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3.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5.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7.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drawings/drawing8.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drawings/drawing9.xml" ContentType="application/vnd.openxmlformats-officedocument.drawing+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drawings/drawing10.xml" ContentType="application/vnd.openxmlformats-officedocument.drawing+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1.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drawings/drawing12.xml" ContentType="application/vnd.openxmlformats-officedocument.drawing+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drawings/drawing13.xml" ContentType="application/vnd.openxmlformats-officedocument.drawing+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drawings/drawing14.xml" ContentType="application/vnd.openxmlformats-officedocument.drawing+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drawings/drawing15.xml" ContentType="application/vnd.openxmlformats-officedocument.drawing+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drawings/drawing16.xml" ContentType="application/vnd.openxmlformats-officedocument.drawing+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drawings/drawing17.xml" ContentType="application/vnd.openxmlformats-officedocument.drawing+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charts/chart470.xml" ContentType="application/vnd.openxmlformats-officedocument.drawingml.chart+xml"/>
  <Override PartName="/xl/charts/chart471.xml" ContentType="application/vnd.openxmlformats-officedocument.drawingml.chart+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charts/chart476.xml" ContentType="application/vnd.openxmlformats-officedocument.drawingml.chart+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charts/chart484.xml" ContentType="application/vnd.openxmlformats-officedocument.drawingml.chart+xml"/>
  <Override PartName="/xl/charts/chart485.xml" ContentType="application/vnd.openxmlformats-officedocument.drawingml.chart+xml"/>
  <Override PartName="/xl/charts/chart486.xml" ContentType="application/vnd.openxmlformats-officedocument.drawingml.chart+xml"/>
  <Override PartName="/xl/charts/chart487.xml" ContentType="application/vnd.openxmlformats-officedocument.drawingml.chart+xml"/>
  <Override PartName="/xl/charts/chart488.xml" ContentType="application/vnd.openxmlformats-officedocument.drawingml.chart+xml"/>
  <Override PartName="/xl/charts/chart489.xml" ContentType="application/vnd.openxmlformats-officedocument.drawingml.chart+xml"/>
  <Override PartName="/xl/charts/chart490.xml" ContentType="application/vnd.openxmlformats-officedocument.drawingml.chart+xml"/>
  <Override PartName="/xl/charts/chart491.xml" ContentType="application/vnd.openxmlformats-officedocument.drawingml.chart+xml"/>
  <Override PartName="/xl/charts/chart492.xml" ContentType="application/vnd.openxmlformats-officedocument.drawingml.chart+xml"/>
  <Override PartName="/xl/charts/chart49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4505" yWindow="45" windowWidth="14310" windowHeight="12975" tabRatio="1000" activeTab="3"/>
  </bookViews>
  <sheets>
    <sheet name="Main" sheetId="21" r:id="rId1"/>
    <sheet name="Sales" sheetId="27" r:id="rId2"/>
    <sheet name="Customer" sheetId="10" r:id="rId3"/>
    <sheet name="Finance" sheetId="17" r:id="rId4"/>
    <sheet name="HR" sheetId="22" r:id="rId5"/>
    <sheet name="QA" sheetId="12" r:id="rId6"/>
    <sheet name="QC " sheetId="33" r:id="rId7"/>
    <sheet name="Operation" sheetId="31" r:id="rId8"/>
    <sheet name="Inter. Sales" sheetId="24" r:id="rId9"/>
    <sheet name="EHS" sheetId="23" r:id="rId10"/>
    <sheet name="R&amp;D" sheetId="18" r:id="rId11"/>
    <sheet name="BD" sheetId="28" r:id="rId12"/>
    <sheet name="Supply" sheetId="15" state="hidden" r:id="rId13"/>
    <sheet name="CSR" sheetId="26" r:id="rId14"/>
    <sheet name="IT" sheetId="29" r:id="rId15"/>
    <sheet name="RA" sheetId="32" r:id="rId16"/>
    <sheet name="Marketing" sheetId="16" r:id="rId17"/>
  </sheets>
  <externalReferences>
    <externalReference r:id="rId18"/>
    <externalReference r:id="rId19"/>
    <externalReference r:id="rId20"/>
  </externalReferences>
  <definedNames>
    <definedName name="_xlnm.Print_Area" localSheetId="13">CSR!$B$1:$R$76</definedName>
    <definedName name="_xlnm.Print_Area" localSheetId="2">Customer!$B$1:$R$76</definedName>
    <definedName name="_xlnm.Print_Area" localSheetId="9">EHS!$B$1:$R$69</definedName>
    <definedName name="_xlnm.Print_Area" localSheetId="3">Finance!$B$1:$R$76</definedName>
    <definedName name="_xlnm.Print_Area" localSheetId="4">HR!$B$1:$R$76</definedName>
    <definedName name="_xlnm.Print_Area" localSheetId="8">'Inter. Sales'!$B$1:$R$76</definedName>
    <definedName name="_xlnm.Print_Area" localSheetId="14">IT!$B$1:$R$76</definedName>
    <definedName name="_xlnm.Print_Area" localSheetId="0">Main!$B$1:$O$96</definedName>
    <definedName name="_xlnm.Print_Area" localSheetId="16">Marketing!$B$1:$S$76</definedName>
    <definedName name="_xlnm.Print_Area" localSheetId="7">Operation!$B$1:$R$82</definedName>
    <definedName name="_xlnm.Print_Area" localSheetId="6">'QC '!$B$1:$R$76</definedName>
    <definedName name="_xlnm.Print_Area" localSheetId="10">'R&amp;D'!$B$1:$R$80</definedName>
    <definedName name="_xlnm.Print_Area" localSheetId="15">RA!$B$1:$R$76</definedName>
    <definedName name="_xlnm.Print_Area" localSheetId="1">Sales!$B$1:$R$76</definedName>
  </definedNames>
  <calcPr calcId="162913"/>
</workbook>
</file>

<file path=xl/calcChain.xml><?xml version="1.0" encoding="utf-8"?>
<calcChain xmlns="http://schemas.openxmlformats.org/spreadsheetml/2006/main">
  <c r="N17" i="18" l="1"/>
  <c r="N16" i="18"/>
  <c r="N15" i="18"/>
  <c r="N13" i="18"/>
  <c r="N11" i="18"/>
  <c r="N9" i="18"/>
  <c r="N7" i="18"/>
  <c r="S19" i="23" l="1"/>
  <c r="N33" i="12"/>
  <c r="N15" i="33" l="1"/>
  <c r="N13" i="33"/>
  <c r="N11" i="33"/>
  <c r="N7" i="33"/>
  <c r="N11" i="12" l="1"/>
  <c r="N35" i="12" l="1"/>
  <c r="N7" i="12" l="1"/>
  <c r="S9" i="23" l="1"/>
  <c r="S11" i="23"/>
  <c r="S13" i="23"/>
  <c r="S15" i="23"/>
  <c r="S17" i="23"/>
  <c r="S21" i="23"/>
  <c r="S23" i="23"/>
  <c r="S25" i="23"/>
  <c r="S27" i="23"/>
  <c r="S29" i="23"/>
  <c r="S7" i="23"/>
  <c r="N25" i="23"/>
  <c r="N19" i="23"/>
  <c r="N21" i="23" l="1"/>
  <c r="N15" i="23"/>
  <c r="N13" i="23"/>
  <c r="N11" i="23"/>
  <c r="N9" i="23"/>
  <c r="G7" i="18"/>
  <c r="N7" i="23" l="1"/>
  <c r="R27" i="31" l="1"/>
  <c r="Q27" i="31"/>
  <c r="P27" i="31"/>
  <c r="R25" i="31"/>
  <c r="Q25" i="31"/>
  <c r="P25" i="31"/>
  <c r="N7" i="32" l="1"/>
  <c r="N11" i="32"/>
  <c r="N15" i="32"/>
  <c r="N35" i="32"/>
  <c r="N45" i="12" l="1"/>
  <c r="N43" i="12"/>
  <c r="N41" i="12"/>
  <c r="N27" i="12" l="1"/>
  <c r="N25" i="12"/>
  <c r="N23" i="12"/>
  <c r="N21" i="12"/>
  <c r="N19" i="12"/>
  <c r="N17" i="12"/>
  <c r="N15" i="12"/>
  <c r="N13" i="12"/>
  <c r="N9" i="12"/>
  <c r="Q17" i="10" l="1"/>
  <c r="Q15" i="10"/>
  <c r="Q13" i="10"/>
  <c r="Q11" i="10"/>
  <c r="Q9" i="10"/>
  <c r="Q7" i="10"/>
  <c r="P17" i="10"/>
  <c r="P15" i="10"/>
  <c r="P13" i="10"/>
  <c r="P11" i="10"/>
  <c r="P9" i="10"/>
  <c r="P7" i="10"/>
  <c r="J17" i="10"/>
  <c r="J15" i="10"/>
  <c r="I17" i="10"/>
  <c r="I15" i="10"/>
  <c r="Q21" i="27"/>
  <c r="Q19" i="27"/>
  <c r="Q17" i="27"/>
  <c r="Q15" i="27"/>
  <c r="Q13" i="27"/>
  <c r="Q11" i="27"/>
  <c r="Q9" i="27"/>
  <c r="Q7" i="27"/>
  <c r="P21" i="27"/>
  <c r="P19" i="27"/>
  <c r="P17" i="27"/>
  <c r="P15" i="27"/>
  <c r="P13" i="27"/>
  <c r="P11" i="27"/>
  <c r="P9" i="27"/>
  <c r="P7" i="27"/>
  <c r="Q27" i="17"/>
  <c r="Q25" i="17"/>
  <c r="Q23" i="17"/>
  <c r="Q21" i="17"/>
  <c r="Q19" i="17"/>
  <c r="Q17" i="17"/>
  <c r="Q15" i="17"/>
  <c r="Q13" i="17"/>
  <c r="Q11" i="17"/>
  <c r="Q9" i="17"/>
  <c r="Q7" i="17"/>
  <c r="P27" i="17"/>
  <c r="P25" i="17"/>
  <c r="P23" i="17"/>
  <c r="P21" i="17"/>
  <c r="P19" i="17"/>
  <c r="P17" i="17"/>
  <c r="P15" i="17"/>
  <c r="P13" i="17"/>
  <c r="P11" i="17"/>
  <c r="P9" i="17"/>
  <c r="P7" i="17"/>
  <c r="P7" i="18"/>
  <c r="J21" i="17"/>
  <c r="J19" i="17"/>
  <c r="J17" i="17"/>
  <c r="Q39" i="22"/>
  <c r="Q37" i="22"/>
  <c r="Q35" i="22"/>
  <c r="Q33" i="22"/>
  <c r="Q31" i="22"/>
  <c r="Q27" i="22"/>
  <c r="Q25" i="22"/>
  <c r="Q23" i="22"/>
  <c r="Q21" i="22"/>
  <c r="Q19" i="22"/>
  <c r="Q17" i="22"/>
  <c r="Q15" i="22"/>
  <c r="Q13" i="22"/>
  <c r="Q11" i="22"/>
  <c r="Q9" i="22"/>
  <c r="Q7" i="22"/>
  <c r="P39" i="22"/>
  <c r="P37" i="22"/>
  <c r="P35" i="22"/>
  <c r="P33" i="22"/>
  <c r="P31" i="22"/>
  <c r="P27" i="22"/>
  <c r="P25" i="22"/>
  <c r="P23" i="22"/>
  <c r="P21" i="22"/>
  <c r="P19" i="22"/>
  <c r="P17" i="22"/>
  <c r="P15" i="22"/>
  <c r="P13" i="22"/>
  <c r="P11" i="22"/>
  <c r="P9" i="22"/>
  <c r="P7" i="22"/>
  <c r="Q23" i="12"/>
  <c r="Q45" i="12"/>
  <c r="Q43" i="12"/>
  <c r="Q41" i="12"/>
  <c r="Q39" i="12"/>
  <c r="Q37" i="12"/>
  <c r="Q35" i="12"/>
  <c r="Q33" i="12"/>
  <c r="Q29" i="12"/>
  <c r="Q27" i="12"/>
  <c r="Q25" i="12"/>
  <c r="Q21" i="12"/>
  <c r="Q19" i="12"/>
  <c r="Q17" i="12"/>
  <c r="Q15" i="12"/>
  <c r="Q13" i="12"/>
  <c r="Q11" i="12"/>
  <c r="Q9" i="12"/>
  <c r="Q7" i="12"/>
  <c r="P45" i="12"/>
  <c r="P43" i="12"/>
  <c r="P41" i="12"/>
  <c r="P39" i="12"/>
  <c r="P37" i="12"/>
  <c r="P35" i="12"/>
  <c r="P33" i="12"/>
  <c r="P29" i="12"/>
  <c r="P27" i="12"/>
  <c r="P25" i="12"/>
  <c r="P23" i="12"/>
  <c r="P21" i="12"/>
  <c r="P19" i="12"/>
  <c r="P17" i="12"/>
  <c r="P15" i="12"/>
  <c r="P13" i="12"/>
  <c r="P11" i="12"/>
  <c r="P9" i="12"/>
  <c r="P7" i="12"/>
  <c r="Q23" i="33"/>
  <c r="Q21" i="33"/>
  <c r="Q19" i="33"/>
  <c r="Q17" i="33"/>
  <c r="Q15" i="33"/>
  <c r="Q13" i="33"/>
  <c r="Q11" i="33"/>
  <c r="Q9" i="33"/>
  <c r="Q7" i="33"/>
  <c r="P23" i="33"/>
  <c r="P21" i="33"/>
  <c r="P19" i="33"/>
  <c r="P17" i="33"/>
  <c r="P15" i="33"/>
  <c r="P13" i="33"/>
  <c r="P11" i="33"/>
  <c r="P9" i="33"/>
  <c r="P7" i="33"/>
  <c r="Q4" i="17" l="1"/>
  <c r="Q2" i="17"/>
  <c r="Q1" i="17"/>
  <c r="Q3" i="17"/>
  <c r="Q43" i="31"/>
  <c r="Q41" i="31"/>
  <c r="Q39" i="31"/>
  <c r="Q37" i="31"/>
  <c r="Q35" i="31"/>
  <c r="Q33" i="31"/>
  <c r="Q31" i="31"/>
  <c r="Q29" i="31"/>
  <c r="Q23" i="31"/>
  <c r="Q21" i="31"/>
  <c r="Q19" i="31"/>
  <c r="Q17" i="31"/>
  <c r="Q15" i="31"/>
  <c r="Q13" i="31"/>
  <c r="Q11" i="31"/>
  <c r="Q9" i="31"/>
  <c r="Q7" i="31"/>
  <c r="P43" i="31"/>
  <c r="P41" i="31"/>
  <c r="P39" i="31"/>
  <c r="P37" i="31"/>
  <c r="P35" i="31"/>
  <c r="P33" i="31"/>
  <c r="P31" i="31"/>
  <c r="P29" i="31"/>
  <c r="P23" i="31"/>
  <c r="P21" i="31"/>
  <c r="P19" i="31"/>
  <c r="P17" i="31"/>
  <c r="P15" i="31"/>
  <c r="P13" i="31"/>
  <c r="P11" i="31"/>
  <c r="P9" i="31"/>
  <c r="P7" i="31"/>
  <c r="Q17" i="24"/>
  <c r="Q15" i="24"/>
  <c r="Q13" i="24"/>
  <c r="Q11" i="24"/>
  <c r="Q9" i="24"/>
  <c r="Q7" i="24"/>
  <c r="P17" i="24"/>
  <c r="P15" i="24"/>
  <c r="P13" i="24"/>
  <c r="P11" i="24"/>
  <c r="P9" i="24"/>
  <c r="P7" i="24"/>
  <c r="Q29" i="23"/>
  <c r="Q27" i="23"/>
  <c r="Q25" i="23"/>
  <c r="Q23" i="23"/>
  <c r="Q21" i="23"/>
  <c r="Q19" i="23"/>
  <c r="Q17" i="23"/>
  <c r="Q15" i="23"/>
  <c r="Q13" i="23"/>
  <c r="Q11" i="23"/>
  <c r="Q9" i="23"/>
  <c r="P29" i="23"/>
  <c r="P27" i="23"/>
  <c r="P25" i="23"/>
  <c r="P23" i="23"/>
  <c r="P21" i="23"/>
  <c r="P19" i="23"/>
  <c r="P17" i="23"/>
  <c r="P15" i="23"/>
  <c r="P13" i="23"/>
  <c r="P11" i="23"/>
  <c r="P9" i="23"/>
  <c r="Q7" i="23"/>
  <c r="P7" i="23"/>
  <c r="Q9" i="26"/>
  <c r="Q7" i="26"/>
  <c r="P9" i="26"/>
  <c r="P7" i="26"/>
  <c r="Q35" i="32"/>
  <c r="Q33" i="32"/>
  <c r="Q31" i="32"/>
  <c r="Q29" i="32"/>
  <c r="Q27" i="32"/>
  <c r="Q25" i="32"/>
  <c r="Q23" i="32"/>
  <c r="Q21" i="32"/>
  <c r="Q19" i="32"/>
  <c r="Q17" i="32"/>
  <c r="Q15" i="32"/>
  <c r="Q13" i="32"/>
  <c r="Q11" i="32"/>
  <c r="Q9" i="32"/>
  <c r="Q7" i="32"/>
  <c r="P35" i="32"/>
  <c r="P33" i="32"/>
  <c r="P31" i="32"/>
  <c r="P29" i="32"/>
  <c r="P27" i="32"/>
  <c r="P25" i="32"/>
  <c r="P23" i="32"/>
  <c r="P21" i="32"/>
  <c r="P19" i="32"/>
  <c r="P17" i="32"/>
  <c r="P15" i="32"/>
  <c r="P13" i="32"/>
  <c r="P11" i="32"/>
  <c r="P9" i="32"/>
  <c r="P7" i="32"/>
  <c r="Q11" i="29"/>
  <c r="Q9" i="29"/>
  <c r="Q7" i="29"/>
  <c r="P11" i="29"/>
  <c r="P9" i="29"/>
  <c r="P7" i="29"/>
  <c r="Q17" i="28"/>
  <c r="Q15" i="28"/>
  <c r="Q13" i="28"/>
  <c r="Q11" i="28"/>
  <c r="Q9" i="28"/>
  <c r="Q7" i="28"/>
  <c r="P17" i="28"/>
  <c r="P15" i="28"/>
  <c r="P13" i="28"/>
  <c r="P11" i="28"/>
  <c r="P9" i="28"/>
  <c r="P7" i="28"/>
  <c r="Q21" i="18"/>
  <c r="Q19" i="18"/>
  <c r="Q17" i="18"/>
  <c r="Q16" i="18"/>
  <c r="Q15" i="18"/>
  <c r="Q13" i="18"/>
  <c r="Q11" i="18"/>
  <c r="Q9" i="18"/>
  <c r="P21" i="18"/>
  <c r="P19" i="18"/>
  <c r="P17" i="18"/>
  <c r="P16" i="18"/>
  <c r="P15" i="18"/>
  <c r="P13" i="18"/>
  <c r="P11" i="18"/>
  <c r="P9" i="18"/>
  <c r="Q7" i="18"/>
  <c r="R65" i="29" l="1"/>
  <c r="Q65" i="29"/>
  <c r="P65" i="29"/>
  <c r="R63" i="29"/>
  <c r="Q63" i="29"/>
  <c r="P63" i="29"/>
  <c r="R61" i="29"/>
  <c r="Q61" i="29"/>
  <c r="P61" i="29"/>
  <c r="R59" i="29"/>
  <c r="Q59" i="29"/>
  <c r="P59" i="29"/>
  <c r="R57" i="29"/>
  <c r="Q57" i="29"/>
  <c r="P57" i="29"/>
  <c r="R55" i="29"/>
  <c r="Q55" i="29"/>
  <c r="P55" i="29"/>
  <c r="R53" i="29"/>
  <c r="Q53" i="29"/>
  <c r="P53" i="29"/>
  <c r="R51" i="29"/>
  <c r="Q51" i="29"/>
  <c r="P51" i="29"/>
  <c r="R49" i="29"/>
  <c r="Q49" i="29"/>
  <c r="P49" i="29"/>
  <c r="R47" i="29"/>
  <c r="Q47" i="29"/>
  <c r="P47" i="29"/>
  <c r="R45" i="29"/>
  <c r="Q45" i="29"/>
  <c r="P45" i="29"/>
  <c r="R43" i="29"/>
  <c r="Q43" i="29"/>
  <c r="P43" i="29"/>
  <c r="R41" i="29"/>
  <c r="Q41" i="29"/>
  <c r="P41" i="29"/>
  <c r="R39" i="29"/>
  <c r="Q39" i="29"/>
  <c r="P39" i="29"/>
  <c r="R37" i="29"/>
  <c r="Q37" i="29"/>
  <c r="P37" i="29"/>
  <c r="R35" i="29"/>
  <c r="Q35" i="29"/>
  <c r="P35" i="29"/>
  <c r="R33" i="29"/>
  <c r="Q33" i="29"/>
  <c r="P33" i="29"/>
  <c r="R31" i="29"/>
  <c r="Q31" i="29"/>
  <c r="P31" i="29"/>
  <c r="R29" i="29"/>
  <c r="Q29" i="29"/>
  <c r="P29" i="29"/>
  <c r="R27" i="29"/>
  <c r="Q27" i="29"/>
  <c r="P27" i="29"/>
  <c r="R25" i="29"/>
  <c r="Q25" i="29"/>
  <c r="P25" i="29"/>
  <c r="R23" i="29"/>
  <c r="Q23" i="29"/>
  <c r="P23" i="29"/>
  <c r="R21" i="29"/>
  <c r="Q21" i="29"/>
  <c r="P21" i="29"/>
  <c r="R19" i="29"/>
  <c r="Q19" i="29"/>
  <c r="P19" i="29"/>
  <c r="Q3" i="29" s="1"/>
  <c r="L31" i="21" s="1"/>
  <c r="R17" i="29"/>
  <c r="Q17" i="29"/>
  <c r="P17" i="29"/>
  <c r="R15" i="29"/>
  <c r="Q15" i="29"/>
  <c r="P15" i="29"/>
  <c r="R13" i="29"/>
  <c r="Q13" i="29"/>
  <c r="Q4" i="29" s="1"/>
  <c r="M31" i="21" s="1"/>
  <c r="P13" i="29"/>
  <c r="Q1" i="29" s="1"/>
  <c r="L30" i="21" s="1"/>
  <c r="R11" i="29"/>
  <c r="R9" i="29"/>
  <c r="R7" i="29"/>
  <c r="J4" i="29" s="1"/>
  <c r="K30" i="21" s="1"/>
  <c r="M4" i="29"/>
  <c r="M3" i="29"/>
  <c r="J3" i="29"/>
  <c r="D3" i="29"/>
  <c r="M2" i="29"/>
  <c r="J2" i="29"/>
  <c r="C2" i="29"/>
  <c r="C1" i="29"/>
  <c r="R65" i="32"/>
  <c r="Q65" i="32"/>
  <c r="P65" i="32"/>
  <c r="R63" i="32"/>
  <c r="Q63" i="32"/>
  <c r="P63" i="32"/>
  <c r="R61" i="32"/>
  <c r="Q61" i="32"/>
  <c r="P61" i="32"/>
  <c r="R59" i="32"/>
  <c r="Q59" i="32"/>
  <c r="P59" i="32"/>
  <c r="R57" i="32"/>
  <c r="Q57" i="32"/>
  <c r="P57" i="32"/>
  <c r="R55" i="32"/>
  <c r="Q55" i="32"/>
  <c r="P55" i="32"/>
  <c r="R53" i="32"/>
  <c r="Q53" i="32"/>
  <c r="P53" i="32"/>
  <c r="R51" i="32"/>
  <c r="Q51" i="32"/>
  <c r="P51" i="32"/>
  <c r="R49" i="32"/>
  <c r="Q49" i="32"/>
  <c r="P49" i="32"/>
  <c r="R47" i="32"/>
  <c r="Q47" i="32"/>
  <c r="P47" i="32"/>
  <c r="R45" i="32"/>
  <c r="Q45" i="32"/>
  <c r="P45" i="32"/>
  <c r="R43" i="32"/>
  <c r="Q43" i="32"/>
  <c r="Q4" i="32" s="1"/>
  <c r="G25" i="21" s="1"/>
  <c r="P43" i="32"/>
  <c r="R41" i="32"/>
  <c r="Q41" i="32"/>
  <c r="Q2" i="32" s="1"/>
  <c r="P41" i="32"/>
  <c r="R39" i="32"/>
  <c r="Q39" i="32"/>
  <c r="P39" i="32"/>
  <c r="R37" i="32"/>
  <c r="Q37" i="32"/>
  <c r="P37" i="32"/>
  <c r="Q1" i="32" s="1"/>
  <c r="R35" i="32"/>
  <c r="M35" i="32"/>
  <c r="L35" i="32"/>
  <c r="R33" i="32"/>
  <c r="M33" i="32"/>
  <c r="L33" i="32"/>
  <c r="R31" i="32"/>
  <c r="R29" i="32"/>
  <c r="R27" i="32"/>
  <c r="R25" i="32"/>
  <c r="R23" i="32"/>
  <c r="R21" i="32"/>
  <c r="M21" i="32"/>
  <c r="L21" i="32"/>
  <c r="R19" i="32"/>
  <c r="M19" i="32"/>
  <c r="L19" i="32"/>
  <c r="J19" i="32"/>
  <c r="R17" i="32"/>
  <c r="M17" i="32"/>
  <c r="L17" i="32"/>
  <c r="R15" i="32"/>
  <c r="M15" i="32"/>
  <c r="L15" i="32"/>
  <c r="R13" i="32"/>
  <c r="M13" i="32"/>
  <c r="L13" i="32"/>
  <c r="J13" i="32"/>
  <c r="R11" i="32"/>
  <c r="M11" i="32"/>
  <c r="L11" i="32"/>
  <c r="J11" i="32"/>
  <c r="I11" i="32"/>
  <c r="R9" i="32"/>
  <c r="M9" i="32"/>
  <c r="L9" i="32"/>
  <c r="J9" i="32"/>
  <c r="R7" i="32"/>
  <c r="J4" i="32" s="1"/>
  <c r="M7" i="32"/>
  <c r="L7" i="32"/>
  <c r="J7" i="32"/>
  <c r="I7" i="32"/>
  <c r="M4" i="32"/>
  <c r="M3" i="32"/>
  <c r="J3" i="32"/>
  <c r="D3" i="32"/>
  <c r="M2" i="32"/>
  <c r="J2" i="32"/>
  <c r="C2" i="32"/>
  <c r="C1" i="32"/>
  <c r="R65" i="26"/>
  <c r="Q65" i="26"/>
  <c r="P65" i="26"/>
  <c r="R63" i="26"/>
  <c r="Q63" i="26"/>
  <c r="P63" i="26"/>
  <c r="R61" i="26"/>
  <c r="Q61" i="26"/>
  <c r="P61" i="26"/>
  <c r="R59" i="26"/>
  <c r="Q59" i="26"/>
  <c r="P59" i="26"/>
  <c r="R57" i="26"/>
  <c r="Q57" i="26"/>
  <c r="P57" i="26"/>
  <c r="R55" i="26"/>
  <c r="Q55" i="26"/>
  <c r="P55" i="26"/>
  <c r="R53" i="26"/>
  <c r="Q53" i="26"/>
  <c r="P53" i="26"/>
  <c r="R51" i="26"/>
  <c r="Q51" i="26"/>
  <c r="P51" i="26"/>
  <c r="R49" i="26"/>
  <c r="Q49" i="26"/>
  <c r="P49" i="26"/>
  <c r="R47" i="26"/>
  <c r="Q47" i="26"/>
  <c r="P47" i="26"/>
  <c r="R45" i="26"/>
  <c r="Q45" i="26"/>
  <c r="P45" i="26"/>
  <c r="R43" i="26"/>
  <c r="Q43" i="26"/>
  <c r="P43" i="26"/>
  <c r="R41" i="26"/>
  <c r="Q41" i="26"/>
  <c r="P41" i="26"/>
  <c r="R39" i="26"/>
  <c r="Q39" i="26"/>
  <c r="P39" i="26"/>
  <c r="R37" i="26"/>
  <c r="Q37" i="26"/>
  <c r="P37" i="26"/>
  <c r="R35" i="26"/>
  <c r="Q35" i="26"/>
  <c r="P35" i="26"/>
  <c r="R33" i="26"/>
  <c r="Q33" i="26"/>
  <c r="P33" i="26"/>
  <c r="R31" i="26"/>
  <c r="Q31" i="26"/>
  <c r="P31" i="26"/>
  <c r="R29" i="26"/>
  <c r="Q29" i="26"/>
  <c r="P29" i="26"/>
  <c r="R27" i="26"/>
  <c r="Q27" i="26"/>
  <c r="P27" i="26"/>
  <c r="R25" i="26"/>
  <c r="Q25" i="26"/>
  <c r="P25" i="26"/>
  <c r="R23" i="26"/>
  <c r="Q23" i="26"/>
  <c r="P23" i="26"/>
  <c r="R21" i="26"/>
  <c r="Q21" i="26"/>
  <c r="P21" i="26"/>
  <c r="R19" i="26"/>
  <c r="Q19" i="26"/>
  <c r="P19" i="26"/>
  <c r="R17" i="26"/>
  <c r="Q17" i="26"/>
  <c r="P17" i="26"/>
  <c r="Q3" i="26" s="1"/>
  <c r="I31" i="21" s="1"/>
  <c r="R15" i="26"/>
  <c r="Q15" i="26"/>
  <c r="P15" i="26"/>
  <c r="R13" i="26"/>
  <c r="Q13" i="26"/>
  <c r="P13" i="26"/>
  <c r="R11" i="26"/>
  <c r="Q11" i="26"/>
  <c r="Q2" i="26" s="1"/>
  <c r="J30" i="21" s="1"/>
  <c r="P11" i="26"/>
  <c r="R9" i="26"/>
  <c r="R7" i="26"/>
  <c r="J4" i="26" s="1"/>
  <c r="H30" i="21" s="1"/>
  <c r="Q4" i="26"/>
  <c r="J31" i="21" s="1"/>
  <c r="M4" i="26"/>
  <c r="M3" i="26"/>
  <c r="I29" i="21" s="1"/>
  <c r="J3" i="26"/>
  <c r="D3" i="26"/>
  <c r="M2" i="26"/>
  <c r="H31" i="21" s="1"/>
  <c r="J2" i="26"/>
  <c r="C2" i="26"/>
  <c r="C1" i="26"/>
  <c r="Q65" i="15"/>
  <c r="P65" i="15"/>
  <c r="O65" i="15"/>
  <c r="Q63" i="15"/>
  <c r="P63" i="15"/>
  <c r="O63" i="15"/>
  <c r="Q61" i="15"/>
  <c r="P61" i="15"/>
  <c r="O61" i="15"/>
  <c r="Q59" i="15"/>
  <c r="P59" i="15"/>
  <c r="O59" i="15"/>
  <c r="Q57" i="15"/>
  <c r="P57" i="15"/>
  <c r="O57" i="15"/>
  <c r="Q55" i="15"/>
  <c r="P55" i="15"/>
  <c r="O55" i="15"/>
  <c r="Q53" i="15"/>
  <c r="P53" i="15"/>
  <c r="O53" i="15"/>
  <c r="Q51" i="15"/>
  <c r="P51" i="15"/>
  <c r="O51" i="15"/>
  <c r="Q49" i="15"/>
  <c r="P49" i="15"/>
  <c r="O49" i="15"/>
  <c r="Q47" i="15"/>
  <c r="P47" i="15"/>
  <c r="O47" i="15"/>
  <c r="Q45" i="15"/>
  <c r="P45" i="15"/>
  <c r="O45" i="15"/>
  <c r="Q43" i="15"/>
  <c r="P43" i="15"/>
  <c r="O43" i="15"/>
  <c r="Q41" i="15"/>
  <c r="P41" i="15"/>
  <c r="O41" i="15"/>
  <c r="Q39" i="15"/>
  <c r="P39" i="15"/>
  <c r="O39" i="15"/>
  <c r="Q37" i="15"/>
  <c r="P37" i="15"/>
  <c r="O37" i="15"/>
  <c r="Q35" i="15"/>
  <c r="P35" i="15"/>
  <c r="O35" i="15"/>
  <c r="Q33" i="15"/>
  <c r="P33" i="15"/>
  <c r="O33" i="15"/>
  <c r="Q31" i="15"/>
  <c r="P31" i="15"/>
  <c r="O31" i="15"/>
  <c r="Q29" i="15"/>
  <c r="P29" i="15"/>
  <c r="O29" i="15"/>
  <c r="Q27" i="15"/>
  <c r="P27" i="15"/>
  <c r="O27" i="15"/>
  <c r="Q25" i="15"/>
  <c r="P25" i="15"/>
  <c r="O25" i="15"/>
  <c r="Q23" i="15"/>
  <c r="P23" i="15"/>
  <c r="O23" i="15"/>
  <c r="Q21" i="15"/>
  <c r="P21" i="15"/>
  <c r="O21" i="15"/>
  <c r="Q19" i="15"/>
  <c r="P19" i="15"/>
  <c r="O19" i="15"/>
  <c r="Q17" i="15"/>
  <c r="P17" i="15"/>
  <c r="O17" i="15"/>
  <c r="Q15" i="15"/>
  <c r="P15" i="15"/>
  <c r="O15" i="15"/>
  <c r="Q13" i="15"/>
  <c r="P13" i="15"/>
  <c r="P4" i="15" s="1"/>
  <c r="G31" i="21" s="1"/>
  <c r="O13" i="15"/>
  <c r="Q11" i="15"/>
  <c r="P11" i="15"/>
  <c r="O11" i="15"/>
  <c r="Q9" i="15"/>
  <c r="P9" i="15"/>
  <c r="O9" i="15"/>
  <c r="P3" i="15" s="1"/>
  <c r="F31" i="21" s="1"/>
  <c r="Q7" i="15"/>
  <c r="J4" i="15" s="1"/>
  <c r="E30" i="21" s="1"/>
  <c r="P7" i="15"/>
  <c r="P2" i="15" s="1"/>
  <c r="G30" i="21" s="1"/>
  <c r="O7" i="15"/>
  <c r="M4" i="15"/>
  <c r="M3" i="15"/>
  <c r="J3" i="15"/>
  <c r="E29" i="21" s="1"/>
  <c r="D3" i="15"/>
  <c r="M2" i="15"/>
  <c r="J2" i="15"/>
  <c r="E28" i="21" s="1"/>
  <c r="C2" i="15"/>
  <c r="C1" i="15"/>
  <c r="R65" i="28"/>
  <c r="Q65" i="28"/>
  <c r="P65" i="28"/>
  <c r="R63" i="28"/>
  <c r="Q63" i="28"/>
  <c r="P63" i="28"/>
  <c r="R61" i="28"/>
  <c r="Q61" i="28"/>
  <c r="P61" i="28"/>
  <c r="R59" i="28"/>
  <c r="Q59" i="28"/>
  <c r="P59" i="28"/>
  <c r="R57" i="28"/>
  <c r="Q57" i="28"/>
  <c r="P57" i="28"/>
  <c r="R55" i="28"/>
  <c r="Q55" i="28"/>
  <c r="P55" i="28"/>
  <c r="R53" i="28"/>
  <c r="Q53" i="28"/>
  <c r="P53" i="28"/>
  <c r="R51" i="28"/>
  <c r="Q51" i="28"/>
  <c r="P51" i="28"/>
  <c r="R49" i="28"/>
  <c r="Q49" i="28"/>
  <c r="P49" i="28"/>
  <c r="R47" i="28"/>
  <c r="Q47" i="28"/>
  <c r="P47" i="28"/>
  <c r="R45" i="28"/>
  <c r="Q45" i="28"/>
  <c r="P45" i="28"/>
  <c r="R43" i="28"/>
  <c r="Q43" i="28"/>
  <c r="P43" i="28"/>
  <c r="R41" i="28"/>
  <c r="Q41" i="28"/>
  <c r="P41" i="28"/>
  <c r="R39" i="28"/>
  <c r="Q39" i="28"/>
  <c r="P39" i="28"/>
  <c r="R37" i="28"/>
  <c r="Q37" i="28"/>
  <c r="P37" i="28"/>
  <c r="R35" i="28"/>
  <c r="Q35" i="28"/>
  <c r="P35" i="28"/>
  <c r="R33" i="28"/>
  <c r="Q33" i="28"/>
  <c r="P33" i="28"/>
  <c r="R31" i="28"/>
  <c r="Q31" i="28"/>
  <c r="P31" i="28"/>
  <c r="R29" i="28"/>
  <c r="Q29" i="28"/>
  <c r="P29" i="28"/>
  <c r="R27" i="28"/>
  <c r="Q27" i="28"/>
  <c r="P27" i="28"/>
  <c r="R25" i="28"/>
  <c r="Q25" i="28"/>
  <c r="P25" i="28"/>
  <c r="R23" i="28"/>
  <c r="Q23" i="28"/>
  <c r="Q4" i="28" s="1"/>
  <c r="M25" i="21" s="1"/>
  <c r="P23" i="28"/>
  <c r="R21" i="28"/>
  <c r="Q21" i="28"/>
  <c r="Q2" i="28" s="1"/>
  <c r="M24" i="21" s="1"/>
  <c r="P21" i="28"/>
  <c r="R19" i="28"/>
  <c r="Q19" i="28"/>
  <c r="P19" i="28"/>
  <c r="Q3" i="28" s="1"/>
  <c r="L25" i="21" s="1"/>
  <c r="R17" i="28"/>
  <c r="R15" i="28"/>
  <c r="R13" i="28"/>
  <c r="R11" i="28"/>
  <c r="J4" i="28" s="1"/>
  <c r="K24" i="21" s="1"/>
  <c r="J11" i="28"/>
  <c r="R9" i="28"/>
  <c r="R7" i="28"/>
  <c r="M4" i="28"/>
  <c r="M23" i="21" s="1"/>
  <c r="M3" i="28"/>
  <c r="L23" i="21" s="1"/>
  <c r="J3" i="28"/>
  <c r="K23" i="21" s="1"/>
  <c r="D3" i="28"/>
  <c r="M2" i="28"/>
  <c r="J2" i="28"/>
  <c r="K22" i="21" s="1"/>
  <c r="C2" i="28"/>
  <c r="C1" i="28"/>
  <c r="R21" i="18"/>
  <c r="M21" i="18"/>
  <c r="J21" i="18"/>
  <c r="I21" i="18"/>
  <c r="R19" i="18"/>
  <c r="M19" i="18"/>
  <c r="J19" i="18"/>
  <c r="I19" i="18"/>
  <c r="R17" i="18"/>
  <c r="G17" i="18"/>
  <c r="R16" i="18"/>
  <c r="G16" i="18"/>
  <c r="R15" i="18"/>
  <c r="M15" i="18"/>
  <c r="J15" i="18"/>
  <c r="I15" i="18"/>
  <c r="G15" i="18"/>
  <c r="R13" i="18"/>
  <c r="M13" i="18"/>
  <c r="G13" i="18"/>
  <c r="R11" i="18"/>
  <c r="J4" i="18" s="1"/>
  <c r="H24" i="21" s="1"/>
  <c r="M11" i="18"/>
  <c r="J11" i="18"/>
  <c r="I11" i="18"/>
  <c r="G11" i="18"/>
  <c r="M2" i="18" s="1"/>
  <c r="H25" i="21" s="1"/>
  <c r="R9" i="18"/>
  <c r="Q3" i="18" s="1"/>
  <c r="I25" i="21" s="1"/>
  <c r="M9" i="18"/>
  <c r="J9" i="18"/>
  <c r="I9" i="18"/>
  <c r="G9" i="18"/>
  <c r="R7" i="18"/>
  <c r="M7" i="18"/>
  <c r="J7" i="18"/>
  <c r="I7" i="18"/>
  <c r="M4" i="18"/>
  <c r="J23" i="21" s="1"/>
  <c r="M3" i="18"/>
  <c r="I23" i="21" s="1"/>
  <c r="J3" i="18"/>
  <c r="H23" i="21" s="1"/>
  <c r="D3" i="18"/>
  <c r="Q2" i="18"/>
  <c r="J24" i="21" s="1"/>
  <c r="J2" i="18"/>
  <c r="H22" i="21" s="1"/>
  <c r="C2" i="18"/>
  <c r="Q1" i="18"/>
  <c r="I24" i="21" s="1"/>
  <c r="C1" i="18"/>
  <c r="R58" i="23"/>
  <c r="Q58" i="23"/>
  <c r="P58" i="23"/>
  <c r="R56" i="23"/>
  <c r="Q56" i="23"/>
  <c r="P56" i="23"/>
  <c r="R54" i="23"/>
  <c r="Q54" i="23"/>
  <c r="P54" i="23"/>
  <c r="R52" i="23"/>
  <c r="Q52" i="23"/>
  <c r="P52" i="23"/>
  <c r="R50" i="23"/>
  <c r="Q50" i="23"/>
  <c r="P50" i="23"/>
  <c r="R48" i="23"/>
  <c r="Q48" i="23"/>
  <c r="P48" i="23"/>
  <c r="R46" i="23"/>
  <c r="Q46" i="23"/>
  <c r="P46" i="23"/>
  <c r="R44" i="23"/>
  <c r="Q44" i="23"/>
  <c r="P44" i="23"/>
  <c r="R42" i="23"/>
  <c r="Q42" i="23"/>
  <c r="P42" i="23"/>
  <c r="R40" i="23"/>
  <c r="Q40" i="23"/>
  <c r="P40" i="23"/>
  <c r="R38" i="23"/>
  <c r="Q38" i="23"/>
  <c r="P38" i="23"/>
  <c r="R36" i="23"/>
  <c r="Q36" i="23"/>
  <c r="P36" i="23"/>
  <c r="R34" i="23"/>
  <c r="Q34" i="23"/>
  <c r="P34" i="23"/>
  <c r="R32" i="23"/>
  <c r="Q32" i="23"/>
  <c r="P32" i="23"/>
  <c r="R30" i="23"/>
  <c r="Q30" i="23"/>
  <c r="P30" i="23"/>
  <c r="R29" i="23"/>
  <c r="R27" i="23"/>
  <c r="R25" i="23"/>
  <c r="M25" i="23"/>
  <c r="L25" i="23"/>
  <c r="R23" i="23"/>
  <c r="R21" i="23"/>
  <c r="M21" i="23"/>
  <c r="L21" i="23"/>
  <c r="K21" i="23"/>
  <c r="J21" i="23"/>
  <c r="I21" i="23"/>
  <c r="R19" i="23"/>
  <c r="M19" i="23"/>
  <c r="L19" i="23"/>
  <c r="K19" i="23"/>
  <c r="J19" i="23"/>
  <c r="I19" i="23"/>
  <c r="R17" i="23"/>
  <c r="R15" i="23"/>
  <c r="M15" i="23"/>
  <c r="L15" i="23"/>
  <c r="K15" i="23"/>
  <c r="J15" i="23"/>
  <c r="I15" i="23"/>
  <c r="R13" i="23"/>
  <c r="M13" i="23"/>
  <c r="L13" i="23"/>
  <c r="K13" i="23"/>
  <c r="J13" i="23"/>
  <c r="I13" i="23"/>
  <c r="R11" i="23"/>
  <c r="M11" i="23"/>
  <c r="L11" i="23"/>
  <c r="K11" i="23"/>
  <c r="J11" i="23"/>
  <c r="I11" i="23"/>
  <c r="R9" i="23"/>
  <c r="M9" i="23"/>
  <c r="L9" i="23"/>
  <c r="K9" i="23"/>
  <c r="J9" i="23"/>
  <c r="I9" i="23"/>
  <c r="R7" i="23"/>
  <c r="M7" i="23"/>
  <c r="L7" i="23"/>
  <c r="K7" i="23"/>
  <c r="J7" i="23"/>
  <c r="I7" i="23"/>
  <c r="M4" i="23"/>
  <c r="M3" i="23"/>
  <c r="J3" i="23"/>
  <c r="E23" i="21" s="1"/>
  <c r="Q2" i="23"/>
  <c r="G24" i="21" s="1"/>
  <c r="M2" i="23"/>
  <c r="J2" i="23"/>
  <c r="C2" i="23"/>
  <c r="Q1" i="23"/>
  <c r="F24" i="21" s="1"/>
  <c r="C1" i="23"/>
  <c r="R65" i="24"/>
  <c r="Q65" i="24"/>
  <c r="P65" i="24"/>
  <c r="R63" i="24"/>
  <c r="Q63" i="24"/>
  <c r="P63" i="24"/>
  <c r="R61" i="24"/>
  <c r="Q61" i="24"/>
  <c r="P61" i="24"/>
  <c r="R59" i="24"/>
  <c r="Q59" i="24"/>
  <c r="P59" i="24"/>
  <c r="R57" i="24"/>
  <c r="Q57" i="24"/>
  <c r="P57" i="24"/>
  <c r="R55" i="24"/>
  <c r="Q55" i="24"/>
  <c r="P55" i="24"/>
  <c r="R53" i="24"/>
  <c r="Q53" i="24"/>
  <c r="P53" i="24"/>
  <c r="R51" i="24"/>
  <c r="Q51" i="24"/>
  <c r="P51" i="24"/>
  <c r="R49" i="24"/>
  <c r="Q49" i="24"/>
  <c r="P49" i="24"/>
  <c r="R47" i="24"/>
  <c r="Q47" i="24"/>
  <c r="P47" i="24"/>
  <c r="R45" i="24"/>
  <c r="Q45" i="24"/>
  <c r="P45" i="24"/>
  <c r="R43" i="24"/>
  <c r="Q43" i="24"/>
  <c r="P43" i="24"/>
  <c r="R41" i="24"/>
  <c r="Q41" i="24"/>
  <c r="P41" i="24"/>
  <c r="R39" i="24"/>
  <c r="Q39" i="24"/>
  <c r="P39" i="24"/>
  <c r="R37" i="24"/>
  <c r="Q37" i="24"/>
  <c r="P37" i="24"/>
  <c r="R35" i="24"/>
  <c r="Q35" i="24"/>
  <c r="P35" i="24"/>
  <c r="R33" i="24"/>
  <c r="Q33" i="24"/>
  <c r="P33" i="24"/>
  <c r="R31" i="24"/>
  <c r="Q31" i="24"/>
  <c r="P31" i="24"/>
  <c r="R29" i="24"/>
  <c r="Q29" i="24"/>
  <c r="P29" i="24"/>
  <c r="R27" i="24"/>
  <c r="Q27" i="24"/>
  <c r="P27" i="24"/>
  <c r="R25" i="24"/>
  <c r="Q25" i="24"/>
  <c r="P25" i="24"/>
  <c r="R23" i="24"/>
  <c r="Q23" i="24"/>
  <c r="P23" i="24"/>
  <c r="R21" i="24"/>
  <c r="Q21" i="24"/>
  <c r="P21" i="24"/>
  <c r="R19" i="24"/>
  <c r="Q19" i="24"/>
  <c r="Q4" i="24" s="1"/>
  <c r="D13" i="21" s="1"/>
  <c r="P19" i="24"/>
  <c r="Q1" i="24" s="1"/>
  <c r="C12" i="21" s="1"/>
  <c r="R17" i="24"/>
  <c r="R15" i="24"/>
  <c r="R13" i="24"/>
  <c r="R11" i="24"/>
  <c r="R9" i="24"/>
  <c r="R7" i="24"/>
  <c r="J4" i="24" s="1"/>
  <c r="B12" i="21" s="1"/>
  <c r="M4" i="24"/>
  <c r="D11" i="21" s="1"/>
  <c r="M3" i="24"/>
  <c r="J3" i="24"/>
  <c r="D3" i="24"/>
  <c r="M2" i="24"/>
  <c r="J2" i="24"/>
  <c r="C2" i="24"/>
  <c r="C1" i="24"/>
  <c r="R71" i="31"/>
  <c r="Q71" i="31"/>
  <c r="P71" i="31"/>
  <c r="R69" i="31"/>
  <c r="Q69" i="31"/>
  <c r="P69" i="31"/>
  <c r="R67" i="31"/>
  <c r="Q67" i="31"/>
  <c r="P67" i="31"/>
  <c r="R65" i="31"/>
  <c r="Q65" i="31"/>
  <c r="P65" i="31"/>
  <c r="R63" i="31"/>
  <c r="Q63" i="31"/>
  <c r="P63" i="31"/>
  <c r="R61" i="31"/>
  <c r="Q61" i="31"/>
  <c r="P61" i="31"/>
  <c r="R59" i="31"/>
  <c r="Q59" i="31"/>
  <c r="P59" i="31"/>
  <c r="R57" i="31"/>
  <c r="Q57" i="31"/>
  <c r="P57" i="31"/>
  <c r="R55" i="31"/>
  <c r="Q55" i="31"/>
  <c r="P55" i="31"/>
  <c r="R53" i="31"/>
  <c r="Q53" i="31"/>
  <c r="P53" i="31"/>
  <c r="R51" i="31"/>
  <c r="Q51" i="31"/>
  <c r="Q2" i="31" s="1"/>
  <c r="J18" i="21" s="1"/>
  <c r="P51" i="31"/>
  <c r="R49" i="31"/>
  <c r="Q49" i="31"/>
  <c r="P49" i="31"/>
  <c r="R47" i="31"/>
  <c r="Q47" i="31"/>
  <c r="P47" i="31"/>
  <c r="R45" i="31"/>
  <c r="Q45" i="31"/>
  <c r="P45" i="31"/>
  <c r="R43" i="31"/>
  <c r="R41" i="31"/>
  <c r="R39" i="31"/>
  <c r="R37" i="31"/>
  <c r="R35" i="31"/>
  <c r="R33" i="31"/>
  <c r="R31" i="31"/>
  <c r="R29" i="31"/>
  <c r="I29" i="31"/>
  <c r="R23" i="31"/>
  <c r="R21" i="31"/>
  <c r="R19" i="31"/>
  <c r="R17" i="31"/>
  <c r="R15" i="31"/>
  <c r="R13" i="31"/>
  <c r="R11" i="31"/>
  <c r="R9" i="31"/>
  <c r="R7" i="31"/>
  <c r="J4" i="31" s="1"/>
  <c r="H18" i="21" s="1"/>
  <c r="M4" i="31"/>
  <c r="M3" i="31"/>
  <c r="I17" i="21" s="1"/>
  <c r="J3" i="31"/>
  <c r="H17" i="21" s="1"/>
  <c r="D3" i="31"/>
  <c r="M2" i="31"/>
  <c r="J2" i="31"/>
  <c r="C2" i="31"/>
  <c r="C1" i="31"/>
  <c r="R65" i="33"/>
  <c r="Q65" i="33"/>
  <c r="P65" i="33"/>
  <c r="R63" i="33"/>
  <c r="Q63" i="33"/>
  <c r="P63" i="33"/>
  <c r="R61" i="33"/>
  <c r="Q61" i="33"/>
  <c r="P61" i="33"/>
  <c r="R59" i="33"/>
  <c r="Q59" i="33"/>
  <c r="P59" i="33"/>
  <c r="R57" i="33"/>
  <c r="Q57" i="33"/>
  <c r="P57" i="33"/>
  <c r="R55" i="33"/>
  <c r="Q55" i="33"/>
  <c r="P55" i="33"/>
  <c r="R53" i="33"/>
  <c r="Q53" i="33"/>
  <c r="P53" i="33"/>
  <c r="R51" i="33"/>
  <c r="Q51" i="33"/>
  <c r="P51" i="33"/>
  <c r="R49" i="33"/>
  <c r="Q49" i="33"/>
  <c r="P49" i="33"/>
  <c r="R47" i="33"/>
  <c r="Q47" i="33"/>
  <c r="P47" i="33"/>
  <c r="R45" i="33"/>
  <c r="Q45" i="33"/>
  <c r="P45" i="33"/>
  <c r="R43" i="33"/>
  <c r="Q43" i="33"/>
  <c r="P43" i="33"/>
  <c r="R41" i="33"/>
  <c r="Q41" i="33"/>
  <c r="P41" i="33"/>
  <c r="R39" i="33"/>
  <c r="Q39" i="33"/>
  <c r="P39" i="33"/>
  <c r="R37" i="33"/>
  <c r="Q37" i="33"/>
  <c r="P37" i="33"/>
  <c r="R35" i="33"/>
  <c r="Q35" i="33"/>
  <c r="P35" i="33"/>
  <c r="R33" i="33"/>
  <c r="Q33" i="33"/>
  <c r="P33" i="33"/>
  <c r="R31" i="33"/>
  <c r="Q31" i="33"/>
  <c r="P31" i="33"/>
  <c r="R29" i="33"/>
  <c r="Q29" i="33"/>
  <c r="P29" i="33"/>
  <c r="R27" i="33"/>
  <c r="Q27" i="33"/>
  <c r="P27" i="33"/>
  <c r="R25" i="33"/>
  <c r="Q25" i="33"/>
  <c r="P25" i="33"/>
  <c r="R23" i="33"/>
  <c r="K23" i="33"/>
  <c r="J23" i="33"/>
  <c r="R21" i="33"/>
  <c r="J21" i="33"/>
  <c r="R19" i="33"/>
  <c r="K19" i="33"/>
  <c r="J19" i="33"/>
  <c r="R17" i="33"/>
  <c r="K17" i="33"/>
  <c r="J17" i="33"/>
  <c r="R15" i="33"/>
  <c r="M15" i="33"/>
  <c r="J15" i="33"/>
  <c r="R13" i="33"/>
  <c r="M13" i="33"/>
  <c r="K13" i="33"/>
  <c r="J13" i="33"/>
  <c r="I13" i="33"/>
  <c r="R11" i="33"/>
  <c r="M11" i="33"/>
  <c r="K11" i="33"/>
  <c r="J11" i="33"/>
  <c r="I11" i="33"/>
  <c r="R9" i="33"/>
  <c r="M9" i="33"/>
  <c r="K9" i="33"/>
  <c r="J9" i="33"/>
  <c r="I9" i="33"/>
  <c r="R7" i="33"/>
  <c r="M7" i="33"/>
  <c r="K7" i="33"/>
  <c r="J7" i="33"/>
  <c r="I7" i="33"/>
  <c r="M4" i="33"/>
  <c r="M3" i="33"/>
  <c r="J3" i="33"/>
  <c r="D3" i="33"/>
  <c r="M2" i="33"/>
  <c r="J2" i="33"/>
  <c r="C2" i="33"/>
  <c r="C1" i="33"/>
  <c r="R65" i="12"/>
  <c r="Q65" i="12"/>
  <c r="P65" i="12"/>
  <c r="R63" i="12"/>
  <c r="Q63" i="12"/>
  <c r="P63" i="12"/>
  <c r="R61" i="12"/>
  <c r="Q61" i="12"/>
  <c r="P61" i="12"/>
  <c r="R59" i="12"/>
  <c r="Q59" i="12"/>
  <c r="P59" i="12"/>
  <c r="R57" i="12"/>
  <c r="Q57" i="12"/>
  <c r="P57" i="12"/>
  <c r="R55" i="12"/>
  <c r="Q55" i="12"/>
  <c r="P55" i="12"/>
  <c r="R53" i="12"/>
  <c r="Q53" i="12"/>
  <c r="P53" i="12"/>
  <c r="R51" i="12"/>
  <c r="Q51" i="12"/>
  <c r="P51" i="12"/>
  <c r="R49" i="12"/>
  <c r="Q49" i="12"/>
  <c r="P49" i="12"/>
  <c r="R47" i="12"/>
  <c r="Q47" i="12"/>
  <c r="P47" i="12"/>
  <c r="R45" i="12"/>
  <c r="L45" i="12"/>
  <c r="K45" i="12"/>
  <c r="R43" i="12"/>
  <c r="M43" i="12"/>
  <c r="M45" i="12" s="1"/>
  <c r="L43" i="12"/>
  <c r="K43" i="12"/>
  <c r="J43" i="12"/>
  <c r="J45" i="12" s="1"/>
  <c r="I43" i="12"/>
  <c r="I45" i="12" s="1"/>
  <c r="R41" i="12"/>
  <c r="M41" i="12"/>
  <c r="K41" i="12"/>
  <c r="J41" i="12"/>
  <c r="I41" i="12"/>
  <c r="R39" i="12"/>
  <c r="R37" i="12"/>
  <c r="R35" i="12"/>
  <c r="M35" i="12"/>
  <c r="L35" i="12"/>
  <c r="K35" i="12"/>
  <c r="J35" i="12"/>
  <c r="I35" i="12"/>
  <c r="R33" i="12"/>
  <c r="M33" i="12"/>
  <c r="L33" i="12"/>
  <c r="K33" i="12"/>
  <c r="J33" i="12"/>
  <c r="I33" i="12"/>
  <c r="R31" i="12"/>
  <c r="Q31" i="12"/>
  <c r="P31" i="12"/>
  <c r="R29" i="12"/>
  <c r="M29" i="12"/>
  <c r="R27" i="12"/>
  <c r="M27" i="12"/>
  <c r="R25" i="12"/>
  <c r="M25" i="12"/>
  <c r="R23" i="12"/>
  <c r="M23" i="12"/>
  <c r="R21" i="12"/>
  <c r="M21" i="12"/>
  <c r="R19" i="12"/>
  <c r="M19" i="12"/>
  <c r="R17" i="12"/>
  <c r="M17" i="12"/>
  <c r="R15" i="12"/>
  <c r="M15" i="12"/>
  <c r="R13" i="12"/>
  <c r="M13" i="12"/>
  <c r="L13" i="12"/>
  <c r="R11" i="12"/>
  <c r="M11" i="12"/>
  <c r="L11" i="12"/>
  <c r="K11" i="12"/>
  <c r="J11" i="12"/>
  <c r="I11" i="12"/>
  <c r="R9" i="12"/>
  <c r="M9" i="12"/>
  <c r="L9" i="12"/>
  <c r="K9" i="12"/>
  <c r="J9" i="12"/>
  <c r="I9" i="12"/>
  <c r="R7" i="12"/>
  <c r="J4" i="12" s="1"/>
  <c r="B18" i="21" s="1"/>
  <c r="M7" i="12"/>
  <c r="L7" i="12"/>
  <c r="K7" i="12"/>
  <c r="J7" i="12"/>
  <c r="I7" i="12"/>
  <c r="M4" i="12"/>
  <c r="D17" i="21" s="1"/>
  <c r="M3" i="12"/>
  <c r="J3" i="12"/>
  <c r="B17" i="21" s="1"/>
  <c r="D3" i="12"/>
  <c r="M2" i="12"/>
  <c r="B19" i="21" s="1"/>
  <c r="J2" i="12"/>
  <c r="B16" i="21" s="1"/>
  <c r="C2" i="12"/>
  <c r="C1" i="12"/>
  <c r="R65" i="22"/>
  <c r="Q65" i="22"/>
  <c r="P65" i="22"/>
  <c r="R63" i="22"/>
  <c r="Q63" i="22"/>
  <c r="P63" i="22"/>
  <c r="R61" i="22"/>
  <c r="Q61" i="22"/>
  <c r="P61" i="22"/>
  <c r="R59" i="22"/>
  <c r="Q59" i="22"/>
  <c r="P59" i="22"/>
  <c r="R57" i="22"/>
  <c r="Q57" i="22"/>
  <c r="P57" i="22"/>
  <c r="R55" i="22"/>
  <c r="Q55" i="22"/>
  <c r="P55" i="22"/>
  <c r="R53" i="22"/>
  <c r="Q53" i="22"/>
  <c r="P53" i="22"/>
  <c r="R51" i="22"/>
  <c r="Q51" i="22"/>
  <c r="P51" i="22"/>
  <c r="R49" i="22"/>
  <c r="Q49" i="22"/>
  <c r="P49" i="22"/>
  <c r="R47" i="22"/>
  <c r="Q47" i="22"/>
  <c r="P47" i="22"/>
  <c r="R45" i="22"/>
  <c r="Q45" i="22"/>
  <c r="P45" i="22"/>
  <c r="R43" i="22"/>
  <c r="Q43" i="22"/>
  <c r="P43" i="22"/>
  <c r="R41" i="22"/>
  <c r="Q41" i="22"/>
  <c r="P41" i="22"/>
  <c r="R39" i="22"/>
  <c r="R37" i="22"/>
  <c r="L37" i="22"/>
  <c r="K37" i="22"/>
  <c r="R35" i="22"/>
  <c r="R33" i="22"/>
  <c r="R31" i="22"/>
  <c r="R29" i="22"/>
  <c r="Q29" i="22"/>
  <c r="P29" i="22"/>
  <c r="R27" i="22"/>
  <c r="R25" i="22"/>
  <c r="R23" i="22"/>
  <c r="R21" i="22"/>
  <c r="L21" i="22"/>
  <c r="J21" i="22"/>
  <c r="R19" i="22"/>
  <c r="L19" i="22"/>
  <c r="R17" i="22"/>
  <c r="L17" i="22"/>
  <c r="R15" i="22"/>
  <c r="J4" i="22" s="1"/>
  <c r="H12" i="21" s="1"/>
  <c r="L15" i="22"/>
  <c r="R13" i="22"/>
  <c r="L13" i="22"/>
  <c r="K13" i="22"/>
  <c r="R11" i="22"/>
  <c r="L11" i="22"/>
  <c r="R9" i="22"/>
  <c r="L9" i="22"/>
  <c r="R7" i="22"/>
  <c r="L7" i="22"/>
  <c r="M4" i="22"/>
  <c r="M3" i="22"/>
  <c r="J3" i="22"/>
  <c r="D3" i="22"/>
  <c r="M2" i="22"/>
  <c r="H13" i="21" s="1"/>
  <c r="J2" i="22"/>
  <c r="C2" i="22"/>
  <c r="C1" i="22"/>
  <c r="K31" i="21"/>
  <c r="E31" i="21"/>
  <c r="M29" i="21"/>
  <c r="L29" i="21"/>
  <c r="K29" i="21"/>
  <c r="J29" i="21"/>
  <c r="H29" i="21"/>
  <c r="G29" i="21"/>
  <c r="F29" i="21"/>
  <c r="K28" i="21"/>
  <c r="H28" i="21"/>
  <c r="K25" i="21"/>
  <c r="E25" i="21"/>
  <c r="D25" i="21"/>
  <c r="C25" i="21"/>
  <c r="B25" i="21"/>
  <c r="G23" i="21"/>
  <c r="F23" i="21"/>
  <c r="C23" i="21"/>
  <c r="B23" i="21"/>
  <c r="E22" i="21"/>
  <c r="M19" i="21"/>
  <c r="L19" i="21"/>
  <c r="K19" i="21"/>
  <c r="H19" i="21"/>
  <c r="E19" i="21"/>
  <c r="M18" i="21"/>
  <c r="L18" i="21"/>
  <c r="K18" i="21"/>
  <c r="G18" i="21"/>
  <c r="M17" i="21"/>
  <c r="L17" i="21"/>
  <c r="K17" i="21"/>
  <c r="J17" i="21"/>
  <c r="G17" i="21"/>
  <c r="F17" i="21"/>
  <c r="C17" i="21"/>
  <c r="K16" i="21"/>
  <c r="H16" i="21"/>
  <c r="E16" i="21"/>
  <c r="K13" i="21"/>
  <c r="G13" i="21"/>
  <c r="F13" i="21"/>
  <c r="E13" i="21"/>
  <c r="B13" i="21"/>
  <c r="G12" i="21"/>
  <c r="F12" i="21"/>
  <c r="E12" i="21"/>
  <c r="K11" i="21"/>
  <c r="J11" i="21"/>
  <c r="I11" i="21"/>
  <c r="H11" i="21"/>
  <c r="G11" i="21"/>
  <c r="F11" i="21"/>
  <c r="E11" i="21"/>
  <c r="C11" i="21"/>
  <c r="B11" i="21"/>
  <c r="H10" i="21"/>
  <c r="E10" i="21"/>
  <c r="B10" i="21"/>
  <c r="S65" i="16"/>
  <c r="R65" i="16"/>
  <c r="Q65" i="16"/>
  <c r="S63" i="16"/>
  <c r="R63" i="16"/>
  <c r="Q63" i="16"/>
  <c r="S61" i="16"/>
  <c r="R61" i="16"/>
  <c r="Q61" i="16"/>
  <c r="S59" i="16"/>
  <c r="R59" i="16"/>
  <c r="Q59" i="16"/>
  <c r="S57" i="16"/>
  <c r="R57" i="16"/>
  <c r="Q57" i="16"/>
  <c r="S55" i="16"/>
  <c r="R55" i="16"/>
  <c r="Q55" i="16"/>
  <c r="S53" i="16"/>
  <c r="R53" i="16"/>
  <c r="Q53" i="16"/>
  <c r="S51" i="16"/>
  <c r="R51" i="16"/>
  <c r="Q51" i="16"/>
  <c r="S49" i="16"/>
  <c r="R49" i="16"/>
  <c r="Q49" i="16"/>
  <c r="S47" i="16"/>
  <c r="R47" i="16"/>
  <c r="Q47" i="16"/>
  <c r="S45" i="16"/>
  <c r="R45" i="16"/>
  <c r="Q45" i="16"/>
  <c r="S43" i="16"/>
  <c r="R43" i="16"/>
  <c r="Q43" i="16"/>
  <c r="S41" i="16"/>
  <c r="R41" i="16"/>
  <c r="Q41" i="16"/>
  <c r="S39" i="16"/>
  <c r="R39" i="16"/>
  <c r="Q39" i="16"/>
  <c r="S37" i="16"/>
  <c r="R37" i="16"/>
  <c r="Q37" i="16"/>
  <c r="S35" i="16"/>
  <c r="R35" i="16"/>
  <c r="Q35" i="16"/>
  <c r="S33" i="16"/>
  <c r="R33" i="16"/>
  <c r="Q33" i="16"/>
  <c r="S31" i="16"/>
  <c r="R31" i="16"/>
  <c r="Q31" i="16"/>
  <c r="S29" i="16"/>
  <c r="R29" i="16"/>
  <c r="Q29" i="16"/>
  <c r="S27" i="16"/>
  <c r="R27" i="16"/>
  <c r="Q27" i="16"/>
  <c r="S25" i="16"/>
  <c r="R25" i="16"/>
  <c r="Q25" i="16"/>
  <c r="S23" i="16"/>
  <c r="R23" i="16"/>
  <c r="Q23" i="16"/>
  <c r="S21" i="16"/>
  <c r="R21" i="16"/>
  <c r="Q21" i="16"/>
  <c r="S19" i="16"/>
  <c r="R19" i="16"/>
  <c r="Q19" i="16"/>
  <c r="S17" i="16"/>
  <c r="R17" i="16"/>
  <c r="Q17" i="16"/>
  <c r="S15" i="16"/>
  <c r="R15" i="16"/>
  <c r="Q15" i="16"/>
  <c r="S13" i="16"/>
  <c r="R13" i="16"/>
  <c r="Q13" i="16"/>
  <c r="S11" i="16"/>
  <c r="R11" i="16"/>
  <c r="Q11" i="16"/>
  <c r="S9" i="16"/>
  <c r="R9" i="16"/>
  <c r="Q9" i="16"/>
  <c r="S7" i="16"/>
  <c r="J4" i="16" s="1"/>
  <c r="B24" i="21" s="1"/>
  <c r="R7" i="16"/>
  <c r="Q7" i="16"/>
  <c r="M4" i="16"/>
  <c r="D23" i="21" s="1"/>
  <c r="M3" i="16"/>
  <c r="J3" i="16"/>
  <c r="D3" i="16"/>
  <c r="M2" i="16"/>
  <c r="J2" i="16"/>
  <c r="B22" i="21" s="1"/>
  <c r="C2" i="16"/>
  <c r="C1" i="16"/>
  <c r="R65" i="10"/>
  <c r="Q65" i="10"/>
  <c r="P65" i="10"/>
  <c r="R63" i="10"/>
  <c r="Q63" i="10"/>
  <c r="P63" i="10"/>
  <c r="R61" i="10"/>
  <c r="Q61" i="10"/>
  <c r="P61" i="10"/>
  <c r="R59" i="10"/>
  <c r="Q59" i="10"/>
  <c r="P59" i="10"/>
  <c r="R57" i="10"/>
  <c r="Q57" i="10"/>
  <c r="P57" i="10"/>
  <c r="R55" i="10"/>
  <c r="Q55" i="10"/>
  <c r="P55" i="10"/>
  <c r="R53" i="10"/>
  <c r="Q53" i="10"/>
  <c r="P53" i="10"/>
  <c r="R51" i="10"/>
  <c r="Q51" i="10"/>
  <c r="P51" i="10"/>
  <c r="R49" i="10"/>
  <c r="Q49" i="10"/>
  <c r="P49" i="10"/>
  <c r="R47" i="10"/>
  <c r="Q47" i="10"/>
  <c r="P47" i="10"/>
  <c r="R45" i="10"/>
  <c r="Q45" i="10"/>
  <c r="P45" i="10"/>
  <c r="R43" i="10"/>
  <c r="Q43" i="10"/>
  <c r="P43" i="10"/>
  <c r="R41" i="10"/>
  <c r="Q41" i="10"/>
  <c r="P41" i="10"/>
  <c r="R39" i="10"/>
  <c r="Q39" i="10"/>
  <c r="P39" i="10"/>
  <c r="R37" i="10"/>
  <c r="Q37" i="10"/>
  <c r="P37" i="10"/>
  <c r="R35" i="10"/>
  <c r="Q35" i="10"/>
  <c r="P35" i="10"/>
  <c r="R33" i="10"/>
  <c r="Q33" i="10"/>
  <c r="P33" i="10"/>
  <c r="R31" i="10"/>
  <c r="Q31" i="10"/>
  <c r="P31" i="10"/>
  <c r="R29" i="10"/>
  <c r="Q29" i="10"/>
  <c r="P29" i="10"/>
  <c r="R27" i="10"/>
  <c r="Q27" i="10"/>
  <c r="P27" i="10"/>
  <c r="R25" i="10"/>
  <c r="Q25" i="10"/>
  <c r="P25" i="10"/>
  <c r="R23" i="10"/>
  <c r="Q23" i="10"/>
  <c r="P23" i="10"/>
  <c r="R21" i="10"/>
  <c r="Q21" i="10"/>
  <c r="P21" i="10"/>
  <c r="R19" i="10"/>
  <c r="Q19" i="10"/>
  <c r="P19" i="10"/>
  <c r="R17" i="10"/>
  <c r="G17" i="10"/>
  <c r="M4" i="10" s="1"/>
  <c r="M11" i="21" s="1"/>
  <c r="R15" i="10"/>
  <c r="G15" i="10"/>
  <c r="R13" i="10"/>
  <c r="R11" i="10"/>
  <c r="R9" i="10"/>
  <c r="J4" i="10" s="1"/>
  <c r="K12" i="21" s="1"/>
  <c r="R7" i="10"/>
  <c r="M3" i="10"/>
  <c r="L11" i="21" s="1"/>
  <c r="J3" i="10"/>
  <c r="D3" i="10"/>
  <c r="M2" i="10"/>
  <c r="J2" i="10"/>
  <c r="K10" i="21" s="1"/>
  <c r="C2" i="10"/>
  <c r="C1" i="10"/>
  <c r="R65" i="27"/>
  <c r="Q65" i="27"/>
  <c r="P65" i="27"/>
  <c r="R63" i="27"/>
  <c r="Q63" i="27"/>
  <c r="P63" i="27"/>
  <c r="R61" i="27"/>
  <c r="Q61" i="27"/>
  <c r="P61" i="27"/>
  <c r="R59" i="27"/>
  <c r="Q59" i="27"/>
  <c r="P59" i="27"/>
  <c r="R57" i="27"/>
  <c r="Q57" i="27"/>
  <c r="P57" i="27"/>
  <c r="R55" i="27"/>
  <c r="Q55" i="27"/>
  <c r="P55" i="27"/>
  <c r="R53" i="27"/>
  <c r="Q53" i="27"/>
  <c r="P53" i="27"/>
  <c r="R51" i="27"/>
  <c r="Q51" i="27"/>
  <c r="P51" i="27"/>
  <c r="R49" i="27"/>
  <c r="Q49" i="27"/>
  <c r="P49" i="27"/>
  <c r="R47" i="27"/>
  <c r="Q47" i="27"/>
  <c r="P47" i="27"/>
  <c r="R45" i="27"/>
  <c r="Q45" i="27"/>
  <c r="P45" i="27"/>
  <c r="R43" i="27"/>
  <c r="Q43" i="27"/>
  <c r="P43" i="27"/>
  <c r="R41" i="27"/>
  <c r="Q41" i="27"/>
  <c r="P41" i="27"/>
  <c r="R39" i="27"/>
  <c r="Q39" i="27"/>
  <c r="P39" i="27"/>
  <c r="R37" i="27"/>
  <c r="Q37" i="27"/>
  <c r="P37" i="27"/>
  <c r="R35" i="27"/>
  <c r="Q35" i="27"/>
  <c r="P35" i="27"/>
  <c r="R33" i="27"/>
  <c r="Q33" i="27"/>
  <c r="P33" i="27"/>
  <c r="R31" i="27"/>
  <c r="Q31" i="27"/>
  <c r="P31" i="27"/>
  <c r="R29" i="27"/>
  <c r="Q29" i="27"/>
  <c r="P29" i="27"/>
  <c r="R27" i="27"/>
  <c r="Q27" i="27"/>
  <c r="P27" i="27"/>
  <c r="R25" i="27"/>
  <c r="Q25" i="27"/>
  <c r="P25" i="27"/>
  <c r="R23" i="27"/>
  <c r="Q23" i="27"/>
  <c r="P23" i="27"/>
  <c r="R21" i="27"/>
  <c r="R19" i="27"/>
  <c r="R17" i="27"/>
  <c r="R15" i="27"/>
  <c r="R13" i="27"/>
  <c r="R11" i="27"/>
  <c r="R9" i="27"/>
  <c r="R7" i="27"/>
  <c r="I7" i="27"/>
  <c r="M4" i="27"/>
  <c r="D29" i="21" s="1"/>
  <c r="M3" i="27"/>
  <c r="C29" i="21" s="1"/>
  <c r="J3" i="27"/>
  <c r="B29" i="21" s="1"/>
  <c r="D3" i="27"/>
  <c r="M2" i="27"/>
  <c r="B31" i="21" s="1"/>
  <c r="J2" i="27"/>
  <c r="B28" i="21" s="1"/>
  <c r="C2" i="27"/>
  <c r="C1" i="27"/>
  <c r="Q4" i="31" l="1"/>
  <c r="J19" i="21" s="1"/>
  <c r="Q3" i="31"/>
  <c r="I19" i="21" s="1"/>
  <c r="E17" i="21"/>
  <c r="Q4" i="23"/>
  <c r="G19" i="21" s="1"/>
  <c r="J4" i="23"/>
  <c r="E24" i="21" s="1"/>
  <c r="Q3" i="23"/>
  <c r="F19" i="21" s="1"/>
  <c r="R2" i="16"/>
  <c r="D24" i="21" s="1"/>
  <c r="R1" i="16"/>
  <c r="C24" i="21" s="1"/>
  <c r="E18" i="21"/>
  <c r="Q2" i="24"/>
  <c r="D12" i="21" s="1"/>
  <c r="J4" i="33"/>
  <c r="Q4" i="18"/>
  <c r="J25" i="21" s="1"/>
  <c r="Q1" i="26"/>
  <c r="I30" i="21" s="1"/>
  <c r="Q2" i="29"/>
  <c r="M30" i="21" s="1"/>
  <c r="Q1" i="31"/>
  <c r="I18" i="21" s="1"/>
  <c r="Q2" i="10"/>
  <c r="M12" i="21" s="1"/>
  <c r="Q4" i="10"/>
  <c r="M13" i="21" s="1"/>
  <c r="Q2" i="22"/>
  <c r="J12" i="21" s="1"/>
  <c r="Q4" i="22"/>
  <c r="J13" i="21" s="1"/>
  <c r="Q1" i="27"/>
  <c r="C30" i="21" s="1"/>
  <c r="Q3" i="27"/>
  <c r="C31" i="21" s="1"/>
  <c r="Q1" i="12"/>
  <c r="C18" i="21" s="1"/>
  <c r="Q3" i="12"/>
  <c r="C19" i="21" s="1"/>
  <c r="R2" i="33"/>
  <c r="Q1" i="28"/>
  <c r="L24" i="21" s="1"/>
  <c r="P1" i="15"/>
  <c r="F30" i="21" s="1"/>
  <c r="Q3" i="32"/>
  <c r="F25" i="21" s="1"/>
  <c r="Q3" i="24"/>
  <c r="C13" i="21" s="1"/>
  <c r="Q2" i="27"/>
  <c r="D30" i="21" s="1"/>
  <c r="J4" i="27"/>
  <c r="B30" i="21" s="1"/>
  <c r="Q3" i="10"/>
  <c r="L13" i="21" s="1"/>
  <c r="Q1" i="10"/>
  <c r="L12" i="21" s="1"/>
  <c r="Q1" i="22"/>
  <c r="I12" i="21" s="1"/>
  <c r="Q3" i="22"/>
  <c r="I13" i="21" s="1"/>
  <c r="Q4" i="12"/>
  <c r="D19" i="21" s="1"/>
  <c r="Q2" i="12"/>
  <c r="D18" i="21" s="1"/>
  <c r="Q4" i="27"/>
  <c r="D31" i="21" s="1"/>
  <c r="R3" i="33"/>
  <c r="R1" i="33"/>
  <c r="R4" i="33"/>
  <c r="F18" i="21"/>
  <c r="G6" i="21"/>
  <c r="D5" i="21"/>
  <c r="D6" i="21"/>
  <c r="G5" i="21" l="1"/>
  <c r="M28" i="21" s="1"/>
  <c r="M10" i="21" l="1"/>
  <c r="G28" i="21"/>
  <c r="M16" i="21"/>
  <c r="G22" i="21"/>
  <c r="G16" i="21"/>
  <c r="M22" i="21"/>
  <c r="D22" i="21"/>
  <c r="J10" i="21"/>
  <c r="J28" i="21"/>
  <c r="J16" i="21"/>
  <c r="D28" i="21"/>
  <c r="J22" i="21"/>
  <c r="D16" i="21"/>
  <c r="G10" i="21"/>
  <c r="D10" i="21"/>
</calcChain>
</file>

<file path=xl/comments1.xml><?xml version="1.0" encoding="utf-8"?>
<comments xmlns="http://schemas.openxmlformats.org/spreadsheetml/2006/main">
  <authors>
    <author>Συντάκτης</author>
  </authors>
  <commentList>
    <comment ref="J7" authorId="0" shapeId="0">
      <text>
        <r>
          <rPr>
            <b/>
            <sz val="9"/>
            <color indexed="81"/>
            <rFont val="Tahoma"/>
            <family val="2"/>
            <charset val="161"/>
          </rPr>
          <t>synolo apo Rena</t>
        </r>
      </text>
    </comment>
    <comment ref="L7" authorId="0" shapeId="0">
      <text>
        <r>
          <rPr>
            <b/>
            <sz val="9"/>
            <color indexed="81"/>
            <rFont val="Tahoma"/>
            <family val="2"/>
            <charset val="161"/>
          </rPr>
          <t>synolo apo Rena</t>
        </r>
      </text>
    </comment>
  </commentList>
</comments>
</file>

<file path=xl/sharedStrings.xml><?xml version="1.0" encoding="utf-8"?>
<sst xmlns="http://schemas.openxmlformats.org/spreadsheetml/2006/main" count="1646" uniqueCount="348">
  <si>
    <t>#</t>
  </si>
  <si>
    <t>Unit</t>
  </si>
  <si>
    <t>Trend</t>
  </si>
  <si>
    <t>◄ Back to Main Page</t>
  </si>
  <si>
    <t>p</t>
  </si>
  <si>
    <t>Metric should increase</t>
  </si>
  <si>
    <t>q</t>
  </si>
  <si>
    <t>Metric should decrease</t>
  </si>
  <si>
    <t>%</t>
  </si>
  <si>
    <t>HR</t>
  </si>
  <si>
    <t>Finance</t>
  </si>
  <si>
    <t>Net annual faculty turnover OR % leaving in the last year for non retirement</t>
  </si>
  <si>
    <t>Non-performance metric</t>
  </si>
  <si>
    <t>Time comparison</t>
  </si>
  <si>
    <t>Target/bench comparison</t>
  </si>
  <si>
    <t>NA</t>
  </si>
  <si>
    <t>KPI or data not available</t>
  </si>
  <si>
    <t>Legend</t>
  </si>
  <si>
    <t>Future Expected Metrics</t>
  </si>
  <si>
    <t>Definition incomplete / Hide</t>
  </si>
  <si>
    <t>Definition complete / Share</t>
  </si>
  <si>
    <t>Performance Stand. / Bench</t>
  </si>
  <si>
    <t>wt.</t>
  </si>
  <si>
    <t>Y</t>
  </si>
  <si>
    <t>N</t>
  </si>
  <si>
    <t>Total weight:</t>
  </si>
  <si>
    <t>Total KPIs:</t>
  </si>
  <si>
    <t>Total wt.:</t>
  </si>
  <si>
    <t>Total weight</t>
  </si>
  <si>
    <t>Total benchmarked:</t>
  </si>
  <si>
    <t>Total vital KPIs:</t>
  </si>
  <si>
    <t>Total benchmarked</t>
  </si>
  <si>
    <t>Vital (Y/N)</t>
  </si>
  <si>
    <t>Goal
(p/q/blank)</t>
  </si>
  <si>
    <t>Blank</t>
  </si>
  <si>
    <t>Ready (Y/N)</t>
  </si>
  <si>
    <t>% ready:</t>
  </si>
  <si>
    <t>% benchmarked:</t>
  </si>
  <si>
    <t>Total:</t>
  </si>
  <si>
    <t>Vital:</t>
  </si>
  <si>
    <t>Benchmarked:</t>
  </si>
  <si>
    <t>% on target:</t>
  </si>
  <si>
    <t>% improved:</t>
  </si>
  <si>
    <t>Average vs. standard:</t>
  </si>
  <si>
    <t>Average improvement:</t>
  </si>
  <si>
    <t>Total KPIs &amp; Metrics</t>
  </si>
  <si>
    <t>Average improvement</t>
  </si>
  <si>
    <t>% improved</t>
  </si>
  <si>
    <t>% benchmarked</t>
  </si>
  <si>
    <t xml:space="preserve">Average vs. standards </t>
  </si>
  <si>
    <t xml:space="preserve">% achieved targets </t>
  </si>
  <si>
    <t>% measured and ready</t>
  </si>
  <si>
    <t>Total vital</t>
  </si>
  <si>
    <t>% weight given</t>
  </si>
  <si>
    <t>Customer and Services</t>
  </si>
  <si>
    <t>Environment, Health and Safety</t>
  </si>
  <si>
    <t>Supply Chain</t>
  </si>
  <si>
    <t>Only white areas are fillable</t>
  </si>
  <si>
    <t>Turnover rate</t>
  </si>
  <si>
    <t>EHS</t>
  </si>
  <si>
    <t>Customer</t>
  </si>
  <si>
    <t>Operation</t>
  </si>
  <si>
    <t>Supply</t>
  </si>
  <si>
    <t>Vital: In direct link with strategy</t>
  </si>
  <si>
    <t>Short title</t>
  </si>
  <si>
    <t>Vital(Y/N)</t>
  </si>
  <si>
    <t>ANNUAL PERFORMANCE REPORTING</t>
  </si>
  <si>
    <t>Innovation / R&amp;D</t>
  </si>
  <si>
    <t>UNI-PHARMA</t>
  </si>
  <si>
    <t># of customer complaints / 1.000.000 produced pieces (DPMO)</t>
  </si>
  <si>
    <t># of External Findings / Audited Depts or Proccesses</t>
  </si>
  <si>
    <t>% Not in time completed CAPAs / Total CAPAs</t>
  </si>
  <si>
    <t># of Certifications obtained</t>
  </si>
  <si>
    <t># of Recalls</t>
  </si>
  <si>
    <t>% Απόδοση παραγωγής απλών Δισκίων</t>
  </si>
  <si>
    <t>% Απόδοση παραγωγής Επικαλυμένων Δισκίων</t>
  </si>
  <si>
    <t>% Απόδοση παραγωγής Αναβραζόντων Δισκίων</t>
  </si>
  <si>
    <t>% Απόδοση παραγωγής Καψακίων</t>
  </si>
  <si>
    <t>% Απόδοση παραγωγής Κοκκίων</t>
  </si>
  <si>
    <t>% Απόδοση παραγωγής Πόσιμων Σταγόνων</t>
  </si>
  <si>
    <t>% Απόδοση παραγωγής Υγρών</t>
  </si>
  <si>
    <t>% Απόδοση παραγωγής Υποθέτων</t>
  </si>
  <si>
    <t>% Απόδοση παραγωγής Ενεσίμων</t>
  </si>
  <si>
    <t>KPI Formula</t>
  </si>
  <si>
    <t>Παραγόμενα/ θεωρητικά τεμάχια</t>
  </si>
  <si>
    <t>Ν</t>
  </si>
  <si>
    <t>% Φύρα διεργασίας</t>
  </si>
  <si>
    <t>Κιλά φύρας Ά υλών, ημιετοίμων / θεωρητική</t>
  </si>
  <si>
    <t>QC</t>
  </si>
  <si>
    <t>QA</t>
  </si>
  <si>
    <t>R&amp;D</t>
  </si>
  <si>
    <t>Operation (Prod. / Main.)</t>
  </si>
  <si>
    <t>Reg. Affairs</t>
  </si>
  <si>
    <t>RA</t>
  </si>
  <si>
    <t>Marketing</t>
  </si>
  <si>
    <t>BD</t>
  </si>
  <si>
    <t>CSR</t>
  </si>
  <si>
    <t>IT</t>
  </si>
  <si>
    <t>Sales</t>
  </si>
  <si>
    <t># Training Hours / Medical Advisor</t>
  </si>
  <si>
    <t># Training Hours / # Medical Advisors</t>
  </si>
  <si>
    <t># Training Hours / GMP personnel</t>
  </si>
  <si>
    <t>n/a</t>
  </si>
  <si>
    <t># Training Hours / # Supervisors</t>
  </si>
  <si>
    <t># Training Hours / Supervisor</t>
  </si>
  <si>
    <t># Training Hours / Officer</t>
  </si>
  <si>
    <t># Training Hours / # Officers</t>
  </si>
  <si>
    <t>% Trained personnel</t>
  </si>
  <si>
    <t>Average Satisfaction from all trainings / total trainings</t>
  </si>
  <si>
    <t>% Satisfaction from training programms</t>
  </si>
  <si>
    <t># Trainings Hours / Personnel</t>
  </si>
  <si>
    <t xml:space="preserve"> # Training Hours / Total personnel</t>
  </si>
  <si>
    <t xml:space="preserve"> # Trained personnel / Total  personnel</t>
  </si>
  <si>
    <t>% Satisfaction of personnel</t>
  </si>
  <si>
    <t># questionaires answered / total personnel</t>
  </si>
  <si>
    <t>Average Satisfaction from Questionaire (EN 15.04.01)</t>
  </si>
  <si>
    <t># personnel with Ecxellent Evaluation Score / Total personnel</t>
  </si>
  <si>
    <t>Days of absence because of illness / total personnel</t>
  </si>
  <si>
    <t>Absence from illness</t>
  </si>
  <si>
    <t>Improvement Suggestions</t>
  </si>
  <si>
    <t># Training Hours / # GMP Pesonnel (QA, QC-Micro, Pr, Tech, Pack, Warehouses, Clean.)</t>
  </si>
  <si>
    <t>Participation in Satisfaction Research</t>
  </si>
  <si>
    <t>Excellent personnel</t>
  </si>
  <si>
    <t># Training Hours / Manager-Director</t>
  </si>
  <si>
    <t># Training Hours / # Managers-Directors</t>
  </si>
  <si>
    <t># Improvement Suggestions</t>
  </si>
  <si>
    <t># of pattents submitted</t>
  </si>
  <si>
    <t>Intellectual property management</t>
  </si>
  <si>
    <t>productivity of R&amp;D personnel</t>
  </si>
  <si>
    <t># Dossier Update Projects / # people</t>
  </si>
  <si>
    <t>International Sales</t>
  </si>
  <si>
    <t>Inter. Sales</t>
  </si>
  <si>
    <t>Revenue growth</t>
  </si>
  <si>
    <t>% Growth</t>
  </si>
  <si>
    <t>% deviation of Actual Vs Planned Budget</t>
  </si>
  <si>
    <t>International Direct Customer Satisfaction (transaction relations)</t>
  </si>
  <si>
    <t xml:space="preserve">% transaction satisfaction of International Direct Clients </t>
  </si>
  <si>
    <t xml:space="preserve">Distribution Agreements </t>
  </si>
  <si>
    <t xml:space="preserve"># Distribution Agreements </t>
  </si>
  <si>
    <t>Additional SKUs entered into Distribution Agreements</t>
  </si>
  <si>
    <t># Additional SKUs entered into Distribution Agreements</t>
  </si>
  <si>
    <t>Prospects identified/ sourced</t>
  </si>
  <si>
    <t># Prospects identified/ sourced</t>
  </si>
  <si>
    <t>Planned Budget</t>
  </si>
  <si>
    <t>Gross profit margin</t>
  </si>
  <si>
    <t>EBITDA</t>
  </si>
  <si>
    <t>Total operating profit / sales</t>
  </si>
  <si>
    <t>Gross profit  / sales</t>
  </si>
  <si>
    <t>Return On Capital Employed</t>
  </si>
  <si>
    <t xml:space="preserve">Operating profit / Equity </t>
  </si>
  <si>
    <t>Receivables Days</t>
  </si>
  <si>
    <t>(Debtors / Credit sales) * 365</t>
  </si>
  <si>
    <t>Payble days</t>
  </si>
  <si>
    <t xml:space="preserve">(Payble / Credit purchases) *365  </t>
  </si>
  <si>
    <t>Inventory Days</t>
  </si>
  <si>
    <t xml:space="preserve">(Inventory  / Cost of Sales) * 365 </t>
  </si>
  <si>
    <t>Current Ratio</t>
  </si>
  <si>
    <t>Current Assets / Current Obligations</t>
  </si>
  <si>
    <t>Debt ratio</t>
  </si>
  <si>
    <t>Debt (LTL) / (Equity + Debt)</t>
  </si>
  <si>
    <t>Interest Cover Ratio</t>
  </si>
  <si>
    <t xml:space="preserve">Operating profits / finance cost </t>
  </si>
  <si>
    <t>Επιστημονικότητα Ιατρικής Ενημέρωσης</t>
  </si>
  <si>
    <t>% ικανοποίησης των ιατρών για την επιστημονικότητα της ενημέρωσης βάσει έρευνας</t>
  </si>
  <si>
    <t>Σαφήνεια μηνυμάτων</t>
  </si>
  <si>
    <t>% ικανοποίησης των ιατρών από τη σαφήνεια των μηνυμάτων βάσει έρευνας</t>
  </si>
  <si>
    <t>Efficiency ομάδων προώθησης (συνολικά)</t>
  </si>
  <si>
    <t>Efficiency ομάδας προώθησης Area 1</t>
  </si>
  <si>
    <t>Efficiency ομάδας προώθησης Area 2</t>
  </si>
  <si>
    <t>Efficiency ομάδας προώθησης Area 3</t>
  </si>
  <si>
    <t xml:space="preserve">Επίπεδο ενημέρωσης ιατρών </t>
  </si>
  <si>
    <t>Αμεσότητα ανταπόκρισης στα αιτήματα των ιατρών</t>
  </si>
  <si>
    <t>Συνολική ικανοποίηση ιατρών</t>
  </si>
  <si>
    <t>Growth coming from new projects &amp; accounts</t>
  </si>
  <si>
    <t>Live Projects (Accounts) Count</t>
  </si>
  <si>
    <t># of on-going projects (Accounts)- capacity</t>
  </si>
  <si>
    <t>Commercialization Agreements Output</t>
  </si>
  <si>
    <t>Forecasted Growth Value of Commercialization Agreements</t>
  </si>
  <si>
    <t>NPV Growth Revenue 5 year projection (+1 from current)</t>
  </si>
  <si>
    <t>Average Draft Finalization Lead time</t>
  </si>
  <si>
    <t>Average Draft Finalization Lead time Time in weeks</t>
  </si>
  <si>
    <t>Average  Agreement Conclusion Lead time</t>
  </si>
  <si>
    <t>Average  Agreement Conclusion Lead time  in weeks</t>
  </si>
  <si>
    <t>Overall Social Responsibility Satisfaction (current actions)</t>
  </si>
  <si>
    <t>% Difference in the weighted AVG of all stakeholders</t>
  </si>
  <si>
    <t>Satisfaction regarding Social Awareness</t>
  </si>
  <si>
    <t>% Satisfaction</t>
  </si>
  <si>
    <t>Customer complaints</t>
  </si>
  <si>
    <t>IQMS Update</t>
  </si>
  <si>
    <t>% of reviewed documents of IQMS / total documents</t>
  </si>
  <si>
    <t>System Qualification</t>
  </si>
  <si>
    <t>Internal Audit Findings</t>
  </si>
  <si>
    <t>External Audit Findings</t>
  </si>
  <si>
    <t>In time completion of CAPAs</t>
  </si>
  <si>
    <t>Recalls</t>
  </si>
  <si>
    <t>Compliance of Final Products (lots NOT rejected)</t>
  </si>
  <si>
    <t>% lots NOT rejected / total</t>
  </si>
  <si>
    <t>Compliance of inserted Raw Materials (NOT rejected)</t>
  </si>
  <si>
    <t>Compliance of inserted Packaging Materials (NOT rejected)</t>
  </si>
  <si>
    <t>Compliance of inserted APIs (NOT rejected)</t>
  </si>
  <si>
    <t>Rejects of Raw Materials in Warehouse (expired lots - OOS)</t>
  </si>
  <si>
    <t>% expired lots or OOS / total</t>
  </si>
  <si>
    <t># Cost of Rejected Raw Materials expired or OOS</t>
  </si>
  <si>
    <t>Rejects of Packaging Materials in Warehouse (expired lots - OOS)</t>
  </si>
  <si>
    <t># Cost of Rejected Packaging Materials expired or OOS</t>
  </si>
  <si>
    <t>ml/bt</t>
  </si>
  <si>
    <t>kWh/bt</t>
  </si>
  <si>
    <t>gr/bt</t>
  </si>
  <si>
    <t>Change Management Success - lead time</t>
  </si>
  <si>
    <t>Weighted AVG of success rates on Lead time to Completion.</t>
  </si>
  <si>
    <t>Weighted AVG of success rates on Deployment Efficiency</t>
  </si>
  <si>
    <t>Change Management Success - Deployment Efficiency</t>
  </si>
  <si>
    <t>Weighted AVG of success rates on Lead time to Completion and Deployment Efficiency.</t>
  </si>
  <si>
    <t>Change Management Overall Success</t>
  </si>
  <si>
    <t>% ικανοποίηση των ιατρών από την αμεσότητα ανταπόκρισης βάσει έρευνας (1γ)</t>
  </si>
  <si>
    <t>% ικανοποίηση των ιατρών από το επίπεδο ενημέρωσης βάσει έρευνας (1)</t>
  </si>
  <si>
    <t>% ικανοποίηση βάσει σχετικής έρευνας (1-5)</t>
  </si>
  <si>
    <t>Revenue Growth</t>
  </si>
  <si>
    <t>Revenue Y1 -Y0/ Revenue Y0</t>
  </si>
  <si>
    <t>Return On Investment</t>
  </si>
  <si>
    <t>Net Profit afer Tax/ Equity</t>
  </si>
  <si>
    <t>Days</t>
  </si>
  <si>
    <t>Times</t>
  </si>
  <si>
    <t>Satisfaction of Users from Intranet</t>
  </si>
  <si>
    <t>% Satisfaction from intranet</t>
  </si>
  <si>
    <t>Satisfaction of Users from Internet &amp; e-mail Services</t>
  </si>
  <si>
    <t xml:space="preserve">% Satisfaction from internet and email </t>
  </si>
  <si>
    <t xml:space="preserve">% Satisfaction of Users </t>
  </si>
  <si>
    <t>% Satisfaction from IT intervention in critical system break-downs or other situations</t>
  </si>
  <si>
    <t>προσλήψεις / αποχωρήσεις</t>
  </si>
  <si>
    <t>% Απόδοση παραγωγής ΣΥΝΟΛΙΚΑ</t>
  </si>
  <si>
    <t xml:space="preserve">% έσοδα / αντίστοιχo κόστος προώθησης  </t>
  </si>
  <si>
    <t>% έσοδα / αντίστοιχo κόστος προώθησης  Area 1</t>
  </si>
  <si>
    <t>% έσοδα / αντίστοιχo κόστος προώθησης Area 2</t>
  </si>
  <si>
    <t>% έσοδα / αντίστοιχo κόστος προώθησης Area 3</t>
  </si>
  <si>
    <t># Dossier Development Projects in progress / # people</t>
  </si>
  <si>
    <t># New Projects under Research and Development/ # people</t>
  </si>
  <si>
    <t>Medicinal Warehouses Survey</t>
  </si>
  <si>
    <t>Total Satisfaction of Medicinal Warehouses</t>
  </si>
  <si>
    <t>Ordering</t>
  </si>
  <si>
    <t>Χρονικο διαστημα που μεσολαβει απο την παραγγελιοληψια εως την εκτελεση της παραγγελιας στον πελατη.
Αυθημερόν</t>
  </si>
  <si>
    <t>Χρονικο διαστημα που μεσολαβει απο την παραγγελιοληψια εως την εκτελεση της παραγγελιας στον πελατη.
1 ημέρα</t>
  </si>
  <si>
    <t>Χρονικο διαστημα που μεσολαβει απο την παραγγελιοληψια εως την εκτελεση της παραγγελιας στον πελατη.
2+ ημέρες</t>
  </si>
  <si>
    <t>Αριθμός επιστροφών λόγω λάθους παραγγελιοληψίας</t>
  </si>
  <si>
    <t>αριθμός λαθών σε ποσότητα ή προϊόν / αριθμό παραγγελιών</t>
  </si>
  <si>
    <t xml:space="preserve">Αριθμός κατεστραμμένων λόγω λάθους στη συσκευασία </t>
  </si>
  <si>
    <t>Αριθμός κατεστραμμένων λόγω λάθους στη συσκευασία /αριθμό παραγγελιών</t>
  </si>
  <si>
    <t>Κατανάλωση νερού / παραγόμενο τεμάχιο</t>
  </si>
  <si>
    <t>Κατανάλωση νερού</t>
  </si>
  <si>
    <t>Κατανάλωση ηλεκτρικής ενέργειας</t>
  </si>
  <si>
    <t>Κατανάλωση ηλεκτρικής ενέργειας / παραγόμενο τεμάχιο</t>
  </si>
  <si>
    <t>Κατανάλωση φυσικού αερίου</t>
  </si>
  <si>
    <t>Κατανάλωση φυσικού αερίου / παραγόμενο τεμάχιο</t>
  </si>
  <si>
    <t>Ποσότητα ανακυκλωθέντων αποβλήτων / παραγόμενο τεμάχιο</t>
  </si>
  <si>
    <t>Ανακυκλωθέντα απόβλητα</t>
  </si>
  <si>
    <t>Ικανοποίηση από περιβαλλοντική διαχείριση</t>
  </si>
  <si>
    <t>Trust in the Survey</t>
  </si>
  <si>
    <t>-</t>
  </si>
  <si>
    <t>International Business Revenue annual growth /Total Revenue</t>
  </si>
  <si>
    <t>New Agreements made/ live projects</t>
  </si>
  <si>
    <t>Satisfaction of personnel for questions 46 &amp; 47</t>
  </si>
  <si>
    <t>n</t>
  </si>
  <si>
    <t>Resignations</t>
  </si>
  <si>
    <t>Total number of Resignations</t>
  </si>
  <si>
    <r>
      <t>Cost of Rejected Raw Materials in Warehouse (</t>
    </r>
    <r>
      <rPr>
        <b/>
        <sz val="9"/>
        <rFont val="Calibri"/>
        <family val="2"/>
        <charset val="161"/>
      </rPr>
      <t>€</t>
    </r>
    <r>
      <rPr>
        <b/>
        <sz val="8.1"/>
        <rFont val="Arial"/>
        <family val="2"/>
      </rPr>
      <t>)</t>
    </r>
  </si>
  <si>
    <t># Cost of Rejected Packaging Materials (€)</t>
  </si>
  <si>
    <t># New Dossier Submitted DCP Procedure / # people</t>
  </si>
  <si>
    <t># New Dossier Submitted National Procedure / # people</t>
  </si>
  <si>
    <t>Efficiency ομάδας προώθησης Area 4</t>
  </si>
  <si>
    <t>% έσοδα / αντίστοιχo κόστος προώθησης Area 4</t>
  </si>
  <si>
    <t>Ικανοποίηση προσωπικού για  τη Περιβαλλοντική διαχείριση της εταιρείας</t>
  </si>
  <si>
    <t>Παραγωγή υδατικών αποβλήτων</t>
  </si>
  <si>
    <t>Ποσοστό ανακυκλωθέντων στερεών απορριμάτων</t>
  </si>
  <si>
    <t>Nm3/bt</t>
  </si>
  <si>
    <t>Ποσότητα υδατικών αποβλήτων / παραγόμενο τεμάχιο</t>
  </si>
  <si>
    <t># of answers in pattents</t>
  </si>
  <si>
    <t>Συνολικός αριθμός διαδικασιών που έχουν υπερβεί την ημερομηνία αναθεώρησης / Συνολικός αριθμός διαδικασιών Παραγωγής</t>
  </si>
  <si>
    <t>% Ληγμένων Διαδικασιών Παραγωγής</t>
  </si>
  <si>
    <t>Συνολικός αριθμός ενεργειών σε Εκκρεμότητα πέραν της συμφωνημένης ημερομηνίας ολοκλήρωσης</t>
  </si>
  <si>
    <t>Αριθμός Καθυστερημένων Ενεργειών Παραγωγής (CAPA Overdue)</t>
  </si>
  <si>
    <t>Συνολικός χρόνος ανακατεργασίας ανά γραμμή παραγωγής / Συνολικός χρόνος λειτουργίας της γραμμής</t>
  </si>
  <si>
    <t>% Απώλειες λόγω Ανακατεργασίας σε Ασκούς, Θυροειδικά, Ενέσιμα</t>
  </si>
  <si>
    <t>Συνολικός χρόνος βλαβών ανά γραμμή παραγωγής / Συνολικός χρόνος λειτουργίας της γραμμής</t>
  </si>
  <si>
    <t>% Απώλειες λόγω Βλαβών σε Ασκούς, Θυροειδικά, Ενέσιμα</t>
  </si>
  <si>
    <t>Συνολικός χρόνος ρυθμίσεων ανά γραμμή παραγωγής / Συνολικός χρόνος λειτουργίας της γραμμής</t>
  </si>
  <si>
    <t>% Απώλειες για Ρυθμίσεις (Setup) σε Ασκούς, Θυροειδικά, Ενέσιμα</t>
  </si>
  <si>
    <t>Παραχθέντα τεμάχια ανά γραμμή παραγωγής / Μέγιστη ικανότητα παραγωγής της γραμμής για δεδομένο χρόνο λειτουργίας</t>
  </si>
  <si>
    <t>% Συνολική Απόδοση Παραγωγής (ΟΕΕ) σε Ασκούς, Θυροειδικά, Ενέσιμα</t>
  </si>
  <si>
    <t># Cost of Rejected APIs (€)</t>
  </si>
  <si>
    <t># Cost of Rejected APIs expired or OOS</t>
  </si>
  <si>
    <t>% expired lots or OOS / total recycling waste</t>
  </si>
  <si>
    <t xml:space="preserve"># of protocols handled in time / Total incidents </t>
  </si>
  <si>
    <t>Clinical Trials - in time handling according to Protocol</t>
  </si>
  <si>
    <t xml:space="preserve"># of incidents handled in 48h / Total incidents </t>
  </si>
  <si>
    <t>Supplements - Biocides Vigilance - on time handling of Adverse Reactions (Recording - Inform QA)</t>
  </si>
  <si>
    <t xml:space="preserve"># of incidents handled within 20 days / Total incidents </t>
  </si>
  <si>
    <t>CosmetoVigilance - in time handling of Serious Adverse Reactions (Recording - Inform QA / NB)</t>
  </si>
  <si>
    <t>CosmetoVigilance - in time handling of Spontaneous Adverse Reactions (Recording - Inform QA)</t>
  </si>
  <si>
    <t>customer satisfaction derived from respective questionnaires</t>
  </si>
  <si>
    <t>Medical Device Vigilance - post-marketing surveillance</t>
  </si>
  <si>
    <t xml:space="preserve"># of incidents handled in time / Total incidents </t>
  </si>
  <si>
    <t>Medical Device Vigilance - in time handling of Serious Adverse Reactions (Recording - Inform QA / NB)</t>
  </si>
  <si>
    <t>Medical Device Vigilance - in time handling of Adverse Reactions (Recording - Inform QA)</t>
  </si>
  <si>
    <t># follow up reports within 15 days from deadline &amp; notification of QA within 48h / # total follow up reports</t>
  </si>
  <si>
    <t>Pharmacovigilance - In time follow-up reports &amp; QA notification</t>
  </si>
  <si>
    <t>Pharmacovigilance - in time handling of Adverse Reactions (Recording - Inform QA / NB)</t>
  </si>
  <si>
    <t># of correspondences  / project / year</t>
  </si>
  <si>
    <t>Efficiency in Dossier construction - Pharmaceuticals</t>
  </si>
  <si>
    <t># on time responces / # total correspondences</t>
  </si>
  <si>
    <t>Compliance to correspondence deadlines from EOF - Pharmaceuticals</t>
  </si>
  <si>
    <t># projects for NEW completed Dossiers / # human resources</t>
  </si>
  <si>
    <t>Company Innovation / Productivity of human resources - Non Pharmaceuticals</t>
  </si>
  <si>
    <t>Company Innovation / Productivity of human resources - Pharmaceuticals</t>
  </si>
  <si>
    <t># projects for Dossier update / # human resources</t>
  </si>
  <si>
    <t>Productivity of human resources - Non Pharmaceuticals</t>
  </si>
  <si>
    <t>Productivity of human resources - Pharmaceuticals</t>
  </si>
  <si>
    <t># of Internal Findings / Number of Audits</t>
  </si>
  <si>
    <t>Audit Findings - QA</t>
  </si>
  <si>
    <t>Audit Findings - QC</t>
  </si>
  <si>
    <t>Audit Findings - Production</t>
  </si>
  <si>
    <t>Audit Findings - Technical Dept</t>
  </si>
  <si>
    <t>Audit Findings - Facilities</t>
  </si>
  <si>
    <t>Audit Findings - Warehouses</t>
  </si>
  <si>
    <t>Audit Findings - Validation</t>
  </si>
  <si>
    <t>Audit Findings - EHS</t>
  </si>
  <si>
    <t>Audit Findings - HR</t>
  </si>
  <si>
    <t># New Projects non pharma under Research and Development/ # people</t>
  </si>
  <si>
    <t>Ποσοστό ανακυκλωθέντων / συνολικά διαχειρισθέντα απόβλητα-απορρίματα</t>
  </si>
  <si>
    <t>Ποσοστό προιόντων εκτός προδιαγραφών / συνολικά διαχειρισθέντα απόβλητα-απορρίματα</t>
  </si>
  <si>
    <t>N/A</t>
  </si>
  <si>
    <t>% Απόδοση παραγωγής Ιατροτεχνολογικών Ampoules</t>
  </si>
  <si>
    <t>% Απόδοση παραγωγής Ιατροτεχνολογικών Sticks</t>
  </si>
  <si>
    <t>97.2%</t>
  </si>
  <si>
    <t>96.9%</t>
  </si>
  <si>
    <t>96.5%</t>
  </si>
  <si>
    <t>94.8%</t>
  </si>
  <si>
    <t>97.6%</t>
  </si>
  <si>
    <t>98.3%</t>
  </si>
  <si>
    <t>98.1%</t>
  </si>
  <si>
    <t>95.3%</t>
  </si>
  <si>
    <t>95.6%</t>
  </si>
  <si>
    <t>96.7%</t>
  </si>
  <si>
    <t>93.7%</t>
  </si>
  <si>
    <t>86.5%</t>
  </si>
  <si>
    <t>81.2%</t>
  </si>
  <si>
    <t>69.55%</t>
  </si>
  <si>
    <t>23.41%</t>
  </si>
  <si>
    <t>7.04%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</si>
</sst>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 #,##0.00\ &quot;€&quot;_-;\-* #,##0.00\ &quot;€&quot;_-;_-* &quot;-&quot;??\ &quot;€&quot;_-;_-@_-"/>
    <numFmt numFmtId="164" formatCode="0.0%"/>
    <numFmt numFmtId="165" formatCode="0.0000"/>
    <numFmt numFmtId="166" formatCode="0.0"/>
    <numFmt numFmtId="167" formatCode="0.000"/>
    <numFmt numFmtId="168" formatCode="_-* #,##0\ &quot;€&quot;_-;\-* #,##0\ &quot;€&quot;_-;_-* &quot;-&quot;??\ &quot;€&quot;_-;_-@_-"/>
  </numFmts>
  <fonts count="69" x14ac:knownFonts="1">
    <font>
      <sz val="11"/>
      <color theme="1"/>
      <name val="Calibri"/>
      <family val="2"/>
      <scheme val="minor"/>
    </font>
    <font>
      <b/>
      <sz val="18"/>
      <name val="Arial"/>
      <family val="2"/>
    </font>
    <font>
      <sz val="9"/>
      <name val="Arial"/>
      <family val="2"/>
    </font>
    <font>
      <sz val="9"/>
      <name val="Calibri"/>
      <family val="2"/>
      <scheme val="minor"/>
    </font>
    <font>
      <sz val="9"/>
      <color theme="1"/>
      <name val="Arial"/>
      <family val="2"/>
    </font>
    <font>
      <sz val="9"/>
      <color rgb="FF00FFFF"/>
      <name val="Arial"/>
      <family val="2"/>
    </font>
    <font>
      <sz val="9"/>
      <color rgb="FF0000CC"/>
      <name val="Arial"/>
      <family val="2"/>
    </font>
    <font>
      <sz val="9"/>
      <color rgb="FFCC00CC"/>
      <name val="Wingdings 3"/>
      <family val="1"/>
      <charset val="2"/>
    </font>
    <font>
      <sz val="9"/>
      <color rgb="FF0000CC"/>
      <name val="Wingdings 3"/>
      <family val="1"/>
      <charset val="2"/>
    </font>
    <font>
      <sz val="9"/>
      <color theme="1" tint="0.499984740745262"/>
      <name val="Webdings"/>
      <family val="1"/>
      <charset val="2"/>
    </font>
    <font>
      <sz val="9"/>
      <color theme="0" tint="-0.499984740745262"/>
      <name val="Arial"/>
      <family val="2"/>
    </font>
    <font>
      <sz val="9"/>
      <color theme="0" tint="-0.499984740745262"/>
      <name val="Calibri"/>
      <family val="2"/>
      <scheme val="minor"/>
    </font>
    <font>
      <sz val="8"/>
      <name val="Arial"/>
      <family val="2"/>
    </font>
    <font>
      <sz val="12"/>
      <color rgb="FF0000CC"/>
      <name val="Wingdings 3"/>
      <family val="1"/>
      <charset val="2"/>
    </font>
    <font>
      <b/>
      <sz val="9"/>
      <name val="Arial"/>
      <family val="2"/>
    </font>
    <font>
      <sz val="9"/>
      <color theme="0"/>
      <name val="Arial"/>
      <family val="2"/>
    </font>
    <font>
      <sz val="9"/>
      <color rgb="FFFF0000"/>
      <name val="Webdings"/>
      <family val="1"/>
      <charset val="2"/>
    </font>
    <font>
      <sz val="9"/>
      <color rgb="FF00B050"/>
      <name val="Webdings"/>
      <family val="1"/>
      <charset val="2"/>
    </font>
    <font>
      <b/>
      <sz val="9"/>
      <name val="Calibri"/>
      <family val="2"/>
      <scheme val="minor"/>
    </font>
    <font>
      <b/>
      <sz val="16"/>
      <name val="Arial"/>
      <family val="2"/>
    </font>
    <font>
      <b/>
      <sz val="12"/>
      <name val="Arial"/>
      <family val="2"/>
    </font>
    <font>
      <sz val="9"/>
      <name val="Webdings"/>
      <family val="1"/>
      <charset val="2"/>
    </font>
    <font>
      <i/>
      <sz val="9"/>
      <name val="Arial"/>
      <family val="2"/>
    </font>
    <font>
      <u/>
      <sz val="11"/>
      <color theme="10"/>
      <name val="Calibri"/>
      <family val="2"/>
      <scheme val="minor"/>
    </font>
    <font>
      <i/>
      <sz val="9"/>
      <name val="Calibri"/>
      <family val="2"/>
      <scheme val="minor"/>
    </font>
    <font>
      <b/>
      <i/>
      <sz val="9"/>
      <name val="Calibri"/>
      <family val="2"/>
      <scheme val="minor"/>
    </font>
    <font>
      <i/>
      <sz val="8"/>
      <color rgb="FF00FFFF"/>
      <name val="Calibri"/>
      <family val="2"/>
      <scheme val="minor"/>
    </font>
    <font>
      <sz val="9"/>
      <color theme="1"/>
      <name val="Calibri"/>
      <family val="2"/>
      <scheme val="minor"/>
    </font>
    <font>
      <b/>
      <i/>
      <sz val="9"/>
      <name val="Arial"/>
      <family val="2"/>
    </font>
    <font>
      <b/>
      <sz val="16"/>
      <color theme="0" tint="-0.499984740745262"/>
      <name val="Arial"/>
      <family val="2"/>
    </font>
    <font>
      <sz val="8"/>
      <color theme="0"/>
      <name val="Arial"/>
      <family val="2"/>
    </font>
    <font>
      <b/>
      <sz val="9"/>
      <color rgb="FFFF0000"/>
      <name val="Arial"/>
      <family val="2"/>
    </font>
    <font>
      <b/>
      <sz val="9"/>
      <color rgb="FF00B050"/>
      <name val="Arial"/>
      <family val="2"/>
    </font>
    <font>
      <b/>
      <sz val="11"/>
      <name val="Arial"/>
      <family val="2"/>
    </font>
    <font>
      <u/>
      <sz val="11"/>
      <color theme="0" tint="-0.34998626667073579"/>
      <name val="Calibri"/>
      <family val="2"/>
      <scheme val="minor"/>
    </font>
    <font>
      <i/>
      <sz val="8"/>
      <color theme="0" tint="-0.499984740745262"/>
      <name val="Arial"/>
      <family val="2"/>
    </font>
    <font>
      <i/>
      <sz val="9"/>
      <color theme="0" tint="-0.499984740745262"/>
      <name val="Calibri"/>
      <family val="2"/>
      <scheme val="minor"/>
    </font>
    <font>
      <b/>
      <i/>
      <sz val="9"/>
      <color theme="0" tint="-0.499984740745262"/>
      <name val="Calibri"/>
      <family val="2"/>
      <scheme val="minor"/>
    </font>
    <font>
      <i/>
      <sz val="8"/>
      <name val="Calibri"/>
      <family val="2"/>
      <scheme val="minor"/>
    </font>
    <font>
      <b/>
      <sz val="11"/>
      <color theme="1"/>
      <name val="Arial"/>
      <family val="2"/>
    </font>
    <font>
      <b/>
      <sz val="8"/>
      <name val="Arial"/>
      <family val="2"/>
    </font>
    <font>
      <b/>
      <sz val="18"/>
      <color rgb="FF0000CC"/>
      <name val="Arial"/>
      <family val="2"/>
    </font>
    <font>
      <b/>
      <sz val="12"/>
      <name val="Calibri"/>
      <family val="2"/>
      <scheme val="minor"/>
    </font>
    <font>
      <i/>
      <sz val="8"/>
      <color theme="0" tint="-0.499984740745262"/>
      <name val="Calibri"/>
      <family val="2"/>
      <scheme val="minor"/>
    </font>
    <font>
      <b/>
      <sz val="14"/>
      <color rgb="FF002060"/>
      <name val="Calibri"/>
      <family val="2"/>
      <scheme val="minor"/>
    </font>
    <font>
      <b/>
      <sz val="18"/>
      <color theme="1" tint="0.499984740745262"/>
      <name val="Arial"/>
      <family val="2"/>
    </font>
    <font>
      <sz val="9"/>
      <color theme="1" tint="0.499984740745262"/>
      <name val="Calibri"/>
      <family val="2"/>
      <scheme val="minor"/>
    </font>
    <font>
      <sz val="9"/>
      <color theme="1" tint="0.499984740745262"/>
      <name val="Arial"/>
      <family val="2"/>
    </font>
    <font>
      <i/>
      <sz val="10"/>
      <color theme="1" tint="0.499984740745262"/>
      <name val="Calibri"/>
      <family val="2"/>
      <scheme val="minor"/>
    </font>
    <font>
      <b/>
      <sz val="14"/>
      <name val="Calibri"/>
      <family val="2"/>
      <scheme val="minor"/>
    </font>
    <font>
      <b/>
      <i/>
      <sz val="11"/>
      <color theme="1"/>
      <name val="Calibri"/>
      <family val="2"/>
      <scheme val="minor"/>
    </font>
    <font>
      <b/>
      <sz val="18"/>
      <color theme="4" tint="-0.249977111117893"/>
      <name val="Arial"/>
      <family val="2"/>
    </font>
    <font>
      <i/>
      <sz val="9"/>
      <color theme="4" tint="-0.249977111117893"/>
      <name val="Calibri"/>
      <family val="2"/>
      <scheme val="minor"/>
    </font>
    <font>
      <b/>
      <i/>
      <sz val="11"/>
      <name val="Calibri"/>
      <family val="2"/>
      <scheme val="minor"/>
    </font>
    <font>
      <sz val="11"/>
      <name val="Calibri"/>
      <family val="2"/>
      <scheme val="minor"/>
    </font>
    <font>
      <i/>
      <sz val="11"/>
      <name val="Calibri"/>
      <family val="2"/>
      <scheme val="minor"/>
    </font>
    <font>
      <b/>
      <i/>
      <sz val="8"/>
      <name val="Arial"/>
      <family val="2"/>
    </font>
    <font>
      <sz val="9"/>
      <color theme="0"/>
      <name val="Webdings"/>
      <family val="1"/>
      <charset val="2"/>
    </font>
    <font>
      <sz val="11"/>
      <color theme="1"/>
      <name val="Calibri"/>
      <family val="2"/>
      <scheme val="minor"/>
    </font>
    <font>
      <b/>
      <sz val="9"/>
      <color indexed="81"/>
      <name val="Tahoma"/>
      <family val="2"/>
      <charset val="161"/>
    </font>
    <font>
      <sz val="9"/>
      <color rgb="FF0000CC"/>
      <name val="Arial"/>
      <family val="2"/>
      <charset val="161"/>
    </font>
    <font>
      <b/>
      <sz val="9"/>
      <name val="Arial"/>
      <family val="2"/>
      <charset val="161"/>
    </font>
    <font>
      <b/>
      <sz val="11"/>
      <name val="Arial"/>
      <family val="2"/>
      <charset val="161"/>
    </font>
    <font>
      <sz val="9"/>
      <color theme="3" tint="-0.249977111117893"/>
      <name val="Arial"/>
      <family val="2"/>
    </font>
    <font>
      <b/>
      <sz val="9"/>
      <name val="Calibri"/>
      <family val="2"/>
      <charset val="161"/>
    </font>
    <font>
      <b/>
      <sz val="8.1"/>
      <name val="Arial"/>
      <family val="2"/>
    </font>
    <font>
      <sz val="9"/>
      <color theme="3"/>
      <name val="Arial"/>
      <family val="2"/>
    </font>
    <font>
      <sz val="9"/>
      <color rgb="FF0000CC"/>
      <name val="Cambria"/>
      <family val="1"/>
      <charset val="161"/>
    </font>
    <font>
      <b/>
      <sz val="11"/>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1" tint="0.249977111117893"/>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rgb="FFFFFFFF"/>
        <bgColor indexed="64"/>
      </patternFill>
    </fill>
    <fill>
      <patternFill patternType="solid">
        <fgColor rgb="FF66FFFF"/>
        <bgColor indexed="64"/>
      </patternFill>
    </fill>
    <fill>
      <patternFill patternType="solid">
        <fgColor rgb="FF66FFFF"/>
        <bgColor rgb="FF00FFFF"/>
      </patternFill>
    </fill>
    <fill>
      <patternFill patternType="solid">
        <fgColor rgb="FF92D050"/>
        <bgColor indexed="64"/>
      </patternFill>
    </fill>
  </fills>
  <borders count="1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style="thin">
        <color theme="1" tint="0.249977111117893"/>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34998626667073579"/>
      </bottom>
      <diagonal/>
    </border>
    <border>
      <left/>
      <right/>
      <top style="thin">
        <color indexed="64"/>
      </top>
      <bottom style="thin">
        <color theme="0" tint="-0.34998626667073579"/>
      </bottom>
      <diagonal/>
    </border>
    <border>
      <left/>
      <right/>
      <top style="thin">
        <color theme="0" tint="-0.34998626667073579"/>
      </top>
      <bottom/>
      <diagonal/>
    </border>
    <border>
      <left/>
      <right/>
      <top/>
      <bottom style="thin">
        <color indexed="64"/>
      </bottom>
      <diagonal/>
    </border>
    <border>
      <left/>
      <right style="medium">
        <color rgb="FFA6A6A6"/>
      </right>
      <top style="medium">
        <color rgb="FFA6A6A6"/>
      </top>
      <bottom style="medium">
        <color rgb="FFA6A6A6"/>
      </bottom>
      <diagonal/>
    </border>
  </borders>
  <cellStyleXfs count="6">
    <xf numFmtId="0" fontId="0" fillId="0" borderId="0"/>
    <xf numFmtId="0" fontId="23" fillId="0" borderId="0" applyNumberFormat="0" applyFill="0" applyBorder="0" applyAlignment="0" applyProtection="0"/>
    <xf numFmtId="9"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cellStyleXfs>
  <cellXfs count="420">
    <xf numFmtId="0" fontId="0" fillId="0" borderId="0" xfId="0"/>
    <xf numFmtId="0" fontId="2" fillId="2" borderId="0" xfId="0" applyFont="1" applyFill="1" applyProtection="1"/>
    <xf numFmtId="0" fontId="3" fillId="2" borderId="0" xfId="0" applyFont="1" applyFill="1" applyProtection="1"/>
    <xf numFmtId="0" fontId="2" fillId="0" borderId="0" xfId="0" applyFont="1" applyFill="1" applyBorder="1" applyAlignment="1" applyProtection="1">
      <alignment horizontal="center" vertical="center"/>
    </xf>
    <xf numFmtId="2" fontId="6" fillId="3" borderId="1" xfId="0" applyNumberFormat="1" applyFont="1" applyFill="1" applyBorder="1" applyAlignment="1" applyProtection="1">
      <alignment horizontal="center" vertical="center"/>
      <protection locked="0"/>
    </xf>
    <xf numFmtId="0" fontId="5" fillId="2" borderId="0" xfId="0" applyFont="1" applyFill="1" applyProtection="1"/>
    <xf numFmtId="0" fontId="5" fillId="2" borderId="0" xfId="0" applyFont="1" applyFill="1" applyBorder="1" applyAlignment="1" applyProtection="1">
      <alignment horizontal="center"/>
    </xf>
    <xf numFmtId="0" fontId="10" fillId="2" borderId="0" xfId="0" applyFont="1" applyFill="1" applyProtection="1"/>
    <xf numFmtId="0" fontId="10" fillId="2" borderId="0" xfId="0" applyFont="1" applyFill="1" applyAlignment="1" applyProtection="1">
      <alignment vertical="center"/>
    </xf>
    <xf numFmtId="0" fontId="2" fillId="0" borderId="0" xfId="0" applyNumberFormat="1" applyFont="1" applyFill="1" applyBorder="1" applyAlignment="1" applyProtection="1">
      <alignment horizontal="center" wrapText="1"/>
    </xf>
    <xf numFmtId="0" fontId="2" fillId="0" borderId="0" xfId="0" applyNumberFormat="1" applyFont="1" applyFill="1" applyBorder="1" applyAlignment="1" applyProtection="1">
      <alignment horizontal="center" vertical="center" wrapText="1"/>
    </xf>
    <xf numFmtId="0" fontId="11" fillId="2" borderId="0" xfId="0" applyFont="1" applyFill="1" applyAlignment="1" applyProtection="1">
      <alignment vertical="center"/>
    </xf>
    <xf numFmtId="0" fontId="2" fillId="2" borderId="0" xfId="0" applyFont="1" applyFill="1" applyBorder="1" applyAlignment="1" applyProtection="1">
      <alignment horizontal="left" vertical="center"/>
    </xf>
    <xf numFmtId="0" fontId="3" fillId="2" borderId="0" xfId="0" applyFont="1" applyFill="1" applyBorder="1" applyProtection="1"/>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0" fontId="2" fillId="4" borderId="0" xfId="0" applyFont="1" applyFill="1" applyBorder="1" applyAlignment="1" applyProtection="1">
      <alignment horizontal="center"/>
    </xf>
    <xf numFmtId="0" fontId="3" fillId="4" borderId="0" xfId="0" applyFont="1" applyFill="1" applyProtection="1"/>
    <xf numFmtId="0" fontId="3" fillId="4" borderId="0" xfId="0" applyFont="1" applyFill="1" applyBorder="1" applyProtection="1"/>
    <xf numFmtId="0" fontId="14" fillId="0" borderId="0" xfId="0" applyFont="1" applyFill="1" applyBorder="1" applyAlignment="1" applyProtection="1">
      <alignment horizontal="left"/>
      <protection locked="0"/>
    </xf>
    <xf numFmtId="0" fontId="15" fillId="4" borderId="0" xfId="0" applyFont="1" applyFill="1" applyBorder="1" applyAlignment="1" applyProtection="1">
      <alignment horizontal="center" vertical="center"/>
    </xf>
    <xf numFmtId="0" fontId="18" fillId="2" borderId="0" xfId="0" applyFont="1" applyFill="1" applyProtection="1"/>
    <xf numFmtId="0" fontId="2" fillId="3" borderId="2" xfId="0" applyFont="1" applyFill="1" applyBorder="1" applyAlignment="1" applyProtection="1">
      <alignment horizontal="left" vertical="center"/>
      <protection locked="0"/>
    </xf>
    <xf numFmtId="0" fontId="2"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16" fillId="3" borderId="3" xfId="0" applyFont="1" applyFill="1" applyBorder="1" applyAlignment="1" applyProtection="1">
      <alignment horizontal="left" vertical="center"/>
      <protection locked="0"/>
    </xf>
    <xf numFmtId="0" fontId="17" fillId="3" borderId="3"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20" fillId="2" borderId="0" xfId="0" applyFont="1" applyFill="1" applyBorder="1" applyAlignment="1" applyProtection="1">
      <alignment vertical="center"/>
    </xf>
    <xf numFmtId="1" fontId="6" fillId="3" borderId="1"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0" fontId="4" fillId="2" borderId="0" xfId="0" applyFont="1" applyFill="1" applyAlignment="1" applyProtection="1">
      <alignment vertical="center"/>
    </xf>
    <xf numFmtId="0" fontId="4" fillId="2" borderId="0" xfId="0" applyFont="1" applyFill="1" applyBorder="1" applyAlignment="1" applyProtection="1"/>
    <xf numFmtId="0" fontId="2" fillId="2" borderId="0" xfId="0" applyFont="1" applyFill="1" applyAlignment="1" applyProtection="1">
      <alignment horizontal="left" vertical="center"/>
    </xf>
    <xf numFmtId="0" fontId="2" fillId="2" borderId="0" xfId="0" applyFont="1" applyFill="1" applyAlignment="1" applyProtection="1">
      <alignment horizontal="left"/>
    </xf>
    <xf numFmtId="0" fontId="22" fillId="2" borderId="0" xfId="0" applyFont="1" applyFill="1" applyBorder="1" applyAlignment="1" applyProtection="1">
      <alignment horizontal="left"/>
    </xf>
    <xf numFmtId="0" fontId="22" fillId="2" borderId="0" xfId="0" applyFont="1" applyFill="1" applyAlignment="1" applyProtection="1">
      <alignment horizontal="left"/>
    </xf>
    <xf numFmtId="9" fontId="6" fillId="3" borderId="1" xfId="0" applyNumberFormat="1" applyFont="1" applyFill="1" applyBorder="1" applyAlignment="1" applyProtection="1">
      <alignment horizontal="center" vertical="center"/>
      <protection locked="0"/>
    </xf>
    <xf numFmtId="165" fontId="6" fillId="3" borderId="1" xfId="0" applyNumberFormat="1" applyFont="1" applyFill="1" applyBorder="1" applyAlignment="1" applyProtection="1">
      <alignment horizontal="center" vertical="center"/>
      <protection locked="0"/>
    </xf>
    <xf numFmtId="0" fontId="22" fillId="2" borderId="0" xfId="0" quotePrefix="1" applyFont="1" applyFill="1" applyBorder="1" applyAlignment="1" applyProtection="1">
      <alignment horizontal="right"/>
    </xf>
    <xf numFmtId="3" fontId="6" fillId="3" borderId="1" xfId="0" applyNumberFormat="1" applyFont="1" applyFill="1" applyBorder="1" applyAlignment="1" applyProtection="1">
      <alignment horizontal="center" vertical="center"/>
      <protection locked="0"/>
    </xf>
    <xf numFmtId="10" fontId="6" fillId="3" borderId="1" xfId="0" applyNumberFormat="1" applyFont="1" applyFill="1" applyBorder="1" applyAlignment="1" applyProtection="1">
      <alignment horizontal="center" vertical="center"/>
      <protection locked="0"/>
    </xf>
    <xf numFmtId="0" fontId="26" fillId="4" borderId="0" xfId="0" applyFont="1" applyFill="1" applyAlignment="1" applyProtection="1">
      <alignment horizontal="center" vertical="center" wrapText="1"/>
    </xf>
    <xf numFmtId="0" fontId="26" fillId="4" borderId="0" xfId="0" applyFont="1" applyFill="1" applyAlignment="1" applyProtection="1">
      <alignment horizontal="center" vertical="center"/>
    </xf>
    <xf numFmtId="0" fontId="3" fillId="2" borderId="0" xfId="0" applyFont="1" applyFill="1" applyBorder="1" applyAlignment="1" applyProtection="1">
      <alignment horizontal="left"/>
    </xf>
    <xf numFmtId="0" fontId="27" fillId="2" borderId="0" xfId="0" applyFont="1" applyFill="1" applyAlignment="1" applyProtection="1">
      <alignment vertical="center"/>
    </xf>
    <xf numFmtId="0" fontId="0" fillId="2" borderId="0" xfId="0" applyFill="1"/>
    <xf numFmtId="0" fontId="23" fillId="2" borderId="0" xfId="1" applyFill="1"/>
    <xf numFmtId="164" fontId="28" fillId="2" borderId="0" xfId="0" applyNumberFormat="1" applyFont="1" applyFill="1" applyBorder="1" applyAlignment="1" applyProtection="1">
      <alignment horizontal="center" vertical="center"/>
    </xf>
    <xf numFmtId="0" fontId="2" fillId="2" borderId="0" xfId="0" applyFont="1" applyFill="1" applyBorder="1" applyProtection="1"/>
    <xf numFmtId="0" fontId="29" fillId="2" borderId="0" xfId="0" applyFont="1" applyFill="1" applyAlignment="1" applyProtection="1">
      <alignment horizontal="right" vertical="center"/>
    </xf>
    <xf numFmtId="0" fontId="29" fillId="2" borderId="0" xfId="0" applyFont="1" applyFill="1" applyBorder="1" applyAlignment="1" applyProtection="1">
      <alignment horizontal="right" vertical="center"/>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protection locked="0"/>
    </xf>
    <xf numFmtId="0" fontId="10" fillId="0" borderId="0" xfId="0"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0" fontId="30" fillId="4" borderId="0" xfId="0" applyFont="1" applyFill="1" applyBorder="1" applyAlignment="1" applyProtection="1">
      <alignment horizontal="center" vertical="center" wrapText="1"/>
    </xf>
    <xf numFmtId="9" fontId="2" fillId="5" borderId="4"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horizontal="right" vertical="center"/>
      <protection locked="0"/>
    </xf>
    <xf numFmtId="0" fontId="33" fillId="3" borderId="5" xfId="0" applyFont="1" applyFill="1" applyBorder="1" applyAlignment="1" applyProtection="1">
      <alignment horizontal="center" vertical="center"/>
      <protection locked="0"/>
    </xf>
    <xf numFmtId="0" fontId="14" fillId="3" borderId="6" xfId="0" applyFont="1" applyFill="1" applyBorder="1" applyAlignment="1" applyProtection="1">
      <alignment horizontal="center"/>
      <protection locked="0"/>
    </xf>
    <xf numFmtId="0" fontId="14" fillId="3" borderId="0" xfId="0" applyFont="1" applyFill="1" applyBorder="1" applyAlignment="1" applyProtection="1">
      <alignment horizontal="center"/>
      <protection locked="0"/>
    </xf>
    <xf numFmtId="0" fontId="14" fillId="3"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0" fontId="35" fillId="2" borderId="0" xfId="0" applyFont="1" applyFill="1" applyProtection="1"/>
    <xf numFmtId="164" fontId="35" fillId="2" borderId="10" xfId="0" applyNumberFormat="1" applyFont="1" applyFill="1" applyBorder="1" applyAlignment="1" applyProtection="1">
      <alignment horizontal="center" vertical="center"/>
    </xf>
    <xf numFmtId="0" fontId="36" fillId="2" borderId="0" xfId="0" applyFont="1" applyFill="1" applyBorder="1" applyAlignment="1" applyProtection="1">
      <alignment horizontal="right" vertical="center"/>
    </xf>
    <xf numFmtId="0" fontId="37" fillId="2" borderId="0" xfId="0" applyFont="1" applyFill="1" applyBorder="1" applyAlignment="1" applyProtection="1">
      <alignment horizontal="left" vertical="center"/>
    </xf>
    <xf numFmtId="0" fontId="25" fillId="2" borderId="0" xfId="0"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2" fillId="2" borderId="12" xfId="0" applyFont="1" applyFill="1" applyBorder="1" applyProtection="1"/>
    <xf numFmtId="0" fontId="35" fillId="2" borderId="9" xfId="0" applyFont="1" applyFill="1" applyBorder="1" applyAlignment="1" applyProtection="1">
      <alignment horizontal="right" vertical="center"/>
    </xf>
    <xf numFmtId="0" fontId="35" fillId="2" borderId="2" xfId="0" applyFont="1" applyFill="1" applyBorder="1" applyAlignment="1" applyProtection="1">
      <alignment horizontal="right" vertical="center"/>
    </xf>
    <xf numFmtId="0" fontId="26" fillId="4" borderId="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protection locked="0"/>
    </xf>
    <xf numFmtId="1" fontId="35" fillId="2" borderId="0" xfId="0" quotePrefix="1" applyNumberFormat="1" applyFont="1" applyFill="1" applyBorder="1" applyAlignment="1" applyProtection="1">
      <alignment horizontal="right" vertical="center"/>
    </xf>
    <xf numFmtId="9" fontId="35" fillId="2" borderId="10" xfId="0" applyNumberFormat="1" applyFont="1" applyFill="1" applyBorder="1" applyAlignment="1" applyProtection="1">
      <alignment horizontal="center" vertical="center"/>
    </xf>
    <xf numFmtId="0" fontId="34" fillId="2" borderId="0" xfId="1" applyFont="1" applyFill="1" applyProtection="1"/>
    <xf numFmtId="0" fontId="2" fillId="3" borderId="3" xfId="0" applyFont="1" applyFill="1" applyBorder="1" applyAlignment="1" applyProtection="1">
      <alignment horizontal="left" vertical="center"/>
    </xf>
    <xf numFmtId="0" fontId="2" fillId="3" borderId="2" xfId="0" applyFont="1" applyFill="1" applyBorder="1" applyAlignment="1" applyProtection="1">
      <alignment horizontal="left" vertical="center"/>
    </xf>
    <xf numFmtId="0" fontId="2" fillId="3" borderId="4"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16" fillId="3" borderId="2" xfId="0" applyFont="1" applyFill="1" applyBorder="1" applyAlignment="1" applyProtection="1">
      <alignment horizontal="left" vertical="center"/>
    </xf>
    <xf numFmtId="0" fontId="17" fillId="3" borderId="2" xfId="0" applyFont="1" applyFill="1" applyBorder="1" applyAlignment="1" applyProtection="1">
      <alignment horizontal="left" vertical="center"/>
    </xf>
    <xf numFmtId="0" fontId="25" fillId="2" borderId="0" xfId="0" applyFont="1" applyFill="1" applyBorder="1" applyAlignment="1" applyProtection="1">
      <alignment horizontal="center"/>
    </xf>
    <xf numFmtId="0" fontId="42" fillId="2" borderId="0" xfId="0" applyFont="1" applyFill="1" applyBorder="1" applyAlignment="1" applyProtection="1">
      <alignment vertical="center"/>
    </xf>
    <xf numFmtId="0" fontId="24" fillId="6" borderId="0" xfId="0" applyFont="1" applyFill="1" applyAlignment="1" applyProtection="1">
      <alignment horizontal="right" vertical="center"/>
      <protection locked="0"/>
    </xf>
    <xf numFmtId="0" fontId="25" fillId="6" borderId="0" xfId="0" quotePrefix="1" applyFont="1" applyFill="1" applyAlignment="1" applyProtection="1">
      <alignment horizontal="left" vertical="center"/>
      <protection locked="0"/>
    </xf>
    <xf numFmtId="0" fontId="20" fillId="6" borderId="0" xfId="0" applyFont="1" applyFill="1" applyBorder="1" applyAlignment="1" applyProtection="1">
      <alignment vertical="center"/>
    </xf>
    <xf numFmtId="0" fontId="43" fillId="2" borderId="9" xfId="0" applyFont="1" applyFill="1" applyBorder="1" applyAlignment="1" applyProtection="1">
      <alignment horizontal="center" vertical="center"/>
    </xf>
    <xf numFmtId="0" fontId="37" fillId="2" borderId="9" xfId="0" applyFont="1" applyFill="1" applyBorder="1" applyAlignment="1" applyProtection="1">
      <alignment horizontal="center"/>
    </xf>
    <xf numFmtId="0" fontId="43"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xf>
    <xf numFmtId="0" fontId="43" fillId="2" borderId="11" xfId="0" applyFont="1" applyFill="1" applyBorder="1" applyAlignment="1" applyProtection="1">
      <alignment horizontal="center" vertical="center"/>
    </xf>
    <xf numFmtId="0" fontId="37" fillId="2" borderId="11" xfId="0" applyFont="1" applyFill="1" applyBorder="1" applyAlignment="1" applyProtection="1">
      <alignment horizontal="left" vertical="center"/>
    </xf>
    <xf numFmtId="0" fontId="43" fillId="2" borderId="11" xfId="0" applyFont="1" applyFill="1" applyBorder="1" applyAlignment="1" applyProtection="1">
      <alignment horizontal="right" vertical="center"/>
    </xf>
    <xf numFmtId="0" fontId="44" fillId="6" borderId="0" xfId="0" applyFont="1" applyFill="1" applyBorder="1" applyAlignment="1" applyProtection="1">
      <alignment vertical="center"/>
    </xf>
    <xf numFmtId="0" fontId="49" fillId="2" borderId="0" xfId="0" applyFont="1" applyFill="1" applyBorder="1" applyAlignment="1" applyProtection="1">
      <alignment horizontal="left"/>
    </xf>
    <xf numFmtId="0" fontId="50" fillId="2" borderId="0" xfId="0" applyFont="1" applyFill="1" applyBorder="1" applyAlignment="1" applyProtection="1">
      <alignment horizontal="left" vertical="center"/>
    </xf>
    <xf numFmtId="1" fontId="50" fillId="2" borderId="0" xfId="0" applyNumberFormat="1" applyFont="1" applyFill="1" applyBorder="1" applyAlignment="1" applyProtection="1">
      <alignment horizontal="left" vertical="center"/>
    </xf>
    <xf numFmtId="0" fontId="45" fillId="6" borderId="0" xfId="0" applyFont="1" applyFill="1" applyAlignment="1" applyProtection="1">
      <alignment vertical="center"/>
    </xf>
    <xf numFmtId="0" fontId="46" fillId="6" borderId="0" xfId="0" applyFont="1" applyFill="1" applyProtection="1"/>
    <xf numFmtId="0" fontId="47" fillId="6" borderId="0" xfId="0" applyFont="1" applyFill="1" applyAlignment="1" applyProtection="1">
      <alignment vertical="center"/>
    </xf>
    <xf numFmtId="0" fontId="47" fillId="6" borderId="0" xfId="0" quotePrefix="1" applyFont="1" applyFill="1" applyAlignment="1" applyProtection="1">
      <alignment horizontal="right"/>
    </xf>
    <xf numFmtId="0" fontId="48" fillId="6" borderId="0" xfId="0" applyFont="1" applyFill="1" applyAlignment="1" applyProtection="1">
      <alignment horizontal="right"/>
      <protection locked="0"/>
    </xf>
    <xf numFmtId="0" fontId="47" fillId="6" borderId="0" xfId="0" applyFont="1" applyFill="1" applyBorder="1" applyAlignment="1" applyProtection="1"/>
    <xf numFmtId="0" fontId="1" fillId="6" borderId="0" xfId="0" applyFont="1" applyFill="1" applyAlignment="1" applyProtection="1">
      <alignment vertical="center"/>
    </xf>
    <xf numFmtId="0" fontId="25" fillId="6" borderId="0" xfId="0" applyFont="1" applyFill="1" applyAlignment="1" applyProtection="1">
      <alignment horizontal="left" vertical="center"/>
    </xf>
    <xf numFmtId="0" fontId="25" fillId="6" borderId="0" xfId="0" applyFont="1" applyFill="1" applyAlignment="1" applyProtection="1">
      <alignment horizontal="left" vertical="top"/>
    </xf>
    <xf numFmtId="1" fontId="25" fillId="6" borderId="0" xfId="0" applyNumberFormat="1" applyFont="1" applyFill="1" applyAlignment="1" applyProtection="1">
      <alignment horizontal="left" vertical="center"/>
    </xf>
    <xf numFmtId="164" fontId="25" fillId="6" borderId="0" xfId="0" applyNumberFormat="1" applyFont="1" applyFill="1" applyAlignment="1" applyProtection="1">
      <alignment horizontal="left" vertical="center"/>
    </xf>
    <xf numFmtId="164" fontId="25" fillId="6" borderId="0" xfId="0" applyNumberFormat="1" applyFont="1" applyFill="1" applyAlignment="1" applyProtection="1">
      <alignment horizontal="left" vertical="top"/>
    </xf>
    <xf numFmtId="164" fontId="25" fillId="6" borderId="0" xfId="0" quotePrefix="1" applyNumberFormat="1" applyFont="1" applyFill="1" applyAlignment="1" applyProtection="1">
      <alignment horizontal="left"/>
    </xf>
    <xf numFmtId="164" fontId="25" fillId="6" borderId="0" xfId="0" quotePrefix="1" applyNumberFormat="1" applyFont="1" applyFill="1" applyAlignment="1" applyProtection="1">
      <alignment horizontal="left" vertical="center"/>
    </xf>
    <xf numFmtId="164" fontId="25" fillId="6" borderId="0" xfId="0" applyNumberFormat="1" applyFont="1" applyFill="1" applyBorder="1" applyAlignment="1" applyProtection="1">
      <alignment horizontal="left" vertical="top"/>
    </xf>
    <xf numFmtId="0" fontId="51" fillId="6" borderId="0" xfId="0" applyFont="1" applyFill="1" applyAlignment="1" applyProtection="1">
      <alignment vertical="center"/>
    </xf>
    <xf numFmtId="0" fontId="52" fillId="6" borderId="0" xfId="0" applyFont="1" applyFill="1" applyAlignment="1" applyProtection="1">
      <alignment horizontal="right" vertical="center"/>
      <protection locked="0"/>
    </xf>
    <xf numFmtId="0" fontId="52" fillId="6" borderId="0" xfId="0" applyFont="1" applyFill="1" applyAlignment="1" applyProtection="1">
      <alignment horizontal="right" vertical="top"/>
      <protection locked="0"/>
    </xf>
    <xf numFmtId="0" fontId="52" fillId="6" borderId="0" xfId="0" applyFont="1" applyFill="1" applyAlignment="1" applyProtection="1">
      <alignment horizontal="right" vertical="center"/>
    </xf>
    <xf numFmtId="0" fontId="52" fillId="6" borderId="0" xfId="0" applyFont="1" applyFill="1" applyAlignment="1" applyProtection="1">
      <alignment horizontal="right" vertical="top"/>
    </xf>
    <xf numFmtId="0" fontId="52" fillId="6" borderId="0" xfId="0" applyFont="1" applyFill="1" applyAlignment="1" applyProtection="1">
      <alignment horizontal="right"/>
    </xf>
    <xf numFmtId="0" fontId="52" fillId="6" borderId="0" xfId="0" applyFont="1" applyFill="1" applyBorder="1" applyAlignment="1" applyProtection="1">
      <alignment horizontal="right" vertical="center"/>
    </xf>
    <xf numFmtId="0" fontId="52" fillId="6" borderId="0" xfId="0" applyFont="1" applyFill="1" applyBorder="1" applyAlignment="1" applyProtection="1">
      <alignment horizontal="right" vertical="top"/>
    </xf>
    <xf numFmtId="0" fontId="53" fillId="2" borderId="0" xfId="0" applyFont="1" applyFill="1" applyBorder="1" applyAlignment="1" applyProtection="1">
      <alignment horizontal="left" vertical="center"/>
    </xf>
    <xf numFmtId="0" fontId="54" fillId="2" borderId="0" xfId="0" applyFont="1" applyFill="1" applyAlignment="1" applyProtection="1">
      <alignment vertical="center"/>
    </xf>
    <xf numFmtId="0" fontId="55" fillId="2" borderId="0" xfId="0" applyFont="1" applyFill="1" applyBorder="1" applyAlignment="1" applyProtection="1">
      <alignment horizontal="right" vertical="center"/>
    </xf>
    <xf numFmtId="0" fontId="2" fillId="2" borderId="1" xfId="0" applyFont="1" applyFill="1" applyBorder="1" applyAlignment="1" applyProtection="1">
      <alignment horizontal="center" vertical="center"/>
    </xf>
    <xf numFmtId="0" fontId="2" fillId="2" borderId="1" xfId="0" applyFont="1" applyFill="1" applyBorder="1" applyAlignment="1" applyProtection="1">
      <alignment horizontal="left" vertical="center"/>
    </xf>
    <xf numFmtId="0" fontId="8" fillId="2" borderId="1" xfId="0" applyFont="1" applyFill="1" applyBorder="1" applyAlignment="1" applyProtection="1">
      <alignment horizontal="right" vertical="center"/>
    </xf>
    <xf numFmtId="0" fontId="8"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1" xfId="0" applyFont="1" applyFill="1" applyBorder="1" applyAlignment="1" applyProtection="1">
      <alignment horizontal="right" vertical="center"/>
    </xf>
    <xf numFmtId="0" fontId="40" fillId="2" borderId="1" xfId="0" applyFont="1" applyFill="1" applyBorder="1" applyAlignment="1" applyProtection="1">
      <alignment horizontal="center" vertical="center"/>
    </xf>
    <xf numFmtId="0" fontId="9" fillId="2" borderId="1" xfId="0" applyFont="1" applyFill="1" applyBorder="1" applyAlignment="1" applyProtection="1">
      <alignment horizontal="right" vertical="center"/>
    </xf>
    <xf numFmtId="0" fontId="31" fillId="2" borderId="1" xfId="0" applyFont="1" applyFill="1" applyBorder="1" applyAlignment="1" applyProtection="1">
      <alignment horizontal="center" vertical="center"/>
    </xf>
    <xf numFmtId="0" fontId="16" fillId="2" borderId="1" xfId="0" applyFont="1" applyFill="1" applyBorder="1" applyAlignment="1" applyProtection="1">
      <alignment horizontal="right" vertical="center"/>
    </xf>
    <xf numFmtId="0" fontId="32" fillId="2" borderId="1" xfId="0" applyFont="1" applyFill="1" applyBorder="1" applyAlignment="1" applyProtection="1">
      <alignment horizontal="center" vertical="center"/>
    </xf>
    <xf numFmtId="0" fontId="17" fillId="2" borderId="1" xfId="0" applyFont="1" applyFill="1" applyBorder="1" applyAlignment="1" applyProtection="1">
      <alignment horizontal="right" vertical="center"/>
    </xf>
    <xf numFmtId="0" fontId="14" fillId="2" borderId="1" xfId="0" applyFont="1" applyFill="1" applyBorder="1" applyAlignment="1" applyProtection="1">
      <alignment horizontal="center" vertical="center"/>
    </xf>
    <xf numFmtId="164" fontId="56" fillId="2" borderId="2" xfId="0" applyNumberFormat="1" applyFont="1" applyFill="1" applyBorder="1" applyAlignment="1" applyProtection="1">
      <alignment horizontal="center" vertical="center"/>
    </xf>
    <xf numFmtId="164" fontId="56" fillId="2" borderId="0" xfId="0" applyNumberFormat="1" applyFont="1" applyFill="1" applyBorder="1" applyAlignment="1" applyProtection="1">
      <alignment horizontal="center" vertical="center"/>
    </xf>
    <xf numFmtId="164" fontId="56" fillId="2" borderId="9" xfId="0" applyNumberFormat="1" applyFont="1" applyFill="1" applyBorder="1" applyAlignment="1" applyProtection="1">
      <alignment horizontal="center" vertical="center"/>
    </xf>
    <xf numFmtId="0" fontId="24" fillId="2" borderId="0" xfId="0" applyFont="1" applyFill="1" applyBorder="1" applyAlignment="1" applyProtection="1">
      <alignment horizontal="left"/>
    </xf>
    <xf numFmtId="0" fontId="4" fillId="2" borderId="0" xfId="0" applyFont="1" applyFill="1" applyAlignment="1" applyProtection="1">
      <alignment horizontal="right"/>
    </xf>
    <xf numFmtId="0" fontId="1" fillId="7" borderId="0" xfId="0" applyFont="1" applyFill="1" applyAlignment="1" applyProtection="1">
      <alignment vertical="center"/>
    </xf>
    <xf numFmtId="0" fontId="41" fillId="7" borderId="0" xfId="0" applyFont="1" applyFill="1" applyAlignment="1" applyProtection="1">
      <alignment vertical="center"/>
      <protection locked="0"/>
    </xf>
    <xf numFmtId="0" fontId="21" fillId="7" borderId="0" xfId="0" applyFont="1" applyFill="1" applyBorder="1" applyAlignment="1" applyProtection="1">
      <alignment horizontal="center" vertical="center"/>
    </xf>
    <xf numFmtId="0" fontId="57" fillId="7" borderId="0" xfId="0" applyFont="1" applyFill="1" applyBorder="1" applyAlignment="1" applyProtection="1">
      <alignment vertical="center"/>
    </xf>
    <xf numFmtId="9" fontId="6" fillId="3" borderId="1" xfId="2" applyFont="1" applyFill="1" applyBorder="1" applyAlignment="1" applyProtection="1">
      <alignment horizontal="center" vertical="center"/>
      <protection locked="0"/>
    </xf>
    <xf numFmtId="9" fontId="2" fillId="5" borderId="4" xfId="2" applyFont="1" applyFill="1" applyBorder="1" applyAlignment="1" applyProtection="1">
      <alignment horizontal="center" vertical="center" wrapText="1"/>
      <protection locked="0"/>
    </xf>
    <xf numFmtId="0" fontId="35" fillId="2" borderId="2" xfId="0" applyNumberFormat="1" applyFont="1" applyFill="1" applyBorder="1" applyAlignment="1" applyProtection="1">
      <alignment horizontal="right" vertical="center"/>
    </xf>
    <xf numFmtId="165" fontId="6" fillId="3" borderId="1" xfId="0" applyNumberFormat="1" applyFont="1" applyFill="1" applyBorder="1" applyAlignment="1" applyProtection="1">
      <alignment horizontal="center" vertical="center" wrapText="1"/>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167" fontId="6" fillId="3" borderId="1" xfId="0" applyNumberFormat="1" applyFont="1" applyFill="1" applyBorder="1" applyAlignment="1" applyProtection="1">
      <alignment horizontal="center" vertical="center"/>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9" fontId="6" fillId="3" borderId="1" xfId="0" applyNumberFormat="1" applyFont="1" applyFill="1" applyBorder="1" applyAlignment="1" applyProtection="1">
      <alignment horizontal="center" vertical="center"/>
      <protection locked="0"/>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2" fontId="6" fillId="3" borderId="1" xfId="0" applyNumberFormat="1" applyFont="1" applyFill="1" applyBorder="1" applyAlignment="1" applyProtection="1">
      <alignment horizontal="center" vertical="center"/>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2" fontId="6" fillId="3" borderId="1" xfId="0" applyNumberFormat="1" applyFont="1" applyFill="1" applyBorder="1" applyAlignment="1" applyProtection="1">
      <alignment horizontal="center" vertical="center"/>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2" fontId="6" fillId="3" borderId="1" xfId="0" applyNumberFormat="1" applyFont="1" applyFill="1" applyBorder="1" applyAlignment="1" applyProtection="1">
      <alignment horizontal="center" vertical="center"/>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1" fontId="6" fillId="3" borderId="1" xfId="0" applyNumberFormat="1" applyFont="1" applyFill="1" applyBorder="1" applyAlignment="1" applyProtection="1">
      <alignment horizontal="center" vertical="center"/>
      <protection locked="0"/>
    </xf>
    <xf numFmtId="0" fontId="2" fillId="5" borderId="4"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protection locked="0"/>
    </xf>
    <xf numFmtId="0" fontId="14" fillId="3" borderId="6" xfId="0" applyFont="1" applyFill="1" applyBorder="1" applyAlignment="1" applyProtection="1">
      <alignment horizontal="center"/>
      <protection locked="0"/>
    </xf>
    <xf numFmtId="0" fontId="14" fillId="3" borderId="0" xfId="0" applyFont="1" applyFill="1" applyBorder="1" applyAlignment="1" applyProtection="1">
      <alignment horizontal="center"/>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2" fillId="2" borderId="0" xfId="0" applyFont="1" applyFill="1" applyProtection="1"/>
    <xf numFmtId="0" fontId="5" fillId="2" borderId="0" xfId="0" applyFont="1" applyFill="1" applyProtection="1"/>
    <xf numFmtId="0" fontId="5" fillId="2" borderId="0" xfId="0" applyFont="1" applyFill="1" applyBorder="1" applyAlignment="1" applyProtection="1">
      <alignment horizontal="center"/>
    </xf>
    <xf numFmtId="0" fontId="10" fillId="2" borderId="0" xfId="0" applyFont="1" applyFill="1" applyProtection="1"/>
    <xf numFmtId="0" fontId="2" fillId="0" borderId="0" xfId="0" applyNumberFormat="1" applyFont="1" applyFill="1" applyBorder="1" applyAlignment="1" applyProtection="1">
      <alignment horizontal="center" wrapText="1"/>
    </xf>
    <xf numFmtId="0" fontId="2" fillId="0" borderId="0" xfId="0" applyNumberFormat="1" applyFont="1" applyFill="1" applyBorder="1" applyAlignment="1" applyProtection="1">
      <alignment horizontal="center" vertical="center" wrapText="1"/>
    </xf>
    <xf numFmtId="0" fontId="11" fillId="2" borderId="0" xfId="0" applyFont="1" applyFill="1" applyAlignment="1" applyProtection="1">
      <alignment vertical="center"/>
    </xf>
    <xf numFmtId="0" fontId="2" fillId="2" borderId="0" xfId="0" applyFont="1" applyFill="1" applyBorder="1" applyAlignment="1" applyProtection="1">
      <alignment horizontal="left" vertical="center"/>
    </xf>
    <xf numFmtId="0" fontId="3" fillId="2" borderId="0" xfId="0" applyFont="1" applyFill="1" applyBorder="1" applyProtection="1"/>
    <xf numFmtId="0" fontId="2" fillId="4" borderId="0" xfId="0" applyFont="1" applyFill="1" applyBorder="1" applyAlignment="1" applyProtection="1">
      <alignment horizontal="center"/>
    </xf>
    <xf numFmtId="0" fontId="3" fillId="4" borderId="0" xfId="0" applyFont="1" applyFill="1" applyProtection="1"/>
    <xf numFmtId="0" fontId="3" fillId="4" borderId="0" xfId="0" applyFont="1" applyFill="1" applyBorder="1" applyProtection="1"/>
    <xf numFmtId="0" fontId="18" fillId="2" borderId="0" xfId="0" applyFont="1" applyFill="1" applyProtection="1"/>
    <xf numFmtId="0" fontId="21" fillId="2" borderId="0" xfId="0" applyFont="1" applyFill="1" applyBorder="1" applyAlignment="1" applyProtection="1">
      <alignment horizontal="center" vertical="center"/>
    </xf>
    <xf numFmtId="0" fontId="20" fillId="2" borderId="0" xfId="0" applyFont="1" applyFill="1" applyBorder="1" applyAlignment="1" applyProtection="1">
      <alignment vertical="center"/>
    </xf>
    <xf numFmtId="0" fontId="26" fillId="4" borderId="0" xfId="0" applyFont="1" applyFill="1" applyAlignment="1" applyProtection="1">
      <alignment horizontal="center" vertical="center" wrapText="1"/>
    </xf>
    <xf numFmtId="0" fontId="26" fillId="4" borderId="0" xfId="0" applyFont="1" applyFill="1" applyAlignment="1" applyProtection="1">
      <alignment horizontal="center" vertical="center"/>
    </xf>
    <xf numFmtId="0" fontId="30" fillId="4" borderId="0" xfId="0"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42" fillId="2" borderId="0" xfId="0" applyFont="1" applyFill="1" applyBorder="1" applyAlignment="1" applyProtection="1">
      <alignment vertical="center"/>
    </xf>
    <xf numFmtId="0" fontId="20" fillId="6" borderId="0" xfId="0" applyFont="1" applyFill="1" applyBorder="1" applyAlignment="1" applyProtection="1">
      <alignment vertical="center"/>
    </xf>
    <xf numFmtId="0" fontId="44" fillId="6" borderId="0" xfId="0" applyFont="1" applyFill="1" applyBorder="1" applyAlignment="1" applyProtection="1">
      <alignment vertical="center"/>
    </xf>
    <xf numFmtId="0" fontId="45" fillId="6" borderId="0" xfId="0" applyFont="1" applyFill="1" applyAlignment="1" applyProtection="1">
      <alignment vertical="center"/>
    </xf>
    <xf numFmtId="0" fontId="46" fillId="6" borderId="0" xfId="0" applyFont="1" applyFill="1" applyProtection="1"/>
    <xf numFmtId="0" fontId="47" fillId="6" borderId="0" xfId="0" applyFont="1" applyFill="1" applyAlignment="1" applyProtection="1">
      <alignment vertical="center"/>
    </xf>
    <xf numFmtId="0" fontId="47" fillId="6" borderId="0" xfId="0" quotePrefix="1" applyFont="1" applyFill="1" applyAlignment="1" applyProtection="1">
      <alignment horizontal="right"/>
    </xf>
    <xf numFmtId="0" fontId="47" fillId="6" borderId="0" xfId="0" applyFont="1" applyFill="1" applyBorder="1" applyAlignment="1" applyProtection="1"/>
    <xf numFmtId="0" fontId="1" fillId="6" borderId="0" xfId="0" applyFont="1" applyFill="1" applyAlignment="1" applyProtection="1">
      <alignment vertical="center"/>
    </xf>
    <xf numFmtId="0" fontId="25" fillId="6" borderId="0" xfId="0" applyFont="1" applyFill="1" applyAlignment="1" applyProtection="1">
      <alignment horizontal="left" vertical="center"/>
    </xf>
    <xf numFmtId="0" fontId="25" fillId="6" borderId="0" xfId="0" applyFont="1" applyFill="1" applyAlignment="1" applyProtection="1">
      <alignment horizontal="left" vertical="top"/>
    </xf>
    <xf numFmtId="1" fontId="25" fillId="6" borderId="0" xfId="0" applyNumberFormat="1" applyFont="1" applyFill="1" applyAlignment="1" applyProtection="1">
      <alignment horizontal="left" vertical="center"/>
    </xf>
    <xf numFmtId="164" fontId="25" fillId="6" borderId="0" xfId="0" applyNumberFormat="1" applyFont="1" applyFill="1" applyAlignment="1" applyProtection="1">
      <alignment horizontal="left" vertical="center"/>
    </xf>
    <xf numFmtId="164" fontId="25" fillId="6" borderId="0" xfId="0" applyNumberFormat="1" applyFont="1" applyFill="1" applyAlignment="1" applyProtection="1">
      <alignment horizontal="left" vertical="top"/>
    </xf>
    <xf numFmtId="164" fontId="25" fillId="6" borderId="0" xfId="0" quotePrefix="1" applyNumberFormat="1" applyFont="1" applyFill="1" applyAlignment="1" applyProtection="1">
      <alignment horizontal="left"/>
    </xf>
    <xf numFmtId="164" fontId="25" fillId="6" borderId="0" xfId="0" quotePrefix="1" applyNumberFormat="1" applyFont="1" applyFill="1" applyAlignment="1" applyProtection="1">
      <alignment horizontal="left" vertical="center"/>
    </xf>
    <xf numFmtId="164" fontId="25" fillId="6" borderId="0" xfId="0" applyNumberFormat="1" applyFont="1" applyFill="1" applyBorder="1" applyAlignment="1" applyProtection="1">
      <alignment horizontal="left" vertical="top"/>
    </xf>
    <xf numFmtId="0" fontId="51" fillId="6" borderId="0" xfId="0" applyFont="1" applyFill="1" applyAlignment="1" applyProtection="1">
      <alignment vertical="center"/>
    </xf>
    <xf numFmtId="0" fontId="52" fillId="6" borderId="0" xfId="0" applyFont="1" applyFill="1" applyAlignment="1" applyProtection="1">
      <alignment horizontal="right" vertical="center"/>
    </xf>
    <xf numFmtId="0" fontId="52" fillId="6" borderId="0" xfId="0" applyFont="1" applyFill="1" applyAlignment="1" applyProtection="1">
      <alignment horizontal="right" vertical="top"/>
    </xf>
    <xf numFmtId="0" fontId="52" fillId="6" borderId="0" xfId="0" applyFont="1" applyFill="1" applyAlignment="1" applyProtection="1">
      <alignment horizontal="right"/>
    </xf>
    <xf numFmtId="0" fontId="52" fillId="6" borderId="0" xfId="0" applyFont="1" applyFill="1" applyBorder="1" applyAlignment="1" applyProtection="1">
      <alignment horizontal="right" vertical="center"/>
    </xf>
    <xf numFmtId="0" fontId="52" fillId="6" borderId="0" xfId="0" applyFont="1" applyFill="1" applyBorder="1" applyAlignment="1" applyProtection="1">
      <alignment horizontal="right" vertical="top"/>
    </xf>
    <xf numFmtId="0" fontId="2" fillId="2" borderId="1" xfId="0" applyFont="1" applyFill="1" applyBorder="1" applyAlignment="1" applyProtection="1">
      <alignment horizontal="center" vertical="center"/>
    </xf>
    <xf numFmtId="0" fontId="2" fillId="2" borderId="1" xfId="0" applyFont="1" applyFill="1" applyBorder="1" applyAlignment="1" applyProtection="1">
      <alignment horizontal="left" vertical="center"/>
    </xf>
    <xf numFmtId="0" fontId="8" fillId="2" borderId="1" xfId="0" applyFont="1" applyFill="1" applyBorder="1" applyAlignment="1" applyProtection="1">
      <alignment horizontal="right" vertical="center"/>
    </xf>
    <xf numFmtId="0" fontId="8"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1" xfId="0" applyFont="1" applyFill="1" applyBorder="1" applyAlignment="1" applyProtection="1">
      <alignment horizontal="right" vertical="center"/>
    </xf>
    <xf numFmtId="0" fontId="40" fillId="2" borderId="1" xfId="0" applyFont="1" applyFill="1" applyBorder="1" applyAlignment="1" applyProtection="1">
      <alignment horizontal="center" vertical="center"/>
    </xf>
    <xf numFmtId="0" fontId="9" fillId="2" borderId="1" xfId="0" applyFont="1" applyFill="1" applyBorder="1" applyAlignment="1" applyProtection="1">
      <alignment horizontal="right" vertical="center"/>
    </xf>
    <xf numFmtId="0" fontId="31" fillId="2" borderId="1" xfId="0" applyFont="1" applyFill="1" applyBorder="1" applyAlignment="1" applyProtection="1">
      <alignment horizontal="center" vertical="center"/>
    </xf>
    <xf numFmtId="0" fontId="16" fillId="2" borderId="1" xfId="0" applyFont="1" applyFill="1" applyBorder="1" applyAlignment="1" applyProtection="1">
      <alignment horizontal="right" vertical="center"/>
    </xf>
    <xf numFmtId="0" fontId="32" fillId="2" borderId="1" xfId="0" applyFont="1" applyFill="1" applyBorder="1" applyAlignment="1" applyProtection="1">
      <alignment horizontal="center" vertical="center"/>
    </xf>
    <xf numFmtId="0" fontId="17" fillId="2" borderId="1" xfId="0" applyFont="1" applyFill="1" applyBorder="1" applyAlignment="1" applyProtection="1">
      <alignment horizontal="right" vertical="center"/>
    </xf>
    <xf numFmtId="0" fontId="14" fillId="2" borderId="1" xfId="0" applyFont="1" applyFill="1" applyBorder="1" applyAlignment="1" applyProtection="1">
      <alignment horizontal="center" vertical="center"/>
    </xf>
    <xf numFmtId="0" fontId="21" fillId="7" borderId="0" xfId="0" applyFont="1" applyFill="1" applyBorder="1" applyAlignment="1" applyProtection="1">
      <alignment horizontal="center" vertical="center"/>
    </xf>
    <xf numFmtId="0" fontId="57" fillId="7" borderId="0" xfId="0" applyFont="1" applyFill="1" applyBorder="1" applyAlignment="1" applyProtection="1">
      <alignment vertical="center"/>
    </xf>
    <xf numFmtId="0" fontId="2" fillId="2" borderId="0" xfId="0" applyFont="1" applyFill="1" applyProtection="1"/>
    <xf numFmtId="0" fontId="2" fillId="0" borderId="0" xfId="0" applyFont="1" applyFill="1" applyBorder="1" applyAlignment="1" applyProtection="1">
      <alignment horizontal="center" vertical="center"/>
    </xf>
    <xf numFmtId="0" fontId="10" fillId="2" borderId="0" xfId="0" applyFont="1" applyFill="1" applyAlignment="1" applyProtection="1">
      <alignment vertical="center"/>
    </xf>
    <xf numFmtId="164" fontId="2" fillId="6" borderId="1" xfId="0" applyNumberFormat="1"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164" fontId="2" fillId="6" borderId="3" xfId="0" applyNumberFormat="1" applyFont="1" applyFill="1" applyBorder="1" applyAlignment="1" applyProtection="1">
      <alignment horizontal="center" vertical="center"/>
    </xf>
    <xf numFmtId="0" fontId="33" fillId="3" borderId="5" xfId="0" applyFont="1" applyFill="1" applyBorder="1" applyAlignment="1" applyProtection="1">
      <alignment horizontal="center" vertical="center"/>
      <protection locked="0"/>
    </xf>
    <xf numFmtId="0" fontId="26" fillId="4" borderId="0" xfId="0" applyFont="1" applyFill="1" applyBorder="1" applyAlignment="1" applyProtection="1">
      <alignment horizontal="center" vertical="center"/>
    </xf>
    <xf numFmtId="164" fontId="2"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2" fillId="0" borderId="0" xfId="0" applyFont="1" applyFill="1" applyProtection="1"/>
    <xf numFmtId="0" fontId="2" fillId="0" borderId="0" xfId="0" applyFont="1" applyFill="1" applyBorder="1" applyAlignment="1" applyProtection="1">
      <alignment horizontal="left"/>
      <protection locked="0"/>
    </xf>
    <xf numFmtId="9" fontId="6" fillId="0" borderId="1" xfId="2" applyFont="1" applyFill="1" applyBorder="1" applyAlignment="1" applyProtection="1">
      <alignment horizontal="center" vertical="center"/>
      <protection locked="0"/>
    </xf>
    <xf numFmtId="0" fontId="3" fillId="11" borderId="0" xfId="0" applyFont="1" applyFill="1" applyProtection="1"/>
    <xf numFmtId="164" fontId="6" fillId="3" borderId="1" xfId="0" applyNumberFormat="1" applyFont="1" applyFill="1" applyBorder="1" applyAlignment="1" applyProtection="1">
      <alignment horizontal="center" vertical="center"/>
      <protection locked="0"/>
    </xf>
    <xf numFmtId="0" fontId="15" fillId="4" borderId="0" xfId="0" applyFont="1" applyFill="1" applyBorder="1" applyAlignment="1" applyProtection="1">
      <alignment vertical="center"/>
    </xf>
    <xf numFmtId="0" fontId="2" fillId="0" borderId="0" xfId="0" applyNumberFormat="1" applyFont="1" applyFill="1" applyBorder="1" applyAlignment="1" applyProtection="1">
      <alignment vertical="center" wrapText="1"/>
    </xf>
    <xf numFmtId="0" fontId="26" fillId="4" borderId="0" xfId="0" applyFont="1" applyFill="1" applyAlignment="1" applyProtection="1">
      <alignment vertical="center"/>
    </xf>
    <xf numFmtId="0" fontId="2" fillId="2" borderId="0" xfId="0" applyFont="1" applyFill="1" applyAlignment="1" applyProtection="1">
      <alignment vertical="center"/>
    </xf>
    <xf numFmtId="0" fontId="48" fillId="6" borderId="0" xfId="0" applyFont="1" applyFill="1" applyAlignment="1" applyProtection="1">
      <alignment horizontal="right"/>
    </xf>
    <xf numFmtId="0" fontId="24" fillId="6" borderId="0" xfId="0" applyFont="1" applyFill="1" applyAlignment="1" applyProtection="1">
      <alignment horizontal="right" vertical="center"/>
    </xf>
    <xf numFmtId="0" fontId="25" fillId="6" borderId="0" xfId="0" quotePrefix="1" applyFont="1" applyFill="1" applyAlignment="1" applyProtection="1">
      <alignment horizontal="left" vertical="center"/>
    </xf>
    <xf numFmtId="0" fontId="23" fillId="2" borderId="0" xfId="1" applyFill="1" applyProtection="1"/>
    <xf numFmtId="0" fontId="0" fillId="2" borderId="0" xfId="0" applyFill="1" applyProtection="1"/>
    <xf numFmtId="0" fontId="14" fillId="3" borderId="6" xfId="0" applyFont="1" applyFill="1" applyBorder="1" applyAlignment="1" applyProtection="1">
      <alignment horizontal="center"/>
    </xf>
    <xf numFmtId="0" fontId="14"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10"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33" fillId="3" borderId="5"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0" fontId="12" fillId="5" borderId="4" xfId="0" applyFont="1" applyFill="1" applyBorder="1" applyAlignment="1" applyProtection="1">
      <alignment horizontal="center" vertical="center" wrapText="1"/>
    </xf>
    <xf numFmtId="9" fontId="2" fillId="5" borderId="4" xfId="0" applyNumberFormat="1" applyFont="1" applyFill="1" applyBorder="1" applyAlignment="1" applyProtection="1">
      <alignment horizontal="center" vertical="center" wrapText="1"/>
    </xf>
    <xf numFmtId="0" fontId="13" fillId="5" borderId="1" xfId="0" applyFont="1" applyFill="1" applyBorder="1" applyAlignment="1" applyProtection="1">
      <alignment horizontal="center" vertical="center"/>
    </xf>
    <xf numFmtId="10" fontId="6" fillId="3" borderId="1" xfId="0" applyNumberFormat="1" applyFont="1" applyFill="1" applyBorder="1" applyAlignment="1" applyProtection="1">
      <alignment horizontal="center" vertical="center"/>
    </xf>
    <xf numFmtId="164" fontId="6" fillId="3" borderId="1" xfId="0" applyNumberFormat="1" applyFont="1" applyFill="1" applyBorder="1" applyAlignment="1" applyProtection="1">
      <alignment horizontal="center" vertical="center"/>
    </xf>
    <xf numFmtId="0" fontId="14" fillId="3" borderId="0" xfId="0" applyFont="1" applyFill="1" applyBorder="1" applyAlignment="1" applyProtection="1">
      <alignment horizontal="center"/>
    </xf>
    <xf numFmtId="0" fontId="2" fillId="3" borderId="0" xfId="0" applyFont="1" applyFill="1" applyBorder="1" applyAlignment="1" applyProtection="1">
      <alignment horizontal="center"/>
    </xf>
    <xf numFmtId="164" fontId="2" fillId="5" borderId="4" xfId="2" applyNumberFormat="1" applyFont="1" applyFill="1" applyBorder="1" applyAlignment="1" applyProtection="1">
      <alignment horizontal="center" vertical="center" wrapText="1"/>
    </xf>
    <xf numFmtId="9" fontId="6" fillId="3" borderId="1" xfId="2" applyFont="1" applyFill="1" applyBorder="1" applyAlignment="1" applyProtection="1">
      <alignment horizontal="center" vertical="center"/>
    </xf>
    <xf numFmtId="0" fontId="2" fillId="5" borderId="4" xfId="0" applyNumberFormat="1" applyFont="1" applyFill="1" applyBorder="1" applyAlignment="1" applyProtection="1">
      <alignment horizontal="center" vertical="center" wrapText="1"/>
    </xf>
    <xf numFmtId="1" fontId="6" fillId="3" borderId="1" xfId="0" applyNumberFormat="1" applyFont="1" applyFill="1" applyBorder="1" applyAlignment="1" applyProtection="1">
      <alignment horizontal="center" vertical="center"/>
    </xf>
    <xf numFmtId="9" fontId="6" fillId="3" borderId="1" xfId="0" applyNumberFormat="1" applyFont="1" applyFill="1" applyBorder="1" applyAlignment="1" applyProtection="1">
      <alignment horizontal="center" vertical="center"/>
    </xf>
    <xf numFmtId="2" fontId="6" fillId="3" borderId="1" xfId="0" applyNumberFormat="1"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horizontal="right" vertical="center"/>
    </xf>
    <xf numFmtId="0" fontId="2" fillId="3" borderId="0" xfId="0" applyFont="1" applyFill="1" applyBorder="1" applyAlignment="1" applyProtection="1">
      <alignment horizontal="left" vertical="center"/>
    </xf>
    <xf numFmtId="0" fontId="8" fillId="3" borderId="3" xfId="0" applyFont="1" applyFill="1" applyBorder="1" applyAlignment="1" applyProtection="1">
      <alignment horizontal="left" vertical="center"/>
    </xf>
    <xf numFmtId="0" fontId="7" fillId="3" borderId="3" xfId="0" applyFont="1" applyFill="1" applyBorder="1" applyAlignment="1" applyProtection="1">
      <alignment horizontal="left" vertical="center"/>
    </xf>
    <xf numFmtId="0" fontId="9" fillId="3" borderId="3" xfId="0" applyFont="1" applyFill="1" applyBorder="1" applyAlignment="1" applyProtection="1">
      <alignment horizontal="left" vertical="center"/>
    </xf>
    <xf numFmtId="0" fontId="16" fillId="3" borderId="3" xfId="0" applyFont="1" applyFill="1" applyBorder="1" applyAlignment="1" applyProtection="1">
      <alignment horizontal="left" vertical="center"/>
    </xf>
    <xf numFmtId="0" fontId="17" fillId="3" borderId="3" xfId="0" applyFont="1" applyFill="1" applyBorder="1" applyAlignment="1" applyProtection="1">
      <alignment horizontal="left" vertical="center"/>
    </xf>
    <xf numFmtId="0" fontId="2" fillId="5" borderId="4" xfId="2" applyNumberFormat="1" applyFont="1" applyFill="1" applyBorder="1" applyAlignment="1" applyProtection="1">
      <alignment horizontal="center" vertical="center" wrapText="1"/>
    </xf>
    <xf numFmtId="0" fontId="6" fillId="3" borderId="1" xfId="2" applyNumberFormat="1" applyFont="1" applyFill="1" applyBorder="1" applyAlignment="1" applyProtection="1">
      <alignment horizontal="center" vertical="center"/>
    </xf>
    <xf numFmtId="9" fontId="2" fillId="5" borderId="4" xfId="2" applyFont="1" applyFill="1" applyBorder="1" applyAlignment="1" applyProtection="1">
      <alignment horizontal="center" vertical="center" wrapText="1"/>
    </xf>
    <xf numFmtId="164" fontId="6" fillId="3" borderId="1" xfId="2" applyNumberFormat="1" applyFont="1" applyFill="1" applyBorder="1" applyAlignment="1" applyProtection="1">
      <alignment horizontal="center" vertical="center"/>
    </xf>
    <xf numFmtId="9" fontId="12" fillId="5" borderId="4" xfId="2" applyFont="1" applyFill="1" applyBorder="1" applyAlignment="1" applyProtection="1">
      <alignment horizontal="center" vertical="center" wrapText="1"/>
    </xf>
    <xf numFmtId="10" fontId="2" fillId="5" borderId="4" xfId="0" applyNumberFormat="1" applyFont="1" applyFill="1" applyBorder="1" applyAlignment="1" applyProtection="1">
      <alignment horizontal="center" vertical="center" wrapText="1"/>
    </xf>
    <xf numFmtId="10" fontId="6" fillId="3" borderId="1" xfId="2" applyNumberFormat="1" applyFont="1" applyFill="1" applyBorder="1" applyAlignment="1" applyProtection="1">
      <alignment horizontal="center" vertical="center"/>
    </xf>
    <xf numFmtId="168" fontId="6" fillId="3" borderId="1" xfId="3" applyNumberFormat="1" applyFont="1" applyFill="1" applyBorder="1" applyAlignment="1" applyProtection="1">
      <alignment horizontal="center" vertical="center"/>
    </xf>
    <xf numFmtId="168" fontId="6" fillId="3" borderId="1" xfId="5" applyNumberFormat="1" applyFont="1" applyFill="1" applyBorder="1" applyAlignment="1" applyProtection="1">
      <alignment horizontal="center" vertical="center"/>
    </xf>
    <xf numFmtId="1" fontId="6" fillId="3" borderId="1" xfId="2" applyNumberFormat="1" applyFont="1" applyFill="1" applyBorder="1" applyAlignment="1" applyProtection="1">
      <alignment horizontal="center" vertical="center"/>
    </xf>
    <xf numFmtId="0" fontId="10" fillId="0" borderId="0" xfId="0" applyFont="1" applyFill="1" applyBorder="1" applyAlignment="1" applyProtection="1">
      <alignment horizontal="center"/>
    </xf>
    <xf numFmtId="0" fontId="62" fillId="5" borderId="4" xfId="0" applyFont="1" applyFill="1" applyBorder="1" applyAlignment="1" applyProtection="1">
      <alignment horizontal="center" vertical="center" wrapText="1"/>
    </xf>
    <xf numFmtId="2" fontId="60" fillId="5" borderId="1" xfId="0" applyNumberFormat="1" applyFont="1" applyFill="1" applyBorder="1" applyAlignment="1" applyProtection="1">
      <alignment horizontal="center" vertical="center"/>
    </xf>
    <xf numFmtId="2" fontId="6" fillId="0" borderId="1"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xf>
    <xf numFmtId="0" fontId="33" fillId="0" borderId="0" xfId="0" applyFont="1" applyFill="1" applyBorder="1" applyAlignment="1" applyProtection="1">
      <alignment horizontal="center" vertical="center"/>
    </xf>
    <xf numFmtId="0" fontId="6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2" fontId="60"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2" fontId="6" fillId="0" borderId="0" xfId="0" applyNumberFormat="1" applyFont="1" applyFill="1" applyBorder="1" applyAlignment="1" applyProtection="1">
      <alignment horizontal="center" vertical="center"/>
    </xf>
    <xf numFmtId="10" fontId="6" fillId="0" borderId="1" xfId="0" applyNumberFormat="1" applyFont="1" applyFill="1" applyBorder="1" applyAlignment="1" applyProtection="1">
      <alignment horizontal="center" vertical="center"/>
    </xf>
    <xf numFmtId="0" fontId="14" fillId="3" borderId="0" xfId="0" applyFont="1" applyFill="1" applyBorder="1" applyAlignment="1" applyProtection="1">
      <alignment vertical="center"/>
    </xf>
    <xf numFmtId="0" fontId="14" fillId="0" borderId="0" xfId="0" applyFont="1" applyFill="1" applyBorder="1" applyAlignment="1" applyProtection="1">
      <alignment vertical="center"/>
    </xf>
    <xf numFmtId="0" fontId="60" fillId="0" borderId="0" xfId="0" applyFont="1" applyFill="1" applyBorder="1" applyAlignment="1" applyProtection="1">
      <alignment vertical="center"/>
    </xf>
    <xf numFmtId="0" fontId="14" fillId="3" borderId="0" xfId="0" applyFont="1" applyFill="1" applyBorder="1" applyAlignment="1" applyProtection="1">
      <alignment horizontal="left"/>
    </xf>
    <xf numFmtId="168" fontId="2" fillId="5" borderId="4" xfId="3" applyNumberFormat="1" applyFont="1" applyFill="1" applyBorder="1" applyAlignment="1" applyProtection="1">
      <alignment horizontal="center" vertical="center" wrapText="1"/>
    </xf>
    <xf numFmtId="164" fontId="25" fillId="6" borderId="0" xfId="0" quotePrefix="1" applyNumberFormat="1" applyFont="1" applyFill="1" applyAlignment="1" applyProtection="1">
      <alignment horizontal="center"/>
    </xf>
    <xf numFmtId="164" fontId="25" fillId="6" borderId="0" xfId="0" quotePrefix="1" applyNumberFormat="1" applyFont="1" applyFill="1" applyAlignment="1" applyProtection="1">
      <alignment horizontal="center" vertical="center"/>
    </xf>
    <xf numFmtId="164" fontId="25" fillId="6" borderId="0" xfId="0" applyNumberFormat="1" applyFont="1" applyFill="1" applyBorder="1" applyAlignment="1" applyProtection="1">
      <alignment horizontal="center" vertical="top"/>
    </xf>
    <xf numFmtId="0" fontId="3" fillId="4" borderId="0" xfId="0" applyFont="1" applyFill="1" applyBorder="1" applyAlignment="1" applyProtection="1">
      <alignment horizontal="center"/>
    </xf>
    <xf numFmtId="0" fontId="3" fillId="2" borderId="0" xfId="0" applyFont="1" applyFill="1" applyAlignment="1" applyProtection="1">
      <alignment horizontal="center"/>
    </xf>
    <xf numFmtId="167" fontId="2" fillId="5" borderId="4" xfId="0" applyNumberFormat="1" applyFont="1" applyFill="1" applyBorder="1" applyAlignment="1" applyProtection="1">
      <alignment horizontal="center" vertical="center" wrapText="1"/>
    </xf>
    <xf numFmtId="0" fontId="61" fillId="0" borderId="8" xfId="0" applyFont="1" applyBorder="1" applyAlignment="1" applyProtection="1">
      <alignment horizontal="left" vertical="center"/>
    </xf>
    <xf numFmtId="165" fontId="6" fillId="3" borderId="1" xfId="0" applyNumberFormat="1" applyFont="1" applyFill="1" applyBorder="1" applyAlignment="1" applyProtection="1">
      <alignment horizontal="center" vertical="center"/>
    </xf>
    <xf numFmtId="167" fontId="6" fillId="0" borderId="4"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left"/>
    </xf>
    <xf numFmtId="10" fontId="6" fillId="0" borderId="4" xfId="2" applyNumberFormat="1" applyFont="1" applyFill="1" applyBorder="1" applyAlignment="1" applyProtection="1">
      <alignment horizontal="center" vertical="center" wrapText="1"/>
    </xf>
    <xf numFmtId="10" fontId="6" fillId="0" borderId="4" xfId="0" applyNumberFormat="1" applyFont="1" applyFill="1" applyBorder="1" applyAlignment="1" applyProtection="1">
      <alignment horizontal="center" vertical="center" wrapText="1"/>
    </xf>
    <xf numFmtId="9" fontId="60" fillId="8" borderId="13" xfId="2" applyFont="1" applyFill="1" applyBorder="1" applyAlignment="1" applyProtection="1">
      <alignment horizontal="center" vertical="center"/>
    </xf>
    <xf numFmtId="0" fontId="60" fillId="8" borderId="13" xfId="0" applyFont="1" applyFill="1" applyBorder="1" applyAlignment="1" applyProtection="1">
      <alignment horizontal="center" vertical="center"/>
    </xf>
    <xf numFmtId="9" fontId="60" fillId="8" borderId="13" xfId="0" applyNumberFormat="1" applyFont="1" applyFill="1" applyBorder="1" applyAlignment="1" applyProtection="1">
      <alignment horizontal="center" vertical="center"/>
    </xf>
    <xf numFmtId="1" fontId="6" fillId="3" borderId="0" xfId="0" applyNumberFormat="1" applyFont="1" applyFill="1" applyBorder="1" applyAlignment="1" applyProtection="1">
      <alignment horizontal="center" vertical="center"/>
    </xf>
    <xf numFmtId="0" fontId="2" fillId="3" borderId="0" xfId="0" applyFont="1" applyFill="1" applyBorder="1" applyAlignment="1" applyProtection="1">
      <alignment horizontal="left"/>
    </xf>
    <xf numFmtId="166" fontId="2" fillId="5" borderId="4" xfId="0" applyNumberFormat="1" applyFont="1" applyFill="1" applyBorder="1" applyAlignment="1" applyProtection="1">
      <alignment horizontal="center" vertical="center" wrapText="1"/>
    </xf>
    <xf numFmtId="2" fontId="2" fillId="5" borderId="4" xfId="0" applyNumberFormat="1" applyFont="1" applyFill="1" applyBorder="1" applyAlignment="1" applyProtection="1">
      <alignment horizontal="center" vertical="center" wrapText="1"/>
    </xf>
    <xf numFmtId="1" fontId="2" fillId="5" borderId="4" xfId="0" applyNumberFormat="1" applyFont="1" applyFill="1" applyBorder="1" applyAlignment="1" applyProtection="1">
      <alignment horizontal="center" vertical="center" wrapText="1"/>
    </xf>
    <xf numFmtId="1" fontId="6" fillId="0" borderId="0" xfId="0" applyNumberFormat="1" applyFont="1" applyFill="1" applyBorder="1" applyAlignment="1" applyProtection="1">
      <alignment horizontal="left"/>
    </xf>
    <xf numFmtId="1" fontId="2" fillId="0" borderId="0" xfId="0" applyNumberFormat="1" applyFont="1" applyFill="1" applyBorder="1" applyAlignment="1" applyProtection="1">
      <alignment horizontal="left"/>
    </xf>
    <xf numFmtId="9" fontId="6" fillId="3" borderId="1" xfId="2" applyNumberFormat="1" applyFont="1" applyFill="1" applyBorder="1" applyAlignment="1" applyProtection="1">
      <alignment horizontal="center" vertical="center"/>
    </xf>
    <xf numFmtId="0" fontId="39" fillId="5" borderId="1" xfId="0" applyFont="1" applyFill="1" applyBorder="1" applyAlignment="1" applyProtection="1">
      <alignment horizontal="center" vertical="center"/>
    </xf>
    <xf numFmtId="1" fontId="2" fillId="5" borderId="4" xfId="2" applyNumberFormat="1" applyFont="1" applyFill="1" applyBorder="1" applyAlignment="1" applyProtection="1">
      <alignment horizontal="center" vertical="center" wrapText="1"/>
    </xf>
    <xf numFmtId="166" fontId="6" fillId="3" borderId="1" xfId="0" applyNumberFormat="1" applyFont="1" applyFill="1" applyBorder="1" applyAlignment="1" applyProtection="1">
      <alignment horizontal="center" vertical="center"/>
    </xf>
    <xf numFmtId="1" fontId="66" fillId="3" borderId="1" xfId="0" applyNumberFormat="1" applyFont="1" applyFill="1" applyBorder="1" applyAlignment="1" applyProtection="1">
      <alignment horizontal="center" vertical="center"/>
    </xf>
    <xf numFmtId="1" fontId="67" fillId="3" borderId="1" xfId="0" applyNumberFormat="1" applyFont="1" applyFill="1" applyBorder="1" applyAlignment="1" applyProtection="1">
      <alignment horizontal="center" vertical="center"/>
    </xf>
    <xf numFmtId="2" fontId="2" fillId="5" borderId="4" xfId="2" applyNumberFormat="1" applyFont="1" applyFill="1" applyBorder="1" applyAlignment="1" applyProtection="1">
      <alignment horizontal="center" vertical="center" wrapText="1"/>
    </xf>
    <xf numFmtId="2" fontId="63" fillId="3" borderId="1" xfId="2" applyNumberFormat="1" applyFont="1" applyFill="1" applyBorder="1" applyAlignment="1" applyProtection="1">
      <alignment horizontal="center" vertical="center"/>
    </xf>
    <xf numFmtId="166" fontId="63"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xf>
    <xf numFmtId="0" fontId="0" fillId="0" borderId="0" xfId="0" applyProtection="1"/>
    <xf numFmtId="0" fontId="33" fillId="3" borderId="0" xfId="0" applyFont="1" applyFill="1" applyBorder="1" applyAlignment="1" applyProtection="1">
      <alignment horizontal="center" vertical="center"/>
    </xf>
    <xf numFmtId="0" fontId="14" fillId="3" borderId="6"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9" fontId="2" fillId="3" borderId="4" xfId="2"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9" fontId="6" fillId="3" borderId="0" xfId="2" applyFont="1" applyFill="1" applyBorder="1" applyAlignment="1" applyProtection="1">
      <alignment horizontal="center" vertical="center"/>
    </xf>
    <xf numFmtId="9" fontId="2" fillId="3" borderId="4" xfId="0" applyNumberFormat="1" applyFont="1" applyFill="1" applyBorder="1" applyAlignment="1" applyProtection="1">
      <alignment horizontal="center" vertical="center" wrapText="1"/>
    </xf>
    <xf numFmtId="3" fontId="6" fillId="3" borderId="1" xfId="0" applyNumberFormat="1" applyFont="1" applyFill="1" applyBorder="1" applyAlignment="1" applyProtection="1">
      <alignment horizontal="center" vertical="center"/>
    </xf>
    <xf numFmtId="164" fontId="2" fillId="3" borderId="4" xfId="0" applyNumberFormat="1" applyFont="1" applyFill="1" applyBorder="1" applyAlignment="1" applyProtection="1">
      <alignment horizontal="center" vertical="center" wrapText="1"/>
    </xf>
    <xf numFmtId="0" fontId="2" fillId="3" borderId="4" xfId="0" applyNumberFormat="1" applyFont="1" applyFill="1" applyBorder="1" applyAlignment="1" applyProtection="1">
      <alignment horizontal="center" vertical="center" wrapText="1"/>
    </xf>
    <xf numFmtId="165" fontId="6" fillId="3" borderId="1"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left" vertical="center"/>
      <protection locked="0"/>
    </xf>
    <xf numFmtId="0" fontId="68" fillId="3" borderId="5" xfId="0" applyFont="1" applyFill="1" applyBorder="1" applyAlignment="1" applyProtection="1">
      <alignment horizontal="center" vertical="center"/>
    </xf>
    <xf numFmtId="9" fontId="10" fillId="2" borderId="0" xfId="2" applyFont="1" applyFill="1" applyAlignment="1" applyProtection="1">
      <alignment vertical="center"/>
    </xf>
    <xf numFmtId="0" fontId="23" fillId="9" borderId="7" xfId="1" applyNumberFormat="1" applyFill="1" applyBorder="1" applyAlignment="1" applyProtection="1">
      <alignment horizontal="center" vertical="center" wrapText="1"/>
    </xf>
    <xf numFmtId="0" fontId="23" fillId="9" borderId="8" xfId="1" applyNumberFormat="1" applyFill="1" applyBorder="1" applyAlignment="1" applyProtection="1">
      <alignment horizontal="center" vertical="center" wrapText="1"/>
    </xf>
    <xf numFmtId="0" fontId="41" fillId="3" borderId="0" xfId="0" applyFont="1" applyFill="1" applyAlignment="1" applyProtection="1">
      <alignment horizontal="center" vertical="center"/>
      <protection locked="0"/>
    </xf>
    <xf numFmtId="0" fontId="23" fillId="10" borderId="7" xfId="1" applyNumberFormat="1" applyFill="1" applyBorder="1" applyAlignment="1" applyProtection="1">
      <alignment horizontal="center" vertical="center" wrapText="1"/>
    </xf>
    <xf numFmtId="0" fontId="23" fillId="10" borderId="8" xfId="1" applyNumberFormat="1" applyFill="1" applyBorder="1" applyAlignment="1" applyProtection="1">
      <alignment horizontal="center" vertical="center" wrapText="1"/>
    </xf>
    <xf numFmtId="0" fontId="19" fillId="2" borderId="0" xfId="0" applyFont="1" applyFill="1" applyAlignment="1" applyProtection="1">
      <alignment horizontal="left" vertical="center"/>
    </xf>
    <xf numFmtId="0" fontId="30" fillId="4" borderId="0" xfId="0" applyFont="1" applyFill="1" applyBorder="1" applyAlignment="1" applyProtection="1">
      <alignment horizontal="right" vertical="center" wrapText="1"/>
    </xf>
  </cellXfs>
  <cellStyles count="6">
    <cellStyle name="Κανονικό" xfId="0" builtinId="0"/>
    <cellStyle name="Νόμισμα 2" xfId="4"/>
    <cellStyle name="Νόμισμα 3" xfId="5"/>
    <cellStyle name="Νομισματική μονάδα" xfId="3" builtinId="4"/>
    <cellStyle name="Ποσοστό" xfId="2" builtinId="5"/>
    <cellStyle name="Υπερ-σύνδεση" xfId="1" builtinId="8"/>
  </cellStyles>
  <dxfs count="55000">
    <dxf>
      <font>
        <b/>
        <i val="0"/>
        <color rgb="FFFF0000"/>
      </font>
    </dxf>
    <dxf>
      <fill>
        <patternFill>
          <bgColor theme="0" tint="-4.9989318521683403E-2"/>
        </patternFill>
      </fill>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color rgb="FFCC00CC"/>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00B05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color rgb="FFCC00CC"/>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color rgb="FFCC00CC"/>
      </font>
    </dxf>
    <dxf>
      <font>
        <color rgb="FFCC00CC"/>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color rgb="FFCC00CC"/>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color rgb="FFCC00CC"/>
      </font>
    </dxf>
    <dxf>
      <font>
        <color rgb="FFCC00CC"/>
      </font>
    </dxf>
    <dxf>
      <font>
        <color rgb="FFCC00CC"/>
      </font>
    </dxf>
    <dxf>
      <font>
        <color rgb="FFCC00CC"/>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color rgb="FFCC00CC"/>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color rgb="FFCC00CC"/>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color rgb="FFCC00CC"/>
      </font>
    </dxf>
    <dxf>
      <font>
        <color rgb="FFCC00CC"/>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4.9989318521683403E-2"/>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color rgb="FFCC00CC"/>
      </font>
    </dxf>
    <dxf>
      <font>
        <color rgb="FFCC00CC"/>
      </font>
    </dxf>
    <dxf>
      <font>
        <b/>
        <i val="0"/>
        <color rgb="FFFF0000"/>
      </font>
    </dxf>
    <dxf>
      <font>
        <b/>
        <i val="0"/>
        <color rgb="FFFF0000"/>
      </font>
    </dxf>
    <dxf>
      <font>
        <color rgb="FFCC00CC"/>
      </font>
    </dxf>
    <dxf>
      <font>
        <b/>
        <i val="0"/>
        <color rgb="FFFF0000"/>
      </font>
    </dxf>
    <dxf>
      <font>
        <color rgb="FFCC00CC"/>
      </font>
    </dxf>
    <dxf>
      <font>
        <b/>
        <i val="0"/>
        <color rgb="FF00B050"/>
      </font>
    </dxf>
    <dxf>
      <font>
        <b/>
        <i val="0"/>
        <color rgb="FFFF000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color rgb="FFCC00CC"/>
      </font>
    </dxf>
    <dxf>
      <font>
        <color rgb="FFCC00CC"/>
      </font>
    </dxf>
    <dxf>
      <font>
        <b/>
        <i val="0"/>
        <color rgb="FFFF0000"/>
      </font>
    </dxf>
    <dxf>
      <font>
        <b/>
        <i val="0"/>
        <color rgb="FFFF0000"/>
      </font>
    </dxf>
    <dxf>
      <font>
        <color rgb="FFCC00CC"/>
      </font>
    </dxf>
    <dxf>
      <font>
        <b/>
        <i val="0"/>
        <color rgb="FFFF0000"/>
      </font>
    </dxf>
    <dxf>
      <font>
        <color rgb="FFCC00CC"/>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color rgb="FFCC00CC"/>
      </font>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color rgb="FFCC00CC"/>
      </font>
    </dxf>
    <dxf>
      <font>
        <color rgb="FFCC00CC"/>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00B05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b/>
        <i val="0"/>
        <color rgb="FFFF0000"/>
      </font>
    </dxf>
    <dxf>
      <font>
        <color rgb="FFCC00CC"/>
      </font>
    </dxf>
    <dxf>
      <font>
        <color rgb="FFCC00CC"/>
      </font>
    </dxf>
    <dxf>
      <font>
        <b/>
        <i val="0"/>
        <color rgb="FFFF0000"/>
      </font>
    </dxf>
    <dxf>
      <font>
        <b/>
        <i val="0"/>
        <color rgb="FFFF0000"/>
      </font>
    </dxf>
    <dxf>
      <font>
        <b/>
        <i val="0"/>
        <color rgb="FFFF0000"/>
      </font>
    </dxf>
    <dxf>
      <font>
        <color rgb="FFCC00CC"/>
      </font>
    </dxf>
    <dxf>
      <font>
        <color rgb="FFCC00CC"/>
      </font>
    </dxf>
    <dxf>
      <font>
        <color rgb="FFCC00CC"/>
      </font>
    </dxf>
    <dxf>
      <font>
        <color rgb="FFCC00CC"/>
      </font>
    </dxf>
    <dxf>
      <font>
        <color rgb="FFCC00CC"/>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color rgb="FFCC00CC"/>
      </font>
    </dxf>
    <dxf>
      <font>
        <color rgb="FFCC00CC"/>
      </font>
    </dxf>
    <dxf>
      <font>
        <color rgb="FFCC00CC"/>
      </font>
    </dxf>
    <dxf>
      <font>
        <color rgb="FFCC00CC"/>
      </font>
    </dxf>
    <dxf>
      <font>
        <b/>
        <i val="0"/>
        <color rgb="FFFF0000"/>
      </font>
    </dxf>
    <dxf>
      <font>
        <b/>
        <i val="0"/>
        <color rgb="FFFF0000"/>
      </font>
    </dxf>
    <dxf>
      <font>
        <color rgb="FFCC00CC"/>
      </font>
    </dxf>
    <dxf>
      <font>
        <color rgb="FFCC00CC"/>
      </font>
    </dxf>
    <dxf>
      <font>
        <b/>
        <i val="0"/>
        <color rgb="FFFF0000"/>
      </font>
    </dxf>
    <dxf>
      <font>
        <b/>
        <i val="0"/>
        <color rgb="FFFF0000"/>
      </font>
    </dxf>
    <dxf>
      <font>
        <color rgb="FFCC00CC"/>
      </font>
    </dxf>
    <dxf>
      <font>
        <color rgb="FFCC00CC"/>
      </font>
    </dxf>
    <dxf>
      <font>
        <b/>
        <i val="0"/>
        <color rgb="FFFF0000"/>
      </font>
    </dxf>
    <dxf>
      <font>
        <b/>
        <i val="0"/>
        <color rgb="FFFF0000"/>
      </font>
    </dxf>
    <dxf>
      <font>
        <color rgb="FFCC00CC"/>
      </font>
    </dxf>
    <dxf>
      <font>
        <color rgb="FFCC00CC"/>
      </font>
    </dxf>
    <dxf>
      <font>
        <color rgb="FFCC00CC"/>
      </font>
    </dxf>
    <dxf>
      <font>
        <color rgb="FFCC00CC"/>
      </font>
    </dxf>
    <dxf>
      <font>
        <b/>
        <i val="0"/>
        <color rgb="FFFF0000"/>
      </font>
    </dxf>
    <dxf>
      <font>
        <b/>
        <i val="0"/>
        <color rgb="FFFF0000"/>
      </font>
    </dxf>
    <dxf>
      <font>
        <color rgb="FFCC00CC"/>
      </font>
    </dxf>
    <dxf>
      <font>
        <b/>
        <i val="0"/>
        <color rgb="FFFF0000"/>
      </font>
    </dxf>
    <dxf>
      <font>
        <b/>
        <i val="0"/>
        <color rgb="FFFF0000"/>
      </font>
    </dxf>
    <dxf>
      <font>
        <color rgb="FFCC00CC"/>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color rgb="FFCC00CC"/>
      </font>
    </dxf>
    <dxf>
      <font>
        <b/>
        <i val="0"/>
        <color rgb="FFFF0000"/>
      </font>
    </dxf>
    <dxf>
      <font>
        <color rgb="FFCC00CC"/>
      </font>
    </dxf>
    <dxf>
      <font>
        <b/>
        <i val="0"/>
        <color rgb="FF00B05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ill>
        <patternFill>
          <bgColor theme="0" tint="-4.9989318521683403E-2"/>
        </patternFill>
      </fill>
    </dxf>
    <dxf>
      <font>
        <b/>
        <i val="0"/>
        <color rgb="FF00B05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CC00CC"/>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b/>
        <i val="0"/>
        <condense val="0"/>
        <extend val="0"/>
        <color indexed="17"/>
      </font>
      <fill>
        <patternFill>
          <bgColor indexed="42"/>
        </patternFill>
      </fill>
    </dxf>
    <dxf>
      <font>
        <b/>
        <i val="0"/>
        <condense val="0"/>
        <extend val="0"/>
        <color indexed="10"/>
      </font>
      <fill>
        <patternFill>
          <bgColor indexed="43"/>
        </patternFill>
      </fill>
    </dxf>
    <dxf>
      <font>
        <color rgb="FFCC00CC"/>
      </font>
    </dxf>
    <dxf>
      <font>
        <b/>
        <i val="0"/>
        <color rgb="FF00B050"/>
      </font>
    </dxf>
    <dxf>
      <font>
        <b/>
        <i val="0"/>
        <color rgb="FFFF0000"/>
      </font>
    </dxf>
    <dxf>
      <font>
        <b/>
        <i val="0"/>
        <color rgb="FFFF0000"/>
      </font>
    </dxf>
    <dxf>
      <font>
        <color rgb="FFCC00CC"/>
      </font>
    </dxf>
    <dxf>
      <font>
        <b/>
        <i val="0"/>
        <color rgb="FF00B050"/>
      </font>
    </dxf>
    <dxf>
      <font>
        <b/>
        <i val="0"/>
        <color rgb="FFFF0000"/>
      </font>
    </dxf>
    <dxf>
      <font>
        <b/>
        <i val="0"/>
        <color rgb="FFFF0000"/>
      </font>
    </dxf>
    <dxf>
      <font>
        <b/>
        <i val="0"/>
        <condense val="0"/>
        <extend val="0"/>
        <color indexed="17"/>
      </font>
      <fill>
        <patternFill>
          <bgColor indexed="42"/>
        </patternFill>
      </fill>
    </dxf>
    <dxf>
      <font>
        <b/>
        <i val="0"/>
        <condense val="0"/>
        <extend val="0"/>
        <color indexed="10"/>
      </font>
      <fill>
        <patternFill>
          <bgColor indexed="43"/>
        </patternFill>
      </fill>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val="0"/>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color rgb="FF00B050"/>
      </font>
    </dxf>
    <dxf>
      <font>
        <b/>
        <i/>
        <color rgb="FFFF0000"/>
      </font>
    </dxf>
    <dxf>
      <font>
        <b/>
        <i val="0"/>
        <color rgb="FFFF0000"/>
      </font>
    </dxf>
    <dxf>
      <fill>
        <patternFill>
          <bgColor theme="0" tint="-4.9989318521683403E-2"/>
        </patternFill>
      </fill>
    </dxf>
  </dxfs>
  <tableStyles count="0" defaultTableStyle="TableStyleMedium2" defaultPivotStyle="PivotStyleMedium9"/>
  <colors>
    <mruColors>
      <color rgb="FF0000CC"/>
      <color rgb="FFCC0066"/>
      <color rgb="FF99CC00"/>
      <color rgb="FFCCFFFF"/>
      <color rgb="FF66FFFF"/>
      <color rgb="FF00FFFF"/>
      <color rgb="FF3366FF"/>
      <color rgb="FF00CCFF"/>
      <color rgb="FFFFFF99"/>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 measured and ready   </a:t>
            </a:r>
          </a:p>
        </c:rich>
      </c:tx>
      <c:layout>
        <c:manualLayout>
          <c:xMode val="edge"/>
          <c:yMode val="edge"/>
          <c:x val="2.1515559420427982E-3"/>
          <c:y val="5.6409615464733578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Main!$I$3</c:f>
              <c:strCache>
                <c:ptCount val="1"/>
                <c:pt idx="0">
                  <c:v>Total KPIs &amp; Metrics</c:v>
                </c:pt>
              </c:strCache>
            </c:strRef>
          </c:tx>
          <c:spPr>
            <a:solidFill>
              <a:srgbClr val="00B050">
                <a:alpha val="30000"/>
              </a:srgb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ysClr val="windowText" lastClr="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(Main!$C$11,Main!$F$11,Main!$I$11,Main!$L$11,Main!$C$17,Main!$F$17,Main!$I$17,Main!$L$17,Main!$C$23,Main!$F$23,Main!$I$23,Main!$L$23,Main!$C$29,Main!$F$29,Main!$I$29,Main!$L$29)</c:f>
              <c:numCache>
                <c:formatCode>0.0%</c:formatCode>
                <c:ptCount val="16"/>
                <c:pt idx="0">
                  <c:v>1</c:v>
                </c:pt>
                <c:pt idx="1">
                  <c:v>0.81818181818181823</c:v>
                </c:pt>
                <c:pt idx="2">
                  <c:v>0.9375</c:v>
                </c:pt>
                <c:pt idx="3">
                  <c:v>1</c:v>
                </c:pt>
                <c:pt idx="4">
                  <c:v>1</c:v>
                </c:pt>
                <c:pt idx="5">
                  <c:v>0.25</c:v>
                </c:pt>
                <c:pt idx="6">
                  <c:v>0.63157894736842102</c:v>
                </c:pt>
                <c:pt idx="7">
                  <c:v>1</c:v>
                </c:pt>
                <c:pt idx="8">
                  <c:v>0</c:v>
                </c:pt>
                <c:pt idx="9">
                  <c:v>0.25</c:v>
                </c:pt>
                <c:pt idx="10">
                  <c:v>1</c:v>
                </c:pt>
                <c:pt idx="11">
                  <c:v>1</c:v>
                </c:pt>
                <c:pt idx="12">
                  <c:v>0.5</c:v>
                </c:pt>
                <c:pt idx="13">
                  <c:v>0</c:v>
                </c:pt>
                <c:pt idx="14">
                  <c:v>0</c:v>
                </c:pt>
                <c:pt idx="15">
                  <c:v>1</c:v>
                </c:pt>
              </c:numCache>
            </c:numRef>
          </c:val>
          <c:extLst>
            <c:ext xmlns:c16="http://schemas.microsoft.com/office/drawing/2014/chart" uri="{C3380CC4-5D6E-409C-BE32-E72D297353CC}">
              <c16:uniqueId val="{00000000-D522-46EC-8743-6AD801826ACB}"/>
            </c:ext>
          </c:extLst>
        </c:ser>
        <c:dLbls>
          <c:showLegendKey val="0"/>
          <c:showVal val="0"/>
          <c:showCatName val="0"/>
          <c:showSerName val="0"/>
          <c:showPercent val="0"/>
          <c:showBubbleSize val="0"/>
        </c:dLbls>
        <c:gapWidth val="14"/>
        <c:overlap val="100"/>
        <c:axId val="317594256"/>
        <c:axId val="469165552"/>
      </c:barChart>
      <c:catAx>
        <c:axId val="317594256"/>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n-US"/>
          </a:p>
        </c:txPr>
        <c:crossAx val="469165552"/>
        <c:crosses val="autoZero"/>
        <c:auto val="1"/>
        <c:lblAlgn val="ctr"/>
        <c:lblOffset val="100"/>
        <c:tickLblSkip val="1"/>
        <c:tickMarkSkip val="1"/>
        <c:noMultiLvlLbl val="0"/>
      </c:catAx>
      <c:valAx>
        <c:axId val="469165552"/>
        <c:scaling>
          <c:orientation val="minMax"/>
          <c:max val="1.1000000000000001"/>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n-US"/>
          </a:p>
        </c:txPr>
        <c:crossAx val="317594256"/>
        <c:crosses val="autoZero"/>
        <c:crossBetween val="between"/>
        <c:majorUnit val="0.2"/>
        <c:minorUnit val="0.2"/>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11" r="0.75000000000000511"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Sales!$D$6</c:f>
              <c:strCache>
                <c:ptCount val="1"/>
                <c:pt idx="0">
                  <c:v>Efficiency ομάδων προώθησης (συνολικά)</c:v>
                </c:pt>
              </c:strCache>
            </c:strRef>
          </c:tx>
          <c:spPr>
            <a:solidFill>
              <a:srgbClr val="0000CC"/>
            </a:solidFill>
            <a:ln w="25400">
              <a:noFill/>
            </a:ln>
          </c:spPr>
          <c:invertIfNegative val="0"/>
          <c:cat>
            <c:numRef>
              <c:f>Sales!$I$5:$N$5</c:f>
              <c:numCache>
                <c:formatCode>General</c:formatCode>
                <c:ptCount val="6"/>
                <c:pt idx="0">
                  <c:v>2014</c:v>
                </c:pt>
                <c:pt idx="1">
                  <c:v>2015</c:v>
                </c:pt>
                <c:pt idx="2">
                  <c:v>2016</c:v>
                </c:pt>
                <c:pt idx="3">
                  <c:v>2017</c:v>
                </c:pt>
                <c:pt idx="4">
                  <c:v>2018</c:v>
                </c:pt>
                <c:pt idx="5">
                  <c:v>2019</c:v>
                </c:pt>
              </c:numCache>
            </c:numRef>
          </c:cat>
          <c:val>
            <c:numRef>
              <c:f>Sales!$I$7:$N$7</c:f>
              <c:numCache>
                <c:formatCode>0%</c:formatCode>
                <c:ptCount val="6"/>
                <c:pt idx="0">
                  <c:v>8.5299999999999994</c:v>
                </c:pt>
                <c:pt idx="1">
                  <c:v>8.57</c:v>
                </c:pt>
                <c:pt idx="2">
                  <c:v>7.60405098720548</c:v>
                </c:pt>
                <c:pt idx="3">
                  <c:v>6.74</c:v>
                </c:pt>
                <c:pt idx="5">
                  <c:v>6.32</c:v>
                </c:pt>
              </c:numCache>
            </c:numRef>
          </c:val>
          <c:extLst>
            <c:ext xmlns:c16="http://schemas.microsoft.com/office/drawing/2014/chart" uri="{C3380CC4-5D6E-409C-BE32-E72D297353CC}">
              <c16:uniqueId val="{00000000-B68B-4109-9EDD-D7621CC77228}"/>
            </c:ext>
          </c:extLst>
        </c:ser>
        <c:dLbls>
          <c:showLegendKey val="0"/>
          <c:showVal val="0"/>
          <c:showCatName val="0"/>
          <c:showSerName val="0"/>
          <c:showPercent val="0"/>
          <c:showBubbleSize val="0"/>
        </c:dLbls>
        <c:gapWidth val="21"/>
        <c:axId val="178400800"/>
        <c:axId val="17840119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(Sales!$G$7,Sales!$G$7,Sales!$G$7,Sales!$G$7,Sales!$G$7)</c:f>
              <c:numCache>
                <c:formatCode>0%</c:formatCode>
                <c:ptCount val="5"/>
                <c:pt idx="0">
                  <c:v>7.75</c:v>
                </c:pt>
                <c:pt idx="1">
                  <c:v>7.75</c:v>
                </c:pt>
                <c:pt idx="2">
                  <c:v>7.75</c:v>
                </c:pt>
                <c:pt idx="3">
                  <c:v>7.75</c:v>
                </c:pt>
                <c:pt idx="4">
                  <c:v>7.75</c:v>
                </c:pt>
              </c:numCache>
            </c:numRef>
          </c:val>
          <c:smooth val="0"/>
          <c:extLst>
            <c:ext xmlns:c16="http://schemas.microsoft.com/office/drawing/2014/chart" uri="{C3380CC4-5D6E-409C-BE32-E72D297353CC}">
              <c16:uniqueId val="{00000001-B68B-4109-9EDD-D7621CC77228}"/>
            </c:ext>
          </c:extLst>
        </c:ser>
        <c:dLbls>
          <c:showLegendKey val="0"/>
          <c:showVal val="0"/>
          <c:showCatName val="0"/>
          <c:showSerName val="0"/>
          <c:showPercent val="0"/>
          <c:showBubbleSize val="0"/>
        </c:dLbls>
        <c:marker val="1"/>
        <c:smooth val="0"/>
        <c:axId val="178400800"/>
        <c:axId val="178401192"/>
      </c:lineChart>
      <c:catAx>
        <c:axId val="178400800"/>
        <c:scaling>
          <c:orientation val="minMax"/>
        </c:scaling>
        <c:delete val="1"/>
        <c:axPos val="b"/>
        <c:numFmt formatCode="General" sourceLinked="1"/>
        <c:majorTickMark val="out"/>
        <c:minorTickMark val="none"/>
        <c:tickLblPos val="none"/>
        <c:crossAx val="178401192"/>
        <c:crosses val="autoZero"/>
        <c:auto val="1"/>
        <c:lblAlgn val="ctr"/>
        <c:lblOffset val="100"/>
        <c:noMultiLvlLbl val="0"/>
      </c:catAx>
      <c:valAx>
        <c:axId val="178401192"/>
        <c:scaling>
          <c:orientation val="minMax"/>
          <c:max val="10"/>
          <c:min val="0"/>
        </c:scaling>
        <c:delete val="0"/>
        <c:axPos val="l"/>
        <c:numFmt formatCode="0%" sourceLinked="1"/>
        <c:majorTickMark val="none"/>
        <c:minorTickMark val="none"/>
        <c:tickLblPos val="none"/>
        <c:crossAx val="178400800"/>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HR!$D$6</c:f>
              <c:strCache>
                <c:ptCount val="1"/>
                <c:pt idx="0">
                  <c:v>Turnover rate</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HR!$I$7:$N$7</c:f>
              <c:numCache>
                <c:formatCode>0.00</c:formatCode>
                <c:ptCount val="6"/>
                <c:pt idx="0">
                  <c:v>1.9</c:v>
                </c:pt>
                <c:pt idx="1">
                  <c:v>2.7</c:v>
                </c:pt>
                <c:pt idx="2" formatCode="0.0">
                  <c:v>1.9</c:v>
                </c:pt>
                <c:pt idx="3" formatCode="0.0">
                  <c:v>2.3199999999999998</c:v>
                </c:pt>
                <c:pt idx="4" formatCode="0.0">
                  <c:v>1.95</c:v>
                </c:pt>
              </c:numCache>
            </c:numRef>
          </c:val>
          <c:extLst>
            <c:ext xmlns:c16="http://schemas.microsoft.com/office/drawing/2014/chart" uri="{C3380CC4-5D6E-409C-BE32-E72D297353CC}">
              <c16:uniqueId val="{00000000-5F5A-4A26-8597-765E3CC27858}"/>
            </c:ext>
          </c:extLst>
        </c:ser>
        <c:dLbls>
          <c:showLegendKey val="0"/>
          <c:showVal val="0"/>
          <c:showCatName val="0"/>
          <c:showSerName val="0"/>
          <c:showPercent val="0"/>
          <c:showBubbleSize val="0"/>
        </c:dLbls>
        <c:gapWidth val="21"/>
        <c:axId val="483498144"/>
        <c:axId val="48349853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(HR!$G$7,HR!$G$7,HR!$G$7,HR!$G$7,HR!$G$7)</c:f>
              <c:numCache>
                <c:formatCode>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5F5A-4A26-8597-765E3CC27858}"/>
            </c:ext>
          </c:extLst>
        </c:ser>
        <c:dLbls>
          <c:showLegendKey val="0"/>
          <c:showVal val="0"/>
          <c:showCatName val="0"/>
          <c:showSerName val="0"/>
          <c:showPercent val="0"/>
          <c:showBubbleSize val="0"/>
        </c:dLbls>
        <c:marker val="1"/>
        <c:smooth val="0"/>
        <c:axId val="483498144"/>
        <c:axId val="483498536"/>
      </c:lineChart>
      <c:catAx>
        <c:axId val="483498144"/>
        <c:scaling>
          <c:orientation val="minMax"/>
        </c:scaling>
        <c:delete val="1"/>
        <c:axPos val="b"/>
        <c:numFmt formatCode="General" sourceLinked="1"/>
        <c:majorTickMark val="out"/>
        <c:minorTickMark val="none"/>
        <c:tickLblPos val="none"/>
        <c:crossAx val="483498536"/>
        <c:crosses val="autoZero"/>
        <c:auto val="1"/>
        <c:lblAlgn val="ctr"/>
        <c:lblOffset val="100"/>
        <c:noMultiLvlLbl val="0"/>
      </c:catAx>
      <c:valAx>
        <c:axId val="483498536"/>
        <c:scaling>
          <c:orientation val="minMax"/>
        </c:scaling>
        <c:delete val="0"/>
        <c:axPos val="l"/>
        <c:numFmt formatCode="0.00" sourceLinked="1"/>
        <c:majorTickMark val="none"/>
        <c:minorTickMark val="none"/>
        <c:tickLblPos val="none"/>
        <c:crossAx val="483498144"/>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HR!$D$8</c:f>
              <c:strCache>
                <c:ptCount val="1"/>
                <c:pt idx="0">
                  <c:v># Training Hours / Medical Advisor</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HR!$I$9:$N$9</c:f>
              <c:numCache>
                <c:formatCode>0.0</c:formatCode>
                <c:ptCount val="6"/>
                <c:pt idx="0" formatCode="0">
                  <c:v>71</c:v>
                </c:pt>
                <c:pt idx="1">
                  <c:v>63.5</c:v>
                </c:pt>
                <c:pt idx="2" formatCode="0">
                  <c:v>71</c:v>
                </c:pt>
                <c:pt idx="3" formatCode="0">
                  <c:v>49.821917808219176</c:v>
                </c:pt>
                <c:pt idx="4" formatCode="0">
                  <c:v>52</c:v>
                </c:pt>
              </c:numCache>
            </c:numRef>
          </c:val>
          <c:extLst>
            <c:ext xmlns:c16="http://schemas.microsoft.com/office/drawing/2014/chart" uri="{C3380CC4-5D6E-409C-BE32-E72D297353CC}">
              <c16:uniqueId val="{00000000-0639-4B0D-A8F1-7330718FFCCA}"/>
            </c:ext>
          </c:extLst>
        </c:ser>
        <c:dLbls>
          <c:showLegendKey val="0"/>
          <c:showVal val="0"/>
          <c:showCatName val="0"/>
          <c:showSerName val="0"/>
          <c:showPercent val="0"/>
          <c:showBubbleSize val="0"/>
        </c:dLbls>
        <c:gapWidth val="21"/>
        <c:axId val="483499320"/>
        <c:axId val="48349971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(HR!$G$9,HR!$G$9,HR!$G$9,HR!$G$9,HR!$G$9)</c:f>
              <c:numCache>
                <c:formatCode>General</c:formatCode>
                <c:ptCount val="5"/>
                <c:pt idx="0">
                  <c:v>70</c:v>
                </c:pt>
                <c:pt idx="1">
                  <c:v>70</c:v>
                </c:pt>
                <c:pt idx="2">
                  <c:v>70</c:v>
                </c:pt>
                <c:pt idx="3">
                  <c:v>70</c:v>
                </c:pt>
                <c:pt idx="4">
                  <c:v>70</c:v>
                </c:pt>
              </c:numCache>
            </c:numRef>
          </c:val>
          <c:smooth val="0"/>
          <c:extLst>
            <c:ext xmlns:c16="http://schemas.microsoft.com/office/drawing/2014/chart" uri="{C3380CC4-5D6E-409C-BE32-E72D297353CC}">
              <c16:uniqueId val="{00000001-0639-4B0D-A8F1-7330718FFCCA}"/>
            </c:ext>
          </c:extLst>
        </c:ser>
        <c:dLbls>
          <c:showLegendKey val="0"/>
          <c:showVal val="0"/>
          <c:showCatName val="0"/>
          <c:showSerName val="0"/>
          <c:showPercent val="0"/>
          <c:showBubbleSize val="0"/>
        </c:dLbls>
        <c:marker val="1"/>
        <c:smooth val="0"/>
        <c:axId val="483499320"/>
        <c:axId val="483499712"/>
      </c:lineChart>
      <c:catAx>
        <c:axId val="483499320"/>
        <c:scaling>
          <c:orientation val="minMax"/>
        </c:scaling>
        <c:delete val="1"/>
        <c:axPos val="b"/>
        <c:numFmt formatCode="General" sourceLinked="1"/>
        <c:majorTickMark val="out"/>
        <c:minorTickMark val="none"/>
        <c:tickLblPos val="none"/>
        <c:crossAx val="483499712"/>
        <c:crosses val="autoZero"/>
        <c:auto val="1"/>
        <c:lblAlgn val="ctr"/>
        <c:lblOffset val="100"/>
        <c:noMultiLvlLbl val="0"/>
      </c:catAx>
      <c:valAx>
        <c:axId val="483499712"/>
        <c:scaling>
          <c:orientation val="minMax"/>
          <c:max val="120"/>
          <c:min val="0"/>
        </c:scaling>
        <c:delete val="0"/>
        <c:axPos val="l"/>
        <c:numFmt formatCode="0" sourceLinked="1"/>
        <c:majorTickMark val="none"/>
        <c:minorTickMark val="none"/>
        <c:tickLblPos val="none"/>
        <c:crossAx val="4834993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HR!$D$10</c:f>
              <c:strCache>
                <c:ptCount val="1"/>
                <c:pt idx="0">
                  <c:v># Training Hours / GMP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HR!$I$11:$N$11</c:f>
              <c:numCache>
                <c:formatCode>0.0</c:formatCode>
                <c:ptCount val="6"/>
                <c:pt idx="0" formatCode="0">
                  <c:v>14</c:v>
                </c:pt>
                <c:pt idx="1">
                  <c:v>7.5</c:v>
                </c:pt>
                <c:pt idx="2" formatCode="0">
                  <c:v>6</c:v>
                </c:pt>
                <c:pt idx="3" formatCode="0">
                  <c:v>7.7442857142857147</c:v>
                </c:pt>
                <c:pt idx="4" formatCode="0">
                  <c:v>24</c:v>
                </c:pt>
              </c:numCache>
            </c:numRef>
          </c:val>
          <c:extLst>
            <c:ext xmlns:c16="http://schemas.microsoft.com/office/drawing/2014/chart" uri="{C3380CC4-5D6E-409C-BE32-E72D297353CC}">
              <c16:uniqueId val="{00000000-5CAA-4EE7-B24F-002B3A14A6F6}"/>
            </c:ext>
          </c:extLst>
        </c:ser>
        <c:dLbls>
          <c:showLegendKey val="0"/>
          <c:showVal val="0"/>
          <c:showCatName val="0"/>
          <c:showSerName val="0"/>
          <c:showPercent val="0"/>
          <c:showBubbleSize val="0"/>
        </c:dLbls>
        <c:gapWidth val="21"/>
        <c:axId val="483500496"/>
        <c:axId val="48350088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(HR!$G$11,HR!$G$11,HR!$G$11,HR!$G$11,HR!$G$11)</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1-5CAA-4EE7-B24F-002B3A14A6F6}"/>
            </c:ext>
          </c:extLst>
        </c:ser>
        <c:dLbls>
          <c:showLegendKey val="0"/>
          <c:showVal val="0"/>
          <c:showCatName val="0"/>
          <c:showSerName val="0"/>
          <c:showPercent val="0"/>
          <c:showBubbleSize val="0"/>
        </c:dLbls>
        <c:marker val="1"/>
        <c:smooth val="0"/>
        <c:axId val="483500496"/>
        <c:axId val="483500888"/>
      </c:lineChart>
      <c:catAx>
        <c:axId val="483500496"/>
        <c:scaling>
          <c:orientation val="minMax"/>
        </c:scaling>
        <c:delete val="1"/>
        <c:axPos val="b"/>
        <c:numFmt formatCode="General" sourceLinked="1"/>
        <c:majorTickMark val="out"/>
        <c:minorTickMark val="none"/>
        <c:tickLblPos val="none"/>
        <c:crossAx val="483500888"/>
        <c:crosses val="autoZero"/>
        <c:auto val="1"/>
        <c:lblAlgn val="ctr"/>
        <c:lblOffset val="100"/>
        <c:noMultiLvlLbl val="0"/>
      </c:catAx>
      <c:valAx>
        <c:axId val="483500888"/>
        <c:scaling>
          <c:orientation val="minMax"/>
          <c:max val="50"/>
          <c:min val="0"/>
        </c:scaling>
        <c:delete val="0"/>
        <c:axPos val="l"/>
        <c:numFmt formatCode="0" sourceLinked="1"/>
        <c:majorTickMark val="none"/>
        <c:minorTickMark val="none"/>
        <c:tickLblPos val="none"/>
        <c:crossAx val="4835004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HR!$D$12</c:f>
              <c:strCache>
                <c:ptCount val="1"/>
                <c:pt idx="0">
                  <c:v># Training Hours / Officer</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HR!$I$13:$N$13</c:f>
              <c:numCache>
                <c:formatCode>0.0</c:formatCode>
                <c:ptCount val="6"/>
                <c:pt idx="2" formatCode="0">
                  <c:v>11</c:v>
                </c:pt>
                <c:pt idx="3" formatCode="0">
                  <c:v>7.7692307692307692</c:v>
                </c:pt>
                <c:pt idx="4" formatCode="0">
                  <c:v>25</c:v>
                </c:pt>
              </c:numCache>
            </c:numRef>
          </c:val>
          <c:extLst>
            <c:ext xmlns:c16="http://schemas.microsoft.com/office/drawing/2014/chart" uri="{C3380CC4-5D6E-409C-BE32-E72D297353CC}">
              <c16:uniqueId val="{00000000-A235-4B27-8268-520203E31853}"/>
            </c:ext>
          </c:extLst>
        </c:ser>
        <c:dLbls>
          <c:showLegendKey val="0"/>
          <c:showVal val="0"/>
          <c:showCatName val="0"/>
          <c:showSerName val="0"/>
          <c:showPercent val="0"/>
          <c:showBubbleSize val="0"/>
        </c:dLbls>
        <c:gapWidth val="21"/>
        <c:axId val="483501672"/>
        <c:axId val="48350206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(HR!$G$13,HR!$G$13,HR!$G$13,HR!$G$13,HR!$G$13)</c:f>
              <c:numCache>
                <c:formatCode>General</c:formatCode>
                <c:ptCount val="5"/>
                <c:pt idx="0">
                  <c:v>40</c:v>
                </c:pt>
                <c:pt idx="1">
                  <c:v>40</c:v>
                </c:pt>
                <c:pt idx="2">
                  <c:v>40</c:v>
                </c:pt>
                <c:pt idx="3">
                  <c:v>40</c:v>
                </c:pt>
                <c:pt idx="4">
                  <c:v>40</c:v>
                </c:pt>
              </c:numCache>
            </c:numRef>
          </c:val>
          <c:smooth val="0"/>
          <c:extLst>
            <c:ext xmlns:c16="http://schemas.microsoft.com/office/drawing/2014/chart" uri="{C3380CC4-5D6E-409C-BE32-E72D297353CC}">
              <c16:uniqueId val="{00000001-A235-4B27-8268-520203E31853}"/>
            </c:ext>
          </c:extLst>
        </c:ser>
        <c:dLbls>
          <c:showLegendKey val="0"/>
          <c:showVal val="0"/>
          <c:showCatName val="0"/>
          <c:showSerName val="0"/>
          <c:showPercent val="0"/>
          <c:showBubbleSize val="0"/>
        </c:dLbls>
        <c:marker val="1"/>
        <c:smooth val="0"/>
        <c:axId val="483501672"/>
        <c:axId val="483502064"/>
      </c:lineChart>
      <c:catAx>
        <c:axId val="483501672"/>
        <c:scaling>
          <c:orientation val="minMax"/>
        </c:scaling>
        <c:delete val="1"/>
        <c:axPos val="b"/>
        <c:numFmt formatCode="General" sourceLinked="1"/>
        <c:majorTickMark val="out"/>
        <c:minorTickMark val="none"/>
        <c:tickLblPos val="none"/>
        <c:crossAx val="483502064"/>
        <c:crosses val="autoZero"/>
        <c:auto val="1"/>
        <c:lblAlgn val="ctr"/>
        <c:lblOffset val="100"/>
        <c:noMultiLvlLbl val="0"/>
      </c:catAx>
      <c:valAx>
        <c:axId val="483502064"/>
        <c:scaling>
          <c:orientation val="minMax"/>
        </c:scaling>
        <c:delete val="0"/>
        <c:axPos val="l"/>
        <c:numFmt formatCode="0" sourceLinked="1"/>
        <c:majorTickMark val="none"/>
        <c:minorTickMark val="none"/>
        <c:tickLblPos val="none"/>
        <c:crossAx val="48350167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HR!$D$14</c:f>
              <c:strCache>
                <c:ptCount val="1"/>
                <c:pt idx="0">
                  <c:v># Training Hours / Supervisor</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HR!$I$15:$N$15</c:f>
              <c:numCache>
                <c:formatCode>0.0</c:formatCode>
                <c:ptCount val="6"/>
                <c:pt idx="2" formatCode="0">
                  <c:v>44</c:v>
                </c:pt>
                <c:pt idx="3" formatCode="0">
                  <c:v>11.164705882352942</c:v>
                </c:pt>
                <c:pt idx="4" formatCode="0">
                  <c:v>18</c:v>
                </c:pt>
              </c:numCache>
            </c:numRef>
          </c:val>
          <c:extLst>
            <c:ext xmlns:c16="http://schemas.microsoft.com/office/drawing/2014/chart" uri="{C3380CC4-5D6E-409C-BE32-E72D297353CC}">
              <c16:uniqueId val="{00000000-DBBE-4615-A8B2-AE106495F09A}"/>
            </c:ext>
          </c:extLst>
        </c:ser>
        <c:dLbls>
          <c:showLegendKey val="0"/>
          <c:showVal val="0"/>
          <c:showCatName val="0"/>
          <c:showSerName val="0"/>
          <c:showPercent val="0"/>
          <c:showBubbleSize val="0"/>
        </c:dLbls>
        <c:gapWidth val="21"/>
        <c:axId val="483502848"/>
        <c:axId val="48350324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(HR!$G$15,HR!$G$15,HR!$G$15,HR!$G$15,HR!$G$15)</c:f>
              <c:numCache>
                <c:formatCode>General</c:formatCode>
                <c:ptCount val="5"/>
                <c:pt idx="0">
                  <c:v>40</c:v>
                </c:pt>
                <c:pt idx="1">
                  <c:v>40</c:v>
                </c:pt>
                <c:pt idx="2">
                  <c:v>40</c:v>
                </c:pt>
                <c:pt idx="3">
                  <c:v>40</c:v>
                </c:pt>
                <c:pt idx="4">
                  <c:v>40</c:v>
                </c:pt>
              </c:numCache>
            </c:numRef>
          </c:val>
          <c:smooth val="0"/>
          <c:extLst>
            <c:ext xmlns:c16="http://schemas.microsoft.com/office/drawing/2014/chart" uri="{C3380CC4-5D6E-409C-BE32-E72D297353CC}">
              <c16:uniqueId val="{00000001-DBBE-4615-A8B2-AE106495F09A}"/>
            </c:ext>
          </c:extLst>
        </c:ser>
        <c:dLbls>
          <c:showLegendKey val="0"/>
          <c:showVal val="0"/>
          <c:showCatName val="0"/>
          <c:showSerName val="0"/>
          <c:showPercent val="0"/>
          <c:showBubbleSize val="0"/>
        </c:dLbls>
        <c:marker val="1"/>
        <c:smooth val="0"/>
        <c:axId val="483502848"/>
        <c:axId val="483503240"/>
      </c:lineChart>
      <c:catAx>
        <c:axId val="483502848"/>
        <c:scaling>
          <c:orientation val="minMax"/>
        </c:scaling>
        <c:delete val="1"/>
        <c:axPos val="b"/>
        <c:numFmt formatCode="General" sourceLinked="1"/>
        <c:majorTickMark val="out"/>
        <c:minorTickMark val="none"/>
        <c:tickLblPos val="none"/>
        <c:crossAx val="483503240"/>
        <c:crosses val="autoZero"/>
        <c:auto val="1"/>
        <c:lblAlgn val="ctr"/>
        <c:lblOffset val="100"/>
        <c:noMultiLvlLbl val="0"/>
      </c:catAx>
      <c:valAx>
        <c:axId val="483503240"/>
        <c:scaling>
          <c:orientation val="minMax"/>
          <c:max val="100"/>
          <c:min val="0"/>
        </c:scaling>
        <c:delete val="0"/>
        <c:axPos val="l"/>
        <c:numFmt formatCode="0" sourceLinked="1"/>
        <c:majorTickMark val="none"/>
        <c:minorTickMark val="none"/>
        <c:tickLblPos val="none"/>
        <c:crossAx val="483502848"/>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HR!$D$16</c:f>
              <c:strCache>
                <c:ptCount val="1"/>
                <c:pt idx="0">
                  <c:v># Training Hours / Manager-Director</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HR!$I$17:$N$17</c:f>
              <c:numCache>
                <c:formatCode>0</c:formatCode>
                <c:ptCount val="6"/>
                <c:pt idx="2">
                  <c:v>33</c:v>
                </c:pt>
                <c:pt idx="3">
                  <c:v>14.777272727272729</c:v>
                </c:pt>
                <c:pt idx="4">
                  <c:v>15</c:v>
                </c:pt>
              </c:numCache>
            </c:numRef>
          </c:val>
          <c:extLst>
            <c:ext xmlns:c16="http://schemas.microsoft.com/office/drawing/2014/chart" uri="{C3380CC4-5D6E-409C-BE32-E72D297353CC}">
              <c16:uniqueId val="{00000000-FF08-4453-B253-E14FACDA14CE}"/>
            </c:ext>
          </c:extLst>
        </c:ser>
        <c:dLbls>
          <c:showLegendKey val="0"/>
          <c:showVal val="0"/>
          <c:showCatName val="0"/>
          <c:showSerName val="0"/>
          <c:showPercent val="0"/>
          <c:showBubbleSize val="0"/>
        </c:dLbls>
        <c:gapWidth val="21"/>
        <c:axId val="482676208"/>
        <c:axId val="48267660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(HR!$G$17,HR!$G$17,HR!$G$17,HR!$G$17,HR!$G$17)</c:f>
              <c:numCache>
                <c:formatCode>General</c:formatCode>
                <c:ptCount val="5"/>
                <c:pt idx="0">
                  <c:v>40</c:v>
                </c:pt>
                <c:pt idx="1">
                  <c:v>40</c:v>
                </c:pt>
                <c:pt idx="2">
                  <c:v>40</c:v>
                </c:pt>
                <c:pt idx="3">
                  <c:v>40</c:v>
                </c:pt>
                <c:pt idx="4">
                  <c:v>40</c:v>
                </c:pt>
              </c:numCache>
            </c:numRef>
          </c:val>
          <c:smooth val="0"/>
          <c:extLst>
            <c:ext xmlns:c16="http://schemas.microsoft.com/office/drawing/2014/chart" uri="{C3380CC4-5D6E-409C-BE32-E72D297353CC}">
              <c16:uniqueId val="{00000001-FF08-4453-B253-E14FACDA14CE}"/>
            </c:ext>
          </c:extLst>
        </c:ser>
        <c:dLbls>
          <c:showLegendKey val="0"/>
          <c:showVal val="0"/>
          <c:showCatName val="0"/>
          <c:showSerName val="0"/>
          <c:showPercent val="0"/>
          <c:showBubbleSize val="0"/>
        </c:dLbls>
        <c:marker val="1"/>
        <c:smooth val="0"/>
        <c:axId val="482676208"/>
        <c:axId val="482676600"/>
      </c:lineChart>
      <c:catAx>
        <c:axId val="482676208"/>
        <c:scaling>
          <c:orientation val="minMax"/>
        </c:scaling>
        <c:delete val="1"/>
        <c:axPos val="b"/>
        <c:numFmt formatCode="General" sourceLinked="1"/>
        <c:majorTickMark val="out"/>
        <c:minorTickMark val="none"/>
        <c:tickLblPos val="none"/>
        <c:crossAx val="482676600"/>
        <c:crosses val="autoZero"/>
        <c:auto val="1"/>
        <c:lblAlgn val="ctr"/>
        <c:lblOffset val="100"/>
        <c:noMultiLvlLbl val="0"/>
      </c:catAx>
      <c:valAx>
        <c:axId val="482676600"/>
        <c:scaling>
          <c:orientation val="minMax"/>
          <c:max val="100"/>
          <c:min val="0"/>
        </c:scaling>
        <c:delete val="0"/>
        <c:axPos val="l"/>
        <c:numFmt formatCode="0" sourceLinked="1"/>
        <c:majorTickMark val="none"/>
        <c:minorTickMark val="none"/>
        <c:tickLblPos val="none"/>
        <c:crossAx val="4826762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HR!$D$18</c:f>
              <c:strCache>
                <c:ptCount val="1"/>
                <c:pt idx="0">
                  <c:v># Trainings Hours /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HR!$I$19:$N$19</c:f>
              <c:numCache>
                <c:formatCode>0%</c:formatCode>
                <c:ptCount val="6"/>
                <c:pt idx="2" formatCode="0">
                  <c:v>31</c:v>
                </c:pt>
                <c:pt idx="3" formatCode="0">
                  <c:v>3.1663179916317992</c:v>
                </c:pt>
                <c:pt idx="4" formatCode="0">
                  <c:v>10.9</c:v>
                </c:pt>
              </c:numCache>
            </c:numRef>
          </c:val>
          <c:extLst>
            <c:ext xmlns:c16="http://schemas.microsoft.com/office/drawing/2014/chart" uri="{C3380CC4-5D6E-409C-BE32-E72D297353CC}">
              <c16:uniqueId val="{00000000-A8CE-4BEA-B073-75C828CBAF9A}"/>
            </c:ext>
          </c:extLst>
        </c:ser>
        <c:dLbls>
          <c:showLegendKey val="0"/>
          <c:showVal val="0"/>
          <c:showCatName val="0"/>
          <c:showSerName val="0"/>
          <c:showPercent val="0"/>
          <c:showBubbleSize val="0"/>
        </c:dLbls>
        <c:gapWidth val="21"/>
        <c:axId val="482677384"/>
        <c:axId val="48267777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(HR!$G$19,HR!$G$19,HR!$G$19,HR!$G$19,HR!$G$19)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8CE-4BEA-B073-75C828CBAF9A}"/>
            </c:ext>
          </c:extLst>
        </c:ser>
        <c:dLbls>
          <c:showLegendKey val="0"/>
          <c:showVal val="0"/>
          <c:showCatName val="0"/>
          <c:showSerName val="0"/>
          <c:showPercent val="0"/>
          <c:showBubbleSize val="0"/>
        </c:dLbls>
        <c:marker val="1"/>
        <c:smooth val="0"/>
        <c:axId val="482677384"/>
        <c:axId val="482677776"/>
      </c:lineChart>
      <c:catAx>
        <c:axId val="482677384"/>
        <c:scaling>
          <c:orientation val="minMax"/>
        </c:scaling>
        <c:delete val="1"/>
        <c:axPos val="b"/>
        <c:numFmt formatCode="General" sourceLinked="1"/>
        <c:majorTickMark val="out"/>
        <c:minorTickMark val="none"/>
        <c:tickLblPos val="none"/>
        <c:crossAx val="482677776"/>
        <c:crosses val="autoZero"/>
        <c:auto val="1"/>
        <c:lblAlgn val="ctr"/>
        <c:lblOffset val="100"/>
        <c:noMultiLvlLbl val="0"/>
      </c:catAx>
      <c:valAx>
        <c:axId val="482677776"/>
        <c:scaling>
          <c:orientation val="minMax"/>
        </c:scaling>
        <c:delete val="0"/>
        <c:axPos val="l"/>
        <c:numFmt formatCode="0%" sourceLinked="1"/>
        <c:majorTickMark val="none"/>
        <c:minorTickMark val="none"/>
        <c:tickLblPos val="none"/>
        <c:crossAx val="48267738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HR!$D$20</c:f>
              <c:strCache>
                <c:ptCount val="1"/>
                <c:pt idx="0">
                  <c:v>% Trained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HR!$I$21:$N$21</c:f>
              <c:numCache>
                <c:formatCode>0.0%</c:formatCode>
                <c:ptCount val="6"/>
                <c:pt idx="0">
                  <c:v>0.84</c:v>
                </c:pt>
                <c:pt idx="1">
                  <c:v>0.58823529411764708</c:v>
                </c:pt>
                <c:pt idx="2" formatCode="0%">
                  <c:v>0.77</c:v>
                </c:pt>
                <c:pt idx="3" formatCode="0%">
                  <c:v>0.91631799163179917</c:v>
                </c:pt>
                <c:pt idx="4" formatCode="0%">
                  <c:v>0.94699999999999995</c:v>
                </c:pt>
              </c:numCache>
            </c:numRef>
          </c:val>
          <c:extLst>
            <c:ext xmlns:c16="http://schemas.microsoft.com/office/drawing/2014/chart" uri="{C3380CC4-5D6E-409C-BE32-E72D297353CC}">
              <c16:uniqueId val="{00000000-157F-4F06-9D84-DBC3BB0ECF5F}"/>
            </c:ext>
          </c:extLst>
        </c:ser>
        <c:dLbls>
          <c:showLegendKey val="0"/>
          <c:showVal val="0"/>
          <c:showCatName val="0"/>
          <c:showSerName val="0"/>
          <c:showPercent val="0"/>
          <c:showBubbleSize val="0"/>
        </c:dLbls>
        <c:gapWidth val="21"/>
        <c:axId val="482678560"/>
        <c:axId val="48267895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(HR!$G$21,HR!$G$21,HR!$G$21,HR!$G$21,HR!$G$21)</c:f>
              <c:numCache>
                <c:formatCode>0%</c:formatCode>
                <c:ptCount val="5"/>
                <c:pt idx="0">
                  <c:v>0.8</c:v>
                </c:pt>
                <c:pt idx="1">
                  <c:v>0.8</c:v>
                </c:pt>
                <c:pt idx="2">
                  <c:v>0.8</c:v>
                </c:pt>
                <c:pt idx="3">
                  <c:v>0.8</c:v>
                </c:pt>
                <c:pt idx="4">
                  <c:v>0.8</c:v>
                </c:pt>
              </c:numCache>
            </c:numRef>
          </c:val>
          <c:smooth val="0"/>
          <c:extLst>
            <c:ext xmlns:c16="http://schemas.microsoft.com/office/drawing/2014/chart" uri="{C3380CC4-5D6E-409C-BE32-E72D297353CC}">
              <c16:uniqueId val="{00000001-157F-4F06-9D84-DBC3BB0ECF5F}"/>
            </c:ext>
          </c:extLst>
        </c:ser>
        <c:dLbls>
          <c:showLegendKey val="0"/>
          <c:showVal val="0"/>
          <c:showCatName val="0"/>
          <c:showSerName val="0"/>
          <c:showPercent val="0"/>
          <c:showBubbleSize val="0"/>
        </c:dLbls>
        <c:marker val="1"/>
        <c:smooth val="0"/>
        <c:axId val="482678560"/>
        <c:axId val="482678952"/>
      </c:lineChart>
      <c:catAx>
        <c:axId val="482678560"/>
        <c:scaling>
          <c:orientation val="minMax"/>
        </c:scaling>
        <c:delete val="1"/>
        <c:axPos val="b"/>
        <c:numFmt formatCode="General" sourceLinked="1"/>
        <c:majorTickMark val="out"/>
        <c:minorTickMark val="none"/>
        <c:tickLblPos val="none"/>
        <c:crossAx val="482678952"/>
        <c:crosses val="autoZero"/>
        <c:auto val="1"/>
        <c:lblAlgn val="ctr"/>
        <c:lblOffset val="100"/>
        <c:noMultiLvlLbl val="0"/>
      </c:catAx>
      <c:valAx>
        <c:axId val="482678952"/>
        <c:scaling>
          <c:orientation val="minMax"/>
        </c:scaling>
        <c:delete val="0"/>
        <c:axPos val="l"/>
        <c:numFmt formatCode="0.0%" sourceLinked="1"/>
        <c:majorTickMark val="none"/>
        <c:minorTickMark val="none"/>
        <c:tickLblPos val="none"/>
        <c:crossAx val="48267856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HR!$D$22</c:f>
              <c:strCache>
                <c:ptCount val="1"/>
                <c:pt idx="0">
                  <c:v>% Satisfaction from training programms</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HR!$I$23:$N$23</c:f>
              <c:numCache>
                <c:formatCode>0%</c:formatCode>
                <c:ptCount val="6"/>
                <c:pt idx="0" formatCode="0">
                  <c:v>0</c:v>
                </c:pt>
                <c:pt idx="1">
                  <c:v>0.82</c:v>
                </c:pt>
                <c:pt idx="2">
                  <c:v>0.87</c:v>
                </c:pt>
                <c:pt idx="3">
                  <c:v>0.89</c:v>
                </c:pt>
                <c:pt idx="4">
                  <c:v>0.87</c:v>
                </c:pt>
              </c:numCache>
            </c:numRef>
          </c:val>
          <c:extLst>
            <c:ext xmlns:c16="http://schemas.microsoft.com/office/drawing/2014/chart" uri="{C3380CC4-5D6E-409C-BE32-E72D297353CC}">
              <c16:uniqueId val="{00000000-1143-491D-A5D8-19BB9A76BBAB}"/>
            </c:ext>
          </c:extLst>
        </c:ser>
        <c:dLbls>
          <c:showLegendKey val="0"/>
          <c:showVal val="0"/>
          <c:showCatName val="0"/>
          <c:showSerName val="0"/>
          <c:showPercent val="0"/>
          <c:showBubbleSize val="0"/>
        </c:dLbls>
        <c:gapWidth val="21"/>
        <c:axId val="482679736"/>
        <c:axId val="48268012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(HR!$G$23,HR!$G$23,HR!$G$23,HR!$G$23,HR!$G$23)</c:f>
              <c:numCache>
                <c:formatCode>0%</c:formatCode>
                <c:ptCount val="5"/>
                <c:pt idx="0">
                  <c:v>0.85</c:v>
                </c:pt>
                <c:pt idx="1">
                  <c:v>0.85</c:v>
                </c:pt>
                <c:pt idx="2">
                  <c:v>0.85</c:v>
                </c:pt>
                <c:pt idx="3">
                  <c:v>0.85</c:v>
                </c:pt>
                <c:pt idx="4">
                  <c:v>0.85</c:v>
                </c:pt>
              </c:numCache>
            </c:numRef>
          </c:val>
          <c:smooth val="0"/>
          <c:extLst>
            <c:ext xmlns:c16="http://schemas.microsoft.com/office/drawing/2014/chart" uri="{C3380CC4-5D6E-409C-BE32-E72D297353CC}">
              <c16:uniqueId val="{00000001-1143-491D-A5D8-19BB9A76BBAB}"/>
            </c:ext>
          </c:extLst>
        </c:ser>
        <c:dLbls>
          <c:showLegendKey val="0"/>
          <c:showVal val="0"/>
          <c:showCatName val="0"/>
          <c:showSerName val="0"/>
          <c:showPercent val="0"/>
          <c:showBubbleSize val="0"/>
        </c:dLbls>
        <c:marker val="1"/>
        <c:smooth val="0"/>
        <c:axId val="482679736"/>
        <c:axId val="482680128"/>
      </c:lineChart>
      <c:catAx>
        <c:axId val="482679736"/>
        <c:scaling>
          <c:orientation val="minMax"/>
        </c:scaling>
        <c:delete val="1"/>
        <c:axPos val="b"/>
        <c:numFmt formatCode="General" sourceLinked="1"/>
        <c:majorTickMark val="out"/>
        <c:minorTickMark val="none"/>
        <c:tickLblPos val="none"/>
        <c:crossAx val="482680128"/>
        <c:crosses val="autoZero"/>
        <c:auto val="1"/>
        <c:lblAlgn val="ctr"/>
        <c:lblOffset val="100"/>
        <c:noMultiLvlLbl val="0"/>
      </c:catAx>
      <c:valAx>
        <c:axId val="482680128"/>
        <c:scaling>
          <c:orientation val="minMax"/>
          <c:max val="1"/>
          <c:min val="0"/>
        </c:scaling>
        <c:delete val="0"/>
        <c:axPos val="l"/>
        <c:numFmt formatCode="0" sourceLinked="1"/>
        <c:majorTickMark val="none"/>
        <c:minorTickMark val="none"/>
        <c:tickLblPos val="none"/>
        <c:crossAx val="48267973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HR!$D$24</c:f>
              <c:strCache>
                <c:ptCount val="1"/>
                <c:pt idx="0">
                  <c:v>% Satisfaction of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HR!$I$25:$N$25</c:f>
              <c:numCache>
                <c:formatCode>0%</c:formatCode>
                <c:ptCount val="6"/>
                <c:pt idx="0">
                  <c:v>0.83</c:v>
                </c:pt>
                <c:pt idx="1">
                  <c:v>0.81869999999999998</c:v>
                </c:pt>
                <c:pt idx="2">
                  <c:v>0.71</c:v>
                </c:pt>
                <c:pt idx="3">
                  <c:v>0.7</c:v>
                </c:pt>
                <c:pt idx="4">
                  <c:v>0</c:v>
                </c:pt>
              </c:numCache>
            </c:numRef>
          </c:val>
          <c:extLst>
            <c:ext xmlns:c16="http://schemas.microsoft.com/office/drawing/2014/chart" uri="{C3380CC4-5D6E-409C-BE32-E72D297353CC}">
              <c16:uniqueId val="{00000000-D658-4F2F-A6E0-E20154DC3066}"/>
            </c:ext>
          </c:extLst>
        </c:ser>
        <c:dLbls>
          <c:showLegendKey val="0"/>
          <c:showVal val="0"/>
          <c:showCatName val="0"/>
          <c:showSerName val="0"/>
          <c:showPercent val="0"/>
          <c:showBubbleSize val="0"/>
        </c:dLbls>
        <c:gapWidth val="21"/>
        <c:axId val="482680912"/>
        <c:axId val="48268130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(HR!$G$25,HR!$G$25,HR!$G$25,HR!$G$25,HR!$G$25)</c:f>
              <c:numCache>
                <c:formatCode>0%</c:formatCode>
                <c:ptCount val="5"/>
                <c:pt idx="0">
                  <c:v>0.84</c:v>
                </c:pt>
                <c:pt idx="1">
                  <c:v>0.84</c:v>
                </c:pt>
                <c:pt idx="2">
                  <c:v>0.84</c:v>
                </c:pt>
                <c:pt idx="3">
                  <c:v>0.84</c:v>
                </c:pt>
                <c:pt idx="4">
                  <c:v>0.84</c:v>
                </c:pt>
              </c:numCache>
            </c:numRef>
          </c:val>
          <c:smooth val="0"/>
          <c:extLst>
            <c:ext xmlns:c16="http://schemas.microsoft.com/office/drawing/2014/chart" uri="{C3380CC4-5D6E-409C-BE32-E72D297353CC}">
              <c16:uniqueId val="{00000001-D658-4F2F-A6E0-E20154DC3066}"/>
            </c:ext>
          </c:extLst>
        </c:ser>
        <c:dLbls>
          <c:showLegendKey val="0"/>
          <c:showVal val="0"/>
          <c:showCatName val="0"/>
          <c:showSerName val="0"/>
          <c:showPercent val="0"/>
          <c:showBubbleSize val="0"/>
        </c:dLbls>
        <c:marker val="1"/>
        <c:smooth val="0"/>
        <c:axId val="482680912"/>
        <c:axId val="482681304"/>
      </c:lineChart>
      <c:catAx>
        <c:axId val="482680912"/>
        <c:scaling>
          <c:orientation val="minMax"/>
        </c:scaling>
        <c:delete val="1"/>
        <c:axPos val="b"/>
        <c:numFmt formatCode="General" sourceLinked="1"/>
        <c:majorTickMark val="out"/>
        <c:minorTickMark val="none"/>
        <c:tickLblPos val="none"/>
        <c:crossAx val="482681304"/>
        <c:crosses val="autoZero"/>
        <c:auto val="1"/>
        <c:lblAlgn val="ctr"/>
        <c:lblOffset val="100"/>
        <c:noMultiLvlLbl val="0"/>
      </c:catAx>
      <c:valAx>
        <c:axId val="482681304"/>
        <c:scaling>
          <c:orientation val="minMax"/>
          <c:max val="1"/>
          <c:min val="0"/>
        </c:scaling>
        <c:delete val="0"/>
        <c:axPos val="l"/>
        <c:numFmt formatCode="0%" sourceLinked="1"/>
        <c:majorTickMark val="none"/>
        <c:minorTickMark val="none"/>
        <c:tickLblPos val="none"/>
        <c:crossAx val="48268091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Sales!$D$8</c:f>
              <c:strCache>
                <c:ptCount val="1"/>
                <c:pt idx="0">
                  <c:v>Efficiency ομάδας προώθησης Area 1</c:v>
                </c:pt>
              </c:strCache>
            </c:strRef>
          </c:tx>
          <c:spPr>
            <a:solidFill>
              <a:srgbClr val="0000CC"/>
            </a:solidFill>
            <a:ln w="25400">
              <a:noFill/>
            </a:ln>
          </c:spPr>
          <c:invertIfNegative val="0"/>
          <c:cat>
            <c:numRef>
              <c:f>Sales!$I$5:$N$5</c:f>
              <c:numCache>
                <c:formatCode>General</c:formatCode>
                <c:ptCount val="6"/>
                <c:pt idx="0">
                  <c:v>2014</c:v>
                </c:pt>
                <c:pt idx="1">
                  <c:v>2015</c:v>
                </c:pt>
                <c:pt idx="2">
                  <c:v>2016</c:v>
                </c:pt>
                <c:pt idx="3">
                  <c:v>2017</c:v>
                </c:pt>
                <c:pt idx="4">
                  <c:v>2018</c:v>
                </c:pt>
                <c:pt idx="5">
                  <c:v>2019</c:v>
                </c:pt>
              </c:numCache>
            </c:numRef>
          </c:cat>
          <c:val>
            <c:numRef>
              <c:f>Sales!$I$9:$N$9</c:f>
              <c:numCache>
                <c:formatCode>0%</c:formatCode>
                <c:ptCount val="6"/>
                <c:pt idx="0">
                  <c:v>8.11</c:v>
                </c:pt>
                <c:pt idx="1">
                  <c:v>9.99</c:v>
                </c:pt>
                <c:pt idx="2">
                  <c:v>8.1260138058346332</c:v>
                </c:pt>
                <c:pt idx="3">
                  <c:v>7.69</c:v>
                </c:pt>
                <c:pt idx="5">
                  <c:v>6.61</c:v>
                </c:pt>
              </c:numCache>
            </c:numRef>
          </c:val>
          <c:extLst>
            <c:ext xmlns:c16="http://schemas.microsoft.com/office/drawing/2014/chart" uri="{C3380CC4-5D6E-409C-BE32-E72D297353CC}">
              <c16:uniqueId val="{00000000-EAA9-47B2-9D89-34AA6CABBA05}"/>
            </c:ext>
          </c:extLst>
        </c:ser>
        <c:dLbls>
          <c:showLegendKey val="0"/>
          <c:showVal val="0"/>
          <c:showCatName val="0"/>
          <c:showSerName val="0"/>
          <c:showPercent val="0"/>
          <c:showBubbleSize val="0"/>
        </c:dLbls>
        <c:gapWidth val="21"/>
        <c:axId val="482413032"/>
        <c:axId val="311064864"/>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(Sales!$G$9,Sales!$G$9,Sales!$G$9,Sales!$G$9,Sales!$G$9)</c:f>
              <c:numCache>
                <c:formatCode>0%</c:formatCode>
                <c:ptCount val="5"/>
                <c:pt idx="0">
                  <c:v>8.3000000000000007</c:v>
                </c:pt>
                <c:pt idx="1">
                  <c:v>8.3000000000000007</c:v>
                </c:pt>
                <c:pt idx="2">
                  <c:v>8.3000000000000007</c:v>
                </c:pt>
                <c:pt idx="3">
                  <c:v>8.3000000000000007</c:v>
                </c:pt>
                <c:pt idx="4">
                  <c:v>8.3000000000000007</c:v>
                </c:pt>
              </c:numCache>
            </c:numRef>
          </c:val>
          <c:smooth val="0"/>
          <c:extLst>
            <c:ext xmlns:c16="http://schemas.microsoft.com/office/drawing/2014/chart" uri="{C3380CC4-5D6E-409C-BE32-E72D297353CC}">
              <c16:uniqueId val="{00000001-EAA9-47B2-9D89-34AA6CABBA05}"/>
            </c:ext>
          </c:extLst>
        </c:ser>
        <c:dLbls>
          <c:showLegendKey val="0"/>
          <c:showVal val="0"/>
          <c:showCatName val="0"/>
          <c:showSerName val="0"/>
          <c:showPercent val="0"/>
          <c:showBubbleSize val="0"/>
        </c:dLbls>
        <c:marker val="1"/>
        <c:smooth val="0"/>
        <c:axId val="482413032"/>
        <c:axId val="311064864"/>
      </c:lineChart>
      <c:catAx>
        <c:axId val="482413032"/>
        <c:scaling>
          <c:orientation val="minMax"/>
        </c:scaling>
        <c:delete val="1"/>
        <c:axPos val="b"/>
        <c:numFmt formatCode="General" sourceLinked="1"/>
        <c:majorTickMark val="out"/>
        <c:minorTickMark val="none"/>
        <c:tickLblPos val="none"/>
        <c:crossAx val="311064864"/>
        <c:crosses val="autoZero"/>
        <c:auto val="1"/>
        <c:lblAlgn val="ctr"/>
        <c:lblOffset val="100"/>
        <c:noMultiLvlLbl val="0"/>
      </c:catAx>
      <c:valAx>
        <c:axId val="311064864"/>
        <c:scaling>
          <c:orientation val="minMax"/>
          <c:max val="10"/>
          <c:min val="0"/>
        </c:scaling>
        <c:delete val="0"/>
        <c:axPos val="l"/>
        <c:numFmt formatCode="0%" sourceLinked="1"/>
        <c:majorTickMark val="none"/>
        <c:minorTickMark val="none"/>
        <c:tickLblPos val="none"/>
        <c:crossAx val="482413032"/>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HR!$D$26</c:f>
              <c:strCache>
                <c:ptCount val="1"/>
                <c:pt idx="0">
                  <c:v>Participation in Satisfaction Research</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HR!$I$27:$N$27</c:f>
              <c:numCache>
                <c:formatCode>0.0%</c:formatCode>
                <c:ptCount val="6"/>
                <c:pt idx="0">
                  <c:v>0.79</c:v>
                </c:pt>
                <c:pt idx="1">
                  <c:v>0.81</c:v>
                </c:pt>
                <c:pt idx="2" formatCode="0%">
                  <c:v>0.78</c:v>
                </c:pt>
                <c:pt idx="3" formatCode="0%">
                  <c:v>0.67</c:v>
                </c:pt>
                <c:pt idx="4" formatCode="0%">
                  <c:v>0</c:v>
                </c:pt>
              </c:numCache>
            </c:numRef>
          </c:val>
          <c:extLst>
            <c:ext xmlns:c16="http://schemas.microsoft.com/office/drawing/2014/chart" uri="{C3380CC4-5D6E-409C-BE32-E72D297353CC}">
              <c16:uniqueId val="{00000000-2CE0-4D09-98BA-56B6F12E72CB}"/>
            </c:ext>
          </c:extLst>
        </c:ser>
        <c:dLbls>
          <c:showLegendKey val="0"/>
          <c:showVal val="0"/>
          <c:showCatName val="0"/>
          <c:showSerName val="0"/>
          <c:showPercent val="0"/>
          <c:showBubbleSize val="0"/>
        </c:dLbls>
        <c:gapWidth val="21"/>
        <c:axId val="482682088"/>
        <c:axId val="48268248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(HR!$G$27,HR!$G$27,HR!$G$27,HR!$G$27,HR!$G$27)</c:f>
              <c:numCache>
                <c:formatCode>0%</c:formatCode>
                <c:ptCount val="5"/>
                <c:pt idx="0">
                  <c:v>0.8</c:v>
                </c:pt>
                <c:pt idx="1">
                  <c:v>0.8</c:v>
                </c:pt>
                <c:pt idx="2">
                  <c:v>0.8</c:v>
                </c:pt>
                <c:pt idx="3">
                  <c:v>0.8</c:v>
                </c:pt>
                <c:pt idx="4">
                  <c:v>0.8</c:v>
                </c:pt>
              </c:numCache>
            </c:numRef>
          </c:val>
          <c:smooth val="0"/>
          <c:extLst>
            <c:ext xmlns:c16="http://schemas.microsoft.com/office/drawing/2014/chart" uri="{C3380CC4-5D6E-409C-BE32-E72D297353CC}">
              <c16:uniqueId val="{00000001-2CE0-4D09-98BA-56B6F12E72CB}"/>
            </c:ext>
          </c:extLst>
        </c:ser>
        <c:dLbls>
          <c:showLegendKey val="0"/>
          <c:showVal val="0"/>
          <c:showCatName val="0"/>
          <c:showSerName val="0"/>
          <c:showPercent val="0"/>
          <c:showBubbleSize val="0"/>
        </c:dLbls>
        <c:marker val="1"/>
        <c:smooth val="0"/>
        <c:axId val="482682088"/>
        <c:axId val="482682480"/>
      </c:lineChart>
      <c:catAx>
        <c:axId val="482682088"/>
        <c:scaling>
          <c:orientation val="minMax"/>
        </c:scaling>
        <c:delete val="1"/>
        <c:axPos val="b"/>
        <c:numFmt formatCode="General" sourceLinked="1"/>
        <c:majorTickMark val="out"/>
        <c:minorTickMark val="none"/>
        <c:tickLblPos val="none"/>
        <c:crossAx val="482682480"/>
        <c:crosses val="autoZero"/>
        <c:auto val="1"/>
        <c:lblAlgn val="ctr"/>
        <c:lblOffset val="100"/>
        <c:noMultiLvlLbl val="0"/>
      </c:catAx>
      <c:valAx>
        <c:axId val="482682480"/>
        <c:scaling>
          <c:orientation val="minMax"/>
          <c:max val="1"/>
          <c:min val="0"/>
        </c:scaling>
        <c:delete val="0"/>
        <c:axPos val="l"/>
        <c:numFmt formatCode="0.0%" sourceLinked="1"/>
        <c:majorTickMark val="none"/>
        <c:minorTickMark val="none"/>
        <c:tickLblPos val="none"/>
        <c:crossAx val="48268208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HR!$D$28</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HR!$I$29:$M$29</c:f>
            </c:numRef>
          </c:val>
          <c:extLst>
            <c:ext xmlns:c16="http://schemas.microsoft.com/office/drawing/2014/chart" uri="{C3380CC4-5D6E-409C-BE32-E72D297353CC}">
              <c16:uniqueId val="{00000000-0C85-448D-AAFC-DBCAC7AE33D4}"/>
            </c:ext>
          </c:extLst>
        </c:ser>
        <c:dLbls>
          <c:showLegendKey val="0"/>
          <c:showVal val="0"/>
          <c:showCatName val="0"/>
          <c:showSerName val="0"/>
          <c:showPercent val="0"/>
          <c:showBubbleSize val="0"/>
        </c:dLbls>
        <c:gapWidth val="21"/>
        <c:axId val="482683264"/>
        <c:axId val="48330740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(HR!$G$29,HR!$G$29,HR!$G$29,HR!$G$29,HR!$G$29)</c:f>
            </c:numRef>
          </c:val>
          <c:smooth val="0"/>
          <c:extLst>
            <c:ext xmlns:c16="http://schemas.microsoft.com/office/drawing/2014/chart" uri="{C3380CC4-5D6E-409C-BE32-E72D297353CC}">
              <c16:uniqueId val="{00000001-0C85-448D-AAFC-DBCAC7AE33D4}"/>
            </c:ext>
          </c:extLst>
        </c:ser>
        <c:dLbls>
          <c:showLegendKey val="0"/>
          <c:showVal val="0"/>
          <c:showCatName val="0"/>
          <c:showSerName val="0"/>
          <c:showPercent val="0"/>
          <c:showBubbleSize val="0"/>
        </c:dLbls>
        <c:marker val="1"/>
        <c:smooth val="0"/>
        <c:axId val="482683264"/>
        <c:axId val="483307408"/>
      </c:lineChart>
      <c:catAx>
        <c:axId val="482683264"/>
        <c:scaling>
          <c:orientation val="minMax"/>
        </c:scaling>
        <c:delete val="1"/>
        <c:axPos val="b"/>
        <c:numFmt formatCode="General" sourceLinked="1"/>
        <c:majorTickMark val="out"/>
        <c:minorTickMark val="none"/>
        <c:tickLblPos val="none"/>
        <c:crossAx val="483307408"/>
        <c:crosses val="autoZero"/>
        <c:auto val="1"/>
        <c:lblAlgn val="ctr"/>
        <c:lblOffset val="100"/>
        <c:noMultiLvlLbl val="0"/>
      </c:catAx>
      <c:valAx>
        <c:axId val="483307408"/>
        <c:scaling>
          <c:orientation val="minMax"/>
          <c:max val="1"/>
          <c:min val="0"/>
        </c:scaling>
        <c:delete val="0"/>
        <c:axPos val="l"/>
        <c:numFmt formatCode="0%" sourceLinked="1"/>
        <c:majorTickMark val="none"/>
        <c:minorTickMark val="none"/>
        <c:tickLblPos val="none"/>
        <c:crossAx val="4826832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HR!$D$30</c:f>
              <c:strCache>
                <c:ptCount val="1"/>
                <c:pt idx="0">
                  <c:v>Trust in the Survey</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HR!$I$31:$N$31</c:f>
              <c:numCache>
                <c:formatCode>0%</c:formatCode>
                <c:ptCount val="6"/>
                <c:pt idx="0">
                  <c:v>0.82</c:v>
                </c:pt>
                <c:pt idx="1">
                  <c:v>0.8</c:v>
                </c:pt>
                <c:pt idx="2">
                  <c:v>0.67</c:v>
                </c:pt>
                <c:pt idx="3">
                  <c:v>0.66</c:v>
                </c:pt>
                <c:pt idx="4">
                  <c:v>0</c:v>
                </c:pt>
              </c:numCache>
            </c:numRef>
          </c:val>
          <c:extLst>
            <c:ext xmlns:c16="http://schemas.microsoft.com/office/drawing/2014/chart" uri="{C3380CC4-5D6E-409C-BE32-E72D297353CC}">
              <c16:uniqueId val="{00000000-9EC5-4EAA-9C45-E437A1BE5071}"/>
            </c:ext>
          </c:extLst>
        </c:ser>
        <c:dLbls>
          <c:showLegendKey val="0"/>
          <c:showVal val="0"/>
          <c:showCatName val="0"/>
          <c:showSerName val="0"/>
          <c:showPercent val="0"/>
          <c:showBubbleSize val="0"/>
        </c:dLbls>
        <c:gapWidth val="21"/>
        <c:axId val="483308584"/>
        <c:axId val="48330897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(HR!$G$31,HR!$G$31,HR!$G$31,HR!$G$31,HR!$G$31)</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9EC5-4EAA-9C45-E437A1BE5071}"/>
            </c:ext>
          </c:extLst>
        </c:ser>
        <c:dLbls>
          <c:showLegendKey val="0"/>
          <c:showVal val="0"/>
          <c:showCatName val="0"/>
          <c:showSerName val="0"/>
          <c:showPercent val="0"/>
          <c:showBubbleSize val="0"/>
        </c:dLbls>
        <c:marker val="1"/>
        <c:smooth val="0"/>
        <c:axId val="483308584"/>
        <c:axId val="483308976"/>
      </c:lineChart>
      <c:catAx>
        <c:axId val="483308584"/>
        <c:scaling>
          <c:orientation val="minMax"/>
        </c:scaling>
        <c:delete val="1"/>
        <c:axPos val="b"/>
        <c:numFmt formatCode="General" sourceLinked="1"/>
        <c:majorTickMark val="out"/>
        <c:minorTickMark val="none"/>
        <c:tickLblPos val="none"/>
        <c:crossAx val="483308976"/>
        <c:crosses val="autoZero"/>
        <c:auto val="1"/>
        <c:lblAlgn val="ctr"/>
        <c:lblOffset val="100"/>
        <c:noMultiLvlLbl val="0"/>
      </c:catAx>
      <c:valAx>
        <c:axId val="483308976"/>
        <c:scaling>
          <c:orientation val="minMax"/>
          <c:max val="1"/>
          <c:min val="0"/>
        </c:scaling>
        <c:delete val="0"/>
        <c:axPos val="l"/>
        <c:numFmt formatCode="0%" sourceLinked="1"/>
        <c:majorTickMark val="none"/>
        <c:minorTickMark val="none"/>
        <c:tickLblPos val="none"/>
        <c:crossAx val="4833085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HR!$D$32</c:f>
              <c:strCache>
                <c:ptCount val="1"/>
                <c:pt idx="0">
                  <c:v>Excellent personnel</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HR!$I$33:$N$33</c:f>
              <c:numCache>
                <c:formatCode>0</c:formatCode>
                <c:ptCount val="6"/>
                <c:pt idx="0">
                  <c:v>0</c:v>
                </c:pt>
                <c:pt idx="1">
                  <c:v>0</c:v>
                </c:pt>
                <c:pt idx="2">
                  <c:v>0</c:v>
                </c:pt>
                <c:pt idx="3">
                  <c:v>0</c:v>
                </c:pt>
                <c:pt idx="4" formatCode="0%">
                  <c:v>0.11</c:v>
                </c:pt>
              </c:numCache>
            </c:numRef>
          </c:val>
          <c:extLst>
            <c:ext xmlns:c16="http://schemas.microsoft.com/office/drawing/2014/chart" uri="{C3380CC4-5D6E-409C-BE32-E72D297353CC}">
              <c16:uniqueId val="{00000000-03DD-4CF4-B2D1-93771995D1B4}"/>
            </c:ext>
          </c:extLst>
        </c:ser>
        <c:dLbls>
          <c:showLegendKey val="0"/>
          <c:showVal val="0"/>
          <c:showCatName val="0"/>
          <c:showSerName val="0"/>
          <c:showPercent val="0"/>
          <c:showBubbleSize val="0"/>
        </c:dLbls>
        <c:gapWidth val="21"/>
        <c:axId val="483309760"/>
        <c:axId val="48331015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(HR!$G$33,HR!$G$33,HR!$G$33,HR!$G$33,HR!$G$33)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03DD-4CF4-B2D1-93771995D1B4}"/>
            </c:ext>
          </c:extLst>
        </c:ser>
        <c:dLbls>
          <c:showLegendKey val="0"/>
          <c:showVal val="0"/>
          <c:showCatName val="0"/>
          <c:showSerName val="0"/>
          <c:showPercent val="0"/>
          <c:showBubbleSize val="0"/>
        </c:dLbls>
        <c:marker val="1"/>
        <c:smooth val="0"/>
        <c:axId val="483309760"/>
        <c:axId val="483310152"/>
      </c:lineChart>
      <c:catAx>
        <c:axId val="483309760"/>
        <c:scaling>
          <c:orientation val="minMax"/>
        </c:scaling>
        <c:delete val="1"/>
        <c:axPos val="b"/>
        <c:numFmt formatCode="General" sourceLinked="1"/>
        <c:majorTickMark val="out"/>
        <c:minorTickMark val="none"/>
        <c:tickLblPos val="none"/>
        <c:crossAx val="483310152"/>
        <c:crosses val="autoZero"/>
        <c:auto val="1"/>
        <c:lblAlgn val="ctr"/>
        <c:lblOffset val="100"/>
        <c:noMultiLvlLbl val="0"/>
      </c:catAx>
      <c:valAx>
        <c:axId val="483310152"/>
        <c:scaling>
          <c:orientation val="minMax"/>
          <c:max val="1"/>
          <c:min val="0"/>
        </c:scaling>
        <c:delete val="0"/>
        <c:axPos val="l"/>
        <c:numFmt formatCode="0" sourceLinked="1"/>
        <c:majorTickMark val="none"/>
        <c:minorTickMark val="none"/>
        <c:tickLblPos val="none"/>
        <c:crossAx val="4833097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HR!$D$34</c:f>
              <c:strCache>
                <c:ptCount val="1"/>
                <c:pt idx="0">
                  <c:v>Improvement Suggestions</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HR!$I$35:$N$35</c:f>
              <c:numCache>
                <c:formatCode>0</c:formatCode>
                <c:ptCount val="6"/>
                <c:pt idx="0">
                  <c:v>0</c:v>
                </c:pt>
                <c:pt idx="1">
                  <c:v>0</c:v>
                </c:pt>
                <c:pt idx="2">
                  <c:v>6</c:v>
                </c:pt>
                <c:pt idx="3">
                  <c:v>0</c:v>
                </c:pt>
                <c:pt idx="4">
                  <c:v>0</c:v>
                </c:pt>
              </c:numCache>
            </c:numRef>
          </c:val>
          <c:extLst>
            <c:ext xmlns:c16="http://schemas.microsoft.com/office/drawing/2014/chart" uri="{C3380CC4-5D6E-409C-BE32-E72D297353CC}">
              <c16:uniqueId val="{00000000-6AE0-4A13-B75B-FDAF8DC68C25}"/>
            </c:ext>
          </c:extLst>
        </c:ser>
        <c:dLbls>
          <c:showLegendKey val="0"/>
          <c:showVal val="0"/>
          <c:showCatName val="0"/>
          <c:showSerName val="0"/>
          <c:showPercent val="0"/>
          <c:showBubbleSize val="0"/>
        </c:dLbls>
        <c:gapWidth val="21"/>
        <c:axId val="483310936"/>
        <c:axId val="48331132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(HR!$G$35,HR!$G$35,HR!$G$35,HR!$G$35,HR!$G$35)</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6AE0-4A13-B75B-FDAF8DC68C25}"/>
            </c:ext>
          </c:extLst>
        </c:ser>
        <c:dLbls>
          <c:showLegendKey val="0"/>
          <c:showVal val="0"/>
          <c:showCatName val="0"/>
          <c:showSerName val="0"/>
          <c:showPercent val="0"/>
          <c:showBubbleSize val="0"/>
        </c:dLbls>
        <c:marker val="1"/>
        <c:smooth val="0"/>
        <c:axId val="483310936"/>
        <c:axId val="483311328"/>
      </c:lineChart>
      <c:catAx>
        <c:axId val="483310936"/>
        <c:scaling>
          <c:orientation val="minMax"/>
        </c:scaling>
        <c:delete val="1"/>
        <c:axPos val="b"/>
        <c:numFmt formatCode="General" sourceLinked="1"/>
        <c:majorTickMark val="out"/>
        <c:minorTickMark val="none"/>
        <c:tickLblPos val="none"/>
        <c:crossAx val="483311328"/>
        <c:crosses val="autoZero"/>
        <c:auto val="1"/>
        <c:lblAlgn val="ctr"/>
        <c:lblOffset val="100"/>
        <c:noMultiLvlLbl val="0"/>
      </c:catAx>
      <c:valAx>
        <c:axId val="483311328"/>
        <c:scaling>
          <c:orientation val="minMax"/>
        </c:scaling>
        <c:delete val="0"/>
        <c:axPos val="l"/>
        <c:numFmt formatCode="0" sourceLinked="1"/>
        <c:majorTickMark val="none"/>
        <c:minorTickMark val="none"/>
        <c:tickLblPos val="none"/>
        <c:crossAx val="48331093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HR!$D$36</c:f>
              <c:strCache>
                <c:ptCount val="1"/>
                <c:pt idx="0">
                  <c:v>Absence from illness</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HR!$I$37:$N$37</c:f>
              <c:numCache>
                <c:formatCode>0.00</c:formatCode>
                <c:ptCount val="6"/>
                <c:pt idx="0">
                  <c:v>1.7</c:v>
                </c:pt>
                <c:pt idx="1">
                  <c:v>1.6</c:v>
                </c:pt>
                <c:pt idx="2">
                  <c:v>1.2795698924731183</c:v>
                </c:pt>
                <c:pt idx="3" formatCode="0.0">
                  <c:v>0.60251046025104604</c:v>
                </c:pt>
                <c:pt idx="4">
                  <c:v>1.97</c:v>
                </c:pt>
              </c:numCache>
            </c:numRef>
          </c:val>
          <c:extLst>
            <c:ext xmlns:c16="http://schemas.microsoft.com/office/drawing/2014/chart" uri="{C3380CC4-5D6E-409C-BE32-E72D297353CC}">
              <c16:uniqueId val="{00000000-CCED-48F4-B8BB-534EDC294B1B}"/>
            </c:ext>
          </c:extLst>
        </c:ser>
        <c:dLbls>
          <c:showLegendKey val="0"/>
          <c:showVal val="0"/>
          <c:showCatName val="0"/>
          <c:showSerName val="0"/>
          <c:showPercent val="0"/>
          <c:showBubbleSize val="0"/>
        </c:dLbls>
        <c:gapWidth val="21"/>
        <c:axId val="483312112"/>
        <c:axId val="48331250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(HR!$G$37,HR!$G$37,HR!$G$37,HR!$G$37,HR!$G$37)</c:f>
              <c:numCache>
                <c:formatCode>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CCED-48F4-B8BB-534EDC294B1B}"/>
            </c:ext>
          </c:extLst>
        </c:ser>
        <c:dLbls>
          <c:showLegendKey val="0"/>
          <c:showVal val="0"/>
          <c:showCatName val="0"/>
          <c:showSerName val="0"/>
          <c:showPercent val="0"/>
          <c:showBubbleSize val="0"/>
        </c:dLbls>
        <c:marker val="1"/>
        <c:smooth val="0"/>
        <c:axId val="483312112"/>
        <c:axId val="483312504"/>
      </c:lineChart>
      <c:catAx>
        <c:axId val="483312112"/>
        <c:scaling>
          <c:orientation val="minMax"/>
        </c:scaling>
        <c:delete val="1"/>
        <c:axPos val="b"/>
        <c:numFmt formatCode="General" sourceLinked="1"/>
        <c:majorTickMark val="out"/>
        <c:minorTickMark val="none"/>
        <c:tickLblPos val="none"/>
        <c:crossAx val="483312504"/>
        <c:crosses val="autoZero"/>
        <c:auto val="1"/>
        <c:lblAlgn val="ctr"/>
        <c:lblOffset val="100"/>
        <c:noMultiLvlLbl val="0"/>
      </c:catAx>
      <c:valAx>
        <c:axId val="483312504"/>
        <c:scaling>
          <c:orientation val="minMax"/>
          <c:max val="3"/>
          <c:min val="0"/>
        </c:scaling>
        <c:delete val="0"/>
        <c:axPos val="l"/>
        <c:numFmt formatCode="0.00" sourceLinked="1"/>
        <c:majorTickMark val="none"/>
        <c:minorTickMark val="none"/>
        <c:tickLblPos val="none"/>
        <c:crossAx val="4833121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HR!$D$38</c:f>
              <c:strCache>
                <c:ptCount val="1"/>
                <c:pt idx="0">
                  <c:v>Resignations</c:v>
                </c:pt>
              </c:strCache>
            </c:strRef>
          </c:tx>
          <c:spPr>
            <a:solidFill>
              <a:srgbClr val="0000CC"/>
            </a:solidFill>
            <a:ln w="25400">
              <a:noFill/>
            </a:ln>
          </c:spPr>
          <c:invertIfNegative val="0"/>
          <c:cat>
            <c:numRef>
              <c:f>HR!$I$5:$N$5</c:f>
              <c:numCache>
                <c:formatCode>General</c:formatCode>
                <c:ptCount val="6"/>
                <c:pt idx="0">
                  <c:v>2014</c:v>
                </c:pt>
                <c:pt idx="1">
                  <c:v>2015</c:v>
                </c:pt>
                <c:pt idx="2">
                  <c:v>2016</c:v>
                </c:pt>
                <c:pt idx="3">
                  <c:v>2017</c:v>
                </c:pt>
                <c:pt idx="4">
                  <c:v>2018</c:v>
                </c:pt>
                <c:pt idx="5">
                  <c:v>2019</c:v>
                </c:pt>
              </c:numCache>
            </c:numRef>
          </c:cat>
          <c:val>
            <c:numRef>
              <c:f>HR!$I$39:$N$39</c:f>
              <c:numCache>
                <c:formatCode>General</c:formatCode>
                <c:ptCount val="6"/>
                <c:pt idx="2">
                  <c:v>9</c:v>
                </c:pt>
                <c:pt idx="3">
                  <c:v>13</c:v>
                </c:pt>
                <c:pt idx="4">
                  <c:v>15</c:v>
                </c:pt>
              </c:numCache>
            </c:numRef>
          </c:val>
          <c:extLst>
            <c:ext xmlns:c16="http://schemas.microsoft.com/office/drawing/2014/chart" uri="{C3380CC4-5D6E-409C-BE32-E72D297353CC}">
              <c16:uniqueId val="{00000000-C1FF-455B-83E9-1924C4C8A63F}"/>
            </c:ext>
          </c:extLst>
        </c:ser>
        <c:dLbls>
          <c:showLegendKey val="0"/>
          <c:showVal val="0"/>
          <c:showCatName val="0"/>
          <c:showSerName val="0"/>
          <c:showPercent val="0"/>
          <c:showBubbleSize val="0"/>
        </c:dLbls>
        <c:gapWidth val="21"/>
        <c:axId val="483313288"/>
        <c:axId val="48331368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(HR!$G$39,HR!$G$39,HR!$G$39,HR!$G$39,HR!$G$39)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C1FF-455B-83E9-1924C4C8A63F}"/>
            </c:ext>
          </c:extLst>
        </c:ser>
        <c:dLbls>
          <c:showLegendKey val="0"/>
          <c:showVal val="0"/>
          <c:showCatName val="0"/>
          <c:showSerName val="0"/>
          <c:showPercent val="0"/>
          <c:showBubbleSize val="0"/>
        </c:dLbls>
        <c:marker val="1"/>
        <c:smooth val="0"/>
        <c:axId val="483313288"/>
        <c:axId val="483313680"/>
      </c:lineChart>
      <c:catAx>
        <c:axId val="483313288"/>
        <c:scaling>
          <c:orientation val="minMax"/>
        </c:scaling>
        <c:delete val="1"/>
        <c:axPos val="b"/>
        <c:numFmt formatCode="General" sourceLinked="1"/>
        <c:majorTickMark val="out"/>
        <c:minorTickMark val="none"/>
        <c:tickLblPos val="none"/>
        <c:crossAx val="483313680"/>
        <c:crosses val="autoZero"/>
        <c:auto val="1"/>
        <c:lblAlgn val="ctr"/>
        <c:lblOffset val="100"/>
        <c:noMultiLvlLbl val="0"/>
      </c:catAx>
      <c:valAx>
        <c:axId val="483313680"/>
        <c:scaling>
          <c:orientation val="minMax"/>
          <c:max val="10"/>
          <c:min val="0"/>
        </c:scaling>
        <c:delete val="0"/>
        <c:axPos val="l"/>
        <c:numFmt formatCode="General" sourceLinked="1"/>
        <c:majorTickMark val="none"/>
        <c:minorTickMark val="none"/>
        <c:tickLblPos val="none"/>
        <c:crossAx val="483313288"/>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HR!$D$40</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HR!$I$41:$M$41</c:f>
            </c:numRef>
          </c:val>
          <c:extLst>
            <c:ext xmlns:c16="http://schemas.microsoft.com/office/drawing/2014/chart" uri="{C3380CC4-5D6E-409C-BE32-E72D297353CC}">
              <c16:uniqueId val="{00000000-2138-422E-8DF1-B6178F875A0C}"/>
            </c:ext>
          </c:extLst>
        </c:ser>
        <c:dLbls>
          <c:showLegendKey val="0"/>
          <c:showVal val="0"/>
          <c:showCatName val="0"/>
          <c:showSerName val="0"/>
          <c:showPercent val="0"/>
          <c:showBubbleSize val="0"/>
        </c:dLbls>
        <c:gapWidth val="21"/>
        <c:axId val="483314464"/>
        <c:axId val="48331485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(HR!$G$41,HR!$G$41,HR!$G$41,HR!$G$41,HR!$G$41)</c:f>
            </c:numRef>
          </c:val>
          <c:smooth val="0"/>
          <c:extLst>
            <c:ext xmlns:c16="http://schemas.microsoft.com/office/drawing/2014/chart" uri="{C3380CC4-5D6E-409C-BE32-E72D297353CC}">
              <c16:uniqueId val="{00000001-2138-422E-8DF1-B6178F875A0C}"/>
            </c:ext>
          </c:extLst>
        </c:ser>
        <c:dLbls>
          <c:showLegendKey val="0"/>
          <c:showVal val="0"/>
          <c:showCatName val="0"/>
          <c:showSerName val="0"/>
          <c:showPercent val="0"/>
          <c:showBubbleSize val="0"/>
        </c:dLbls>
        <c:marker val="1"/>
        <c:smooth val="0"/>
        <c:axId val="483314464"/>
        <c:axId val="483314856"/>
      </c:lineChart>
      <c:catAx>
        <c:axId val="483314464"/>
        <c:scaling>
          <c:orientation val="minMax"/>
        </c:scaling>
        <c:delete val="1"/>
        <c:axPos val="b"/>
        <c:majorTickMark val="out"/>
        <c:minorTickMark val="none"/>
        <c:tickLblPos val="none"/>
        <c:crossAx val="483314856"/>
        <c:crosses val="autoZero"/>
        <c:auto val="1"/>
        <c:lblAlgn val="ctr"/>
        <c:lblOffset val="100"/>
        <c:noMultiLvlLbl val="0"/>
      </c:catAx>
      <c:valAx>
        <c:axId val="483314856"/>
        <c:scaling>
          <c:orientation val="minMax"/>
          <c:max val="5.000000000000001E-2"/>
          <c:min val="0"/>
        </c:scaling>
        <c:delete val="0"/>
        <c:axPos val="l"/>
        <c:numFmt formatCode="0.0%" sourceLinked="1"/>
        <c:majorTickMark val="none"/>
        <c:minorTickMark val="none"/>
        <c:tickLblPos val="none"/>
        <c:crossAx val="4833144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HR!$D$42</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HR!$I$43:$M$43</c:f>
            </c:numRef>
          </c:val>
          <c:extLst>
            <c:ext xmlns:c16="http://schemas.microsoft.com/office/drawing/2014/chart" uri="{C3380CC4-5D6E-409C-BE32-E72D297353CC}">
              <c16:uniqueId val="{00000000-D2FD-473C-9A13-D1415D079DD6}"/>
            </c:ext>
          </c:extLst>
        </c:ser>
        <c:dLbls>
          <c:showLegendKey val="0"/>
          <c:showVal val="0"/>
          <c:showCatName val="0"/>
          <c:showSerName val="0"/>
          <c:showPercent val="0"/>
          <c:showBubbleSize val="0"/>
        </c:dLbls>
        <c:gapWidth val="21"/>
        <c:axId val="483316032"/>
        <c:axId val="48331642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(HR!$G$43,HR!$G$43,HR!$G$43,HR!$G$43,HR!$G$43)</c:f>
            </c:numRef>
          </c:val>
          <c:smooth val="0"/>
          <c:extLst>
            <c:ext xmlns:c16="http://schemas.microsoft.com/office/drawing/2014/chart" uri="{C3380CC4-5D6E-409C-BE32-E72D297353CC}">
              <c16:uniqueId val="{00000001-D2FD-473C-9A13-D1415D079DD6}"/>
            </c:ext>
          </c:extLst>
        </c:ser>
        <c:dLbls>
          <c:showLegendKey val="0"/>
          <c:showVal val="0"/>
          <c:showCatName val="0"/>
          <c:showSerName val="0"/>
          <c:showPercent val="0"/>
          <c:showBubbleSize val="0"/>
        </c:dLbls>
        <c:marker val="1"/>
        <c:smooth val="0"/>
        <c:axId val="483316032"/>
        <c:axId val="483316424"/>
      </c:lineChart>
      <c:catAx>
        <c:axId val="483316032"/>
        <c:scaling>
          <c:orientation val="minMax"/>
        </c:scaling>
        <c:delete val="1"/>
        <c:axPos val="b"/>
        <c:majorTickMark val="out"/>
        <c:minorTickMark val="none"/>
        <c:tickLblPos val="none"/>
        <c:crossAx val="483316424"/>
        <c:crosses val="autoZero"/>
        <c:auto val="1"/>
        <c:lblAlgn val="ctr"/>
        <c:lblOffset val="100"/>
        <c:noMultiLvlLbl val="0"/>
      </c:catAx>
      <c:valAx>
        <c:axId val="483316424"/>
        <c:scaling>
          <c:orientation val="minMax"/>
          <c:max val="10"/>
          <c:min val="0"/>
        </c:scaling>
        <c:delete val="0"/>
        <c:axPos val="l"/>
        <c:numFmt formatCode="General" sourceLinked="1"/>
        <c:majorTickMark val="none"/>
        <c:minorTickMark val="none"/>
        <c:tickLblPos val="none"/>
        <c:crossAx val="483316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HR!$D$44</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HR!$I$45:$M$45</c:f>
            </c:numRef>
          </c:val>
          <c:extLst>
            <c:ext xmlns:c16="http://schemas.microsoft.com/office/drawing/2014/chart" uri="{C3380CC4-5D6E-409C-BE32-E72D297353CC}">
              <c16:uniqueId val="{00000000-831D-42F1-BDF9-490164B9CFBA}"/>
            </c:ext>
          </c:extLst>
        </c:ser>
        <c:dLbls>
          <c:showLegendKey val="0"/>
          <c:showVal val="0"/>
          <c:showCatName val="0"/>
          <c:showSerName val="0"/>
          <c:showPercent val="0"/>
          <c:showBubbleSize val="0"/>
        </c:dLbls>
        <c:gapWidth val="21"/>
        <c:axId val="483316816"/>
        <c:axId val="48331720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(HR!$G$45,HR!$G$45,HR!$G$45,HR!$G$45,HR!$G$45)</c:f>
            </c:numRef>
          </c:val>
          <c:smooth val="0"/>
          <c:extLst>
            <c:ext xmlns:c16="http://schemas.microsoft.com/office/drawing/2014/chart" uri="{C3380CC4-5D6E-409C-BE32-E72D297353CC}">
              <c16:uniqueId val="{00000001-831D-42F1-BDF9-490164B9CFBA}"/>
            </c:ext>
          </c:extLst>
        </c:ser>
        <c:dLbls>
          <c:showLegendKey val="0"/>
          <c:showVal val="0"/>
          <c:showCatName val="0"/>
          <c:showSerName val="0"/>
          <c:showPercent val="0"/>
          <c:showBubbleSize val="0"/>
        </c:dLbls>
        <c:marker val="1"/>
        <c:smooth val="0"/>
        <c:axId val="483316816"/>
        <c:axId val="483317208"/>
      </c:lineChart>
      <c:catAx>
        <c:axId val="483316816"/>
        <c:scaling>
          <c:orientation val="minMax"/>
        </c:scaling>
        <c:delete val="1"/>
        <c:axPos val="b"/>
        <c:majorTickMark val="out"/>
        <c:minorTickMark val="none"/>
        <c:tickLblPos val="none"/>
        <c:crossAx val="483317208"/>
        <c:crosses val="autoZero"/>
        <c:auto val="1"/>
        <c:lblAlgn val="ctr"/>
        <c:lblOffset val="100"/>
        <c:noMultiLvlLbl val="0"/>
      </c:catAx>
      <c:valAx>
        <c:axId val="483317208"/>
        <c:scaling>
          <c:orientation val="minMax"/>
          <c:max val="10"/>
          <c:min val="0"/>
        </c:scaling>
        <c:delete val="0"/>
        <c:axPos val="l"/>
        <c:numFmt formatCode="0" sourceLinked="1"/>
        <c:majorTickMark val="none"/>
        <c:minorTickMark val="none"/>
        <c:tickLblPos val="none"/>
        <c:crossAx val="4833168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Sales!$D$10</c:f>
              <c:strCache>
                <c:ptCount val="1"/>
                <c:pt idx="0">
                  <c:v>Efficiency ομάδας προώθησης Area 2</c:v>
                </c:pt>
              </c:strCache>
            </c:strRef>
          </c:tx>
          <c:spPr>
            <a:solidFill>
              <a:srgbClr val="0000CC"/>
            </a:solidFill>
            <a:ln w="25400">
              <a:noFill/>
            </a:ln>
          </c:spPr>
          <c:invertIfNegative val="0"/>
          <c:cat>
            <c:numRef>
              <c:f>Sales!$I$5:$N$5</c:f>
              <c:numCache>
                <c:formatCode>General</c:formatCode>
                <c:ptCount val="6"/>
                <c:pt idx="0">
                  <c:v>2014</c:v>
                </c:pt>
                <c:pt idx="1">
                  <c:v>2015</c:v>
                </c:pt>
                <c:pt idx="2">
                  <c:v>2016</c:v>
                </c:pt>
                <c:pt idx="3">
                  <c:v>2017</c:v>
                </c:pt>
                <c:pt idx="4">
                  <c:v>2018</c:v>
                </c:pt>
                <c:pt idx="5">
                  <c:v>2019</c:v>
                </c:pt>
              </c:numCache>
            </c:numRef>
          </c:cat>
          <c:val>
            <c:numRef>
              <c:f>Sales!$I$11:$N$11</c:f>
              <c:numCache>
                <c:formatCode>0%</c:formatCode>
                <c:ptCount val="6"/>
                <c:pt idx="0">
                  <c:v>10.02</c:v>
                </c:pt>
                <c:pt idx="1">
                  <c:v>5.38</c:v>
                </c:pt>
                <c:pt idx="2">
                  <c:v>7.0791757161671276</c:v>
                </c:pt>
                <c:pt idx="3">
                  <c:v>5.5</c:v>
                </c:pt>
                <c:pt idx="5">
                  <c:v>6.11</c:v>
                </c:pt>
              </c:numCache>
            </c:numRef>
          </c:val>
          <c:extLst>
            <c:ext xmlns:c16="http://schemas.microsoft.com/office/drawing/2014/chart" uri="{C3380CC4-5D6E-409C-BE32-E72D297353CC}">
              <c16:uniqueId val="{00000000-F0FE-40BA-BA89-8EFE29586AC4}"/>
            </c:ext>
          </c:extLst>
        </c:ser>
        <c:dLbls>
          <c:showLegendKey val="0"/>
          <c:showVal val="0"/>
          <c:showCatName val="0"/>
          <c:showSerName val="0"/>
          <c:showPercent val="0"/>
          <c:showBubbleSize val="0"/>
        </c:dLbls>
        <c:gapWidth val="21"/>
        <c:axId val="7260480"/>
        <c:axId val="726087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(Sales!$G$11,Sales!$G$11,Sales!$G$11,Sales!$G$11,Sales!$G$11)</c:f>
              <c:numCache>
                <c:formatCode>0%</c:formatCode>
                <c:ptCount val="5"/>
                <c:pt idx="0">
                  <c:v>7.2</c:v>
                </c:pt>
                <c:pt idx="1">
                  <c:v>7.2</c:v>
                </c:pt>
                <c:pt idx="2">
                  <c:v>7.2</c:v>
                </c:pt>
                <c:pt idx="3">
                  <c:v>7.2</c:v>
                </c:pt>
                <c:pt idx="4">
                  <c:v>7.2</c:v>
                </c:pt>
              </c:numCache>
            </c:numRef>
          </c:val>
          <c:smooth val="0"/>
          <c:extLst>
            <c:ext xmlns:c16="http://schemas.microsoft.com/office/drawing/2014/chart" uri="{C3380CC4-5D6E-409C-BE32-E72D297353CC}">
              <c16:uniqueId val="{00000001-F0FE-40BA-BA89-8EFE29586AC4}"/>
            </c:ext>
          </c:extLst>
        </c:ser>
        <c:dLbls>
          <c:showLegendKey val="0"/>
          <c:showVal val="0"/>
          <c:showCatName val="0"/>
          <c:showSerName val="0"/>
          <c:showPercent val="0"/>
          <c:showBubbleSize val="0"/>
        </c:dLbls>
        <c:marker val="1"/>
        <c:smooth val="0"/>
        <c:axId val="7260480"/>
        <c:axId val="7260872"/>
      </c:lineChart>
      <c:catAx>
        <c:axId val="7260480"/>
        <c:scaling>
          <c:orientation val="minMax"/>
        </c:scaling>
        <c:delete val="1"/>
        <c:axPos val="b"/>
        <c:numFmt formatCode="General" sourceLinked="1"/>
        <c:majorTickMark val="out"/>
        <c:minorTickMark val="none"/>
        <c:tickLblPos val="none"/>
        <c:crossAx val="7260872"/>
        <c:crosses val="autoZero"/>
        <c:auto val="1"/>
        <c:lblAlgn val="ctr"/>
        <c:lblOffset val="100"/>
        <c:noMultiLvlLbl val="0"/>
      </c:catAx>
      <c:valAx>
        <c:axId val="7260872"/>
        <c:scaling>
          <c:orientation val="minMax"/>
          <c:max val="11"/>
          <c:min val="0"/>
        </c:scaling>
        <c:delete val="0"/>
        <c:axPos val="l"/>
        <c:numFmt formatCode="0%" sourceLinked="1"/>
        <c:majorTickMark val="none"/>
        <c:minorTickMark val="none"/>
        <c:tickLblPos val="none"/>
        <c:crossAx val="726048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HR!$D$46</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HR!$I$47:$M$47</c:f>
            </c:numRef>
          </c:val>
          <c:extLst>
            <c:ext xmlns:c16="http://schemas.microsoft.com/office/drawing/2014/chart" uri="{C3380CC4-5D6E-409C-BE32-E72D297353CC}">
              <c16:uniqueId val="{00000000-6976-497A-8DD9-714AE60742B2}"/>
            </c:ext>
          </c:extLst>
        </c:ser>
        <c:dLbls>
          <c:showLegendKey val="0"/>
          <c:showVal val="0"/>
          <c:showCatName val="0"/>
          <c:showSerName val="0"/>
          <c:showPercent val="0"/>
          <c:showBubbleSize val="0"/>
        </c:dLbls>
        <c:gapWidth val="21"/>
        <c:axId val="483317992"/>
        <c:axId val="48331838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(HR!$G$47,HR!$G$47,HR!$G$47,HR!$G$47,HR!$G$47)</c:f>
            </c:numRef>
          </c:val>
          <c:smooth val="0"/>
          <c:extLst>
            <c:ext xmlns:c16="http://schemas.microsoft.com/office/drawing/2014/chart" uri="{C3380CC4-5D6E-409C-BE32-E72D297353CC}">
              <c16:uniqueId val="{00000001-6976-497A-8DD9-714AE60742B2}"/>
            </c:ext>
          </c:extLst>
        </c:ser>
        <c:dLbls>
          <c:showLegendKey val="0"/>
          <c:showVal val="0"/>
          <c:showCatName val="0"/>
          <c:showSerName val="0"/>
          <c:showPercent val="0"/>
          <c:showBubbleSize val="0"/>
        </c:dLbls>
        <c:marker val="1"/>
        <c:smooth val="0"/>
        <c:axId val="483317992"/>
        <c:axId val="483318384"/>
      </c:lineChart>
      <c:catAx>
        <c:axId val="483317992"/>
        <c:scaling>
          <c:orientation val="minMax"/>
        </c:scaling>
        <c:delete val="1"/>
        <c:axPos val="b"/>
        <c:majorTickMark val="out"/>
        <c:minorTickMark val="none"/>
        <c:tickLblPos val="none"/>
        <c:crossAx val="483318384"/>
        <c:crosses val="autoZero"/>
        <c:auto val="1"/>
        <c:lblAlgn val="ctr"/>
        <c:lblOffset val="100"/>
        <c:noMultiLvlLbl val="0"/>
      </c:catAx>
      <c:valAx>
        <c:axId val="483318384"/>
        <c:scaling>
          <c:orientation val="minMax"/>
          <c:max val="80"/>
          <c:min val="0"/>
        </c:scaling>
        <c:delete val="0"/>
        <c:axPos val="l"/>
        <c:numFmt formatCode="0" sourceLinked="1"/>
        <c:majorTickMark val="none"/>
        <c:minorTickMark val="none"/>
        <c:tickLblPos val="none"/>
        <c:crossAx val="4833179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HR!$D$48</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HR!$I$49:$M$49</c:f>
            </c:numRef>
          </c:val>
          <c:extLst>
            <c:ext xmlns:c16="http://schemas.microsoft.com/office/drawing/2014/chart" uri="{C3380CC4-5D6E-409C-BE32-E72D297353CC}">
              <c16:uniqueId val="{00000000-9CD3-4598-B770-C7B4421F2C12}"/>
            </c:ext>
          </c:extLst>
        </c:ser>
        <c:dLbls>
          <c:showLegendKey val="0"/>
          <c:showVal val="0"/>
          <c:showCatName val="0"/>
          <c:showSerName val="0"/>
          <c:showPercent val="0"/>
          <c:showBubbleSize val="0"/>
        </c:dLbls>
        <c:gapWidth val="21"/>
        <c:axId val="483319952"/>
        <c:axId val="48332034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(HR!$G$49,HR!$G$49,HR!$G$49,HR!$G$49,HR!$G$49)</c:f>
            </c:numRef>
          </c:val>
          <c:smooth val="0"/>
          <c:extLst>
            <c:ext xmlns:c16="http://schemas.microsoft.com/office/drawing/2014/chart" uri="{C3380CC4-5D6E-409C-BE32-E72D297353CC}">
              <c16:uniqueId val="{00000001-9CD3-4598-B770-C7B4421F2C12}"/>
            </c:ext>
          </c:extLst>
        </c:ser>
        <c:dLbls>
          <c:showLegendKey val="0"/>
          <c:showVal val="0"/>
          <c:showCatName val="0"/>
          <c:showSerName val="0"/>
          <c:showPercent val="0"/>
          <c:showBubbleSize val="0"/>
        </c:dLbls>
        <c:marker val="1"/>
        <c:smooth val="0"/>
        <c:axId val="483319952"/>
        <c:axId val="483320344"/>
      </c:lineChart>
      <c:catAx>
        <c:axId val="483319952"/>
        <c:scaling>
          <c:orientation val="minMax"/>
        </c:scaling>
        <c:delete val="1"/>
        <c:axPos val="b"/>
        <c:majorTickMark val="out"/>
        <c:minorTickMark val="none"/>
        <c:tickLblPos val="none"/>
        <c:crossAx val="483320344"/>
        <c:crosses val="autoZero"/>
        <c:auto val="1"/>
        <c:lblAlgn val="ctr"/>
        <c:lblOffset val="100"/>
        <c:noMultiLvlLbl val="0"/>
      </c:catAx>
      <c:valAx>
        <c:axId val="483320344"/>
        <c:scaling>
          <c:orientation val="minMax"/>
          <c:max val="80"/>
          <c:min val="0"/>
        </c:scaling>
        <c:delete val="0"/>
        <c:axPos val="l"/>
        <c:numFmt formatCode="0.00" sourceLinked="1"/>
        <c:majorTickMark val="none"/>
        <c:minorTickMark val="none"/>
        <c:tickLblPos val="none"/>
        <c:crossAx val="4833199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HR!$D$50</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HR!$I$51:$M$51</c:f>
            </c:numRef>
          </c:val>
          <c:extLst>
            <c:ext xmlns:c16="http://schemas.microsoft.com/office/drawing/2014/chart" uri="{C3380CC4-5D6E-409C-BE32-E72D297353CC}">
              <c16:uniqueId val="{00000000-9F37-4DD3-BCB9-826E144CBC4F}"/>
            </c:ext>
          </c:extLst>
        </c:ser>
        <c:dLbls>
          <c:showLegendKey val="0"/>
          <c:showVal val="0"/>
          <c:showCatName val="0"/>
          <c:showSerName val="0"/>
          <c:showPercent val="0"/>
          <c:showBubbleSize val="0"/>
        </c:dLbls>
        <c:gapWidth val="21"/>
        <c:axId val="483321128"/>
        <c:axId val="48332152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(HR!$G$51,HR!$G$51,HR!$G$51,HR!$G$51,HR!$G$51)</c:f>
            </c:numRef>
          </c:val>
          <c:smooth val="0"/>
          <c:extLst>
            <c:ext xmlns:c16="http://schemas.microsoft.com/office/drawing/2014/chart" uri="{C3380CC4-5D6E-409C-BE32-E72D297353CC}">
              <c16:uniqueId val="{00000001-9F37-4DD3-BCB9-826E144CBC4F}"/>
            </c:ext>
          </c:extLst>
        </c:ser>
        <c:dLbls>
          <c:showLegendKey val="0"/>
          <c:showVal val="0"/>
          <c:showCatName val="0"/>
          <c:showSerName val="0"/>
          <c:showPercent val="0"/>
          <c:showBubbleSize val="0"/>
        </c:dLbls>
        <c:marker val="1"/>
        <c:smooth val="0"/>
        <c:axId val="483321128"/>
        <c:axId val="483321520"/>
      </c:lineChart>
      <c:catAx>
        <c:axId val="483321128"/>
        <c:scaling>
          <c:orientation val="minMax"/>
        </c:scaling>
        <c:delete val="1"/>
        <c:axPos val="b"/>
        <c:majorTickMark val="out"/>
        <c:minorTickMark val="none"/>
        <c:tickLblPos val="none"/>
        <c:crossAx val="483321520"/>
        <c:crosses val="autoZero"/>
        <c:auto val="1"/>
        <c:lblAlgn val="ctr"/>
        <c:lblOffset val="100"/>
        <c:noMultiLvlLbl val="0"/>
      </c:catAx>
      <c:valAx>
        <c:axId val="483321520"/>
        <c:scaling>
          <c:orientation val="minMax"/>
          <c:max val="80"/>
          <c:min val="0"/>
        </c:scaling>
        <c:delete val="0"/>
        <c:axPos val="l"/>
        <c:numFmt formatCode="0" sourceLinked="1"/>
        <c:majorTickMark val="none"/>
        <c:minorTickMark val="none"/>
        <c:tickLblPos val="none"/>
        <c:crossAx val="4833211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HR!$D$52</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HR!$I$53:$M$53</c:f>
            </c:numRef>
          </c:val>
          <c:extLst>
            <c:ext xmlns:c16="http://schemas.microsoft.com/office/drawing/2014/chart" uri="{C3380CC4-5D6E-409C-BE32-E72D297353CC}">
              <c16:uniqueId val="{00000000-18D1-4728-B128-349F9D8F6105}"/>
            </c:ext>
          </c:extLst>
        </c:ser>
        <c:dLbls>
          <c:showLegendKey val="0"/>
          <c:showVal val="0"/>
          <c:showCatName val="0"/>
          <c:showSerName val="0"/>
          <c:showPercent val="0"/>
          <c:showBubbleSize val="0"/>
        </c:dLbls>
        <c:gapWidth val="21"/>
        <c:axId val="483322304"/>
        <c:axId val="48332269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(HR!$G$53,HR!$G$53,HR!$G$53,HR!$G$53,HR!$G$53)</c:f>
            </c:numRef>
          </c:val>
          <c:smooth val="0"/>
          <c:extLst>
            <c:ext xmlns:c16="http://schemas.microsoft.com/office/drawing/2014/chart" uri="{C3380CC4-5D6E-409C-BE32-E72D297353CC}">
              <c16:uniqueId val="{00000001-18D1-4728-B128-349F9D8F6105}"/>
            </c:ext>
          </c:extLst>
        </c:ser>
        <c:dLbls>
          <c:showLegendKey val="0"/>
          <c:showVal val="0"/>
          <c:showCatName val="0"/>
          <c:showSerName val="0"/>
          <c:showPercent val="0"/>
          <c:showBubbleSize val="0"/>
        </c:dLbls>
        <c:marker val="1"/>
        <c:smooth val="0"/>
        <c:axId val="483322304"/>
        <c:axId val="483322696"/>
      </c:lineChart>
      <c:catAx>
        <c:axId val="483322304"/>
        <c:scaling>
          <c:orientation val="minMax"/>
        </c:scaling>
        <c:delete val="1"/>
        <c:axPos val="b"/>
        <c:majorTickMark val="out"/>
        <c:minorTickMark val="none"/>
        <c:tickLblPos val="none"/>
        <c:crossAx val="483322696"/>
        <c:crosses val="autoZero"/>
        <c:auto val="1"/>
        <c:lblAlgn val="ctr"/>
        <c:lblOffset val="100"/>
        <c:noMultiLvlLbl val="0"/>
      </c:catAx>
      <c:valAx>
        <c:axId val="483322696"/>
        <c:scaling>
          <c:orientation val="minMax"/>
          <c:max val="80"/>
          <c:min val="0"/>
        </c:scaling>
        <c:delete val="0"/>
        <c:axPos val="l"/>
        <c:numFmt formatCode="0" sourceLinked="1"/>
        <c:majorTickMark val="none"/>
        <c:minorTickMark val="none"/>
        <c:tickLblPos val="none"/>
        <c:crossAx val="4833223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HR!$D$54</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HR!$I$55:$M$55</c:f>
            </c:numRef>
          </c:val>
          <c:extLst>
            <c:ext xmlns:c16="http://schemas.microsoft.com/office/drawing/2014/chart" uri="{C3380CC4-5D6E-409C-BE32-E72D297353CC}">
              <c16:uniqueId val="{00000000-4A5B-4773-893C-39A7C28E18EB}"/>
            </c:ext>
          </c:extLst>
        </c:ser>
        <c:dLbls>
          <c:showLegendKey val="0"/>
          <c:showVal val="0"/>
          <c:showCatName val="0"/>
          <c:showSerName val="0"/>
          <c:showPercent val="0"/>
          <c:showBubbleSize val="0"/>
        </c:dLbls>
        <c:gapWidth val="21"/>
        <c:axId val="473420480"/>
        <c:axId val="47342087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(HR!$G$55,HR!$G$55,HR!$G$55,HR!$G$55,HR!$G$55)</c:f>
            </c:numRef>
          </c:val>
          <c:smooth val="0"/>
          <c:extLst>
            <c:ext xmlns:c16="http://schemas.microsoft.com/office/drawing/2014/chart" uri="{C3380CC4-5D6E-409C-BE32-E72D297353CC}">
              <c16:uniqueId val="{00000001-4A5B-4773-893C-39A7C28E18EB}"/>
            </c:ext>
          </c:extLst>
        </c:ser>
        <c:dLbls>
          <c:showLegendKey val="0"/>
          <c:showVal val="0"/>
          <c:showCatName val="0"/>
          <c:showSerName val="0"/>
          <c:showPercent val="0"/>
          <c:showBubbleSize val="0"/>
        </c:dLbls>
        <c:marker val="1"/>
        <c:smooth val="0"/>
        <c:axId val="473420480"/>
        <c:axId val="473420872"/>
      </c:lineChart>
      <c:catAx>
        <c:axId val="473420480"/>
        <c:scaling>
          <c:orientation val="minMax"/>
        </c:scaling>
        <c:delete val="1"/>
        <c:axPos val="b"/>
        <c:majorTickMark val="out"/>
        <c:minorTickMark val="none"/>
        <c:tickLblPos val="none"/>
        <c:crossAx val="473420872"/>
        <c:crosses val="autoZero"/>
        <c:auto val="1"/>
        <c:lblAlgn val="ctr"/>
        <c:lblOffset val="100"/>
        <c:noMultiLvlLbl val="0"/>
      </c:catAx>
      <c:valAx>
        <c:axId val="473420872"/>
        <c:scaling>
          <c:orientation val="minMax"/>
          <c:max val="80"/>
          <c:min val="0"/>
        </c:scaling>
        <c:delete val="0"/>
        <c:axPos val="l"/>
        <c:numFmt formatCode="0.00" sourceLinked="1"/>
        <c:majorTickMark val="none"/>
        <c:minorTickMark val="none"/>
        <c:tickLblPos val="none"/>
        <c:crossAx val="473420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HR!$D$56</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HR!$I$57:$M$57</c:f>
            </c:numRef>
          </c:val>
          <c:extLst>
            <c:ext xmlns:c16="http://schemas.microsoft.com/office/drawing/2014/chart" uri="{C3380CC4-5D6E-409C-BE32-E72D297353CC}">
              <c16:uniqueId val="{00000000-6EA3-42A3-A4C7-F792771E6B9D}"/>
            </c:ext>
          </c:extLst>
        </c:ser>
        <c:dLbls>
          <c:showLegendKey val="0"/>
          <c:showVal val="0"/>
          <c:showCatName val="0"/>
          <c:showSerName val="0"/>
          <c:showPercent val="0"/>
          <c:showBubbleSize val="0"/>
        </c:dLbls>
        <c:gapWidth val="21"/>
        <c:axId val="473421656"/>
        <c:axId val="473422048"/>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(HR!$G$57,HR!$G$57,HR!$G$57,HR!$G$57,HR!$G$57)</c:f>
            </c:numRef>
          </c:val>
          <c:smooth val="0"/>
          <c:extLst>
            <c:ext xmlns:c16="http://schemas.microsoft.com/office/drawing/2014/chart" uri="{C3380CC4-5D6E-409C-BE32-E72D297353CC}">
              <c16:uniqueId val="{00000001-6EA3-42A3-A4C7-F792771E6B9D}"/>
            </c:ext>
          </c:extLst>
        </c:ser>
        <c:dLbls>
          <c:showLegendKey val="0"/>
          <c:showVal val="0"/>
          <c:showCatName val="0"/>
          <c:showSerName val="0"/>
          <c:showPercent val="0"/>
          <c:showBubbleSize val="0"/>
        </c:dLbls>
        <c:marker val="1"/>
        <c:smooth val="0"/>
        <c:axId val="473421656"/>
        <c:axId val="473422048"/>
      </c:lineChart>
      <c:catAx>
        <c:axId val="473421656"/>
        <c:scaling>
          <c:orientation val="minMax"/>
        </c:scaling>
        <c:delete val="1"/>
        <c:axPos val="b"/>
        <c:majorTickMark val="out"/>
        <c:minorTickMark val="none"/>
        <c:tickLblPos val="none"/>
        <c:crossAx val="473422048"/>
        <c:crosses val="autoZero"/>
        <c:auto val="1"/>
        <c:lblAlgn val="ctr"/>
        <c:lblOffset val="100"/>
        <c:noMultiLvlLbl val="0"/>
      </c:catAx>
      <c:valAx>
        <c:axId val="473422048"/>
        <c:scaling>
          <c:orientation val="minMax"/>
          <c:max val="80"/>
          <c:min val="0"/>
        </c:scaling>
        <c:delete val="0"/>
        <c:axPos val="l"/>
        <c:numFmt formatCode="0.00" sourceLinked="1"/>
        <c:majorTickMark val="none"/>
        <c:minorTickMark val="none"/>
        <c:tickLblPos val="none"/>
        <c:crossAx val="4734216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HR!$D$58</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HR!$I$59:$M$59</c:f>
            </c:numRef>
          </c:val>
          <c:extLst>
            <c:ext xmlns:c16="http://schemas.microsoft.com/office/drawing/2014/chart" uri="{C3380CC4-5D6E-409C-BE32-E72D297353CC}">
              <c16:uniqueId val="{00000000-AAB0-4469-8540-071F712CD72B}"/>
            </c:ext>
          </c:extLst>
        </c:ser>
        <c:dLbls>
          <c:showLegendKey val="0"/>
          <c:showVal val="0"/>
          <c:showCatName val="0"/>
          <c:showSerName val="0"/>
          <c:showPercent val="0"/>
          <c:showBubbleSize val="0"/>
        </c:dLbls>
        <c:gapWidth val="21"/>
        <c:axId val="473422832"/>
        <c:axId val="473423224"/>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(HR!$G$59,HR!$G$59,HR!$G$59,HR!$G$59,HR!$G$59)</c:f>
            </c:numRef>
          </c:val>
          <c:smooth val="0"/>
          <c:extLst>
            <c:ext xmlns:c16="http://schemas.microsoft.com/office/drawing/2014/chart" uri="{C3380CC4-5D6E-409C-BE32-E72D297353CC}">
              <c16:uniqueId val="{00000001-AAB0-4469-8540-071F712CD72B}"/>
            </c:ext>
          </c:extLst>
        </c:ser>
        <c:dLbls>
          <c:showLegendKey val="0"/>
          <c:showVal val="0"/>
          <c:showCatName val="0"/>
          <c:showSerName val="0"/>
          <c:showPercent val="0"/>
          <c:showBubbleSize val="0"/>
        </c:dLbls>
        <c:marker val="1"/>
        <c:smooth val="0"/>
        <c:axId val="473422832"/>
        <c:axId val="473423224"/>
      </c:lineChart>
      <c:catAx>
        <c:axId val="473422832"/>
        <c:scaling>
          <c:orientation val="minMax"/>
        </c:scaling>
        <c:delete val="1"/>
        <c:axPos val="b"/>
        <c:majorTickMark val="out"/>
        <c:minorTickMark val="none"/>
        <c:tickLblPos val="none"/>
        <c:crossAx val="473423224"/>
        <c:crosses val="autoZero"/>
        <c:auto val="1"/>
        <c:lblAlgn val="ctr"/>
        <c:lblOffset val="100"/>
        <c:noMultiLvlLbl val="0"/>
      </c:catAx>
      <c:valAx>
        <c:axId val="473423224"/>
        <c:scaling>
          <c:orientation val="minMax"/>
          <c:max val="80"/>
          <c:min val="0"/>
        </c:scaling>
        <c:delete val="0"/>
        <c:axPos val="l"/>
        <c:numFmt formatCode="0.00" sourceLinked="1"/>
        <c:majorTickMark val="none"/>
        <c:minorTickMark val="none"/>
        <c:tickLblPos val="none"/>
        <c:crossAx val="4734228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HR!$D$60</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HR!$I$61:$M$61</c:f>
            </c:numRef>
          </c:val>
          <c:extLst>
            <c:ext xmlns:c16="http://schemas.microsoft.com/office/drawing/2014/chart" uri="{C3380CC4-5D6E-409C-BE32-E72D297353CC}">
              <c16:uniqueId val="{00000000-6796-43BA-BD99-4185A4CBD3B5}"/>
            </c:ext>
          </c:extLst>
        </c:ser>
        <c:dLbls>
          <c:showLegendKey val="0"/>
          <c:showVal val="0"/>
          <c:showCatName val="0"/>
          <c:showSerName val="0"/>
          <c:showPercent val="0"/>
          <c:showBubbleSize val="0"/>
        </c:dLbls>
        <c:gapWidth val="21"/>
        <c:axId val="473424008"/>
        <c:axId val="473424400"/>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(HR!$G$61,HR!$G$61,HR!$G$61,HR!$G$61,HR!$G$61)</c:f>
            </c:numRef>
          </c:val>
          <c:smooth val="0"/>
          <c:extLst>
            <c:ext xmlns:c16="http://schemas.microsoft.com/office/drawing/2014/chart" uri="{C3380CC4-5D6E-409C-BE32-E72D297353CC}">
              <c16:uniqueId val="{00000001-6796-43BA-BD99-4185A4CBD3B5}"/>
            </c:ext>
          </c:extLst>
        </c:ser>
        <c:dLbls>
          <c:showLegendKey val="0"/>
          <c:showVal val="0"/>
          <c:showCatName val="0"/>
          <c:showSerName val="0"/>
          <c:showPercent val="0"/>
          <c:showBubbleSize val="0"/>
        </c:dLbls>
        <c:marker val="1"/>
        <c:smooth val="0"/>
        <c:axId val="473424008"/>
        <c:axId val="473424400"/>
      </c:lineChart>
      <c:catAx>
        <c:axId val="473424008"/>
        <c:scaling>
          <c:orientation val="minMax"/>
        </c:scaling>
        <c:delete val="1"/>
        <c:axPos val="b"/>
        <c:majorTickMark val="out"/>
        <c:minorTickMark val="none"/>
        <c:tickLblPos val="none"/>
        <c:crossAx val="473424400"/>
        <c:crosses val="autoZero"/>
        <c:auto val="1"/>
        <c:lblAlgn val="ctr"/>
        <c:lblOffset val="100"/>
        <c:noMultiLvlLbl val="0"/>
      </c:catAx>
      <c:valAx>
        <c:axId val="473424400"/>
        <c:scaling>
          <c:orientation val="minMax"/>
          <c:max val="80"/>
          <c:min val="0"/>
        </c:scaling>
        <c:delete val="0"/>
        <c:axPos val="l"/>
        <c:numFmt formatCode="0.00" sourceLinked="1"/>
        <c:majorTickMark val="none"/>
        <c:minorTickMark val="none"/>
        <c:tickLblPos val="none"/>
        <c:crossAx val="4734240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HR!$D$62</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HR!$I$63:$M$63</c:f>
            </c:numRef>
          </c:val>
          <c:extLst>
            <c:ext xmlns:c16="http://schemas.microsoft.com/office/drawing/2014/chart" uri="{C3380CC4-5D6E-409C-BE32-E72D297353CC}">
              <c16:uniqueId val="{00000000-87FB-4ADF-9416-B466A8E22CB2}"/>
            </c:ext>
          </c:extLst>
        </c:ser>
        <c:dLbls>
          <c:showLegendKey val="0"/>
          <c:showVal val="0"/>
          <c:showCatName val="0"/>
          <c:showSerName val="0"/>
          <c:showPercent val="0"/>
          <c:showBubbleSize val="0"/>
        </c:dLbls>
        <c:gapWidth val="21"/>
        <c:axId val="473425184"/>
        <c:axId val="473425576"/>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(HR!$G$63,HR!$G$63,HR!$G$63,HR!$G$63,HR!$G$63)</c:f>
            </c:numRef>
          </c:val>
          <c:smooth val="0"/>
          <c:extLst>
            <c:ext xmlns:c16="http://schemas.microsoft.com/office/drawing/2014/chart" uri="{C3380CC4-5D6E-409C-BE32-E72D297353CC}">
              <c16:uniqueId val="{00000001-87FB-4ADF-9416-B466A8E22CB2}"/>
            </c:ext>
          </c:extLst>
        </c:ser>
        <c:dLbls>
          <c:showLegendKey val="0"/>
          <c:showVal val="0"/>
          <c:showCatName val="0"/>
          <c:showSerName val="0"/>
          <c:showPercent val="0"/>
          <c:showBubbleSize val="0"/>
        </c:dLbls>
        <c:marker val="1"/>
        <c:smooth val="0"/>
        <c:axId val="473425184"/>
        <c:axId val="473425576"/>
      </c:lineChart>
      <c:catAx>
        <c:axId val="473425184"/>
        <c:scaling>
          <c:orientation val="minMax"/>
        </c:scaling>
        <c:delete val="1"/>
        <c:axPos val="b"/>
        <c:majorTickMark val="out"/>
        <c:minorTickMark val="none"/>
        <c:tickLblPos val="none"/>
        <c:crossAx val="473425576"/>
        <c:crosses val="autoZero"/>
        <c:auto val="1"/>
        <c:lblAlgn val="ctr"/>
        <c:lblOffset val="100"/>
        <c:noMultiLvlLbl val="0"/>
      </c:catAx>
      <c:valAx>
        <c:axId val="473425576"/>
        <c:scaling>
          <c:orientation val="minMax"/>
          <c:max val="80"/>
          <c:min val="0"/>
        </c:scaling>
        <c:delete val="0"/>
        <c:axPos val="l"/>
        <c:numFmt formatCode="0.00" sourceLinked="1"/>
        <c:majorTickMark val="none"/>
        <c:minorTickMark val="none"/>
        <c:tickLblPos val="none"/>
        <c:crossAx val="473425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HR!$D$64</c:f>
              <c:strCache>
                <c:ptCount val="1"/>
              </c:strCache>
            </c:strRef>
          </c:tx>
          <c:spPr>
            <a:solidFill>
              <a:srgbClr val="0000CC"/>
            </a:solidFill>
            <a:ln w="25400">
              <a:noFill/>
            </a:ln>
          </c:spPr>
          <c:invertIfNegative val="0"/>
          <c:cat>
            <c:numRef>
              <c:f>HR!$I$5:$M$5</c:f>
              <c:numCache>
                <c:formatCode>General</c:formatCode>
                <c:ptCount val="5"/>
                <c:pt idx="0">
                  <c:v>2014</c:v>
                </c:pt>
                <c:pt idx="1">
                  <c:v>2015</c:v>
                </c:pt>
                <c:pt idx="2">
                  <c:v>2016</c:v>
                </c:pt>
                <c:pt idx="3">
                  <c:v>2017</c:v>
                </c:pt>
                <c:pt idx="4">
                  <c:v>2018</c:v>
                </c:pt>
              </c:numCache>
            </c:numRef>
          </c:cat>
          <c:val>
            <c:numRef>
              <c:f>HR!$I$65:$M$65</c:f>
            </c:numRef>
          </c:val>
          <c:extLst>
            <c:ext xmlns:c16="http://schemas.microsoft.com/office/drawing/2014/chart" uri="{C3380CC4-5D6E-409C-BE32-E72D297353CC}">
              <c16:uniqueId val="{00000000-ADB1-4493-922C-F1781BF9A336}"/>
            </c:ext>
          </c:extLst>
        </c:ser>
        <c:dLbls>
          <c:showLegendKey val="0"/>
          <c:showVal val="0"/>
          <c:showCatName val="0"/>
          <c:showSerName val="0"/>
          <c:showPercent val="0"/>
          <c:showBubbleSize val="0"/>
        </c:dLbls>
        <c:gapWidth val="21"/>
        <c:axId val="473426360"/>
        <c:axId val="473426752"/>
      </c:barChart>
      <c:lineChart>
        <c:grouping val="standard"/>
        <c:varyColors val="0"/>
        <c:ser>
          <c:idx val="1"/>
          <c:order val="1"/>
          <c:tx>
            <c:strRef>
              <c:f>HR!$G$5</c:f>
              <c:strCache>
                <c:ptCount val="1"/>
                <c:pt idx="0">
                  <c:v>Performance Stand. / Bench</c:v>
                </c:pt>
              </c:strCache>
            </c:strRef>
          </c:tx>
          <c:spPr>
            <a:ln w="19050">
              <a:solidFill>
                <a:srgbClr val="FF0000"/>
              </a:solidFill>
              <a:prstDash val="sysDash"/>
            </a:ln>
          </c:spPr>
          <c:marker>
            <c:symbol val="none"/>
          </c:marker>
          <c:val>
            <c:numRef>
              <c:f>(HR!$G$65,HR!$G$65,HR!$G$65,HR!$G$65,HR!$G$65)</c:f>
            </c:numRef>
          </c:val>
          <c:smooth val="0"/>
          <c:extLst>
            <c:ext xmlns:c16="http://schemas.microsoft.com/office/drawing/2014/chart" uri="{C3380CC4-5D6E-409C-BE32-E72D297353CC}">
              <c16:uniqueId val="{00000001-ADB1-4493-922C-F1781BF9A336}"/>
            </c:ext>
          </c:extLst>
        </c:ser>
        <c:dLbls>
          <c:showLegendKey val="0"/>
          <c:showVal val="0"/>
          <c:showCatName val="0"/>
          <c:showSerName val="0"/>
          <c:showPercent val="0"/>
          <c:showBubbleSize val="0"/>
        </c:dLbls>
        <c:marker val="1"/>
        <c:smooth val="0"/>
        <c:axId val="473426360"/>
        <c:axId val="473426752"/>
      </c:lineChart>
      <c:catAx>
        <c:axId val="473426360"/>
        <c:scaling>
          <c:orientation val="minMax"/>
        </c:scaling>
        <c:delete val="1"/>
        <c:axPos val="b"/>
        <c:majorTickMark val="out"/>
        <c:minorTickMark val="none"/>
        <c:tickLblPos val="none"/>
        <c:crossAx val="473426752"/>
        <c:crosses val="autoZero"/>
        <c:auto val="1"/>
        <c:lblAlgn val="ctr"/>
        <c:lblOffset val="100"/>
        <c:noMultiLvlLbl val="0"/>
      </c:catAx>
      <c:valAx>
        <c:axId val="473426752"/>
        <c:scaling>
          <c:orientation val="minMax"/>
          <c:max val="80"/>
          <c:min val="0"/>
        </c:scaling>
        <c:delete val="0"/>
        <c:axPos val="l"/>
        <c:numFmt formatCode="0.00" sourceLinked="1"/>
        <c:majorTickMark val="none"/>
        <c:minorTickMark val="none"/>
        <c:tickLblPos val="none"/>
        <c:crossAx val="473426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Sales!$D$12</c:f>
              <c:strCache>
                <c:ptCount val="1"/>
                <c:pt idx="0">
                  <c:v>Efficiency ομάδας προώθησης Area 3</c:v>
                </c:pt>
              </c:strCache>
            </c:strRef>
          </c:tx>
          <c:spPr>
            <a:solidFill>
              <a:srgbClr val="0000CC"/>
            </a:solidFill>
            <a:ln w="25400">
              <a:noFill/>
            </a:ln>
          </c:spPr>
          <c:invertIfNegative val="0"/>
          <c:cat>
            <c:numRef>
              <c:f>Sales!$I$5:$N$5</c:f>
              <c:numCache>
                <c:formatCode>General</c:formatCode>
                <c:ptCount val="6"/>
                <c:pt idx="0">
                  <c:v>2014</c:v>
                </c:pt>
                <c:pt idx="1">
                  <c:v>2015</c:v>
                </c:pt>
                <c:pt idx="2">
                  <c:v>2016</c:v>
                </c:pt>
                <c:pt idx="3">
                  <c:v>2017</c:v>
                </c:pt>
                <c:pt idx="4">
                  <c:v>2018</c:v>
                </c:pt>
                <c:pt idx="5">
                  <c:v>2019</c:v>
                </c:pt>
              </c:numCache>
            </c:numRef>
          </c:cat>
          <c:val>
            <c:numRef>
              <c:f>Sales!$I$13:$N$13</c:f>
              <c:numCache>
                <c:formatCode>0%</c:formatCode>
                <c:ptCount val="6"/>
                <c:pt idx="0">
                  <c:v>7.46</c:v>
                </c:pt>
                <c:pt idx="1">
                  <c:v>3.98</c:v>
                </c:pt>
                <c:pt idx="2">
                  <c:v>6.3252692522677556</c:v>
                </c:pt>
                <c:pt idx="3">
                  <c:v>5.34</c:v>
                </c:pt>
                <c:pt idx="5">
                  <c:v>6.22</c:v>
                </c:pt>
              </c:numCache>
            </c:numRef>
          </c:val>
          <c:extLst>
            <c:ext xmlns:c16="http://schemas.microsoft.com/office/drawing/2014/chart" uri="{C3380CC4-5D6E-409C-BE32-E72D297353CC}">
              <c16:uniqueId val="{00000000-A621-4831-BF1A-CBCFA2732351}"/>
            </c:ext>
          </c:extLst>
        </c:ser>
        <c:dLbls>
          <c:showLegendKey val="0"/>
          <c:showVal val="0"/>
          <c:showCatName val="0"/>
          <c:showSerName val="0"/>
          <c:showPercent val="0"/>
          <c:showBubbleSize val="0"/>
        </c:dLbls>
        <c:gapWidth val="21"/>
        <c:axId val="311866160"/>
        <c:axId val="31329301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(Sales!$G$13,Sales!$G$13,Sales!$G$13,Sales!$G$13,Sales!$G$13)</c:f>
              <c:numCache>
                <c:formatCode>0%</c:formatCode>
                <c:ptCount val="5"/>
                <c:pt idx="0">
                  <c:v>6.5</c:v>
                </c:pt>
                <c:pt idx="1">
                  <c:v>6.5</c:v>
                </c:pt>
                <c:pt idx="2">
                  <c:v>6.5</c:v>
                </c:pt>
                <c:pt idx="3">
                  <c:v>6.5</c:v>
                </c:pt>
                <c:pt idx="4">
                  <c:v>6.5</c:v>
                </c:pt>
              </c:numCache>
            </c:numRef>
          </c:val>
          <c:smooth val="0"/>
          <c:extLst>
            <c:ext xmlns:c16="http://schemas.microsoft.com/office/drawing/2014/chart" uri="{C3380CC4-5D6E-409C-BE32-E72D297353CC}">
              <c16:uniqueId val="{00000001-A621-4831-BF1A-CBCFA2732351}"/>
            </c:ext>
          </c:extLst>
        </c:ser>
        <c:dLbls>
          <c:showLegendKey val="0"/>
          <c:showVal val="0"/>
          <c:showCatName val="0"/>
          <c:showSerName val="0"/>
          <c:showPercent val="0"/>
          <c:showBubbleSize val="0"/>
        </c:dLbls>
        <c:marker val="1"/>
        <c:smooth val="0"/>
        <c:axId val="311866160"/>
        <c:axId val="313293016"/>
      </c:lineChart>
      <c:catAx>
        <c:axId val="311866160"/>
        <c:scaling>
          <c:orientation val="minMax"/>
        </c:scaling>
        <c:delete val="1"/>
        <c:axPos val="b"/>
        <c:numFmt formatCode="General" sourceLinked="1"/>
        <c:majorTickMark val="out"/>
        <c:minorTickMark val="none"/>
        <c:tickLblPos val="none"/>
        <c:crossAx val="313293016"/>
        <c:crosses val="autoZero"/>
        <c:auto val="1"/>
        <c:lblAlgn val="ctr"/>
        <c:lblOffset val="100"/>
        <c:noMultiLvlLbl val="0"/>
      </c:catAx>
      <c:valAx>
        <c:axId val="313293016"/>
        <c:scaling>
          <c:orientation val="minMax"/>
          <c:max val="10"/>
          <c:min val="0"/>
        </c:scaling>
        <c:delete val="0"/>
        <c:axPos val="l"/>
        <c:numFmt formatCode="0%" sourceLinked="1"/>
        <c:majorTickMark val="none"/>
        <c:minorTickMark val="none"/>
        <c:tickLblPos val="none"/>
        <c:crossAx val="31186616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QA!$D$6</c:f>
              <c:strCache>
                <c:ptCount val="1"/>
                <c:pt idx="0">
                  <c:v>Customer complaints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QA!$I$7:$N$7</c:f>
              <c:numCache>
                <c:formatCode>0.00</c:formatCode>
                <c:ptCount val="6"/>
                <c:pt idx="0">
                  <c:v>0.45521987595920516</c:v>
                </c:pt>
                <c:pt idx="1">
                  <c:v>0.43021120932514345</c:v>
                </c:pt>
                <c:pt idx="2">
                  <c:v>0.13997773290216087</c:v>
                </c:pt>
                <c:pt idx="3">
                  <c:v>0.24153690172101985</c:v>
                </c:pt>
                <c:pt idx="4">
                  <c:v>0.1712142796361788</c:v>
                </c:pt>
                <c:pt idx="5">
                  <c:v>0.14767302023272971</c:v>
                </c:pt>
              </c:numCache>
            </c:numRef>
          </c:val>
          <c:extLst>
            <c:ext xmlns:c16="http://schemas.microsoft.com/office/drawing/2014/chart" uri="{C3380CC4-5D6E-409C-BE32-E72D297353CC}">
              <c16:uniqueId val="{00000000-379E-4A6A-B337-162C9F04921E}"/>
            </c:ext>
          </c:extLst>
        </c:ser>
        <c:dLbls>
          <c:showLegendKey val="0"/>
          <c:showVal val="0"/>
          <c:showCatName val="0"/>
          <c:showSerName val="0"/>
          <c:showPercent val="0"/>
          <c:showBubbleSize val="0"/>
        </c:dLbls>
        <c:gapWidth val="21"/>
        <c:axId val="473427928"/>
        <c:axId val="47342832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(QA!$G$7,QA!$G$7,QA!$G$7,QA!$G$7,QA!$G$7)</c:f>
              <c:numCache>
                <c:formatCode>0.0</c:formatCode>
                <c:ptCount val="5"/>
                <c:pt idx="0">
                  <c:v>0.3</c:v>
                </c:pt>
                <c:pt idx="1">
                  <c:v>0.3</c:v>
                </c:pt>
                <c:pt idx="2">
                  <c:v>0.3</c:v>
                </c:pt>
                <c:pt idx="3">
                  <c:v>0.3</c:v>
                </c:pt>
                <c:pt idx="4">
                  <c:v>0.3</c:v>
                </c:pt>
              </c:numCache>
            </c:numRef>
          </c:val>
          <c:smooth val="0"/>
          <c:extLst>
            <c:ext xmlns:c16="http://schemas.microsoft.com/office/drawing/2014/chart" uri="{C3380CC4-5D6E-409C-BE32-E72D297353CC}">
              <c16:uniqueId val="{00000001-379E-4A6A-B337-162C9F04921E}"/>
            </c:ext>
          </c:extLst>
        </c:ser>
        <c:dLbls>
          <c:showLegendKey val="0"/>
          <c:showVal val="0"/>
          <c:showCatName val="0"/>
          <c:showSerName val="0"/>
          <c:showPercent val="0"/>
          <c:showBubbleSize val="0"/>
        </c:dLbls>
        <c:marker val="1"/>
        <c:smooth val="0"/>
        <c:axId val="473427928"/>
        <c:axId val="473428320"/>
      </c:lineChart>
      <c:catAx>
        <c:axId val="473427928"/>
        <c:scaling>
          <c:orientation val="minMax"/>
        </c:scaling>
        <c:delete val="1"/>
        <c:axPos val="b"/>
        <c:numFmt formatCode="General" sourceLinked="1"/>
        <c:majorTickMark val="out"/>
        <c:minorTickMark val="none"/>
        <c:tickLblPos val="nextTo"/>
        <c:crossAx val="473428320"/>
        <c:crosses val="autoZero"/>
        <c:auto val="1"/>
        <c:lblAlgn val="ctr"/>
        <c:lblOffset val="100"/>
        <c:noMultiLvlLbl val="0"/>
      </c:catAx>
      <c:valAx>
        <c:axId val="473428320"/>
        <c:scaling>
          <c:orientation val="minMax"/>
          <c:max val="1"/>
          <c:min val="0"/>
        </c:scaling>
        <c:delete val="0"/>
        <c:axPos val="l"/>
        <c:numFmt formatCode="0.00" sourceLinked="1"/>
        <c:majorTickMark val="none"/>
        <c:minorTickMark val="none"/>
        <c:tickLblPos val="none"/>
        <c:crossAx val="473427928"/>
        <c:crosses val="autoZero"/>
        <c:crossBetween val="between"/>
        <c:majorUnit val="1"/>
        <c:minorUnit val="1"/>
        <c:dispUnits>
          <c:builtInUnit val="millions"/>
          <c:dispUnitsLbl/>
        </c:dispUnits>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44" r="0.75000000000000844" t="1" header="0.5" footer="0.5"/>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QA!$D$8</c:f>
              <c:strCache>
                <c:ptCount val="1"/>
                <c:pt idx="0">
                  <c:v>IQMS Update</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QA!$I$9:$N$9</c:f>
              <c:numCache>
                <c:formatCode>0%</c:formatCode>
                <c:ptCount val="6"/>
                <c:pt idx="0">
                  <c:v>0.3264957264957265</c:v>
                </c:pt>
                <c:pt idx="1">
                  <c:v>0.52754982415005858</c:v>
                </c:pt>
                <c:pt idx="2">
                  <c:v>0.71550255536626917</c:v>
                </c:pt>
                <c:pt idx="3">
                  <c:v>0.77445109780439125</c:v>
                </c:pt>
                <c:pt idx="4">
                  <c:v>0.94451450189155106</c:v>
                </c:pt>
                <c:pt idx="5">
                  <c:v>0.19795918367346937</c:v>
                </c:pt>
              </c:numCache>
            </c:numRef>
          </c:val>
          <c:extLst>
            <c:ext xmlns:c16="http://schemas.microsoft.com/office/drawing/2014/chart" uri="{C3380CC4-5D6E-409C-BE32-E72D297353CC}">
              <c16:uniqueId val="{00000000-007D-4279-AFB3-CF95BE7B155F}"/>
            </c:ext>
          </c:extLst>
        </c:ser>
        <c:dLbls>
          <c:showLegendKey val="0"/>
          <c:showVal val="0"/>
          <c:showCatName val="0"/>
          <c:showSerName val="0"/>
          <c:showPercent val="0"/>
          <c:showBubbleSize val="0"/>
        </c:dLbls>
        <c:gapWidth val="21"/>
        <c:axId val="473429104"/>
        <c:axId val="47342949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(QA!$G$9,QA!$G$9,QA!$G$9,QA!$G$9,QA!$G$9)</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007D-4279-AFB3-CF95BE7B155F}"/>
            </c:ext>
          </c:extLst>
        </c:ser>
        <c:dLbls>
          <c:showLegendKey val="0"/>
          <c:showVal val="0"/>
          <c:showCatName val="0"/>
          <c:showSerName val="0"/>
          <c:showPercent val="0"/>
          <c:showBubbleSize val="0"/>
        </c:dLbls>
        <c:marker val="1"/>
        <c:smooth val="0"/>
        <c:axId val="473429104"/>
        <c:axId val="473429496"/>
      </c:lineChart>
      <c:catAx>
        <c:axId val="473429104"/>
        <c:scaling>
          <c:orientation val="minMax"/>
        </c:scaling>
        <c:delete val="1"/>
        <c:axPos val="b"/>
        <c:numFmt formatCode="General" sourceLinked="1"/>
        <c:majorTickMark val="out"/>
        <c:minorTickMark val="none"/>
        <c:tickLblPos val="none"/>
        <c:crossAx val="473429496"/>
        <c:crosses val="autoZero"/>
        <c:auto val="1"/>
        <c:lblAlgn val="ctr"/>
        <c:lblOffset val="100"/>
        <c:noMultiLvlLbl val="0"/>
      </c:catAx>
      <c:valAx>
        <c:axId val="473429496"/>
        <c:scaling>
          <c:orientation val="minMax"/>
          <c:max val="1.1000000000000001"/>
          <c:min val="0"/>
        </c:scaling>
        <c:delete val="0"/>
        <c:axPos val="l"/>
        <c:numFmt formatCode="0%" sourceLinked="1"/>
        <c:majorTickMark val="none"/>
        <c:minorTickMark val="none"/>
        <c:tickLblPos val="none"/>
        <c:crossAx val="4734291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QA!$D$10</c:f>
              <c:strCache>
                <c:ptCount val="1"/>
                <c:pt idx="0">
                  <c:v>Internal Audit Findings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QA!$I$11:$N$11</c:f>
              <c:numCache>
                <c:formatCode>0.00</c:formatCode>
                <c:ptCount val="6"/>
                <c:pt idx="0">
                  <c:v>12.5</c:v>
                </c:pt>
                <c:pt idx="1">
                  <c:v>13</c:v>
                </c:pt>
                <c:pt idx="2">
                  <c:v>26.5</c:v>
                </c:pt>
                <c:pt idx="3">
                  <c:v>20.571428571428573</c:v>
                </c:pt>
                <c:pt idx="4">
                  <c:v>2.1666666666666665</c:v>
                </c:pt>
                <c:pt idx="5">
                  <c:v>2.625</c:v>
                </c:pt>
              </c:numCache>
            </c:numRef>
          </c:val>
          <c:extLst>
            <c:ext xmlns:c16="http://schemas.microsoft.com/office/drawing/2014/chart" uri="{C3380CC4-5D6E-409C-BE32-E72D297353CC}">
              <c16:uniqueId val="{00000000-2C3E-48A1-AF18-4A3807BFC8FE}"/>
            </c:ext>
          </c:extLst>
        </c:ser>
        <c:dLbls>
          <c:showLegendKey val="0"/>
          <c:showVal val="0"/>
          <c:showCatName val="0"/>
          <c:showSerName val="0"/>
          <c:showPercent val="0"/>
          <c:showBubbleSize val="0"/>
        </c:dLbls>
        <c:gapWidth val="21"/>
        <c:axId val="473430280"/>
        <c:axId val="47343067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(QA!$G$11,QA!$G$11,QA!$G$11,QA!$G$11,QA!$G$11)</c:f>
              <c:numCache>
                <c:formatCode>0.00</c:formatCode>
                <c:ptCount val="5"/>
                <c:pt idx="0">
                  <c:v>20</c:v>
                </c:pt>
                <c:pt idx="1">
                  <c:v>20</c:v>
                </c:pt>
                <c:pt idx="2">
                  <c:v>20</c:v>
                </c:pt>
                <c:pt idx="3">
                  <c:v>20</c:v>
                </c:pt>
                <c:pt idx="4">
                  <c:v>20</c:v>
                </c:pt>
              </c:numCache>
            </c:numRef>
          </c:val>
          <c:smooth val="0"/>
          <c:extLst>
            <c:ext xmlns:c16="http://schemas.microsoft.com/office/drawing/2014/chart" uri="{C3380CC4-5D6E-409C-BE32-E72D297353CC}">
              <c16:uniqueId val="{00000001-2C3E-48A1-AF18-4A3807BFC8FE}"/>
            </c:ext>
          </c:extLst>
        </c:ser>
        <c:dLbls>
          <c:showLegendKey val="0"/>
          <c:showVal val="0"/>
          <c:showCatName val="0"/>
          <c:showSerName val="0"/>
          <c:showPercent val="0"/>
          <c:showBubbleSize val="0"/>
        </c:dLbls>
        <c:marker val="1"/>
        <c:smooth val="0"/>
        <c:axId val="473430280"/>
        <c:axId val="473430672"/>
      </c:lineChart>
      <c:catAx>
        <c:axId val="473430280"/>
        <c:scaling>
          <c:orientation val="minMax"/>
        </c:scaling>
        <c:delete val="1"/>
        <c:axPos val="b"/>
        <c:numFmt formatCode="General" sourceLinked="1"/>
        <c:majorTickMark val="out"/>
        <c:minorTickMark val="none"/>
        <c:tickLblPos val="none"/>
        <c:crossAx val="473430672"/>
        <c:crosses val="autoZero"/>
        <c:auto val="1"/>
        <c:lblAlgn val="ctr"/>
        <c:lblOffset val="100"/>
        <c:noMultiLvlLbl val="0"/>
      </c:catAx>
      <c:valAx>
        <c:axId val="473430672"/>
        <c:scaling>
          <c:orientation val="minMax"/>
          <c:max val="30"/>
          <c:min val="0"/>
        </c:scaling>
        <c:delete val="0"/>
        <c:axPos val="l"/>
        <c:numFmt formatCode="0.00" sourceLinked="1"/>
        <c:majorTickMark val="none"/>
        <c:minorTickMark val="none"/>
        <c:tickLblPos val="none"/>
        <c:crossAx val="473430280"/>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QA!$D$12</c:f>
              <c:strCache>
                <c:ptCount val="1"/>
                <c:pt idx="0">
                  <c:v>Audit Findings - QA</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QA!$I$13:$N$13</c:f>
              <c:numCache>
                <c:formatCode>0.00</c:formatCode>
                <c:ptCount val="6"/>
                <c:pt idx="0">
                  <c:v>0</c:v>
                </c:pt>
                <c:pt idx="1">
                  <c:v>0</c:v>
                </c:pt>
                <c:pt idx="2">
                  <c:v>0</c:v>
                </c:pt>
                <c:pt idx="3">
                  <c:v>20.571428571428573</c:v>
                </c:pt>
                <c:pt idx="4">
                  <c:v>2</c:v>
                </c:pt>
                <c:pt idx="5">
                  <c:v>0.2857142857142857</c:v>
                </c:pt>
              </c:numCache>
            </c:numRef>
          </c:val>
          <c:extLst>
            <c:ext xmlns:c16="http://schemas.microsoft.com/office/drawing/2014/chart" uri="{C3380CC4-5D6E-409C-BE32-E72D297353CC}">
              <c16:uniqueId val="{00000000-09C5-41E1-91B8-071003BFC727}"/>
            </c:ext>
          </c:extLst>
        </c:ser>
        <c:dLbls>
          <c:showLegendKey val="0"/>
          <c:showVal val="0"/>
          <c:showCatName val="0"/>
          <c:showSerName val="0"/>
          <c:showPercent val="0"/>
          <c:showBubbleSize val="0"/>
        </c:dLbls>
        <c:gapWidth val="21"/>
        <c:axId val="473431456"/>
        <c:axId val="47343184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(QA!$G$13,QA!$G$13,QA!$G$13,QA!$G$13,QA!$G$13)</c:f>
              <c:numCache>
                <c:formatCode>0.00</c:formatCode>
                <c:ptCount val="5"/>
              </c:numCache>
            </c:numRef>
          </c:val>
          <c:smooth val="0"/>
          <c:extLst>
            <c:ext xmlns:c16="http://schemas.microsoft.com/office/drawing/2014/chart" uri="{C3380CC4-5D6E-409C-BE32-E72D297353CC}">
              <c16:uniqueId val="{00000001-09C5-41E1-91B8-071003BFC727}"/>
            </c:ext>
          </c:extLst>
        </c:ser>
        <c:dLbls>
          <c:showLegendKey val="0"/>
          <c:showVal val="0"/>
          <c:showCatName val="0"/>
          <c:showSerName val="0"/>
          <c:showPercent val="0"/>
          <c:showBubbleSize val="0"/>
        </c:dLbls>
        <c:marker val="1"/>
        <c:smooth val="0"/>
        <c:axId val="473431456"/>
        <c:axId val="473431848"/>
      </c:lineChart>
      <c:catAx>
        <c:axId val="473431456"/>
        <c:scaling>
          <c:orientation val="minMax"/>
        </c:scaling>
        <c:delete val="1"/>
        <c:axPos val="b"/>
        <c:numFmt formatCode="General" sourceLinked="1"/>
        <c:majorTickMark val="out"/>
        <c:minorTickMark val="none"/>
        <c:tickLblPos val="none"/>
        <c:crossAx val="473431848"/>
        <c:crosses val="autoZero"/>
        <c:auto val="1"/>
        <c:lblAlgn val="ctr"/>
        <c:lblOffset val="100"/>
        <c:noMultiLvlLbl val="0"/>
      </c:catAx>
      <c:valAx>
        <c:axId val="473431848"/>
        <c:scaling>
          <c:orientation val="minMax"/>
          <c:max val="25"/>
          <c:min val="0"/>
        </c:scaling>
        <c:delete val="0"/>
        <c:axPos val="l"/>
        <c:numFmt formatCode="0.00" sourceLinked="1"/>
        <c:majorTickMark val="none"/>
        <c:minorTickMark val="none"/>
        <c:tickLblPos val="none"/>
        <c:crossAx val="4734314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QA!$D$14</c:f>
              <c:strCache>
                <c:ptCount val="1"/>
                <c:pt idx="0">
                  <c:v>Audit Findings - QC</c:v>
                </c:pt>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QA!$I$15:$M$15</c:f>
              <c:numCache>
                <c:formatCode>0.00%</c:formatCode>
                <c:ptCount val="5"/>
                <c:pt idx="0">
                  <c:v>0</c:v>
                </c:pt>
                <c:pt idx="1">
                  <c:v>0</c:v>
                </c:pt>
                <c:pt idx="2">
                  <c:v>0</c:v>
                </c:pt>
                <c:pt idx="3">
                  <c:v>0</c:v>
                </c:pt>
                <c:pt idx="4" formatCode="0.00">
                  <c:v>1.8333333333333333</c:v>
                </c:pt>
              </c:numCache>
            </c:numRef>
          </c:val>
          <c:extLst>
            <c:ext xmlns:c16="http://schemas.microsoft.com/office/drawing/2014/chart" uri="{C3380CC4-5D6E-409C-BE32-E72D297353CC}">
              <c16:uniqueId val="{00000000-3446-4EF6-93EF-9F19660866FD}"/>
            </c:ext>
          </c:extLst>
        </c:ser>
        <c:dLbls>
          <c:showLegendKey val="0"/>
          <c:showVal val="0"/>
          <c:showCatName val="0"/>
          <c:showSerName val="0"/>
          <c:showPercent val="0"/>
          <c:showBubbleSize val="0"/>
        </c:dLbls>
        <c:gapWidth val="21"/>
        <c:axId val="473432632"/>
        <c:axId val="47343302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(QA!$G$15,QA!$G$15,QA!$G$15,QA!$G$15,QA!$G$15)</c:f>
              <c:numCache>
                <c:formatCode>0.00</c:formatCode>
                <c:ptCount val="5"/>
              </c:numCache>
            </c:numRef>
          </c:val>
          <c:smooth val="0"/>
          <c:extLst>
            <c:ext xmlns:c16="http://schemas.microsoft.com/office/drawing/2014/chart" uri="{C3380CC4-5D6E-409C-BE32-E72D297353CC}">
              <c16:uniqueId val="{00000001-3446-4EF6-93EF-9F19660866FD}"/>
            </c:ext>
          </c:extLst>
        </c:ser>
        <c:dLbls>
          <c:showLegendKey val="0"/>
          <c:showVal val="0"/>
          <c:showCatName val="0"/>
          <c:showSerName val="0"/>
          <c:showPercent val="0"/>
          <c:showBubbleSize val="0"/>
        </c:dLbls>
        <c:marker val="1"/>
        <c:smooth val="0"/>
        <c:axId val="473432632"/>
        <c:axId val="473433024"/>
      </c:lineChart>
      <c:catAx>
        <c:axId val="473432632"/>
        <c:scaling>
          <c:orientation val="minMax"/>
        </c:scaling>
        <c:delete val="1"/>
        <c:axPos val="b"/>
        <c:numFmt formatCode="General" sourceLinked="1"/>
        <c:majorTickMark val="out"/>
        <c:minorTickMark val="none"/>
        <c:tickLblPos val="none"/>
        <c:crossAx val="473433024"/>
        <c:crosses val="autoZero"/>
        <c:auto val="1"/>
        <c:lblAlgn val="ctr"/>
        <c:lblOffset val="100"/>
        <c:noMultiLvlLbl val="0"/>
      </c:catAx>
      <c:valAx>
        <c:axId val="473433024"/>
        <c:scaling>
          <c:orientation val="minMax"/>
          <c:max val="3.5"/>
          <c:min val="2.5"/>
        </c:scaling>
        <c:delete val="0"/>
        <c:axPos val="l"/>
        <c:numFmt formatCode="0.00%" sourceLinked="1"/>
        <c:majorTickMark val="none"/>
        <c:minorTickMark val="none"/>
        <c:tickLblPos val="none"/>
        <c:crossAx val="473432632"/>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QA!$D$16</c:f>
              <c:strCache>
                <c:ptCount val="1"/>
                <c:pt idx="0">
                  <c:v>Audit Findings - Production</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QA!$I$17:$N$17</c:f>
              <c:numCache>
                <c:formatCode>0</c:formatCode>
                <c:ptCount val="6"/>
                <c:pt idx="0">
                  <c:v>0</c:v>
                </c:pt>
                <c:pt idx="1">
                  <c:v>0</c:v>
                </c:pt>
                <c:pt idx="2">
                  <c:v>0</c:v>
                </c:pt>
                <c:pt idx="3">
                  <c:v>0</c:v>
                </c:pt>
                <c:pt idx="4" formatCode="0.00">
                  <c:v>2.8333333333333335</c:v>
                </c:pt>
                <c:pt idx="5" formatCode="0.00">
                  <c:v>2.1428571428571428</c:v>
                </c:pt>
              </c:numCache>
            </c:numRef>
          </c:val>
          <c:extLst>
            <c:ext xmlns:c16="http://schemas.microsoft.com/office/drawing/2014/chart" uri="{C3380CC4-5D6E-409C-BE32-E72D297353CC}">
              <c16:uniqueId val="{00000000-71BC-4196-A5D1-AAE0B13AD2EB}"/>
            </c:ext>
          </c:extLst>
        </c:ser>
        <c:dLbls>
          <c:showLegendKey val="0"/>
          <c:showVal val="0"/>
          <c:showCatName val="0"/>
          <c:showSerName val="0"/>
          <c:showPercent val="0"/>
          <c:showBubbleSize val="0"/>
        </c:dLbls>
        <c:gapWidth val="21"/>
        <c:axId val="473433808"/>
        <c:axId val="47343420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(QA!$G$17,QA!$G$17,QA!$G$17,QA!$G$17,QA!$G$17)</c:f>
              <c:numCache>
                <c:formatCode>0.00</c:formatCode>
                <c:ptCount val="5"/>
              </c:numCache>
            </c:numRef>
          </c:val>
          <c:smooth val="0"/>
          <c:extLst>
            <c:ext xmlns:c16="http://schemas.microsoft.com/office/drawing/2014/chart" uri="{C3380CC4-5D6E-409C-BE32-E72D297353CC}">
              <c16:uniqueId val="{00000001-71BC-4196-A5D1-AAE0B13AD2EB}"/>
            </c:ext>
          </c:extLst>
        </c:ser>
        <c:dLbls>
          <c:showLegendKey val="0"/>
          <c:showVal val="0"/>
          <c:showCatName val="0"/>
          <c:showSerName val="0"/>
          <c:showPercent val="0"/>
          <c:showBubbleSize val="0"/>
        </c:dLbls>
        <c:marker val="1"/>
        <c:smooth val="0"/>
        <c:axId val="473433808"/>
        <c:axId val="473434200"/>
      </c:lineChart>
      <c:catAx>
        <c:axId val="473433808"/>
        <c:scaling>
          <c:orientation val="minMax"/>
        </c:scaling>
        <c:delete val="0"/>
        <c:axPos val="b"/>
        <c:numFmt formatCode="General" sourceLinked="1"/>
        <c:majorTickMark val="out"/>
        <c:minorTickMark val="none"/>
        <c:tickLblPos val="none"/>
        <c:crossAx val="473434200"/>
        <c:crosses val="autoZero"/>
        <c:auto val="1"/>
        <c:lblAlgn val="ctr"/>
        <c:lblOffset val="100"/>
        <c:noMultiLvlLbl val="0"/>
      </c:catAx>
      <c:valAx>
        <c:axId val="473434200"/>
        <c:scaling>
          <c:orientation val="minMax"/>
          <c:max val="6"/>
          <c:min val="0"/>
        </c:scaling>
        <c:delete val="0"/>
        <c:axPos val="l"/>
        <c:numFmt formatCode="0" sourceLinked="1"/>
        <c:majorTickMark val="none"/>
        <c:minorTickMark val="none"/>
        <c:tickLblPos val="none"/>
        <c:crossAx val="473433808"/>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QA!$D$18</c:f>
              <c:strCache>
                <c:ptCount val="1"/>
                <c:pt idx="0">
                  <c:v>Audit Findings - Technical Dept</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QA!$I$19:$N$19</c:f>
              <c:numCache>
                <c:formatCode>0</c:formatCode>
                <c:ptCount val="6"/>
                <c:pt idx="0">
                  <c:v>0</c:v>
                </c:pt>
                <c:pt idx="1">
                  <c:v>0</c:v>
                </c:pt>
                <c:pt idx="2">
                  <c:v>0</c:v>
                </c:pt>
                <c:pt idx="3">
                  <c:v>0</c:v>
                </c:pt>
                <c:pt idx="4" formatCode="0.00">
                  <c:v>0.66666666666666663</c:v>
                </c:pt>
                <c:pt idx="5" formatCode="0.00">
                  <c:v>0.14285714285714285</c:v>
                </c:pt>
              </c:numCache>
            </c:numRef>
          </c:val>
          <c:extLst>
            <c:ext xmlns:c16="http://schemas.microsoft.com/office/drawing/2014/chart" uri="{C3380CC4-5D6E-409C-BE32-E72D297353CC}">
              <c16:uniqueId val="{00000000-70B6-4CB1-810F-E04F66FF08ED}"/>
            </c:ext>
          </c:extLst>
        </c:ser>
        <c:dLbls>
          <c:showLegendKey val="0"/>
          <c:showVal val="0"/>
          <c:showCatName val="0"/>
          <c:showSerName val="0"/>
          <c:showPercent val="0"/>
          <c:showBubbleSize val="0"/>
        </c:dLbls>
        <c:gapWidth val="21"/>
        <c:axId val="473434984"/>
        <c:axId val="47343537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(QA!$G$19,QA!$G$19,QA!$G$19,QA!$G$19,QA!$G$19)</c:f>
              <c:numCache>
                <c:formatCode>0.00</c:formatCode>
                <c:ptCount val="5"/>
              </c:numCache>
            </c:numRef>
          </c:val>
          <c:smooth val="0"/>
          <c:extLst>
            <c:ext xmlns:c16="http://schemas.microsoft.com/office/drawing/2014/chart" uri="{C3380CC4-5D6E-409C-BE32-E72D297353CC}">
              <c16:uniqueId val="{00000001-70B6-4CB1-810F-E04F66FF08ED}"/>
            </c:ext>
          </c:extLst>
        </c:ser>
        <c:dLbls>
          <c:showLegendKey val="0"/>
          <c:showVal val="0"/>
          <c:showCatName val="0"/>
          <c:showSerName val="0"/>
          <c:showPercent val="0"/>
          <c:showBubbleSize val="0"/>
        </c:dLbls>
        <c:marker val="1"/>
        <c:smooth val="0"/>
        <c:axId val="473434984"/>
        <c:axId val="473435376"/>
      </c:lineChart>
      <c:catAx>
        <c:axId val="473434984"/>
        <c:scaling>
          <c:orientation val="minMax"/>
        </c:scaling>
        <c:delete val="0"/>
        <c:axPos val="b"/>
        <c:numFmt formatCode="General" sourceLinked="1"/>
        <c:majorTickMark val="out"/>
        <c:minorTickMark val="none"/>
        <c:tickLblPos val="none"/>
        <c:crossAx val="473435376"/>
        <c:crosses val="autoZero"/>
        <c:auto val="1"/>
        <c:lblAlgn val="ctr"/>
        <c:lblOffset val="100"/>
        <c:noMultiLvlLbl val="0"/>
      </c:catAx>
      <c:valAx>
        <c:axId val="473435376"/>
        <c:scaling>
          <c:orientation val="minMax"/>
          <c:max val="3"/>
          <c:min val="0"/>
        </c:scaling>
        <c:delete val="0"/>
        <c:axPos val="l"/>
        <c:numFmt formatCode="0" sourceLinked="1"/>
        <c:majorTickMark val="none"/>
        <c:minorTickMark val="none"/>
        <c:tickLblPos val="none"/>
        <c:crossAx val="47343498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QA!$D$20</c:f>
              <c:strCache>
                <c:ptCount val="1"/>
                <c:pt idx="0">
                  <c:v>Audit Findings - Facilities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QA!$I$21:$N$21</c:f>
              <c:numCache>
                <c:formatCode>0.00%</c:formatCode>
                <c:ptCount val="6"/>
                <c:pt idx="0" formatCode="0%">
                  <c:v>0</c:v>
                </c:pt>
                <c:pt idx="1">
                  <c:v>0</c:v>
                </c:pt>
                <c:pt idx="2" formatCode="0%">
                  <c:v>0</c:v>
                </c:pt>
                <c:pt idx="3" formatCode="0%">
                  <c:v>0</c:v>
                </c:pt>
                <c:pt idx="4" formatCode="0.00">
                  <c:v>2.5</c:v>
                </c:pt>
                <c:pt idx="5" formatCode="0.00">
                  <c:v>0.42857142857142855</c:v>
                </c:pt>
              </c:numCache>
            </c:numRef>
          </c:val>
          <c:extLst>
            <c:ext xmlns:c16="http://schemas.microsoft.com/office/drawing/2014/chart" uri="{C3380CC4-5D6E-409C-BE32-E72D297353CC}">
              <c16:uniqueId val="{00000000-09E2-4EC0-A4A0-81EF13305383}"/>
            </c:ext>
          </c:extLst>
        </c:ser>
        <c:dLbls>
          <c:showLegendKey val="0"/>
          <c:showVal val="0"/>
          <c:showCatName val="0"/>
          <c:showSerName val="0"/>
          <c:showPercent val="0"/>
          <c:showBubbleSize val="0"/>
        </c:dLbls>
        <c:gapWidth val="21"/>
        <c:axId val="449899656"/>
        <c:axId val="44990004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(QA!$G$21,QA!$G$21,QA!$G$21,QA!$G$21,QA!$G$21)</c:f>
              <c:numCache>
                <c:formatCode>0.00</c:formatCode>
                <c:ptCount val="5"/>
              </c:numCache>
            </c:numRef>
          </c:val>
          <c:smooth val="0"/>
          <c:extLst>
            <c:ext xmlns:c16="http://schemas.microsoft.com/office/drawing/2014/chart" uri="{C3380CC4-5D6E-409C-BE32-E72D297353CC}">
              <c16:uniqueId val="{00000001-09E2-4EC0-A4A0-81EF13305383}"/>
            </c:ext>
          </c:extLst>
        </c:ser>
        <c:dLbls>
          <c:showLegendKey val="0"/>
          <c:showVal val="0"/>
          <c:showCatName val="0"/>
          <c:showSerName val="0"/>
          <c:showPercent val="0"/>
          <c:showBubbleSize val="0"/>
        </c:dLbls>
        <c:marker val="1"/>
        <c:smooth val="0"/>
        <c:axId val="449899656"/>
        <c:axId val="449900048"/>
      </c:lineChart>
      <c:catAx>
        <c:axId val="449899656"/>
        <c:scaling>
          <c:orientation val="minMax"/>
        </c:scaling>
        <c:delete val="1"/>
        <c:axPos val="b"/>
        <c:numFmt formatCode="General" sourceLinked="1"/>
        <c:majorTickMark val="out"/>
        <c:minorTickMark val="none"/>
        <c:tickLblPos val="none"/>
        <c:crossAx val="449900048"/>
        <c:crosses val="autoZero"/>
        <c:auto val="1"/>
        <c:lblAlgn val="ctr"/>
        <c:lblOffset val="100"/>
        <c:noMultiLvlLbl val="0"/>
      </c:catAx>
      <c:valAx>
        <c:axId val="449900048"/>
        <c:scaling>
          <c:orientation val="minMax"/>
          <c:max val="3"/>
          <c:min val="0"/>
        </c:scaling>
        <c:delete val="0"/>
        <c:axPos val="l"/>
        <c:numFmt formatCode="0%" sourceLinked="1"/>
        <c:majorTickMark val="none"/>
        <c:minorTickMark val="none"/>
        <c:tickLblPos val="none"/>
        <c:crossAx val="44989965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QA!$D$22</c:f>
              <c:strCache>
                <c:ptCount val="1"/>
                <c:pt idx="0">
                  <c:v>Audit Findings - Warehouses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QA!$I$23:$N$23</c:f>
              <c:numCache>
                <c:formatCode>0%</c:formatCode>
                <c:ptCount val="6"/>
                <c:pt idx="0">
                  <c:v>0</c:v>
                </c:pt>
                <c:pt idx="1">
                  <c:v>0</c:v>
                </c:pt>
                <c:pt idx="2">
                  <c:v>0</c:v>
                </c:pt>
                <c:pt idx="3">
                  <c:v>0</c:v>
                </c:pt>
                <c:pt idx="4" formatCode="0.00">
                  <c:v>1.3333333333333333</c:v>
                </c:pt>
                <c:pt idx="5" formatCode="0.00">
                  <c:v>1.5714285714285714</c:v>
                </c:pt>
              </c:numCache>
            </c:numRef>
          </c:val>
          <c:extLst>
            <c:ext xmlns:c16="http://schemas.microsoft.com/office/drawing/2014/chart" uri="{C3380CC4-5D6E-409C-BE32-E72D297353CC}">
              <c16:uniqueId val="{00000000-C2C2-41AC-8772-240747320D14}"/>
            </c:ext>
          </c:extLst>
        </c:ser>
        <c:dLbls>
          <c:showLegendKey val="0"/>
          <c:showVal val="0"/>
          <c:showCatName val="0"/>
          <c:showSerName val="0"/>
          <c:showPercent val="0"/>
          <c:showBubbleSize val="0"/>
        </c:dLbls>
        <c:gapWidth val="21"/>
        <c:axId val="449900832"/>
        <c:axId val="44990122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(QA!$G$23,QA!$G$23,QA!$G$23,QA!$G$23,QA!$G$23)</c:f>
              <c:numCache>
                <c:formatCode>0.00</c:formatCode>
                <c:ptCount val="5"/>
              </c:numCache>
            </c:numRef>
          </c:val>
          <c:smooth val="0"/>
          <c:extLst>
            <c:ext xmlns:c16="http://schemas.microsoft.com/office/drawing/2014/chart" uri="{C3380CC4-5D6E-409C-BE32-E72D297353CC}">
              <c16:uniqueId val="{00000001-C2C2-41AC-8772-240747320D14}"/>
            </c:ext>
          </c:extLst>
        </c:ser>
        <c:dLbls>
          <c:showLegendKey val="0"/>
          <c:showVal val="0"/>
          <c:showCatName val="0"/>
          <c:showSerName val="0"/>
          <c:showPercent val="0"/>
          <c:showBubbleSize val="0"/>
        </c:dLbls>
        <c:marker val="1"/>
        <c:smooth val="0"/>
        <c:axId val="449900832"/>
        <c:axId val="449901224"/>
      </c:lineChart>
      <c:catAx>
        <c:axId val="449900832"/>
        <c:scaling>
          <c:orientation val="minMax"/>
        </c:scaling>
        <c:delete val="1"/>
        <c:axPos val="b"/>
        <c:numFmt formatCode="General" sourceLinked="1"/>
        <c:majorTickMark val="out"/>
        <c:minorTickMark val="none"/>
        <c:tickLblPos val="none"/>
        <c:crossAx val="449901224"/>
        <c:crosses val="autoZero"/>
        <c:auto val="1"/>
        <c:lblAlgn val="ctr"/>
        <c:lblOffset val="100"/>
        <c:noMultiLvlLbl val="0"/>
      </c:catAx>
      <c:valAx>
        <c:axId val="449901224"/>
        <c:scaling>
          <c:orientation val="minMax"/>
          <c:max val="2"/>
          <c:min val="0"/>
        </c:scaling>
        <c:delete val="0"/>
        <c:axPos val="l"/>
        <c:numFmt formatCode="0%" sourceLinked="1"/>
        <c:majorTickMark val="none"/>
        <c:minorTickMark val="none"/>
        <c:tickLblPos val="none"/>
        <c:crossAx val="449900832"/>
        <c:crosses val="autoZero"/>
        <c:crossBetween val="between"/>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QA!$D$24</c:f>
              <c:strCache>
                <c:ptCount val="1"/>
                <c:pt idx="0">
                  <c:v>Audit Findings - Validation</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QA!$I$25:$N$25</c:f>
              <c:numCache>
                <c:formatCode>0%</c:formatCode>
                <c:ptCount val="6"/>
                <c:pt idx="0">
                  <c:v>0</c:v>
                </c:pt>
                <c:pt idx="1">
                  <c:v>0</c:v>
                </c:pt>
                <c:pt idx="2">
                  <c:v>0</c:v>
                </c:pt>
                <c:pt idx="3">
                  <c:v>0</c:v>
                </c:pt>
                <c:pt idx="4" formatCode="0.00">
                  <c:v>2</c:v>
                </c:pt>
                <c:pt idx="5" formatCode="0.00">
                  <c:v>3.5714285714285716</c:v>
                </c:pt>
              </c:numCache>
            </c:numRef>
          </c:val>
          <c:extLst>
            <c:ext xmlns:c16="http://schemas.microsoft.com/office/drawing/2014/chart" uri="{C3380CC4-5D6E-409C-BE32-E72D297353CC}">
              <c16:uniqueId val="{00000000-EBD7-472F-A5E7-AD8BC230EC26}"/>
            </c:ext>
          </c:extLst>
        </c:ser>
        <c:dLbls>
          <c:showLegendKey val="0"/>
          <c:showVal val="0"/>
          <c:showCatName val="0"/>
          <c:showSerName val="0"/>
          <c:showPercent val="0"/>
          <c:showBubbleSize val="0"/>
        </c:dLbls>
        <c:gapWidth val="21"/>
        <c:axId val="449902008"/>
        <c:axId val="44990240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(QA!$G$25,QA!$G$25,QA!$G$25,QA!$G$25,QA!$G$25)</c:f>
              <c:numCache>
                <c:formatCode>0.00</c:formatCode>
                <c:ptCount val="5"/>
              </c:numCache>
            </c:numRef>
          </c:val>
          <c:smooth val="0"/>
          <c:extLst>
            <c:ext xmlns:c16="http://schemas.microsoft.com/office/drawing/2014/chart" uri="{C3380CC4-5D6E-409C-BE32-E72D297353CC}">
              <c16:uniqueId val="{00000001-EBD7-472F-A5E7-AD8BC230EC26}"/>
            </c:ext>
          </c:extLst>
        </c:ser>
        <c:dLbls>
          <c:showLegendKey val="0"/>
          <c:showVal val="0"/>
          <c:showCatName val="0"/>
          <c:showSerName val="0"/>
          <c:showPercent val="0"/>
          <c:showBubbleSize val="0"/>
        </c:dLbls>
        <c:marker val="1"/>
        <c:smooth val="0"/>
        <c:axId val="449902008"/>
        <c:axId val="449902400"/>
      </c:lineChart>
      <c:catAx>
        <c:axId val="449902008"/>
        <c:scaling>
          <c:orientation val="minMax"/>
        </c:scaling>
        <c:delete val="1"/>
        <c:axPos val="b"/>
        <c:numFmt formatCode="General" sourceLinked="1"/>
        <c:majorTickMark val="out"/>
        <c:minorTickMark val="none"/>
        <c:tickLblPos val="none"/>
        <c:crossAx val="449902400"/>
        <c:crosses val="autoZero"/>
        <c:auto val="1"/>
        <c:lblAlgn val="ctr"/>
        <c:lblOffset val="100"/>
        <c:noMultiLvlLbl val="0"/>
      </c:catAx>
      <c:valAx>
        <c:axId val="449902400"/>
        <c:scaling>
          <c:orientation val="minMax"/>
          <c:max val="2.5"/>
          <c:min val="0"/>
        </c:scaling>
        <c:delete val="0"/>
        <c:axPos val="l"/>
        <c:numFmt formatCode="0%" sourceLinked="1"/>
        <c:majorTickMark val="none"/>
        <c:minorTickMark val="none"/>
        <c:tickLblPos val="none"/>
        <c:crossAx val="44990200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Sales!$D$14</c:f>
              <c:strCache>
                <c:ptCount val="1"/>
                <c:pt idx="0">
                  <c:v>Efficiency ομάδας προώθησης Area 4</c:v>
                </c:pt>
              </c:strCache>
            </c:strRef>
          </c:tx>
          <c:spPr>
            <a:solidFill>
              <a:srgbClr val="0000CC"/>
            </a:solidFill>
            <a:ln w="25400">
              <a:noFill/>
            </a:ln>
          </c:spPr>
          <c:invertIfNegative val="0"/>
          <c:cat>
            <c:numRef>
              <c:f>Sales!$I$5:$N$5</c:f>
              <c:numCache>
                <c:formatCode>General</c:formatCode>
                <c:ptCount val="6"/>
                <c:pt idx="0">
                  <c:v>2014</c:v>
                </c:pt>
                <c:pt idx="1">
                  <c:v>2015</c:v>
                </c:pt>
                <c:pt idx="2">
                  <c:v>2016</c:v>
                </c:pt>
                <c:pt idx="3">
                  <c:v>2017</c:v>
                </c:pt>
                <c:pt idx="4">
                  <c:v>2018</c:v>
                </c:pt>
                <c:pt idx="5">
                  <c:v>2019</c:v>
                </c:pt>
              </c:numCache>
            </c:numRef>
          </c:cat>
          <c:val>
            <c:numRef>
              <c:f>Sales!$I$15:$N$15</c:f>
              <c:numCache>
                <c:formatCode>0%</c:formatCode>
                <c:ptCount val="6"/>
                <c:pt idx="2">
                  <c:v>7.77</c:v>
                </c:pt>
                <c:pt idx="3">
                  <c:v>6.79</c:v>
                </c:pt>
                <c:pt idx="5">
                  <c:v>5.35</c:v>
                </c:pt>
              </c:numCache>
            </c:numRef>
          </c:val>
          <c:extLst>
            <c:ext xmlns:c16="http://schemas.microsoft.com/office/drawing/2014/chart" uri="{C3380CC4-5D6E-409C-BE32-E72D297353CC}">
              <c16:uniqueId val="{00000000-64C3-47B0-A5C5-7F2749CFF437}"/>
            </c:ext>
          </c:extLst>
        </c:ser>
        <c:dLbls>
          <c:showLegendKey val="0"/>
          <c:showVal val="0"/>
          <c:showCatName val="0"/>
          <c:showSerName val="0"/>
          <c:showPercent val="0"/>
          <c:showBubbleSize val="0"/>
        </c:dLbls>
        <c:gapWidth val="21"/>
        <c:axId val="443689400"/>
        <c:axId val="44368979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(Sales!$G$15,Sales!$G$15,Sales!$G$15,Sales!$G$15,Sales!$G$15)</c:f>
              <c:numCache>
                <c:formatCode>0%</c:formatCode>
                <c:ptCount val="5"/>
                <c:pt idx="0">
                  <c:v>7.8</c:v>
                </c:pt>
                <c:pt idx="1">
                  <c:v>7.8</c:v>
                </c:pt>
                <c:pt idx="2">
                  <c:v>7.8</c:v>
                </c:pt>
                <c:pt idx="3">
                  <c:v>7.8</c:v>
                </c:pt>
                <c:pt idx="4">
                  <c:v>7.8</c:v>
                </c:pt>
              </c:numCache>
            </c:numRef>
          </c:val>
          <c:smooth val="0"/>
          <c:extLst>
            <c:ext xmlns:c16="http://schemas.microsoft.com/office/drawing/2014/chart" uri="{C3380CC4-5D6E-409C-BE32-E72D297353CC}">
              <c16:uniqueId val="{00000001-64C3-47B0-A5C5-7F2749CFF437}"/>
            </c:ext>
          </c:extLst>
        </c:ser>
        <c:dLbls>
          <c:showLegendKey val="0"/>
          <c:showVal val="0"/>
          <c:showCatName val="0"/>
          <c:showSerName val="0"/>
          <c:showPercent val="0"/>
          <c:showBubbleSize val="0"/>
        </c:dLbls>
        <c:marker val="1"/>
        <c:smooth val="0"/>
        <c:axId val="443689400"/>
        <c:axId val="443689792"/>
      </c:lineChart>
      <c:catAx>
        <c:axId val="443689400"/>
        <c:scaling>
          <c:orientation val="minMax"/>
        </c:scaling>
        <c:delete val="1"/>
        <c:axPos val="b"/>
        <c:numFmt formatCode="General" sourceLinked="1"/>
        <c:majorTickMark val="out"/>
        <c:minorTickMark val="none"/>
        <c:tickLblPos val="none"/>
        <c:crossAx val="443689792"/>
        <c:crosses val="autoZero"/>
        <c:auto val="1"/>
        <c:lblAlgn val="ctr"/>
        <c:lblOffset val="100"/>
        <c:noMultiLvlLbl val="0"/>
      </c:catAx>
      <c:valAx>
        <c:axId val="443689792"/>
        <c:scaling>
          <c:orientation val="minMax"/>
          <c:max val="1.1000000000000001"/>
          <c:min val="0"/>
        </c:scaling>
        <c:delete val="0"/>
        <c:axPos val="l"/>
        <c:numFmt formatCode="0%" sourceLinked="1"/>
        <c:majorTickMark val="none"/>
        <c:minorTickMark val="none"/>
        <c:tickLblPos val="none"/>
        <c:crossAx val="44368940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QA!$D$26</c:f>
              <c:strCache>
                <c:ptCount val="1"/>
                <c:pt idx="0">
                  <c:v>Audit Findings - HR</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QA!$I$27:$N$27</c:f>
              <c:numCache>
                <c:formatCode>0.0%</c:formatCode>
                <c:ptCount val="6"/>
                <c:pt idx="0">
                  <c:v>0</c:v>
                </c:pt>
                <c:pt idx="1">
                  <c:v>0</c:v>
                </c:pt>
                <c:pt idx="2">
                  <c:v>0</c:v>
                </c:pt>
                <c:pt idx="3">
                  <c:v>0</c:v>
                </c:pt>
                <c:pt idx="4" formatCode="0.00">
                  <c:v>0.5</c:v>
                </c:pt>
                <c:pt idx="5" formatCode="0.00">
                  <c:v>0.14285714285714285</c:v>
                </c:pt>
              </c:numCache>
            </c:numRef>
          </c:val>
          <c:extLst>
            <c:ext xmlns:c16="http://schemas.microsoft.com/office/drawing/2014/chart" uri="{C3380CC4-5D6E-409C-BE32-E72D297353CC}">
              <c16:uniqueId val="{00000000-605F-4F66-8403-66FE9B9CF8CC}"/>
            </c:ext>
          </c:extLst>
        </c:ser>
        <c:dLbls>
          <c:showLegendKey val="0"/>
          <c:showVal val="0"/>
          <c:showCatName val="0"/>
          <c:showSerName val="0"/>
          <c:showPercent val="0"/>
          <c:showBubbleSize val="0"/>
        </c:dLbls>
        <c:gapWidth val="21"/>
        <c:axId val="449903184"/>
        <c:axId val="44990357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(QA!$G$27,QA!$G$27,QA!$G$27,QA!$G$27,QA!$G$27)</c:f>
              <c:numCache>
                <c:formatCode>0.00</c:formatCode>
                <c:ptCount val="5"/>
              </c:numCache>
            </c:numRef>
          </c:val>
          <c:smooth val="0"/>
          <c:extLst>
            <c:ext xmlns:c16="http://schemas.microsoft.com/office/drawing/2014/chart" uri="{C3380CC4-5D6E-409C-BE32-E72D297353CC}">
              <c16:uniqueId val="{00000001-605F-4F66-8403-66FE9B9CF8CC}"/>
            </c:ext>
          </c:extLst>
        </c:ser>
        <c:dLbls>
          <c:showLegendKey val="0"/>
          <c:showVal val="0"/>
          <c:showCatName val="0"/>
          <c:showSerName val="0"/>
          <c:showPercent val="0"/>
          <c:showBubbleSize val="0"/>
        </c:dLbls>
        <c:marker val="1"/>
        <c:smooth val="0"/>
        <c:axId val="449903184"/>
        <c:axId val="449903576"/>
      </c:lineChart>
      <c:catAx>
        <c:axId val="449903184"/>
        <c:scaling>
          <c:orientation val="minMax"/>
        </c:scaling>
        <c:delete val="1"/>
        <c:axPos val="b"/>
        <c:numFmt formatCode="General" sourceLinked="1"/>
        <c:majorTickMark val="out"/>
        <c:minorTickMark val="none"/>
        <c:tickLblPos val="none"/>
        <c:crossAx val="449903576"/>
        <c:crosses val="autoZero"/>
        <c:auto val="1"/>
        <c:lblAlgn val="ctr"/>
        <c:lblOffset val="100"/>
        <c:noMultiLvlLbl val="0"/>
      </c:catAx>
      <c:valAx>
        <c:axId val="449903576"/>
        <c:scaling>
          <c:orientation val="minMax"/>
          <c:max val="0.75000000000000011"/>
          <c:min val="0"/>
        </c:scaling>
        <c:delete val="0"/>
        <c:axPos val="l"/>
        <c:numFmt formatCode="0.0%" sourceLinked="1"/>
        <c:majorTickMark val="none"/>
        <c:minorTickMark val="none"/>
        <c:tickLblPos val="none"/>
        <c:crossAx val="44990318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QA!$D$28</c:f>
              <c:strCache>
                <c:ptCount val="1"/>
                <c:pt idx="0">
                  <c:v>Audit Findings - EHS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QA!$I$29:$N$29</c:f>
              <c:numCache>
                <c:formatCode>0</c:formatCode>
                <c:ptCount val="6"/>
                <c:pt idx="0">
                  <c:v>0</c:v>
                </c:pt>
                <c:pt idx="1">
                  <c:v>0</c:v>
                </c:pt>
                <c:pt idx="2">
                  <c:v>0</c:v>
                </c:pt>
                <c:pt idx="3">
                  <c:v>0</c:v>
                </c:pt>
                <c:pt idx="4" formatCode="0.00">
                  <c:v>1</c:v>
                </c:pt>
                <c:pt idx="5" formatCode="0.00">
                  <c:v>0</c:v>
                </c:pt>
              </c:numCache>
            </c:numRef>
          </c:val>
          <c:extLst>
            <c:ext xmlns:c16="http://schemas.microsoft.com/office/drawing/2014/chart" uri="{C3380CC4-5D6E-409C-BE32-E72D297353CC}">
              <c16:uniqueId val="{00000000-16B2-406C-9BBF-1B67A5C52876}"/>
            </c:ext>
          </c:extLst>
        </c:ser>
        <c:dLbls>
          <c:showLegendKey val="0"/>
          <c:showVal val="0"/>
          <c:showCatName val="0"/>
          <c:showSerName val="0"/>
          <c:showPercent val="0"/>
          <c:showBubbleSize val="0"/>
        </c:dLbls>
        <c:gapWidth val="21"/>
        <c:axId val="449904360"/>
        <c:axId val="44990475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(QA!$G$29,QA!$G$29,QA!$G$29,QA!$G$29,QA!$G$29)</c:f>
              <c:numCache>
                <c:formatCode>0.00</c:formatCode>
                <c:ptCount val="5"/>
              </c:numCache>
            </c:numRef>
          </c:val>
          <c:smooth val="0"/>
          <c:extLst>
            <c:ext xmlns:c16="http://schemas.microsoft.com/office/drawing/2014/chart" uri="{C3380CC4-5D6E-409C-BE32-E72D297353CC}">
              <c16:uniqueId val="{00000001-16B2-406C-9BBF-1B67A5C52876}"/>
            </c:ext>
          </c:extLst>
        </c:ser>
        <c:dLbls>
          <c:showLegendKey val="0"/>
          <c:showVal val="0"/>
          <c:showCatName val="0"/>
          <c:showSerName val="0"/>
          <c:showPercent val="0"/>
          <c:showBubbleSize val="0"/>
        </c:dLbls>
        <c:marker val="1"/>
        <c:smooth val="0"/>
        <c:axId val="449904360"/>
        <c:axId val="449904752"/>
      </c:lineChart>
      <c:catAx>
        <c:axId val="449904360"/>
        <c:scaling>
          <c:orientation val="minMax"/>
        </c:scaling>
        <c:delete val="1"/>
        <c:axPos val="b"/>
        <c:numFmt formatCode="General" sourceLinked="1"/>
        <c:majorTickMark val="out"/>
        <c:minorTickMark val="none"/>
        <c:tickLblPos val="none"/>
        <c:crossAx val="449904752"/>
        <c:crosses val="autoZero"/>
        <c:auto val="1"/>
        <c:lblAlgn val="ctr"/>
        <c:lblOffset val="100"/>
        <c:noMultiLvlLbl val="0"/>
      </c:catAx>
      <c:valAx>
        <c:axId val="449904752"/>
        <c:scaling>
          <c:orientation val="minMax"/>
          <c:min val="0"/>
        </c:scaling>
        <c:delete val="0"/>
        <c:axPos val="l"/>
        <c:numFmt formatCode="0" sourceLinked="1"/>
        <c:majorTickMark val="none"/>
        <c:minorTickMark val="none"/>
        <c:tickLblPos val="none"/>
        <c:crossAx val="449904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QA!$D$30</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QA!$I$31:$M$31</c:f>
            </c:numRef>
          </c:val>
          <c:extLst>
            <c:ext xmlns:c16="http://schemas.microsoft.com/office/drawing/2014/chart" uri="{C3380CC4-5D6E-409C-BE32-E72D297353CC}">
              <c16:uniqueId val="{00000000-C0C8-488F-A65A-09CA80F07CEB}"/>
            </c:ext>
          </c:extLst>
        </c:ser>
        <c:dLbls>
          <c:showLegendKey val="0"/>
          <c:showVal val="0"/>
          <c:showCatName val="0"/>
          <c:showSerName val="0"/>
          <c:showPercent val="0"/>
          <c:showBubbleSize val="0"/>
        </c:dLbls>
        <c:gapWidth val="21"/>
        <c:axId val="449905536"/>
        <c:axId val="44990592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(QA!$G$31,QA!$G$31,QA!$G$31,QA!$G$31,QA!$G$31)</c:f>
            </c:numRef>
          </c:val>
          <c:smooth val="0"/>
          <c:extLst>
            <c:ext xmlns:c16="http://schemas.microsoft.com/office/drawing/2014/chart" uri="{C3380CC4-5D6E-409C-BE32-E72D297353CC}">
              <c16:uniqueId val="{00000001-C0C8-488F-A65A-09CA80F07CEB}"/>
            </c:ext>
          </c:extLst>
        </c:ser>
        <c:dLbls>
          <c:showLegendKey val="0"/>
          <c:showVal val="0"/>
          <c:showCatName val="0"/>
          <c:showSerName val="0"/>
          <c:showPercent val="0"/>
          <c:showBubbleSize val="0"/>
        </c:dLbls>
        <c:marker val="1"/>
        <c:smooth val="0"/>
        <c:axId val="449905536"/>
        <c:axId val="449905928"/>
      </c:lineChart>
      <c:catAx>
        <c:axId val="449905536"/>
        <c:scaling>
          <c:orientation val="minMax"/>
        </c:scaling>
        <c:delete val="1"/>
        <c:axPos val="b"/>
        <c:numFmt formatCode="General" sourceLinked="1"/>
        <c:majorTickMark val="out"/>
        <c:minorTickMark val="none"/>
        <c:tickLblPos val="none"/>
        <c:crossAx val="449905928"/>
        <c:crosses val="autoZero"/>
        <c:auto val="1"/>
        <c:lblAlgn val="ctr"/>
        <c:lblOffset val="100"/>
        <c:noMultiLvlLbl val="0"/>
      </c:catAx>
      <c:valAx>
        <c:axId val="449905928"/>
        <c:scaling>
          <c:orientation val="minMax"/>
          <c:max val="1"/>
          <c:min val="0"/>
        </c:scaling>
        <c:delete val="0"/>
        <c:axPos val="l"/>
        <c:numFmt formatCode="0.0%" sourceLinked="1"/>
        <c:majorTickMark val="none"/>
        <c:minorTickMark val="none"/>
        <c:tickLblPos val="none"/>
        <c:crossAx val="449905536"/>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QA!$D$32</c:f>
              <c:strCache>
                <c:ptCount val="1"/>
                <c:pt idx="0">
                  <c:v>External Audit Findings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QA!$I$33:$N$33</c:f>
              <c:numCache>
                <c:formatCode>0.00</c:formatCode>
                <c:ptCount val="6"/>
                <c:pt idx="0">
                  <c:v>0.65116279069767447</c:v>
                </c:pt>
                <c:pt idx="1">
                  <c:v>1.5769230769230769</c:v>
                </c:pt>
                <c:pt idx="2">
                  <c:v>0.875</c:v>
                </c:pt>
                <c:pt idx="3">
                  <c:v>2.5833333333333335</c:v>
                </c:pt>
                <c:pt idx="4">
                  <c:v>2.9166666666666665</c:v>
                </c:pt>
                <c:pt idx="5">
                  <c:v>5.0909090909090908</c:v>
                </c:pt>
              </c:numCache>
            </c:numRef>
          </c:val>
          <c:extLst>
            <c:ext xmlns:c16="http://schemas.microsoft.com/office/drawing/2014/chart" uri="{C3380CC4-5D6E-409C-BE32-E72D297353CC}">
              <c16:uniqueId val="{00000000-6C5E-45A0-82AE-83FEFAC0CEC8}"/>
            </c:ext>
          </c:extLst>
        </c:ser>
        <c:dLbls>
          <c:showLegendKey val="0"/>
          <c:showVal val="0"/>
          <c:showCatName val="0"/>
          <c:showSerName val="0"/>
          <c:showPercent val="0"/>
          <c:showBubbleSize val="0"/>
        </c:dLbls>
        <c:gapWidth val="21"/>
        <c:axId val="449906712"/>
        <c:axId val="44990710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(QA!$G$33,QA!$G$33,QA!$G$33,QA!$G$33,QA!$G$33)</c:f>
              <c:numCache>
                <c:formatCode>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6C5E-45A0-82AE-83FEFAC0CEC8}"/>
            </c:ext>
          </c:extLst>
        </c:ser>
        <c:dLbls>
          <c:showLegendKey val="0"/>
          <c:showVal val="0"/>
          <c:showCatName val="0"/>
          <c:showSerName val="0"/>
          <c:showPercent val="0"/>
          <c:showBubbleSize val="0"/>
        </c:dLbls>
        <c:marker val="1"/>
        <c:smooth val="0"/>
        <c:axId val="449906712"/>
        <c:axId val="449907104"/>
      </c:lineChart>
      <c:catAx>
        <c:axId val="449906712"/>
        <c:scaling>
          <c:orientation val="minMax"/>
        </c:scaling>
        <c:delete val="1"/>
        <c:axPos val="b"/>
        <c:numFmt formatCode="General" sourceLinked="1"/>
        <c:majorTickMark val="out"/>
        <c:minorTickMark val="none"/>
        <c:tickLblPos val="none"/>
        <c:crossAx val="449907104"/>
        <c:crosses val="autoZero"/>
        <c:auto val="1"/>
        <c:lblAlgn val="ctr"/>
        <c:lblOffset val="100"/>
        <c:noMultiLvlLbl val="0"/>
      </c:catAx>
      <c:valAx>
        <c:axId val="449907104"/>
        <c:scaling>
          <c:orientation val="minMax"/>
          <c:max val="4"/>
        </c:scaling>
        <c:delete val="0"/>
        <c:axPos val="l"/>
        <c:numFmt formatCode="0.00" sourceLinked="1"/>
        <c:majorTickMark val="none"/>
        <c:minorTickMark val="none"/>
        <c:tickLblPos val="none"/>
        <c:crossAx val="449906712"/>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QA!$D$34</c:f>
              <c:strCache>
                <c:ptCount val="1"/>
                <c:pt idx="0">
                  <c:v>In time completion of CAPAs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QA!$I$35:$N$35</c:f>
              <c:numCache>
                <c:formatCode>0.00%</c:formatCode>
                <c:ptCount val="6"/>
                <c:pt idx="0">
                  <c:v>0.10526315789473684</c:v>
                </c:pt>
                <c:pt idx="1">
                  <c:v>6.6666666666666666E-2</c:v>
                </c:pt>
                <c:pt idx="2">
                  <c:v>0.19696969696969696</c:v>
                </c:pt>
                <c:pt idx="3">
                  <c:v>0.33333333333333331</c:v>
                </c:pt>
                <c:pt idx="4" formatCode="0.0%">
                  <c:v>6.0240963855421686E-2</c:v>
                </c:pt>
                <c:pt idx="5" formatCode="0.0%">
                  <c:v>0.24050632911392406</c:v>
                </c:pt>
              </c:numCache>
            </c:numRef>
          </c:val>
          <c:extLst>
            <c:ext xmlns:c16="http://schemas.microsoft.com/office/drawing/2014/chart" uri="{C3380CC4-5D6E-409C-BE32-E72D297353CC}">
              <c16:uniqueId val="{00000000-A8C6-4EBB-B955-77ABA0A1A545}"/>
            </c:ext>
          </c:extLst>
        </c:ser>
        <c:dLbls>
          <c:showLegendKey val="0"/>
          <c:showVal val="0"/>
          <c:showCatName val="0"/>
          <c:showSerName val="0"/>
          <c:showPercent val="0"/>
          <c:showBubbleSize val="0"/>
        </c:dLbls>
        <c:gapWidth val="21"/>
        <c:axId val="449907888"/>
        <c:axId val="44990828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(QA!$G$35,QA!$G$35,QA!$G$35,QA!$G$35,QA!$G$35)</c:f>
              <c:numCache>
                <c:formatCode>0%</c:formatCode>
                <c:ptCount val="5"/>
                <c:pt idx="0">
                  <c:v>0.2</c:v>
                </c:pt>
                <c:pt idx="1">
                  <c:v>0.2</c:v>
                </c:pt>
                <c:pt idx="2">
                  <c:v>0.2</c:v>
                </c:pt>
                <c:pt idx="3">
                  <c:v>0.2</c:v>
                </c:pt>
                <c:pt idx="4">
                  <c:v>0.2</c:v>
                </c:pt>
              </c:numCache>
            </c:numRef>
          </c:val>
          <c:smooth val="0"/>
          <c:extLst>
            <c:ext xmlns:c16="http://schemas.microsoft.com/office/drawing/2014/chart" uri="{C3380CC4-5D6E-409C-BE32-E72D297353CC}">
              <c16:uniqueId val="{00000001-A8C6-4EBB-B955-77ABA0A1A545}"/>
            </c:ext>
          </c:extLst>
        </c:ser>
        <c:dLbls>
          <c:showLegendKey val="0"/>
          <c:showVal val="0"/>
          <c:showCatName val="0"/>
          <c:showSerName val="0"/>
          <c:showPercent val="0"/>
          <c:showBubbleSize val="0"/>
        </c:dLbls>
        <c:marker val="1"/>
        <c:smooth val="0"/>
        <c:axId val="449907888"/>
        <c:axId val="449908280"/>
      </c:lineChart>
      <c:catAx>
        <c:axId val="449907888"/>
        <c:scaling>
          <c:orientation val="minMax"/>
        </c:scaling>
        <c:delete val="1"/>
        <c:axPos val="b"/>
        <c:numFmt formatCode="General" sourceLinked="1"/>
        <c:majorTickMark val="out"/>
        <c:minorTickMark val="none"/>
        <c:tickLblPos val="none"/>
        <c:crossAx val="449908280"/>
        <c:crosses val="autoZero"/>
        <c:auto val="1"/>
        <c:lblAlgn val="ctr"/>
        <c:lblOffset val="100"/>
        <c:noMultiLvlLbl val="0"/>
      </c:catAx>
      <c:valAx>
        <c:axId val="449908280"/>
        <c:scaling>
          <c:orientation val="minMax"/>
          <c:max val="0.5"/>
          <c:min val="0"/>
        </c:scaling>
        <c:delete val="0"/>
        <c:axPos val="l"/>
        <c:numFmt formatCode="0.00%" sourceLinked="1"/>
        <c:majorTickMark val="none"/>
        <c:minorTickMark val="none"/>
        <c:tickLblPos val="none"/>
        <c:crossAx val="449907888"/>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QA!$D$36</c:f>
              <c:strCache>
                <c:ptCount val="1"/>
                <c:pt idx="0">
                  <c:v>System Qualification</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QA!$I$37:$N$37</c:f>
              <c:numCache>
                <c:formatCode>0</c:formatCode>
                <c:ptCount val="6"/>
                <c:pt idx="0">
                  <c:v>4</c:v>
                </c:pt>
                <c:pt idx="1">
                  <c:v>5</c:v>
                </c:pt>
                <c:pt idx="2">
                  <c:v>5</c:v>
                </c:pt>
                <c:pt idx="3">
                  <c:v>6</c:v>
                </c:pt>
                <c:pt idx="4">
                  <c:v>4</c:v>
                </c:pt>
                <c:pt idx="5">
                  <c:v>4</c:v>
                </c:pt>
              </c:numCache>
            </c:numRef>
          </c:val>
          <c:extLst>
            <c:ext xmlns:c16="http://schemas.microsoft.com/office/drawing/2014/chart" uri="{C3380CC4-5D6E-409C-BE32-E72D297353CC}">
              <c16:uniqueId val="{00000000-380B-4B09-B763-4161E887CD99}"/>
            </c:ext>
          </c:extLst>
        </c:ser>
        <c:dLbls>
          <c:showLegendKey val="0"/>
          <c:showVal val="0"/>
          <c:showCatName val="0"/>
          <c:showSerName val="0"/>
          <c:showPercent val="0"/>
          <c:showBubbleSize val="0"/>
        </c:dLbls>
        <c:gapWidth val="21"/>
        <c:axId val="449909064"/>
        <c:axId val="44990945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(QA!$G$37,QA!$G$37,QA!$G$37,QA!$G$37,QA!$G$37)</c:f>
              <c:numCache>
                <c:formatCode>0</c:formatCode>
                <c:ptCount val="5"/>
                <c:pt idx="0">
                  <c:v>7</c:v>
                </c:pt>
                <c:pt idx="1">
                  <c:v>7</c:v>
                </c:pt>
                <c:pt idx="2">
                  <c:v>7</c:v>
                </c:pt>
                <c:pt idx="3">
                  <c:v>7</c:v>
                </c:pt>
                <c:pt idx="4">
                  <c:v>7</c:v>
                </c:pt>
              </c:numCache>
            </c:numRef>
          </c:val>
          <c:smooth val="0"/>
          <c:extLst>
            <c:ext xmlns:c16="http://schemas.microsoft.com/office/drawing/2014/chart" uri="{C3380CC4-5D6E-409C-BE32-E72D297353CC}">
              <c16:uniqueId val="{00000001-380B-4B09-B763-4161E887CD99}"/>
            </c:ext>
          </c:extLst>
        </c:ser>
        <c:dLbls>
          <c:showLegendKey val="0"/>
          <c:showVal val="0"/>
          <c:showCatName val="0"/>
          <c:showSerName val="0"/>
          <c:showPercent val="0"/>
          <c:showBubbleSize val="0"/>
        </c:dLbls>
        <c:marker val="1"/>
        <c:smooth val="0"/>
        <c:axId val="449909064"/>
        <c:axId val="449909456"/>
      </c:lineChart>
      <c:catAx>
        <c:axId val="449909064"/>
        <c:scaling>
          <c:orientation val="minMax"/>
        </c:scaling>
        <c:delete val="1"/>
        <c:axPos val="b"/>
        <c:numFmt formatCode="General" sourceLinked="1"/>
        <c:majorTickMark val="out"/>
        <c:minorTickMark val="none"/>
        <c:tickLblPos val="none"/>
        <c:crossAx val="449909456"/>
        <c:crosses val="autoZero"/>
        <c:auto val="1"/>
        <c:lblAlgn val="ctr"/>
        <c:lblOffset val="100"/>
        <c:noMultiLvlLbl val="0"/>
      </c:catAx>
      <c:valAx>
        <c:axId val="449909456"/>
        <c:scaling>
          <c:orientation val="minMax"/>
          <c:max val="10"/>
        </c:scaling>
        <c:delete val="0"/>
        <c:axPos val="l"/>
        <c:numFmt formatCode="0" sourceLinked="1"/>
        <c:majorTickMark val="none"/>
        <c:minorTickMark val="none"/>
        <c:tickLblPos val="none"/>
        <c:crossAx val="449909064"/>
        <c:crosses val="autoZero"/>
        <c:crossBetween val="between"/>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QA!$D$38</c:f>
              <c:strCache>
                <c:ptCount val="1"/>
                <c:pt idx="0">
                  <c:v>Recalls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QA!$I$39:$N$39</c:f>
              <c:numCache>
                <c:formatCode>0</c:formatCode>
                <c:ptCount val="6"/>
                <c:pt idx="0">
                  <c:v>0</c:v>
                </c:pt>
                <c:pt idx="1">
                  <c:v>0</c:v>
                </c:pt>
                <c:pt idx="2">
                  <c:v>2</c:v>
                </c:pt>
                <c:pt idx="3">
                  <c:v>0</c:v>
                </c:pt>
                <c:pt idx="4">
                  <c:v>1E-8</c:v>
                </c:pt>
                <c:pt idx="5">
                  <c:v>1</c:v>
                </c:pt>
              </c:numCache>
            </c:numRef>
          </c:val>
          <c:extLst>
            <c:ext xmlns:c16="http://schemas.microsoft.com/office/drawing/2014/chart" uri="{C3380CC4-5D6E-409C-BE32-E72D297353CC}">
              <c16:uniqueId val="{00000000-37A6-44A3-9C8A-3B8060372C46}"/>
            </c:ext>
          </c:extLst>
        </c:ser>
        <c:dLbls>
          <c:showLegendKey val="0"/>
          <c:showVal val="0"/>
          <c:showCatName val="0"/>
          <c:showSerName val="0"/>
          <c:showPercent val="0"/>
          <c:showBubbleSize val="0"/>
        </c:dLbls>
        <c:gapWidth val="21"/>
        <c:axId val="449910240"/>
        <c:axId val="44991063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(QA!$G$39,QA!$G$39,QA!$G$39,QA!$G$39,QA!$G$39)</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37A6-44A3-9C8A-3B8060372C46}"/>
            </c:ext>
          </c:extLst>
        </c:ser>
        <c:dLbls>
          <c:showLegendKey val="0"/>
          <c:showVal val="0"/>
          <c:showCatName val="0"/>
          <c:showSerName val="0"/>
          <c:showPercent val="0"/>
          <c:showBubbleSize val="0"/>
        </c:dLbls>
        <c:marker val="1"/>
        <c:smooth val="0"/>
        <c:axId val="449910240"/>
        <c:axId val="449910632"/>
      </c:lineChart>
      <c:catAx>
        <c:axId val="449910240"/>
        <c:scaling>
          <c:orientation val="minMax"/>
        </c:scaling>
        <c:delete val="1"/>
        <c:axPos val="b"/>
        <c:numFmt formatCode="General" sourceLinked="1"/>
        <c:majorTickMark val="out"/>
        <c:minorTickMark val="none"/>
        <c:tickLblPos val="none"/>
        <c:crossAx val="449910632"/>
        <c:crosses val="autoZero"/>
        <c:auto val="1"/>
        <c:lblAlgn val="ctr"/>
        <c:lblOffset val="100"/>
        <c:noMultiLvlLbl val="0"/>
      </c:catAx>
      <c:valAx>
        <c:axId val="449910632"/>
        <c:scaling>
          <c:orientation val="minMax"/>
        </c:scaling>
        <c:delete val="0"/>
        <c:axPos val="l"/>
        <c:numFmt formatCode="0" sourceLinked="1"/>
        <c:majorTickMark val="none"/>
        <c:minorTickMark val="none"/>
        <c:tickLblPos val="none"/>
        <c:crossAx val="449910240"/>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QA!$D$40</c:f>
              <c:strCache>
                <c:ptCount val="1"/>
                <c:pt idx="0">
                  <c:v>Change Management Success - lead time</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QA!$I$41:$N$41</c:f>
              <c:numCache>
                <c:formatCode>0.00%</c:formatCode>
                <c:ptCount val="6"/>
                <c:pt idx="0" formatCode="0%">
                  <c:v>0.5</c:v>
                </c:pt>
                <c:pt idx="1">
                  <c:v>0.5714285714285714</c:v>
                </c:pt>
                <c:pt idx="2" formatCode="0%">
                  <c:v>0.4</c:v>
                </c:pt>
                <c:pt idx="3" formatCode="0%">
                  <c:v>0.4</c:v>
                </c:pt>
                <c:pt idx="4" formatCode="0%">
                  <c:v>0.6</c:v>
                </c:pt>
                <c:pt idx="5" formatCode="0%">
                  <c:v>0.6</c:v>
                </c:pt>
              </c:numCache>
            </c:numRef>
          </c:val>
          <c:extLst>
            <c:ext xmlns:c16="http://schemas.microsoft.com/office/drawing/2014/chart" uri="{C3380CC4-5D6E-409C-BE32-E72D297353CC}">
              <c16:uniqueId val="{00000000-C0A1-4ABA-B923-A0306A5CC2E5}"/>
            </c:ext>
          </c:extLst>
        </c:ser>
        <c:dLbls>
          <c:showLegendKey val="0"/>
          <c:showVal val="0"/>
          <c:showCatName val="0"/>
          <c:showSerName val="0"/>
          <c:showPercent val="0"/>
          <c:showBubbleSize val="0"/>
        </c:dLbls>
        <c:gapWidth val="21"/>
        <c:axId val="449911416"/>
        <c:axId val="44991180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(QA!$G$41,QA!$G$41,QA!$G$41,QA!$G$41,QA!$G$41)</c:f>
              <c:numCache>
                <c:formatCode>0%</c:formatCode>
                <c:ptCount val="5"/>
                <c:pt idx="0">
                  <c:v>0.65</c:v>
                </c:pt>
                <c:pt idx="1">
                  <c:v>0.65</c:v>
                </c:pt>
                <c:pt idx="2">
                  <c:v>0.65</c:v>
                </c:pt>
                <c:pt idx="3">
                  <c:v>0.65</c:v>
                </c:pt>
                <c:pt idx="4">
                  <c:v>0.65</c:v>
                </c:pt>
              </c:numCache>
            </c:numRef>
          </c:val>
          <c:smooth val="0"/>
          <c:extLst>
            <c:ext xmlns:c16="http://schemas.microsoft.com/office/drawing/2014/chart" uri="{C3380CC4-5D6E-409C-BE32-E72D297353CC}">
              <c16:uniqueId val="{00000001-C0A1-4ABA-B923-A0306A5CC2E5}"/>
            </c:ext>
          </c:extLst>
        </c:ser>
        <c:dLbls>
          <c:showLegendKey val="0"/>
          <c:showVal val="0"/>
          <c:showCatName val="0"/>
          <c:showSerName val="0"/>
          <c:showPercent val="0"/>
          <c:showBubbleSize val="0"/>
        </c:dLbls>
        <c:marker val="1"/>
        <c:smooth val="0"/>
        <c:axId val="449911416"/>
        <c:axId val="449911808"/>
      </c:lineChart>
      <c:catAx>
        <c:axId val="449911416"/>
        <c:scaling>
          <c:orientation val="minMax"/>
        </c:scaling>
        <c:delete val="1"/>
        <c:axPos val="b"/>
        <c:numFmt formatCode="General" sourceLinked="1"/>
        <c:majorTickMark val="out"/>
        <c:minorTickMark val="none"/>
        <c:tickLblPos val="none"/>
        <c:crossAx val="449911808"/>
        <c:crosses val="autoZero"/>
        <c:auto val="1"/>
        <c:lblAlgn val="ctr"/>
        <c:lblOffset val="100"/>
        <c:noMultiLvlLbl val="0"/>
      </c:catAx>
      <c:valAx>
        <c:axId val="449911808"/>
        <c:scaling>
          <c:orientation val="minMax"/>
          <c:max val="0.8"/>
          <c:min val="0"/>
        </c:scaling>
        <c:delete val="0"/>
        <c:axPos val="l"/>
        <c:numFmt formatCode="0%" sourceLinked="1"/>
        <c:majorTickMark val="none"/>
        <c:minorTickMark val="none"/>
        <c:tickLblPos val="none"/>
        <c:crossAx val="449911416"/>
        <c:crosses val="autoZero"/>
        <c:crossBetween val="between"/>
        <c:majorUnit val="1.0000000000000129E-4"/>
        <c:minorUnit val="1.0000000000000129E-4"/>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QA!$D$42</c:f>
              <c:strCache>
                <c:ptCount val="1"/>
                <c:pt idx="0">
                  <c:v>Change Management Success - Deployment Efficiency</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QA!$I$43:$N$43</c:f>
              <c:numCache>
                <c:formatCode>0%</c:formatCode>
                <c:ptCount val="6"/>
                <c:pt idx="0">
                  <c:v>1</c:v>
                </c:pt>
                <c:pt idx="1">
                  <c:v>1</c:v>
                </c:pt>
                <c:pt idx="2">
                  <c:v>0.75</c:v>
                </c:pt>
                <c:pt idx="3">
                  <c:v>1</c:v>
                </c:pt>
                <c:pt idx="4" formatCode="0.0%">
                  <c:v>0.95</c:v>
                </c:pt>
                <c:pt idx="5" formatCode="0.0%">
                  <c:v>0.95</c:v>
                </c:pt>
              </c:numCache>
            </c:numRef>
          </c:val>
          <c:extLst>
            <c:ext xmlns:c16="http://schemas.microsoft.com/office/drawing/2014/chart" uri="{C3380CC4-5D6E-409C-BE32-E72D297353CC}">
              <c16:uniqueId val="{00000000-6147-4251-94D5-DCB286531759}"/>
            </c:ext>
          </c:extLst>
        </c:ser>
        <c:dLbls>
          <c:showLegendKey val="0"/>
          <c:showVal val="0"/>
          <c:showCatName val="0"/>
          <c:showSerName val="0"/>
          <c:showPercent val="0"/>
          <c:showBubbleSize val="0"/>
        </c:dLbls>
        <c:gapWidth val="21"/>
        <c:axId val="449912984"/>
        <c:axId val="44991337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(QA!$G$43,QA!$G$43,QA!$G$43,QA!$G$43,QA!$G$43)</c:f>
              <c:numCache>
                <c:formatCode>0%</c:formatCode>
                <c:ptCount val="5"/>
                <c:pt idx="0">
                  <c:v>0.8</c:v>
                </c:pt>
                <c:pt idx="1">
                  <c:v>0.8</c:v>
                </c:pt>
                <c:pt idx="2">
                  <c:v>0.8</c:v>
                </c:pt>
                <c:pt idx="3">
                  <c:v>0.8</c:v>
                </c:pt>
                <c:pt idx="4">
                  <c:v>0.8</c:v>
                </c:pt>
              </c:numCache>
            </c:numRef>
          </c:val>
          <c:smooth val="0"/>
          <c:extLst>
            <c:ext xmlns:c16="http://schemas.microsoft.com/office/drawing/2014/chart" uri="{C3380CC4-5D6E-409C-BE32-E72D297353CC}">
              <c16:uniqueId val="{00000001-6147-4251-94D5-DCB286531759}"/>
            </c:ext>
          </c:extLst>
        </c:ser>
        <c:dLbls>
          <c:showLegendKey val="0"/>
          <c:showVal val="0"/>
          <c:showCatName val="0"/>
          <c:showSerName val="0"/>
          <c:showPercent val="0"/>
          <c:showBubbleSize val="0"/>
        </c:dLbls>
        <c:marker val="1"/>
        <c:smooth val="0"/>
        <c:axId val="449912984"/>
        <c:axId val="449913376"/>
      </c:lineChart>
      <c:catAx>
        <c:axId val="449912984"/>
        <c:scaling>
          <c:orientation val="minMax"/>
        </c:scaling>
        <c:delete val="1"/>
        <c:axPos val="b"/>
        <c:numFmt formatCode="General" sourceLinked="1"/>
        <c:majorTickMark val="out"/>
        <c:minorTickMark val="none"/>
        <c:tickLblPos val="none"/>
        <c:crossAx val="449913376"/>
        <c:crosses val="autoZero"/>
        <c:auto val="1"/>
        <c:lblAlgn val="ctr"/>
        <c:lblOffset val="100"/>
        <c:noMultiLvlLbl val="0"/>
      </c:catAx>
      <c:valAx>
        <c:axId val="449913376"/>
        <c:scaling>
          <c:orientation val="minMax"/>
          <c:min val="0"/>
        </c:scaling>
        <c:delete val="0"/>
        <c:axPos val="l"/>
        <c:numFmt formatCode="0%" sourceLinked="1"/>
        <c:majorTickMark val="none"/>
        <c:minorTickMark val="none"/>
        <c:tickLblPos val="none"/>
        <c:crossAx val="449912984"/>
        <c:crosses val="autoZero"/>
        <c:crossBetween val="between"/>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QA!$D$44</c:f>
              <c:strCache>
                <c:ptCount val="1"/>
                <c:pt idx="0">
                  <c:v>Change Management Overall Success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QA!$I$45:$N$45</c:f>
              <c:numCache>
                <c:formatCode>0%</c:formatCode>
                <c:ptCount val="6"/>
                <c:pt idx="0">
                  <c:v>0.75</c:v>
                </c:pt>
                <c:pt idx="1">
                  <c:v>0.7857142857142857</c:v>
                </c:pt>
                <c:pt idx="2">
                  <c:v>0.57499999999999996</c:v>
                </c:pt>
                <c:pt idx="3">
                  <c:v>0.7</c:v>
                </c:pt>
                <c:pt idx="4">
                  <c:v>0.77499999999999991</c:v>
                </c:pt>
                <c:pt idx="5">
                  <c:v>0.77499999999999991</c:v>
                </c:pt>
              </c:numCache>
            </c:numRef>
          </c:val>
          <c:extLst>
            <c:ext xmlns:c16="http://schemas.microsoft.com/office/drawing/2014/chart" uri="{C3380CC4-5D6E-409C-BE32-E72D297353CC}">
              <c16:uniqueId val="{00000000-1ACD-4854-8963-0159BBA912B0}"/>
            </c:ext>
          </c:extLst>
        </c:ser>
        <c:dLbls>
          <c:showLegendKey val="0"/>
          <c:showVal val="0"/>
          <c:showCatName val="0"/>
          <c:showSerName val="0"/>
          <c:showPercent val="0"/>
          <c:showBubbleSize val="0"/>
        </c:dLbls>
        <c:gapWidth val="21"/>
        <c:axId val="449913768"/>
        <c:axId val="44991416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(QA!$G$45,QA!$G$45,QA!$G$45,QA!$G$45,QA!$G$45)</c:f>
              <c:numCache>
                <c:formatCode>0%</c:formatCode>
                <c:ptCount val="5"/>
                <c:pt idx="0">
                  <c:v>0.65</c:v>
                </c:pt>
                <c:pt idx="1">
                  <c:v>0.65</c:v>
                </c:pt>
                <c:pt idx="2">
                  <c:v>0.65</c:v>
                </c:pt>
                <c:pt idx="3">
                  <c:v>0.65</c:v>
                </c:pt>
                <c:pt idx="4">
                  <c:v>0.65</c:v>
                </c:pt>
              </c:numCache>
            </c:numRef>
          </c:val>
          <c:smooth val="0"/>
          <c:extLst>
            <c:ext xmlns:c16="http://schemas.microsoft.com/office/drawing/2014/chart" uri="{C3380CC4-5D6E-409C-BE32-E72D297353CC}">
              <c16:uniqueId val="{00000001-1ACD-4854-8963-0159BBA912B0}"/>
            </c:ext>
          </c:extLst>
        </c:ser>
        <c:dLbls>
          <c:showLegendKey val="0"/>
          <c:showVal val="0"/>
          <c:showCatName val="0"/>
          <c:showSerName val="0"/>
          <c:showPercent val="0"/>
          <c:showBubbleSize val="0"/>
        </c:dLbls>
        <c:marker val="1"/>
        <c:smooth val="0"/>
        <c:axId val="449913768"/>
        <c:axId val="449914160"/>
      </c:lineChart>
      <c:catAx>
        <c:axId val="449913768"/>
        <c:scaling>
          <c:orientation val="minMax"/>
        </c:scaling>
        <c:delete val="1"/>
        <c:axPos val="b"/>
        <c:numFmt formatCode="General" sourceLinked="1"/>
        <c:majorTickMark val="out"/>
        <c:minorTickMark val="none"/>
        <c:tickLblPos val="none"/>
        <c:crossAx val="449914160"/>
        <c:crosses val="autoZero"/>
        <c:auto val="1"/>
        <c:lblAlgn val="ctr"/>
        <c:lblOffset val="100"/>
        <c:noMultiLvlLbl val="0"/>
      </c:catAx>
      <c:valAx>
        <c:axId val="449914160"/>
        <c:scaling>
          <c:orientation val="minMax"/>
          <c:max val="1"/>
          <c:min val="0"/>
        </c:scaling>
        <c:delete val="0"/>
        <c:axPos val="l"/>
        <c:numFmt formatCode="0%" sourceLinked="1"/>
        <c:majorTickMark val="none"/>
        <c:minorTickMark val="none"/>
        <c:tickLblPos val="none"/>
        <c:crossAx val="44991376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Sales!$D$16</c:f>
              <c:strCache>
                <c:ptCount val="1"/>
                <c:pt idx="0">
                  <c:v>Επίπεδο ενημέρωσης ιατρών </c:v>
                </c:pt>
              </c:strCache>
            </c:strRef>
          </c:tx>
          <c:spPr>
            <a:solidFill>
              <a:srgbClr val="0000CC"/>
            </a:solidFill>
            <a:ln w="25400">
              <a:noFill/>
            </a:ln>
          </c:spPr>
          <c:invertIfNegative val="0"/>
          <c:cat>
            <c:numRef>
              <c:f>Sales!$I$5:$N$5</c:f>
              <c:numCache>
                <c:formatCode>General</c:formatCode>
                <c:ptCount val="6"/>
                <c:pt idx="0">
                  <c:v>2014</c:v>
                </c:pt>
                <c:pt idx="1">
                  <c:v>2015</c:v>
                </c:pt>
                <c:pt idx="2">
                  <c:v>2016</c:v>
                </c:pt>
                <c:pt idx="3">
                  <c:v>2017</c:v>
                </c:pt>
                <c:pt idx="4">
                  <c:v>2018</c:v>
                </c:pt>
                <c:pt idx="5">
                  <c:v>2019</c:v>
                </c:pt>
              </c:numCache>
            </c:numRef>
          </c:cat>
          <c:val>
            <c:numRef>
              <c:f>Sales!$I$17:$N$17</c:f>
              <c:numCache>
                <c:formatCode>0.00</c:formatCode>
                <c:ptCount val="6"/>
                <c:pt idx="0" formatCode="0%">
                  <c:v>0.93</c:v>
                </c:pt>
                <c:pt idx="5" formatCode="0%">
                  <c:v>0.89</c:v>
                </c:pt>
              </c:numCache>
            </c:numRef>
          </c:val>
          <c:extLst>
            <c:ext xmlns:c16="http://schemas.microsoft.com/office/drawing/2014/chart" uri="{C3380CC4-5D6E-409C-BE32-E72D297353CC}">
              <c16:uniqueId val="{00000000-62A6-434B-B080-9ACD6AF0DD3C}"/>
            </c:ext>
          </c:extLst>
        </c:ser>
        <c:dLbls>
          <c:showLegendKey val="0"/>
          <c:showVal val="0"/>
          <c:showCatName val="0"/>
          <c:showSerName val="0"/>
          <c:showPercent val="0"/>
          <c:showBubbleSize val="0"/>
        </c:dLbls>
        <c:gapWidth val="21"/>
        <c:axId val="317452712"/>
        <c:axId val="49512485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(Sales!$G$17,Sales!$G$17,Sales!$G$17,Sales!$G$17,Sales!$G$17)</c:f>
              <c:numCache>
                <c:formatCode>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62A6-434B-B080-9ACD6AF0DD3C}"/>
            </c:ext>
          </c:extLst>
        </c:ser>
        <c:dLbls>
          <c:showLegendKey val="0"/>
          <c:showVal val="0"/>
          <c:showCatName val="0"/>
          <c:showSerName val="0"/>
          <c:showPercent val="0"/>
          <c:showBubbleSize val="0"/>
        </c:dLbls>
        <c:marker val="1"/>
        <c:smooth val="0"/>
        <c:axId val="317452712"/>
        <c:axId val="495124856"/>
      </c:lineChart>
      <c:catAx>
        <c:axId val="317452712"/>
        <c:scaling>
          <c:orientation val="minMax"/>
        </c:scaling>
        <c:delete val="1"/>
        <c:axPos val="b"/>
        <c:numFmt formatCode="General" sourceLinked="1"/>
        <c:majorTickMark val="out"/>
        <c:minorTickMark val="none"/>
        <c:tickLblPos val="none"/>
        <c:crossAx val="495124856"/>
        <c:crosses val="autoZero"/>
        <c:auto val="1"/>
        <c:lblAlgn val="ctr"/>
        <c:lblOffset val="100"/>
        <c:noMultiLvlLbl val="0"/>
      </c:catAx>
      <c:valAx>
        <c:axId val="495124856"/>
        <c:scaling>
          <c:orientation val="minMax"/>
          <c:max val="1.1000000000000001"/>
          <c:min val="0"/>
        </c:scaling>
        <c:delete val="0"/>
        <c:axPos val="l"/>
        <c:numFmt formatCode="0%" sourceLinked="1"/>
        <c:majorTickMark val="none"/>
        <c:minorTickMark val="none"/>
        <c:tickLblPos val="none"/>
        <c:crossAx val="317452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QA!$D$46</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QA!$I$47:$M$47</c:f>
            </c:numRef>
          </c:val>
          <c:extLst>
            <c:ext xmlns:c16="http://schemas.microsoft.com/office/drawing/2014/chart" uri="{C3380CC4-5D6E-409C-BE32-E72D297353CC}">
              <c16:uniqueId val="{00000000-053B-4CB1-B77A-D3C26098C5D0}"/>
            </c:ext>
          </c:extLst>
        </c:ser>
        <c:dLbls>
          <c:showLegendKey val="0"/>
          <c:showVal val="0"/>
          <c:showCatName val="0"/>
          <c:showSerName val="0"/>
          <c:showPercent val="0"/>
          <c:showBubbleSize val="0"/>
        </c:dLbls>
        <c:gapWidth val="21"/>
        <c:axId val="449914944"/>
        <c:axId val="44991533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(QA!$G$47,QA!$G$47,QA!$G$47,QA!$G$47,QA!$G$47)</c:f>
            </c:numRef>
          </c:val>
          <c:smooth val="0"/>
          <c:extLst>
            <c:ext xmlns:c16="http://schemas.microsoft.com/office/drawing/2014/chart" uri="{C3380CC4-5D6E-409C-BE32-E72D297353CC}">
              <c16:uniqueId val="{00000001-053B-4CB1-B77A-D3C26098C5D0}"/>
            </c:ext>
          </c:extLst>
        </c:ser>
        <c:dLbls>
          <c:showLegendKey val="0"/>
          <c:showVal val="0"/>
          <c:showCatName val="0"/>
          <c:showSerName val="0"/>
          <c:showPercent val="0"/>
          <c:showBubbleSize val="0"/>
        </c:dLbls>
        <c:marker val="1"/>
        <c:smooth val="0"/>
        <c:axId val="449914944"/>
        <c:axId val="449915336"/>
      </c:lineChart>
      <c:catAx>
        <c:axId val="449914944"/>
        <c:scaling>
          <c:orientation val="minMax"/>
        </c:scaling>
        <c:delete val="1"/>
        <c:axPos val="b"/>
        <c:numFmt formatCode="General" sourceLinked="1"/>
        <c:majorTickMark val="out"/>
        <c:minorTickMark val="none"/>
        <c:tickLblPos val="none"/>
        <c:crossAx val="449915336"/>
        <c:crosses val="autoZero"/>
        <c:auto val="1"/>
        <c:lblAlgn val="ctr"/>
        <c:lblOffset val="100"/>
        <c:noMultiLvlLbl val="0"/>
      </c:catAx>
      <c:valAx>
        <c:axId val="449915336"/>
        <c:scaling>
          <c:orientation val="minMax"/>
          <c:max val="80"/>
          <c:min val="0"/>
        </c:scaling>
        <c:delete val="0"/>
        <c:axPos val="l"/>
        <c:numFmt formatCode="0.00" sourceLinked="1"/>
        <c:majorTickMark val="none"/>
        <c:minorTickMark val="none"/>
        <c:tickLblPos val="none"/>
        <c:crossAx val="449914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QA!$D$48</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QA!$I$49:$M$49</c:f>
            </c:numRef>
          </c:val>
          <c:extLst>
            <c:ext xmlns:c16="http://schemas.microsoft.com/office/drawing/2014/chart" uri="{C3380CC4-5D6E-409C-BE32-E72D297353CC}">
              <c16:uniqueId val="{00000000-2008-4B24-BE08-D6BA751565FD}"/>
            </c:ext>
          </c:extLst>
        </c:ser>
        <c:dLbls>
          <c:showLegendKey val="0"/>
          <c:showVal val="0"/>
          <c:showCatName val="0"/>
          <c:showSerName val="0"/>
          <c:showPercent val="0"/>
          <c:showBubbleSize val="0"/>
        </c:dLbls>
        <c:gapWidth val="21"/>
        <c:axId val="449228032"/>
        <c:axId val="44922842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(QA!$G$49,QA!$G$49,QA!$G$49,QA!$G$49,QA!$G$49)</c:f>
            </c:numRef>
          </c:val>
          <c:smooth val="0"/>
          <c:extLst>
            <c:ext xmlns:c16="http://schemas.microsoft.com/office/drawing/2014/chart" uri="{C3380CC4-5D6E-409C-BE32-E72D297353CC}">
              <c16:uniqueId val="{00000001-2008-4B24-BE08-D6BA751565FD}"/>
            </c:ext>
          </c:extLst>
        </c:ser>
        <c:dLbls>
          <c:showLegendKey val="0"/>
          <c:showVal val="0"/>
          <c:showCatName val="0"/>
          <c:showSerName val="0"/>
          <c:showPercent val="0"/>
          <c:showBubbleSize val="0"/>
        </c:dLbls>
        <c:marker val="1"/>
        <c:smooth val="0"/>
        <c:axId val="449228032"/>
        <c:axId val="449228424"/>
      </c:lineChart>
      <c:catAx>
        <c:axId val="449228032"/>
        <c:scaling>
          <c:orientation val="minMax"/>
        </c:scaling>
        <c:delete val="1"/>
        <c:axPos val="b"/>
        <c:numFmt formatCode="General" sourceLinked="1"/>
        <c:majorTickMark val="out"/>
        <c:minorTickMark val="none"/>
        <c:tickLblPos val="none"/>
        <c:crossAx val="449228424"/>
        <c:crosses val="autoZero"/>
        <c:auto val="1"/>
        <c:lblAlgn val="ctr"/>
        <c:lblOffset val="100"/>
        <c:noMultiLvlLbl val="0"/>
      </c:catAx>
      <c:valAx>
        <c:axId val="449228424"/>
        <c:scaling>
          <c:orientation val="minMax"/>
          <c:max val="80"/>
          <c:min val="0"/>
        </c:scaling>
        <c:delete val="0"/>
        <c:axPos val="l"/>
        <c:numFmt formatCode="0.00" sourceLinked="1"/>
        <c:majorTickMark val="none"/>
        <c:minorTickMark val="none"/>
        <c:tickLblPos val="none"/>
        <c:crossAx val="449228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QA!$D$50</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QA!$I$51:$M$51</c:f>
            </c:numRef>
          </c:val>
          <c:extLst>
            <c:ext xmlns:c16="http://schemas.microsoft.com/office/drawing/2014/chart" uri="{C3380CC4-5D6E-409C-BE32-E72D297353CC}">
              <c16:uniqueId val="{00000000-A5DC-4CD2-9E87-428ED443E59A}"/>
            </c:ext>
          </c:extLst>
        </c:ser>
        <c:dLbls>
          <c:showLegendKey val="0"/>
          <c:showVal val="0"/>
          <c:showCatName val="0"/>
          <c:showSerName val="0"/>
          <c:showPercent val="0"/>
          <c:showBubbleSize val="0"/>
        </c:dLbls>
        <c:gapWidth val="21"/>
        <c:axId val="449229208"/>
        <c:axId val="44922960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(QA!$G$51,QA!$G$51,QA!$G$51,QA!$G$51,QA!$G$51)</c:f>
            </c:numRef>
          </c:val>
          <c:smooth val="0"/>
          <c:extLst>
            <c:ext xmlns:c16="http://schemas.microsoft.com/office/drawing/2014/chart" uri="{C3380CC4-5D6E-409C-BE32-E72D297353CC}">
              <c16:uniqueId val="{00000001-A5DC-4CD2-9E87-428ED443E59A}"/>
            </c:ext>
          </c:extLst>
        </c:ser>
        <c:dLbls>
          <c:showLegendKey val="0"/>
          <c:showVal val="0"/>
          <c:showCatName val="0"/>
          <c:showSerName val="0"/>
          <c:showPercent val="0"/>
          <c:showBubbleSize val="0"/>
        </c:dLbls>
        <c:marker val="1"/>
        <c:smooth val="0"/>
        <c:axId val="449229208"/>
        <c:axId val="449229600"/>
      </c:lineChart>
      <c:catAx>
        <c:axId val="449229208"/>
        <c:scaling>
          <c:orientation val="minMax"/>
        </c:scaling>
        <c:delete val="1"/>
        <c:axPos val="b"/>
        <c:numFmt formatCode="General" sourceLinked="1"/>
        <c:majorTickMark val="out"/>
        <c:minorTickMark val="none"/>
        <c:tickLblPos val="none"/>
        <c:crossAx val="449229600"/>
        <c:crosses val="autoZero"/>
        <c:auto val="1"/>
        <c:lblAlgn val="ctr"/>
        <c:lblOffset val="100"/>
        <c:noMultiLvlLbl val="0"/>
      </c:catAx>
      <c:valAx>
        <c:axId val="449229600"/>
        <c:scaling>
          <c:orientation val="minMax"/>
          <c:max val="80"/>
          <c:min val="0"/>
        </c:scaling>
        <c:delete val="0"/>
        <c:axPos val="l"/>
        <c:numFmt formatCode="0.00" sourceLinked="1"/>
        <c:majorTickMark val="none"/>
        <c:minorTickMark val="none"/>
        <c:tickLblPos val="none"/>
        <c:crossAx val="4492292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QA!$D$52</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QA!$I$53:$M$53</c:f>
            </c:numRef>
          </c:val>
          <c:extLst>
            <c:ext xmlns:c16="http://schemas.microsoft.com/office/drawing/2014/chart" uri="{C3380CC4-5D6E-409C-BE32-E72D297353CC}">
              <c16:uniqueId val="{00000000-9923-408A-BB8F-A224B2FEA847}"/>
            </c:ext>
          </c:extLst>
        </c:ser>
        <c:dLbls>
          <c:showLegendKey val="0"/>
          <c:showVal val="0"/>
          <c:showCatName val="0"/>
          <c:showSerName val="0"/>
          <c:showPercent val="0"/>
          <c:showBubbleSize val="0"/>
        </c:dLbls>
        <c:gapWidth val="21"/>
        <c:axId val="449230384"/>
        <c:axId val="44923077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(QA!$G$53,QA!$G$53,QA!$G$53,QA!$G$53,QA!$G$53)</c:f>
            </c:numRef>
          </c:val>
          <c:smooth val="0"/>
          <c:extLst>
            <c:ext xmlns:c16="http://schemas.microsoft.com/office/drawing/2014/chart" uri="{C3380CC4-5D6E-409C-BE32-E72D297353CC}">
              <c16:uniqueId val="{00000001-9923-408A-BB8F-A224B2FEA847}"/>
            </c:ext>
          </c:extLst>
        </c:ser>
        <c:dLbls>
          <c:showLegendKey val="0"/>
          <c:showVal val="0"/>
          <c:showCatName val="0"/>
          <c:showSerName val="0"/>
          <c:showPercent val="0"/>
          <c:showBubbleSize val="0"/>
        </c:dLbls>
        <c:marker val="1"/>
        <c:smooth val="0"/>
        <c:axId val="449230384"/>
        <c:axId val="449230776"/>
      </c:lineChart>
      <c:catAx>
        <c:axId val="449230384"/>
        <c:scaling>
          <c:orientation val="minMax"/>
        </c:scaling>
        <c:delete val="1"/>
        <c:axPos val="b"/>
        <c:numFmt formatCode="General" sourceLinked="1"/>
        <c:majorTickMark val="out"/>
        <c:minorTickMark val="none"/>
        <c:tickLblPos val="none"/>
        <c:crossAx val="449230776"/>
        <c:crosses val="autoZero"/>
        <c:auto val="1"/>
        <c:lblAlgn val="ctr"/>
        <c:lblOffset val="100"/>
        <c:noMultiLvlLbl val="0"/>
      </c:catAx>
      <c:valAx>
        <c:axId val="449230776"/>
        <c:scaling>
          <c:orientation val="minMax"/>
          <c:max val="80"/>
          <c:min val="0"/>
        </c:scaling>
        <c:delete val="0"/>
        <c:axPos val="l"/>
        <c:numFmt formatCode="0.00" sourceLinked="1"/>
        <c:majorTickMark val="none"/>
        <c:minorTickMark val="none"/>
        <c:tickLblPos val="none"/>
        <c:crossAx val="4492303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QA!$D$54</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QA!$I$55:$M$55</c:f>
            </c:numRef>
          </c:val>
          <c:extLst>
            <c:ext xmlns:c16="http://schemas.microsoft.com/office/drawing/2014/chart" uri="{C3380CC4-5D6E-409C-BE32-E72D297353CC}">
              <c16:uniqueId val="{00000000-DB5E-45FA-BFC8-0F17F7713C60}"/>
            </c:ext>
          </c:extLst>
        </c:ser>
        <c:dLbls>
          <c:showLegendKey val="0"/>
          <c:showVal val="0"/>
          <c:showCatName val="0"/>
          <c:showSerName val="0"/>
          <c:showPercent val="0"/>
          <c:showBubbleSize val="0"/>
        </c:dLbls>
        <c:gapWidth val="21"/>
        <c:axId val="449231560"/>
        <c:axId val="44923195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(QA!$G$55,QA!$G$55,QA!$G$55,QA!$G$55,QA!$G$55)</c:f>
            </c:numRef>
          </c:val>
          <c:smooth val="0"/>
          <c:extLst>
            <c:ext xmlns:c16="http://schemas.microsoft.com/office/drawing/2014/chart" uri="{C3380CC4-5D6E-409C-BE32-E72D297353CC}">
              <c16:uniqueId val="{00000001-DB5E-45FA-BFC8-0F17F7713C60}"/>
            </c:ext>
          </c:extLst>
        </c:ser>
        <c:dLbls>
          <c:showLegendKey val="0"/>
          <c:showVal val="0"/>
          <c:showCatName val="0"/>
          <c:showSerName val="0"/>
          <c:showPercent val="0"/>
          <c:showBubbleSize val="0"/>
        </c:dLbls>
        <c:marker val="1"/>
        <c:smooth val="0"/>
        <c:axId val="449231560"/>
        <c:axId val="449231952"/>
      </c:lineChart>
      <c:catAx>
        <c:axId val="449231560"/>
        <c:scaling>
          <c:orientation val="minMax"/>
        </c:scaling>
        <c:delete val="1"/>
        <c:axPos val="b"/>
        <c:numFmt formatCode="General" sourceLinked="1"/>
        <c:majorTickMark val="out"/>
        <c:minorTickMark val="none"/>
        <c:tickLblPos val="none"/>
        <c:crossAx val="449231952"/>
        <c:crosses val="autoZero"/>
        <c:auto val="1"/>
        <c:lblAlgn val="ctr"/>
        <c:lblOffset val="100"/>
        <c:noMultiLvlLbl val="0"/>
      </c:catAx>
      <c:valAx>
        <c:axId val="449231952"/>
        <c:scaling>
          <c:orientation val="minMax"/>
          <c:max val="80"/>
          <c:min val="0"/>
        </c:scaling>
        <c:delete val="0"/>
        <c:axPos val="l"/>
        <c:numFmt formatCode="0.00" sourceLinked="1"/>
        <c:majorTickMark val="none"/>
        <c:minorTickMark val="none"/>
        <c:tickLblPos val="none"/>
        <c:crossAx val="4492315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QA!$D$56</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QA!$I$57:$M$57</c:f>
            </c:numRef>
          </c:val>
          <c:extLst>
            <c:ext xmlns:c16="http://schemas.microsoft.com/office/drawing/2014/chart" uri="{C3380CC4-5D6E-409C-BE32-E72D297353CC}">
              <c16:uniqueId val="{00000000-2854-4B49-B90F-5380CED31857}"/>
            </c:ext>
          </c:extLst>
        </c:ser>
        <c:dLbls>
          <c:showLegendKey val="0"/>
          <c:showVal val="0"/>
          <c:showCatName val="0"/>
          <c:showSerName val="0"/>
          <c:showPercent val="0"/>
          <c:showBubbleSize val="0"/>
        </c:dLbls>
        <c:gapWidth val="21"/>
        <c:axId val="449232736"/>
        <c:axId val="44923312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(QA!$G$57,QA!$G$57,QA!$G$57,QA!$G$57,QA!$G$57)</c:f>
            </c:numRef>
          </c:val>
          <c:smooth val="0"/>
          <c:extLst>
            <c:ext xmlns:c16="http://schemas.microsoft.com/office/drawing/2014/chart" uri="{C3380CC4-5D6E-409C-BE32-E72D297353CC}">
              <c16:uniqueId val="{00000001-2854-4B49-B90F-5380CED31857}"/>
            </c:ext>
          </c:extLst>
        </c:ser>
        <c:dLbls>
          <c:showLegendKey val="0"/>
          <c:showVal val="0"/>
          <c:showCatName val="0"/>
          <c:showSerName val="0"/>
          <c:showPercent val="0"/>
          <c:showBubbleSize val="0"/>
        </c:dLbls>
        <c:marker val="1"/>
        <c:smooth val="0"/>
        <c:axId val="449232736"/>
        <c:axId val="449233128"/>
      </c:lineChart>
      <c:catAx>
        <c:axId val="449232736"/>
        <c:scaling>
          <c:orientation val="minMax"/>
        </c:scaling>
        <c:delete val="1"/>
        <c:axPos val="b"/>
        <c:numFmt formatCode="General" sourceLinked="1"/>
        <c:majorTickMark val="out"/>
        <c:minorTickMark val="none"/>
        <c:tickLblPos val="none"/>
        <c:crossAx val="449233128"/>
        <c:crosses val="autoZero"/>
        <c:auto val="1"/>
        <c:lblAlgn val="ctr"/>
        <c:lblOffset val="100"/>
        <c:noMultiLvlLbl val="0"/>
      </c:catAx>
      <c:valAx>
        <c:axId val="449233128"/>
        <c:scaling>
          <c:orientation val="minMax"/>
          <c:max val="80"/>
          <c:min val="0"/>
        </c:scaling>
        <c:delete val="0"/>
        <c:axPos val="l"/>
        <c:numFmt formatCode="0.00" sourceLinked="1"/>
        <c:majorTickMark val="none"/>
        <c:minorTickMark val="none"/>
        <c:tickLblPos val="none"/>
        <c:crossAx val="4492327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QA!$D$58</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QA!$I$59:$M$59</c:f>
            </c:numRef>
          </c:val>
          <c:extLst>
            <c:ext xmlns:c16="http://schemas.microsoft.com/office/drawing/2014/chart" uri="{C3380CC4-5D6E-409C-BE32-E72D297353CC}">
              <c16:uniqueId val="{00000000-35D7-43F7-94EF-9E6CDF46CD98}"/>
            </c:ext>
          </c:extLst>
        </c:ser>
        <c:dLbls>
          <c:showLegendKey val="0"/>
          <c:showVal val="0"/>
          <c:showCatName val="0"/>
          <c:showSerName val="0"/>
          <c:showPercent val="0"/>
          <c:showBubbleSize val="0"/>
        </c:dLbls>
        <c:gapWidth val="21"/>
        <c:axId val="449233912"/>
        <c:axId val="449234304"/>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(QA!$G$59,QA!$G$59,QA!$G$59,QA!$G$59,QA!$G$59)</c:f>
            </c:numRef>
          </c:val>
          <c:smooth val="0"/>
          <c:extLst>
            <c:ext xmlns:c16="http://schemas.microsoft.com/office/drawing/2014/chart" uri="{C3380CC4-5D6E-409C-BE32-E72D297353CC}">
              <c16:uniqueId val="{00000001-35D7-43F7-94EF-9E6CDF46CD98}"/>
            </c:ext>
          </c:extLst>
        </c:ser>
        <c:dLbls>
          <c:showLegendKey val="0"/>
          <c:showVal val="0"/>
          <c:showCatName val="0"/>
          <c:showSerName val="0"/>
          <c:showPercent val="0"/>
          <c:showBubbleSize val="0"/>
        </c:dLbls>
        <c:marker val="1"/>
        <c:smooth val="0"/>
        <c:axId val="449233912"/>
        <c:axId val="449234304"/>
      </c:lineChart>
      <c:catAx>
        <c:axId val="449233912"/>
        <c:scaling>
          <c:orientation val="minMax"/>
        </c:scaling>
        <c:delete val="1"/>
        <c:axPos val="b"/>
        <c:numFmt formatCode="General" sourceLinked="1"/>
        <c:majorTickMark val="out"/>
        <c:minorTickMark val="none"/>
        <c:tickLblPos val="none"/>
        <c:crossAx val="449234304"/>
        <c:crosses val="autoZero"/>
        <c:auto val="1"/>
        <c:lblAlgn val="ctr"/>
        <c:lblOffset val="100"/>
        <c:noMultiLvlLbl val="0"/>
      </c:catAx>
      <c:valAx>
        <c:axId val="449234304"/>
        <c:scaling>
          <c:orientation val="minMax"/>
          <c:max val="80"/>
          <c:min val="0"/>
        </c:scaling>
        <c:delete val="0"/>
        <c:axPos val="l"/>
        <c:numFmt formatCode="0.00" sourceLinked="1"/>
        <c:majorTickMark val="none"/>
        <c:minorTickMark val="none"/>
        <c:tickLblPos val="none"/>
        <c:crossAx val="449233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QA!$D$60</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QA!$I$61:$M$61</c:f>
            </c:numRef>
          </c:val>
          <c:extLst>
            <c:ext xmlns:c16="http://schemas.microsoft.com/office/drawing/2014/chart" uri="{C3380CC4-5D6E-409C-BE32-E72D297353CC}">
              <c16:uniqueId val="{00000000-9FBD-4E7D-B035-F3373F2CB069}"/>
            </c:ext>
          </c:extLst>
        </c:ser>
        <c:dLbls>
          <c:showLegendKey val="0"/>
          <c:showVal val="0"/>
          <c:showCatName val="0"/>
          <c:showSerName val="0"/>
          <c:showPercent val="0"/>
          <c:showBubbleSize val="0"/>
        </c:dLbls>
        <c:gapWidth val="21"/>
        <c:axId val="449235088"/>
        <c:axId val="449235480"/>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(QA!$G$61,QA!$G$61,QA!$G$61,QA!$G$61,QA!$G$61)</c:f>
            </c:numRef>
          </c:val>
          <c:smooth val="0"/>
          <c:extLst>
            <c:ext xmlns:c16="http://schemas.microsoft.com/office/drawing/2014/chart" uri="{C3380CC4-5D6E-409C-BE32-E72D297353CC}">
              <c16:uniqueId val="{00000001-9FBD-4E7D-B035-F3373F2CB069}"/>
            </c:ext>
          </c:extLst>
        </c:ser>
        <c:dLbls>
          <c:showLegendKey val="0"/>
          <c:showVal val="0"/>
          <c:showCatName val="0"/>
          <c:showSerName val="0"/>
          <c:showPercent val="0"/>
          <c:showBubbleSize val="0"/>
        </c:dLbls>
        <c:marker val="1"/>
        <c:smooth val="0"/>
        <c:axId val="449235088"/>
        <c:axId val="449235480"/>
      </c:lineChart>
      <c:catAx>
        <c:axId val="449235088"/>
        <c:scaling>
          <c:orientation val="minMax"/>
        </c:scaling>
        <c:delete val="1"/>
        <c:axPos val="b"/>
        <c:numFmt formatCode="General" sourceLinked="1"/>
        <c:majorTickMark val="out"/>
        <c:minorTickMark val="none"/>
        <c:tickLblPos val="none"/>
        <c:crossAx val="449235480"/>
        <c:crosses val="autoZero"/>
        <c:auto val="1"/>
        <c:lblAlgn val="ctr"/>
        <c:lblOffset val="100"/>
        <c:noMultiLvlLbl val="0"/>
      </c:catAx>
      <c:valAx>
        <c:axId val="449235480"/>
        <c:scaling>
          <c:orientation val="minMax"/>
          <c:max val="80"/>
          <c:min val="0"/>
        </c:scaling>
        <c:delete val="0"/>
        <c:axPos val="l"/>
        <c:numFmt formatCode="0.00" sourceLinked="1"/>
        <c:majorTickMark val="none"/>
        <c:minorTickMark val="none"/>
        <c:tickLblPos val="none"/>
        <c:crossAx val="4492350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QA!$D$62</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QA!$I$63:$M$63</c:f>
            </c:numRef>
          </c:val>
          <c:extLst>
            <c:ext xmlns:c16="http://schemas.microsoft.com/office/drawing/2014/chart" uri="{C3380CC4-5D6E-409C-BE32-E72D297353CC}">
              <c16:uniqueId val="{00000000-6D1F-4FB0-9183-0FC83A808A11}"/>
            </c:ext>
          </c:extLst>
        </c:ser>
        <c:dLbls>
          <c:showLegendKey val="0"/>
          <c:showVal val="0"/>
          <c:showCatName val="0"/>
          <c:showSerName val="0"/>
          <c:showPercent val="0"/>
          <c:showBubbleSize val="0"/>
        </c:dLbls>
        <c:gapWidth val="21"/>
        <c:axId val="449236264"/>
        <c:axId val="449236656"/>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(QA!$G$63,QA!$G$63,QA!$G$63,QA!$G$63,QA!$G$63)</c:f>
            </c:numRef>
          </c:val>
          <c:smooth val="0"/>
          <c:extLst>
            <c:ext xmlns:c16="http://schemas.microsoft.com/office/drawing/2014/chart" uri="{C3380CC4-5D6E-409C-BE32-E72D297353CC}">
              <c16:uniqueId val="{00000001-6D1F-4FB0-9183-0FC83A808A11}"/>
            </c:ext>
          </c:extLst>
        </c:ser>
        <c:dLbls>
          <c:showLegendKey val="0"/>
          <c:showVal val="0"/>
          <c:showCatName val="0"/>
          <c:showSerName val="0"/>
          <c:showPercent val="0"/>
          <c:showBubbleSize val="0"/>
        </c:dLbls>
        <c:marker val="1"/>
        <c:smooth val="0"/>
        <c:axId val="449236264"/>
        <c:axId val="449236656"/>
      </c:lineChart>
      <c:catAx>
        <c:axId val="449236264"/>
        <c:scaling>
          <c:orientation val="minMax"/>
        </c:scaling>
        <c:delete val="1"/>
        <c:axPos val="b"/>
        <c:numFmt formatCode="General" sourceLinked="1"/>
        <c:majorTickMark val="out"/>
        <c:minorTickMark val="none"/>
        <c:tickLblPos val="none"/>
        <c:crossAx val="449236656"/>
        <c:crosses val="autoZero"/>
        <c:auto val="1"/>
        <c:lblAlgn val="ctr"/>
        <c:lblOffset val="100"/>
        <c:noMultiLvlLbl val="0"/>
      </c:catAx>
      <c:valAx>
        <c:axId val="449236656"/>
        <c:scaling>
          <c:orientation val="minMax"/>
          <c:max val="80"/>
          <c:min val="0"/>
        </c:scaling>
        <c:delete val="0"/>
        <c:axPos val="l"/>
        <c:numFmt formatCode="0.00" sourceLinked="1"/>
        <c:majorTickMark val="none"/>
        <c:minorTickMark val="none"/>
        <c:tickLblPos val="none"/>
        <c:crossAx val="4492362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QA!$D$64</c:f>
              <c:strCache>
                <c:ptCount val="1"/>
              </c:strCache>
            </c:strRef>
          </c:tx>
          <c:spPr>
            <a:solidFill>
              <a:srgbClr val="0000CC"/>
            </a:solidFill>
            <a:ln w="25400">
              <a:noFill/>
            </a:ln>
          </c:spPr>
          <c:invertIfNegative val="0"/>
          <c:cat>
            <c:numRef>
              <c:f>QA!$I$5:$M$5</c:f>
              <c:numCache>
                <c:formatCode>General</c:formatCode>
                <c:ptCount val="5"/>
                <c:pt idx="0">
                  <c:v>2014</c:v>
                </c:pt>
                <c:pt idx="1">
                  <c:v>2015</c:v>
                </c:pt>
                <c:pt idx="2">
                  <c:v>2016</c:v>
                </c:pt>
                <c:pt idx="3">
                  <c:v>2017</c:v>
                </c:pt>
                <c:pt idx="4">
                  <c:v>2018</c:v>
                </c:pt>
              </c:numCache>
            </c:numRef>
          </c:cat>
          <c:val>
            <c:numRef>
              <c:f>QA!$I$65:$M$65</c:f>
            </c:numRef>
          </c:val>
          <c:extLst>
            <c:ext xmlns:c16="http://schemas.microsoft.com/office/drawing/2014/chart" uri="{C3380CC4-5D6E-409C-BE32-E72D297353CC}">
              <c16:uniqueId val="{00000000-FE07-475F-92F7-BE827C846CC5}"/>
            </c:ext>
          </c:extLst>
        </c:ser>
        <c:dLbls>
          <c:showLegendKey val="0"/>
          <c:showVal val="0"/>
          <c:showCatName val="0"/>
          <c:showSerName val="0"/>
          <c:showPercent val="0"/>
          <c:showBubbleSize val="0"/>
        </c:dLbls>
        <c:gapWidth val="21"/>
        <c:axId val="449237440"/>
        <c:axId val="449237832"/>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(QA!$G$65,QA!$G$65,QA!$G$65,QA!$G$65,QA!$G$65)</c:f>
            </c:numRef>
          </c:val>
          <c:smooth val="0"/>
          <c:extLst>
            <c:ext xmlns:c16="http://schemas.microsoft.com/office/drawing/2014/chart" uri="{C3380CC4-5D6E-409C-BE32-E72D297353CC}">
              <c16:uniqueId val="{00000001-FE07-475F-92F7-BE827C846CC5}"/>
            </c:ext>
          </c:extLst>
        </c:ser>
        <c:dLbls>
          <c:showLegendKey val="0"/>
          <c:showVal val="0"/>
          <c:showCatName val="0"/>
          <c:showSerName val="0"/>
          <c:showPercent val="0"/>
          <c:showBubbleSize val="0"/>
        </c:dLbls>
        <c:marker val="1"/>
        <c:smooth val="0"/>
        <c:axId val="449237440"/>
        <c:axId val="449237832"/>
      </c:lineChart>
      <c:catAx>
        <c:axId val="449237440"/>
        <c:scaling>
          <c:orientation val="minMax"/>
        </c:scaling>
        <c:delete val="1"/>
        <c:axPos val="b"/>
        <c:numFmt formatCode="General" sourceLinked="1"/>
        <c:majorTickMark val="out"/>
        <c:minorTickMark val="none"/>
        <c:tickLblPos val="none"/>
        <c:crossAx val="449237832"/>
        <c:crosses val="autoZero"/>
        <c:auto val="1"/>
        <c:lblAlgn val="ctr"/>
        <c:lblOffset val="100"/>
        <c:noMultiLvlLbl val="0"/>
      </c:catAx>
      <c:valAx>
        <c:axId val="449237832"/>
        <c:scaling>
          <c:orientation val="minMax"/>
          <c:max val="80"/>
          <c:min val="0"/>
        </c:scaling>
        <c:delete val="0"/>
        <c:axPos val="l"/>
        <c:numFmt formatCode="0.00" sourceLinked="1"/>
        <c:majorTickMark val="none"/>
        <c:minorTickMark val="none"/>
        <c:tickLblPos val="none"/>
        <c:crossAx val="4492374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Sales!$D$18</c:f>
              <c:strCache>
                <c:ptCount val="1"/>
                <c:pt idx="0">
                  <c:v>Αμεσότητα ανταπόκρισης στα αιτήματα των ιατρών</c:v>
                </c:pt>
              </c:strCache>
            </c:strRef>
          </c:tx>
          <c:spPr>
            <a:solidFill>
              <a:srgbClr val="0000CC"/>
            </a:solidFill>
            <a:ln w="25400">
              <a:noFill/>
            </a:ln>
          </c:spPr>
          <c:invertIfNegative val="0"/>
          <c:cat>
            <c:numRef>
              <c:f>Sales!$I$5:$N$5</c:f>
              <c:numCache>
                <c:formatCode>General</c:formatCode>
                <c:ptCount val="6"/>
                <c:pt idx="0">
                  <c:v>2014</c:v>
                </c:pt>
                <c:pt idx="1">
                  <c:v>2015</c:v>
                </c:pt>
                <c:pt idx="2">
                  <c:v>2016</c:v>
                </c:pt>
                <c:pt idx="3">
                  <c:v>2017</c:v>
                </c:pt>
                <c:pt idx="4">
                  <c:v>2018</c:v>
                </c:pt>
                <c:pt idx="5">
                  <c:v>2019</c:v>
                </c:pt>
              </c:numCache>
            </c:numRef>
          </c:cat>
          <c:val>
            <c:numRef>
              <c:f>Sales!$I$19:$N$19</c:f>
              <c:numCache>
                <c:formatCode>0</c:formatCode>
                <c:ptCount val="6"/>
                <c:pt idx="0" formatCode="0%">
                  <c:v>0.92</c:v>
                </c:pt>
                <c:pt idx="5" formatCode="0%">
                  <c:v>0.95</c:v>
                </c:pt>
              </c:numCache>
            </c:numRef>
          </c:val>
          <c:extLst>
            <c:ext xmlns:c16="http://schemas.microsoft.com/office/drawing/2014/chart" uri="{C3380CC4-5D6E-409C-BE32-E72D297353CC}">
              <c16:uniqueId val="{00000000-7E60-41C0-8899-6943675F0E87}"/>
            </c:ext>
          </c:extLst>
        </c:ser>
        <c:dLbls>
          <c:showLegendKey val="0"/>
          <c:showVal val="0"/>
          <c:showCatName val="0"/>
          <c:showSerName val="0"/>
          <c:showPercent val="0"/>
          <c:showBubbleSize val="0"/>
        </c:dLbls>
        <c:gapWidth val="21"/>
        <c:axId val="275753904"/>
        <c:axId val="27575429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(Sales!$G$19,Sales!$G$19,Sales!$G$19,Sales!$G$19,Sales!$G$19)</c:f>
              <c:numCache>
                <c:formatCode>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7E60-41C0-8899-6943675F0E87}"/>
            </c:ext>
          </c:extLst>
        </c:ser>
        <c:dLbls>
          <c:showLegendKey val="0"/>
          <c:showVal val="0"/>
          <c:showCatName val="0"/>
          <c:showSerName val="0"/>
          <c:showPercent val="0"/>
          <c:showBubbleSize val="0"/>
        </c:dLbls>
        <c:marker val="1"/>
        <c:smooth val="0"/>
        <c:axId val="275753904"/>
        <c:axId val="275754296"/>
      </c:lineChart>
      <c:catAx>
        <c:axId val="275753904"/>
        <c:scaling>
          <c:orientation val="minMax"/>
        </c:scaling>
        <c:delete val="1"/>
        <c:axPos val="b"/>
        <c:numFmt formatCode="General" sourceLinked="1"/>
        <c:majorTickMark val="out"/>
        <c:minorTickMark val="none"/>
        <c:tickLblPos val="none"/>
        <c:crossAx val="275754296"/>
        <c:crosses val="autoZero"/>
        <c:auto val="1"/>
        <c:lblAlgn val="ctr"/>
        <c:lblOffset val="100"/>
        <c:noMultiLvlLbl val="0"/>
      </c:catAx>
      <c:valAx>
        <c:axId val="275754296"/>
        <c:scaling>
          <c:orientation val="minMax"/>
          <c:max val="1.1000000000000001"/>
          <c:min val="0"/>
        </c:scaling>
        <c:delete val="0"/>
        <c:axPos val="l"/>
        <c:numFmt formatCode="0%" sourceLinked="1"/>
        <c:majorTickMark val="none"/>
        <c:minorTickMark val="none"/>
        <c:tickLblPos val="none"/>
        <c:crossAx val="2757539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QA!$D$10</c:f>
              <c:strCache>
                <c:ptCount val="1"/>
                <c:pt idx="0">
                  <c:v>Internal Audit Findings</c:v>
                </c:pt>
              </c:strCache>
            </c:strRef>
          </c:tx>
          <c:spPr>
            <a:solidFill>
              <a:srgbClr val="0000CC"/>
            </a:solidFill>
            <a:ln w="25400">
              <a:noFill/>
            </a:ln>
          </c:spPr>
          <c:invertIfNegative val="0"/>
          <c:cat>
            <c:numRef>
              <c:f>QA!$I$5:$N$5</c:f>
              <c:numCache>
                <c:formatCode>General</c:formatCode>
                <c:ptCount val="6"/>
                <c:pt idx="0">
                  <c:v>2014</c:v>
                </c:pt>
                <c:pt idx="1">
                  <c:v>2015</c:v>
                </c:pt>
                <c:pt idx="2">
                  <c:v>2016</c:v>
                </c:pt>
                <c:pt idx="3">
                  <c:v>2017</c:v>
                </c:pt>
                <c:pt idx="4">
                  <c:v>2018</c:v>
                </c:pt>
                <c:pt idx="5">
                  <c:v>2019</c:v>
                </c:pt>
              </c:numCache>
            </c:numRef>
          </c:cat>
          <c:val>
            <c:numRef>
              <c:f>QA!$I$15:$N$15</c:f>
              <c:numCache>
                <c:formatCode>0.00%</c:formatCode>
                <c:ptCount val="6"/>
                <c:pt idx="0">
                  <c:v>0</c:v>
                </c:pt>
                <c:pt idx="1">
                  <c:v>0</c:v>
                </c:pt>
                <c:pt idx="2">
                  <c:v>0</c:v>
                </c:pt>
                <c:pt idx="3">
                  <c:v>0</c:v>
                </c:pt>
                <c:pt idx="4" formatCode="0.00">
                  <c:v>1.8333333333333333</c:v>
                </c:pt>
                <c:pt idx="5" formatCode="0.00">
                  <c:v>1.5714285714285714</c:v>
                </c:pt>
              </c:numCache>
            </c:numRef>
          </c:val>
          <c:extLst>
            <c:ext xmlns:c16="http://schemas.microsoft.com/office/drawing/2014/chart" uri="{C3380CC4-5D6E-409C-BE32-E72D297353CC}">
              <c16:uniqueId val="{00000000-89FD-400E-A812-6D601B791971}"/>
            </c:ext>
          </c:extLst>
        </c:ser>
        <c:dLbls>
          <c:showLegendKey val="0"/>
          <c:showVal val="0"/>
          <c:showCatName val="0"/>
          <c:showSerName val="0"/>
          <c:showPercent val="0"/>
          <c:showBubbleSize val="0"/>
        </c:dLbls>
        <c:gapWidth val="21"/>
        <c:axId val="449238616"/>
        <c:axId val="449239008"/>
      </c:barChart>
      <c:lineChart>
        <c:grouping val="standard"/>
        <c:varyColors val="0"/>
        <c:ser>
          <c:idx val="1"/>
          <c:order val="1"/>
          <c:tx>
            <c:strRef>
              <c:f>QA!$G$5</c:f>
              <c:strCache>
                <c:ptCount val="1"/>
                <c:pt idx="0">
                  <c:v>Performance Stand. / Bench</c:v>
                </c:pt>
              </c:strCache>
            </c:strRef>
          </c:tx>
          <c:spPr>
            <a:ln w="19050">
              <a:solidFill>
                <a:srgbClr val="FF0000"/>
              </a:solidFill>
              <a:prstDash val="sysDash"/>
            </a:ln>
          </c:spPr>
          <c:marker>
            <c:symbol val="none"/>
          </c:marker>
          <c:val>
            <c:numRef>
              <c:f>(QA!$G$15,QA!$G$15,QA!$G$15,QA!$G$15,QA!$G$15)</c:f>
              <c:numCache>
                <c:formatCode>0.00</c:formatCode>
                <c:ptCount val="5"/>
              </c:numCache>
            </c:numRef>
          </c:val>
          <c:smooth val="0"/>
          <c:extLst>
            <c:ext xmlns:c16="http://schemas.microsoft.com/office/drawing/2014/chart" uri="{C3380CC4-5D6E-409C-BE32-E72D297353CC}">
              <c16:uniqueId val="{00000001-89FD-400E-A812-6D601B791971}"/>
            </c:ext>
          </c:extLst>
        </c:ser>
        <c:dLbls>
          <c:showLegendKey val="0"/>
          <c:showVal val="0"/>
          <c:showCatName val="0"/>
          <c:showSerName val="0"/>
          <c:showPercent val="0"/>
          <c:showBubbleSize val="0"/>
        </c:dLbls>
        <c:marker val="1"/>
        <c:smooth val="0"/>
        <c:axId val="449238616"/>
        <c:axId val="449239008"/>
      </c:lineChart>
      <c:catAx>
        <c:axId val="449238616"/>
        <c:scaling>
          <c:orientation val="minMax"/>
        </c:scaling>
        <c:delete val="1"/>
        <c:axPos val="b"/>
        <c:numFmt formatCode="General" sourceLinked="1"/>
        <c:majorTickMark val="out"/>
        <c:minorTickMark val="none"/>
        <c:tickLblPos val="none"/>
        <c:crossAx val="449239008"/>
        <c:crosses val="autoZero"/>
        <c:auto val="1"/>
        <c:lblAlgn val="ctr"/>
        <c:lblOffset val="100"/>
        <c:noMultiLvlLbl val="0"/>
      </c:catAx>
      <c:valAx>
        <c:axId val="449239008"/>
        <c:scaling>
          <c:orientation val="minMax"/>
          <c:max val="2.5"/>
          <c:min val="0"/>
        </c:scaling>
        <c:delete val="0"/>
        <c:axPos val="l"/>
        <c:numFmt formatCode="0.00%" sourceLinked="1"/>
        <c:majorTickMark val="none"/>
        <c:minorTickMark val="none"/>
        <c:tickLblPos val="none"/>
        <c:crossAx val="44923861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'!$D$6</c:f>
              <c:strCache>
                <c:ptCount val="1"/>
                <c:pt idx="0">
                  <c:v>Compliance of Final Products (lots NOT rejected)</c:v>
                </c:pt>
              </c:strCache>
            </c:strRef>
          </c:tx>
          <c:spPr>
            <a:solidFill>
              <a:srgbClr val="0000CC"/>
            </a:solidFill>
            <a:ln w="25400">
              <a:noFill/>
            </a:ln>
          </c:spPr>
          <c:invertIfNegative val="0"/>
          <c:cat>
            <c:numRef>
              <c:f>'QC '!$I$5:$N$5</c:f>
              <c:numCache>
                <c:formatCode>General</c:formatCode>
                <c:ptCount val="6"/>
                <c:pt idx="0">
                  <c:v>2014</c:v>
                </c:pt>
                <c:pt idx="1">
                  <c:v>2015</c:v>
                </c:pt>
                <c:pt idx="2">
                  <c:v>2016</c:v>
                </c:pt>
                <c:pt idx="3">
                  <c:v>2017</c:v>
                </c:pt>
                <c:pt idx="4">
                  <c:v>2018</c:v>
                </c:pt>
                <c:pt idx="5">
                  <c:v>2019</c:v>
                </c:pt>
              </c:numCache>
            </c:numRef>
          </c:cat>
          <c:val>
            <c:numRef>
              <c:f>'QC '!$I$7:$N$7</c:f>
              <c:numCache>
                <c:formatCode>0.0%</c:formatCode>
                <c:ptCount val="6"/>
                <c:pt idx="0">
                  <c:v>0.99481481481481482</c:v>
                </c:pt>
                <c:pt idx="1">
                  <c:v>1</c:v>
                </c:pt>
                <c:pt idx="2">
                  <c:v>1</c:v>
                </c:pt>
                <c:pt idx="3">
                  <c:v>1</c:v>
                </c:pt>
                <c:pt idx="4">
                  <c:v>1</c:v>
                </c:pt>
                <c:pt idx="5">
                  <c:v>0.99954720398460495</c:v>
                </c:pt>
              </c:numCache>
            </c:numRef>
          </c:val>
          <c:extLst>
            <c:ext xmlns:c16="http://schemas.microsoft.com/office/drawing/2014/chart" uri="{C3380CC4-5D6E-409C-BE32-E72D297353CC}">
              <c16:uniqueId val="{00000000-96AE-49E2-A9A4-D9AC53D7261A}"/>
            </c:ext>
          </c:extLst>
        </c:ser>
        <c:dLbls>
          <c:showLegendKey val="0"/>
          <c:showVal val="0"/>
          <c:showCatName val="0"/>
          <c:showSerName val="0"/>
          <c:showPercent val="0"/>
          <c:showBubbleSize val="0"/>
        </c:dLbls>
        <c:gapWidth val="21"/>
        <c:axId val="449240184"/>
        <c:axId val="44924057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'!$G$7,'QC '!$G$7,'QC '!$G$7,'QC '!$G$7,'QC '!$G$7)</c:f>
              <c:numCache>
                <c:formatCode>0%</c:formatCode>
                <c:ptCount val="5"/>
                <c:pt idx="0">
                  <c:v>0.99</c:v>
                </c:pt>
                <c:pt idx="1">
                  <c:v>0.99</c:v>
                </c:pt>
                <c:pt idx="2">
                  <c:v>0.99</c:v>
                </c:pt>
                <c:pt idx="3">
                  <c:v>0.99</c:v>
                </c:pt>
                <c:pt idx="4">
                  <c:v>0.99</c:v>
                </c:pt>
              </c:numCache>
            </c:numRef>
          </c:val>
          <c:smooth val="0"/>
          <c:extLst>
            <c:ext xmlns:c16="http://schemas.microsoft.com/office/drawing/2014/chart" uri="{C3380CC4-5D6E-409C-BE32-E72D297353CC}">
              <c16:uniqueId val="{00000001-96AE-49E2-A9A4-D9AC53D7261A}"/>
            </c:ext>
          </c:extLst>
        </c:ser>
        <c:dLbls>
          <c:showLegendKey val="0"/>
          <c:showVal val="0"/>
          <c:showCatName val="0"/>
          <c:showSerName val="0"/>
          <c:showPercent val="0"/>
          <c:showBubbleSize val="0"/>
        </c:dLbls>
        <c:marker val="1"/>
        <c:smooth val="0"/>
        <c:axId val="449240184"/>
        <c:axId val="449240576"/>
      </c:lineChart>
      <c:catAx>
        <c:axId val="449240184"/>
        <c:scaling>
          <c:orientation val="minMax"/>
        </c:scaling>
        <c:delete val="1"/>
        <c:axPos val="b"/>
        <c:numFmt formatCode="General" sourceLinked="1"/>
        <c:majorTickMark val="out"/>
        <c:minorTickMark val="none"/>
        <c:tickLblPos val="none"/>
        <c:crossAx val="449240576"/>
        <c:crosses val="autoZero"/>
        <c:auto val="1"/>
        <c:lblAlgn val="ctr"/>
        <c:lblOffset val="100"/>
        <c:noMultiLvlLbl val="0"/>
      </c:catAx>
      <c:valAx>
        <c:axId val="449240576"/>
        <c:scaling>
          <c:orientation val="minMax"/>
          <c:max val="1.05"/>
          <c:min val="0.70000000000000007"/>
        </c:scaling>
        <c:delete val="0"/>
        <c:axPos val="l"/>
        <c:numFmt formatCode="0.0%" sourceLinked="1"/>
        <c:majorTickMark val="none"/>
        <c:minorTickMark val="none"/>
        <c:tickLblPos val="none"/>
        <c:crossAx val="44924018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'!$D$8</c:f>
              <c:strCache>
                <c:ptCount val="1"/>
                <c:pt idx="0">
                  <c:v>Compliance of inserted Raw Materials (NOT rejected)</c:v>
                </c:pt>
              </c:strCache>
            </c:strRef>
          </c:tx>
          <c:spPr>
            <a:solidFill>
              <a:srgbClr val="0000CC"/>
            </a:solidFill>
            <a:ln w="25400">
              <a:noFill/>
            </a:ln>
          </c:spPr>
          <c:invertIfNegative val="0"/>
          <c:cat>
            <c:numRef>
              <c:f>'QC '!$I$5:$N$5</c:f>
              <c:numCache>
                <c:formatCode>General</c:formatCode>
                <c:ptCount val="6"/>
                <c:pt idx="0">
                  <c:v>2014</c:v>
                </c:pt>
                <c:pt idx="1">
                  <c:v>2015</c:v>
                </c:pt>
                <c:pt idx="2">
                  <c:v>2016</c:v>
                </c:pt>
                <c:pt idx="3">
                  <c:v>2017</c:v>
                </c:pt>
                <c:pt idx="4">
                  <c:v>2018</c:v>
                </c:pt>
                <c:pt idx="5">
                  <c:v>2019</c:v>
                </c:pt>
              </c:numCache>
            </c:numRef>
          </c:cat>
          <c:val>
            <c:numRef>
              <c:f>'QC '!$I$9:$N$9</c:f>
              <c:numCache>
                <c:formatCode>0.0%</c:formatCode>
                <c:ptCount val="6"/>
                <c:pt idx="0" formatCode="0.00%">
                  <c:v>0.99881093935790721</c:v>
                </c:pt>
                <c:pt idx="1">
                  <c:v>0.99684210526315786</c:v>
                </c:pt>
                <c:pt idx="2">
                  <c:v>0.90009514747859187</c:v>
                </c:pt>
                <c:pt idx="3">
                  <c:v>0.98</c:v>
                </c:pt>
                <c:pt idx="4">
                  <c:v>0.98487544483985767</c:v>
                </c:pt>
                <c:pt idx="5">
                  <c:v>0.996</c:v>
                </c:pt>
              </c:numCache>
            </c:numRef>
          </c:val>
          <c:extLst>
            <c:ext xmlns:c16="http://schemas.microsoft.com/office/drawing/2014/chart" uri="{C3380CC4-5D6E-409C-BE32-E72D297353CC}">
              <c16:uniqueId val="{00000000-7014-46AD-B317-89C8DD0ECFAC}"/>
            </c:ext>
          </c:extLst>
        </c:ser>
        <c:dLbls>
          <c:showLegendKey val="0"/>
          <c:showVal val="0"/>
          <c:showCatName val="0"/>
          <c:showSerName val="0"/>
          <c:showPercent val="0"/>
          <c:showBubbleSize val="0"/>
        </c:dLbls>
        <c:gapWidth val="21"/>
        <c:axId val="449241360"/>
        <c:axId val="44924175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'!$G$9,'QC '!$G$9,'QC '!$G$9,'QC '!$G$9,'QC '!$G$9)</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7014-46AD-B317-89C8DD0ECFAC}"/>
            </c:ext>
          </c:extLst>
        </c:ser>
        <c:dLbls>
          <c:showLegendKey val="0"/>
          <c:showVal val="0"/>
          <c:showCatName val="0"/>
          <c:showSerName val="0"/>
          <c:showPercent val="0"/>
          <c:showBubbleSize val="0"/>
        </c:dLbls>
        <c:marker val="1"/>
        <c:smooth val="0"/>
        <c:axId val="449241360"/>
        <c:axId val="449241752"/>
      </c:lineChart>
      <c:catAx>
        <c:axId val="449241360"/>
        <c:scaling>
          <c:orientation val="minMax"/>
        </c:scaling>
        <c:delete val="1"/>
        <c:axPos val="b"/>
        <c:numFmt formatCode="General" sourceLinked="1"/>
        <c:majorTickMark val="out"/>
        <c:minorTickMark val="none"/>
        <c:tickLblPos val="none"/>
        <c:crossAx val="449241752"/>
        <c:crosses val="autoZero"/>
        <c:auto val="1"/>
        <c:lblAlgn val="ctr"/>
        <c:lblOffset val="100"/>
        <c:noMultiLvlLbl val="0"/>
      </c:catAx>
      <c:valAx>
        <c:axId val="449241752"/>
        <c:scaling>
          <c:orientation val="minMax"/>
          <c:max val="1.05"/>
          <c:min val="0.70000000000000007"/>
        </c:scaling>
        <c:delete val="0"/>
        <c:axPos val="l"/>
        <c:numFmt formatCode="0.00%" sourceLinked="1"/>
        <c:majorTickMark val="none"/>
        <c:minorTickMark val="none"/>
        <c:tickLblPos val="none"/>
        <c:crossAx val="44924136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'!$D$10</c:f>
              <c:strCache>
                <c:ptCount val="1"/>
                <c:pt idx="0">
                  <c:v>Compliance of inserted Packaging Materials (NOT rejected)</c:v>
                </c:pt>
              </c:strCache>
            </c:strRef>
          </c:tx>
          <c:spPr>
            <a:solidFill>
              <a:srgbClr val="0000CC"/>
            </a:solidFill>
            <a:ln w="25400">
              <a:noFill/>
            </a:ln>
          </c:spPr>
          <c:invertIfNegative val="0"/>
          <c:cat>
            <c:numRef>
              <c:f>'QC '!$I$5:$N$5</c:f>
              <c:numCache>
                <c:formatCode>General</c:formatCode>
                <c:ptCount val="6"/>
                <c:pt idx="0">
                  <c:v>2014</c:v>
                </c:pt>
                <c:pt idx="1">
                  <c:v>2015</c:v>
                </c:pt>
                <c:pt idx="2">
                  <c:v>2016</c:v>
                </c:pt>
                <c:pt idx="3">
                  <c:v>2017</c:v>
                </c:pt>
                <c:pt idx="4">
                  <c:v>2018</c:v>
                </c:pt>
                <c:pt idx="5">
                  <c:v>2019</c:v>
                </c:pt>
              </c:numCache>
            </c:numRef>
          </c:cat>
          <c:val>
            <c:numRef>
              <c:f>'QC '!$I$11:$N$11</c:f>
              <c:numCache>
                <c:formatCode>0%</c:formatCode>
                <c:ptCount val="6"/>
                <c:pt idx="0" formatCode="0.00%">
                  <c:v>0.99884192240880143</c:v>
                </c:pt>
                <c:pt idx="1">
                  <c:v>0.96568160152526217</c:v>
                </c:pt>
                <c:pt idx="2">
                  <c:v>0.9465195246179966</c:v>
                </c:pt>
                <c:pt idx="3">
                  <c:v>0.98</c:v>
                </c:pt>
                <c:pt idx="4">
                  <c:v>0.98147402335884015</c:v>
                </c:pt>
                <c:pt idx="5" formatCode="0.00%">
                  <c:v>0.99855124954726548</c:v>
                </c:pt>
              </c:numCache>
            </c:numRef>
          </c:val>
          <c:extLst>
            <c:ext xmlns:c16="http://schemas.microsoft.com/office/drawing/2014/chart" uri="{C3380CC4-5D6E-409C-BE32-E72D297353CC}">
              <c16:uniqueId val="{00000000-F8C7-4AB1-972D-83F171DF43F8}"/>
            </c:ext>
          </c:extLst>
        </c:ser>
        <c:dLbls>
          <c:showLegendKey val="0"/>
          <c:showVal val="0"/>
          <c:showCatName val="0"/>
          <c:showSerName val="0"/>
          <c:showPercent val="0"/>
          <c:showBubbleSize val="0"/>
        </c:dLbls>
        <c:gapWidth val="21"/>
        <c:axId val="449242536"/>
        <c:axId val="44924292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'!$G$11,'QC '!$G$11,'QC '!$G$11,'QC '!$G$11,'QC '!$G$11)</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F8C7-4AB1-972D-83F171DF43F8}"/>
            </c:ext>
          </c:extLst>
        </c:ser>
        <c:dLbls>
          <c:showLegendKey val="0"/>
          <c:showVal val="0"/>
          <c:showCatName val="0"/>
          <c:showSerName val="0"/>
          <c:showPercent val="0"/>
          <c:showBubbleSize val="0"/>
        </c:dLbls>
        <c:marker val="1"/>
        <c:smooth val="0"/>
        <c:axId val="449242536"/>
        <c:axId val="449242928"/>
      </c:lineChart>
      <c:catAx>
        <c:axId val="449242536"/>
        <c:scaling>
          <c:orientation val="minMax"/>
        </c:scaling>
        <c:delete val="1"/>
        <c:axPos val="b"/>
        <c:numFmt formatCode="General" sourceLinked="1"/>
        <c:majorTickMark val="out"/>
        <c:minorTickMark val="none"/>
        <c:tickLblPos val="none"/>
        <c:crossAx val="449242928"/>
        <c:crosses val="autoZero"/>
        <c:auto val="1"/>
        <c:lblAlgn val="ctr"/>
        <c:lblOffset val="100"/>
        <c:noMultiLvlLbl val="0"/>
      </c:catAx>
      <c:valAx>
        <c:axId val="449242928"/>
        <c:scaling>
          <c:orientation val="minMax"/>
          <c:max val="1.05"/>
          <c:min val="0.70000000000000007"/>
        </c:scaling>
        <c:delete val="0"/>
        <c:axPos val="l"/>
        <c:numFmt formatCode="0.00%" sourceLinked="1"/>
        <c:majorTickMark val="none"/>
        <c:minorTickMark val="none"/>
        <c:tickLblPos val="none"/>
        <c:crossAx val="4492425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'!$D$12</c:f>
              <c:strCache>
                <c:ptCount val="1"/>
                <c:pt idx="0">
                  <c:v>Compliance of inserted APIs (NOT rejected)</c:v>
                </c:pt>
              </c:strCache>
            </c:strRef>
          </c:tx>
          <c:spPr>
            <a:solidFill>
              <a:srgbClr val="0000CC"/>
            </a:solidFill>
            <a:ln w="25400">
              <a:noFill/>
            </a:ln>
          </c:spPr>
          <c:invertIfNegative val="0"/>
          <c:cat>
            <c:numRef>
              <c:f>'QC '!$I$5:$N$5</c:f>
              <c:numCache>
                <c:formatCode>General</c:formatCode>
                <c:ptCount val="6"/>
                <c:pt idx="0">
                  <c:v>2014</c:v>
                </c:pt>
                <c:pt idx="1">
                  <c:v>2015</c:v>
                </c:pt>
                <c:pt idx="2">
                  <c:v>2016</c:v>
                </c:pt>
                <c:pt idx="3">
                  <c:v>2017</c:v>
                </c:pt>
                <c:pt idx="4">
                  <c:v>2018</c:v>
                </c:pt>
                <c:pt idx="5">
                  <c:v>2019</c:v>
                </c:pt>
              </c:numCache>
            </c:numRef>
          </c:cat>
          <c:val>
            <c:numRef>
              <c:f>'QC '!$I$13:$N$13</c:f>
              <c:numCache>
                <c:formatCode>0%</c:formatCode>
                <c:ptCount val="6"/>
                <c:pt idx="0" formatCode="0.00%">
                  <c:v>0.99884192240880143</c:v>
                </c:pt>
                <c:pt idx="1">
                  <c:v>0.99082568807339455</c:v>
                </c:pt>
                <c:pt idx="2">
                  <c:v>1</c:v>
                </c:pt>
                <c:pt idx="3">
                  <c:v>1</c:v>
                </c:pt>
                <c:pt idx="4">
                  <c:v>1</c:v>
                </c:pt>
                <c:pt idx="5">
                  <c:v>1</c:v>
                </c:pt>
              </c:numCache>
            </c:numRef>
          </c:val>
          <c:extLst>
            <c:ext xmlns:c16="http://schemas.microsoft.com/office/drawing/2014/chart" uri="{C3380CC4-5D6E-409C-BE32-E72D297353CC}">
              <c16:uniqueId val="{00000000-B36F-4F4A-BC85-05BC1D638FAD}"/>
            </c:ext>
          </c:extLst>
        </c:ser>
        <c:dLbls>
          <c:showLegendKey val="0"/>
          <c:showVal val="0"/>
          <c:showCatName val="0"/>
          <c:showSerName val="0"/>
          <c:showPercent val="0"/>
          <c:showBubbleSize val="0"/>
        </c:dLbls>
        <c:gapWidth val="21"/>
        <c:axId val="467381392"/>
        <c:axId val="46738178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'!$G$13,'QC '!$G$13,'QC '!$G$13,'QC '!$G$13,'QC '!$G$13)</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B36F-4F4A-BC85-05BC1D638FAD}"/>
            </c:ext>
          </c:extLst>
        </c:ser>
        <c:dLbls>
          <c:showLegendKey val="0"/>
          <c:showVal val="0"/>
          <c:showCatName val="0"/>
          <c:showSerName val="0"/>
          <c:showPercent val="0"/>
          <c:showBubbleSize val="0"/>
        </c:dLbls>
        <c:marker val="1"/>
        <c:smooth val="0"/>
        <c:axId val="467381392"/>
        <c:axId val="467381784"/>
      </c:lineChart>
      <c:catAx>
        <c:axId val="467381392"/>
        <c:scaling>
          <c:orientation val="minMax"/>
        </c:scaling>
        <c:delete val="1"/>
        <c:axPos val="b"/>
        <c:numFmt formatCode="General" sourceLinked="1"/>
        <c:majorTickMark val="out"/>
        <c:minorTickMark val="none"/>
        <c:tickLblPos val="none"/>
        <c:crossAx val="467381784"/>
        <c:crosses val="autoZero"/>
        <c:auto val="1"/>
        <c:lblAlgn val="ctr"/>
        <c:lblOffset val="100"/>
        <c:noMultiLvlLbl val="0"/>
      </c:catAx>
      <c:valAx>
        <c:axId val="467381784"/>
        <c:scaling>
          <c:orientation val="minMax"/>
          <c:max val="1.05"/>
          <c:min val="0.70000000000000007"/>
        </c:scaling>
        <c:delete val="0"/>
        <c:axPos val="l"/>
        <c:numFmt formatCode="0.00%" sourceLinked="1"/>
        <c:majorTickMark val="none"/>
        <c:minorTickMark val="none"/>
        <c:tickLblPos val="none"/>
        <c:crossAx val="4673813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'!$D$16</c:f>
              <c:strCache>
                <c:ptCount val="1"/>
                <c:pt idx="0">
                  <c:v>Cost of Rejected Raw Materials in Warehouse (€)</c:v>
                </c:pt>
              </c:strCache>
            </c:strRef>
          </c:tx>
          <c:spPr>
            <a:solidFill>
              <a:srgbClr val="0000CC"/>
            </a:solidFill>
            <a:ln w="25400">
              <a:noFill/>
            </a:ln>
          </c:spPr>
          <c:invertIfNegative val="0"/>
          <c:cat>
            <c:numRef>
              <c:f>'QC '!$I$5:$N$5</c:f>
              <c:numCache>
                <c:formatCode>General</c:formatCode>
                <c:ptCount val="6"/>
                <c:pt idx="0">
                  <c:v>2014</c:v>
                </c:pt>
                <c:pt idx="1">
                  <c:v>2015</c:v>
                </c:pt>
                <c:pt idx="2">
                  <c:v>2016</c:v>
                </c:pt>
                <c:pt idx="3">
                  <c:v>2017</c:v>
                </c:pt>
                <c:pt idx="4">
                  <c:v>2018</c:v>
                </c:pt>
                <c:pt idx="5">
                  <c:v>2019</c:v>
                </c:pt>
              </c:numCache>
            </c:numRef>
          </c:cat>
          <c:val>
            <c:numRef>
              <c:f>'QC '!$I$17:$N$17</c:f>
              <c:numCache>
                <c:formatCode>0</c:formatCode>
                <c:ptCount val="6"/>
                <c:pt idx="1">
                  <c:v>99.000000000000014</c:v>
                </c:pt>
                <c:pt idx="2">
                  <c:v>1848.0000000000002</c:v>
                </c:pt>
              </c:numCache>
            </c:numRef>
          </c:val>
          <c:extLst>
            <c:ext xmlns:c16="http://schemas.microsoft.com/office/drawing/2014/chart" uri="{C3380CC4-5D6E-409C-BE32-E72D297353CC}">
              <c16:uniqueId val="{00000000-A39C-4ADD-A2EA-FF29D77EDACA}"/>
            </c:ext>
          </c:extLst>
        </c:ser>
        <c:dLbls>
          <c:showLegendKey val="0"/>
          <c:showVal val="0"/>
          <c:showCatName val="0"/>
          <c:showSerName val="0"/>
          <c:showPercent val="0"/>
          <c:showBubbleSize val="0"/>
        </c:dLbls>
        <c:gapWidth val="21"/>
        <c:axId val="467382568"/>
        <c:axId val="46738296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'!$G$17,'QC '!$G$17,'QC '!$G$17,'QC '!$G$17,'QC '!$G$17)</c:f>
              <c:numCache>
                <c:formatCode>General</c:formatCode>
                <c:ptCount val="5"/>
                <c:pt idx="0">
                  <c:v>1000</c:v>
                </c:pt>
                <c:pt idx="1">
                  <c:v>1000</c:v>
                </c:pt>
                <c:pt idx="2">
                  <c:v>1000</c:v>
                </c:pt>
                <c:pt idx="3">
                  <c:v>1000</c:v>
                </c:pt>
                <c:pt idx="4">
                  <c:v>1000</c:v>
                </c:pt>
              </c:numCache>
            </c:numRef>
          </c:val>
          <c:smooth val="0"/>
          <c:extLst>
            <c:ext xmlns:c16="http://schemas.microsoft.com/office/drawing/2014/chart" uri="{C3380CC4-5D6E-409C-BE32-E72D297353CC}">
              <c16:uniqueId val="{00000001-A39C-4ADD-A2EA-FF29D77EDACA}"/>
            </c:ext>
          </c:extLst>
        </c:ser>
        <c:dLbls>
          <c:showLegendKey val="0"/>
          <c:showVal val="0"/>
          <c:showCatName val="0"/>
          <c:showSerName val="0"/>
          <c:showPercent val="0"/>
          <c:showBubbleSize val="0"/>
        </c:dLbls>
        <c:marker val="1"/>
        <c:smooth val="0"/>
        <c:axId val="467382568"/>
        <c:axId val="467382960"/>
      </c:lineChart>
      <c:catAx>
        <c:axId val="467382568"/>
        <c:scaling>
          <c:orientation val="minMax"/>
        </c:scaling>
        <c:delete val="1"/>
        <c:axPos val="b"/>
        <c:numFmt formatCode="General" sourceLinked="1"/>
        <c:majorTickMark val="out"/>
        <c:minorTickMark val="none"/>
        <c:tickLblPos val="none"/>
        <c:crossAx val="467382960"/>
        <c:crosses val="autoZero"/>
        <c:auto val="1"/>
        <c:lblAlgn val="ctr"/>
        <c:lblOffset val="100"/>
        <c:noMultiLvlLbl val="0"/>
      </c:catAx>
      <c:valAx>
        <c:axId val="467382960"/>
        <c:scaling>
          <c:orientation val="minMax"/>
          <c:max val="3000"/>
          <c:min val="0"/>
        </c:scaling>
        <c:delete val="0"/>
        <c:axPos val="l"/>
        <c:numFmt formatCode="0" sourceLinked="1"/>
        <c:majorTickMark val="none"/>
        <c:minorTickMark val="none"/>
        <c:tickLblPos val="none"/>
        <c:crossAx val="467382568"/>
        <c:crosses val="autoZero"/>
        <c:crossBetween val="between"/>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'!$D$18</c:f>
              <c:strCache>
                <c:ptCount val="1"/>
                <c:pt idx="0">
                  <c:v>Rejects of Packaging Materials in Warehouse (expired lots - OOS)</c:v>
                </c:pt>
              </c:strCache>
            </c:strRef>
          </c:tx>
          <c:spPr>
            <a:solidFill>
              <a:srgbClr val="0000CC"/>
            </a:solidFill>
            <a:ln w="25400">
              <a:noFill/>
            </a:ln>
          </c:spPr>
          <c:invertIfNegative val="0"/>
          <c:cat>
            <c:numRef>
              <c:f>'QC '!$I$5:$N$5</c:f>
              <c:numCache>
                <c:formatCode>General</c:formatCode>
                <c:ptCount val="6"/>
                <c:pt idx="0">
                  <c:v>2014</c:v>
                </c:pt>
                <c:pt idx="1">
                  <c:v>2015</c:v>
                </c:pt>
                <c:pt idx="2">
                  <c:v>2016</c:v>
                </c:pt>
                <c:pt idx="3">
                  <c:v>2017</c:v>
                </c:pt>
                <c:pt idx="4">
                  <c:v>2018</c:v>
                </c:pt>
                <c:pt idx="5">
                  <c:v>2019</c:v>
                </c:pt>
              </c:numCache>
            </c:numRef>
          </c:cat>
          <c:val>
            <c:numRef>
              <c:f>'QC '!$I$19:$N$19</c:f>
              <c:numCache>
                <c:formatCode>0.00%</c:formatCode>
                <c:ptCount val="6"/>
                <c:pt idx="0" formatCode="0">
                  <c:v>0</c:v>
                </c:pt>
                <c:pt idx="1">
                  <c:v>0.82290046409940376</c:v>
                </c:pt>
                <c:pt idx="2">
                  <c:v>0.99105912567964349</c:v>
                </c:pt>
              </c:numCache>
            </c:numRef>
          </c:val>
          <c:extLst>
            <c:ext xmlns:c16="http://schemas.microsoft.com/office/drawing/2014/chart" uri="{C3380CC4-5D6E-409C-BE32-E72D297353CC}">
              <c16:uniqueId val="{00000000-2FD3-411E-8AF7-C31B5026E10E}"/>
            </c:ext>
          </c:extLst>
        </c:ser>
        <c:dLbls>
          <c:showLegendKey val="0"/>
          <c:showVal val="0"/>
          <c:showCatName val="0"/>
          <c:showSerName val="0"/>
          <c:showPercent val="0"/>
          <c:showBubbleSize val="0"/>
        </c:dLbls>
        <c:gapWidth val="21"/>
        <c:axId val="467383744"/>
        <c:axId val="46738413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'!$G$19,'QC '!$G$19,'QC '!$G$19,'QC '!$G$19,'QC '!$G$19)</c:f>
              <c:numCache>
                <c:formatCode>0%</c:formatCode>
                <c:ptCount val="5"/>
              </c:numCache>
            </c:numRef>
          </c:val>
          <c:smooth val="0"/>
          <c:extLst>
            <c:ext xmlns:c16="http://schemas.microsoft.com/office/drawing/2014/chart" uri="{C3380CC4-5D6E-409C-BE32-E72D297353CC}">
              <c16:uniqueId val="{00000001-2FD3-411E-8AF7-C31B5026E10E}"/>
            </c:ext>
          </c:extLst>
        </c:ser>
        <c:dLbls>
          <c:showLegendKey val="0"/>
          <c:showVal val="0"/>
          <c:showCatName val="0"/>
          <c:showSerName val="0"/>
          <c:showPercent val="0"/>
          <c:showBubbleSize val="0"/>
        </c:dLbls>
        <c:marker val="1"/>
        <c:smooth val="0"/>
        <c:axId val="467383744"/>
        <c:axId val="467384136"/>
      </c:lineChart>
      <c:catAx>
        <c:axId val="467383744"/>
        <c:scaling>
          <c:orientation val="minMax"/>
        </c:scaling>
        <c:delete val="1"/>
        <c:axPos val="b"/>
        <c:numFmt formatCode="General" sourceLinked="1"/>
        <c:majorTickMark val="out"/>
        <c:minorTickMark val="none"/>
        <c:tickLblPos val="none"/>
        <c:crossAx val="467384136"/>
        <c:crosses val="autoZero"/>
        <c:auto val="1"/>
        <c:lblAlgn val="ctr"/>
        <c:lblOffset val="100"/>
        <c:noMultiLvlLbl val="0"/>
      </c:catAx>
      <c:valAx>
        <c:axId val="467384136"/>
        <c:scaling>
          <c:orientation val="minMax"/>
        </c:scaling>
        <c:delete val="0"/>
        <c:axPos val="l"/>
        <c:numFmt formatCode="0" sourceLinked="1"/>
        <c:majorTickMark val="none"/>
        <c:minorTickMark val="none"/>
        <c:tickLblPos val="none"/>
        <c:crossAx val="46738374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'!$D$20</c:f>
              <c:strCache>
                <c:ptCount val="1"/>
                <c:pt idx="0">
                  <c:v># Cost of Rejected Packaging Materials (€)</c:v>
                </c:pt>
              </c:strCache>
            </c:strRef>
          </c:tx>
          <c:spPr>
            <a:solidFill>
              <a:srgbClr val="0000CC"/>
            </a:solidFill>
            <a:ln w="25400">
              <a:noFill/>
            </a:ln>
          </c:spPr>
          <c:invertIfNegative val="0"/>
          <c:cat>
            <c:numRef>
              <c:f>'QC '!$I$5:$N$5</c:f>
              <c:numCache>
                <c:formatCode>General</c:formatCode>
                <c:ptCount val="6"/>
                <c:pt idx="0">
                  <c:v>2014</c:v>
                </c:pt>
                <c:pt idx="1">
                  <c:v>2015</c:v>
                </c:pt>
                <c:pt idx="2">
                  <c:v>2016</c:v>
                </c:pt>
                <c:pt idx="3">
                  <c:v>2017</c:v>
                </c:pt>
                <c:pt idx="4">
                  <c:v>2018</c:v>
                </c:pt>
                <c:pt idx="5">
                  <c:v>2019</c:v>
                </c:pt>
              </c:numCache>
            </c:numRef>
          </c:cat>
          <c:val>
            <c:numRef>
              <c:f>'QC '!$I$21:$N$21</c:f>
              <c:numCache>
                <c:formatCode>0.00</c:formatCode>
                <c:ptCount val="6"/>
                <c:pt idx="1">
                  <c:v>31.5</c:v>
                </c:pt>
                <c:pt idx="2">
                  <c:v>-1711.46</c:v>
                </c:pt>
              </c:numCache>
            </c:numRef>
          </c:val>
          <c:extLst>
            <c:ext xmlns:c16="http://schemas.microsoft.com/office/drawing/2014/chart" uri="{C3380CC4-5D6E-409C-BE32-E72D297353CC}">
              <c16:uniqueId val="{00000000-4FDD-43C6-A080-56B2A24EF934}"/>
            </c:ext>
          </c:extLst>
        </c:ser>
        <c:dLbls>
          <c:showLegendKey val="0"/>
          <c:showVal val="0"/>
          <c:showCatName val="0"/>
          <c:showSerName val="0"/>
          <c:showPercent val="0"/>
          <c:showBubbleSize val="0"/>
        </c:dLbls>
        <c:gapWidth val="21"/>
        <c:axId val="467384920"/>
        <c:axId val="46738531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'!$G$21,'QC '!$G$21,'QC '!$G$21,'QC '!$G$21,'QC '!$G$21)</c:f>
              <c:numCache>
                <c:formatCode>General</c:formatCode>
                <c:ptCount val="5"/>
              </c:numCache>
            </c:numRef>
          </c:val>
          <c:smooth val="0"/>
          <c:extLst>
            <c:ext xmlns:c16="http://schemas.microsoft.com/office/drawing/2014/chart" uri="{C3380CC4-5D6E-409C-BE32-E72D297353CC}">
              <c16:uniqueId val="{00000001-4FDD-43C6-A080-56B2A24EF934}"/>
            </c:ext>
          </c:extLst>
        </c:ser>
        <c:dLbls>
          <c:showLegendKey val="0"/>
          <c:showVal val="0"/>
          <c:showCatName val="0"/>
          <c:showSerName val="0"/>
          <c:showPercent val="0"/>
          <c:showBubbleSize val="0"/>
        </c:dLbls>
        <c:marker val="1"/>
        <c:smooth val="0"/>
        <c:axId val="467384920"/>
        <c:axId val="467385312"/>
      </c:lineChart>
      <c:catAx>
        <c:axId val="467384920"/>
        <c:scaling>
          <c:orientation val="minMax"/>
        </c:scaling>
        <c:delete val="1"/>
        <c:axPos val="b"/>
        <c:numFmt formatCode="General" sourceLinked="1"/>
        <c:majorTickMark val="out"/>
        <c:minorTickMark val="none"/>
        <c:tickLblPos val="none"/>
        <c:crossAx val="467385312"/>
        <c:crosses val="autoZero"/>
        <c:auto val="1"/>
        <c:lblAlgn val="ctr"/>
        <c:lblOffset val="100"/>
        <c:noMultiLvlLbl val="0"/>
      </c:catAx>
      <c:valAx>
        <c:axId val="467385312"/>
        <c:scaling>
          <c:orientation val="minMax"/>
        </c:scaling>
        <c:delete val="0"/>
        <c:axPos val="l"/>
        <c:numFmt formatCode="0" sourceLinked="1"/>
        <c:majorTickMark val="none"/>
        <c:minorTickMark val="none"/>
        <c:tickLblPos val="none"/>
        <c:crossAx val="46738492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'!$D$24</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'!$I$25:$M$25</c:f>
            </c:numRef>
          </c:val>
          <c:extLst>
            <c:ext xmlns:c16="http://schemas.microsoft.com/office/drawing/2014/chart" uri="{C3380CC4-5D6E-409C-BE32-E72D297353CC}">
              <c16:uniqueId val="{00000000-8B82-40B9-A016-A50DB617F56F}"/>
            </c:ext>
          </c:extLst>
        </c:ser>
        <c:dLbls>
          <c:showLegendKey val="0"/>
          <c:showVal val="0"/>
          <c:showCatName val="0"/>
          <c:showSerName val="0"/>
          <c:showPercent val="0"/>
          <c:showBubbleSize val="0"/>
        </c:dLbls>
        <c:gapWidth val="21"/>
        <c:axId val="467386096"/>
        <c:axId val="46738648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'!$G$25,'QC '!$G$25,'QC '!$G$25,'QC '!$G$25,'QC '!$G$25)</c:f>
            </c:numRef>
          </c:val>
          <c:smooth val="0"/>
          <c:extLst>
            <c:ext xmlns:c16="http://schemas.microsoft.com/office/drawing/2014/chart" uri="{C3380CC4-5D6E-409C-BE32-E72D297353CC}">
              <c16:uniqueId val="{00000001-8B82-40B9-A016-A50DB617F56F}"/>
            </c:ext>
          </c:extLst>
        </c:ser>
        <c:dLbls>
          <c:showLegendKey val="0"/>
          <c:showVal val="0"/>
          <c:showCatName val="0"/>
          <c:showSerName val="0"/>
          <c:showPercent val="0"/>
          <c:showBubbleSize val="0"/>
        </c:dLbls>
        <c:marker val="1"/>
        <c:smooth val="0"/>
        <c:axId val="467386096"/>
        <c:axId val="467386488"/>
      </c:lineChart>
      <c:catAx>
        <c:axId val="467386096"/>
        <c:scaling>
          <c:orientation val="minMax"/>
        </c:scaling>
        <c:delete val="1"/>
        <c:axPos val="b"/>
        <c:numFmt formatCode="General" sourceLinked="1"/>
        <c:majorTickMark val="out"/>
        <c:minorTickMark val="none"/>
        <c:tickLblPos val="none"/>
        <c:crossAx val="467386488"/>
        <c:crosses val="autoZero"/>
        <c:auto val="1"/>
        <c:lblAlgn val="ctr"/>
        <c:lblOffset val="100"/>
        <c:noMultiLvlLbl val="0"/>
      </c:catAx>
      <c:valAx>
        <c:axId val="467386488"/>
        <c:scaling>
          <c:orientation val="minMax"/>
          <c:max val="50"/>
          <c:min val="0"/>
        </c:scaling>
        <c:delete val="0"/>
        <c:axPos val="l"/>
        <c:numFmt formatCode="0" sourceLinked="1"/>
        <c:majorTickMark val="none"/>
        <c:minorTickMark val="none"/>
        <c:tickLblPos val="none"/>
        <c:crossAx val="467386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'!$D$26</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'!$I$27:$M$27</c:f>
            </c:numRef>
          </c:val>
          <c:extLst>
            <c:ext xmlns:c16="http://schemas.microsoft.com/office/drawing/2014/chart" uri="{C3380CC4-5D6E-409C-BE32-E72D297353CC}">
              <c16:uniqueId val="{00000000-BE4C-4FC2-8B18-BFADF41454AD}"/>
            </c:ext>
          </c:extLst>
        </c:ser>
        <c:dLbls>
          <c:showLegendKey val="0"/>
          <c:showVal val="0"/>
          <c:showCatName val="0"/>
          <c:showSerName val="0"/>
          <c:showPercent val="0"/>
          <c:showBubbleSize val="0"/>
        </c:dLbls>
        <c:gapWidth val="21"/>
        <c:axId val="467387272"/>
        <c:axId val="46738766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'!$G$27,'QC '!$G$27,'QC '!$G$27,'QC '!$G$27,'QC '!$G$27)</c:f>
            </c:numRef>
          </c:val>
          <c:smooth val="0"/>
          <c:extLst>
            <c:ext xmlns:c16="http://schemas.microsoft.com/office/drawing/2014/chart" uri="{C3380CC4-5D6E-409C-BE32-E72D297353CC}">
              <c16:uniqueId val="{00000001-BE4C-4FC2-8B18-BFADF41454AD}"/>
            </c:ext>
          </c:extLst>
        </c:ser>
        <c:dLbls>
          <c:showLegendKey val="0"/>
          <c:showVal val="0"/>
          <c:showCatName val="0"/>
          <c:showSerName val="0"/>
          <c:showPercent val="0"/>
          <c:showBubbleSize val="0"/>
        </c:dLbls>
        <c:marker val="1"/>
        <c:smooth val="0"/>
        <c:axId val="467387272"/>
        <c:axId val="467387664"/>
      </c:lineChart>
      <c:catAx>
        <c:axId val="467387272"/>
        <c:scaling>
          <c:orientation val="minMax"/>
        </c:scaling>
        <c:delete val="1"/>
        <c:axPos val="b"/>
        <c:majorTickMark val="out"/>
        <c:minorTickMark val="none"/>
        <c:tickLblPos val="none"/>
        <c:crossAx val="467387664"/>
        <c:crosses val="autoZero"/>
        <c:auto val="1"/>
        <c:lblAlgn val="ctr"/>
        <c:lblOffset val="100"/>
        <c:noMultiLvlLbl val="0"/>
      </c:catAx>
      <c:valAx>
        <c:axId val="467387664"/>
        <c:scaling>
          <c:orientation val="minMax"/>
          <c:max val="50"/>
          <c:min val="0"/>
        </c:scaling>
        <c:delete val="0"/>
        <c:axPos val="l"/>
        <c:numFmt formatCode="0" sourceLinked="1"/>
        <c:majorTickMark val="none"/>
        <c:minorTickMark val="none"/>
        <c:tickLblPos val="none"/>
        <c:crossAx val="467387272"/>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Sales!$D$20</c:f>
              <c:strCache>
                <c:ptCount val="1"/>
                <c:pt idx="0">
                  <c:v>Συνολική ικανοποίηση ιατρών</c:v>
                </c:pt>
              </c:strCache>
            </c:strRef>
          </c:tx>
          <c:spPr>
            <a:solidFill>
              <a:srgbClr val="0000CC"/>
            </a:solidFill>
            <a:ln w="25400">
              <a:noFill/>
            </a:ln>
          </c:spPr>
          <c:invertIfNegative val="0"/>
          <c:cat>
            <c:numRef>
              <c:f>Sales!$I$5:$N$5</c:f>
              <c:numCache>
                <c:formatCode>General</c:formatCode>
                <c:ptCount val="6"/>
                <c:pt idx="0">
                  <c:v>2014</c:v>
                </c:pt>
                <c:pt idx="1">
                  <c:v>2015</c:v>
                </c:pt>
                <c:pt idx="2">
                  <c:v>2016</c:v>
                </c:pt>
                <c:pt idx="3">
                  <c:v>2017</c:v>
                </c:pt>
                <c:pt idx="4">
                  <c:v>2018</c:v>
                </c:pt>
                <c:pt idx="5">
                  <c:v>2019</c:v>
                </c:pt>
              </c:numCache>
            </c:numRef>
          </c:cat>
          <c:val>
            <c:numRef>
              <c:f>Sales!$I$21:$N$21</c:f>
              <c:numCache>
                <c:formatCode>0</c:formatCode>
                <c:ptCount val="6"/>
                <c:pt idx="0" formatCode="0%">
                  <c:v>0.90400000000000003</c:v>
                </c:pt>
                <c:pt idx="5" formatCode="0%">
                  <c:v>0.89</c:v>
                </c:pt>
              </c:numCache>
            </c:numRef>
          </c:val>
          <c:extLst>
            <c:ext xmlns:c16="http://schemas.microsoft.com/office/drawing/2014/chart" uri="{C3380CC4-5D6E-409C-BE32-E72D297353CC}">
              <c16:uniqueId val="{00000000-0137-4CAC-AE0C-A8A47916BB3E}"/>
            </c:ext>
          </c:extLst>
        </c:ser>
        <c:dLbls>
          <c:showLegendKey val="0"/>
          <c:showVal val="0"/>
          <c:showCatName val="0"/>
          <c:showSerName val="0"/>
          <c:showPercent val="0"/>
          <c:showBubbleSize val="0"/>
        </c:dLbls>
        <c:gapWidth val="21"/>
        <c:axId val="312375744"/>
        <c:axId val="31376095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(Sales!$G$21,Sales!$G$21,Sales!$G$21,Sales!$G$21,Sales!$G$21)</c:f>
              <c:numCache>
                <c:formatCode>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0137-4CAC-AE0C-A8A47916BB3E}"/>
            </c:ext>
          </c:extLst>
        </c:ser>
        <c:dLbls>
          <c:showLegendKey val="0"/>
          <c:showVal val="0"/>
          <c:showCatName val="0"/>
          <c:showSerName val="0"/>
          <c:showPercent val="0"/>
          <c:showBubbleSize val="0"/>
        </c:dLbls>
        <c:marker val="1"/>
        <c:smooth val="0"/>
        <c:axId val="312375744"/>
        <c:axId val="313760952"/>
      </c:lineChart>
      <c:catAx>
        <c:axId val="312375744"/>
        <c:scaling>
          <c:orientation val="minMax"/>
        </c:scaling>
        <c:delete val="1"/>
        <c:axPos val="b"/>
        <c:numFmt formatCode="General" sourceLinked="1"/>
        <c:majorTickMark val="out"/>
        <c:minorTickMark val="none"/>
        <c:tickLblPos val="none"/>
        <c:crossAx val="313760952"/>
        <c:crosses val="autoZero"/>
        <c:auto val="1"/>
        <c:lblAlgn val="ctr"/>
        <c:lblOffset val="100"/>
        <c:noMultiLvlLbl val="0"/>
      </c:catAx>
      <c:valAx>
        <c:axId val="313760952"/>
        <c:scaling>
          <c:orientation val="minMax"/>
          <c:max val="1"/>
          <c:min val="0"/>
        </c:scaling>
        <c:delete val="0"/>
        <c:axPos val="l"/>
        <c:numFmt formatCode="0%" sourceLinked="1"/>
        <c:majorTickMark val="none"/>
        <c:minorTickMark val="none"/>
        <c:tickLblPos val="none"/>
        <c:crossAx val="31237574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'!$D$28</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'!$I$29:$M$29</c:f>
            </c:numRef>
          </c:val>
          <c:extLst>
            <c:ext xmlns:c16="http://schemas.microsoft.com/office/drawing/2014/chart" uri="{C3380CC4-5D6E-409C-BE32-E72D297353CC}">
              <c16:uniqueId val="{00000000-7E5F-4D65-8E83-A99D267B44F8}"/>
            </c:ext>
          </c:extLst>
        </c:ser>
        <c:dLbls>
          <c:showLegendKey val="0"/>
          <c:showVal val="0"/>
          <c:showCatName val="0"/>
          <c:showSerName val="0"/>
          <c:showPercent val="0"/>
          <c:showBubbleSize val="0"/>
        </c:dLbls>
        <c:gapWidth val="21"/>
        <c:axId val="467388448"/>
        <c:axId val="46738884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'!$G$29,'QC '!$G$29,'QC '!$G$29,'QC '!$G$29,'QC '!$G$29)</c:f>
            </c:numRef>
          </c:val>
          <c:smooth val="0"/>
          <c:extLst>
            <c:ext xmlns:c16="http://schemas.microsoft.com/office/drawing/2014/chart" uri="{C3380CC4-5D6E-409C-BE32-E72D297353CC}">
              <c16:uniqueId val="{00000001-7E5F-4D65-8E83-A99D267B44F8}"/>
            </c:ext>
          </c:extLst>
        </c:ser>
        <c:dLbls>
          <c:showLegendKey val="0"/>
          <c:showVal val="0"/>
          <c:showCatName val="0"/>
          <c:showSerName val="0"/>
          <c:showPercent val="0"/>
          <c:showBubbleSize val="0"/>
        </c:dLbls>
        <c:marker val="1"/>
        <c:smooth val="0"/>
        <c:axId val="467388448"/>
        <c:axId val="467388840"/>
      </c:lineChart>
      <c:catAx>
        <c:axId val="467388448"/>
        <c:scaling>
          <c:orientation val="minMax"/>
        </c:scaling>
        <c:delete val="1"/>
        <c:axPos val="b"/>
        <c:majorTickMark val="out"/>
        <c:minorTickMark val="none"/>
        <c:tickLblPos val="none"/>
        <c:crossAx val="467388840"/>
        <c:crosses val="autoZero"/>
        <c:auto val="1"/>
        <c:lblAlgn val="ctr"/>
        <c:lblOffset val="100"/>
        <c:noMultiLvlLbl val="0"/>
      </c:catAx>
      <c:valAx>
        <c:axId val="467388840"/>
        <c:scaling>
          <c:orientation val="minMax"/>
          <c:max val="50"/>
          <c:min val="0"/>
        </c:scaling>
        <c:delete val="0"/>
        <c:axPos val="l"/>
        <c:numFmt formatCode="0%" sourceLinked="1"/>
        <c:majorTickMark val="none"/>
        <c:minorTickMark val="none"/>
        <c:tickLblPos val="none"/>
        <c:crossAx val="4673884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'!$D$30</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'!$I$31:$M$31</c:f>
            </c:numRef>
          </c:val>
          <c:extLst>
            <c:ext xmlns:c16="http://schemas.microsoft.com/office/drawing/2014/chart" uri="{C3380CC4-5D6E-409C-BE32-E72D297353CC}">
              <c16:uniqueId val="{00000000-D2FC-4BF8-ABDF-F33E21E0CF81}"/>
            </c:ext>
          </c:extLst>
        </c:ser>
        <c:dLbls>
          <c:showLegendKey val="0"/>
          <c:showVal val="0"/>
          <c:showCatName val="0"/>
          <c:showSerName val="0"/>
          <c:showPercent val="0"/>
          <c:showBubbleSize val="0"/>
        </c:dLbls>
        <c:gapWidth val="21"/>
        <c:axId val="467389624"/>
        <c:axId val="46739001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'!$G$31,'QC '!$G$31,'QC '!$G$31,'QC '!$G$31,'QC '!$G$31)</c:f>
            </c:numRef>
          </c:val>
          <c:smooth val="0"/>
          <c:extLst>
            <c:ext xmlns:c16="http://schemas.microsoft.com/office/drawing/2014/chart" uri="{C3380CC4-5D6E-409C-BE32-E72D297353CC}">
              <c16:uniqueId val="{00000001-D2FC-4BF8-ABDF-F33E21E0CF81}"/>
            </c:ext>
          </c:extLst>
        </c:ser>
        <c:dLbls>
          <c:showLegendKey val="0"/>
          <c:showVal val="0"/>
          <c:showCatName val="0"/>
          <c:showSerName val="0"/>
          <c:showPercent val="0"/>
          <c:showBubbleSize val="0"/>
        </c:dLbls>
        <c:marker val="1"/>
        <c:smooth val="0"/>
        <c:axId val="467389624"/>
        <c:axId val="467390016"/>
      </c:lineChart>
      <c:catAx>
        <c:axId val="467389624"/>
        <c:scaling>
          <c:orientation val="minMax"/>
        </c:scaling>
        <c:delete val="1"/>
        <c:axPos val="b"/>
        <c:majorTickMark val="out"/>
        <c:minorTickMark val="none"/>
        <c:tickLblPos val="none"/>
        <c:crossAx val="467390016"/>
        <c:crosses val="autoZero"/>
        <c:auto val="1"/>
        <c:lblAlgn val="ctr"/>
        <c:lblOffset val="100"/>
        <c:noMultiLvlLbl val="0"/>
      </c:catAx>
      <c:valAx>
        <c:axId val="467390016"/>
        <c:scaling>
          <c:orientation val="minMax"/>
          <c:max val="20"/>
          <c:min val="0"/>
        </c:scaling>
        <c:delete val="0"/>
        <c:axPos val="l"/>
        <c:numFmt formatCode="0" sourceLinked="1"/>
        <c:majorTickMark val="none"/>
        <c:minorTickMark val="none"/>
        <c:tickLblPos val="none"/>
        <c:crossAx val="467389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'!$D$32</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'!$I$33:$M$33</c:f>
            </c:numRef>
          </c:val>
          <c:extLst>
            <c:ext xmlns:c16="http://schemas.microsoft.com/office/drawing/2014/chart" uri="{C3380CC4-5D6E-409C-BE32-E72D297353CC}">
              <c16:uniqueId val="{00000000-0B71-4AE8-968F-F09239E4C930}"/>
            </c:ext>
          </c:extLst>
        </c:ser>
        <c:dLbls>
          <c:showLegendKey val="0"/>
          <c:showVal val="0"/>
          <c:showCatName val="0"/>
          <c:showSerName val="0"/>
          <c:showPercent val="0"/>
          <c:showBubbleSize val="0"/>
        </c:dLbls>
        <c:gapWidth val="21"/>
        <c:axId val="467390800"/>
        <c:axId val="46739119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'!$G$33,'QC '!$G$33,'QC '!$G$33,'QC '!$G$33,'QC '!$G$33)</c:f>
            </c:numRef>
          </c:val>
          <c:smooth val="0"/>
          <c:extLst>
            <c:ext xmlns:c16="http://schemas.microsoft.com/office/drawing/2014/chart" uri="{C3380CC4-5D6E-409C-BE32-E72D297353CC}">
              <c16:uniqueId val="{00000001-0B71-4AE8-968F-F09239E4C930}"/>
            </c:ext>
          </c:extLst>
        </c:ser>
        <c:dLbls>
          <c:showLegendKey val="0"/>
          <c:showVal val="0"/>
          <c:showCatName val="0"/>
          <c:showSerName val="0"/>
          <c:showPercent val="0"/>
          <c:showBubbleSize val="0"/>
        </c:dLbls>
        <c:marker val="1"/>
        <c:smooth val="0"/>
        <c:axId val="467390800"/>
        <c:axId val="467391192"/>
      </c:lineChart>
      <c:catAx>
        <c:axId val="467390800"/>
        <c:scaling>
          <c:orientation val="minMax"/>
        </c:scaling>
        <c:delete val="1"/>
        <c:axPos val="b"/>
        <c:majorTickMark val="out"/>
        <c:minorTickMark val="none"/>
        <c:tickLblPos val="none"/>
        <c:crossAx val="467391192"/>
        <c:crosses val="autoZero"/>
        <c:auto val="1"/>
        <c:lblAlgn val="ctr"/>
        <c:lblOffset val="100"/>
        <c:noMultiLvlLbl val="0"/>
      </c:catAx>
      <c:valAx>
        <c:axId val="467391192"/>
        <c:scaling>
          <c:orientation val="minMax"/>
          <c:max val="20"/>
          <c:min val="0"/>
        </c:scaling>
        <c:delete val="0"/>
        <c:axPos val="l"/>
        <c:numFmt formatCode="0" sourceLinked="1"/>
        <c:majorTickMark val="none"/>
        <c:minorTickMark val="none"/>
        <c:tickLblPos val="none"/>
        <c:crossAx val="467390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'!$D$34</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'!$I$35:$M$35</c:f>
            </c:numRef>
          </c:val>
          <c:extLst>
            <c:ext xmlns:c16="http://schemas.microsoft.com/office/drawing/2014/chart" uri="{C3380CC4-5D6E-409C-BE32-E72D297353CC}">
              <c16:uniqueId val="{00000000-82C9-4ABB-84B3-6762B292C7BF}"/>
            </c:ext>
          </c:extLst>
        </c:ser>
        <c:dLbls>
          <c:showLegendKey val="0"/>
          <c:showVal val="0"/>
          <c:showCatName val="0"/>
          <c:showSerName val="0"/>
          <c:showPercent val="0"/>
          <c:showBubbleSize val="0"/>
        </c:dLbls>
        <c:gapWidth val="21"/>
        <c:axId val="467391976"/>
        <c:axId val="46739236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'!$G$35,'QC '!$G$35,'QC '!$G$35,'QC '!$G$35,'QC '!$G$35)</c:f>
            </c:numRef>
          </c:val>
          <c:smooth val="0"/>
          <c:extLst>
            <c:ext xmlns:c16="http://schemas.microsoft.com/office/drawing/2014/chart" uri="{C3380CC4-5D6E-409C-BE32-E72D297353CC}">
              <c16:uniqueId val="{00000001-82C9-4ABB-84B3-6762B292C7BF}"/>
            </c:ext>
          </c:extLst>
        </c:ser>
        <c:dLbls>
          <c:showLegendKey val="0"/>
          <c:showVal val="0"/>
          <c:showCatName val="0"/>
          <c:showSerName val="0"/>
          <c:showPercent val="0"/>
          <c:showBubbleSize val="0"/>
        </c:dLbls>
        <c:marker val="1"/>
        <c:smooth val="0"/>
        <c:axId val="467391976"/>
        <c:axId val="467392368"/>
      </c:lineChart>
      <c:catAx>
        <c:axId val="467391976"/>
        <c:scaling>
          <c:orientation val="minMax"/>
        </c:scaling>
        <c:delete val="1"/>
        <c:axPos val="b"/>
        <c:majorTickMark val="out"/>
        <c:minorTickMark val="none"/>
        <c:tickLblPos val="none"/>
        <c:crossAx val="467392368"/>
        <c:crosses val="autoZero"/>
        <c:auto val="1"/>
        <c:lblAlgn val="ctr"/>
        <c:lblOffset val="100"/>
        <c:noMultiLvlLbl val="0"/>
      </c:catAx>
      <c:valAx>
        <c:axId val="467392368"/>
        <c:scaling>
          <c:orientation val="minMax"/>
          <c:max val="20"/>
          <c:min val="0"/>
        </c:scaling>
        <c:delete val="0"/>
        <c:axPos val="l"/>
        <c:numFmt formatCode="0" sourceLinked="1"/>
        <c:majorTickMark val="none"/>
        <c:minorTickMark val="none"/>
        <c:tickLblPos val="none"/>
        <c:crossAx val="4673919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'!$D$36</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'!$I$37:$M$37</c:f>
            </c:numRef>
          </c:val>
          <c:extLst>
            <c:ext xmlns:c16="http://schemas.microsoft.com/office/drawing/2014/chart" uri="{C3380CC4-5D6E-409C-BE32-E72D297353CC}">
              <c16:uniqueId val="{00000000-3D16-41B1-BAE7-2C685FDAED6F}"/>
            </c:ext>
          </c:extLst>
        </c:ser>
        <c:dLbls>
          <c:showLegendKey val="0"/>
          <c:showVal val="0"/>
          <c:showCatName val="0"/>
          <c:showSerName val="0"/>
          <c:showPercent val="0"/>
          <c:showBubbleSize val="0"/>
        </c:dLbls>
        <c:gapWidth val="21"/>
        <c:axId val="467393544"/>
        <c:axId val="46739393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'!$G$37,'QC '!$G$37,'QC '!$G$37,'QC '!$G$37,'QC '!$G$37)</c:f>
            </c:numRef>
          </c:val>
          <c:smooth val="0"/>
          <c:extLst>
            <c:ext xmlns:c16="http://schemas.microsoft.com/office/drawing/2014/chart" uri="{C3380CC4-5D6E-409C-BE32-E72D297353CC}">
              <c16:uniqueId val="{00000001-3D16-41B1-BAE7-2C685FDAED6F}"/>
            </c:ext>
          </c:extLst>
        </c:ser>
        <c:dLbls>
          <c:showLegendKey val="0"/>
          <c:showVal val="0"/>
          <c:showCatName val="0"/>
          <c:showSerName val="0"/>
          <c:showPercent val="0"/>
          <c:showBubbleSize val="0"/>
        </c:dLbls>
        <c:marker val="1"/>
        <c:smooth val="0"/>
        <c:axId val="467393544"/>
        <c:axId val="467393936"/>
      </c:lineChart>
      <c:catAx>
        <c:axId val="467393544"/>
        <c:scaling>
          <c:orientation val="minMax"/>
        </c:scaling>
        <c:delete val="1"/>
        <c:axPos val="b"/>
        <c:majorTickMark val="out"/>
        <c:minorTickMark val="none"/>
        <c:tickLblPos val="none"/>
        <c:crossAx val="467393936"/>
        <c:crosses val="autoZero"/>
        <c:auto val="1"/>
        <c:lblAlgn val="ctr"/>
        <c:lblOffset val="100"/>
        <c:noMultiLvlLbl val="0"/>
      </c:catAx>
      <c:valAx>
        <c:axId val="467393936"/>
        <c:scaling>
          <c:orientation val="minMax"/>
          <c:max val="10"/>
          <c:min val="0"/>
        </c:scaling>
        <c:delete val="0"/>
        <c:axPos val="l"/>
        <c:numFmt formatCode="0" sourceLinked="1"/>
        <c:majorTickMark val="none"/>
        <c:minorTickMark val="none"/>
        <c:tickLblPos val="none"/>
        <c:crossAx val="4673935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'!$D$38</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'!$I$39:$M$39</c:f>
            </c:numRef>
          </c:val>
          <c:extLst>
            <c:ext xmlns:c16="http://schemas.microsoft.com/office/drawing/2014/chart" uri="{C3380CC4-5D6E-409C-BE32-E72D297353CC}">
              <c16:uniqueId val="{00000000-41CA-4031-A80A-1945ED821E1D}"/>
            </c:ext>
          </c:extLst>
        </c:ser>
        <c:dLbls>
          <c:showLegendKey val="0"/>
          <c:showVal val="0"/>
          <c:showCatName val="0"/>
          <c:showSerName val="0"/>
          <c:showPercent val="0"/>
          <c:showBubbleSize val="0"/>
        </c:dLbls>
        <c:gapWidth val="21"/>
        <c:axId val="467394720"/>
        <c:axId val="46739511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'!$G$39,'QC '!$G$39,'QC '!$G$39,'QC '!$G$39,'QC '!$G$39)</c:f>
            </c:numRef>
          </c:val>
          <c:smooth val="0"/>
          <c:extLst>
            <c:ext xmlns:c16="http://schemas.microsoft.com/office/drawing/2014/chart" uri="{C3380CC4-5D6E-409C-BE32-E72D297353CC}">
              <c16:uniqueId val="{00000001-41CA-4031-A80A-1945ED821E1D}"/>
            </c:ext>
          </c:extLst>
        </c:ser>
        <c:dLbls>
          <c:showLegendKey val="0"/>
          <c:showVal val="0"/>
          <c:showCatName val="0"/>
          <c:showSerName val="0"/>
          <c:showPercent val="0"/>
          <c:showBubbleSize val="0"/>
        </c:dLbls>
        <c:marker val="1"/>
        <c:smooth val="0"/>
        <c:axId val="467394720"/>
        <c:axId val="467395112"/>
      </c:lineChart>
      <c:catAx>
        <c:axId val="467394720"/>
        <c:scaling>
          <c:orientation val="minMax"/>
        </c:scaling>
        <c:delete val="1"/>
        <c:axPos val="b"/>
        <c:majorTickMark val="out"/>
        <c:minorTickMark val="none"/>
        <c:tickLblPos val="none"/>
        <c:crossAx val="467395112"/>
        <c:crosses val="autoZero"/>
        <c:auto val="1"/>
        <c:lblAlgn val="ctr"/>
        <c:lblOffset val="100"/>
        <c:noMultiLvlLbl val="0"/>
      </c:catAx>
      <c:valAx>
        <c:axId val="467395112"/>
        <c:scaling>
          <c:orientation val="minMax"/>
          <c:max val="10"/>
          <c:min val="0"/>
        </c:scaling>
        <c:delete val="0"/>
        <c:axPos val="l"/>
        <c:numFmt formatCode="0" sourceLinked="1"/>
        <c:majorTickMark val="none"/>
        <c:minorTickMark val="none"/>
        <c:tickLblPos val="none"/>
        <c:crossAx val="4673947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'!$D$40</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'!$I$41:$M$41</c:f>
            </c:numRef>
          </c:val>
          <c:extLst>
            <c:ext xmlns:c16="http://schemas.microsoft.com/office/drawing/2014/chart" uri="{C3380CC4-5D6E-409C-BE32-E72D297353CC}">
              <c16:uniqueId val="{00000000-41E0-4BA7-B07E-57E4021A7214}"/>
            </c:ext>
          </c:extLst>
        </c:ser>
        <c:dLbls>
          <c:showLegendKey val="0"/>
          <c:showVal val="0"/>
          <c:showCatName val="0"/>
          <c:showSerName val="0"/>
          <c:showPercent val="0"/>
          <c:showBubbleSize val="0"/>
        </c:dLbls>
        <c:gapWidth val="21"/>
        <c:axId val="467395896"/>
        <c:axId val="46739628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'!$G$41,'QC '!$G$41,'QC '!$G$41,'QC '!$G$41,'QC '!$G$41)</c:f>
            </c:numRef>
          </c:val>
          <c:smooth val="0"/>
          <c:extLst>
            <c:ext xmlns:c16="http://schemas.microsoft.com/office/drawing/2014/chart" uri="{C3380CC4-5D6E-409C-BE32-E72D297353CC}">
              <c16:uniqueId val="{00000001-41E0-4BA7-B07E-57E4021A7214}"/>
            </c:ext>
          </c:extLst>
        </c:ser>
        <c:dLbls>
          <c:showLegendKey val="0"/>
          <c:showVal val="0"/>
          <c:showCatName val="0"/>
          <c:showSerName val="0"/>
          <c:showPercent val="0"/>
          <c:showBubbleSize val="0"/>
        </c:dLbls>
        <c:marker val="1"/>
        <c:smooth val="0"/>
        <c:axId val="467395896"/>
        <c:axId val="467396288"/>
      </c:lineChart>
      <c:catAx>
        <c:axId val="467395896"/>
        <c:scaling>
          <c:orientation val="minMax"/>
        </c:scaling>
        <c:delete val="1"/>
        <c:axPos val="b"/>
        <c:majorTickMark val="out"/>
        <c:minorTickMark val="none"/>
        <c:tickLblPos val="none"/>
        <c:crossAx val="467396288"/>
        <c:crosses val="autoZero"/>
        <c:auto val="1"/>
        <c:lblAlgn val="ctr"/>
        <c:lblOffset val="100"/>
        <c:noMultiLvlLbl val="0"/>
      </c:catAx>
      <c:valAx>
        <c:axId val="467396288"/>
        <c:scaling>
          <c:orientation val="minMax"/>
          <c:max val="80"/>
          <c:min val="0"/>
        </c:scaling>
        <c:delete val="0"/>
        <c:axPos val="l"/>
        <c:numFmt formatCode="0.00" sourceLinked="1"/>
        <c:majorTickMark val="none"/>
        <c:minorTickMark val="none"/>
        <c:tickLblPos val="none"/>
        <c:crossAx val="467395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'!$D$42</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'!$I$43:$M$43</c:f>
            </c:numRef>
          </c:val>
          <c:extLst>
            <c:ext xmlns:c16="http://schemas.microsoft.com/office/drawing/2014/chart" uri="{C3380CC4-5D6E-409C-BE32-E72D297353CC}">
              <c16:uniqueId val="{00000000-D6D7-4005-A017-BF1B97113FF0}"/>
            </c:ext>
          </c:extLst>
        </c:ser>
        <c:dLbls>
          <c:showLegendKey val="0"/>
          <c:showVal val="0"/>
          <c:showCatName val="0"/>
          <c:showSerName val="0"/>
          <c:showPercent val="0"/>
          <c:showBubbleSize val="0"/>
        </c:dLbls>
        <c:gapWidth val="21"/>
        <c:axId val="467397072"/>
        <c:axId val="48145140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'!$G$43,'QC '!$G$43,'QC '!$G$43,'QC '!$G$43,'QC '!$G$43)</c:f>
            </c:numRef>
          </c:val>
          <c:smooth val="0"/>
          <c:extLst>
            <c:ext xmlns:c16="http://schemas.microsoft.com/office/drawing/2014/chart" uri="{C3380CC4-5D6E-409C-BE32-E72D297353CC}">
              <c16:uniqueId val="{00000001-D6D7-4005-A017-BF1B97113FF0}"/>
            </c:ext>
          </c:extLst>
        </c:ser>
        <c:dLbls>
          <c:showLegendKey val="0"/>
          <c:showVal val="0"/>
          <c:showCatName val="0"/>
          <c:showSerName val="0"/>
          <c:showPercent val="0"/>
          <c:showBubbleSize val="0"/>
        </c:dLbls>
        <c:marker val="1"/>
        <c:smooth val="0"/>
        <c:axId val="467397072"/>
        <c:axId val="481451400"/>
      </c:lineChart>
      <c:catAx>
        <c:axId val="467397072"/>
        <c:scaling>
          <c:orientation val="minMax"/>
        </c:scaling>
        <c:delete val="1"/>
        <c:axPos val="b"/>
        <c:majorTickMark val="out"/>
        <c:minorTickMark val="none"/>
        <c:tickLblPos val="none"/>
        <c:crossAx val="481451400"/>
        <c:crosses val="autoZero"/>
        <c:auto val="1"/>
        <c:lblAlgn val="ctr"/>
        <c:lblOffset val="100"/>
        <c:noMultiLvlLbl val="0"/>
      </c:catAx>
      <c:valAx>
        <c:axId val="481451400"/>
        <c:scaling>
          <c:orientation val="minMax"/>
          <c:max val="80"/>
          <c:min val="0"/>
        </c:scaling>
        <c:delete val="0"/>
        <c:axPos val="l"/>
        <c:numFmt formatCode="0.00" sourceLinked="1"/>
        <c:majorTickMark val="none"/>
        <c:minorTickMark val="none"/>
        <c:tickLblPos val="none"/>
        <c:crossAx val="467397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'!$D$44</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'!$I$45:$M$45</c:f>
            </c:numRef>
          </c:val>
          <c:extLst>
            <c:ext xmlns:c16="http://schemas.microsoft.com/office/drawing/2014/chart" uri="{C3380CC4-5D6E-409C-BE32-E72D297353CC}">
              <c16:uniqueId val="{00000000-B0A3-4606-BCBD-D729CE048641}"/>
            </c:ext>
          </c:extLst>
        </c:ser>
        <c:dLbls>
          <c:showLegendKey val="0"/>
          <c:showVal val="0"/>
          <c:showCatName val="0"/>
          <c:showSerName val="0"/>
          <c:showPercent val="0"/>
          <c:showBubbleSize val="0"/>
        </c:dLbls>
        <c:gapWidth val="21"/>
        <c:axId val="481452968"/>
        <c:axId val="48145336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'!$G$45,'QC '!$G$45,'QC '!$G$45,'QC '!$G$45,'QC '!$G$45)</c:f>
            </c:numRef>
          </c:val>
          <c:smooth val="0"/>
          <c:extLst>
            <c:ext xmlns:c16="http://schemas.microsoft.com/office/drawing/2014/chart" uri="{C3380CC4-5D6E-409C-BE32-E72D297353CC}">
              <c16:uniqueId val="{00000001-B0A3-4606-BCBD-D729CE048641}"/>
            </c:ext>
          </c:extLst>
        </c:ser>
        <c:dLbls>
          <c:showLegendKey val="0"/>
          <c:showVal val="0"/>
          <c:showCatName val="0"/>
          <c:showSerName val="0"/>
          <c:showPercent val="0"/>
          <c:showBubbleSize val="0"/>
        </c:dLbls>
        <c:marker val="1"/>
        <c:smooth val="0"/>
        <c:axId val="481452968"/>
        <c:axId val="481453360"/>
      </c:lineChart>
      <c:catAx>
        <c:axId val="481452968"/>
        <c:scaling>
          <c:orientation val="minMax"/>
        </c:scaling>
        <c:delete val="1"/>
        <c:axPos val="b"/>
        <c:majorTickMark val="out"/>
        <c:minorTickMark val="none"/>
        <c:tickLblPos val="none"/>
        <c:crossAx val="481453360"/>
        <c:crosses val="autoZero"/>
        <c:auto val="1"/>
        <c:lblAlgn val="ctr"/>
        <c:lblOffset val="100"/>
        <c:noMultiLvlLbl val="0"/>
      </c:catAx>
      <c:valAx>
        <c:axId val="481453360"/>
        <c:scaling>
          <c:orientation val="minMax"/>
          <c:max val="80"/>
          <c:min val="0"/>
        </c:scaling>
        <c:delete val="0"/>
        <c:axPos val="l"/>
        <c:numFmt formatCode="0.00" sourceLinked="1"/>
        <c:majorTickMark val="none"/>
        <c:minorTickMark val="none"/>
        <c:tickLblPos val="none"/>
        <c:crossAx val="4814529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'!$D$46</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'!$I$47:$M$47</c:f>
            </c:numRef>
          </c:val>
          <c:extLst>
            <c:ext xmlns:c16="http://schemas.microsoft.com/office/drawing/2014/chart" uri="{C3380CC4-5D6E-409C-BE32-E72D297353CC}">
              <c16:uniqueId val="{00000000-CD92-4DD8-8922-AC3AD9CDEE40}"/>
            </c:ext>
          </c:extLst>
        </c:ser>
        <c:dLbls>
          <c:showLegendKey val="0"/>
          <c:showVal val="0"/>
          <c:showCatName val="0"/>
          <c:showSerName val="0"/>
          <c:showPercent val="0"/>
          <c:showBubbleSize val="0"/>
        </c:dLbls>
        <c:gapWidth val="21"/>
        <c:axId val="481454144"/>
        <c:axId val="48145453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'!$G$47,'QC '!$G$47,'QC '!$G$47,'QC '!$G$47,'QC '!$G$47)</c:f>
            </c:numRef>
          </c:val>
          <c:smooth val="0"/>
          <c:extLst>
            <c:ext xmlns:c16="http://schemas.microsoft.com/office/drawing/2014/chart" uri="{C3380CC4-5D6E-409C-BE32-E72D297353CC}">
              <c16:uniqueId val="{00000001-CD92-4DD8-8922-AC3AD9CDEE40}"/>
            </c:ext>
          </c:extLst>
        </c:ser>
        <c:dLbls>
          <c:showLegendKey val="0"/>
          <c:showVal val="0"/>
          <c:showCatName val="0"/>
          <c:showSerName val="0"/>
          <c:showPercent val="0"/>
          <c:showBubbleSize val="0"/>
        </c:dLbls>
        <c:marker val="1"/>
        <c:smooth val="0"/>
        <c:axId val="481454144"/>
        <c:axId val="481454536"/>
      </c:lineChart>
      <c:catAx>
        <c:axId val="481454144"/>
        <c:scaling>
          <c:orientation val="minMax"/>
        </c:scaling>
        <c:delete val="1"/>
        <c:axPos val="b"/>
        <c:majorTickMark val="out"/>
        <c:minorTickMark val="none"/>
        <c:tickLblPos val="none"/>
        <c:crossAx val="481454536"/>
        <c:crosses val="autoZero"/>
        <c:auto val="1"/>
        <c:lblAlgn val="ctr"/>
        <c:lblOffset val="100"/>
        <c:noMultiLvlLbl val="0"/>
      </c:catAx>
      <c:valAx>
        <c:axId val="481454536"/>
        <c:scaling>
          <c:orientation val="minMax"/>
          <c:max val="1000"/>
          <c:min val="0"/>
        </c:scaling>
        <c:delete val="0"/>
        <c:axPos val="l"/>
        <c:numFmt formatCode="0" sourceLinked="1"/>
        <c:majorTickMark val="none"/>
        <c:minorTickMark val="none"/>
        <c:tickLblPos val="none"/>
        <c:crossAx val="481454144"/>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Sales!$D$22</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Sales!$I$23:$M$23</c:f>
            </c:numRef>
          </c:val>
          <c:extLst>
            <c:ext xmlns:c16="http://schemas.microsoft.com/office/drawing/2014/chart" uri="{C3380CC4-5D6E-409C-BE32-E72D297353CC}">
              <c16:uniqueId val="{00000000-5DD0-49B5-92C3-C8641953ADD9}"/>
            </c:ext>
          </c:extLst>
        </c:ser>
        <c:dLbls>
          <c:showLegendKey val="0"/>
          <c:showVal val="0"/>
          <c:showCatName val="0"/>
          <c:showSerName val="0"/>
          <c:showPercent val="0"/>
          <c:showBubbleSize val="0"/>
        </c:dLbls>
        <c:gapWidth val="21"/>
        <c:axId val="310701088"/>
        <c:axId val="310701480"/>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(Sales!$G$23,Sales!$G$23,Sales!$G$23,Sales!$G$23,Sales!$G$23)</c:f>
            </c:numRef>
          </c:val>
          <c:smooth val="0"/>
          <c:extLst>
            <c:ext xmlns:c16="http://schemas.microsoft.com/office/drawing/2014/chart" uri="{C3380CC4-5D6E-409C-BE32-E72D297353CC}">
              <c16:uniqueId val="{00000001-5DD0-49B5-92C3-C8641953ADD9}"/>
            </c:ext>
          </c:extLst>
        </c:ser>
        <c:dLbls>
          <c:showLegendKey val="0"/>
          <c:showVal val="0"/>
          <c:showCatName val="0"/>
          <c:showSerName val="0"/>
          <c:showPercent val="0"/>
          <c:showBubbleSize val="0"/>
        </c:dLbls>
        <c:marker val="1"/>
        <c:smooth val="0"/>
        <c:axId val="310701088"/>
        <c:axId val="310701480"/>
      </c:lineChart>
      <c:catAx>
        <c:axId val="310701088"/>
        <c:scaling>
          <c:orientation val="minMax"/>
        </c:scaling>
        <c:delete val="1"/>
        <c:axPos val="b"/>
        <c:numFmt formatCode="General" sourceLinked="1"/>
        <c:majorTickMark val="out"/>
        <c:minorTickMark val="none"/>
        <c:tickLblPos val="none"/>
        <c:crossAx val="310701480"/>
        <c:crosses val="autoZero"/>
        <c:auto val="1"/>
        <c:lblAlgn val="ctr"/>
        <c:lblOffset val="100"/>
        <c:noMultiLvlLbl val="0"/>
      </c:catAx>
      <c:valAx>
        <c:axId val="310701480"/>
        <c:scaling>
          <c:orientation val="minMax"/>
          <c:max val="400"/>
          <c:min val="0"/>
        </c:scaling>
        <c:delete val="0"/>
        <c:axPos val="l"/>
        <c:numFmt formatCode="0" sourceLinked="1"/>
        <c:majorTickMark val="none"/>
        <c:minorTickMark val="none"/>
        <c:tickLblPos val="none"/>
        <c:crossAx val="31070108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'!$D$48</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'!$I$49:$M$49</c:f>
            </c:numRef>
          </c:val>
          <c:extLst>
            <c:ext xmlns:c16="http://schemas.microsoft.com/office/drawing/2014/chart" uri="{C3380CC4-5D6E-409C-BE32-E72D297353CC}">
              <c16:uniqueId val="{00000000-7163-49DF-A877-0F1EFBB851FC}"/>
            </c:ext>
          </c:extLst>
        </c:ser>
        <c:dLbls>
          <c:showLegendKey val="0"/>
          <c:showVal val="0"/>
          <c:showCatName val="0"/>
          <c:showSerName val="0"/>
          <c:showPercent val="0"/>
          <c:showBubbleSize val="0"/>
        </c:dLbls>
        <c:gapWidth val="21"/>
        <c:axId val="481455320"/>
        <c:axId val="48145571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'!$G$49,'QC '!$G$49,'QC '!$G$49,'QC '!$G$49,'QC '!$G$49)</c:f>
            </c:numRef>
          </c:val>
          <c:smooth val="0"/>
          <c:extLst>
            <c:ext xmlns:c16="http://schemas.microsoft.com/office/drawing/2014/chart" uri="{C3380CC4-5D6E-409C-BE32-E72D297353CC}">
              <c16:uniqueId val="{00000001-7163-49DF-A877-0F1EFBB851FC}"/>
            </c:ext>
          </c:extLst>
        </c:ser>
        <c:dLbls>
          <c:showLegendKey val="0"/>
          <c:showVal val="0"/>
          <c:showCatName val="0"/>
          <c:showSerName val="0"/>
          <c:showPercent val="0"/>
          <c:showBubbleSize val="0"/>
        </c:dLbls>
        <c:marker val="1"/>
        <c:smooth val="0"/>
        <c:axId val="481455320"/>
        <c:axId val="481455712"/>
      </c:lineChart>
      <c:catAx>
        <c:axId val="481455320"/>
        <c:scaling>
          <c:orientation val="minMax"/>
        </c:scaling>
        <c:delete val="1"/>
        <c:axPos val="b"/>
        <c:majorTickMark val="out"/>
        <c:minorTickMark val="none"/>
        <c:tickLblPos val="none"/>
        <c:crossAx val="481455712"/>
        <c:crosses val="autoZero"/>
        <c:auto val="1"/>
        <c:lblAlgn val="ctr"/>
        <c:lblOffset val="100"/>
        <c:noMultiLvlLbl val="0"/>
      </c:catAx>
      <c:valAx>
        <c:axId val="481455712"/>
        <c:scaling>
          <c:orientation val="minMax"/>
          <c:max val="12"/>
          <c:min val="0"/>
        </c:scaling>
        <c:delete val="0"/>
        <c:axPos val="l"/>
        <c:numFmt formatCode="0" sourceLinked="1"/>
        <c:majorTickMark val="none"/>
        <c:minorTickMark val="none"/>
        <c:tickLblPos val="none"/>
        <c:crossAx val="4814553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'!$D$50</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'!$I$51:$M$51</c:f>
            </c:numRef>
          </c:val>
          <c:extLst>
            <c:ext xmlns:c16="http://schemas.microsoft.com/office/drawing/2014/chart" uri="{C3380CC4-5D6E-409C-BE32-E72D297353CC}">
              <c16:uniqueId val="{00000000-25E2-4301-96FE-EC0AA57A6361}"/>
            </c:ext>
          </c:extLst>
        </c:ser>
        <c:dLbls>
          <c:showLegendKey val="0"/>
          <c:showVal val="0"/>
          <c:showCatName val="0"/>
          <c:showSerName val="0"/>
          <c:showPercent val="0"/>
          <c:showBubbleSize val="0"/>
        </c:dLbls>
        <c:gapWidth val="21"/>
        <c:axId val="481456496"/>
        <c:axId val="48145688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'!$G$51,'QC '!$G$51,'QC '!$G$51,'QC '!$G$51,'QC '!$G$51)</c:f>
            </c:numRef>
          </c:val>
          <c:smooth val="0"/>
          <c:extLst>
            <c:ext xmlns:c16="http://schemas.microsoft.com/office/drawing/2014/chart" uri="{C3380CC4-5D6E-409C-BE32-E72D297353CC}">
              <c16:uniqueId val="{00000001-25E2-4301-96FE-EC0AA57A6361}"/>
            </c:ext>
          </c:extLst>
        </c:ser>
        <c:dLbls>
          <c:showLegendKey val="0"/>
          <c:showVal val="0"/>
          <c:showCatName val="0"/>
          <c:showSerName val="0"/>
          <c:showPercent val="0"/>
          <c:showBubbleSize val="0"/>
        </c:dLbls>
        <c:marker val="1"/>
        <c:smooth val="0"/>
        <c:axId val="481456496"/>
        <c:axId val="481456888"/>
      </c:lineChart>
      <c:catAx>
        <c:axId val="481456496"/>
        <c:scaling>
          <c:orientation val="minMax"/>
        </c:scaling>
        <c:delete val="1"/>
        <c:axPos val="b"/>
        <c:majorTickMark val="out"/>
        <c:minorTickMark val="none"/>
        <c:tickLblPos val="none"/>
        <c:crossAx val="481456888"/>
        <c:crosses val="autoZero"/>
        <c:auto val="1"/>
        <c:lblAlgn val="ctr"/>
        <c:lblOffset val="100"/>
        <c:noMultiLvlLbl val="0"/>
      </c:catAx>
      <c:valAx>
        <c:axId val="481456888"/>
        <c:scaling>
          <c:orientation val="minMax"/>
          <c:max val="80"/>
          <c:min val="0"/>
        </c:scaling>
        <c:delete val="0"/>
        <c:axPos val="l"/>
        <c:numFmt formatCode="0.00" sourceLinked="1"/>
        <c:majorTickMark val="none"/>
        <c:minorTickMark val="none"/>
        <c:tickLblPos val="none"/>
        <c:crossAx val="4814564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'!$D$52</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'!$I$53:$M$53</c:f>
            </c:numRef>
          </c:val>
          <c:extLst>
            <c:ext xmlns:c16="http://schemas.microsoft.com/office/drawing/2014/chart" uri="{C3380CC4-5D6E-409C-BE32-E72D297353CC}">
              <c16:uniqueId val="{00000000-676A-473A-85ED-E6DA238F42A7}"/>
            </c:ext>
          </c:extLst>
        </c:ser>
        <c:dLbls>
          <c:showLegendKey val="0"/>
          <c:showVal val="0"/>
          <c:showCatName val="0"/>
          <c:showSerName val="0"/>
          <c:showPercent val="0"/>
          <c:showBubbleSize val="0"/>
        </c:dLbls>
        <c:gapWidth val="21"/>
        <c:axId val="481457672"/>
        <c:axId val="48145806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'!$G$53,'QC '!$G$53,'QC '!$G$53,'QC '!$G$53,'QC '!$G$53)</c:f>
            </c:numRef>
          </c:val>
          <c:smooth val="0"/>
          <c:extLst>
            <c:ext xmlns:c16="http://schemas.microsoft.com/office/drawing/2014/chart" uri="{C3380CC4-5D6E-409C-BE32-E72D297353CC}">
              <c16:uniqueId val="{00000001-676A-473A-85ED-E6DA238F42A7}"/>
            </c:ext>
          </c:extLst>
        </c:ser>
        <c:dLbls>
          <c:showLegendKey val="0"/>
          <c:showVal val="0"/>
          <c:showCatName val="0"/>
          <c:showSerName val="0"/>
          <c:showPercent val="0"/>
          <c:showBubbleSize val="0"/>
        </c:dLbls>
        <c:marker val="1"/>
        <c:smooth val="0"/>
        <c:axId val="481457672"/>
        <c:axId val="481458064"/>
      </c:lineChart>
      <c:catAx>
        <c:axId val="481457672"/>
        <c:scaling>
          <c:orientation val="minMax"/>
        </c:scaling>
        <c:delete val="1"/>
        <c:axPos val="b"/>
        <c:majorTickMark val="out"/>
        <c:minorTickMark val="none"/>
        <c:tickLblPos val="none"/>
        <c:crossAx val="481458064"/>
        <c:crosses val="autoZero"/>
        <c:auto val="1"/>
        <c:lblAlgn val="ctr"/>
        <c:lblOffset val="100"/>
        <c:noMultiLvlLbl val="0"/>
      </c:catAx>
      <c:valAx>
        <c:axId val="481458064"/>
        <c:scaling>
          <c:orientation val="minMax"/>
          <c:max val="80"/>
          <c:min val="0"/>
        </c:scaling>
        <c:delete val="0"/>
        <c:axPos val="l"/>
        <c:numFmt formatCode="0.00" sourceLinked="1"/>
        <c:majorTickMark val="none"/>
        <c:minorTickMark val="none"/>
        <c:tickLblPos val="none"/>
        <c:crossAx val="4814576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'!$D$54</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'!$I$55:$M$55</c:f>
            </c:numRef>
          </c:val>
          <c:extLst>
            <c:ext xmlns:c16="http://schemas.microsoft.com/office/drawing/2014/chart" uri="{C3380CC4-5D6E-409C-BE32-E72D297353CC}">
              <c16:uniqueId val="{00000000-DC70-4A69-A510-1FA7AD60C993}"/>
            </c:ext>
          </c:extLst>
        </c:ser>
        <c:dLbls>
          <c:showLegendKey val="0"/>
          <c:showVal val="0"/>
          <c:showCatName val="0"/>
          <c:showSerName val="0"/>
          <c:showPercent val="0"/>
          <c:showBubbleSize val="0"/>
        </c:dLbls>
        <c:gapWidth val="21"/>
        <c:axId val="481459240"/>
        <c:axId val="481459632"/>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'!$G$55,'QC '!$G$55,'QC '!$G$55,'QC '!$G$55,'QC '!$G$55)</c:f>
            </c:numRef>
          </c:val>
          <c:smooth val="0"/>
          <c:extLst>
            <c:ext xmlns:c16="http://schemas.microsoft.com/office/drawing/2014/chart" uri="{C3380CC4-5D6E-409C-BE32-E72D297353CC}">
              <c16:uniqueId val="{00000001-DC70-4A69-A510-1FA7AD60C993}"/>
            </c:ext>
          </c:extLst>
        </c:ser>
        <c:dLbls>
          <c:showLegendKey val="0"/>
          <c:showVal val="0"/>
          <c:showCatName val="0"/>
          <c:showSerName val="0"/>
          <c:showPercent val="0"/>
          <c:showBubbleSize val="0"/>
        </c:dLbls>
        <c:marker val="1"/>
        <c:smooth val="0"/>
        <c:axId val="481459240"/>
        <c:axId val="481459632"/>
      </c:lineChart>
      <c:catAx>
        <c:axId val="481459240"/>
        <c:scaling>
          <c:orientation val="minMax"/>
        </c:scaling>
        <c:delete val="1"/>
        <c:axPos val="b"/>
        <c:majorTickMark val="out"/>
        <c:minorTickMark val="none"/>
        <c:tickLblPos val="none"/>
        <c:crossAx val="481459632"/>
        <c:crosses val="autoZero"/>
        <c:auto val="1"/>
        <c:lblAlgn val="ctr"/>
        <c:lblOffset val="100"/>
        <c:noMultiLvlLbl val="0"/>
      </c:catAx>
      <c:valAx>
        <c:axId val="481459632"/>
        <c:scaling>
          <c:orientation val="minMax"/>
          <c:max val="80"/>
          <c:min val="0"/>
        </c:scaling>
        <c:delete val="0"/>
        <c:axPos val="l"/>
        <c:numFmt formatCode="0.00" sourceLinked="1"/>
        <c:majorTickMark val="none"/>
        <c:minorTickMark val="none"/>
        <c:tickLblPos val="none"/>
        <c:crossAx val="481459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'!$D$56</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'!$I$57:$M$57</c:f>
            </c:numRef>
          </c:val>
          <c:extLst>
            <c:ext xmlns:c16="http://schemas.microsoft.com/office/drawing/2014/chart" uri="{C3380CC4-5D6E-409C-BE32-E72D297353CC}">
              <c16:uniqueId val="{00000000-C0E5-4792-9B62-A31589BCD423}"/>
            </c:ext>
          </c:extLst>
        </c:ser>
        <c:dLbls>
          <c:showLegendKey val="0"/>
          <c:showVal val="0"/>
          <c:showCatName val="0"/>
          <c:showSerName val="0"/>
          <c:showPercent val="0"/>
          <c:showBubbleSize val="0"/>
        </c:dLbls>
        <c:gapWidth val="21"/>
        <c:axId val="481460416"/>
        <c:axId val="481460808"/>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'!$G$57,'QC '!$G$57,'QC '!$G$57,'QC '!$G$57,'QC '!$G$57)</c:f>
            </c:numRef>
          </c:val>
          <c:smooth val="0"/>
          <c:extLst>
            <c:ext xmlns:c16="http://schemas.microsoft.com/office/drawing/2014/chart" uri="{C3380CC4-5D6E-409C-BE32-E72D297353CC}">
              <c16:uniqueId val="{00000001-C0E5-4792-9B62-A31589BCD423}"/>
            </c:ext>
          </c:extLst>
        </c:ser>
        <c:dLbls>
          <c:showLegendKey val="0"/>
          <c:showVal val="0"/>
          <c:showCatName val="0"/>
          <c:showSerName val="0"/>
          <c:showPercent val="0"/>
          <c:showBubbleSize val="0"/>
        </c:dLbls>
        <c:marker val="1"/>
        <c:smooth val="0"/>
        <c:axId val="481460416"/>
        <c:axId val="481460808"/>
      </c:lineChart>
      <c:catAx>
        <c:axId val="481460416"/>
        <c:scaling>
          <c:orientation val="minMax"/>
        </c:scaling>
        <c:delete val="1"/>
        <c:axPos val="b"/>
        <c:majorTickMark val="out"/>
        <c:minorTickMark val="none"/>
        <c:tickLblPos val="none"/>
        <c:crossAx val="481460808"/>
        <c:crosses val="autoZero"/>
        <c:auto val="1"/>
        <c:lblAlgn val="ctr"/>
        <c:lblOffset val="100"/>
        <c:noMultiLvlLbl val="0"/>
      </c:catAx>
      <c:valAx>
        <c:axId val="481460808"/>
        <c:scaling>
          <c:orientation val="minMax"/>
          <c:max val="80"/>
          <c:min val="0"/>
        </c:scaling>
        <c:delete val="0"/>
        <c:axPos val="l"/>
        <c:numFmt formatCode="0.00" sourceLinked="1"/>
        <c:majorTickMark val="none"/>
        <c:minorTickMark val="none"/>
        <c:tickLblPos val="none"/>
        <c:crossAx val="481460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'!$D$58</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'!$I$59:$M$59</c:f>
            </c:numRef>
          </c:val>
          <c:extLst>
            <c:ext xmlns:c16="http://schemas.microsoft.com/office/drawing/2014/chart" uri="{C3380CC4-5D6E-409C-BE32-E72D297353CC}">
              <c16:uniqueId val="{00000000-7260-47CD-9CF6-18900A5137F0}"/>
            </c:ext>
          </c:extLst>
        </c:ser>
        <c:dLbls>
          <c:showLegendKey val="0"/>
          <c:showVal val="0"/>
          <c:showCatName val="0"/>
          <c:showSerName val="0"/>
          <c:showPercent val="0"/>
          <c:showBubbleSize val="0"/>
        </c:dLbls>
        <c:gapWidth val="21"/>
        <c:axId val="481461592"/>
        <c:axId val="48146198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'!$G$59,'QC '!$G$59,'QC '!$G$59,'QC '!$G$59,'QC '!$G$59)</c:f>
            </c:numRef>
          </c:val>
          <c:smooth val="0"/>
          <c:extLst>
            <c:ext xmlns:c16="http://schemas.microsoft.com/office/drawing/2014/chart" uri="{C3380CC4-5D6E-409C-BE32-E72D297353CC}">
              <c16:uniqueId val="{00000001-7260-47CD-9CF6-18900A5137F0}"/>
            </c:ext>
          </c:extLst>
        </c:ser>
        <c:dLbls>
          <c:showLegendKey val="0"/>
          <c:showVal val="0"/>
          <c:showCatName val="0"/>
          <c:showSerName val="0"/>
          <c:showPercent val="0"/>
          <c:showBubbleSize val="0"/>
        </c:dLbls>
        <c:marker val="1"/>
        <c:smooth val="0"/>
        <c:axId val="481461592"/>
        <c:axId val="481461984"/>
      </c:lineChart>
      <c:catAx>
        <c:axId val="481461592"/>
        <c:scaling>
          <c:orientation val="minMax"/>
        </c:scaling>
        <c:delete val="1"/>
        <c:axPos val="b"/>
        <c:majorTickMark val="out"/>
        <c:minorTickMark val="none"/>
        <c:tickLblPos val="none"/>
        <c:crossAx val="481461984"/>
        <c:crosses val="autoZero"/>
        <c:auto val="1"/>
        <c:lblAlgn val="ctr"/>
        <c:lblOffset val="100"/>
        <c:noMultiLvlLbl val="0"/>
      </c:catAx>
      <c:valAx>
        <c:axId val="481461984"/>
        <c:scaling>
          <c:orientation val="minMax"/>
          <c:max val="80"/>
          <c:min val="0"/>
        </c:scaling>
        <c:delete val="0"/>
        <c:axPos val="l"/>
        <c:numFmt formatCode="0.00" sourceLinked="1"/>
        <c:majorTickMark val="none"/>
        <c:minorTickMark val="none"/>
        <c:tickLblPos val="none"/>
        <c:crossAx val="481461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'!$D$60</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'!$I$61:$M$61</c:f>
            </c:numRef>
          </c:val>
          <c:extLst>
            <c:ext xmlns:c16="http://schemas.microsoft.com/office/drawing/2014/chart" uri="{C3380CC4-5D6E-409C-BE32-E72D297353CC}">
              <c16:uniqueId val="{00000000-553A-4A2B-8B8D-95FDEBA9106A}"/>
            </c:ext>
          </c:extLst>
        </c:ser>
        <c:dLbls>
          <c:showLegendKey val="0"/>
          <c:showVal val="0"/>
          <c:showCatName val="0"/>
          <c:showSerName val="0"/>
          <c:showPercent val="0"/>
          <c:showBubbleSize val="0"/>
        </c:dLbls>
        <c:gapWidth val="21"/>
        <c:axId val="481462768"/>
        <c:axId val="48146316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'!$G$61,'QC '!$G$61,'QC '!$G$61,'QC '!$G$61,'QC '!$G$61)</c:f>
            </c:numRef>
          </c:val>
          <c:smooth val="0"/>
          <c:extLst>
            <c:ext xmlns:c16="http://schemas.microsoft.com/office/drawing/2014/chart" uri="{C3380CC4-5D6E-409C-BE32-E72D297353CC}">
              <c16:uniqueId val="{00000001-553A-4A2B-8B8D-95FDEBA9106A}"/>
            </c:ext>
          </c:extLst>
        </c:ser>
        <c:dLbls>
          <c:showLegendKey val="0"/>
          <c:showVal val="0"/>
          <c:showCatName val="0"/>
          <c:showSerName val="0"/>
          <c:showPercent val="0"/>
          <c:showBubbleSize val="0"/>
        </c:dLbls>
        <c:marker val="1"/>
        <c:smooth val="0"/>
        <c:axId val="481462768"/>
        <c:axId val="481463160"/>
      </c:lineChart>
      <c:catAx>
        <c:axId val="481462768"/>
        <c:scaling>
          <c:orientation val="minMax"/>
        </c:scaling>
        <c:delete val="1"/>
        <c:axPos val="b"/>
        <c:majorTickMark val="out"/>
        <c:minorTickMark val="none"/>
        <c:tickLblPos val="none"/>
        <c:crossAx val="481463160"/>
        <c:crosses val="autoZero"/>
        <c:auto val="1"/>
        <c:lblAlgn val="ctr"/>
        <c:lblOffset val="100"/>
        <c:noMultiLvlLbl val="0"/>
      </c:catAx>
      <c:valAx>
        <c:axId val="481463160"/>
        <c:scaling>
          <c:orientation val="minMax"/>
          <c:max val="80"/>
          <c:min val="0"/>
        </c:scaling>
        <c:delete val="0"/>
        <c:axPos val="l"/>
        <c:numFmt formatCode="0.00" sourceLinked="1"/>
        <c:majorTickMark val="none"/>
        <c:minorTickMark val="none"/>
        <c:tickLblPos val="none"/>
        <c:crossAx val="4814627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'!$D$62</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'!$I$63:$M$63</c:f>
            </c:numRef>
          </c:val>
          <c:extLst>
            <c:ext xmlns:c16="http://schemas.microsoft.com/office/drawing/2014/chart" uri="{C3380CC4-5D6E-409C-BE32-E72D297353CC}">
              <c16:uniqueId val="{00000000-B377-46CE-B06A-878C6EB9644B}"/>
            </c:ext>
          </c:extLst>
        </c:ser>
        <c:dLbls>
          <c:showLegendKey val="0"/>
          <c:showVal val="0"/>
          <c:showCatName val="0"/>
          <c:showSerName val="0"/>
          <c:showPercent val="0"/>
          <c:showBubbleSize val="0"/>
        </c:dLbls>
        <c:gapWidth val="21"/>
        <c:axId val="481463944"/>
        <c:axId val="481464336"/>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'!$G$63,'QC '!$G$63,'QC '!$G$63,'QC '!$G$63,'QC '!$G$63)</c:f>
            </c:numRef>
          </c:val>
          <c:smooth val="0"/>
          <c:extLst>
            <c:ext xmlns:c16="http://schemas.microsoft.com/office/drawing/2014/chart" uri="{C3380CC4-5D6E-409C-BE32-E72D297353CC}">
              <c16:uniqueId val="{00000001-B377-46CE-B06A-878C6EB9644B}"/>
            </c:ext>
          </c:extLst>
        </c:ser>
        <c:dLbls>
          <c:showLegendKey val="0"/>
          <c:showVal val="0"/>
          <c:showCatName val="0"/>
          <c:showSerName val="0"/>
          <c:showPercent val="0"/>
          <c:showBubbleSize val="0"/>
        </c:dLbls>
        <c:marker val="1"/>
        <c:smooth val="0"/>
        <c:axId val="481463944"/>
        <c:axId val="481464336"/>
      </c:lineChart>
      <c:catAx>
        <c:axId val="481463944"/>
        <c:scaling>
          <c:orientation val="minMax"/>
        </c:scaling>
        <c:delete val="1"/>
        <c:axPos val="b"/>
        <c:majorTickMark val="out"/>
        <c:minorTickMark val="none"/>
        <c:tickLblPos val="none"/>
        <c:crossAx val="481464336"/>
        <c:crosses val="autoZero"/>
        <c:auto val="1"/>
        <c:lblAlgn val="ctr"/>
        <c:lblOffset val="100"/>
        <c:noMultiLvlLbl val="0"/>
      </c:catAx>
      <c:valAx>
        <c:axId val="481464336"/>
        <c:scaling>
          <c:orientation val="minMax"/>
          <c:max val="80"/>
          <c:min val="0"/>
        </c:scaling>
        <c:delete val="0"/>
        <c:axPos val="l"/>
        <c:numFmt formatCode="0.00" sourceLinked="1"/>
        <c:majorTickMark val="none"/>
        <c:minorTickMark val="none"/>
        <c:tickLblPos val="none"/>
        <c:crossAx val="481463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'!$D$64</c:f>
              <c:strCache>
                <c:ptCount val="1"/>
              </c:strCache>
            </c:strRef>
          </c:tx>
          <c:spPr>
            <a:solidFill>
              <a:srgbClr val="0000CC"/>
            </a:solidFill>
            <a:ln w="25400">
              <a:noFill/>
            </a:ln>
          </c:spPr>
          <c:invertIfNegative val="0"/>
          <c:cat>
            <c:numRef>
              <c:f>'QC '!$I$5:$M$5</c:f>
              <c:numCache>
                <c:formatCode>General</c:formatCode>
                <c:ptCount val="5"/>
                <c:pt idx="0">
                  <c:v>2014</c:v>
                </c:pt>
                <c:pt idx="1">
                  <c:v>2015</c:v>
                </c:pt>
                <c:pt idx="2">
                  <c:v>2016</c:v>
                </c:pt>
                <c:pt idx="3">
                  <c:v>2017</c:v>
                </c:pt>
                <c:pt idx="4">
                  <c:v>2018</c:v>
                </c:pt>
              </c:numCache>
            </c:numRef>
          </c:cat>
          <c:val>
            <c:numRef>
              <c:f>'QC '!$I$65:$M$65</c:f>
            </c:numRef>
          </c:val>
          <c:extLst>
            <c:ext xmlns:c16="http://schemas.microsoft.com/office/drawing/2014/chart" uri="{C3380CC4-5D6E-409C-BE32-E72D297353CC}">
              <c16:uniqueId val="{00000000-C44C-47F6-8BBE-8EE0C5398EFB}"/>
            </c:ext>
          </c:extLst>
        </c:ser>
        <c:dLbls>
          <c:showLegendKey val="0"/>
          <c:showVal val="0"/>
          <c:showCatName val="0"/>
          <c:showSerName val="0"/>
          <c:showPercent val="0"/>
          <c:showBubbleSize val="0"/>
        </c:dLbls>
        <c:gapWidth val="21"/>
        <c:axId val="481465512"/>
        <c:axId val="48146590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'!$G$65,'QC '!$G$65,'QC '!$G$65,'QC '!$G$65,'QC '!$G$65)</c:f>
            </c:numRef>
          </c:val>
          <c:smooth val="0"/>
          <c:extLst>
            <c:ext xmlns:c16="http://schemas.microsoft.com/office/drawing/2014/chart" uri="{C3380CC4-5D6E-409C-BE32-E72D297353CC}">
              <c16:uniqueId val="{00000001-C44C-47F6-8BBE-8EE0C5398EFB}"/>
            </c:ext>
          </c:extLst>
        </c:ser>
        <c:dLbls>
          <c:showLegendKey val="0"/>
          <c:showVal val="0"/>
          <c:showCatName val="0"/>
          <c:showSerName val="0"/>
          <c:showPercent val="0"/>
          <c:showBubbleSize val="0"/>
        </c:dLbls>
        <c:marker val="1"/>
        <c:smooth val="0"/>
        <c:axId val="481465512"/>
        <c:axId val="481465904"/>
      </c:lineChart>
      <c:catAx>
        <c:axId val="481465512"/>
        <c:scaling>
          <c:orientation val="minMax"/>
        </c:scaling>
        <c:delete val="1"/>
        <c:axPos val="b"/>
        <c:majorTickMark val="out"/>
        <c:minorTickMark val="none"/>
        <c:tickLblPos val="none"/>
        <c:crossAx val="481465904"/>
        <c:crosses val="autoZero"/>
        <c:auto val="1"/>
        <c:lblAlgn val="ctr"/>
        <c:lblOffset val="100"/>
        <c:noMultiLvlLbl val="0"/>
      </c:catAx>
      <c:valAx>
        <c:axId val="481465904"/>
        <c:scaling>
          <c:orientation val="minMax"/>
          <c:max val="80"/>
          <c:min val="0"/>
        </c:scaling>
        <c:delete val="0"/>
        <c:axPos val="l"/>
        <c:numFmt formatCode="0.00" sourceLinked="1"/>
        <c:majorTickMark val="none"/>
        <c:minorTickMark val="none"/>
        <c:tickLblPos val="none"/>
        <c:crossAx val="4814655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'!$D$20</c:f>
              <c:strCache>
                <c:ptCount val="1"/>
                <c:pt idx="0">
                  <c:v># Cost of Rejected Packaging Materials (€)</c:v>
                </c:pt>
              </c:strCache>
            </c:strRef>
          </c:tx>
          <c:spPr>
            <a:solidFill>
              <a:srgbClr val="0000CC"/>
            </a:solidFill>
            <a:ln w="25400">
              <a:noFill/>
            </a:ln>
          </c:spPr>
          <c:invertIfNegative val="0"/>
          <c:cat>
            <c:numRef>
              <c:f>'QC '!$I$5:$N$5</c:f>
              <c:numCache>
                <c:formatCode>General</c:formatCode>
                <c:ptCount val="6"/>
                <c:pt idx="0">
                  <c:v>2014</c:v>
                </c:pt>
                <c:pt idx="1">
                  <c:v>2015</c:v>
                </c:pt>
                <c:pt idx="2">
                  <c:v>2016</c:v>
                </c:pt>
                <c:pt idx="3">
                  <c:v>2017</c:v>
                </c:pt>
                <c:pt idx="4">
                  <c:v>2018</c:v>
                </c:pt>
                <c:pt idx="5">
                  <c:v>2019</c:v>
                </c:pt>
              </c:numCache>
            </c:numRef>
          </c:cat>
          <c:val>
            <c:numRef>
              <c:f>'QC '!$I$23:$N$23</c:f>
              <c:numCache>
                <c:formatCode>0.00</c:formatCode>
                <c:ptCount val="6"/>
                <c:pt idx="1">
                  <c:v>165</c:v>
                </c:pt>
                <c:pt idx="2">
                  <c:v>176</c:v>
                </c:pt>
              </c:numCache>
            </c:numRef>
          </c:val>
          <c:extLst>
            <c:ext xmlns:c16="http://schemas.microsoft.com/office/drawing/2014/chart" uri="{C3380CC4-5D6E-409C-BE32-E72D297353CC}">
              <c16:uniqueId val="{00000000-4FDD-43C6-A080-56B2A24EF934}"/>
            </c:ext>
          </c:extLst>
        </c:ser>
        <c:dLbls>
          <c:showLegendKey val="0"/>
          <c:showVal val="0"/>
          <c:showCatName val="0"/>
          <c:showSerName val="0"/>
          <c:showPercent val="0"/>
          <c:showBubbleSize val="0"/>
        </c:dLbls>
        <c:gapWidth val="21"/>
        <c:axId val="481466688"/>
        <c:axId val="481467080"/>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'!$G$21,'QC '!$G$21,'QC '!$G$21,'QC '!$G$21,'QC '!$G$21)</c:f>
              <c:numCache>
                <c:formatCode>General</c:formatCode>
                <c:ptCount val="5"/>
              </c:numCache>
            </c:numRef>
          </c:val>
          <c:smooth val="0"/>
          <c:extLst>
            <c:ext xmlns:c16="http://schemas.microsoft.com/office/drawing/2014/chart" uri="{C3380CC4-5D6E-409C-BE32-E72D297353CC}">
              <c16:uniqueId val="{00000001-4FDD-43C6-A080-56B2A24EF934}"/>
            </c:ext>
          </c:extLst>
        </c:ser>
        <c:dLbls>
          <c:showLegendKey val="0"/>
          <c:showVal val="0"/>
          <c:showCatName val="0"/>
          <c:showSerName val="0"/>
          <c:showPercent val="0"/>
          <c:showBubbleSize val="0"/>
        </c:dLbls>
        <c:marker val="1"/>
        <c:smooth val="0"/>
        <c:axId val="481466688"/>
        <c:axId val="481467080"/>
      </c:lineChart>
      <c:catAx>
        <c:axId val="481466688"/>
        <c:scaling>
          <c:orientation val="minMax"/>
        </c:scaling>
        <c:delete val="1"/>
        <c:axPos val="b"/>
        <c:numFmt formatCode="General" sourceLinked="1"/>
        <c:majorTickMark val="out"/>
        <c:minorTickMark val="none"/>
        <c:tickLblPos val="none"/>
        <c:crossAx val="481467080"/>
        <c:crosses val="autoZero"/>
        <c:auto val="1"/>
        <c:lblAlgn val="ctr"/>
        <c:lblOffset val="100"/>
        <c:noMultiLvlLbl val="0"/>
      </c:catAx>
      <c:valAx>
        <c:axId val="481467080"/>
        <c:scaling>
          <c:orientation val="minMax"/>
        </c:scaling>
        <c:delete val="0"/>
        <c:axPos val="l"/>
        <c:numFmt formatCode="0.00" sourceLinked="1"/>
        <c:majorTickMark val="none"/>
        <c:minorTickMark val="none"/>
        <c:tickLblPos val="none"/>
        <c:crossAx val="48146668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Sales!$D$24</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Sales!$I$25:$M$25</c:f>
            </c:numRef>
          </c:val>
          <c:extLst>
            <c:ext xmlns:c16="http://schemas.microsoft.com/office/drawing/2014/chart" uri="{C3380CC4-5D6E-409C-BE32-E72D297353CC}">
              <c16:uniqueId val="{00000000-6F24-4914-8820-654D6981DE5B}"/>
            </c:ext>
          </c:extLst>
        </c:ser>
        <c:dLbls>
          <c:showLegendKey val="0"/>
          <c:showVal val="0"/>
          <c:showCatName val="0"/>
          <c:showSerName val="0"/>
          <c:showPercent val="0"/>
          <c:showBubbleSize val="0"/>
        </c:dLbls>
        <c:gapWidth val="21"/>
        <c:axId val="14230752"/>
        <c:axId val="44299720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(Sales!$G$25,Sales!$G$25,Sales!$G$25,Sales!$G$25,Sales!$G$25)</c:f>
            </c:numRef>
          </c:val>
          <c:smooth val="0"/>
          <c:extLst>
            <c:ext xmlns:c16="http://schemas.microsoft.com/office/drawing/2014/chart" uri="{C3380CC4-5D6E-409C-BE32-E72D297353CC}">
              <c16:uniqueId val="{00000001-6F24-4914-8820-654D6981DE5B}"/>
            </c:ext>
          </c:extLst>
        </c:ser>
        <c:dLbls>
          <c:showLegendKey val="0"/>
          <c:showVal val="0"/>
          <c:showCatName val="0"/>
          <c:showSerName val="0"/>
          <c:showPercent val="0"/>
          <c:showBubbleSize val="0"/>
        </c:dLbls>
        <c:marker val="1"/>
        <c:smooth val="0"/>
        <c:axId val="14230752"/>
        <c:axId val="442997208"/>
      </c:lineChart>
      <c:catAx>
        <c:axId val="14230752"/>
        <c:scaling>
          <c:orientation val="minMax"/>
        </c:scaling>
        <c:delete val="1"/>
        <c:axPos val="b"/>
        <c:numFmt formatCode="General" sourceLinked="1"/>
        <c:majorTickMark val="out"/>
        <c:minorTickMark val="none"/>
        <c:tickLblPos val="none"/>
        <c:crossAx val="442997208"/>
        <c:crosses val="autoZero"/>
        <c:auto val="1"/>
        <c:lblAlgn val="ctr"/>
        <c:lblOffset val="100"/>
        <c:noMultiLvlLbl val="0"/>
      </c:catAx>
      <c:valAx>
        <c:axId val="442997208"/>
        <c:scaling>
          <c:orientation val="minMax"/>
          <c:max val="1.0000000000000005E-2"/>
          <c:min val="0"/>
        </c:scaling>
        <c:delete val="0"/>
        <c:axPos val="l"/>
        <c:numFmt formatCode="0.0000" sourceLinked="1"/>
        <c:majorTickMark val="none"/>
        <c:minorTickMark val="none"/>
        <c:tickLblPos val="none"/>
        <c:crossAx val="14230752"/>
        <c:crosses val="autoZero"/>
        <c:crossBetween val="between"/>
        <c:majorUnit val="1.0000000000000151E-4"/>
        <c:minorUnit val="1.0000000000000151E-4"/>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'QC '!$D$12</c:f>
              <c:strCache>
                <c:ptCount val="1"/>
                <c:pt idx="0">
                  <c:v>Compliance of inserted APIs (NOT rejected)</c:v>
                </c:pt>
              </c:strCache>
            </c:strRef>
          </c:tx>
          <c:spPr>
            <a:solidFill>
              <a:srgbClr val="0000CC"/>
            </a:solidFill>
            <a:ln w="25400">
              <a:noFill/>
            </a:ln>
          </c:spPr>
          <c:invertIfNegative val="0"/>
          <c:cat>
            <c:numRef>
              <c:f>'QC '!$I$5:$N$5</c:f>
              <c:numCache>
                <c:formatCode>General</c:formatCode>
                <c:ptCount val="6"/>
                <c:pt idx="0">
                  <c:v>2014</c:v>
                </c:pt>
                <c:pt idx="1">
                  <c:v>2015</c:v>
                </c:pt>
                <c:pt idx="2">
                  <c:v>2016</c:v>
                </c:pt>
                <c:pt idx="3">
                  <c:v>2017</c:v>
                </c:pt>
                <c:pt idx="4">
                  <c:v>2018</c:v>
                </c:pt>
                <c:pt idx="5">
                  <c:v>2019</c:v>
                </c:pt>
              </c:numCache>
            </c:numRef>
          </c:cat>
          <c:val>
            <c:numRef>
              <c:f>'QC '!$I$15:$N$15</c:f>
              <c:numCache>
                <c:formatCode>0.00%</c:formatCode>
                <c:ptCount val="6"/>
                <c:pt idx="1">
                  <c:v>2.9069767441860465E-3</c:v>
                </c:pt>
                <c:pt idx="2">
                  <c:v>1.9029495718363501E-3</c:v>
                </c:pt>
                <c:pt idx="3">
                  <c:v>0</c:v>
                </c:pt>
                <c:pt idx="4">
                  <c:v>8.8967971530249106E-4</c:v>
                </c:pt>
                <c:pt idx="5">
                  <c:v>1.5491866769945779E-3</c:v>
                </c:pt>
              </c:numCache>
            </c:numRef>
          </c:val>
          <c:extLst>
            <c:ext xmlns:c16="http://schemas.microsoft.com/office/drawing/2014/chart" uri="{C3380CC4-5D6E-409C-BE32-E72D297353CC}">
              <c16:uniqueId val="{00000000-B36F-4F4A-BC85-05BC1D638FAD}"/>
            </c:ext>
          </c:extLst>
        </c:ser>
        <c:dLbls>
          <c:showLegendKey val="0"/>
          <c:showVal val="0"/>
          <c:showCatName val="0"/>
          <c:showSerName val="0"/>
          <c:showPercent val="0"/>
          <c:showBubbleSize val="0"/>
        </c:dLbls>
        <c:gapWidth val="21"/>
        <c:axId val="454573912"/>
        <c:axId val="454574304"/>
      </c:barChart>
      <c:lineChart>
        <c:grouping val="standard"/>
        <c:varyColors val="0"/>
        <c:ser>
          <c:idx val="1"/>
          <c:order val="1"/>
          <c:tx>
            <c:strRef>
              <c:f>'QC '!$G$5</c:f>
              <c:strCache>
                <c:ptCount val="1"/>
                <c:pt idx="0">
                  <c:v>Performance Stand. / Bench</c:v>
                </c:pt>
              </c:strCache>
            </c:strRef>
          </c:tx>
          <c:spPr>
            <a:ln w="19050">
              <a:solidFill>
                <a:srgbClr val="FF0000"/>
              </a:solidFill>
              <a:prstDash val="sysDash"/>
            </a:ln>
          </c:spPr>
          <c:marker>
            <c:symbol val="none"/>
          </c:marker>
          <c:val>
            <c:numRef>
              <c:f>('QC '!$G$13,'QC '!$G$13,'QC '!$G$13,'QC '!$G$13,'QC '!$G$13)</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B36F-4F4A-BC85-05BC1D638FAD}"/>
            </c:ext>
          </c:extLst>
        </c:ser>
        <c:dLbls>
          <c:showLegendKey val="0"/>
          <c:showVal val="0"/>
          <c:showCatName val="0"/>
          <c:showSerName val="0"/>
          <c:showPercent val="0"/>
          <c:showBubbleSize val="0"/>
        </c:dLbls>
        <c:marker val="1"/>
        <c:smooth val="0"/>
        <c:axId val="454573912"/>
        <c:axId val="454574304"/>
      </c:lineChart>
      <c:catAx>
        <c:axId val="454573912"/>
        <c:scaling>
          <c:orientation val="minMax"/>
        </c:scaling>
        <c:delete val="1"/>
        <c:axPos val="b"/>
        <c:numFmt formatCode="General" sourceLinked="1"/>
        <c:majorTickMark val="out"/>
        <c:minorTickMark val="none"/>
        <c:tickLblPos val="none"/>
        <c:crossAx val="454574304"/>
        <c:crosses val="autoZero"/>
        <c:auto val="1"/>
        <c:lblAlgn val="ctr"/>
        <c:lblOffset val="100"/>
        <c:noMultiLvlLbl val="0"/>
      </c:catAx>
      <c:valAx>
        <c:axId val="454574304"/>
        <c:scaling>
          <c:orientation val="minMax"/>
          <c:max val="5"/>
        </c:scaling>
        <c:delete val="0"/>
        <c:axPos val="l"/>
        <c:numFmt formatCode="0.00%" sourceLinked="1"/>
        <c:majorTickMark val="none"/>
        <c:minorTickMark val="none"/>
        <c:tickLblPos val="none"/>
        <c:crossAx val="45457391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c:f>
              <c:strCache>
                <c:ptCount val="1"/>
                <c:pt idx="0">
                  <c:v>% Απόδοση παραγωγής απλών Δισκίων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Operation!$I$7:$N$7</c:f>
              <c:numCache>
                <c:formatCode>0.0%</c:formatCode>
                <c:ptCount val="6"/>
                <c:pt idx="0">
                  <c:v>0.97099999999999997</c:v>
                </c:pt>
                <c:pt idx="1">
                  <c:v>0.97299999999999998</c:v>
                </c:pt>
                <c:pt idx="2">
                  <c:v>0.96079999999999999</c:v>
                </c:pt>
                <c:pt idx="3">
                  <c:v>0.97</c:v>
                </c:pt>
                <c:pt idx="4">
                  <c:v>0.96799999999999997</c:v>
                </c:pt>
                <c:pt idx="5">
                  <c:v>0</c:v>
                </c:pt>
              </c:numCache>
            </c:numRef>
          </c:val>
          <c:extLst>
            <c:ext xmlns:c16="http://schemas.microsoft.com/office/drawing/2014/chart" uri="{C3380CC4-5D6E-409C-BE32-E72D297353CC}">
              <c16:uniqueId val="{00000000-80A7-40A6-B167-EA60FDADD59F}"/>
            </c:ext>
          </c:extLst>
        </c:ser>
        <c:dLbls>
          <c:showLegendKey val="0"/>
          <c:showVal val="0"/>
          <c:showCatName val="0"/>
          <c:showSerName val="0"/>
          <c:showPercent val="0"/>
          <c:showBubbleSize val="0"/>
        </c:dLbls>
        <c:gapWidth val="21"/>
        <c:axId val="454575480"/>
        <c:axId val="45457587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(Operation!$G$7,Operation!$G$7,Operation!$G$7,Operation!$G$7,Operation!$G$7)</c:f>
              <c:numCache>
                <c:formatCode>0.0%</c:formatCode>
                <c:ptCount val="5"/>
                <c:pt idx="0">
                  <c:v>0.97499999999999998</c:v>
                </c:pt>
                <c:pt idx="1">
                  <c:v>0.97499999999999998</c:v>
                </c:pt>
                <c:pt idx="2">
                  <c:v>0.97499999999999998</c:v>
                </c:pt>
                <c:pt idx="3">
                  <c:v>0.97499999999999998</c:v>
                </c:pt>
                <c:pt idx="4">
                  <c:v>0.97499999999999998</c:v>
                </c:pt>
              </c:numCache>
            </c:numRef>
          </c:val>
          <c:smooth val="0"/>
          <c:extLst>
            <c:ext xmlns:c16="http://schemas.microsoft.com/office/drawing/2014/chart" uri="{C3380CC4-5D6E-409C-BE32-E72D297353CC}">
              <c16:uniqueId val="{00000001-80A7-40A6-B167-EA60FDADD59F}"/>
            </c:ext>
          </c:extLst>
        </c:ser>
        <c:dLbls>
          <c:showLegendKey val="0"/>
          <c:showVal val="0"/>
          <c:showCatName val="0"/>
          <c:showSerName val="0"/>
          <c:showPercent val="0"/>
          <c:showBubbleSize val="0"/>
        </c:dLbls>
        <c:marker val="1"/>
        <c:smooth val="0"/>
        <c:axId val="454575480"/>
        <c:axId val="454575872"/>
      </c:lineChart>
      <c:catAx>
        <c:axId val="454575480"/>
        <c:scaling>
          <c:orientation val="minMax"/>
        </c:scaling>
        <c:delete val="1"/>
        <c:axPos val="b"/>
        <c:numFmt formatCode="General" sourceLinked="1"/>
        <c:majorTickMark val="out"/>
        <c:minorTickMark val="none"/>
        <c:tickLblPos val="none"/>
        <c:crossAx val="454575872"/>
        <c:crosses val="autoZero"/>
        <c:auto val="1"/>
        <c:lblAlgn val="ctr"/>
        <c:lblOffset val="100"/>
        <c:noMultiLvlLbl val="0"/>
      </c:catAx>
      <c:valAx>
        <c:axId val="454575872"/>
        <c:scaling>
          <c:orientation val="minMax"/>
          <c:max val="1.1000000000000001"/>
          <c:min val="0"/>
        </c:scaling>
        <c:delete val="0"/>
        <c:axPos val="l"/>
        <c:numFmt formatCode="0.0%" sourceLinked="1"/>
        <c:majorTickMark val="none"/>
        <c:minorTickMark val="none"/>
        <c:tickLblPos val="none"/>
        <c:crossAx val="454575480"/>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Operation!$D$8</c:f>
              <c:strCache>
                <c:ptCount val="1"/>
                <c:pt idx="0">
                  <c:v>% Απόδοση παραγωγής Επικαλυμένων Δισκίων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Operation!$I$9:$N$9</c:f>
              <c:numCache>
                <c:formatCode>0.0%</c:formatCode>
                <c:ptCount val="6"/>
                <c:pt idx="0">
                  <c:v>0.97299999999999998</c:v>
                </c:pt>
                <c:pt idx="1">
                  <c:v>0.97299999999999998</c:v>
                </c:pt>
                <c:pt idx="2">
                  <c:v>0.96389999999999998</c:v>
                </c:pt>
                <c:pt idx="3">
                  <c:v>0.97099999999999997</c:v>
                </c:pt>
                <c:pt idx="4">
                  <c:v>0.96699999999999997</c:v>
                </c:pt>
                <c:pt idx="5">
                  <c:v>0</c:v>
                </c:pt>
              </c:numCache>
            </c:numRef>
          </c:val>
          <c:extLst>
            <c:ext xmlns:c16="http://schemas.microsoft.com/office/drawing/2014/chart" uri="{C3380CC4-5D6E-409C-BE32-E72D297353CC}">
              <c16:uniqueId val="{00000000-D5B7-4724-B460-CDF29C27E9C0}"/>
            </c:ext>
          </c:extLst>
        </c:ser>
        <c:dLbls>
          <c:showLegendKey val="0"/>
          <c:showVal val="0"/>
          <c:showCatName val="0"/>
          <c:showSerName val="0"/>
          <c:showPercent val="0"/>
          <c:showBubbleSize val="0"/>
        </c:dLbls>
        <c:gapWidth val="21"/>
        <c:axId val="454576656"/>
        <c:axId val="45457704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(Operation!$G$9,Operation!$G$9,Operation!$G$9,Operation!$G$9,Operation!$G$9)</c:f>
              <c:numCache>
                <c:formatCode>0.0%</c:formatCode>
                <c:ptCount val="5"/>
                <c:pt idx="0">
                  <c:v>0.97499999999999998</c:v>
                </c:pt>
                <c:pt idx="1">
                  <c:v>0.97499999999999998</c:v>
                </c:pt>
                <c:pt idx="2">
                  <c:v>0.97499999999999998</c:v>
                </c:pt>
                <c:pt idx="3">
                  <c:v>0.97499999999999998</c:v>
                </c:pt>
                <c:pt idx="4">
                  <c:v>0.97499999999999998</c:v>
                </c:pt>
              </c:numCache>
            </c:numRef>
          </c:val>
          <c:smooth val="0"/>
          <c:extLst>
            <c:ext xmlns:c16="http://schemas.microsoft.com/office/drawing/2014/chart" uri="{C3380CC4-5D6E-409C-BE32-E72D297353CC}">
              <c16:uniqueId val="{00000001-D5B7-4724-B460-CDF29C27E9C0}"/>
            </c:ext>
          </c:extLst>
        </c:ser>
        <c:dLbls>
          <c:showLegendKey val="0"/>
          <c:showVal val="0"/>
          <c:showCatName val="0"/>
          <c:showSerName val="0"/>
          <c:showPercent val="0"/>
          <c:showBubbleSize val="0"/>
        </c:dLbls>
        <c:marker val="1"/>
        <c:smooth val="0"/>
        <c:axId val="454576656"/>
        <c:axId val="454577048"/>
      </c:lineChart>
      <c:catAx>
        <c:axId val="454576656"/>
        <c:scaling>
          <c:orientation val="minMax"/>
        </c:scaling>
        <c:delete val="1"/>
        <c:axPos val="b"/>
        <c:numFmt formatCode="General" sourceLinked="1"/>
        <c:majorTickMark val="out"/>
        <c:minorTickMark val="none"/>
        <c:tickLblPos val="none"/>
        <c:crossAx val="454577048"/>
        <c:crosses val="autoZero"/>
        <c:auto val="1"/>
        <c:lblAlgn val="ctr"/>
        <c:lblOffset val="100"/>
        <c:noMultiLvlLbl val="0"/>
      </c:catAx>
      <c:valAx>
        <c:axId val="454577048"/>
        <c:scaling>
          <c:orientation val="minMax"/>
          <c:max val="1"/>
          <c:min val="0.9"/>
        </c:scaling>
        <c:delete val="1"/>
        <c:axPos val="l"/>
        <c:numFmt formatCode="0.0%" sourceLinked="1"/>
        <c:majorTickMark val="out"/>
        <c:minorTickMark val="none"/>
        <c:tickLblPos val="nextTo"/>
        <c:crossAx val="45457665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Operation!$D$10</c:f>
              <c:strCache>
                <c:ptCount val="1"/>
                <c:pt idx="0">
                  <c:v>% Απόδοση παραγωγής Αναβραζόντων Δισκίων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Operation!$I$11:$N$11</c:f>
              <c:numCache>
                <c:formatCode>0.0%</c:formatCode>
                <c:ptCount val="6"/>
                <c:pt idx="0">
                  <c:v>0.96699999999999997</c:v>
                </c:pt>
                <c:pt idx="1">
                  <c:v>0.96899999999999997</c:v>
                </c:pt>
                <c:pt idx="2">
                  <c:v>0.9546</c:v>
                </c:pt>
                <c:pt idx="3">
                  <c:v>0.96399999999999997</c:v>
                </c:pt>
                <c:pt idx="4">
                  <c:v>0.96599999999999997</c:v>
                </c:pt>
                <c:pt idx="5">
                  <c:v>0</c:v>
                </c:pt>
              </c:numCache>
            </c:numRef>
          </c:val>
          <c:extLst>
            <c:ext xmlns:c16="http://schemas.microsoft.com/office/drawing/2014/chart" uri="{C3380CC4-5D6E-409C-BE32-E72D297353CC}">
              <c16:uniqueId val="{00000000-3843-45EC-92A3-DD5A2481DD9C}"/>
            </c:ext>
          </c:extLst>
        </c:ser>
        <c:dLbls>
          <c:showLegendKey val="0"/>
          <c:showVal val="0"/>
          <c:showCatName val="0"/>
          <c:showSerName val="0"/>
          <c:showPercent val="0"/>
          <c:showBubbleSize val="0"/>
        </c:dLbls>
        <c:gapWidth val="21"/>
        <c:axId val="454577832"/>
        <c:axId val="45457822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(Operation!$G$11,Operation!$G$11,Operation!$G$11,Operation!$G$11,Operation!$G$11)</c:f>
              <c:numCache>
                <c:formatCode>0.0%</c:formatCode>
                <c:ptCount val="5"/>
                <c:pt idx="0">
                  <c:v>0.97</c:v>
                </c:pt>
                <c:pt idx="1">
                  <c:v>0.97</c:v>
                </c:pt>
                <c:pt idx="2">
                  <c:v>0.97</c:v>
                </c:pt>
                <c:pt idx="3">
                  <c:v>0.97</c:v>
                </c:pt>
                <c:pt idx="4">
                  <c:v>0.97</c:v>
                </c:pt>
              </c:numCache>
            </c:numRef>
          </c:val>
          <c:smooth val="0"/>
          <c:extLst>
            <c:ext xmlns:c16="http://schemas.microsoft.com/office/drawing/2014/chart" uri="{C3380CC4-5D6E-409C-BE32-E72D297353CC}">
              <c16:uniqueId val="{00000001-3843-45EC-92A3-DD5A2481DD9C}"/>
            </c:ext>
          </c:extLst>
        </c:ser>
        <c:dLbls>
          <c:showLegendKey val="0"/>
          <c:showVal val="0"/>
          <c:showCatName val="0"/>
          <c:showSerName val="0"/>
          <c:showPercent val="0"/>
          <c:showBubbleSize val="0"/>
        </c:dLbls>
        <c:marker val="1"/>
        <c:smooth val="0"/>
        <c:axId val="454577832"/>
        <c:axId val="454578224"/>
      </c:lineChart>
      <c:catAx>
        <c:axId val="454577832"/>
        <c:scaling>
          <c:orientation val="minMax"/>
        </c:scaling>
        <c:delete val="1"/>
        <c:axPos val="b"/>
        <c:numFmt formatCode="General" sourceLinked="1"/>
        <c:majorTickMark val="out"/>
        <c:minorTickMark val="none"/>
        <c:tickLblPos val="none"/>
        <c:crossAx val="454578224"/>
        <c:crosses val="autoZero"/>
        <c:auto val="1"/>
        <c:lblAlgn val="ctr"/>
        <c:lblOffset val="100"/>
        <c:noMultiLvlLbl val="0"/>
      </c:catAx>
      <c:valAx>
        <c:axId val="454578224"/>
        <c:scaling>
          <c:orientation val="minMax"/>
          <c:max val="1.1000000000000001"/>
          <c:min val="0"/>
        </c:scaling>
        <c:delete val="0"/>
        <c:axPos val="l"/>
        <c:numFmt formatCode="0.0%" sourceLinked="1"/>
        <c:majorTickMark val="none"/>
        <c:minorTickMark val="none"/>
        <c:tickLblPos val="none"/>
        <c:crossAx val="45457783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Operation!$D$12</c:f>
              <c:strCache>
                <c:ptCount val="1"/>
                <c:pt idx="0">
                  <c:v>% Απόδοση παραγωγής Καψακίων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Operation!$I$13:$N$13</c:f>
              <c:numCache>
                <c:formatCode>0.0%</c:formatCode>
                <c:ptCount val="6"/>
                <c:pt idx="0">
                  <c:v>0.96199999999999997</c:v>
                </c:pt>
                <c:pt idx="1">
                  <c:v>0.96199999999999997</c:v>
                </c:pt>
                <c:pt idx="2">
                  <c:v>0.93879999999999997</c:v>
                </c:pt>
                <c:pt idx="3">
                  <c:v>0.95399999999999996</c:v>
                </c:pt>
                <c:pt idx="4">
                  <c:v>0.93600000000000005</c:v>
                </c:pt>
                <c:pt idx="5">
                  <c:v>0</c:v>
                </c:pt>
              </c:numCache>
            </c:numRef>
          </c:val>
          <c:extLst>
            <c:ext xmlns:c16="http://schemas.microsoft.com/office/drawing/2014/chart" uri="{C3380CC4-5D6E-409C-BE32-E72D297353CC}">
              <c16:uniqueId val="{00000000-065E-404A-99A5-1FD16D133EB6}"/>
            </c:ext>
          </c:extLst>
        </c:ser>
        <c:dLbls>
          <c:showLegendKey val="0"/>
          <c:showVal val="0"/>
          <c:showCatName val="0"/>
          <c:showSerName val="0"/>
          <c:showPercent val="0"/>
          <c:showBubbleSize val="0"/>
        </c:dLbls>
        <c:gapWidth val="21"/>
        <c:axId val="454579008"/>
        <c:axId val="45457940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(Operation!$G$13,Operation!$G$13,Operation!$G$13,Operation!$G$13,Operation!$G$13)</c:f>
              <c:numCache>
                <c:formatCode>0.0%</c:formatCode>
                <c:ptCount val="5"/>
                <c:pt idx="0">
                  <c:v>0.96499999999999997</c:v>
                </c:pt>
                <c:pt idx="1">
                  <c:v>0.96499999999999997</c:v>
                </c:pt>
                <c:pt idx="2">
                  <c:v>0.96499999999999997</c:v>
                </c:pt>
                <c:pt idx="3">
                  <c:v>0.96499999999999997</c:v>
                </c:pt>
                <c:pt idx="4">
                  <c:v>0.96499999999999997</c:v>
                </c:pt>
              </c:numCache>
            </c:numRef>
          </c:val>
          <c:smooth val="0"/>
          <c:extLst>
            <c:ext xmlns:c16="http://schemas.microsoft.com/office/drawing/2014/chart" uri="{C3380CC4-5D6E-409C-BE32-E72D297353CC}">
              <c16:uniqueId val="{00000001-065E-404A-99A5-1FD16D133EB6}"/>
            </c:ext>
          </c:extLst>
        </c:ser>
        <c:dLbls>
          <c:showLegendKey val="0"/>
          <c:showVal val="0"/>
          <c:showCatName val="0"/>
          <c:showSerName val="0"/>
          <c:showPercent val="0"/>
          <c:showBubbleSize val="0"/>
        </c:dLbls>
        <c:marker val="1"/>
        <c:smooth val="0"/>
        <c:axId val="454579008"/>
        <c:axId val="454579400"/>
      </c:lineChart>
      <c:catAx>
        <c:axId val="454579008"/>
        <c:scaling>
          <c:orientation val="minMax"/>
        </c:scaling>
        <c:delete val="1"/>
        <c:axPos val="b"/>
        <c:numFmt formatCode="General" sourceLinked="1"/>
        <c:majorTickMark val="out"/>
        <c:minorTickMark val="none"/>
        <c:tickLblPos val="none"/>
        <c:crossAx val="454579400"/>
        <c:crosses val="autoZero"/>
        <c:auto val="1"/>
        <c:lblAlgn val="ctr"/>
        <c:lblOffset val="100"/>
        <c:noMultiLvlLbl val="0"/>
      </c:catAx>
      <c:valAx>
        <c:axId val="454579400"/>
        <c:scaling>
          <c:orientation val="minMax"/>
          <c:max val="1.1000000000000001"/>
          <c:min val="0"/>
        </c:scaling>
        <c:delete val="0"/>
        <c:axPos val="l"/>
        <c:numFmt formatCode="0.0%" sourceLinked="1"/>
        <c:majorTickMark val="none"/>
        <c:minorTickMark val="none"/>
        <c:tickLblPos val="none"/>
        <c:crossAx val="45457900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Operation!$D$14</c:f>
              <c:strCache>
                <c:ptCount val="1"/>
                <c:pt idx="0">
                  <c:v>% Απόδοση παραγωγής Κοκκίων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Operation!$I$15:$N$15</c:f>
              <c:numCache>
                <c:formatCode>0.0%</c:formatCode>
                <c:ptCount val="6"/>
                <c:pt idx="0">
                  <c:v>0.98</c:v>
                </c:pt>
                <c:pt idx="1">
                  <c:v>0.98099999999999998</c:v>
                </c:pt>
                <c:pt idx="2">
                  <c:v>0.95309999999999995</c:v>
                </c:pt>
                <c:pt idx="3">
                  <c:v>0.97199999999999998</c:v>
                </c:pt>
                <c:pt idx="4">
                  <c:v>0.96299999999999997</c:v>
                </c:pt>
                <c:pt idx="5">
                  <c:v>0</c:v>
                </c:pt>
              </c:numCache>
            </c:numRef>
          </c:val>
          <c:extLst>
            <c:ext xmlns:c16="http://schemas.microsoft.com/office/drawing/2014/chart" uri="{C3380CC4-5D6E-409C-BE32-E72D297353CC}">
              <c16:uniqueId val="{00000000-4CAA-42AB-8C30-059C9C9C6C52}"/>
            </c:ext>
          </c:extLst>
        </c:ser>
        <c:dLbls>
          <c:showLegendKey val="0"/>
          <c:showVal val="0"/>
          <c:showCatName val="0"/>
          <c:showSerName val="0"/>
          <c:showPercent val="0"/>
          <c:showBubbleSize val="0"/>
        </c:dLbls>
        <c:gapWidth val="21"/>
        <c:axId val="454580184"/>
        <c:axId val="454580576"/>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(Operation!$G$15,Operation!$G$15,Operation!$G$15,Operation!$G$15,Operation!$G$15)</c:f>
              <c:numCache>
                <c:formatCode>0.0%</c:formatCode>
                <c:ptCount val="5"/>
                <c:pt idx="0">
                  <c:v>0.98</c:v>
                </c:pt>
                <c:pt idx="1">
                  <c:v>0.98</c:v>
                </c:pt>
                <c:pt idx="2">
                  <c:v>0.98</c:v>
                </c:pt>
                <c:pt idx="3">
                  <c:v>0.98</c:v>
                </c:pt>
                <c:pt idx="4">
                  <c:v>0.98</c:v>
                </c:pt>
              </c:numCache>
            </c:numRef>
          </c:val>
          <c:smooth val="0"/>
          <c:extLst>
            <c:ext xmlns:c16="http://schemas.microsoft.com/office/drawing/2014/chart" uri="{C3380CC4-5D6E-409C-BE32-E72D297353CC}">
              <c16:uniqueId val="{00000001-4CAA-42AB-8C30-059C9C9C6C52}"/>
            </c:ext>
          </c:extLst>
        </c:ser>
        <c:dLbls>
          <c:showLegendKey val="0"/>
          <c:showVal val="0"/>
          <c:showCatName val="0"/>
          <c:showSerName val="0"/>
          <c:showPercent val="0"/>
          <c:showBubbleSize val="0"/>
        </c:dLbls>
        <c:marker val="1"/>
        <c:smooth val="0"/>
        <c:axId val="454580184"/>
        <c:axId val="454580576"/>
      </c:lineChart>
      <c:catAx>
        <c:axId val="454580184"/>
        <c:scaling>
          <c:orientation val="minMax"/>
        </c:scaling>
        <c:delete val="1"/>
        <c:axPos val="b"/>
        <c:numFmt formatCode="General" sourceLinked="1"/>
        <c:majorTickMark val="out"/>
        <c:minorTickMark val="none"/>
        <c:tickLblPos val="none"/>
        <c:crossAx val="454580576"/>
        <c:crosses val="autoZero"/>
        <c:auto val="1"/>
        <c:lblAlgn val="ctr"/>
        <c:lblOffset val="100"/>
        <c:noMultiLvlLbl val="0"/>
      </c:catAx>
      <c:valAx>
        <c:axId val="454580576"/>
        <c:scaling>
          <c:orientation val="minMax"/>
          <c:max val="1.1000000000000001"/>
          <c:min val="0"/>
        </c:scaling>
        <c:delete val="0"/>
        <c:axPos val="l"/>
        <c:numFmt formatCode="0.0%" sourceLinked="1"/>
        <c:majorTickMark val="none"/>
        <c:minorTickMark val="none"/>
        <c:tickLblPos val="none"/>
        <c:crossAx val="454580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Operation!$D$16</c:f>
              <c:strCache>
                <c:ptCount val="1"/>
                <c:pt idx="0">
                  <c:v>% Απόδοση παραγωγής Πόσιμων Σταγόνων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Operation!$I$17:$N$17</c:f>
              <c:numCache>
                <c:formatCode>0.0%</c:formatCode>
                <c:ptCount val="6"/>
                <c:pt idx="0">
                  <c:v>0.999</c:v>
                </c:pt>
                <c:pt idx="1">
                  <c:v>0.996</c:v>
                </c:pt>
                <c:pt idx="2">
                  <c:v>1.0175000000000001</c:v>
                </c:pt>
                <c:pt idx="3">
                  <c:v>0.999</c:v>
                </c:pt>
                <c:pt idx="4">
                  <c:v>0.97599999999999998</c:v>
                </c:pt>
                <c:pt idx="5">
                  <c:v>0</c:v>
                </c:pt>
              </c:numCache>
            </c:numRef>
          </c:val>
          <c:extLst>
            <c:ext xmlns:c16="http://schemas.microsoft.com/office/drawing/2014/chart" uri="{C3380CC4-5D6E-409C-BE32-E72D297353CC}">
              <c16:uniqueId val="{00000000-A864-431D-806C-BC93E6AB56C9}"/>
            </c:ext>
          </c:extLst>
        </c:ser>
        <c:dLbls>
          <c:showLegendKey val="0"/>
          <c:showVal val="0"/>
          <c:showCatName val="0"/>
          <c:showSerName val="0"/>
          <c:showPercent val="0"/>
          <c:showBubbleSize val="0"/>
        </c:dLbls>
        <c:gapWidth val="21"/>
        <c:axId val="454581360"/>
        <c:axId val="45458175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(Operation!$G$17,Operation!$G$17,Operation!$G$17,Operation!$G$17,Operation!$G$17)</c:f>
              <c:numCache>
                <c:formatCode>0.0%</c:formatCode>
                <c:ptCount val="5"/>
                <c:pt idx="0">
                  <c:v>0.995</c:v>
                </c:pt>
                <c:pt idx="1">
                  <c:v>0.995</c:v>
                </c:pt>
                <c:pt idx="2">
                  <c:v>0.995</c:v>
                </c:pt>
                <c:pt idx="3">
                  <c:v>0.995</c:v>
                </c:pt>
                <c:pt idx="4">
                  <c:v>0.995</c:v>
                </c:pt>
              </c:numCache>
            </c:numRef>
          </c:val>
          <c:smooth val="0"/>
          <c:extLst>
            <c:ext xmlns:c16="http://schemas.microsoft.com/office/drawing/2014/chart" uri="{C3380CC4-5D6E-409C-BE32-E72D297353CC}">
              <c16:uniqueId val="{00000001-A864-431D-806C-BC93E6AB56C9}"/>
            </c:ext>
          </c:extLst>
        </c:ser>
        <c:dLbls>
          <c:showLegendKey val="0"/>
          <c:showVal val="0"/>
          <c:showCatName val="0"/>
          <c:showSerName val="0"/>
          <c:showPercent val="0"/>
          <c:showBubbleSize val="0"/>
        </c:dLbls>
        <c:marker val="1"/>
        <c:smooth val="0"/>
        <c:axId val="454581360"/>
        <c:axId val="454581752"/>
      </c:lineChart>
      <c:catAx>
        <c:axId val="454581360"/>
        <c:scaling>
          <c:orientation val="minMax"/>
        </c:scaling>
        <c:delete val="1"/>
        <c:axPos val="b"/>
        <c:numFmt formatCode="General" sourceLinked="1"/>
        <c:majorTickMark val="out"/>
        <c:minorTickMark val="none"/>
        <c:tickLblPos val="none"/>
        <c:crossAx val="454581752"/>
        <c:crosses val="autoZero"/>
        <c:auto val="1"/>
        <c:lblAlgn val="ctr"/>
        <c:lblOffset val="100"/>
        <c:noMultiLvlLbl val="0"/>
      </c:catAx>
      <c:valAx>
        <c:axId val="454581752"/>
        <c:scaling>
          <c:orientation val="minMax"/>
          <c:max val="1.1000000000000001"/>
          <c:min val="0"/>
        </c:scaling>
        <c:delete val="0"/>
        <c:axPos val="l"/>
        <c:numFmt formatCode="0.0%" sourceLinked="1"/>
        <c:majorTickMark val="none"/>
        <c:minorTickMark val="none"/>
        <c:tickLblPos val="none"/>
        <c:crossAx val="45458136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Operation!$D$18</c:f>
              <c:strCache>
                <c:ptCount val="1"/>
                <c:pt idx="0">
                  <c:v>% Απόδοση παραγωγής Υγρών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Operation!$I$19:$N$19</c:f>
              <c:numCache>
                <c:formatCode>0.0%</c:formatCode>
                <c:ptCount val="6"/>
                <c:pt idx="0">
                  <c:v>0.97299999999999998</c:v>
                </c:pt>
                <c:pt idx="1">
                  <c:v>0.97399999999999998</c:v>
                </c:pt>
                <c:pt idx="2">
                  <c:v>0.98089999999999999</c:v>
                </c:pt>
                <c:pt idx="3">
                  <c:v>0.97099999999999997</c:v>
                </c:pt>
                <c:pt idx="4">
                  <c:v>0.96799999999999997</c:v>
                </c:pt>
                <c:pt idx="5">
                  <c:v>0</c:v>
                </c:pt>
              </c:numCache>
            </c:numRef>
          </c:val>
          <c:extLst>
            <c:ext xmlns:c16="http://schemas.microsoft.com/office/drawing/2014/chart" uri="{C3380CC4-5D6E-409C-BE32-E72D297353CC}">
              <c16:uniqueId val="{00000000-8913-4744-81D8-6F0F8741648B}"/>
            </c:ext>
          </c:extLst>
        </c:ser>
        <c:dLbls>
          <c:showLegendKey val="0"/>
          <c:showVal val="0"/>
          <c:showCatName val="0"/>
          <c:showSerName val="0"/>
          <c:showPercent val="0"/>
          <c:showBubbleSize val="0"/>
        </c:dLbls>
        <c:gapWidth val="21"/>
        <c:axId val="454582536"/>
        <c:axId val="45458292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(Operation!$G$19,Operation!$G$19,Operation!$G$19,Operation!$G$19,Operation!$G$19)</c:f>
              <c:numCache>
                <c:formatCode>0.0%</c:formatCode>
                <c:ptCount val="5"/>
                <c:pt idx="0">
                  <c:v>0.97499999999999998</c:v>
                </c:pt>
                <c:pt idx="1">
                  <c:v>0.97499999999999998</c:v>
                </c:pt>
                <c:pt idx="2">
                  <c:v>0.97499999999999998</c:v>
                </c:pt>
                <c:pt idx="3">
                  <c:v>0.97499999999999998</c:v>
                </c:pt>
                <c:pt idx="4">
                  <c:v>0.97499999999999998</c:v>
                </c:pt>
              </c:numCache>
            </c:numRef>
          </c:val>
          <c:smooth val="0"/>
          <c:extLst>
            <c:ext xmlns:c16="http://schemas.microsoft.com/office/drawing/2014/chart" uri="{C3380CC4-5D6E-409C-BE32-E72D297353CC}">
              <c16:uniqueId val="{00000001-8913-4744-81D8-6F0F8741648B}"/>
            </c:ext>
          </c:extLst>
        </c:ser>
        <c:dLbls>
          <c:showLegendKey val="0"/>
          <c:showVal val="0"/>
          <c:showCatName val="0"/>
          <c:showSerName val="0"/>
          <c:showPercent val="0"/>
          <c:showBubbleSize val="0"/>
        </c:dLbls>
        <c:marker val="1"/>
        <c:smooth val="0"/>
        <c:axId val="454582536"/>
        <c:axId val="454582928"/>
      </c:lineChart>
      <c:catAx>
        <c:axId val="454582536"/>
        <c:scaling>
          <c:orientation val="minMax"/>
        </c:scaling>
        <c:delete val="1"/>
        <c:axPos val="b"/>
        <c:numFmt formatCode="General" sourceLinked="1"/>
        <c:majorTickMark val="out"/>
        <c:minorTickMark val="none"/>
        <c:tickLblPos val="none"/>
        <c:crossAx val="454582928"/>
        <c:crosses val="autoZero"/>
        <c:auto val="1"/>
        <c:lblAlgn val="ctr"/>
        <c:lblOffset val="100"/>
        <c:noMultiLvlLbl val="0"/>
      </c:catAx>
      <c:valAx>
        <c:axId val="454582928"/>
        <c:scaling>
          <c:orientation val="minMax"/>
          <c:max val="1.1000000000000001"/>
          <c:min val="0"/>
        </c:scaling>
        <c:delete val="0"/>
        <c:axPos val="l"/>
        <c:numFmt formatCode="0.0%" sourceLinked="1"/>
        <c:majorTickMark val="none"/>
        <c:minorTickMark val="none"/>
        <c:tickLblPos val="none"/>
        <c:crossAx val="4545825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Operation!$D$20</c:f>
              <c:strCache>
                <c:ptCount val="1"/>
                <c:pt idx="0">
                  <c:v>% Απόδοση παραγωγής Υποθέτων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Operation!$I$21:$N$21</c:f>
              <c:numCache>
                <c:formatCode>0.0%</c:formatCode>
                <c:ptCount val="6"/>
                <c:pt idx="0">
                  <c:v>0.94</c:v>
                </c:pt>
                <c:pt idx="1">
                  <c:v>0.94099999999999995</c:v>
                </c:pt>
                <c:pt idx="2">
                  <c:v>0.96419999999999995</c:v>
                </c:pt>
                <c:pt idx="3">
                  <c:v>0.94799999999999995</c:v>
                </c:pt>
                <c:pt idx="4">
                  <c:v>0.93899999999999995</c:v>
                </c:pt>
                <c:pt idx="5">
                  <c:v>0</c:v>
                </c:pt>
              </c:numCache>
            </c:numRef>
          </c:val>
          <c:extLst>
            <c:ext xmlns:c16="http://schemas.microsoft.com/office/drawing/2014/chart" uri="{C3380CC4-5D6E-409C-BE32-E72D297353CC}">
              <c16:uniqueId val="{00000000-03F5-400E-8384-3684D5F492FE}"/>
            </c:ext>
          </c:extLst>
        </c:ser>
        <c:dLbls>
          <c:showLegendKey val="0"/>
          <c:showVal val="0"/>
          <c:showCatName val="0"/>
          <c:showSerName val="0"/>
          <c:showPercent val="0"/>
          <c:showBubbleSize val="0"/>
        </c:dLbls>
        <c:gapWidth val="21"/>
        <c:axId val="454583712"/>
        <c:axId val="45458410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(Operation!$G$21,Operation!$G$21,Operation!$G$21,Operation!$G$21,Operation!$G$21)</c:f>
              <c:numCache>
                <c:formatCode>0.0%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03F5-400E-8384-3684D5F492FE}"/>
            </c:ext>
          </c:extLst>
        </c:ser>
        <c:dLbls>
          <c:showLegendKey val="0"/>
          <c:showVal val="0"/>
          <c:showCatName val="0"/>
          <c:showSerName val="0"/>
          <c:showPercent val="0"/>
          <c:showBubbleSize val="0"/>
        </c:dLbls>
        <c:marker val="1"/>
        <c:smooth val="0"/>
        <c:axId val="454583712"/>
        <c:axId val="454584104"/>
      </c:lineChart>
      <c:catAx>
        <c:axId val="454583712"/>
        <c:scaling>
          <c:orientation val="minMax"/>
        </c:scaling>
        <c:delete val="1"/>
        <c:axPos val="b"/>
        <c:numFmt formatCode="General" sourceLinked="1"/>
        <c:majorTickMark val="out"/>
        <c:minorTickMark val="none"/>
        <c:tickLblPos val="none"/>
        <c:crossAx val="454584104"/>
        <c:crosses val="autoZero"/>
        <c:auto val="1"/>
        <c:lblAlgn val="ctr"/>
        <c:lblOffset val="100"/>
        <c:noMultiLvlLbl val="0"/>
      </c:catAx>
      <c:valAx>
        <c:axId val="454584104"/>
        <c:scaling>
          <c:orientation val="minMax"/>
          <c:max val="1.1000000000000001"/>
          <c:min val="0"/>
        </c:scaling>
        <c:delete val="0"/>
        <c:axPos val="l"/>
        <c:numFmt formatCode="0.0%" sourceLinked="1"/>
        <c:majorTickMark val="none"/>
        <c:minorTickMark val="none"/>
        <c:tickLblPos val="none"/>
        <c:crossAx val="454583712"/>
        <c:crosses val="autoZero"/>
        <c:crossBetween val="between"/>
        <c:majorUnit val="100"/>
        <c:minorUnit val="10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Operation!$D$22</c:f>
              <c:strCache>
                <c:ptCount val="1"/>
                <c:pt idx="0">
                  <c:v>% Απόδοση παραγωγής Ενεσίμων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Operation!$I$23:$N$23</c:f>
              <c:numCache>
                <c:formatCode>0.0%</c:formatCode>
                <c:ptCount val="6"/>
                <c:pt idx="0">
                  <c:v>0.95099999999999996</c:v>
                </c:pt>
                <c:pt idx="1">
                  <c:v>0.96199999999999997</c:v>
                </c:pt>
                <c:pt idx="2">
                  <c:v>0.93500000000000005</c:v>
                </c:pt>
                <c:pt idx="3">
                  <c:v>0.95299999999999996</c:v>
                </c:pt>
                <c:pt idx="4">
                  <c:v>0.94599999999999995</c:v>
                </c:pt>
                <c:pt idx="5">
                  <c:v>0</c:v>
                </c:pt>
              </c:numCache>
            </c:numRef>
          </c:val>
          <c:extLst>
            <c:ext xmlns:c16="http://schemas.microsoft.com/office/drawing/2014/chart" uri="{C3380CC4-5D6E-409C-BE32-E72D297353CC}">
              <c16:uniqueId val="{00000000-6A69-457A-AF50-30FE1DDD26EA}"/>
            </c:ext>
          </c:extLst>
        </c:ser>
        <c:dLbls>
          <c:showLegendKey val="0"/>
          <c:showVal val="0"/>
          <c:showCatName val="0"/>
          <c:showSerName val="0"/>
          <c:showPercent val="0"/>
          <c:showBubbleSize val="0"/>
        </c:dLbls>
        <c:gapWidth val="21"/>
        <c:axId val="454584888"/>
        <c:axId val="45458528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(Operation!$G$23,Operation!$G$23,Operation!$G$23,Operation!$G$23,Operation!$G$23)</c:f>
              <c:numCache>
                <c:formatCode>0.0%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6A69-457A-AF50-30FE1DDD26EA}"/>
            </c:ext>
          </c:extLst>
        </c:ser>
        <c:dLbls>
          <c:showLegendKey val="0"/>
          <c:showVal val="0"/>
          <c:showCatName val="0"/>
          <c:showSerName val="0"/>
          <c:showPercent val="0"/>
          <c:showBubbleSize val="0"/>
        </c:dLbls>
        <c:marker val="1"/>
        <c:smooth val="0"/>
        <c:axId val="454584888"/>
        <c:axId val="454585280"/>
      </c:lineChart>
      <c:catAx>
        <c:axId val="454584888"/>
        <c:scaling>
          <c:orientation val="minMax"/>
        </c:scaling>
        <c:delete val="1"/>
        <c:axPos val="b"/>
        <c:numFmt formatCode="General" sourceLinked="1"/>
        <c:majorTickMark val="out"/>
        <c:minorTickMark val="none"/>
        <c:tickLblPos val="none"/>
        <c:crossAx val="454585280"/>
        <c:crosses val="autoZero"/>
        <c:auto val="1"/>
        <c:lblAlgn val="ctr"/>
        <c:lblOffset val="100"/>
        <c:noMultiLvlLbl val="0"/>
      </c:catAx>
      <c:valAx>
        <c:axId val="454585280"/>
        <c:scaling>
          <c:orientation val="minMax"/>
          <c:max val="1.1000000000000001"/>
          <c:min val="0"/>
        </c:scaling>
        <c:delete val="0"/>
        <c:axPos val="l"/>
        <c:numFmt formatCode="0.0%" sourceLinked="1"/>
        <c:majorTickMark val="none"/>
        <c:minorTickMark val="none"/>
        <c:tickLblPos val="none"/>
        <c:crossAx val="45458488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 benchmarked</a:t>
            </a:r>
          </a:p>
        </c:rich>
      </c:tx>
      <c:layout>
        <c:manualLayout>
          <c:xMode val="edge"/>
          <c:yMode val="edge"/>
          <c:x val="2.1515559420427982E-3"/>
          <c:y val="5.6409615464733578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Main!$J$3</c:f>
              <c:strCache>
                <c:ptCount val="1"/>
                <c:pt idx="0">
                  <c:v>Short title</c:v>
                </c:pt>
              </c:strCache>
            </c:strRef>
          </c:tx>
          <c:spPr>
            <a:solidFill>
              <a:srgbClr val="0070C0">
                <a:alpha val="50000"/>
              </a:srgb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ysClr val="windowText" lastClr="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(Main!$D$11,Main!$G$11,Main!$J$11,Main!$M$11,Main!$D$17,Main!$G$17,Main!$J$17,Main!$M$17,Main!$D$23,Main!$G$23,Main!$J$23,Main!$M$23,Main!$D$29,Main!$G$29,Main!$J$29,Main!$M$29)</c:f>
              <c:numCache>
                <c:formatCode>0.0%</c:formatCode>
                <c:ptCount val="16"/>
                <c:pt idx="0">
                  <c:v>1</c:v>
                </c:pt>
                <c:pt idx="1">
                  <c:v>1</c:v>
                </c:pt>
                <c:pt idx="2">
                  <c:v>0.6875</c:v>
                </c:pt>
                <c:pt idx="3">
                  <c:v>1</c:v>
                </c:pt>
                <c:pt idx="4">
                  <c:v>1</c:v>
                </c:pt>
                <c:pt idx="5">
                  <c:v>0.8</c:v>
                </c:pt>
                <c:pt idx="6">
                  <c:v>0.625</c:v>
                </c:pt>
                <c:pt idx="7">
                  <c:v>1</c:v>
                </c:pt>
                <c:pt idx="8">
                  <c:v>1</c:v>
                </c:pt>
                <c:pt idx="9">
                  <c:v>0.8</c:v>
                </c:pt>
                <c:pt idx="10">
                  <c:v>1</c:v>
                </c:pt>
                <c:pt idx="11">
                  <c:v>1</c:v>
                </c:pt>
                <c:pt idx="12">
                  <c:v>1</c:v>
                </c:pt>
                <c:pt idx="13">
                  <c:v>0</c:v>
                </c:pt>
                <c:pt idx="14">
                  <c:v>1</c:v>
                </c:pt>
                <c:pt idx="15">
                  <c:v>1</c:v>
                </c:pt>
              </c:numCache>
            </c:numRef>
          </c:val>
          <c:extLst>
            <c:ext xmlns:c16="http://schemas.microsoft.com/office/drawing/2014/chart" uri="{C3380CC4-5D6E-409C-BE32-E72D297353CC}">
              <c16:uniqueId val="{00000000-F3F6-4F09-939A-F67E06AEB1DB}"/>
            </c:ext>
          </c:extLst>
        </c:ser>
        <c:dLbls>
          <c:showLegendKey val="0"/>
          <c:showVal val="0"/>
          <c:showCatName val="0"/>
          <c:showSerName val="0"/>
          <c:showPercent val="0"/>
          <c:showBubbleSize val="0"/>
        </c:dLbls>
        <c:gapWidth val="14"/>
        <c:overlap val="100"/>
        <c:axId val="494389760"/>
        <c:axId val="494390152"/>
      </c:barChart>
      <c:catAx>
        <c:axId val="494389760"/>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n-US"/>
          </a:p>
        </c:txPr>
        <c:crossAx val="494390152"/>
        <c:crosses val="autoZero"/>
        <c:auto val="1"/>
        <c:lblAlgn val="ctr"/>
        <c:lblOffset val="100"/>
        <c:tickLblSkip val="1"/>
        <c:tickMarkSkip val="1"/>
        <c:noMultiLvlLbl val="0"/>
      </c:catAx>
      <c:valAx>
        <c:axId val="494390152"/>
        <c:scaling>
          <c:orientation val="minMax"/>
          <c:max val="1.1000000000000001"/>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n-US"/>
          </a:p>
        </c:txPr>
        <c:crossAx val="494389760"/>
        <c:crosses val="autoZero"/>
        <c:crossBetween val="between"/>
        <c:majorUnit val="0.2"/>
        <c:minorUnit val="0.2"/>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Sales!$D$26</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Sales!$I$27:$M$27</c:f>
            </c:numRef>
          </c:val>
          <c:extLst>
            <c:ext xmlns:c16="http://schemas.microsoft.com/office/drawing/2014/chart" uri="{C3380CC4-5D6E-409C-BE32-E72D297353CC}">
              <c16:uniqueId val="{00000000-AD58-45E0-A1E2-53BF83C5F64A}"/>
            </c:ext>
          </c:extLst>
        </c:ser>
        <c:dLbls>
          <c:showLegendKey val="0"/>
          <c:showVal val="0"/>
          <c:showCatName val="0"/>
          <c:showSerName val="0"/>
          <c:showPercent val="0"/>
          <c:showBubbleSize val="0"/>
        </c:dLbls>
        <c:gapWidth val="21"/>
        <c:axId val="442997992"/>
        <c:axId val="442998384"/>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(Sales!$G$27,Sales!$G$27,Sales!$G$27,Sales!$G$27,Sales!$G$27)</c:f>
            </c:numRef>
          </c:val>
          <c:smooth val="0"/>
          <c:extLst>
            <c:ext xmlns:c16="http://schemas.microsoft.com/office/drawing/2014/chart" uri="{C3380CC4-5D6E-409C-BE32-E72D297353CC}">
              <c16:uniqueId val="{00000001-AD58-45E0-A1E2-53BF83C5F64A}"/>
            </c:ext>
          </c:extLst>
        </c:ser>
        <c:dLbls>
          <c:showLegendKey val="0"/>
          <c:showVal val="0"/>
          <c:showCatName val="0"/>
          <c:showSerName val="0"/>
          <c:showPercent val="0"/>
          <c:showBubbleSize val="0"/>
        </c:dLbls>
        <c:marker val="1"/>
        <c:smooth val="0"/>
        <c:axId val="442997992"/>
        <c:axId val="442998384"/>
      </c:lineChart>
      <c:catAx>
        <c:axId val="442997992"/>
        <c:scaling>
          <c:orientation val="minMax"/>
        </c:scaling>
        <c:delete val="1"/>
        <c:axPos val="b"/>
        <c:numFmt formatCode="General" sourceLinked="1"/>
        <c:majorTickMark val="out"/>
        <c:minorTickMark val="none"/>
        <c:tickLblPos val="none"/>
        <c:crossAx val="442998384"/>
        <c:crosses val="autoZero"/>
        <c:auto val="1"/>
        <c:lblAlgn val="ctr"/>
        <c:lblOffset val="100"/>
        <c:noMultiLvlLbl val="0"/>
      </c:catAx>
      <c:valAx>
        <c:axId val="442998384"/>
        <c:scaling>
          <c:orientation val="minMax"/>
          <c:max val="50"/>
          <c:min val="0"/>
        </c:scaling>
        <c:delete val="0"/>
        <c:axPos val="l"/>
        <c:numFmt formatCode="0" sourceLinked="1"/>
        <c:majorTickMark val="none"/>
        <c:minorTickMark val="none"/>
        <c:tickLblPos val="none"/>
        <c:crossAx val="442997992"/>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Operation!$D$28</c:f>
              <c:strCache>
                <c:ptCount val="1"/>
                <c:pt idx="0">
                  <c:v>% Απόδοση παραγωγής ΣΥΝΟΛΙΚΑ</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Operation!$I$29:$N$29</c:f>
              <c:numCache>
                <c:formatCode>0.0%</c:formatCode>
                <c:ptCount val="6"/>
                <c:pt idx="0">
                  <c:v>0.96844444444444433</c:v>
                </c:pt>
                <c:pt idx="1">
                  <c:v>0.97</c:v>
                </c:pt>
                <c:pt idx="2">
                  <c:v>0.96220000000000006</c:v>
                </c:pt>
                <c:pt idx="3">
                  <c:v>0.96599999999999997</c:v>
                </c:pt>
                <c:pt idx="4">
                  <c:v>0.95899999999999996</c:v>
                </c:pt>
                <c:pt idx="5">
                  <c:v>0</c:v>
                </c:pt>
              </c:numCache>
            </c:numRef>
          </c:val>
          <c:extLst>
            <c:ext xmlns:c16="http://schemas.microsoft.com/office/drawing/2014/chart" uri="{C3380CC4-5D6E-409C-BE32-E72D297353CC}">
              <c16:uniqueId val="{00000000-0127-4E85-86E1-A9958E742476}"/>
            </c:ext>
          </c:extLst>
        </c:ser>
        <c:dLbls>
          <c:showLegendKey val="0"/>
          <c:showVal val="0"/>
          <c:showCatName val="0"/>
          <c:showSerName val="0"/>
          <c:showPercent val="0"/>
          <c:showBubbleSize val="0"/>
        </c:dLbls>
        <c:gapWidth val="21"/>
        <c:axId val="454586064"/>
        <c:axId val="454586456"/>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(Operation!$G$29,Operation!$G$29,Operation!$G$29,Operation!$G$29,Operation!$G$29)</c:f>
              <c:numCache>
                <c:formatCode>0.0%</c:formatCode>
                <c:ptCount val="5"/>
                <c:pt idx="0">
                  <c:v>0.97</c:v>
                </c:pt>
                <c:pt idx="1">
                  <c:v>0.97</c:v>
                </c:pt>
                <c:pt idx="2">
                  <c:v>0.97</c:v>
                </c:pt>
                <c:pt idx="3">
                  <c:v>0.97</c:v>
                </c:pt>
                <c:pt idx="4">
                  <c:v>0.97</c:v>
                </c:pt>
              </c:numCache>
            </c:numRef>
          </c:val>
          <c:smooth val="0"/>
          <c:extLst>
            <c:ext xmlns:c16="http://schemas.microsoft.com/office/drawing/2014/chart" uri="{C3380CC4-5D6E-409C-BE32-E72D297353CC}">
              <c16:uniqueId val="{00000001-0127-4E85-86E1-A9958E742476}"/>
            </c:ext>
          </c:extLst>
        </c:ser>
        <c:dLbls>
          <c:showLegendKey val="0"/>
          <c:showVal val="0"/>
          <c:showCatName val="0"/>
          <c:showSerName val="0"/>
          <c:showPercent val="0"/>
          <c:showBubbleSize val="0"/>
        </c:dLbls>
        <c:marker val="1"/>
        <c:smooth val="0"/>
        <c:axId val="454586064"/>
        <c:axId val="454586456"/>
      </c:lineChart>
      <c:catAx>
        <c:axId val="454586064"/>
        <c:scaling>
          <c:orientation val="minMax"/>
        </c:scaling>
        <c:delete val="1"/>
        <c:axPos val="b"/>
        <c:numFmt formatCode="General" sourceLinked="1"/>
        <c:majorTickMark val="out"/>
        <c:minorTickMark val="none"/>
        <c:tickLblPos val="none"/>
        <c:crossAx val="454586456"/>
        <c:crosses val="autoZero"/>
        <c:auto val="1"/>
        <c:lblAlgn val="ctr"/>
        <c:lblOffset val="100"/>
        <c:noMultiLvlLbl val="0"/>
      </c:catAx>
      <c:valAx>
        <c:axId val="454586456"/>
        <c:scaling>
          <c:orientation val="minMax"/>
          <c:max val="1.1000000000000001"/>
          <c:min val="0"/>
        </c:scaling>
        <c:delete val="0"/>
        <c:axPos val="l"/>
        <c:numFmt formatCode="0.0%" sourceLinked="1"/>
        <c:majorTickMark val="none"/>
        <c:minorTickMark val="none"/>
        <c:tickLblPos val="none"/>
        <c:crossAx val="4545860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2"/>
          <c:order val="0"/>
          <c:tx>
            <c:strRef>
              <c:f>Operation!$D$30</c:f>
              <c:strCache>
                <c:ptCount val="1"/>
                <c:pt idx="0">
                  <c:v>% Συνολική Απόδοση Παραγωγής (ΟΕΕ) σε Ασκούς, Θυροειδικά, Ενέσιμα</c:v>
                </c:pt>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Operation!$I$31:$M$31</c:f>
              <c:numCache>
                <c:formatCode>0</c:formatCode>
                <c:ptCount val="5"/>
              </c:numCache>
            </c:numRef>
          </c:val>
          <c:extLst>
            <c:ext xmlns:c16="http://schemas.microsoft.com/office/drawing/2014/chart" uri="{C3380CC4-5D6E-409C-BE32-E72D297353CC}">
              <c16:uniqueId val="{00000000-DC0D-49CB-9E19-8CB74196481F}"/>
            </c:ext>
          </c:extLst>
        </c:ser>
        <c:ser>
          <c:idx val="3"/>
          <c:order val="1"/>
          <c:tx>
            <c:strRef>
              <c:f>Operation!$G$5</c:f>
              <c:strCache>
                <c:ptCount val="1"/>
                <c:pt idx="0">
                  <c:v>Performance Stand. / Bench</c:v>
                </c:pt>
              </c:strCache>
            </c:strRef>
          </c:tx>
          <c:spPr>
            <a:ln w="19050">
              <a:solidFill>
                <a:srgbClr val="FF0000"/>
              </a:solidFill>
              <a:prstDash val="sysDash"/>
            </a:ln>
          </c:spPr>
          <c:invertIfNegative val="0"/>
          <c:val>
            <c:numRef>
              <c:f>(Operation!$G$31,Operation!$G$31,Operation!$G$31,Operation!$G$31,Operation!$G$31)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C0D-49CB-9E19-8CB74196481F}"/>
            </c:ext>
          </c:extLst>
        </c:ser>
        <c:ser>
          <c:idx val="0"/>
          <c:order val="2"/>
          <c:tx>
            <c:strRef>
              <c:f>Operation!$D$28</c:f>
              <c:strCache>
                <c:ptCount val="1"/>
                <c:pt idx="0">
                  <c:v>% Απόδοση παραγωγής ΣΥΝΟΛΙΚΑ</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Operation!$I$31:$N$31</c:f>
              <c:numCache>
                <c:formatCode>0</c:formatCode>
                <c:ptCount val="6"/>
              </c:numCache>
            </c:numRef>
          </c:val>
          <c:extLst>
            <c:ext xmlns:c16="http://schemas.microsoft.com/office/drawing/2014/chart" uri="{C3380CC4-5D6E-409C-BE32-E72D297353CC}">
              <c16:uniqueId val="{00000000-0127-4E85-86E1-A9958E742476}"/>
            </c:ext>
          </c:extLst>
        </c:ser>
        <c:dLbls>
          <c:showLegendKey val="0"/>
          <c:showVal val="0"/>
          <c:showCatName val="0"/>
          <c:showSerName val="0"/>
          <c:showPercent val="0"/>
          <c:showBubbleSize val="0"/>
        </c:dLbls>
        <c:gapWidth val="21"/>
        <c:axId val="454587240"/>
        <c:axId val="454587632"/>
      </c:barChart>
      <c:lineChart>
        <c:grouping val="standard"/>
        <c:varyColors val="0"/>
        <c:ser>
          <c:idx val="1"/>
          <c:order val="3"/>
          <c:tx>
            <c:strRef>
              <c:f>Operation!$G$5</c:f>
              <c:strCache>
                <c:ptCount val="1"/>
                <c:pt idx="0">
                  <c:v>Performance Stand. / Bench</c:v>
                </c:pt>
              </c:strCache>
            </c:strRef>
          </c:tx>
          <c:spPr>
            <a:ln w="19050">
              <a:solidFill>
                <a:srgbClr val="FF0000"/>
              </a:solidFill>
              <a:prstDash val="sysDash"/>
            </a:ln>
          </c:spPr>
          <c:marker>
            <c:symbol val="none"/>
          </c:marker>
          <c:val>
            <c:numRef>
              <c:f>(Operation!$G$29,Operation!$G$29,Operation!$G$29,Operation!$G$29,Operation!$G$29)</c:f>
              <c:numCache>
                <c:formatCode>0.0%</c:formatCode>
                <c:ptCount val="5"/>
                <c:pt idx="0">
                  <c:v>0.97</c:v>
                </c:pt>
                <c:pt idx="1">
                  <c:v>0.97</c:v>
                </c:pt>
                <c:pt idx="2">
                  <c:v>0.97</c:v>
                </c:pt>
                <c:pt idx="3">
                  <c:v>0.97</c:v>
                </c:pt>
                <c:pt idx="4">
                  <c:v>0.97</c:v>
                </c:pt>
              </c:numCache>
            </c:numRef>
          </c:val>
          <c:smooth val="0"/>
          <c:extLst>
            <c:ext xmlns:c16="http://schemas.microsoft.com/office/drawing/2014/chart" uri="{C3380CC4-5D6E-409C-BE32-E72D297353CC}">
              <c16:uniqueId val="{00000001-0127-4E85-86E1-A9958E742476}"/>
            </c:ext>
          </c:extLst>
        </c:ser>
        <c:dLbls>
          <c:showLegendKey val="0"/>
          <c:showVal val="0"/>
          <c:showCatName val="0"/>
          <c:showSerName val="0"/>
          <c:showPercent val="0"/>
          <c:showBubbleSize val="0"/>
        </c:dLbls>
        <c:marker val="1"/>
        <c:smooth val="0"/>
        <c:axId val="454587240"/>
        <c:axId val="454587632"/>
      </c:lineChart>
      <c:catAx>
        <c:axId val="454587240"/>
        <c:scaling>
          <c:orientation val="minMax"/>
        </c:scaling>
        <c:delete val="1"/>
        <c:axPos val="b"/>
        <c:numFmt formatCode="General" sourceLinked="1"/>
        <c:majorTickMark val="out"/>
        <c:minorTickMark val="none"/>
        <c:tickLblPos val="none"/>
        <c:crossAx val="454587632"/>
        <c:crosses val="autoZero"/>
        <c:auto val="1"/>
        <c:lblAlgn val="ctr"/>
        <c:lblOffset val="100"/>
        <c:noMultiLvlLbl val="0"/>
      </c:catAx>
      <c:valAx>
        <c:axId val="454587632"/>
        <c:scaling>
          <c:orientation val="minMax"/>
          <c:max val="1.1000000000000001"/>
          <c:min val="0"/>
        </c:scaling>
        <c:delete val="0"/>
        <c:axPos val="l"/>
        <c:numFmt formatCode="0" sourceLinked="1"/>
        <c:majorTickMark val="none"/>
        <c:minorTickMark val="none"/>
        <c:tickLblPos val="none"/>
        <c:crossAx val="454587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Operation!$D$32</c:f>
              <c:strCache>
                <c:ptCount val="1"/>
                <c:pt idx="0">
                  <c:v>% Απώλειες για Ρυθμίσεις (Setup) σε Ασκούς, Θυροειδικά, Ενέσιμα</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Operation!$I$33:$N$33</c:f>
              <c:numCache>
                <c:formatCode>0</c:formatCode>
                <c:ptCount val="6"/>
              </c:numCache>
            </c:numRef>
          </c:val>
          <c:extLst>
            <c:ext xmlns:c16="http://schemas.microsoft.com/office/drawing/2014/chart" uri="{C3380CC4-5D6E-409C-BE32-E72D297353CC}">
              <c16:uniqueId val="{00000000-CBC3-4E03-880C-67F979A94585}"/>
            </c:ext>
          </c:extLst>
        </c:ser>
        <c:dLbls>
          <c:showLegendKey val="0"/>
          <c:showVal val="0"/>
          <c:showCatName val="0"/>
          <c:showSerName val="0"/>
          <c:showPercent val="0"/>
          <c:showBubbleSize val="0"/>
        </c:dLbls>
        <c:gapWidth val="21"/>
        <c:axId val="454588416"/>
        <c:axId val="45458880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(Operation!$G$33,Operation!$G$33,Operation!$G$33,Operation!$G$33,Operation!$G$33)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CBC3-4E03-880C-67F979A94585}"/>
            </c:ext>
          </c:extLst>
        </c:ser>
        <c:dLbls>
          <c:showLegendKey val="0"/>
          <c:showVal val="0"/>
          <c:showCatName val="0"/>
          <c:showSerName val="0"/>
          <c:showPercent val="0"/>
          <c:showBubbleSize val="0"/>
        </c:dLbls>
        <c:marker val="1"/>
        <c:smooth val="0"/>
        <c:axId val="454588416"/>
        <c:axId val="454588808"/>
      </c:lineChart>
      <c:catAx>
        <c:axId val="454588416"/>
        <c:scaling>
          <c:orientation val="minMax"/>
        </c:scaling>
        <c:delete val="1"/>
        <c:axPos val="b"/>
        <c:numFmt formatCode="General" sourceLinked="1"/>
        <c:majorTickMark val="out"/>
        <c:minorTickMark val="none"/>
        <c:tickLblPos val="none"/>
        <c:crossAx val="454588808"/>
        <c:crosses val="autoZero"/>
        <c:auto val="1"/>
        <c:lblAlgn val="ctr"/>
        <c:lblOffset val="100"/>
        <c:noMultiLvlLbl val="0"/>
      </c:catAx>
      <c:valAx>
        <c:axId val="454588808"/>
        <c:scaling>
          <c:orientation val="minMax"/>
          <c:max val="50"/>
          <c:min val="0"/>
        </c:scaling>
        <c:delete val="0"/>
        <c:axPos val="l"/>
        <c:numFmt formatCode="0" sourceLinked="1"/>
        <c:majorTickMark val="none"/>
        <c:minorTickMark val="none"/>
        <c:tickLblPos val="none"/>
        <c:crossAx val="454588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Operation!$D$34</c:f>
              <c:strCache>
                <c:ptCount val="1"/>
                <c:pt idx="0">
                  <c:v>% Απώλειες λόγω Βλαβών σε Ασκούς, Θυροειδικά, Ενέσιμα</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Operation!$I$35:$N$35</c:f>
              <c:numCache>
                <c:formatCode>0</c:formatCode>
                <c:ptCount val="6"/>
              </c:numCache>
            </c:numRef>
          </c:val>
          <c:extLst>
            <c:ext xmlns:c16="http://schemas.microsoft.com/office/drawing/2014/chart" uri="{C3380CC4-5D6E-409C-BE32-E72D297353CC}">
              <c16:uniqueId val="{00000000-3AA3-4C19-BF98-0102790C4CD0}"/>
            </c:ext>
          </c:extLst>
        </c:ser>
        <c:dLbls>
          <c:showLegendKey val="0"/>
          <c:showVal val="0"/>
          <c:showCatName val="0"/>
          <c:showSerName val="0"/>
          <c:showPercent val="0"/>
          <c:showBubbleSize val="0"/>
        </c:dLbls>
        <c:gapWidth val="21"/>
        <c:axId val="480206568"/>
        <c:axId val="48020696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(Operation!$G$35,Operation!$G$35,Operation!$G$35,Operation!$G$35,Operation!$G$35)</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3AA3-4C19-BF98-0102790C4CD0}"/>
            </c:ext>
          </c:extLst>
        </c:ser>
        <c:dLbls>
          <c:showLegendKey val="0"/>
          <c:showVal val="0"/>
          <c:showCatName val="0"/>
          <c:showSerName val="0"/>
          <c:showPercent val="0"/>
          <c:showBubbleSize val="0"/>
        </c:dLbls>
        <c:marker val="1"/>
        <c:smooth val="0"/>
        <c:axId val="480206568"/>
        <c:axId val="480206960"/>
      </c:lineChart>
      <c:catAx>
        <c:axId val="480206568"/>
        <c:scaling>
          <c:orientation val="minMax"/>
        </c:scaling>
        <c:delete val="1"/>
        <c:axPos val="b"/>
        <c:numFmt formatCode="General" sourceLinked="1"/>
        <c:majorTickMark val="out"/>
        <c:minorTickMark val="none"/>
        <c:tickLblPos val="none"/>
        <c:crossAx val="480206960"/>
        <c:crosses val="autoZero"/>
        <c:auto val="1"/>
        <c:lblAlgn val="ctr"/>
        <c:lblOffset val="100"/>
        <c:noMultiLvlLbl val="0"/>
      </c:catAx>
      <c:valAx>
        <c:axId val="480206960"/>
        <c:scaling>
          <c:orientation val="minMax"/>
          <c:max val="100"/>
          <c:min val="0"/>
        </c:scaling>
        <c:delete val="0"/>
        <c:axPos val="l"/>
        <c:numFmt formatCode="0" sourceLinked="1"/>
        <c:majorTickMark val="none"/>
        <c:minorTickMark val="none"/>
        <c:tickLblPos val="none"/>
        <c:crossAx val="480206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Operation!$D$38</c:f>
              <c:strCache>
                <c:ptCount val="1"/>
                <c:pt idx="0">
                  <c:v>Αριθμός Καθυστερημένων Ενεργειών Παραγωγής (CAPA Overdue)</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Operation!$I$39:$N$39</c:f>
              <c:numCache>
                <c:formatCode>0</c:formatCode>
                <c:ptCount val="6"/>
              </c:numCache>
            </c:numRef>
          </c:val>
          <c:extLst>
            <c:ext xmlns:c16="http://schemas.microsoft.com/office/drawing/2014/chart" uri="{C3380CC4-5D6E-409C-BE32-E72D297353CC}">
              <c16:uniqueId val="{00000000-BBA2-41DA-9564-B46E3B4BCA79}"/>
            </c:ext>
          </c:extLst>
        </c:ser>
        <c:dLbls>
          <c:showLegendKey val="0"/>
          <c:showVal val="0"/>
          <c:showCatName val="0"/>
          <c:showSerName val="0"/>
          <c:showPercent val="0"/>
          <c:showBubbleSize val="0"/>
        </c:dLbls>
        <c:gapWidth val="21"/>
        <c:axId val="480207744"/>
        <c:axId val="480208136"/>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(Operation!$G$39,Operation!$G$39,Operation!$G$39,Operation!$G$39,Operation!$G$39)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BBA2-41DA-9564-B46E3B4BCA79}"/>
            </c:ext>
          </c:extLst>
        </c:ser>
        <c:dLbls>
          <c:showLegendKey val="0"/>
          <c:showVal val="0"/>
          <c:showCatName val="0"/>
          <c:showSerName val="0"/>
          <c:showPercent val="0"/>
          <c:showBubbleSize val="0"/>
        </c:dLbls>
        <c:marker val="1"/>
        <c:smooth val="0"/>
        <c:axId val="480207744"/>
        <c:axId val="480208136"/>
      </c:lineChart>
      <c:catAx>
        <c:axId val="480207744"/>
        <c:scaling>
          <c:orientation val="minMax"/>
        </c:scaling>
        <c:delete val="1"/>
        <c:axPos val="b"/>
        <c:numFmt formatCode="General" sourceLinked="1"/>
        <c:majorTickMark val="out"/>
        <c:minorTickMark val="none"/>
        <c:tickLblPos val="none"/>
        <c:crossAx val="480208136"/>
        <c:crosses val="autoZero"/>
        <c:auto val="1"/>
        <c:lblAlgn val="ctr"/>
        <c:lblOffset val="100"/>
        <c:noMultiLvlLbl val="0"/>
      </c:catAx>
      <c:valAx>
        <c:axId val="480208136"/>
        <c:scaling>
          <c:orientation val="minMax"/>
          <c:max val="80"/>
          <c:min val="0"/>
        </c:scaling>
        <c:delete val="0"/>
        <c:axPos val="l"/>
        <c:numFmt formatCode="0" sourceLinked="1"/>
        <c:majorTickMark val="none"/>
        <c:minorTickMark val="none"/>
        <c:tickLblPos val="none"/>
        <c:crossAx val="480207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Operation!$D$42</c:f>
              <c:strCache>
                <c:ptCount val="1"/>
                <c:pt idx="0">
                  <c:v>% Φύρα διεργασίας</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Operation!$I$43:$N$43</c:f>
              <c:numCache>
                <c:formatCode>0.00</c:formatCode>
                <c:ptCount val="6"/>
              </c:numCache>
            </c:numRef>
          </c:val>
          <c:extLst>
            <c:ext xmlns:c16="http://schemas.microsoft.com/office/drawing/2014/chart" uri="{C3380CC4-5D6E-409C-BE32-E72D297353CC}">
              <c16:uniqueId val="{00000000-06BF-41E7-9C8F-CFD064C01086}"/>
            </c:ext>
          </c:extLst>
        </c:ser>
        <c:dLbls>
          <c:showLegendKey val="0"/>
          <c:showVal val="0"/>
          <c:showCatName val="0"/>
          <c:showSerName val="0"/>
          <c:showPercent val="0"/>
          <c:showBubbleSize val="0"/>
        </c:dLbls>
        <c:gapWidth val="21"/>
        <c:axId val="480208920"/>
        <c:axId val="48020931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(Operation!$G$43,Operation!$G$43,Operation!$G$43,Operation!$G$43,Operation!$G$43)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06BF-41E7-9C8F-CFD064C01086}"/>
            </c:ext>
          </c:extLst>
        </c:ser>
        <c:dLbls>
          <c:showLegendKey val="0"/>
          <c:showVal val="0"/>
          <c:showCatName val="0"/>
          <c:showSerName val="0"/>
          <c:showPercent val="0"/>
          <c:showBubbleSize val="0"/>
        </c:dLbls>
        <c:marker val="1"/>
        <c:smooth val="0"/>
        <c:axId val="480208920"/>
        <c:axId val="480209312"/>
      </c:lineChart>
      <c:catAx>
        <c:axId val="480208920"/>
        <c:scaling>
          <c:orientation val="minMax"/>
        </c:scaling>
        <c:delete val="1"/>
        <c:axPos val="b"/>
        <c:numFmt formatCode="General" sourceLinked="1"/>
        <c:majorTickMark val="out"/>
        <c:minorTickMark val="none"/>
        <c:tickLblPos val="none"/>
        <c:crossAx val="480209312"/>
        <c:crosses val="autoZero"/>
        <c:auto val="1"/>
        <c:lblAlgn val="ctr"/>
        <c:lblOffset val="100"/>
        <c:noMultiLvlLbl val="0"/>
      </c:catAx>
      <c:valAx>
        <c:axId val="480209312"/>
        <c:scaling>
          <c:orientation val="minMax"/>
          <c:max val="80"/>
          <c:min val="0"/>
        </c:scaling>
        <c:delete val="0"/>
        <c:axPos val="l"/>
        <c:numFmt formatCode="0.00" sourceLinked="1"/>
        <c:majorTickMark val="none"/>
        <c:minorTickMark val="none"/>
        <c:tickLblPos val="none"/>
        <c:crossAx val="480208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Operation!$D$44</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Operation!$I$45:$M$45</c:f>
            </c:numRef>
          </c:val>
          <c:extLst>
            <c:ext xmlns:c16="http://schemas.microsoft.com/office/drawing/2014/chart" uri="{C3380CC4-5D6E-409C-BE32-E72D297353CC}">
              <c16:uniqueId val="{00000000-0CE9-4875-AED8-5B002AA79B03}"/>
            </c:ext>
          </c:extLst>
        </c:ser>
        <c:dLbls>
          <c:showLegendKey val="0"/>
          <c:showVal val="0"/>
          <c:showCatName val="0"/>
          <c:showSerName val="0"/>
          <c:showPercent val="0"/>
          <c:showBubbleSize val="0"/>
        </c:dLbls>
        <c:gapWidth val="21"/>
        <c:axId val="480210096"/>
        <c:axId val="48021048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(Operation!$G$45,Operation!$G$45,Operation!$G$45,Operation!$G$45,Operation!$G$45)</c:f>
            </c:numRef>
          </c:val>
          <c:smooth val="0"/>
          <c:extLst>
            <c:ext xmlns:c16="http://schemas.microsoft.com/office/drawing/2014/chart" uri="{C3380CC4-5D6E-409C-BE32-E72D297353CC}">
              <c16:uniqueId val="{00000001-0CE9-4875-AED8-5B002AA79B03}"/>
            </c:ext>
          </c:extLst>
        </c:ser>
        <c:dLbls>
          <c:showLegendKey val="0"/>
          <c:showVal val="0"/>
          <c:showCatName val="0"/>
          <c:showSerName val="0"/>
          <c:showPercent val="0"/>
          <c:showBubbleSize val="0"/>
        </c:dLbls>
        <c:marker val="1"/>
        <c:smooth val="0"/>
        <c:axId val="480210096"/>
        <c:axId val="480210488"/>
      </c:lineChart>
      <c:catAx>
        <c:axId val="480210096"/>
        <c:scaling>
          <c:orientation val="minMax"/>
        </c:scaling>
        <c:delete val="1"/>
        <c:axPos val="b"/>
        <c:majorTickMark val="out"/>
        <c:minorTickMark val="none"/>
        <c:tickLblPos val="none"/>
        <c:crossAx val="480210488"/>
        <c:crosses val="autoZero"/>
        <c:auto val="1"/>
        <c:lblAlgn val="ctr"/>
        <c:lblOffset val="100"/>
        <c:noMultiLvlLbl val="0"/>
      </c:catAx>
      <c:valAx>
        <c:axId val="480210488"/>
        <c:scaling>
          <c:orientation val="minMax"/>
          <c:max val="80"/>
          <c:min val="0"/>
        </c:scaling>
        <c:delete val="0"/>
        <c:axPos val="l"/>
        <c:numFmt formatCode="0.00" sourceLinked="1"/>
        <c:majorTickMark val="none"/>
        <c:minorTickMark val="none"/>
        <c:tickLblPos val="none"/>
        <c:crossAx val="480210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Operation!$D$46</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Operation!$I$47:$M$47</c:f>
            </c:numRef>
          </c:val>
          <c:extLst>
            <c:ext xmlns:c16="http://schemas.microsoft.com/office/drawing/2014/chart" uri="{C3380CC4-5D6E-409C-BE32-E72D297353CC}">
              <c16:uniqueId val="{00000000-0C49-48EB-B5E8-286550C2F656}"/>
            </c:ext>
          </c:extLst>
        </c:ser>
        <c:dLbls>
          <c:showLegendKey val="0"/>
          <c:showVal val="0"/>
          <c:showCatName val="0"/>
          <c:showSerName val="0"/>
          <c:showPercent val="0"/>
          <c:showBubbleSize val="0"/>
        </c:dLbls>
        <c:gapWidth val="21"/>
        <c:axId val="480211272"/>
        <c:axId val="48021166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(Operation!$G$47,Operation!$G$47,Operation!$G$47,Operation!$G$47,Operation!$G$47)</c:f>
            </c:numRef>
          </c:val>
          <c:smooth val="0"/>
          <c:extLst>
            <c:ext xmlns:c16="http://schemas.microsoft.com/office/drawing/2014/chart" uri="{C3380CC4-5D6E-409C-BE32-E72D297353CC}">
              <c16:uniqueId val="{00000001-0C49-48EB-B5E8-286550C2F656}"/>
            </c:ext>
          </c:extLst>
        </c:ser>
        <c:dLbls>
          <c:showLegendKey val="0"/>
          <c:showVal val="0"/>
          <c:showCatName val="0"/>
          <c:showSerName val="0"/>
          <c:showPercent val="0"/>
          <c:showBubbleSize val="0"/>
        </c:dLbls>
        <c:marker val="1"/>
        <c:smooth val="0"/>
        <c:axId val="480211272"/>
        <c:axId val="480211664"/>
      </c:lineChart>
      <c:catAx>
        <c:axId val="480211272"/>
        <c:scaling>
          <c:orientation val="minMax"/>
        </c:scaling>
        <c:delete val="1"/>
        <c:axPos val="b"/>
        <c:majorTickMark val="out"/>
        <c:minorTickMark val="none"/>
        <c:tickLblPos val="none"/>
        <c:crossAx val="480211664"/>
        <c:crosses val="autoZero"/>
        <c:auto val="1"/>
        <c:lblAlgn val="ctr"/>
        <c:lblOffset val="100"/>
        <c:noMultiLvlLbl val="0"/>
      </c:catAx>
      <c:valAx>
        <c:axId val="480211664"/>
        <c:scaling>
          <c:orientation val="minMax"/>
          <c:max val="80"/>
          <c:min val="0"/>
        </c:scaling>
        <c:delete val="0"/>
        <c:axPos val="l"/>
        <c:numFmt formatCode="0.00" sourceLinked="1"/>
        <c:majorTickMark val="none"/>
        <c:minorTickMark val="none"/>
        <c:tickLblPos val="none"/>
        <c:crossAx val="480211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Operation!$D$48</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Operation!$I$49:$M$49</c:f>
            </c:numRef>
          </c:val>
          <c:extLst>
            <c:ext xmlns:c16="http://schemas.microsoft.com/office/drawing/2014/chart" uri="{C3380CC4-5D6E-409C-BE32-E72D297353CC}">
              <c16:uniqueId val="{00000000-2131-460F-B247-437A37025265}"/>
            </c:ext>
          </c:extLst>
        </c:ser>
        <c:dLbls>
          <c:showLegendKey val="0"/>
          <c:showVal val="0"/>
          <c:showCatName val="0"/>
          <c:showSerName val="0"/>
          <c:showPercent val="0"/>
          <c:showBubbleSize val="0"/>
        </c:dLbls>
        <c:gapWidth val="21"/>
        <c:axId val="480212448"/>
        <c:axId val="48021284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(Operation!$G$49,Operation!$G$49,Operation!$G$49,Operation!$G$49,Operation!$G$49)</c:f>
            </c:numRef>
          </c:val>
          <c:smooth val="0"/>
          <c:extLst>
            <c:ext xmlns:c16="http://schemas.microsoft.com/office/drawing/2014/chart" uri="{C3380CC4-5D6E-409C-BE32-E72D297353CC}">
              <c16:uniqueId val="{00000001-2131-460F-B247-437A37025265}"/>
            </c:ext>
          </c:extLst>
        </c:ser>
        <c:dLbls>
          <c:showLegendKey val="0"/>
          <c:showVal val="0"/>
          <c:showCatName val="0"/>
          <c:showSerName val="0"/>
          <c:showPercent val="0"/>
          <c:showBubbleSize val="0"/>
        </c:dLbls>
        <c:marker val="1"/>
        <c:smooth val="0"/>
        <c:axId val="480212448"/>
        <c:axId val="480212840"/>
      </c:lineChart>
      <c:catAx>
        <c:axId val="480212448"/>
        <c:scaling>
          <c:orientation val="minMax"/>
        </c:scaling>
        <c:delete val="1"/>
        <c:axPos val="b"/>
        <c:majorTickMark val="out"/>
        <c:minorTickMark val="none"/>
        <c:tickLblPos val="none"/>
        <c:crossAx val="480212840"/>
        <c:crosses val="autoZero"/>
        <c:auto val="1"/>
        <c:lblAlgn val="ctr"/>
        <c:lblOffset val="100"/>
        <c:noMultiLvlLbl val="0"/>
      </c:catAx>
      <c:valAx>
        <c:axId val="480212840"/>
        <c:scaling>
          <c:orientation val="minMax"/>
          <c:max val="80"/>
          <c:min val="0"/>
        </c:scaling>
        <c:delete val="0"/>
        <c:axPos val="l"/>
        <c:numFmt formatCode="0.00" sourceLinked="1"/>
        <c:majorTickMark val="none"/>
        <c:minorTickMark val="none"/>
        <c:tickLblPos val="none"/>
        <c:crossAx val="4802124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Operation!$D$50</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Operation!$I$51:$M$51</c:f>
            </c:numRef>
          </c:val>
          <c:extLst>
            <c:ext xmlns:c16="http://schemas.microsoft.com/office/drawing/2014/chart" uri="{C3380CC4-5D6E-409C-BE32-E72D297353CC}">
              <c16:uniqueId val="{00000000-D9BB-4E0C-B5C8-4D5E33EB8D67}"/>
            </c:ext>
          </c:extLst>
        </c:ser>
        <c:dLbls>
          <c:showLegendKey val="0"/>
          <c:showVal val="0"/>
          <c:showCatName val="0"/>
          <c:showSerName val="0"/>
          <c:showPercent val="0"/>
          <c:showBubbleSize val="0"/>
        </c:dLbls>
        <c:gapWidth val="21"/>
        <c:axId val="480214016"/>
        <c:axId val="48021440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(Operation!$G$51,Operation!$G$51,Operation!$G$51,Operation!$G$51,Operation!$G$51)</c:f>
            </c:numRef>
          </c:val>
          <c:smooth val="0"/>
          <c:extLst>
            <c:ext xmlns:c16="http://schemas.microsoft.com/office/drawing/2014/chart" uri="{C3380CC4-5D6E-409C-BE32-E72D297353CC}">
              <c16:uniqueId val="{00000001-D9BB-4E0C-B5C8-4D5E33EB8D67}"/>
            </c:ext>
          </c:extLst>
        </c:ser>
        <c:dLbls>
          <c:showLegendKey val="0"/>
          <c:showVal val="0"/>
          <c:showCatName val="0"/>
          <c:showSerName val="0"/>
          <c:showPercent val="0"/>
          <c:showBubbleSize val="0"/>
        </c:dLbls>
        <c:marker val="1"/>
        <c:smooth val="0"/>
        <c:axId val="480214016"/>
        <c:axId val="480214408"/>
      </c:lineChart>
      <c:catAx>
        <c:axId val="480214016"/>
        <c:scaling>
          <c:orientation val="minMax"/>
        </c:scaling>
        <c:delete val="1"/>
        <c:axPos val="b"/>
        <c:majorTickMark val="out"/>
        <c:minorTickMark val="none"/>
        <c:tickLblPos val="none"/>
        <c:crossAx val="480214408"/>
        <c:crosses val="autoZero"/>
        <c:auto val="1"/>
        <c:lblAlgn val="ctr"/>
        <c:lblOffset val="100"/>
        <c:noMultiLvlLbl val="0"/>
      </c:catAx>
      <c:valAx>
        <c:axId val="480214408"/>
        <c:scaling>
          <c:orientation val="minMax"/>
          <c:max val="80"/>
          <c:min val="0"/>
        </c:scaling>
        <c:delete val="0"/>
        <c:axPos val="l"/>
        <c:numFmt formatCode="0.00" sourceLinked="1"/>
        <c:majorTickMark val="none"/>
        <c:minorTickMark val="none"/>
        <c:tickLblPos val="none"/>
        <c:crossAx val="4802140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Sales!$D$28</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Sales!$I$29:$M$29</c:f>
            </c:numRef>
          </c:val>
          <c:extLst>
            <c:ext xmlns:c16="http://schemas.microsoft.com/office/drawing/2014/chart" uri="{C3380CC4-5D6E-409C-BE32-E72D297353CC}">
              <c16:uniqueId val="{00000000-5822-42F1-AC65-2D71282E72B9}"/>
            </c:ext>
          </c:extLst>
        </c:ser>
        <c:dLbls>
          <c:showLegendKey val="0"/>
          <c:showVal val="0"/>
          <c:showCatName val="0"/>
          <c:showSerName val="0"/>
          <c:showPercent val="0"/>
          <c:showBubbleSize val="0"/>
        </c:dLbls>
        <c:gapWidth val="21"/>
        <c:axId val="442571200"/>
        <c:axId val="44257159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(Sales!$G$29,Sales!$G$29,Sales!$G$29,Sales!$G$29,Sales!$G$29)</c:f>
            </c:numRef>
          </c:val>
          <c:smooth val="0"/>
          <c:extLst>
            <c:ext xmlns:c16="http://schemas.microsoft.com/office/drawing/2014/chart" uri="{C3380CC4-5D6E-409C-BE32-E72D297353CC}">
              <c16:uniqueId val="{00000001-5822-42F1-AC65-2D71282E72B9}"/>
            </c:ext>
          </c:extLst>
        </c:ser>
        <c:dLbls>
          <c:showLegendKey val="0"/>
          <c:showVal val="0"/>
          <c:showCatName val="0"/>
          <c:showSerName val="0"/>
          <c:showPercent val="0"/>
          <c:showBubbleSize val="0"/>
        </c:dLbls>
        <c:marker val="1"/>
        <c:smooth val="0"/>
        <c:axId val="442571200"/>
        <c:axId val="442571592"/>
      </c:lineChart>
      <c:catAx>
        <c:axId val="442571200"/>
        <c:scaling>
          <c:orientation val="minMax"/>
        </c:scaling>
        <c:delete val="1"/>
        <c:axPos val="b"/>
        <c:numFmt formatCode="General" sourceLinked="1"/>
        <c:majorTickMark val="out"/>
        <c:minorTickMark val="none"/>
        <c:tickLblPos val="none"/>
        <c:crossAx val="442571592"/>
        <c:crosses val="autoZero"/>
        <c:auto val="1"/>
        <c:lblAlgn val="ctr"/>
        <c:lblOffset val="100"/>
        <c:noMultiLvlLbl val="0"/>
      </c:catAx>
      <c:valAx>
        <c:axId val="442571592"/>
        <c:scaling>
          <c:orientation val="minMax"/>
          <c:max val="500000"/>
          <c:min val="0"/>
        </c:scaling>
        <c:delete val="0"/>
        <c:axPos val="l"/>
        <c:numFmt formatCode="#,##0" sourceLinked="1"/>
        <c:majorTickMark val="none"/>
        <c:minorTickMark val="none"/>
        <c:tickLblPos val="none"/>
        <c:crossAx val="442571200"/>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Operation!$D$52</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Operation!$I$53:$M$53</c:f>
            </c:numRef>
          </c:val>
          <c:extLst>
            <c:ext xmlns:c16="http://schemas.microsoft.com/office/drawing/2014/chart" uri="{C3380CC4-5D6E-409C-BE32-E72D297353CC}">
              <c16:uniqueId val="{00000000-AFE2-4199-97FF-5D260FE1C85C}"/>
            </c:ext>
          </c:extLst>
        </c:ser>
        <c:dLbls>
          <c:showLegendKey val="0"/>
          <c:showVal val="0"/>
          <c:showCatName val="0"/>
          <c:showSerName val="0"/>
          <c:showPercent val="0"/>
          <c:showBubbleSize val="0"/>
        </c:dLbls>
        <c:gapWidth val="21"/>
        <c:axId val="480214800"/>
        <c:axId val="48021519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(Operation!$G$53,Operation!$G$53,Operation!$G$53,Operation!$G$53,Operation!$G$53)</c:f>
            </c:numRef>
          </c:val>
          <c:smooth val="0"/>
          <c:extLst>
            <c:ext xmlns:c16="http://schemas.microsoft.com/office/drawing/2014/chart" uri="{C3380CC4-5D6E-409C-BE32-E72D297353CC}">
              <c16:uniqueId val="{00000001-AFE2-4199-97FF-5D260FE1C85C}"/>
            </c:ext>
          </c:extLst>
        </c:ser>
        <c:dLbls>
          <c:showLegendKey val="0"/>
          <c:showVal val="0"/>
          <c:showCatName val="0"/>
          <c:showSerName val="0"/>
          <c:showPercent val="0"/>
          <c:showBubbleSize val="0"/>
        </c:dLbls>
        <c:marker val="1"/>
        <c:smooth val="0"/>
        <c:axId val="480214800"/>
        <c:axId val="480215192"/>
      </c:lineChart>
      <c:catAx>
        <c:axId val="480214800"/>
        <c:scaling>
          <c:orientation val="minMax"/>
        </c:scaling>
        <c:delete val="1"/>
        <c:axPos val="b"/>
        <c:majorTickMark val="out"/>
        <c:minorTickMark val="none"/>
        <c:tickLblPos val="none"/>
        <c:crossAx val="480215192"/>
        <c:crosses val="autoZero"/>
        <c:auto val="1"/>
        <c:lblAlgn val="ctr"/>
        <c:lblOffset val="100"/>
        <c:noMultiLvlLbl val="0"/>
      </c:catAx>
      <c:valAx>
        <c:axId val="480215192"/>
        <c:scaling>
          <c:orientation val="minMax"/>
          <c:max val="80"/>
          <c:min val="0"/>
        </c:scaling>
        <c:delete val="0"/>
        <c:axPos val="l"/>
        <c:numFmt formatCode="0.00" sourceLinked="1"/>
        <c:majorTickMark val="none"/>
        <c:minorTickMark val="none"/>
        <c:tickLblPos val="none"/>
        <c:crossAx val="480214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Operation!$D$54</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Operation!$I$55:$M$55</c:f>
            </c:numRef>
          </c:val>
          <c:extLst>
            <c:ext xmlns:c16="http://schemas.microsoft.com/office/drawing/2014/chart" uri="{C3380CC4-5D6E-409C-BE32-E72D297353CC}">
              <c16:uniqueId val="{00000000-C503-46F8-AC4C-92F3EDACE10B}"/>
            </c:ext>
          </c:extLst>
        </c:ser>
        <c:dLbls>
          <c:showLegendKey val="0"/>
          <c:showVal val="0"/>
          <c:showCatName val="0"/>
          <c:showSerName val="0"/>
          <c:showPercent val="0"/>
          <c:showBubbleSize val="0"/>
        </c:dLbls>
        <c:gapWidth val="21"/>
        <c:axId val="480215976"/>
        <c:axId val="48021636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(Operation!$G$55,Operation!$G$55,Operation!$G$55,Operation!$G$55,Operation!$G$55)</c:f>
            </c:numRef>
          </c:val>
          <c:smooth val="0"/>
          <c:extLst>
            <c:ext xmlns:c16="http://schemas.microsoft.com/office/drawing/2014/chart" uri="{C3380CC4-5D6E-409C-BE32-E72D297353CC}">
              <c16:uniqueId val="{00000001-C503-46F8-AC4C-92F3EDACE10B}"/>
            </c:ext>
          </c:extLst>
        </c:ser>
        <c:dLbls>
          <c:showLegendKey val="0"/>
          <c:showVal val="0"/>
          <c:showCatName val="0"/>
          <c:showSerName val="0"/>
          <c:showPercent val="0"/>
          <c:showBubbleSize val="0"/>
        </c:dLbls>
        <c:marker val="1"/>
        <c:smooth val="0"/>
        <c:axId val="480215976"/>
        <c:axId val="480216368"/>
      </c:lineChart>
      <c:catAx>
        <c:axId val="480215976"/>
        <c:scaling>
          <c:orientation val="minMax"/>
        </c:scaling>
        <c:delete val="1"/>
        <c:axPos val="b"/>
        <c:majorTickMark val="out"/>
        <c:minorTickMark val="none"/>
        <c:tickLblPos val="none"/>
        <c:crossAx val="480216368"/>
        <c:crosses val="autoZero"/>
        <c:auto val="1"/>
        <c:lblAlgn val="ctr"/>
        <c:lblOffset val="100"/>
        <c:noMultiLvlLbl val="0"/>
      </c:catAx>
      <c:valAx>
        <c:axId val="480216368"/>
        <c:scaling>
          <c:orientation val="minMax"/>
          <c:max val="80"/>
          <c:min val="0"/>
        </c:scaling>
        <c:delete val="0"/>
        <c:axPos val="l"/>
        <c:numFmt formatCode="0.00" sourceLinked="1"/>
        <c:majorTickMark val="none"/>
        <c:minorTickMark val="none"/>
        <c:tickLblPos val="none"/>
        <c:crossAx val="4802159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Operation!$D$56</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Operation!$I$57:$M$57</c:f>
            </c:numRef>
          </c:val>
          <c:extLst>
            <c:ext xmlns:c16="http://schemas.microsoft.com/office/drawing/2014/chart" uri="{C3380CC4-5D6E-409C-BE32-E72D297353CC}">
              <c16:uniqueId val="{00000000-B15B-4B15-AE3F-0C207FB7E871}"/>
            </c:ext>
          </c:extLst>
        </c:ser>
        <c:dLbls>
          <c:showLegendKey val="0"/>
          <c:showVal val="0"/>
          <c:showCatName val="0"/>
          <c:showSerName val="0"/>
          <c:showPercent val="0"/>
          <c:showBubbleSize val="0"/>
        </c:dLbls>
        <c:gapWidth val="21"/>
        <c:axId val="480217936"/>
        <c:axId val="48021832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(Operation!$G$57,Operation!$G$57,Operation!$G$57,Operation!$G$57,Operation!$G$57)</c:f>
            </c:numRef>
          </c:val>
          <c:smooth val="0"/>
          <c:extLst>
            <c:ext xmlns:c16="http://schemas.microsoft.com/office/drawing/2014/chart" uri="{C3380CC4-5D6E-409C-BE32-E72D297353CC}">
              <c16:uniqueId val="{00000001-B15B-4B15-AE3F-0C207FB7E871}"/>
            </c:ext>
          </c:extLst>
        </c:ser>
        <c:dLbls>
          <c:showLegendKey val="0"/>
          <c:showVal val="0"/>
          <c:showCatName val="0"/>
          <c:showSerName val="0"/>
          <c:showPercent val="0"/>
          <c:showBubbleSize val="0"/>
        </c:dLbls>
        <c:marker val="1"/>
        <c:smooth val="0"/>
        <c:axId val="480217936"/>
        <c:axId val="480218328"/>
      </c:lineChart>
      <c:catAx>
        <c:axId val="480217936"/>
        <c:scaling>
          <c:orientation val="minMax"/>
        </c:scaling>
        <c:delete val="1"/>
        <c:axPos val="b"/>
        <c:majorTickMark val="out"/>
        <c:minorTickMark val="none"/>
        <c:tickLblPos val="none"/>
        <c:crossAx val="480218328"/>
        <c:crosses val="autoZero"/>
        <c:auto val="1"/>
        <c:lblAlgn val="ctr"/>
        <c:lblOffset val="100"/>
        <c:noMultiLvlLbl val="0"/>
      </c:catAx>
      <c:valAx>
        <c:axId val="480218328"/>
        <c:scaling>
          <c:orientation val="minMax"/>
          <c:max val="80"/>
          <c:min val="0"/>
        </c:scaling>
        <c:delete val="0"/>
        <c:axPos val="l"/>
        <c:numFmt formatCode="0.00" sourceLinked="1"/>
        <c:majorTickMark val="none"/>
        <c:minorTickMark val="none"/>
        <c:tickLblPos val="none"/>
        <c:crossAx val="4802179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Operation!$D$58</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Operation!$I$59:$M$59</c:f>
            </c:numRef>
          </c:val>
          <c:extLst>
            <c:ext xmlns:c16="http://schemas.microsoft.com/office/drawing/2014/chart" uri="{C3380CC4-5D6E-409C-BE32-E72D297353CC}">
              <c16:uniqueId val="{00000000-40B4-447D-8709-D7D9BE937F9E}"/>
            </c:ext>
          </c:extLst>
        </c:ser>
        <c:dLbls>
          <c:showLegendKey val="0"/>
          <c:showVal val="0"/>
          <c:showCatName val="0"/>
          <c:showSerName val="0"/>
          <c:showPercent val="0"/>
          <c:showBubbleSize val="0"/>
        </c:dLbls>
        <c:gapWidth val="21"/>
        <c:axId val="480219896"/>
        <c:axId val="48022028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(Operation!$G$59,Operation!$G$59,Operation!$G$59,Operation!$G$59,Operation!$G$59)</c:f>
            </c:numRef>
          </c:val>
          <c:smooth val="0"/>
          <c:extLst>
            <c:ext xmlns:c16="http://schemas.microsoft.com/office/drawing/2014/chart" uri="{C3380CC4-5D6E-409C-BE32-E72D297353CC}">
              <c16:uniqueId val="{00000001-40B4-447D-8709-D7D9BE937F9E}"/>
            </c:ext>
          </c:extLst>
        </c:ser>
        <c:dLbls>
          <c:showLegendKey val="0"/>
          <c:showVal val="0"/>
          <c:showCatName val="0"/>
          <c:showSerName val="0"/>
          <c:showPercent val="0"/>
          <c:showBubbleSize val="0"/>
        </c:dLbls>
        <c:marker val="1"/>
        <c:smooth val="0"/>
        <c:axId val="480219896"/>
        <c:axId val="480220288"/>
      </c:lineChart>
      <c:catAx>
        <c:axId val="480219896"/>
        <c:scaling>
          <c:orientation val="minMax"/>
        </c:scaling>
        <c:delete val="1"/>
        <c:axPos val="b"/>
        <c:majorTickMark val="out"/>
        <c:minorTickMark val="none"/>
        <c:tickLblPos val="none"/>
        <c:crossAx val="480220288"/>
        <c:crosses val="autoZero"/>
        <c:auto val="1"/>
        <c:lblAlgn val="ctr"/>
        <c:lblOffset val="100"/>
        <c:noMultiLvlLbl val="0"/>
      </c:catAx>
      <c:valAx>
        <c:axId val="480220288"/>
        <c:scaling>
          <c:orientation val="minMax"/>
          <c:max val="80"/>
          <c:min val="0"/>
        </c:scaling>
        <c:delete val="0"/>
        <c:axPos val="l"/>
        <c:numFmt formatCode="0.00" sourceLinked="1"/>
        <c:majorTickMark val="none"/>
        <c:minorTickMark val="none"/>
        <c:tickLblPos val="none"/>
        <c:crossAx val="480219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Operation!$D$60</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Operation!$I$61:$M$61</c:f>
            </c:numRef>
          </c:val>
          <c:extLst>
            <c:ext xmlns:c16="http://schemas.microsoft.com/office/drawing/2014/chart" uri="{C3380CC4-5D6E-409C-BE32-E72D297353CC}">
              <c16:uniqueId val="{00000000-F97F-4561-848C-D697FA70CF0A}"/>
            </c:ext>
          </c:extLst>
        </c:ser>
        <c:dLbls>
          <c:showLegendKey val="0"/>
          <c:showVal val="0"/>
          <c:showCatName val="0"/>
          <c:showSerName val="0"/>
          <c:showPercent val="0"/>
          <c:showBubbleSize val="0"/>
        </c:dLbls>
        <c:gapWidth val="21"/>
        <c:axId val="480221072"/>
        <c:axId val="48022146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(Operation!$G$61,Operation!$G$61,Operation!$G$61,Operation!$G$61,Operation!$G$61)</c:f>
            </c:numRef>
          </c:val>
          <c:smooth val="0"/>
          <c:extLst>
            <c:ext xmlns:c16="http://schemas.microsoft.com/office/drawing/2014/chart" uri="{C3380CC4-5D6E-409C-BE32-E72D297353CC}">
              <c16:uniqueId val="{00000001-F97F-4561-848C-D697FA70CF0A}"/>
            </c:ext>
          </c:extLst>
        </c:ser>
        <c:dLbls>
          <c:showLegendKey val="0"/>
          <c:showVal val="0"/>
          <c:showCatName val="0"/>
          <c:showSerName val="0"/>
          <c:showPercent val="0"/>
          <c:showBubbleSize val="0"/>
        </c:dLbls>
        <c:marker val="1"/>
        <c:smooth val="0"/>
        <c:axId val="480221072"/>
        <c:axId val="480221464"/>
      </c:lineChart>
      <c:catAx>
        <c:axId val="480221072"/>
        <c:scaling>
          <c:orientation val="minMax"/>
        </c:scaling>
        <c:delete val="1"/>
        <c:axPos val="b"/>
        <c:majorTickMark val="out"/>
        <c:minorTickMark val="none"/>
        <c:tickLblPos val="none"/>
        <c:crossAx val="480221464"/>
        <c:crosses val="autoZero"/>
        <c:auto val="1"/>
        <c:lblAlgn val="ctr"/>
        <c:lblOffset val="100"/>
        <c:noMultiLvlLbl val="0"/>
      </c:catAx>
      <c:valAx>
        <c:axId val="480221464"/>
        <c:scaling>
          <c:orientation val="minMax"/>
          <c:max val="80"/>
          <c:min val="0"/>
        </c:scaling>
        <c:delete val="0"/>
        <c:axPos val="l"/>
        <c:numFmt formatCode="0.00" sourceLinked="1"/>
        <c:majorTickMark val="none"/>
        <c:minorTickMark val="none"/>
        <c:tickLblPos val="none"/>
        <c:crossAx val="480221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Operation!$D$62</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Operation!$I$63:$M$63</c:f>
            </c:numRef>
          </c:val>
          <c:extLst>
            <c:ext xmlns:c16="http://schemas.microsoft.com/office/drawing/2014/chart" uri="{C3380CC4-5D6E-409C-BE32-E72D297353CC}">
              <c16:uniqueId val="{00000000-D4E5-465C-956A-D3DF39F8DC3C}"/>
            </c:ext>
          </c:extLst>
        </c:ser>
        <c:dLbls>
          <c:showLegendKey val="0"/>
          <c:showVal val="0"/>
          <c:showCatName val="0"/>
          <c:showSerName val="0"/>
          <c:showPercent val="0"/>
          <c:showBubbleSize val="0"/>
        </c:dLbls>
        <c:gapWidth val="21"/>
        <c:axId val="480222248"/>
        <c:axId val="46976976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(Operation!$G$63,Operation!$G$63,Operation!$G$63,Operation!$G$63,Operation!$G$63)</c:f>
            </c:numRef>
          </c:val>
          <c:smooth val="0"/>
          <c:extLst>
            <c:ext xmlns:c16="http://schemas.microsoft.com/office/drawing/2014/chart" uri="{C3380CC4-5D6E-409C-BE32-E72D297353CC}">
              <c16:uniqueId val="{00000001-D4E5-465C-956A-D3DF39F8DC3C}"/>
            </c:ext>
          </c:extLst>
        </c:ser>
        <c:dLbls>
          <c:showLegendKey val="0"/>
          <c:showVal val="0"/>
          <c:showCatName val="0"/>
          <c:showSerName val="0"/>
          <c:showPercent val="0"/>
          <c:showBubbleSize val="0"/>
        </c:dLbls>
        <c:marker val="1"/>
        <c:smooth val="0"/>
        <c:axId val="480222248"/>
        <c:axId val="469769768"/>
      </c:lineChart>
      <c:catAx>
        <c:axId val="480222248"/>
        <c:scaling>
          <c:orientation val="minMax"/>
        </c:scaling>
        <c:delete val="1"/>
        <c:axPos val="b"/>
        <c:majorTickMark val="out"/>
        <c:minorTickMark val="none"/>
        <c:tickLblPos val="none"/>
        <c:crossAx val="469769768"/>
        <c:crosses val="autoZero"/>
        <c:auto val="1"/>
        <c:lblAlgn val="ctr"/>
        <c:lblOffset val="100"/>
        <c:noMultiLvlLbl val="0"/>
      </c:catAx>
      <c:valAx>
        <c:axId val="469769768"/>
        <c:scaling>
          <c:orientation val="minMax"/>
          <c:max val="80"/>
          <c:min val="0"/>
        </c:scaling>
        <c:delete val="0"/>
        <c:axPos val="l"/>
        <c:numFmt formatCode="0.00" sourceLinked="1"/>
        <c:majorTickMark val="none"/>
        <c:minorTickMark val="none"/>
        <c:tickLblPos val="none"/>
        <c:crossAx val="4802222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Operation!$D$64</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Operation!$I$65:$M$65</c:f>
            </c:numRef>
          </c:val>
          <c:extLst>
            <c:ext xmlns:c16="http://schemas.microsoft.com/office/drawing/2014/chart" uri="{C3380CC4-5D6E-409C-BE32-E72D297353CC}">
              <c16:uniqueId val="{00000000-6AA6-4129-91A4-1491E0EECE10}"/>
            </c:ext>
          </c:extLst>
        </c:ser>
        <c:dLbls>
          <c:showLegendKey val="0"/>
          <c:showVal val="0"/>
          <c:showCatName val="0"/>
          <c:showSerName val="0"/>
          <c:showPercent val="0"/>
          <c:showBubbleSize val="0"/>
        </c:dLbls>
        <c:gapWidth val="21"/>
        <c:axId val="469770552"/>
        <c:axId val="46977094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(Operation!$G$65,Operation!$G$65,Operation!$G$65,Operation!$G$65,Operation!$G$65)</c:f>
            </c:numRef>
          </c:val>
          <c:smooth val="0"/>
          <c:extLst>
            <c:ext xmlns:c16="http://schemas.microsoft.com/office/drawing/2014/chart" uri="{C3380CC4-5D6E-409C-BE32-E72D297353CC}">
              <c16:uniqueId val="{00000001-6AA6-4129-91A4-1491E0EECE10}"/>
            </c:ext>
          </c:extLst>
        </c:ser>
        <c:dLbls>
          <c:showLegendKey val="0"/>
          <c:showVal val="0"/>
          <c:showCatName val="0"/>
          <c:showSerName val="0"/>
          <c:showPercent val="0"/>
          <c:showBubbleSize val="0"/>
        </c:dLbls>
        <c:marker val="1"/>
        <c:smooth val="0"/>
        <c:axId val="469770552"/>
        <c:axId val="469770944"/>
      </c:lineChart>
      <c:catAx>
        <c:axId val="469770552"/>
        <c:scaling>
          <c:orientation val="minMax"/>
        </c:scaling>
        <c:delete val="1"/>
        <c:axPos val="b"/>
        <c:majorTickMark val="out"/>
        <c:minorTickMark val="none"/>
        <c:tickLblPos val="none"/>
        <c:crossAx val="469770944"/>
        <c:crosses val="autoZero"/>
        <c:auto val="1"/>
        <c:lblAlgn val="ctr"/>
        <c:lblOffset val="100"/>
        <c:noMultiLvlLbl val="0"/>
      </c:catAx>
      <c:valAx>
        <c:axId val="469770944"/>
        <c:scaling>
          <c:orientation val="minMax"/>
          <c:max val="80"/>
          <c:min val="0"/>
        </c:scaling>
        <c:delete val="0"/>
        <c:axPos val="l"/>
        <c:numFmt formatCode="0.00" sourceLinked="1"/>
        <c:majorTickMark val="none"/>
        <c:minorTickMark val="none"/>
        <c:tickLblPos val="none"/>
        <c:crossAx val="4697705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Operation!$D$66</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Operation!$I$67:$M$67</c:f>
            </c:numRef>
          </c:val>
          <c:extLst>
            <c:ext xmlns:c16="http://schemas.microsoft.com/office/drawing/2014/chart" uri="{C3380CC4-5D6E-409C-BE32-E72D297353CC}">
              <c16:uniqueId val="{00000000-9C31-4470-B561-B8D840EE7CD5}"/>
            </c:ext>
          </c:extLst>
        </c:ser>
        <c:dLbls>
          <c:showLegendKey val="0"/>
          <c:showVal val="0"/>
          <c:showCatName val="0"/>
          <c:showSerName val="0"/>
          <c:showPercent val="0"/>
          <c:showBubbleSize val="0"/>
        </c:dLbls>
        <c:gapWidth val="21"/>
        <c:axId val="469771728"/>
        <c:axId val="46977212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(Operation!$G$67,Operation!$G$67,Operation!$G$67,Operation!$G$67,Operation!$G$67)</c:f>
            </c:numRef>
          </c:val>
          <c:smooth val="0"/>
          <c:extLst>
            <c:ext xmlns:c16="http://schemas.microsoft.com/office/drawing/2014/chart" uri="{C3380CC4-5D6E-409C-BE32-E72D297353CC}">
              <c16:uniqueId val="{00000001-9C31-4470-B561-B8D840EE7CD5}"/>
            </c:ext>
          </c:extLst>
        </c:ser>
        <c:dLbls>
          <c:showLegendKey val="0"/>
          <c:showVal val="0"/>
          <c:showCatName val="0"/>
          <c:showSerName val="0"/>
          <c:showPercent val="0"/>
          <c:showBubbleSize val="0"/>
        </c:dLbls>
        <c:marker val="1"/>
        <c:smooth val="0"/>
        <c:axId val="469771728"/>
        <c:axId val="469772120"/>
      </c:lineChart>
      <c:catAx>
        <c:axId val="469771728"/>
        <c:scaling>
          <c:orientation val="minMax"/>
        </c:scaling>
        <c:delete val="1"/>
        <c:axPos val="b"/>
        <c:majorTickMark val="out"/>
        <c:minorTickMark val="none"/>
        <c:tickLblPos val="none"/>
        <c:crossAx val="469772120"/>
        <c:crosses val="autoZero"/>
        <c:auto val="1"/>
        <c:lblAlgn val="ctr"/>
        <c:lblOffset val="100"/>
        <c:noMultiLvlLbl val="0"/>
      </c:catAx>
      <c:valAx>
        <c:axId val="469772120"/>
        <c:scaling>
          <c:orientation val="minMax"/>
          <c:max val="80"/>
          <c:min val="0"/>
        </c:scaling>
        <c:delete val="0"/>
        <c:axPos val="l"/>
        <c:numFmt formatCode="0.00" sourceLinked="1"/>
        <c:majorTickMark val="none"/>
        <c:minorTickMark val="none"/>
        <c:tickLblPos val="none"/>
        <c:crossAx val="4697717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Operation!$D$68</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Operation!$I$69:$M$69</c:f>
            </c:numRef>
          </c:val>
          <c:extLst>
            <c:ext xmlns:c16="http://schemas.microsoft.com/office/drawing/2014/chart" uri="{C3380CC4-5D6E-409C-BE32-E72D297353CC}">
              <c16:uniqueId val="{00000000-BB4F-4954-A187-70FF37B530B3}"/>
            </c:ext>
          </c:extLst>
        </c:ser>
        <c:dLbls>
          <c:showLegendKey val="0"/>
          <c:showVal val="0"/>
          <c:showCatName val="0"/>
          <c:showSerName val="0"/>
          <c:showPercent val="0"/>
          <c:showBubbleSize val="0"/>
        </c:dLbls>
        <c:gapWidth val="21"/>
        <c:axId val="469772904"/>
        <c:axId val="469773296"/>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(Operation!$G$69,Operation!$G$69,Operation!$G$69,Operation!$G$69,Operation!$G$69)</c:f>
            </c:numRef>
          </c:val>
          <c:smooth val="0"/>
          <c:extLst>
            <c:ext xmlns:c16="http://schemas.microsoft.com/office/drawing/2014/chart" uri="{C3380CC4-5D6E-409C-BE32-E72D297353CC}">
              <c16:uniqueId val="{00000001-BB4F-4954-A187-70FF37B530B3}"/>
            </c:ext>
          </c:extLst>
        </c:ser>
        <c:dLbls>
          <c:showLegendKey val="0"/>
          <c:showVal val="0"/>
          <c:showCatName val="0"/>
          <c:showSerName val="0"/>
          <c:showPercent val="0"/>
          <c:showBubbleSize val="0"/>
        </c:dLbls>
        <c:marker val="1"/>
        <c:smooth val="0"/>
        <c:axId val="469772904"/>
        <c:axId val="469773296"/>
      </c:lineChart>
      <c:catAx>
        <c:axId val="469772904"/>
        <c:scaling>
          <c:orientation val="minMax"/>
        </c:scaling>
        <c:delete val="1"/>
        <c:axPos val="b"/>
        <c:majorTickMark val="out"/>
        <c:minorTickMark val="none"/>
        <c:tickLblPos val="none"/>
        <c:crossAx val="469773296"/>
        <c:crosses val="autoZero"/>
        <c:auto val="1"/>
        <c:lblAlgn val="ctr"/>
        <c:lblOffset val="100"/>
        <c:noMultiLvlLbl val="0"/>
      </c:catAx>
      <c:valAx>
        <c:axId val="469773296"/>
        <c:scaling>
          <c:orientation val="minMax"/>
          <c:max val="80"/>
          <c:min val="0"/>
        </c:scaling>
        <c:delete val="0"/>
        <c:axPos val="l"/>
        <c:numFmt formatCode="0.00" sourceLinked="1"/>
        <c:majorTickMark val="none"/>
        <c:minorTickMark val="none"/>
        <c:tickLblPos val="none"/>
        <c:crossAx val="4697729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Operation!$D$70</c:f>
              <c:strCache>
                <c:ptCount val="1"/>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Operation!$I$71:$M$71</c:f>
            </c:numRef>
          </c:val>
          <c:extLst>
            <c:ext xmlns:c16="http://schemas.microsoft.com/office/drawing/2014/chart" uri="{C3380CC4-5D6E-409C-BE32-E72D297353CC}">
              <c16:uniqueId val="{00000000-D941-4759-BC06-CF547EDEEA74}"/>
            </c:ext>
          </c:extLst>
        </c:ser>
        <c:dLbls>
          <c:showLegendKey val="0"/>
          <c:showVal val="0"/>
          <c:showCatName val="0"/>
          <c:showSerName val="0"/>
          <c:showPercent val="0"/>
          <c:showBubbleSize val="0"/>
        </c:dLbls>
        <c:gapWidth val="21"/>
        <c:axId val="469774080"/>
        <c:axId val="469774472"/>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(Operation!$G$71,Operation!$G$71,Operation!$G$71,Operation!$G$71,Operation!$G$71)</c:f>
            </c:numRef>
          </c:val>
          <c:smooth val="0"/>
          <c:extLst>
            <c:ext xmlns:c16="http://schemas.microsoft.com/office/drawing/2014/chart" uri="{C3380CC4-5D6E-409C-BE32-E72D297353CC}">
              <c16:uniqueId val="{00000001-D941-4759-BC06-CF547EDEEA74}"/>
            </c:ext>
          </c:extLst>
        </c:ser>
        <c:dLbls>
          <c:showLegendKey val="0"/>
          <c:showVal val="0"/>
          <c:showCatName val="0"/>
          <c:showSerName val="0"/>
          <c:showPercent val="0"/>
          <c:showBubbleSize val="0"/>
        </c:dLbls>
        <c:marker val="1"/>
        <c:smooth val="0"/>
        <c:axId val="469774080"/>
        <c:axId val="469774472"/>
      </c:lineChart>
      <c:catAx>
        <c:axId val="469774080"/>
        <c:scaling>
          <c:orientation val="minMax"/>
        </c:scaling>
        <c:delete val="1"/>
        <c:axPos val="b"/>
        <c:numFmt formatCode="General" sourceLinked="1"/>
        <c:majorTickMark val="out"/>
        <c:minorTickMark val="none"/>
        <c:tickLblPos val="none"/>
        <c:crossAx val="469774472"/>
        <c:crosses val="autoZero"/>
        <c:auto val="1"/>
        <c:lblAlgn val="ctr"/>
        <c:lblOffset val="100"/>
        <c:noMultiLvlLbl val="0"/>
      </c:catAx>
      <c:valAx>
        <c:axId val="469774472"/>
        <c:scaling>
          <c:orientation val="minMax"/>
          <c:max val="80"/>
          <c:min val="0"/>
        </c:scaling>
        <c:delete val="0"/>
        <c:axPos val="l"/>
        <c:numFmt formatCode="0.00" sourceLinked="1"/>
        <c:majorTickMark val="none"/>
        <c:minorTickMark val="none"/>
        <c:tickLblPos val="none"/>
        <c:crossAx val="4697740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Sales!$D$30</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Sales!$I$31:$M$31</c:f>
            </c:numRef>
          </c:val>
          <c:extLst>
            <c:ext xmlns:c16="http://schemas.microsoft.com/office/drawing/2014/chart" uri="{C3380CC4-5D6E-409C-BE32-E72D297353CC}">
              <c16:uniqueId val="{00000000-40F8-4B10-96DA-35956F36BB81}"/>
            </c:ext>
          </c:extLst>
        </c:ser>
        <c:dLbls>
          <c:showLegendKey val="0"/>
          <c:showVal val="0"/>
          <c:showCatName val="0"/>
          <c:showSerName val="0"/>
          <c:showPercent val="0"/>
          <c:showBubbleSize val="0"/>
        </c:dLbls>
        <c:gapWidth val="21"/>
        <c:axId val="442572376"/>
        <c:axId val="44257276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(Sales!$G$31,Sales!$G$31,Sales!$G$31,Sales!$G$31,Sales!$G$31)</c:f>
            </c:numRef>
          </c:val>
          <c:smooth val="0"/>
          <c:extLst>
            <c:ext xmlns:c16="http://schemas.microsoft.com/office/drawing/2014/chart" uri="{C3380CC4-5D6E-409C-BE32-E72D297353CC}">
              <c16:uniqueId val="{00000001-40F8-4B10-96DA-35956F36BB81}"/>
            </c:ext>
          </c:extLst>
        </c:ser>
        <c:dLbls>
          <c:showLegendKey val="0"/>
          <c:showVal val="0"/>
          <c:showCatName val="0"/>
          <c:showSerName val="0"/>
          <c:showPercent val="0"/>
          <c:showBubbleSize val="0"/>
        </c:dLbls>
        <c:marker val="1"/>
        <c:smooth val="0"/>
        <c:axId val="442572376"/>
        <c:axId val="442572768"/>
      </c:lineChart>
      <c:catAx>
        <c:axId val="442572376"/>
        <c:scaling>
          <c:orientation val="minMax"/>
        </c:scaling>
        <c:delete val="1"/>
        <c:axPos val="b"/>
        <c:numFmt formatCode="General" sourceLinked="1"/>
        <c:majorTickMark val="out"/>
        <c:minorTickMark val="none"/>
        <c:tickLblPos val="none"/>
        <c:crossAx val="442572768"/>
        <c:crosses val="autoZero"/>
        <c:auto val="1"/>
        <c:lblAlgn val="ctr"/>
        <c:lblOffset val="100"/>
        <c:noMultiLvlLbl val="0"/>
      </c:catAx>
      <c:valAx>
        <c:axId val="442572768"/>
        <c:scaling>
          <c:orientation val="minMax"/>
          <c:max val="100"/>
          <c:min val="0"/>
        </c:scaling>
        <c:delete val="0"/>
        <c:axPos val="l"/>
        <c:numFmt formatCode="0" sourceLinked="1"/>
        <c:majorTickMark val="none"/>
        <c:minorTickMark val="none"/>
        <c:tickLblPos val="none"/>
        <c:crossAx val="4425723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Operation!$D$38</c:f>
              <c:strCache>
                <c:ptCount val="1"/>
                <c:pt idx="0">
                  <c:v>Αριθμός Καθυστερημένων Ενεργειών Παραγωγής (CAPA Overdue)</c:v>
                </c:pt>
              </c:strCache>
            </c:strRef>
          </c:tx>
          <c:spPr>
            <a:solidFill>
              <a:srgbClr val="0000CC"/>
            </a:solidFill>
            <a:ln w="25400">
              <a:noFill/>
            </a:ln>
          </c:spPr>
          <c:invertIfNegative val="0"/>
          <c:cat>
            <c:numRef>
              <c:f>Operation!$I$5:$M$5</c:f>
              <c:numCache>
                <c:formatCode>General</c:formatCode>
                <c:ptCount val="5"/>
                <c:pt idx="0">
                  <c:v>2014</c:v>
                </c:pt>
                <c:pt idx="1">
                  <c:v>2015</c:v>
                </c:pt>
                <c:pt idx="2">
                  <c:v>2016</c:v>
                </c:pt>
                <c:pt idx="3">
                  <c:v>2017</c:v>
                </c:pt>
                <c:pt idx="4">
                  <c:v>2018</c:v>
                </c:pt>
              </c:numCache>
            </c:numRef>
          </c:cat>
          <c:val>
            <c:numRef>
              <c:f>Operation!$I$37:$N$37</c:f>
              <c:numCache>
                <c:formatCode>0</c:formatCode>
                <c:ptCount val="6"/>
              </c:numCache>
            </c:numRef>
          </c:val>
          <c:extLst>
            <c:ext xmlns:c16="http://schemas.microsoft.com/office/drawing/2014/chart" uri="{C3380CC4-5D6E-409C-BE32-E72D297353CC}">
              <c16:uniqueId val="{00000000-EFBD-488A-8ED6-D7A321ED4F60}"/>
            </c:ext>
          </c:extLst>
        </c:ser>
        <c:dLbls>
          <c:showLegendKey val="0"/>
          <c:showVal val="0"/>
          <c:showCatName val="0"/>
          <c:showSerName val="0"/>
          <c:showPercent val="0"/>
          <c:showBubbleSize val="0"/>
        </c:dLbls>
        <c:gapWidth val="21"/>
        <c:axId val="469775256"/>
        <c:axId val="469775648"/>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(Operation!$G$39,Operation!$G$39,Operation!$G$39,Operation!$G$39,Operation!$G$39)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EFBD-488A-8ED6-D7A321ED4F60}"/>
            </c:ext>
          </c:extLst>
        </c:ser>
        <c:dLbls>
          <c:showLegendKey val="0"/>
          <c:showVal val="0"/>
          <c:showCatName val="0"/>
          <c:showSerName val="0"/>
          <c:showPercent val="0"/>
          <c:showBubbleSize val="0"/>
        </c:dLbls>
        <c:marker val="1"/>
        <c:smooth val="0"/>
        <c:axId val="469775256"/>
        <c:axId val="469775648"/>
      </c:lineChart>
      <c:catAx>
        <c:axId val="469775256"/>
        <c:scaling>
          <c:orientation val="minMax"/>
        </c:scaling>
        <c:delete val="1"/>
        <c:axPos val="b"/>
        <c:numFmt formatCode="General" sourceLinked="1"/>
        <c:majorTickMark val="out"/>
        <c:minorTickMark val="none"/>
        <c:tickLblPos val="none"/>
        <c:crossAx val="469775648"/>
        <c:crosses val="autoZero"/>
        <c:auto val="1"/>
        <c:lblAlgn val="ctr"/>
        <c:lblOffset val="100"/>
        <c:noMultiLvlLbl val="0"/>
      </c:catAx>
      <c:valAx>
        <c:axId val="469775648"/>
        <c:scaling>
          <c:orientation val="minMax"/>
          <c:max val="80"/>
          <c:min val="0"/>
        </c:scaling>
        <c:delete val="0"/>
        <c:axPos val="l"/>
        <c:numFmt formatCode="0" sourceLinked="1"/>
        <c:majorTickMark val="none"/>
        <c:minorTickMark val="none"/>
        <c:tickLblPos val="none"/>
        <c:crossAx val="4697752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Operation!$D$42</c:f>
              <c:strCache>
                <c:ptCount val="1"/>
                <c:pt idx="0">
                  <c:v>% Φύρα διεργασίας</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Operation!$I$41:$N$41</c:f>
              <c:numCache>
                <c:formatCode>0.00</c:formatCode>
                <c:ptCount val="6"/>
              </c:numCache>
            </c:numRef>
          </c:val>
          <c:extLst>
            <c:ext xmlns:c16="http://schemas.microsoft.com/office/drawing/2014/chart" uri="{C3380CC4-5D6E-409C-BE32-E72D297353CC}">
              <c16:uniqueId val="{00000000-D095-4B7D-A337-6C183C53E939}"/>
            </c:ext>
          </c:extLst>
        </c:ser>
        <c:dLbls>
          <c:showLegendKey val="0"/>
          <c:showVal val="0"/>
          <c:showCatName val="0"/>
          <c:showSerName val="0"/>
          <c:showPercent val="0"/>
          <c:showBubbleSize val="0"/>
        </c:dLbls>
        <c:gapWidth val="21"/>
        <c:axId val="469776432"/>
        <c:axId val="469776824"/>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(Operation!$G$43,Operation!$G$43,Operation!$G$43,Operation!$G$43,Operation!$G$43)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D095-4B7D-A337-6C183C53E939}"/>
            </c:ext>
          </c:extLst>
        </c:ser>
        <c:dLbls>
          <c:showLegendKey val="0"/>
          <c:showVal val="0"/>
          <c:showCatName val="0"/>
          <c:showSerName val="0"/>
          <c:showPercent val="0"/>
          <c:showBubbleSize val="0"/>
        </c:dLbls>
        <c:marker val="1"/>
        <c:smooth val="0"/>
        <c:axId val="469776432"/>
        <c:axId val="469776824"/>
      </c:lineChart>
      <c:catAx>
        <c:axId val="469776432"/>
        <c:scaling>
          <c:orientation val="minMax"/>
        </c:scaling>
        <c:delete val="1"/>
        <c:axPos val="b"/>
        <c:numFmt formatCode="General" sourceLinked="1"/>
        <c:majorTickMark val="out"/>
        <c:minorTickMark val="none"/>
        <c:tickLblPos val="none"/>
        <c:crossAx val="469776824"/>
        <c:crosses val="autoZero"/>
        <c:auto val="1"/>
        <c:lblAlgn val="ctr"/>
        <c:lblOffset val="100"/>
        <c:noMultiLvlLbl val="0"/>
      </c:catAx>
      <c:valAx>
        <c:axId val="469776824"/>
        <c:scaling>
          <c:orientation val="minMax"/>
          <c:max val="80"/>
          <c:min val="0"/>
        </c:scaling>
        <c:delete val="0"/>
        <c:axPos val="l"/>
        <c:numFmt formatCode="0.00" sourceLinked="1"/>
        <c:majorTickMark val="none"/>
        <c:minorTickMark val="none"/>
        <c:tickLblPos val="none"/>
        <c:crossAx val="4697764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Operation!$D$22</c:f>
              <c:strCache>
                <c:ptCount val="1"/>
                <c:pt idx="0">
                  <c:v>% Απόδοση παραγωγής Ενεσίμων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Operation!$I$23:$N$23</c:f>
              <c:numCache>
                <c:formatCode>0.0%</c:formatCode>
                <c:ptCount val="6"/>
                <c:pt idx="0">
                  <c:v>0.95099999999999996</c:v>
                </c:pt>
                <c:pt idx="1">
                  <c:v>0.96199999999999997</c:v>
                </c:pt>
                <c:pt idx="2">
                  <c:v>0.93500000000000005</c:v>
                </c:pt>
                <c:pt idx="3">
                  <c:v>0.95299999999999996</c:v>
                </c:pt>
                <c:pt idx="4">
                  <c:v>0.94599999999999995</c:v>
                </c:pt>
                <c:pt idx="5">
                  <c:v>0</c:v>
                </c:pt>
              </c:numCache>
            </c:numRef>
          </c:val>
          <c:extLst>
            <c:ext xmlns:c16="http://schemas.microsoft.com/office/drawing/2014/chart" uri="{C3380CC4-5D6E-409C-BE32-E72D297353CC}">
              <c16:uniqueId val="{00000000-82EA-4074-B3AE-E7789F60224A}"/>
            </c:ext>
          </c:extLst>
        </c:ser>
        <c:dLbls>
          <c:showLegendKey val="0"/>
          <c:showVal val="0"/>
          <c:showCatName val="0"/>
          <c:showSerName val="0"/>
          <c:showPercent val="0"/>
          <c:showBubbleSize val="0"/>
        </c:dLbls>
        <c:gapWidth val="21"/>
        <c:axId val="454584888"/>
        <c:axId val="45458528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(Operation!$G$23,Operation!$G$23,Operation!$G$23,Operation!$G$23,Operation!$G$23)</c:f>
              <c:numCache>
                <c:formatCode>0.0%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82EA-4074-B3AE-E7789F60224A}"/>
            </c:ext>
          </c:extLst>
        </c:ser>
        <c:dLbls>
          <c:showLegendKey val="0"/>
          <c:showVal val="0"/>
          <c:showCatName val="0"/>
          <c:showSerName val="0"/>
          <c:showPercent val="0"/>
          <c:showBubbleSize val="0"/>
        </c:dLbls>
        <c:marker val="1"/>
        <c:smooth val="0"/>
        <c:axId val="454584888"/>
        <c:axId val="454585280"/>
      </c:lineChart>
      <c:catAx>
        <c:axId val="454584888"/>
        <c:scaling>
          <c:orientation val="minMax"/>
        </c:scaling>
        <c:delete val="1"/>
        <c:axPos val="b"/>
        <c:numFmt formatCode="General" sourceLinked="1"/>
        <c:majorTickMark val="out"/>
        <c:minorTickMark val="none"/>
        <c:tickLblPos val="none"/>
        <c:crossAx val="454585280"/>
        <c:crosses val="autoZero"/>
        <c:auto val="1"/>
        <c:lblAlgn val="ctr"/>
        <c:lblOffset val="100"/>
        <c:noMultiLvlLbl val="0"/>
      </c:catAx>
      <c:valAx>
        <c:axId val="454585280"/>
        <c:scaling>
          <c:orientation val="minMax"/>
          <c:max val="1.1000000000000001"/>
          <c:min val="0"/>
        </c:scaling>
        <c:delete val="0"/>
        <c:axPos val="l"/>
        <c:numFmt formatCode="0.0%" sourceLinked="1"/>
        <c:majorTickMark val="none"/>
        <c:minorTickMark val="none"/>
        <c:tickLblPos val="none"/>
        <c:crossAx val="45458488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Operation!$D$22</c:f>
              <c:strCache>
                <c:ptCount val="1"/>
                <c:pt idx="0">
                  <c:v>% Απόδοση παραγωγής Ενεσίμων</c:v>
                </c:pt>
              </c:strCache>
            </c:strRef>
          </c:tx>
          <c:spPr>
            <a:solidFill>
              <a:srgbClr val="0000CC"/>
            </a:solidFill>
            <a:ln w="25400">
              <a:noFill/>
            </a:ln>
          </c:spPr>
          <c:invertIfNegative val="0"/>
          <c:cat>
            <c:numRef>
              <c:f>Operation!$I$5:$N$5</c:f>
              <c:numCache>
                <c:formatCode>General</c:formatCode>
                <c:ptCount val="6"/>
                <c:pt idx="0">
                  <c:v>2014</c:v>
                </c:pt>
                <c:pt idx="1">
                  <c:v>2015</c:v>
                </c:pt>
                <c:pt idx="2">
                  <c:v>2016</c:v>
                </c:pt>
                <c:pt idx="3">
                  <c:v>2017</c:v>
                </c:pt>
                <c:pt idx="4">
                  <c:v>2018</c:v>
                </c:pt>
                <c:pt idx="5">
                  <c:v>2019</c:v>
                </c:pt>
              </c:numCache>
            </c:numRef>
          </c:cat>
          <c:val>
            <c:numRef>
              <c:f>Operation!$I$23:$N$23</c:f>
              <c:numCache>
                <c:formatCode>0.0%</c:formatCode>
                <c:ptCount val="6"/>
                <c:pt idx="0">
                  <c:v>0.95099999999999996</c:v>
                </c:pt>
                <c:pt idx="1">
                  <c:v>0.96199999999999997</c:v>
                </c:pt>
                <c:pt idx="2">
                  <c:v>0.93500000000000005</c:v>
                </c:pt>
                <c:pt idx="3">
                  <c:v>0.95299999999999996</c:v>
                </c:pt>
                <c:pt idx="4">
                  <c:v>0.94599999999999995</c:v>
                </c:pt>
                <c:pt idx="5">
                  <c:v>0</c:v>
                </c:pt>
              </c:numCache>
            </c:numRef>
          </c:val>
          <c:extLst>
            <c:ext xmlns:c16="http://schemas.microsoft.com/office/drawing/2014/chart" uri="{C3380CC4-5D6E-409C-BE32-E72D297353CC}">
              <c16:uniqueId val="{00000000-0F48-4DD2-9550-9F4082521B4D}"/>
            </c:ext>
          </c:extLst>
        </c:ser>
        <c:dLbls>
          <c:showLegendKey val="0"/>
          <c:showVal val="0"/>
          <c:showCatName val="0"/>
          <c:showSerName val="0"/>
          <c:showPercent val="0"/>
          <c:showBubbleSize val="0"/>
        </c:dLbls>
        <c:gapWidth val="21"/>
        <c:axId val="454584888"/>
        <c:axId val="454585280"/>
      </c:barChart>
      <c:lineChart>
        <c:grouping val="standard"/>
        <c:varyColors val="0"/>
        <c:ser>
          <c:idx val="1"/>
          <c:order val="1"/>
          <c:tx>
            <c:strRef>
              <c:f>Operation!$G$5</c:f>
              <c:strCache>
                <c:ptCount val="1"/>
                <c:pt idx="0">
                  <c:v>Performance Stand. / Bench</c:v>
                </c:pt>
              </c:strCache>
            </c:strRef>
          </c:tx>
          <c:spPr>
            <a:ln w="19050">
              <a:solidFill>
                <a:srgbClr val="FF0000"/>
              </a:solidFill>
              <a:prstDash val="sysDash"/>
            </a:ln>
          </c:spPr>
          <c:marker>
            <c:symbol val="none"/>
          </c:marker>
          <c:val>
            <c:numRef>
              <c:f>(Operation!$G$23,Operation!$G$23,Operation!$G$23,Operation!$G$23,Operation!$G$23)</c:f>
              <c:numCache>
                <c:formatCode>0.0%</c:formatCode>
                <c:ptCount val="5"/>
                <c:pt idx="0">
                  <c:v>0.95</c:v>
                </c:pt>
                <c:pt idx="1">
                  <c:v>0.95</c:v>
                </c:pt>
                <c:pt idx="2">
                  <c:v>0.95</c:v>
                </c:pt>
                <c:pt idx="3">
                  <c:v>0.95</c:v>
                </c:pt>
                <c:pt idx="4">
                  <c:v>0.95</c:v>
                </c:pt>
              </c:numCache>
            </c:numRef>
          </c:val>
          <c:smooth val="0"/>
          <c:extLst>
            <c:ext xmlns:c16="http://schemas.microsoft.com/office/drawing/2014/chart" uri="{C3380CC4-5D6E-409C-BE32-E72D297353CC}">
              <c16:uniqueId val="{00000001-0F48-4DD2-9550-9F4082521B4D}"/>
            </c:ext>
          </c:extLst>
        </c:ser>
        <c:dLbls>
          <c:showLegendKey val="0"/>
          <c:showVal val="0"/>
          <c:showCatName val="0"/>
          <c:showSerName val="0"/>
          <c:showPercent val="0"/>
          <c:showBubbleSize val="0"/>
        </c:dLbls>
        <c:marker val="1"/>
        <c:smooth val="0"/>
        <c:axId val="454584888"/>
        <c:axId val="454585280"/>
      </c:lineChart>
      <c:catAx>
        <c:axId val="454584888"/>
        <c:scaling>
          <c:orientation val="minMax"/>
        </c:scaling>
        <c:delete val="1"/>
        <c:axPos val="b"/>
        <c:numFmt formatCode="General" sourceLinked="1"/>
        <c:majorTickMark val="out"/>
        <c:minorTickMark val="none"/>
        <c:tickLblPos val="none"/>
        <c:crossAx val="454585280"/>
        <c:crosses val="autoZero"/>
        <c:auto val="1"/>
        <c:lblAlgn val="ctr"/>
        <c:lblOffset val="100"/>
        <c:noMultiLvlLbl val="0"/>
      </c:catAx>
      <c:valAx>
        <c:axId val="454585280"/>
        <c:scaling>
          <c:orientation val="minMax"/>
          <c:max val="1.1000000000000001"/>
          <c:min val="0"/>
        </c:scaling>
        <c:delete val="0"/>
        <c:axPos val="l"/>
        <c:numFmt formatCode="0.0%" sourceLinked="1"/>
        <c:majorTickMark val="none"/>
        <c:minorTickMark val="none"/>
        <c:tickLblPos val="none"/>
        <c:crossAx val="45458488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Sales'!$D$6</c:f>
              <c:strCache>
                <c:ptCount val="1"/>
                <c:pt idx="0">
                  <c:v>Revenue growth</c:v>
                </c:pt>
              </c:strCache>
            </c:strRef>
          </c:tx>
          <c:spPr>
            <a:solidFill>
              <a:srgbClr val="0000CC"/>
            </a:solidFill>
            <a:ln w="25400">
              <a:noFill/>
            </a:ln>
          </c:spPr>
          <c:invertIfNegative val="0"/>
          <c:cat>
            <c:numRef>
              <c:f>'Inter. Sales'!$I$5:$N$5</c:f>
              <c:numCache>
                <c:formatCode>General</c:formatCode>
                <c:ptCount val="6"/>
                <c:pt idx="0">
                  <c:v>2014</c:v>
                </c:pt>
                <c:pt idx="1">
                  <c:v>2015</c:v>
                </c:pt>
                <c:pt idx="2">
                  <c:v>2016</c:v>
                </c:pt>
                <c:pt idx="3">
                  <c:v>2017</c:v>
                </c:pt>
                <c:pt idx="4">
                  <c:v>2018</c:v>
                </c:pt>
                <c:pt idx="5">
                  <c:v>2019</c:v>
                </c:pt>
              </c:numCache>
            </c:numRef>
          </c:cat>
          <c:val>
            <c:numRef>
              <c:f>'Inter. Sales'!$I$7:$N$7</c:f>
              <c:numCache>
                <c:formatCode>0%</c:formatCode>
                <c:ptCount val="6"/>
                <c:pt idx="0">
                  <c:v>0.09</c:v>
                </c:pt>
                <c:pt idx="1">
                  <c:v>0.56999999999999995</c:v>
                </c:pt>
                <c:pt idx="2">
                  <c:v>0.49</c:v>
                </c:pt>
                <c:pt idx="3">
                  <c:v>0.39</c:v>
                </c:pt>
                <c:pt idx="4">
                  <c:v>-7.0000000000000007E-2</c:v>
                </c:pt>
                <c:pt idx="5">
                  <c:v>0.54</c:v>
                </c:pt>
              </c:numCache>
            </c:numRef>
          </c:val>
          <c:extLst>
            <c:ext xmlns:c16="http://schemas.microsoft.com/office/drawing/2014/chart" uri="{C3380CC4-5D6E-409C-BE32-E72D297353CC}">
              <c16:uniqueId val="{00000000-EA89-49DC-BD85-D10FE3C78B56}"/>
            </c:ext>
          </c:extLst>
        </c:ser>
        <c:dLbls>
          <c:showLegendKey val="0"/>
          <c:showVal val="0"/>
          <c:showCatName val="0"/>
          <c:showSerName val="0"/>
          <c:showPercent val="0"/>
          <c:showBubbleSize val="0"/>
        </c:dLbls>
        <c:gapWidth val="21"/>
        <c:axId val="469778000"/>
        <c:axId val="46977839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Sales'!$G$7,'Inter. Sales'!$G$7,'Inter. Sales'!$G$7,'Inter. Sales'!$G$7,'Inter. Sales'!$G$7)</c:f>
              <c:numCache>
                <c:formatCode>0%</c:formatCode>
                <c:ptCount val="5"/>
                <c:pt idx="0">
                  <c:v>0.4</c:v>
                </c:pt>
                <c:pt idx="1">
                  <c:v>0.4</c:v>
                </c:pt>
                <c:pt idx="2">
                  <c:v>0.4</c:v>
                </c:pt>
                <c:pt idx="3">
                  <c:v>0.4</c:v>
                </c:pt>
                <c:pt idx="4">
                  <c:v>0.4</c:v>
                </c:pt>
              </c:numCache>
            </c:numRef>
          </c:val>
          <c:smooth val="0"/>
          <c:extLst>
            <c:ext xmlns:c16="http://schemas.microsoft.com/office/drawing/2014/chart" uri="{C3380CC4-5D6E-409C-BE32-E72D297353CC}">
              <c16:uniqueId val="{00000001-EA89-49DC-BD85-D10FE3C78B56}"/>
            </c:ext>
          </c:extLst>
        </c:ser>
        <c:dLbls>
          <c:showLegendKey val="0"/>
          <c:showVal val="0"/>
          <c:showCatName val="0"/>
          <c:showSerName val="0"/>
          <c:showPercent val="0"/>
          <c:showBubbleSize val="0"/>
        </c:dLbls>
        <c:marker val="1"/>
        <c:smooth val="0"/>
        <c:axId val="469778000"/>
        <c:axId val="469778392"/>
      </c:lineChart>
      <c:catAx>
        <c:axId val="469778000"/>
        <c:scaling>
          <c:orientation val="minMax"/>
        </c:scaling>
        <c:delete val="1"/>
        <c:axPos val="b"/>
        <c:numFmt formatCode="General" sourceLinked="1"/>
        <c:majorTickMark val="out"/>
        <c:minorTickMark val="none"/>
        <c:tickLblPos val="none"/>
        <c:crossAx val="469778392"/>
        <c:crosses val="autoZero"/>
        <c:auto val="1"/>
        <c:lblAlgn val="ctr"/>
        <c:lblOffset val="100"/>
        <c:noMultiLvlLbl val="0"/>
      </c:catAx>
      <c:valAx>
        <c:axId val="469778392"/>
        <c:scaling>
          <c:orientation val="minMax"/>
          <c:max val="0.70000000000000007"/>
        </c:scaling>
        <c:delete val="0"/>
        <c:axPos val="l"/>
        <c:numFmt formatCode="0%" sourceLinked="1"/>
        <c:majorTickMark val="none"/>
        <c:minorTickMark val="none"/>
        <c:tickLblPos val="none"/>
        <c:crossAx val="46977800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Sales'!$D$8</c:f>
              <c:strCache>
                <c:ptCount val="1"/>
                <c:pt idx="0">
                  <c:v>Distribution Agreements </c:v>
                </c:pt>
              </c:strCache>
            </c:strRef>
          </c:tx>
          <c:spPr>
            <a:solidFill>
              <a:srgbClr val="0000CC"/>
            </a:solidFill>
            <a:ln w="25400">
              <a:noFill/>
            </a:ln>
          </c:spPr>
          <c:invertIfNegative val="0"/>
          <c:cat>
            <c:numRef>
              <c:f>'Inter. Sales'!$I$5:$N$5</c:f>
              <c:numCache>
                <c:formatCode>General</c:formatCode>
                <c:ptCount val="6"/>
                <c:pt idx="0">
                  <c:v>2014</c:v>
                </c:pt>
                <c:pt idx="1">
                  <c:v>2015</c:v>
                </c:pt>
                <c:pt idx="2">
                  <c:v>2016</c:v>
                </c:pt>
                <c:pt idx="3">
                  <c:v>2017</c:v>
                </c:pt>
                <c:pt idx="4">
                  <c:v>2018</c:v>
                </c:pt>
                <c:pt idx="5">
                  <c:v>2019</c:v>
                </c:pt>
              </c:numCache>
            </c:numRef>
          </c:cat>
          <c:val>
            <c:numRef>
              <c:f>'Inter. Sales'!$I$9:$N$9</c:f>
              <c:numCache>
                <c:formatCode>General</c:formatCode>
                <c:ptCount val="6"/>
                <c:pt idx="0">
                  <c:v>2</c:v>
                </c:pt>
                <c:pt idx="1">
                  <c:v>4</c:v>
                </c:pt>
                <c:pt idx="2">
                  <c:v>3</c:v>
                </c:pt>
                <c:pt idx="3">
                  <c:v>3</c:v>
                </c:pt>
                <c:pt idx="4">
                  <c:v>3</c:v>
                </c:pt>
                <c:pt idx="5" formatCode="0%">
                  <c:v>0.04</c:v>
                </c:pt>
              </c:numCache>
            </c:numRef>
          </c:val>
          <c:extLst>
            <c:ext xmlns:c16="http://schemas.microsoft.com/office/drawing/2014/chart" uri="{C3380CC4-5D6E-409C-BE32-E72D297353CC}">
              <c16:uniqueId val="{00000000-DA93-4C9F-8B59-FAEA81B568AF}"/>
            </c:ext>
          </c:extLst>
        </c:ser>
        <c:dLbls>
          <c:showLegendKey val="0"/>
          <c:showVal val="0"/>
          <c:showCatName val="0"/>
          <c:showSerName val="0"/>
          <c:showPercent val="0"/>
          <c:showBubbleSize val="0"/>
        </c:dLbls>
        <c:gapWidth val="21"/>
        <c:axId val="469779176"/>
        <c:axId val="46977956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Sales'!$G$9,'Inter. Sales'!$G$9,'Inter. Sales'!$G$9,'Inter. Sales'!$G$9,'Inter. Sales'!$G$9)</c:f>
              <c:numCache>
                <c:formatCode>General</c:formatCode>
                <c:ptCount val="5"/>
                <c:pt idx="0">
                  <c:v>4</c:v>
                </c:pt>
                <c:pt idx="1">
                  <c:v>4</c:v>
                </c:pt>
                <c:pt idx="2">
                  <c:v>4</c:v>
                </c:pt>
                <c:pt idx="3">
                  <c:v>4</c:v>
                </c:pt>
                <c:pt idx="4">
                  <c:v>4</c:v>
                </c:pt>
              </c:numCache>
            </c:numRef>
          </c:val>
          <c:smooth val="0"/>
          <c:extLst>
            <c:ext xmlns:c16="http://schemas.microsoft.com/office/drawing/2014/chart" uri="{C3380CC4-5D6E-409C-BE32-E72D297353CC}">
              <c16:uniqueId val="{00000001-DA93-4C9F-8B59-FAEA81B568AF}"/>
            </c:ext>
          </c:extLst>
        </c:ser>
        <c:dLbls>
          <c:showLegendKey val="0"/>
          <c:showVal val="0"/>
          <c:showCatName val="0"/>
          <c:showSerName val="0"/>
          <c:showPercent val="0"/>
          <c:showBubbleSize val="0"/>
        </c:dLbls>
        <c:marker val="1"/>
        <c:smooth val="0"/>
        <c:axId val="469779176"/>
        <c:axId val="469779568"/>
      </c:lineChart>
      <c:catAx>
        <c:axId val="469779176"/>
        <c:scaling>
          <c:orientation val="minMax"/>
        </c:scaling>
        <c:delete val="1"/>
        <c:axPos val="b"/>
        <c:numFmt formatCode="General" sourceLinked="1"/>
        <c:majorTickMark val="out"/>
        <c:minorTickMark val="none"/>
        <c:tickLblPos val="none"/>
        <c:crossAx val="469779568"/>
        <c:crosses val="autoZero"/>
        <c:auto val="1"/>
        <c:lblAlgn val="ctr"/>
        <c:lblOffset val="100"/>
        <c:noMultiLvlLbl val="0"/>
      </c:catAx>
      <c:valAx>
        <c:axId val="469779568"/>
        <c:scaling>
          <c:orientation val="minMax"/>
          <c:max val="5"/>
          <c:min val="0"/>
        </c:scaling>
        <c:delete val="0"/>
        <c:axPos val="l"/>
        <c:numFmt formatCode="General" sourceLinked="1"/>
        <c:majorTickMark val="none"/>
        <c:minorTickMark val="none"/>
        <c:tickLblPos val="none"/>
        <c:crossAx val="4697791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Sales'!$D$10</c:f>
              <c:strCache>
                <c:ptCount val="1"/>
                <c:pt idx="0">
                  <c:v>Additional SKUs entered into Distribution Agreements</c:v>
                </c:pt>
              </c:strCache>
            </c:strRef>
          </c:tx>
          <c:spPr>
            <a:solidFill>
              <a:srgbClr val="0000CC"/>
            </a:solidFill>
            <a:ln w="25400">
              <a:noFill/>
            </a:ln>
          </c:spPr>
          <c:invertIfNegative val="0"/>
          <c:cat>
            <c:numRef>
              <c:f>'Inter. Sales'!$I$5:$N$5</c:f>
              <c:numCache>
                <c:formatCode>General</c:formatCode>
                <c:ptCount val="6"/>
                <c:pt idx="0">
                  <c:v>2014</c:v>
                </c:pt>
                <c:pt idx="1">
                  <c:v>2015</c:v>
                </c:pt>
                <c:pt idx="2">
                  <c:v>2016</c:v>
                </c:pt>
                <c:pt idx="3">
                  <c:v>2017</c:v>
                </c:pt>
                <c:pt idx="4">
                  <c:v>2018</c:v>
                </c:pt>
                <c:pt idx="5">
                  <c:v>2019</c:v>
                </c:pt>
              </c:numCache>
            </c:numRef>
          </c:cat>
          <c:val>
            <c:numRef>
              <c:f>'Inter. Sales'!$I$11:$N$11</c:f>
              <c:numCache>
                <c:formatCode>General</c:formatCode>
                <c:ptCount val="6"/>
                <c:pt idx="0">
                  <c:v>4</c:v>
                </c:pt>
                <c:pt idx="1">
                  <c:v>6</c:v>
                </c:pt>
                <c:pt idx="2">
                  <c:v>9</c:v>
                </c:pt>
                <c:pt idx="3">
                  <c:v>8</c:v>
                </c:pt>
                <c:pt idx="4">
                  <c:v>8</c:v>
                </c:pt>
                <c:pt idx="5" formatCode="0%">
                  <c:v>0.09</c:v>
                </c:pt>
              </c:numCache>
            </c:numRef>
          </c:val>
          <c:extLst>
            <c:ext xmlns:c16="http://schemas.microsoft.com/office/drawing/2014/chart" uri="{C3380CC4-5D6E-409C-BE32-E72D297353CC}">
              <c16:uniqueId val="{00000000-B722-4CD3-9FE6-F0D94E2D002B}"/>
            </c:ext>
          </c:extLst>
        </c:ser>
        <c:dLbls>
          <c:showLegendKey val="0"/>
          <c:showVal val="0"/>
          <c:showCatName val="0"/>
          <c:showSerName val="0"/>
          <c:showPercent val="0"/>
          <c:showBubbleSize val="0"/>
        </c:dLbls>
        <c:gapWidth val="21"/>
        <c:axId val="469780352"/>
        <c:axId val="46978074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Sales'!$G$11,'Inter. Sales'!$G$11,'Inter. Sales'!$G$11,'Inter. Sales'!$G$11,'Inter. Sales'!$G$11)</c:f>
              <c:numCache>
                <c:formatCode>General</c:formatCode>
                <c:ptCount val="5"/>
                <c:pt idx="0">
                  <c:v>8</c:v>
                </c:pt>
                <c:pt idx="1">
                  <c:v>8</c:v>
                </c:pt>
                <c:pt idx="2">
                  <c:v>8</c:v>
                </c:pt>
                <c:pt idx="3">
                  <c:v>8</c:v>
                </c:pt>
                <c:pt idx="4">
                  <c:v>8</c:v>
                </c:pt>
              </c:numCache>
            </c:numRef>
          </c:val>
          <c:smooth val="0"/>
          <c:extLst>
            <c:ext xmlns:c16="http://schemas.microsoft.com/office/drawing/2014/chart" uri="{C3380CC4-5D6E-409C-BE32-E72D297353CC}">
              <c16:uniqueId val="{00000001-B722-4CD3-9FE6-F0D94E2D002B}"/>
            </c:ext>
          </c:extLst>
        </c:ser>
        <c:dLbls>
          <c:showLegendKey val="0"/>
          <c:showVal val="0"/>
          <c:showCatName val="0"/>
          <c:showSerName val="0"/>
          <c:showPercent val="0"/>
          <c:showBubbleSize val="0"/>
        </c:dLbls>
        <c:marker val="1"/>
        <c:smooth val="0"/>
        <c:axId val="469780352"/>
        <c:axId val="469780744"/>
      </c:lineChart>
      <c:catAx>
        <c:axId val="469780352"/>
        <c:scaling>
          <c:orientation val="minMax"/>
        </c:scaling>
        <c:delete val="1"/>
        <c:axPos val="b"/>
        <c:numFmt formatCode="General" sourceLinked="1"/>
        <c:majorTickMark val="out"/>
        <c:minorTickMark val="none"/>
        <c:tickLblPos val="none"/>
        <c:crossAx val="469780744"/>
        <c:crosses val="autoZero"/>
        <c:auto val="1"/>
        <c:lblAlgn val="ctr"/>
        <c:lblOffset val="100"/>
        <c:noMultiLvlLbl val="0"/>
      </c:catAx>
      <c:valAx>
        <c:axId val="469780744"/>
        <c:scaling>
          <c:orientation val="minMax"/>
        </c:scaling>
        <c:delete val="0"/>
        <c:axPos val="l"/>
        <c:numFmt formatCode="General" sourceLinked="1"/>
        <c:majorTickMark val="none"/>
        <c:minorTickMark val="none"/>
        <c:tickLblPos val="none"/>
        <c:crossAx val="469780352"/>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Sales'!$D$12</c:f>
              <c:strCache>
                <c:ptCount val="1"/>
                <c:pt idx="0">
                  <c:v>Prospects identified/ sourced</c:v>
                </c:pt>
              </c:strCache>
            </c:strRef>
          </c:tx>
          <c:spPr>
            <a:solidFill>
              <a:srgbClr val="0000CC"/>
            </a:solidFill>
            <a:ln w="25400">
              <a:noFill/>
            </a:ln>
          </c:spPr>
          <c:invertIfNegative val="0"/>
          <c:cat>
            <c:numRef>
              <c:f>'Inter. Sales'!$I$5:$N$5</c:f>
              <c:numCache>
                <c:formatCode>General</c:formatCode>
                <c:ptCount val="6"/>
                <c:pt idx="0">
                  <c:v>2014</c:v>
                </c:pt>
                <c:pt idx="1">
                  <c:v>2015</c:v>
                </c:pt>
                <c:pt idx="2">
                  <c:v>2016</c:v>
                </c:pt>
                <c:pt idx="3">
                  <c:v>2017</c:v>
                </c:pt>
                <c:pt idx="4">
                  <c:v>2018</c:v>
                </c:pt>
                <c:pt idx="5">
                  <c:v>2019</c:v>
                </c:pt>
              </c:numCache>
            </c:numRef>
          </c:cat>
          <c:val>
            <c:numRef>
              <c:f>'Inter. Sales'!$I$13:$N$13</c:f>
              <c:numCache>
                <c:formatCode>General</c:formatCode>
                <c:ptCount val="6"/>
                <c:pt idx="0">
                  <c:v>15</c:v>
                </c:pt>
                <c:pt idx="1">
                  <c:v>15</c:v>
                </c:pt>
                <c:pt idx="2">
                  <c:v>15</c:v>
                </c:pt>
                <c:pt idx="3">
                  <c:v>15</c:v>
                </c:pt>
                <c:pt idx="4">
                  <c:v>15</c:v>
                </c:pt>
                <c:pt idx="5" formatCode="0%">
                  <c:v>0.18</c:v>
                </c:pt>
              </c:numCache>
            </c:numRef>
          </c:val>
          <c:extLst>
            <c:ext xmlns:c16="http://schemas.microsoft.com/office/drawing/2014/chart" uri="{C3380CC4-5D6E-409C-BE32-E72D297353CC}">
              <c16:uniqueId val="{00000000-18C5-4E5C-A8C0-6A202AE3B606}"/>
            </c:ext>
          </c:extLst>
        </c:ser>
        <c:dLbls>
          <c:showLegendKey val="0"/>
          <c:showVal val="0"/>
          <c:showCatName val="0"/>
          <c:showSerName val="0"/>
          <c:showPercent val="0"/>
          <c:showBubbleSize val="0"/>
        </c:dLbls>
        <c:gapWidth val="21"/>
        <c:axId val="469781528"/>
        <c:axId val="469781920"/>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Sales'!$G$13,'Inter. Sales'!$G$13,'Inter. Sales'!$G$13,'Inter. Sales'!$G$13,'Inter. Sales'!$G$13)</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1-18C5-4E5C-A8C0-6A202AE3B606}"/>
            </c:ext>
          </c:extLst>
        </c:ser>
        <c:dLbls>
          <c:showLegendKey val="0"/>
          <c:showVal val="0"/>
          <c:showCatName val="0"/>
          <c:showSerName val="0"/>
          <c:showPercent val="0"/>
          <c:showBubbleSize val="0"/>
        </c:dLbls>
        <c:marker val="1"/>
        <c:smooth val="0"/>
        <c:axId val="469781528"/>
        <c:axId val="469781920"/>
      </c:lineChart>
      <c:catAx>
        <c:axId val="469781528"/>
        <c:scaling>
          <c:orientation val="minMax"/>
        </c:scaling>
        <c:delete val="1"/>
        <c:axPos val="b"/>
        <c:numFmt formatCode="General" sourceLinked="1"/>
        <c:majorTickMark val="out"/>
        <c:minorTickMark val="none"/>
        <c:tickLblPos val="none"/>
        <c:crossAx val="469781920"/>
        <c:crosses val="autoZero"/>
        <c:auto val="1"/>
        <c:lblAlgn val="ctr"/>
        <c:lblOffset val="100"/>
        <c:noMultiLvlLbl val="0"/>
      </c:catAx>
      <c:valAx>
        <c:axId val="469781920"/>
        <c:scaling>
          <c:orientation val="minMax"/>
          <c:max val="30"/>
          <c:min val="0"/>
        </c:scaling>
        <c:delete val="0"/>
        <c:axPos val="l"/>
        <c:numFmt formatCode="General" sourceLinked="1"/>
        <c:majorTickMark val="none"/>
        <c:minorTickMark val="none"/>
        <c:tickLblPos val="none"/>
        <c:crossAx val="4697815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Sales'!$D$14</c:f>
              <c:strCache>
                <c:ptCount val="1"/>
                <c:pt idx="0">
                  <c:v>Planned Budget</c:v>
                </c:pt>
              </c:strCache>
            </c:strRef>
          </c:tx>
          <c:spPr>
            <a:solidFill>
              <a:srgbClr val="0000CC"/>
            </a:solidFill>
            <a:ln w="25400">
              <a:noFill/>
            </a:ln>
          </c:spPr>
          <c:invertIfNegative val="0"/>
          <c:cat>
            <c:numRef>
              <c:f>'Inter. Sales'!$I$5:$N$5</c:f>
              <c:numCache>
                <c:formatCode>General</c:formatCode>
                <c:ptCount val="6"/>
                <c:pt idx="0">
                  <c:v>2014</c:v>
                </c:pt>
                <c:pt idx="1">
                  <c:v>2015</c:v>
                </c:pt>
                <c:pt idx="2">
                  <c:v>2016</c:v>
                </c:pt>
                <c:pt idx="3">
                  <c:v>2017</c:v>
                </c:pt>
                <c:pt idx="4">
                  <c:v>2018</c:v>
                </c:pt>
                <c:pt idx="5">
                  <c:v>2019</c:v>
                </c:pt>
              </c:numCache>
            </c:numRef>
          </c:cat>
          <c:val>
            <c:numRef>
              <c:f>'Inter. Sales'!$I$15:$N$15</c:f>
              <c:numCache>
                <c:formatCode>0%</c:formatCode>
                <c:ptCount val="6"/>
                <c:pt idx="0">
                  <c:v>0.01</c:v>
                </c:pt>
                <c:pt idx="1">
                  <c:v>0.56999999999999995</c:v>
                </c:pt>
                <c:pt idx="2">
                  <c:v>0.25</c:v>
                </c:pt>
                <c:pt idx="3">
                  <c:v>0.2</c:v>
                </c:pt>
                <c:pt idx="4">
                  <c:v>0.18</c:v>
                </c:pt>
                <c:pt idx="5">
                  <c:v>0.26</c:v>
                </c:pt>
              </c:numCache>
            </c:numRef>
          </c:val>
          <c:extLst>
            <c:ext xmlns:c16="http://schemas.microsoft.com/office/drawing/2014/chart" uri="{C3380CC4-5D6E-409C-BE32-E72D297353CC}">
              <c16:uniqueId val="{00000000-8AA0-4B46-9207-7670B855F5F4}"/>
            </c:ext>
          </c:extLst>
        </c:ser>
        <c:dLbls>
          <c:showLegendKey val="0"/>
          <c:showVal val="0"/>
          <c:showCatName val="0"/>
          <c:showSerName val="0"/>
          <c:showPercent val="0"/>
          <c:showBubbleSize val="0"/>
        </c:dLbls>
        <c:gapWidth val="21"/>
        <c:axId val="469782704"/>
        <c:axId val="46978309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Sales'!$G$15,'Inter. Sales'!$G$15,'Inter. Sales'!$G$15,'Inter. Sales'!$G$15,'Inter. Sales'!$G$15)</c:f>
              <c:numCache>
                <c:formatCode>0%</c:formatCode>
                <c:ptCount val="5"/>
                <c:pt idx="0">
                  <c:v>0.2</c:v>
                </c:pt>
                <c:pt idx="1">
                  <c:v>0.2</c:v>
                </c:pt>
                <c:pt idx="2">
                  <c:v>0.2</c:v>
                </c:pt>
                <c:pt idx="3">
                  <c:v>0.2</c:v>
                </c:pt>
                <c:pt idx="4">
                  <c:v>0.2</c:v>
                </c:pt>
              </c:numCache>
            </c:numRef>
          </c:val>
          <c:smooth val="0"/>
          <c:extLst>
            <c:ext xmlns:c16="http://schemas.microsoft.com/office/drawing/2014/chart" uri="{C3380CC4-5D6E-409C-BE32-E72D297353CC}">
              <c16:uniqueId val="{00000001-8AA0-4B46-9207-7670B855F5F4}"/>
            </c:ext>
          </c:extLst>
        </c:ser>
        <c:dLbls>
          <c:showLegendKey val="0"/>
          <c:showVal val="0"/>
          <c:showCatName val="0"/>
          <c:showSerName val="0"/>
          <c:showPercent val="0"/>
          <c:showBubbleSize val="0"/>
        </c:dLbls>
        <c:marker val="1"/>
        <c:smooth val="0"/>
        <c:axId val="469782704"/>
        <c:axId val="469783096"/>
      </c:lineChart>
      <c:catAx>
        <c:axId val="469782704"/>
        <c:scaling>
          <c:orientation val="minMax"/>
        </c:scaling>
        <c:delete val="1"/>
        <c:axPos val="b"/>
        <c:numFmt formatCode="General" sourceLinked="1"/>
        <c:majorTickMark val="out"/>
        <c:minorTickMark val="none"/>
        <c:tickLblPos val="none"/>
        <c:crossAx val="469783096"/>
        <c:crosses val="autoZero"/>
        <c:auto val="1"/>
        <c:lblAlgn val="ctr"/>
        <c:lblOffset val="100"/>
        <c:noMultiLvlLbl val="0"/>
      </c:catAx>
      <c:valAx>
        <c:axId val="469783096"/>
        <c:scaling>
          <c:orientation val="minMax"/>
          <c:max val="0.60000000000000009"/>
          <c:min val="0"/>
        </c:scaling>
        <c:delete val="0"/>
        <c:axPos val="l"/>
        <c:numFmt formatCode="0%" sourceLinked="1"/>
        <c:majorTickMark val="none"/>
        <c:minorTickMark val="none"/>
        <c:tickLblPos val="none"/>
        <c:crossAx val="46978270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Sales'!$D$16</c:f>
              <c:strCache>
                <c:ptCount val="1"/>
                <c:pt idx="0">
                  <c:v>International Direct Customer Satisfaction (transaction relations)</c:v>
                </c:pt>
              </c:strCache>
            </c:strRef>
          </c:tx>
          <c:spPr>
            <a:solidFill>
              <a:srgbClr val="0000CC"/>
            </a:solidFill>
            <a:ln w="25400">
              <a:noFill/>
            </a:ln>
          </c:spPr>
          <c:invertIfNegative val="0"/>
          <c:cat>
            <c:numRef>
              <c:f>'Inter. Sales'!$I$5:$N$5</c:f>
              <c:numCache>
                <c:formatCode>General</c:formatCode>
                <c:ptCount val="6"/>
                <c:pt idx="0">
                  <c:v>2014</c:v>
                </c:pt>
                <c:pt idx="1">
                  <c:v>2015</c:v>
                </c:pt>
                <c:pt idx="2">
                  <c:v>2016</c:v>
                </c:pt>
                <c:pt idx="3">
                  <c:v>2017</c:v>
                </c:pt>
                <c:pt idx="4">
                  <c:v>2018</c:v>
                </c:pt>
                <c:pt idx="5">
                  <c:v>2019</c:v>
                </c:pt>
              </c:numCache>
            </c:numRef>
          </c:cat>
          <c:val>
            <c:numRef>
              <c:f>'Inter. Sales'!$I$17:$N$17</c:f>
              <c:numCache>
                <c:formatCode>0%</c:formatCode>
                <c:ptCount val="6"/>
                <c:pt idx="0">
                  <c:v>0.83</c:v>
                </c:pt>
                <c:pt idx="1">
                  <c:v>0.85699999999999998</c:v>
                </c:pt>
                <c:pt idx="2">
                  <c:v>0.88</c:v>
                </c:pt>
                <c:pt idx="3">
                  <c:v>0.87</c:v>
                </c:pt>
                <c:pt idx="4">
                  <c:v>0.88</c:v>
                </c:pt>
                <c:pt idx="5">
                  <c:v>0.88</c:v>
                </c:pt>
              </c:numCache>
            </c:numRef>
          </c:val>
          <c:extLst>
            <c:ext xmlns:c16="http://schemas.microsoft.com/office/drawing/2014/chart" uri="{C3380CC4-5D6E-409C-BE32-E72D297353CC}">
              <c16:uniqueId val="{00000000-67F4-40F5-8747-CB2A0A6DE256}"/>
            </c:ext>
          </c:extLst>
        </c:ser>
        <c:dLbls>
          <c:showLegendKey val="0"/>
          <c:showVal val="0"/>
          <c:showCatName val="0"/>
          <c:showSerName val="0"/>
          <c:showPercent val="0"/>
          <c:showBubbleSize val="0"/>
        </c:dLbls>
        <c:gapWidth val="21"/>
        <c:axId val="469783880"/>
        <c:axId val="46978427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Sales'!$G$17,'Inter. Sales'!$G$17,'Inter. Sales'!$G$17,'Inter. Sales'!$G$17,'Inter. Sales'!$G$17)</c:f>
              <c:numCache>
                <c:formatCode>0%</c:formatCode>
                <c:ptCount val="5"/>
                <c:pt idx="0">
                  <c:v>0.88</c:v>
                </c:pt>
                <c:pt idx="1">
                  <c:v>0.88</c:v>
                </c:pt>
                <c:pt idx="2">
                  <c:v>0.88</c:v>
                </c:pt>
                <c:pt idx="3">
                  <c:v>0.88</c:v>
                </c:pt>
                <c:pt idx="4">
                  <c:v>0.88</c:v>
                </c:pt>
              </c:numCache>
            </c:numRef>
          </c:val>
          <c:smooth val="0"/>
          <c:extLst>
            <c:ext xmlns:c16="http://schemas.microsoft.com/office/drawing/2014/chart" uri="{C3380CC4-5D6E-409C-BE32-E72D297353CC}">
              <c16:uniqueId val="{00000001-67F4-40F5-8747-CB2A0A6DE256}"/>
            </c:ext>
          </c:extLst>
        </c:ser>
        <c:dLbls>
          <c:showLegendKey val="0"/>
          <c:showVal val="0"/>
          <c:showCatName val="0"/>
          <c:showSerName val="0"/>
          <c:showPercent val="0"/>
          <c:showBubbleSize val="0"/>
        </c:dLbls>
        <c:marker val="1"/>
        <c:smooth val="0"/>
        <c:axId val="469783880"/>
        <c:axId val="469784272"/>
      </c:lineChart>
      <c:catAx>
        <c:axId val="469783880"/>
        <c:scaling>
          <c:orientation val="minMax"/>
        </c:scaling>
        <c:delete val="1"/>
        <c:axPos val="b"/>
        <c:numFmt formatCode="General" sourceLinked="1"/>
        <c:majorTickMark val="out"/>
        <c:minorTickMark val="none"/>
        <c:tickLblPos val="none"/>
        <c:crossAx val="469784272"/>
        <c:crosses val="autoZero"/>
        <c:auto val="1"/>
        <c:lblAlgn val="ctr"/>
        <c:lblOffset val="100"/>
        <c:noMultiLvlLbl val="0"/>
      </c:catAx>
      <c:valAx>
        <c:axId val="469784272"/>
        <c:scaling>
          <c:orientation val="minMax"/>
          <c:max val="1"/>
          <c:min val="0"/>
        </c:scaling>
        <c:delete val="0"/>
        <c:axPos val="l"/>
        <c:numFmt formatCode="0%" sourceLinked="1"/>
        <c:majorTickMark val="none"/>
        <c:minorTickMark val="none"/>
        <c:tickLblPos val="none"/>
        <c:crossAx val="46978388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Sales!$D$32</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Sales!$I$33:$M$33</c:f>
            </c:numRef>
          </c:val>
          <c:extLst>
            <c:ext xmlns:c16="http://schemas.microsoft.com/office/drawing/2014/chart" uri="{C3380CC4-5D6E-409C-BE32-E72D297353CC}">
              <c16:uniqueId val="{00000000-2E84-4749-94E9-4663F6399184}"/>
            </c:ext>
          </c:extLst>
        </c:ser>
        <c:dLbls>
          <c:showLegendKey val="0"/>
          <c:showVal val="0"/>
          <c:showCatName val="0"/>
          <c:showSerName val="0"/>
          <c:showPercent val="0"/>
          <c:showBubbleSize val="0"/>
        </c:dLbls>
        <c:gapWidth val="21"/>
        <c:axId val="312664384"/>
        <c:axId val="31266477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(Sales!$G$33,Sales!$G$33,Sales!$G$33,Sales!$G$33,Sales!$G$33)</c:f>
            </c:numRef>
          </c:val>
          <c:smooth val="0"/>
          <c:extLst>
            <c:ext xmlns:c16="http://schemas.microsoft.com/office/drawing/2014/chart" uri="{C3380CC4-5D6E-409C-BE32-E72D297353CC}">
              <c16:uniqueId val="{00000001-2E84-4749-94E9-4663F6399184}"/>
            </c:ext>
          </c:extLst>
        </c:ser>
        <c:dLbls>
          <c:showLegendKey val="0"/>
          <c:showVal val="0"/>
          <c:showCatName val="0"/>
          <c:showSerName val="0"/>
          <c:showPercent val="0"/>
          <c:showBubbleSize val="0"/>
        </c:dLbls>
        <c:marker val="1"/>
        <c:smooth val="0"/>
        <c:axId val="312664384"/>
        <c:axId val="312664776"/>
      </c:lineChart>
      <c:catAx>
        <c:axId val="312664384"/>
        <c:scaling>
          <c:orientation val="minMax"/>
        </c:scaling>
        <c:delete val="1"/>
        <c:axPos val="b"/>
        <c:numFmt formatCode="General" sourceLinked="1"/>
        <c:majorTickMark val="out"/>
        <c:minorTickMark val="none"/>
        <c:tickLblPos val="none"/>
        <c:crossAx val="312664776"/>
        <c:crosses val="autoZero"/>
        <c:auto val="1"/>
        <c:lblAlgn val="ctr"/>
        <c:lblOffset val="100"/>
        <c:noMultiLvlLbl val="0"/>
      </c:catAx>
      <c:valAx>
        <c:axId val="312664776"/>
        <c:scaling>
          <c:orientation val="minMax"/>
          <c:max val="80"/>
          <c:min val="0"/>
        </c:scaling>
        <c:delete val="0"/>
        <c:axPos val="l"/>
        <c:numFmt formatCode="0" sourceLinked="1"/>
        <c:majorTickMark val="none"/>
        <c:minorTickMark val="none"/>
        <c:tickLblPos val="none"/>
        <c:crossAx val="3126643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Sales'!$D$18</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Sales'!$I$19:$M$19</c:f>
            </c:numRef>
          </c:val>
          <c:extLst>
            <c:ext xmlns:c16="http://schemas.microsoft.com/office/drawing/2014/chart" uri="{C3380CC4-5D6E-409C-BE32-E72D297353CC}">
              <c16:uniqueId val="{00000000-FCF0-4A53-8211-0E5F2E7CD571}"/>
            </c:ext>
          </c:extLst>
        </c:ser>
        <c:dLbls>
          <c:showLegendKey val="0"/>
          <c:showVal val="0"/>
          <c:showCatName val="0"/>
          <c:showSerName val="0"/>
          <c:showPercent val="0"/>
          <c:showBubbleSize val="0"/>
        </c:dLbls>
        <c:gapWidth val="21"/>
        <c:axId val="469785056"/>
        <c:axId val="46978544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Sales'!$G$19,'Inter. Sales'!$G$19,'Inter. Sales'!$G$19,'Inter. Sales'!$G$19,'Inter. Sales'!$G$19)</c:f>
            </c:numRef>
          </c:val>
          <c:smooth val="0"/>
          <c:extLst>
            <c:ext xmlns:c16="http://schemas.microsoft.com/office/drawing/2014/chart" uri="{C3380CC4-5D6E-409C-BE32-E72D297353CC}">
              <c16:uniqueId val="{00000001-FCF0-4A53-8211-0E5F2E7CD571}"/>
            </c:ext>
          </c:extLst>
        </c:ser>
        <c:dLbls>
          <c:showLegendKey val="0"/>
          <c:showVal val="0"/>
          <c:showCatName val="0"/>
          <c:showSerName val="0"/>
          <c:showPercent val="0"/>
          <c:showBubbleSize val="0"/>
        </c:dLbls>
        <c:marker val="1"/>
        <c:smooth val="0"/>
        <c:axId val="469785056"/>
        <c:axId val="469785448"/>
      </c:lineChart>
      <c:catAx>
        <c:axId val="469785056"/>
        <c:scaling>
          <c:orientation val="minMax"/>
        </c:scaling>
        <c:delete val="1"/>
        <c:axPos val="b"/>
        <c:majorTickMark val="out"/>
        <c:minorTickMark val="none"/>
        <c:tickLblPos val="none"/>
        <c:crossAx val="469785448"/>
        <c:crosses val="autoZero"/>
        <c:auto val="1"/>
        <c:lblAlgn val="ctr"/>
        <c:lblOffset val="100"/>
        <c:noMultiLvlLbl val="0"/>
      </c:catAx>
      <c:valAx>
        <c:axId val="469785448"/>
        <c:scaling>
          <c:orientation val="minMax"/>
          <c:max val="5"/>
          <c:min val="0"/>
        </c:scaling>
        <c:delete val="0"/>
        <c:axPos val="l"/>
        <c:numFmt formatCode="0.00" sourceLinked="1"/>
        <c:majorTickMark val="none"/>
        <c:minorTickMark val="none"/>
        <c:tickLblPos val="none"/>
        <c:crossAx val="469785056"/>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Sales'!$D$20</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Sales'!$I$21:$M$21</c:f>
            </c:numRef>
          </c:val>
          <c:extLst>
            <c:ext xmlns:c16="http://schemas.microsoft.com/office/drawing/2014/chart" uri="{C3380CC4-5D6E-409C-BE32-E72D297353CC}">
              <c16:uniqueId val="{00000000-A9D3-47B2-A3F3-5C87E80E6193}"/>
            </c:ext>
          </c:extLst>
        </c:ser>
        <c:dLbls>
          <c:showLegendKey val="0"/>
          <c:showVal val="0"/>
          <c:showCatName val="0"/>
          <c:showSerName val="0"/>
          <c:showPercent val="0"/>
          <c:showBubbleSize val="0"/>
        </c:dLbls>
        <c:gapWidth val="21"/>
        <c:axId val="469786232"/>
        <c:axId val="46978662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Sales'!$G$21,'Inter. Sales'!$G$21,'Inter. Sales'!$G$21,'Inter. Sales'!$G$21,'Inter. Sales'!$G$21)</c:f>
            </c:numRef>
          </c:val>
          <c:smooth val="0"/>
          <c:extLst>
            <c:ext xmlns:c16="http://schemas.microsoft.com/office/drawing/2014/chart" uri="{C3380CC4-5D6E-409C-BE32-E72D297353CC}">
              <c16:uniqueId val="{00000001-A9D3-47B2-A3F3-5C87E80E6193}"/>
            </c:ext>
          </c:extLst>
        </c:ser>
        <c:dLbls>
          <c:showLegendKey val="0"/>
          <c:showVal val="0"/>
          <c:showCatName val="0"/>
          <c:showSerName val="0"/>
          <c:showPercent val="0"/>
          <c:showBubbleSize val="0"/>
        </c:dLbls>
        <c:marker val="1"/>
        <c:smooth val="0"/>
        <c:axId val="469786232"/>
        <c:axId val="469786624"/>
      </c:lineChart>
      <c:catAx>
        <c:axId val="469786232"/>
        <c:scaling>
          <c:orientation val="minMax"/>
        </c:scaling>
        <c:delete val="1"/>
        <c:axPos val="b"/>
        <c:majorTickMark val="out"/>
        <c:minorTickMark val="none"/>
        <c:tickLblPos val="none"/>
        <c:crossAx val="469786624"/>
        <c:crosses val="autoZero"/>
        <c:auto val="1"/>
        <c:lblAlgn val="ctr"/>
        <c:lblOffset val="100"/>
        <c:noMultiLvlLbl val="0"/>
      </c:catAx>
      <c:valAx>
        <c:axId val="469786624"/>
        <c:scaling>
          <c:orientation val="minMax"/>
          <c:max val="3000"/>
          <c:min val="0"/>
        </c:scaling>
        <c:delete val="0"/>
        <c:axPos val="l"/>
        <c:numFmt formatCode="0" sourceLinked="1"/>
        <c:majorTickMark val="none"/>
        <c:minorTickMark val="none"/>
        <c:tickLblPos val="none"/>
        <c:crossAx val="4697862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Sales'!$D$22</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Sales'!$I$23:$M$23</c:f>
            </c:numRef>
          </c:val>
          <c:extLst>
            <c:ext xmlns:c16="http://schemas.microsoft.com/office/drawing/2014/chart" uri="{C3380CC4-5D6E-409C-BE32-E72D297353CC}">
              <c16:uniqueId val="{00000000-0DA8-4124-B7C4-F643D4B5F256}"/>
            </c:ext>
          </c:extLst>
        </c:ser>
        <c:dLbls>
          <c:showLegendKey val="0"/>
          <c:showVal val="0"/>
          <c:showCatName val="0"/>
          <c:showSerName val="0"/>
          <c:showPercent val="0"/>
          <c:showBubbleSize val="0"/>
        </c:dLbls>
        <c:gapWidth val="21"/>
        <c:axId val="469787408"/>
        <c:axId val="469787800"/>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Sales'!$G$23,'Inter. Sales'!$G$23,'Inter. Sales'!$G$23,'Inter. Sales'!$G$23,'Inter. Sales'!$G$23)</c:f>
            </c:numRef>
          </c:val>
          <c:smooth val="0"/>
          <c:extLst>
            <c:ext xmlns:c16="http://schemas.microsoft.com/office/drawing/2014/chart" uri="{C3380CC4-5D6E-409C-BE32-E72D297353CC}">
              <c16:uniqueId val="{00000001-0DA8-4124-B7C4-F643D4B5F256}"/>
            </c:ext>
          </c:extLst>
        </c:ser>
        <c:dLbls>
          <c:showLegendKey val="0"/>
          <c:showVal val="0"/>
          <c:showCatName val="0"/>
          <c:showSerName val="0"/>
          <c:showPercent val="0"/>
          <c:showBubbleSize val="0"/>
        </c:dLbls>
        <c:marker val="1"/>
        <c:smooth val="0"/>
        <c:axId val="469787408"/>
        <c:axId val="469787800"/>
      </c:lineChart>
      <c:catAx>
        <c:axId val="469787408"/>
        <c:scaling>
          <c:orientation val="minMax"/>
        </c:scaling>
        <c:delete val="1"/>
        <c:axPos val="b"/>
        <c:majorTickMark val="out"/>
        <c:minorTickMark val="none"/>
        <c:tickLblPos val="none"/>
        <c:crossAx val="469787800"/>
        <c:crosses val="autoZero"/>
        <c:auto val="1"/>
        <c:lblAlgn val="ctr"/>
        <c:lblOffset val="100"/>
        <c:noMultiLvlLbl val="0"/>
      </c:catAx>
      <c:valAx>
        <c:axId val="469787800"/>
        <c:scaling>
          <c:orientation val="minMax"/>
          <c:max val="500"/>
          <c:min val="0"/>
        </c:scaling>
        <c:delete val="0"/>
        <c:axPos val="l"/>
        <c:numFmt formatCode="0" sourceLinked="1"/>
        <c:majorTickMark val="none"/>
        <c:minorTickMark val="none"/>
        <c:tickLblPos val="none"/>
        <c:crossAx val="4697874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Sales'!$D$24</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Sales'!$I$25:$M$25</c:f>
            </c:numRef>
          </c:val>
          <c:extLst>
            <c:ext xmlns:c16="http://schemas.microsoft.com/office/drawing/2014/chart" uri="{C3380CC4-5D6E-409C-BE32-E72D297353CC}">
              <c16:uniqueId val="{00000000-5F3B-47F8-B7DB-3E4C1C5268D3}"/>
            </c:ext>
          </c:extLst>
        </c:ser>
        <c:dLbls>
          <c:showLegendKey val="0"/>
          <c:showVal val="0"/>
          <c:showCatName val="0"/>
          <c:showSerName val="0"/>
          <c:showPercent val="0"/>
          <c:showBubbleSize val="0"/>
        </c:dLbls>
        <c:gapWidth val="21"/>
        <c:axId val="469788584"/>
        <c:axId val="46978897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Sales'!$G$25,'Inter. Sales'!$G$25,'Inter. Sales'!$G$25,'Inter. Sales'!$G$25,'Inter. Sales'!$G$25)</c:f>
            </c:numRef>
          </c:val>
          <c:smooth val="0"/>
          <c:extLst>
            <c:ext xmlns:c16="http://schemas.microsoft.com/office/drawing/2014/chart" uri="{C3380CC4-5D6E-409C-BE32-E72D297353CC}">
              <c16:uniqueId val="{00000001-5F3B-47F8-B7DB-3E4C1C5268D3}"/>
            </c:ext>
          </c:extLst>
        </c:ser>
        <c:dLbls>
          <c:showLegendKey val="0"/>
          <c:showVal val="0"/>
          <c:showCatName val="0"/>
          <c:showSerName val="0"/>
          <c:showPercent val="0"/>
          <c:showBubbleSize val="0"/>
        </c:dLbls>
        <c:marker val="1"/>
        <c:smooth val="0"/>
        <c:axId val="469788584"/>
        <c:axId val="469788976"/>
      </c:lineChart>
      <c:catAx>
        <c:axId val="469788584"/>
        <c:scaling>
          <c:orientation val="minMax"/>
        </c:scaling>
        <c:delete val="1"/>
        <c:axPos val="b"/>
        <c:majorTickMark val="out"/>
        <c:minorTickMark val="none"/>
        <c:tickLblPos val="none"/>
        <c:crossAx val="469788976"/>
        <c:crosses val="autoZero"/>
        <c:auto val="1"/>
        <c:lblAlgn val="ctr"/>
        <c:lblOffset val="100"/>
        <c:noMultiLvlLbl val="0"/>
      </c:catAx>
      <c:valAx>
        <c:axId val="469788976"/>
        <c:scaling>
          <c:orientation val="minMax"/>
          <c:max val="100"/>
          <c:min val="0"/>
        </c:scaling>
        <c:delete val="0"/>
        <c:axPos val="l"/>
        <c:numFmt formatCode="0" sourceLinked="1"/>
        <c:majorTickMark val="none"/>
        <c:minorTickMark val="none"/>
        <c:tickLblPos val="none"/>
        <c:crossAx val="4697885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Sales'!$D$26</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Sales'!$I$27:$M$27</c:f>
            </c:numRef>
          </c:val>
          <c:extLst>
            <c:ext xmlns:c16="http://schemas.microsoft.com/office/drawing/2014/chart" uri="{C3380CC4-5D6E-409C-BE32-E72D297353CC}">
              <c16:uniqueId val="{00000000-0965-4364-A037-CF1967851E30}"/>
            </c:ext>
          </c:extLst>
        </c:ser>
        <c:dLbls>
          <c:showLegendKey val="0"/>
          <c:showVal val="0"/>
          <c:showCatName val="0"/>
          <c:showSerName val="0"/>
          <c:showPercent val="0"/>
          <c:showBubbleSize val="0"/>
        </c:dLbls>
        <c:gapWidth val="21"/>
        <c:axId val="469789760"/>
        <c:axId val="46979015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Sales'!$G$27,'Inter. Sales'!$G$27,'Inter. Sales'!$G$27,'Inter. Sales'!$G$27,'Inter. Sales'!$G$27)</c:f>
            </c:numRef>
          </c:val>
          <c:smooth val="0"/>
          <c:extLst>
            <c:ext xmlns:c16="http://schemas.microsoft.com/office/drawing/2014/chart" uri="{C3380CC4-5D6E-409C-BE32-E72D297353CC}">
              <c16:uniqueId val="{00000001-0965-4364-A037-CF1967851E30}"/>
            </c:ext>
          </c:extLst>
        </c:ser>
        <c:dLbls>
          <c:showLegendKey val="0"/>
          <c:showVal val="0"/>
          <c:showCatName val="0"/>
          <c:showSerName val="0"/>
          <c:showPercent val="0"/>
          <c:showBubbleSize val="0"/>
        </c:dLbls>
        <c:marker val="1"/>
        <c:smooth val="0"/>
        <c:axId val="469789760"/>
        <c:axId val="469790152"/>
      </c:lineChart>
      <c:catAx>
        <c:axId val="469789760"/>
        <c:scaling>
          <c:orientation val="minMax"/>
        </c:scaling>
        <c:delete val="1"/>
        <c:axPos val="b"/>
        <c:majorTickMark val="out"/>
        <c:minorTickMark val="none"/>
        <c:tickLblPos val="none"/>
        <c:crossAx val="469790152"/>
        <c:crosses val="autoZero"/>
        <c:auto val="1"/>
        <c:lblAlgn val="ctr"/>
        <c:lblOffset val="100"/>
        <c:noMultiLvlLbl val="0"/>
      </c:catAx>
      <c:valAx>
        <c:axId val="469790152"/>
        <c:scaling>
          <c:orientation val="minMax"/>
          <c:max val="50"/>
          <c:min val="0"/>
        </c:scaling>
        <c:delete val="0"/>
        <c:axPos val="l"/>
        <c:numFmt formatCode="0" sourceLinked="1"/>
        <c:majorTickMark val="none"/>
        <c:minorTickMark val="none"/>
        <c:tickLblPos val="none"/>
        <c:crossAx val="469789760"/>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Sales'!$D$28</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Sales'!$I$29:$M$29</c:f>
            </c:numRef>
          </c:val>
          <c:extLst>
            <c:ext xmlns:c16="http://schemas.microsoft.com/office/drawing/2014/chart" uri="{C3380CC4-5D6E-409C-BE32-E72D297353CC}">
              <c16:uniqueId val="{00000000-D693-4213-A436-31B9A98FA8ED}"/>
            </c:ext>
          </c:extLst>
        </c:ser>
        <c:dLbls>
          <c:showLegendKey val="0"/>
          <c:showVal val="0"/>
          <c:showCatName val="0"/>
          <c:showSerName val="0"/>
          <c:showPercent val="0"/>
          <c:showBubbleSize val="0"/>
        </c:dLbls>
        <c:gapWidth val="21"/>
        <c:axId val="469790936"/>
        <c:axId val="46979132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Sales'!$G$29,'Inter. Sales'!$G$29,'Inter. Sales'!$G$29,'Inter. Sales'!$G$29,'Inter. Sales'!$G$29)</c:f>
            </c:numRef>
          </c:val>
          <c:smooth val="0"/>
          <c:extLst>
            <c:ext xmlns:c16="http://schemas.microsoft.com/office/drawing/2014/chart" uri="{C3380CC4-5D6E-409C-BE32-E72D297353CC}">
              <c16:uniqueId val="{00000001-D693-4213-A436-31B9A98FA8ED}"/>
            </c:ext>
          </c:extLst>
        </c:ser>
        <c:dLbls>
          <c:showLegendKey val="0"/>
          <c:showVal val="0"/>
          <c:showCatName val="0"/>
          <c:showSerName val="0"/>
          <c:showPercent val="0"/>
          <c:showBubbleSize val="0"/>
        </c:dLbls>
        <c:marker val="1"/>
        <c:smooth val="0"/>
        <c:axId val="469790936"/>
        <c:axId val="469791328"/>
      </c:lineChart>
      <c:catAx>
        <c:axId val="469790936"/>
        <c:scaling>
          <c:orientation val="minMax"/>
        </c:scaling>
        <c:delete val="1"/>
        <c:axPos val="b"/>
        <c:majorTickMark val="out"/>
        <c:minorTickMark val="none"/>
        <c:tickLblPos val="none"/>
        <c:crossAx val="469791328"/>
        <c:crosses val="autoZero"/>
        <c:auto val="1"/>
        <c:lblAlgn val="ctr"/>
        <c:lblOffset val="100"/>
        <c:noMultiLvlLbl val="0"/>
      </c:catAx>
      <c:valAx>
        <c:axId val="469791328"/>
        <c:scaling>
          <c:orientation val="minMax"/>
          <c:max val="50"/>
          <c:min val="0"/>
        </c:scaling>
        <c:delete val="0"/>
        <c:axPos val="l"/>
        <c:numFmt formatCode="0" sourceLinked="1"/>
        <c:majorTickMark val="none"/>
        <c:minorTickMark val="none"/>
        <c:tickLblPos val="none"/>
        <c:crossAx val="4697909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Sales'!$D$30</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Sales'!$I$31:$M$31</c:f>
            </c:numRef>
          </c:val>
          <c:extLst>
            <c:ext xmlns:c16="http://schemas.microsoft.com/office/drawing/2014/chart" uri="{C3380CC4-5D6E-409C-BE32-E72D297353CC}">
              <c16:uniqueId val="{00000000-86CC-4788-AFD8-AA9E62D34181}"/>
            </c:ext>
          </c:extLst>
        </c:ser>
        <c:dLbls>
          <c:showLegendKey val="0"/>
          <c:showVal val="0"/>
          <c:showCatName val="0"/>
          <c:showSerName val="0"/>
          <c:showPercent val="0"/>
          <c:showBubbleSize val="0"/>
        </c:dLbls>
        <c:gapWidth val="21"/>
        <c:axId val="469792112"/>
        <c:axId val="46979250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Sales'!$G$31,'Inter. Sales'!$G$31,'Inter. Sales'!$G$31,'Inter. Sales'!$G$31,'Inter. Sales'!$G$31)</c:f>
            </c:numRef>
          </c:val>
          <c:smooth val="0"/>
          <c:extLst>
            <c:ext xmlns:c16="http://schemas.microsoft.com/office/drawing/2014/chart" uri="{C3380CC4-5D6E-409C-BE32-E72D297353CC}">
              <c16:uniqueId val="{00000001-86CC-4788-AFD8-AA9E62D34181}"/>
            </c:ext>
          </c:extLst>
        </c:ser>
        <c:dLbls>
          <c:showLegendKey val="0"/>
          <c:showVal val="0"/>
          <c:showCatName val="0"/>
          <c:showSerName val="0"/>
          <c:showPercent val="0"/>
          <c:showBubbleSize val="0"/>
        </c:dLbls>
        <c:marker val="1"/>
        <c:smooth val="0"/>
        <c:axId val="469792112"/>
        <c:axId val="469792504"/>
      </c:lineChart>
      <c:catAx>
        <c:axId val="469792112"/>
        <c:scaling>
          <c:orientation val="minMax"/>
        </c:scaling>
        <c:delete val="1"/>
        <c:axPos val="b"/>
        <c:majorTickMark val="out"/>
        <c:minorTickMark val="none"/>
        <c:tickLblPos val="none"/>
        <c:crossAx val="469792504"/>
        <c:crosses val="autoZero"/>
        <c:auto val="1"/>
        <c:lblAlgn val="ctr"/>
        <c:lblOffset val="100"/>
        <c:noMultiLvlLbl val="0"/>
      </c:catAx>
      <c:valAx>
        <c:axId val="469792504"/>
        <c:scaling>
          <c:orientation val="minMax"/>
          <c:max val="100"/>
          <c:min val="0"/>
        </c:scaling>
        <c:delete val="0"/>
        <c:axPos val="l"/>
        <c:numFmt formatCode="0" sourceLinked="1"/>
        <c:majorTickMark val="none"/>
        <c:minorTickMark val="none"/>
        <c:tickLblPos val="none"/>
        <c:crossAx val="4697921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Sales'!$D$32</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Sales'!$I$33:$M$33</c:f>
            </c:numRef>
          </c:val>
          <c:extLst>
            <c:ext xmlns:c16="http://schemas.microsoft.com/office/drawing/2014/chart" uri="{C3380CC4-5D6E-409C-BE32-E72D297353CC}">
              <c16:uniqueId val="{00000000-026D-4EAF-B625-B5FE429DECEE}"/>
            </c:ext>
          </c:extLst>
        </c:ser>
        <c:dLbls>
          <c:showLegendKey val="0"/>
          <c:showVal val="0"/>
          <c:showCatName val="0"/>
          <c:showSerName val="0"/>
          <c:showPercent val="0"/>
          <c:showBubbleSize val="0"/>
        </c:dLbls>
        <c:gapWidth val="21"/>
        <c:axId val="469793288"/>
        <c:axId val="469793680"/>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Sales'!$G$33,'Inter. Sales'!$G$33,'Inter. Sales'!$G$33,'Inter. Sales'!$G$33,'Inter. Sales'!$G$33)</c:f>
            </c:numRef>
          </c:val>
          <c:smooth val="0"/>
          <c:extLst>
            <c:ext xmlns:c16="http://schemas.microsoft.com/office/drawing/2014/chart" uri="{C3380CC4-5D6E-409C-BE32-E72D297353CC}">
              <c16:uniqueId val="{00000001-026D-4EAF-B625-B5FE429DECEE}"/>
            </c:ext>
          </c:extLst>
        </c:ser>
        <c:dLbls>
          <c:showLegendKey val="0"/>
          <c:showVal val="0"/>
          <c:showCatName val="0"/>
          <c:showSerName val="0"/>
          <c:showPercent val="0"/>
          <c:showBubbleSize val="0"/>
        </c:dLbls>
        <c:marker val="1"/>
        <c:smooth val="0"/>
        <c:axId val="469793288"/>
        <c:axId val="469793680"/>
      </c:lineChart>
      <c:catAx>
        <c:axId val="469793288"/>
        <c:scaling>
          <c:orientation val="minMax"/>
        </c:scaling>
        <c:delete val="1"/>
        <c:axPos val="b"/>
        <c:majorTickMark val="out"/>
        <c:minorTickMark val="none"/>
        <c:tickLblPos val="none"/>
        <c:crossAx val="469793680"/>
        <c:crosses val="autoZero"/>
        <c:auto val="1"/>
        <c:lblAlgn val="ctr"/>
        <c:lblOffset val="100"/>
        <c:noMultiLvlLbl val="0"/>
      </c:catAx>
      <c:valAx>
        <c:axId val="469793680"/>
        <c:scaling>
          <c:orientation val="minMax"/>
          <c:max val="80"/>
          <c:min val="0"/>
        </c:scaling>
        <c:delete val="0"/>
        <c:axPos val="l"/>
        <c:numFmt formatCode="0" sourceLinked="1"/>
        <c:majorTickMark val="none"/>
        <c:minorTickMark val="none"/>
        <c:tickLblPos val="none"/>
        <c:crossAx val="4697932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Sales'!$D$34</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Sales'!$I$35:$M$35</c:f>
            </c:numRef>
          </c:val>
          <c:extLst>
            <c:ext xmlns:c16="http://schemas.microsoft.com/office/drawing/2014/chart" uri="{C3380CC4-5D6E-409C-BE32-E72D297353CC}">
              <c16:uniqueId val="{00000000-6EDB-43C9-A589-B7FE162B6710}"/>
            </c:ext>
          </c:extLst>
        </c:ser>
        <c:dLbls>
          <c:showLegendKey val="0"/>
          <c:showVal val="0"/>
          <c:showCatName val="0"/>
          <c:showSerName val="0"/>
          <c:showPercent val="0"/>
          <c:showBubbleSize val="0"/>
        </c:dLbls>
        <c:gapWidth val="21"/>
        <c:axId val="469794464"/>
        <c:axId val="46979485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Sales'!$G$35,'Inter. Sales'!$G$35,'Inter. Sales'!$G$35,'Inter. Sales'!$G$35,'Inter. Sales'!$G$35)</c:f>
            </c:numRef>
          </c:val>
          <c:smooth val="0"/>
          <c:extLst>
            <c:ext xmlns:c16="http://schemas.microsoft.com/office/drawing/2014/chart" uri="{C3380CC4-5D6E-409C-BE32-E72D297353CC}">
              <c16:uniqueId val="{00000001-6EDB-43C9-A589-B7FE162B6710}"/>
            </c:ext>
          </c:extLst>
        </c:ser>
        <c:dLbls>
          <c:showLegendKey val="0"/>
          <c:showVal val="0"/>
          <c:showCatName val="0"/>
          <c:showSerName val="0"/>
          <c:showPercent val="0"/>
          <c:showBubbleSize val="0"/>
        </c:dLbls>
        <c:marker val="1"/>
        <c:smooth val="0"/>
        <c:axId val="469794464"/>
        <c:axId val="469794856"/>
      </c:lineChart>
      <c:catAx>
        <c:axId val="469794464"/>
        <c:scaling>
          <c:orientation val="minMax"/>
        </c:scaling>
        <c:delete val="1"/>
        <c:axPos val="b"/>
        <c:majorTickMark val="out"/>
        <c:minorTickMark val="none"/>
        <c:tickLblPos val="none"/>
        <c:crossAx val="469794856"/>
        <c:crosses val="autoZero"/>
        <c:auto val="1"/>
        <c:lblAlgn val="ctr"/>
        <c:lblOffset val="100"/>
        <c:noMultiLvlLbl val="0"/>
      </c:catAx>
      <c:valAx>
        <c:axId val="469794856"/>
        <c:scaling>
          <c:orientation val="minMax"/>
          <c:max val="80"/>
          <c:min val="0"/>
        </c:scaling>
        <c:delete val="0"/>
        <c:axPos val="l"/>
        <c:numFmt formatCode="0.00" sourceLinked="1"/>
        <c:majorTickMark val="none"/>
        <c:minorTickMark val="none"/>
        <c:tickLblPos val="none"/>
        <c:crossAx val="4697944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Sales'!$D$36</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Sales'!$I$37:$M$37</c:f>
            </c:numRef>
          </c:val>
          <c:extLst>
            <c:ext xmlns:c16="http://schemas.microsoft.com/office/drawing/2014/chart" uri="{C3380CC4-5D6E-409C-BE32-E72D297353CC}">
              <c16:uniqueId val="{00000000-F394-4083-A451-C84A35D66B61}"/>
            </c:ext>
          </c:extLst>
        </c:ser>
        <c:dLbls>
          <c:showLegendKey val="0"/>
          <c:showVal val="0"/>
          <c:showCatName val="0"/>
          <c:showSerName val="0"/>
          <c:showPercent val="0"/>
          <c:showBubbleSize val="0"/>
        </c:dLbls>
        <c:gapWidth val="21"/>
        <c:axId val="469795640"/>
        <c:axId val="46979603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Sales'!$G$37,'Inter. Sales'!$G$37,'Inter. Sales'!$G$37,'Inter. Sales'!$G$37,'Inter. Sales'!$G$37)</c:f>
            </c:numRef>
          </c:val>
          <c:smooth val="0"/>
          <c:extLst>
            <c:ext xmlns:c16="http://schemas.microsoft.com/office/drawing/2014/chart" uri="{C3380CC4-5D6E-409C-BE32-E72D297353CC}">
              <c16:uniqueId val="{00000001-F394-4083-A451-C84A35D66B61}"/>
            </c:ext>
          </c:extLst>
        </c:ser>
        <c:dLbls>
          <c:showLegendKey val="0"/>
          <c:showVal val="0"/>
          <c:showCatName val="0"/>
          <c:showSerName val="0"/>
          <c:showPercent val="0"/>
          <c:showBubbleSize val="0"/>
        </c:dLbls>
        <c:marker val="1"/>
        <c:smooth val="0"/>
        <c:axId val="469795640"/>
        <c:axId val="469796032"/>
      </c:lineChart>
      <c:catAx>
        <c:axId val="469795640"/>
        <c:scaling>
          <c:orientation val="minMax"/>
        </c:scaling>
        <c:delete val="1"/>
        <c:axPos val="b"/>
        <c:majorTickMark val="out"/>
        <c:minorTickMark val="none"/>
        <c:tickLblPos val="none"/>
        <c:crossAx val="469796032"/>
        <c:crosses val="autoZero"/>
        <c:auto val="1"/>
        <c:lblAlgn val="ctr"/>
        <c:lblOffset val="100"/>
        <c:noMultiLvlLbl val="0"/>
      </c:catAx>
      <c:valAx>
        <c:axId val="469796032"/>
        <c:scaling>
          <c:orientation val="minMax"/>
          <c:max val="80"/>
          <c:min val="0"/>
        </c:scaling>
        <c:delete val="0"/>
        <c:axPos val="l"/>
        <c:numFmt formatCode="0.00" sourceLinked="1"/>
        <c:majorTickMark val="none"/>
        <c:minorTickMark val="none"/>
        <c:tickLblPos val="none"/>
        <c:crossAx val="4697956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Sales!$D$34</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Sales!$I$35:$M$35</c:f>
            </c:numRef>
          </c:val>
          <c:extLst>
            <c:ext xmlns:c16="http://schemas.microsoft.com/office/drawing/2014/chart" uri="{C3380CC4-5D6E-409C-BE32-E72D297353CC}">
              <c16:uniqueId val="{00000000-C0E0-4932-86A3-750BFFA6A8FD}"/>
            </c:ext>
          </c:extLst>
        </c:ser>
        <c:dLbls>
          <c:showLegendKey val="0"/>
          <c:showVal val="0"/>
          <c:showCatName val="0"/>
          <c:showSerName val="0"/>
          <c:showPercent val="0"/>
          <c:showBubbleSize val="0"/>
        </c:dLbls>
        <c:gapWidth val="21"/>
        <c:axId val="312665560"/>
        <c:axId val="31336776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(Sales!$G$35,Sales!$G$35,Sales!$G$35,Sales!$G$35,Sales!$G$35)</c:f>
            </c:numRef>
          </c:val>
          <c:smooth val="0"/>
          <c:extLst>
            <c:ext xmlns:c16="http://schemas.microsoft.com/office/drawing/2014/chart" uri="{C3380CC4-5D6E-409C-BE32-E72D297353CC}">
              <c16:uniqueId val="{00000001-C0E0-4932-86A3-750BFFA6A8FD}"/>
            </c:ext>
          </c:extLst>
        </c:ser>
        <c:dLbls>
          <c:showLegendKey val="0"/>
          <c:showVal val="0"/>
          <c:showCatName val="0"/>
          <c:showSerName val="0"/>
          <c:showPercent val="0"/>
          <c:showBubbleSize val="0"/>
        </c:dLbls>
        <c:marker val="1"/>
        <c:smooth val="0"/>
        <c:axId val="312665560"/>
        <c:axId val="313367768"/>
      </c:lineChart>
      <c:catAx>
        <c:axId val="312665560"/>
        <c:scaling>
          <c:orientation val="minMax"/>
        </c:scaling>
        <c:delete val="1"/>
        <c:axPos val="b"/>
        <c:numFmt formatCode="General" sourceLinked="1"/>
        <c:majorTickMark val="out"/>
        <c:minorTickMark val="none"/>
        <c:tickLblPos val="none"/>
        <c:crossAx val="313367768"/>
        <c:crosses val="autoZero"/>
        <c:auto val="1"/>
        <c:lblAlgn val="ctr"/>
        <c:lblOffset val="100"/>
        <c:noMultiLvlLbl val="0"/>
      </c:catAx>
      <c:valAx>
        <c:axId val="313367768"/>
        <c:scaling>
          <c:orientation val="minMax"/>
          <c:max val="80"/>
          <c:min val="0"/>
        </c:scaling>
        <c:delete val="0"/>
        <c:axPos val="l"/>
        <c:numFmt formatCode="0" sourceLinked="1"/>
        <c:majorTickMark val="none"/>
        <c:minorTickMark val="none"/>
        <c:tickLblPos val="none"/>
        <c:crossAx val="3126655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Sales'!$D$38</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Sales'!$I$39:$M$39</c:f>
            </c:numRef>
          </c:val>
          <c:extLst>
            <c:ext xmlns:c16="http://schemas.microsoft.com/office/drawing/2014/chart" uri="{C3380CC4-5D6E-409C-BE32-E72D297353CC}">
              <c16:uniqueId val="{00000000-617F-4C8A-A59F-5949483BC785}"/>
            </c:ext>
          </c:extLst>
        </c:ser>
        <c:dLbls>
          <c:showLegendKey val="0"/>
          <c:showVal val="0"/>
          <c:showCatName val="0"/>
          <c:showSerName val="0"/>
          <c:showPercent val="0"/>
          <c:showBubbleSize val="0"/>
        </c:dLbls>
        <c:gapWidth val="21"/>
        <c:axId val="469796816"/>
        <c:axId val="46979720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Sales'!$G$39,'Inter. Sales'!$G$39,'Inter. Sales'!$G$39,'Inter. Sales'!$G$39,'Inter. Sales'!$G$39)</c:f>
            </c:numRef>
          </c:val>
          <c:smooth val="0"/>
          <c:extLst>
            <c:ext xmlns:c16="http://schemas.microsoft.com/office/drawing/2014/chart" uri="{C3380CC4-5D6E-409C-BE32-E72D297353CC}">
              <c16:uniqueId val="{00000001-617F-4C8A-A59F-5949483BC785}"/>
            </c:ext>
          </c:extLst>
        </c:ser>
        <c:dLbls>
          <c:showLegendKey val="0"/>
          <c:showVal val="0"/>
          <c:showCatName val="0"/>
          <c:showSerName val="0"/>
          <c:showPercent val="0"/>
          <c:showBubbleSize val="0"/>
        </c:dLbls>
        <c:marker val="1"/>
        <c:smooth val="0"/>
        <c:axId val="469796816"/>
        <c:axId val="469797208"/>
      </c:lineChart>
      <c:catAx>
        <c:axId val="469796816"/>
        <c:scaling>
          <c:orientation val="minMax"/>
        </c:scaling>
        <c:delete val="1"/>
        <c:axPos val="b"/>
        <c:majorTickMark val="out"/>
        <c:minorTickMark val="none"/>
        <c:tickLblPos val="none"/>
        <c:crossAx val="469797208"/>
        <c:crosses val="autoZero"/>
        <c:auto val="1"/>
        <c:lblAlgn val="ctr"/>
        <c:lblOffset val="100"/>
        <c:noMultiLvlLbl val="0"/>
      </c:catAx>
      <c:valAx>
        <c:axId val="469797208"/>
        <c:scaling>
          <c:orientation val="minMax"/>
          <c:max val="80"/>
          <c:min val="0"/>
        </c:scaling>
        <c:delete val="0"/>
        <c:axPos val="l"/>
        <c:numFmt formatCode="0.00" sourceLinked="1"/>
        <c:majorTickMark val="none"/>
        <c:minorTickMark val="none"/>
        <c:tickLblPos val="none"/>
        <c:crossAx val="4697968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Sales'!$D$40</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Sales'!$I$41:$M$41</c:f>
            </c:numRef>
          </c:val>
          <c:extLst>
            <c:ext xmlns:c16="http://schemas.microsoft.com/office/drawing/2014/chart" uri="{C3380CC4-5D6E-409C-BE32-E72D297353CC}">
              <c16:uniqueId val="{00000000-03F7-4C78-906F-09591376F875}"/>
            </c:ext>
          </c:extLst>
        </c:ser>
        <c:dLbls>
          <c:showLegendKey val="0"/>
          <c:showVal val="0"/>
          <c:showCatName val="0"/>
          <c:showSerName val="0"/>
          <c:showPercent val="0"/>
          <c:showBubbleSize val="0"/>
        </c:dLbls>
        <c:gapWidth val="21"/>
        <c:axId val="469797992"/>
        <c:axId val="46979838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Sales'!$G$41,'Inter. Sales'!$G$41,'Inter. Sales'!$G$41,'Inter. Sales'!$G$41,'Inter. Sales'!$G$41)</c:f>
            </c:numRef>
          </c:val>
          <c:smooth val="0"/>
          <c:extLst>
            <c:ext xmlns:c16="http://schemas.microsoft.com/office/drawing/2014/chart" uri="{C3380CC4-5D6E-409C-BE32-E72D297353CC}">
              <c16:uniqueId val="{00000001-03F7-4C78-906F-09591376F875}"/>
            </c:ext>
          </c:extLst>
        </c:ser>
        <c:dLbls>
          <c:showLegendKey val="0"/>
          <c:showVal val="0"/>
          <c:showCatName val="0"/>
          <c:showSerName val="0"/>
          <c:showPercent val="0"/>
          <c:showBubbleSize val="0"/>
        </c:dLbls>
        <c:marker val="1"/>
        <c:smooth val="0"/>
        <c:axId val="469797992"/>
        <c:axId val="469798384"/>
      </c:lineChart>
      <c:catAx>
        <c:axId val="469797992"/>
        <c:scaling>
          <c:orientation val="minMax"/>
        </c:scaling>
        <c:delete val="1"/>
        <c:axPos val="b"/>
        <c:majorTickMark val="out"/>
        <c:minorTickMark val="none"/>
        <c:tickLblPos val="none"/>
        <c:crossAx val="469798384"/>
        <c:crosses val="autoZero"/>
        <c:auto val="1"/>
        <c:lblAlgn val="ctr"/>
        <c:lblOffset val="100"/>
        <c:noMultiLvlLbl val="0"/>
      </c:catAx>
      <c:valAx>
        <c:axId val="469798384"/>
        <c:scaling>
          <c:orientation val="minMax"/>
          <c:max val="80"/>
          <c:min val="0"/>
        </c:scaling>
        <c:delete val="0"/>
        <c:axPos val="l"/>
        <c:numFmt formatCode="0.00" sourceLinked="1"/>
        <c:majorTickMark val="none"/>
        <c:minorTickMark val="none"/>
        <c:tickLblPos val="none"/>
        <c:crossAx val="4697979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Sales'!$D$42</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Sales'!$I$43:$M$43</c:f>
            </c:numRef>
          </c:val>
          <c:extLst>
            <c:ext xmlns:c16="http://schemas.microsoft.com/office/drawing/2014/chart" uri="{C3380CC4-5D6E-409C-BE32-E72D297353CC}">
              <c16:uniqueId val="{00000000-7820-4B4B-BFB7-510C3BCB2E19}"/>
            </c:ext>
          </c:extLst>
        </c:ser>
        <c:dLbls>
          <c:showLegendKey val="0"/>
          <c:showVal val="0"/>
          <c:showCatName val="0"/>
          <c:showSerName val="0"/>
          <c:showPercent val="0"/>
          <c:showBubbleSize val="0"/>
        </c:dLbls>
        <c:gapWidth val="21"/>
        <c:axId val="469799560"/>
        <c:axId val="46979995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Sales'!$G$43,'Inter. Sales'!$G$43,'Inter. Sales'!$G$43,'Inter. Sales'!$G$43,'Inter. Sales'!$G$43)</c:f>
            </c:numRef>
          </c:val>
          <c:smooth val="0"/>
          <c:extLst>
            <c:ext xmlns:c16="http://schemas.microsoft.com/office/drawing/2014/chart" uri="{C3380CC4-5D6E-409C-BE32-E72D297353CC}">
              <c16:uniqueId val="{00000001-7820-4B4B-BFB7-510C3BCB2E19}"/>
            </c:ext>
          </c:extLst>
        </c:ser>
        <c:dLbls>
          <c:showLegendKey val="0"/>
          <c:showVal val="0"/>
          <c:showCatName val="0"/>
          <c:showSerName val="0"/>
          <c:showPercent val="0"/>
          <c:showBubbleSize val="0"/>
        </c:dLbls>
        <c:marker val="1"/>
        <c:smooth val="0"/>
        <c:axId val="469799560"/>
        <c:axId val="469799952"/>
      </c:lineChart>
      <c:catAx>
        <c:axId val="469799560"/>
        <c:scaling>
          <c:orientation val="minMax"/>
        </c:scaling>
        <c:delete val="1"/>
        <c:axPos val="b"/>
        <c:majorTickMark val="out"/>
        <c:minorTickMark val="none"/>
        <c:tickLblPos val="none"/>
        <c:crossAx val="469799952"/>
        <c:crosses val="autoZero"/>
        <c:auto val="1"/>
        <c:lblAlgn val="ctr"/>
        <c:lblOffset val="100"/>
        <c:noMultiLvlLbl val="0"/>
      </c:catAx>
      <c:valAx>
        <c:axId val="469799952"/>
        <c:scaling>
          <c:orientation val="minMax"/>
          <c:max val="80"/>
          <c:min val="0"/>
        </c:scaling>
        <c:delete val="0"/>
        <c:axPos val="l"/>
        <c:numFmt formatCode="0.00" sourceLinked="1"/>
        <c:majorTickMark val="none"/>
        <c:minorTickMark val="none"/>
        <c:tickLblPos val="none"/>
        <c:crossAx val="4697995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Sales'!$D$44</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Sales'!$I$45:$M$45</c:f>
            </c:numRef>
          </c:val>
          <c:extLst>
            <c:ext xmlns:c16="http://schemas.microsoft.com/office/drawing/2014/chart" uri="{C3380CC4-5D6E-409C-BE32-E72D297353CC}">
              <c16:uniqueId val="{00000000-2FFC-46F2-AB5E-A39A996F526E}"/>
            </c:ext>
          </c:extLst>
        </c:ser>
        <c:dLbls>
          <c:showLegendKey val="0"/>
          <c:showVal val="0"/>
          <c:showCatName val="0"/>
          <c:showSerName val="0"/>
          <c:showPercent val="0"/>
          <c:showBubbleSize val="0"/>
        </c:dLbls>
        <c:gapWidth val="21"/>
        <c:axId val="469800344"/>
        <c:axId val="46980073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Sales'!$G$45,'Inter. Sales'!$G$45,'Inter. Sales'!$G$45,'Inter. Sales'!$G$45,'Inter. Sales'!$G$45)</c:f>
            </c:numRef>
          </c:val>
          <c:smooth val="0"/>
          <c:extLst>
            <c:ext xmlns:c16="http://schemas.microsoft.com/office/drawing/2014/chart" uri="{C3380CC4-5D6E-409C-BE32-E72D297353CC}">
              <c16:uniqueId val="{00000001-2FFC-46F2-AB5E-A39A996F526E}"/>
            </c:ext>
          </c:extLst>
        </c:ser>
        <c:dLbls>
          <c:showLegendKey val="0"/>
          <c:showVal val="0"/>
          <c:showCatName val="0"/>
          <c:showSerName val="0"/>
          <c:showPercent val="0"/>
          <c:showBubbleSize val="0"/>
        </c:dLbls>
        <c:marker val="1"/>
        <c:smooth val="0"/>
        <c:axId val="469800344"/>
        <c:axId val="469800736"/>
      </c:lineChart>
      <c:catAx>
        <c:axId val="469800344"/>
        <c:scaling>
          <c:orientation val="minMax"/>
        </c:scaling>
        <c:delete val="1"/>
        <c:axPos val="b"/>
        <c:majorTickMark val="out"/>
        <c:minorTickMark val="none"/>
        <c:tickLblPos val="none"/>
        <c:crossAx val="469800736"/>
        <c:crosses val="autoZero"/>
        <c:auto val="1"/>
        <c:lblAlgn val="ctr"/>
        <c:lblOffset val="100"/>
        <c:noMultiLvlLbl val="0"/>
      </c:catAx>
      <c:valAx>
        <c:axId val="469800736"/>
        <c:scaling>
          <c:orientation val="minMax"/>
          <c:max val="80"/>
          <c:min val="0"/>
        </c:scaling>
        <c:delete val="0"/>
        <c:axPos val="l"/>
        <c:numFmt formatCode="0.00" sourceLinked="1"/>
        <c:majorTickMark val="none"/>
        <c:minorTickMark val="none"/>
        <c:tickLblPos val="none"/>
        <c:crossAx val="4698003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Sales'!$D$46</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Sales'!$I$47:$M$47</c:f>
            </c:numRef>
          </c:val>
          <c:extLst>
            <c:ext xmlns:c16="http://schemas.microsoft.com/office/drawing/2014/chart" uri="{C3380CC4-5D6E-409C-BE32-E72D297353CC}">
              <c16:uniqueId val="{00000000-4027-486A-B5D9-A072E7550C9C}"/>
            </c:ext>
          </c:extLst>
        </c:ser>
        <c:dLbls>
          <c:showLegendKey val="0"/>
          <c:showVal val="0"/>
          <c:showCatName val="0"/>
          <c:showSerName val="0"/>
          <c:showPercent val="0"/>
          <c:showBubbleSize val="0"/>
        </c:dLbls>
        <c:gapWidth val="21"/>
        <c:axId val="469801520"/>
        <c:axId val="46980191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Sales'!$G$47,'Inter. Sales'!$G$47,'Inter. Sales'!$G$47,'Inter. Sales'!$G$47,'Inter. Sales'!$G$47)</c:f>
            </c:numRef>
          </c:val>
          <c:smooth val="0"/>
          <c:extLst>
            <c:ext xmlns:c16="http://schemas.microsoft.com/office/drawing/2014/chart" uri="{C3380CC4-5D6E-409C-BE32-E72D297353CC}">
              <c16:uniqueId val="{00000001-4027-486A-B5D9-A072E7550C9C}"/>
            </c:ext>
          </c:extLst>
        </c:ser>
        <c:dLbls>
          <c:showLegendKey val="0"/>
          <c:showVal val="0"/>
          <c:showCatName val="0"/>
          <c:showSerName val="0"/>
          <c:showPercent val="0"/>
          <c:showBubbleSize val="0"/>
        </c:dLbls>
        <c:marker val="1"/>
        <c:smooth val="0"/>
        <c:axId val="469801520"/>
        <c:axId val="469801912"/>
      </c:lineChart>
      <c:catAx>
        <c:axId val="469801520"/>
        <c:scaling>
          <c:orientation val="minMax"/>
        </c:scaling>
        <c:delete val="1"/>
        <c:axPos val="b"/>
        <c:majorTickMark val="out"/>
        <c:minorTickMark val="none"/>
        <c:tickLblPos val="none"/>
        <c:crossAx val="469801912"/>
        <c:crosses val="autoZero"/>
        <c:auto val="1"/>
        <c:lblAlgn val="ctr"/>
        <c:lblOffset val="100"/>
        <c:noMultiLvlLbl val="0"/>
      </c:catAx>
      <c:valAx>
        <c:axId val="469801912"/>
        <c:scaling>
          <c:orientation val="minMax"/>
          <c:max val="80"/>
          <c:min val="0"/>
        </c:scaling>
        <c:delete val="0"/>
        <c:axPos val="l"/>
        <c:numFmt formatCode="0.00" sourceLinked="1"/>
        <c:majorTickMark val="none"/>
        <c:minorTickMark val="none"/>
        <c:tickLblPos val="none"/>
        <c:crossAx val="4698015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Sales'!$D$48</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Sales'!$I$49:$M$49</c:f>
            </c:numRef>
          </c:val>
          <c:extLst>
            <c:ext xmlns:c16="http://schemas.microsoft.com/office/drawing/2014/chart" uri="{C3380CC4-5D6E-409C-BE32-E72D297353CC}">
              <c16:uniqueId val="{00000000-2C42-4FE7-8CFC-A75E4523102E}"/>
            </c:ext>
          </c:extLst>
        </c:ser>
        <c:dLbls>
          <c:showLegendKey val="0"/>
          <c:showVal val="0"/>
          <c:showCatName val="0"/>
          <c:showSerName val="0"/>
          <c:showPercent val="0"/>
          <c:showBubbleSize val="0"/>
        </c:dLbls>
        <c:gapWidth val="21"/>
        <c:axId val="459284864"/>
        <c:axId val="45928525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Sales'!$G$49,'Inter. Sales'!$G$49,'Inter. Sales'!$G$49,'Inter. Sales'!$G$49,'Inter. Sales'!$G$49)</c:f>
            </c:numRef>
          </c:val>
          <c:smooth val="0"/>
          <c:extLst>
            <c:ext xmlns:c16="http://schemas.microsoft.com/office/drawing/2014/chart" uri="{C3380CC4-5D6E-409C-BE32-E72D297353CC}">
              <c16:uniqueId val="{00000001-2C42-4FE7-8CFC-A75E4523102E}"/>
            </c:ext>
          </c:extLst>
        </c:ser>
        <c:dLbls>
          <c:showLegendKey val="0"/>
          <c:showVal val="0"/>
          <c:showCatName val="0"/>
          <c:showSerName val="0"/>
          <c:showPercent val="0"/>
          <c:showBubbleSize val="0"/>
        </c:dLbls>
        <c:marker val="1"/>
        <c:smooth val="0"/>
        <c:axId val="459284864"/>
        <c:axId val="459285256"/>
      </c:lineChart>
      <c:catAx>
        <c:axId val="459284864"/>
        <c:scaling>
          <c:orientation val="minMax"/>
        </c:scaling>
        <c:delete val="1"/>
        <c:axPos val="b"/>
        <c:majorTickMark val="out"/>
        <c:minorTickMark val="none"/>
        <c:tickLblPos val="none"/>
        <c:crossAx val="459285256"/>
        <c:crosses val="autoZero"/>
        <c:auto val="1"/>
        <c:lblAlgn val="ctr"/>
        <c:lblOffset val="100"/>
        <c:noMultiLvlLbl val="0"/>
      </c:catAx>
      <c:valAx>
        <c:axId val="459285256"/>
        <c:scaling>
          <c:orientation val="minMax"/>
          <c:max val="80"/>
          <c:min val="0"/>
        </c:scaling>
        <c:delete val="0"/>
        <c:axPos val="l"/>
        <c:numFmt formatCode="0.00" sourceLinked="1"/>
        <c:majorTickMark val="none"/>
        <c:minorTickMark val="none"/>
        <c:tickLblPos val="none"/>
        <c:crossAx val="4592848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Sales'!$D$50</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Sales'!$I$51:$M$51</c:f>
            </c:numRef>
          </c:val>
          <c:extLst>
            <c:ext xmlns:c16="http://schemas.microsoft.com/office/drawing/2014/chart" uri="{C3380CC4-5D6E-409C-BE32-E72D297353CC}">
              <c16:uniqueId val="{00000000-94D3-409B-BB1A-E194E55F939D}"/>
            </c:ext>
          </c:extLst>
        </c:ser>
        <c:dLbls>
          <c:showLegendKey val="0"/>
          <c:showVal val="0"/>
          <c:showCatName val="0"/>
          <c:showSerName val="0"/>
          <c:showPercent val="0"/>
          <c:showBubbleSize val="0"/>
        </c:dLbls>
        <c:gapWidth val="21"/>
        <c:axId val="459286040"/>
        <c:axId val="45928643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Sales'!$G$51,'Inter. Sales'!$G$51,'Inter. Sales'!$G$51,'Inter. Sales'!$G$51,'Inter. Sales'!$G$51)</c:f>
            </c:numRef>
          </c:val>
          <c:smooth val="0"/>
          <c:extLst>
            <c:ext xmlns:c16="http://schemas.microsoft.com/office/drawing/2014/chart" uri="{C3380CC4-5D6E-409C-BE32-E72D297353CC}">
              <c16:uniqueId val="{00000001-94D3-409B-BB1A-E194E55F939D}"/>
            </c:ext>
          </c:extLst>
        </c:ser>
        <c:dLbls>
          <c:showLegendKey val="0"/>
          <c:showVal val="0"/>
          <c:showCatName val="0"/>
          <c:showSerName val="0"/>
          <c:showPercent val="0"/>
          <c:showBubbleSize val="0"/>
        </c:dLbls>
        <c:marker val="1"/>
        <c:smooth val="0"/>
        <c:axId val="459286040"/>
        <c:axId val="459286432"/>
      </c:lineChart>
      <c:catAx>
        <c:axId val="459286040"/>
        <c:scaling>
          <c:orientation val="minMax"/>
        </c:scaling>
        <c:delete val="1"/>
        <c:axPos val="b"/>
        <c:majorTickMark val="out"/>
        <c:minorTickMark val="none"/>
        <c:tickLblPos val="none"/>
        <c:crossAx val="459286432"/>
        <c:crosses val="autoZero"/>
        <c:auto val="1"/>
        <c:lblAlgn val="ctr"/>
        <c:lblOffset val="100"/>
        <c:noMultiLvlLbl val="0"/>
      </c:catAx>
      <c:valAx>
        <c:axId val="459286432"/>
        <c:scaling>
          <c:orientation val="minMax"/>
          <c:max val="80"/>
          <c:min val="0"/>
        </c:scaling>
        <c:delete val="0"/>
        <c:axPos val="l"/>
        <c:numFmt formatCode="0.00" sourceLinked="1"/>
        <c:majorTickMark val="none"/>
        <c:minorTickMark val="none"/>
        <c:tickLblPos val="none"/>
        <c:crossAx val="4592860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Sales'!$D$52</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Sales'!$I$53:$M$53</c:f>
            </c:numRef>
          </c:val>
          <c:extLst>
            <c:ext xmlns:c16="http://schemas.microsoft.com/office/drawing/2014/chart" uri="{C3380CC4-5D6E-409C-BE32-E72D297353CC}">
              <c16:uniqueId val="{00000000-4C84-4AC8-926C-ACEE2C41D637}"/>
            </c:ext>
          </c:extLst>
        </c:ser>
        <c:dLbls>
          <c:showLegendKey val="0"/>
          <c:showVal val="0"/>
          <c:showCatName val="0"/>
          <c:showSerName val="0"/>
          <c:showPercent val="0"/>
          <c:showBubbleSize val="0"/>
        </c:dLbls>
        <c:gapWidth val="21"/>
        <c:axId val="459287216"/>
        <c:axId val="45928760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Sales'!$G$53,'Inter. Sales'!$G$53,'Inter. Sales'!$G$53,'Inter. Sales'!$G$53,'Inter. Sales'!$G$53)</c:f>
            </c:numRef>
          </c:val>
          <c:smooth val="0"/>
          <c:extLst>
            <c:ext xmlns:c16="http://schemas.microsoft.com/office/drawing/2014/chart" uri="{C3380CC4-5D6E-409C-BE32-E72D297353CC}">
              <c16:uniqueId val="{00000001-4C84-4AC8-926C-ACEE2C41D637}"/>
            </c:ext>
          </c:extLst>
        </c:ser>
        <c:dLbls>
          <c:showLegendKey val="0"/>
          <c:showVal val="0"/>
          <c:showCatName val="0"/>
          <c:showSerName val="0"/>
          <c:showPercent val="0"/>
          <c:showBubbleSize val="0"/>
        </c:dLbls>
        <c:marker val="1"/>
        <c:smooth val="0"/>
        <c:axId val="459287216"/>
        <c:axId val="459287608"/>
      </c:lineChart>
      <c:catAx>
        <c:axId val="459287216"/>
        <c:scaling>
          <c:orientation val="minMax"/>
        </c:scaling>
        <c:delete val="1"/>
        <c:axPos val="b"/>
        <c:majorTickMark val="out"/>
        <c:minorTickMark val="none"/>
        <c:tickLblPos val="none"/>
        <c:crossAx val="459287608"/>
        <c:crosses val="autoZero"/>
        <c:auto val="1"/>
        <c:lblAlgn val="ctr"/>
        <c:lblOffset val="100"/>
        <c:noMultiLvlLbl val="0"/>
      </c:catAx>
      <c:valAx>
        <c:axId val="459287608"/>
        <c:scaling>
          <c:orientation val="minMax"/>
          <c:max val="80"/>
          <c:min val="0"/>
        </c:scaling>
        <c:delete val="0"/>
        <c:axPos val="l"/>
        <c:numFmt formatCode="0.00" sourceLinked="1"/>
        <c:majorTickMark val="none"/>
        <c:minorTickMark val="none"/>
        <c:tickLblPos val="none"/>
        <c:crossAx val="4592872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Sales'!$D$54</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Sales'!$I$55:$M$55</c:f>
            </c:numRef>
          </c:val>
          <c:extLst>
            <c:ext xmlns:c16="http://schemas.microsoft.com/office/drawing/2014/chart" uri="{C3380CC4-5D6E-409C-BE32-E72D297353CC}">
              <c16:uniqueId val="{00000000-CF01-4D69-85CF-2C4216BBB805}"/>
            </c:ext>
          </c:extLst>
        </c:ser>
        <c:dLbls>
          <c:showLegendKey val="0"/>
          <c:showVal val="0"/>
          <c:showCatName val="0"/>
          <c:showSerName val="0"/>
          <c:showPercent val="0"/>
          <c:showBubbleSize val="0"/>
        </c:dLbls>
        <c:gapWidth val="21"/>
        <c:axId val="459288392"/>
        <c:axId val="45928878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Sales'!$G$55,'Inter. Sales'!$G$55,'Inter. Sales'!$G$55,'Inter. Sales'!$G$55,'Inter. Sales'!$G$55)</c:f>
            </c:numRef>
          </c:val>
          <c:smooth val="0"/>
          <c:extLst>
            <c:ext xmlns:c16="http://schemas.microsoft.com/office/drawing/2014/chart" uri="{C3380CC4-5D6E-409C-BE32-E72D297353CC}">
              <c16:uniqueId val="{00000001-CF01-4D69-85CF-2C4216BBB805}"/>
            </c:ext>
          </c:extLst>
        </c:ser>
        <c:dLbls>
          <c:showLegendKey val="0"/>
          <c:showVal val="0"/>
          <c:showCatName val="0"/>
          <c:showSerName val="0"/>
          <c:showPercent val="0"/>
          <c:showBubbleSize val="0"/>
        </c:dLbls>
        <c:marker val="1"/>
        <c:smooth val="0"/>
        <c:axId val="459288392"/>
        <c:axId val="459288784"/>
      </c:lineChart>
      <c:catAx>
        <c:axId val="459288392"/>
        <c:scaling>
          <c:orientation val="minMax"/>
        </c:scaling>
        <c:delete val="1"/>
        <c:axPos val="b"/>
        <c:majorTickMark val="out"/>
        <c:minorTickMark val="none"/>
        <c:tickLblPos val="none"/>
        <c:crossAx val="459288784"/>
        <c:crosses val="autoZero"/>
        <c:auto val="1"/>
        <c:lblAlgn val="ctr"/>
        <c:lblOffset val="100"/>
        <c:noMultiLvlLbl val="0"/>
      </c:catAx>
      <c:valAx>
        <c:axId val="459288784"/>
        <c:scaling>
          <c:orientation val="minMax"/>
          <c:max val="80"/>
          <c:min val="0"/>
        </c:scaling>
        <c:delete val="0"/>
        <c:axPos val="l"/>
        <c:numFmt formatCode="0.00" sourceLinked="1"/>
        <c:majorTickMark val="none"/>
        <c:minorTickMark val="none"/>
        <c:tickLblPos val="none"/>
        <c:crossAx val="4592883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portrait"/>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Sales'!$D$56</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Sales'!$I$57:$M$57</c:f>
            </c:numRef>
          </c:val>
          <c:extLst>
            <c:ext xmlns:c16="http://schemas.microsoft.com/office/drawing/2014/chart" uri="{C3380CC4-5D6E-409C-BE32-E72D297353CC}">
              <c16:uniqueId val="{00000000-B579-408A-92BD-D8005F18E3F8}"/>
            </c:ext>
          </c:extLst>
        </c:ser>
        <c:dLbls>
          <c:showLegendKey val="0"/>
          <c:showVal val="0"/>
          <c:showCatName val="0"/>
          <c:showSerName val="0"/>
          <c:showPercent val="0"/>
          <c:showBubbleSize val="0"/>
        </c:dLbls>
        <c:gapWidth val="21"/>
        <c:axId val="459289568"/>
        <c:axId val="459289960"/>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Sales'!$G$57,'Inter. Sales'!$G$57,'Inter. Sales'!$G$57,'Inter. Sales'!$G$57,'Inter. Sales'!$G$57)</c:f>
            </c:numRef>
          </c:val>
          <c:smooth val="0"/>
          <c:extLst>
            <c:ext xmlns:c16="http://schemas.microsoft.com/office/drawing/2014/chart" uri="{C3380CC4-5D6E-409C-BE32-E72D297353CC}">
              <c16:uniqueId val="{00000001-B579-408A-92BD-D8005F18E3F8}"/>
            </c:ext>
          </c:extLst>
        </c:ser>
        <c:dLbls>
          <c:showLegendKey val="0"/>
          <c:showVal val="0"/>
          <c:showCatName val="0"/>
          <c:showSerName val="0"/>
          <c:showPercent val="0"/>
          <c:showBubbleSize val="0"/>
        </c:dLbls>
        <c:marker val="1"/>
        <c:smooth val="0"/>
        <c:axId val="459289568"/>
        <c:axId val="459289960"/>
      </c:lineChart>
      <c:catAx>
        <c:axId val="459289568"/>
        <c:scaling>
          <c:orientation val="minMax"/>
        </c:scaling>
        <c:delete val="1"/>
        <c:axPos val="b"/>
        <c:majorTickMark val="out"/>
        <c:minorTickMark val="none"/>
        <c:tickLblPos val="none"/>
        <c:crossAx val="459289960"/>
        <c:crosses val="autoZero"/>
        <c:auto val="1"/>
        <c:lblAlgn val="ctr"/>
        <c:lblOffset val="100"/>
        <c:noMultiLvlLbl val="0"/>
      </c:catAx>
      <c:valAx>
        <c:axId val="459289960"/>
        <c:scaling>
          <c:orientation val="minMax"/>
          <c:max val="80"/>
          <c:min val="0"/>
        </c:scaling>
        <c:delete val="0"/>
        <c:axPos val="l"/>
        <c:numFmt formatCode="0.00" sourceLinked="1"/>
        <c:majorTickMark val="none"/>
        <c:minorTickMark val="none"/>
        <c:tickLblPos val="none"/>
        <c:crossAx val="459289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Sales!$D$36</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Sales!$I$37:$M$37</c:f>
            </c:numRef>
          </c:val>
          <c:extLst>
            <c:ext xmlns:c16="http://schemas.microsoft.com/office/drawing/2014/chart" uri="{C3380CC4-5D6E-409C-BE32-E72D297353CC}">
              <c16:uniqueId val="{00000000-77C9-4464-A44A-5A0F7B7CE697}"/>
            </c:ext>
          </c:extLst>
        </c:ser>
        <c:dLbls>
          <c:showLegendKey val="0"/>
          <c:showVal val="0"/>
          <c:showCatName val="0"/>
          <c:showSerName val="0"/>
          <c:showPercent val="0"/>
          <c:showBubbleSize val="0"/>
        </c:dLbls>
        <c:gapWidth val="21"/>
        <c:axId val="313368552"/>
        <c:axId val="313368944"/>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(Sales!$G$37,Sales!$G$37,Sales!$G$37,Sales!$G$37,Sales!$G$37)</c:f>
            </c:numRef>
          </c:val>
          <c:smooth val="0"/>
          <c:extLst>
            <c:ext xmlns:c16="http://schemas.microsoft.com/office/drawing/2014/chart" uri="{C3380CC4-5D6E-409C-BE32-E72D297353CC}">
              <c16:uniqueId val="{00000001-77C9-4464-A44A-5A0F7B7CE697}"/>
            </c:ext>
          </c:extLst>
        </c:ser>
        <c:dLbls>
          <c:showLegendKey val="0"/>
          <c:showVal val="0"/>
          <c:showCatName val="0"/>
          <c:showSerName val="0"/>
          <c:showPercent val="0"/>
          <c:showBubbleSize val="0"/>
        </c:dLbls>
        <c:marker val="1"/>
        <c:smooth val="0"/>
        <c:axId val="313368552"/>
        <c:axId val="313368944"/>
      </c:lineChart>
      <c:catAx>
        <c:axId val="313368552"/>
        <c:scaling>
          <c:orientation val="minMax"/>
        </c:scaling>
        <c:delete val="1"/>
        <c:axPos val="b"/>
        <c:numFmt formatCode="General" sourceLinked="1"/>
        <c:majorTickMark val="out"/>
        <c:minorTickMark val="none"/>
        <c:tickLblPos val="none"/>
        <c:crossAx val="313368944"/>
        <c:crosses val="autoZero"/>
        <c:auto val="1"/>
        <c:lblAlgn val="ctr"/>
        <c:lblOffset val="100"/>
        <c:noMultiLvlLbl val="0"/>
      </c:catAx>
      <c:valAx>
        <c:axId val="313368944"/>
        <c:scaling>
          <c:orientation val="minMax"/>
          <c:max val="80"/>
          <c:min val="0"/>
        </c:scaling>
        <c:delete val="0"/>
        <c:axPos val="l"/>
        <c:numFmt formatCode="0.00" sourceLinked="1"/>
        <c:majorTickMark val="none"/>
        <c:minorTickMark val="none"/>
        <c:tickLblPos val="none"/>
        <c:crossAx val="3133685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Sales'!$D$58</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Sales'!$I$59:$M$59</c:f>
            </c:numRef>
          </c:val>
          <c:extLst>
            <c:ext xmlns:c16="http://schemas.microsoft.com/office/drawing/2014/chart" uri="{C3380CC4-5D6E-409C-BE32-E72D297353CC}">
              <c16:uniqueId val="{00000000-C7A3-4CBC-80F3-28FF4660A96C}"/>
            </c:ext>
          </c:extLst>
        </c:ser>
        <c:dLbls>
          <c:showLegendKey val="0"/>
          <c:showVal val="0"/>
          <c:showCatName val="0"/>
          <c:showSerName val="0"/>
          <c:showPercent val="0"/>
          <c:showBubbleSize val="0"/>
        </c:dLbls>
        <c:gapWidth val="21"/>
        <c:axId val="459290744"/>
        <c:axId val="459291136"/>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Sales'!$G$59,'Inter. Sales'!$G$59,'Inter. Sales'!$G$59,'Inter. Sales'!$G$59,'Inter. Sales'!$G$59)</c:f>
            </c:numRef>
          </c:val>
          <c:smooth val="0"/>
          <c:extLst>
            <c:ext xmlns:c16="http://schemas.microsoft.com/office/drawing/2014/chart" uri="{C3380CC4-5D6E-409C-BE32-E72D297353CC}">
              <c16:uniqueId val="{00000001-C7A3-4CBC-80F3-28FF4660A96C}"/>
            </c:ext>
          </c:extLst>
        </c:ser>
        <c:dLbls>
          <c:showLegendKey val="0"/>
          <c:showVal val="0"/>
          <c:showCatName val="0"/>
          <c:showSerName val="0"/>
          <c:showPercent val="0"/>
          <c:showBubbleSize val="0"/>
        </c:dLbls>
        <c:marker val="1"/>
        <c:smooth val="0"/>
        <c:axId val="459290744"/>
        <c:axId val="459291136"/>
      </c:lineChart>
      <c:catAx>
        <c:axId val="459290744"/>
        <c:scaling>
          <c:orientation val="minMax"/>
        </c:scaling>
        <c:delete val="1"/>
        <c:axPos val="b"/>
        <c:majorTickMark val="out"/>
        <c:minorTickMark val="none"/>
        <c:tickLblPos val="none"/>
        <c:crossAx val="459291136"/>
        <c:crosses val="autoZero"/>
        <c:auto val="1"/>
        <c:lblAlgn val="ctr"/>
        <c:lblOffset val="100"/>
        <c:noMultiLvlLbl val="0"/>
      </c:catAx>
      <c:valAx>
        <c:axId val="459291136"/>
        <c:scaling>
          <c:orientation val="minMax"/>
          <c:max val="80"/>
          <c:min val="0"/>
        </c:scaling>
        <c:delete val="0"/>
        <c:axPos val="l"/>
        <c:numFmt formatCode="0.00" sourceLinked="1"/>
        <c:majorTickMark val="none"/>
        <c:minorTickMark val="none"/>
        <c:tickLblPos val="none"/>
        <c:crossAx val="459290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portrait"/>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Sales'!$D$60</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Sales'!$I$61:$M$61</c:f>
            </c:numRef>
          </c:val>
          <c:extLst>
            <c:ext xmlns:c16="http://schemas.microsoft.com/office/drawing/2014/chart" uri="{C3380CC4-5D6E-409C-BE32-E72D297353CC}">
              <c16:uniqueId val="{00000000-B838-43E7-BFC0-04F0C9C196DD}"/>
            </c:ext>
          </c:extLst>
        </c:ser>
        <c:dLbls>
          <c:showLegendKey val="0"/>
          <c:showVal val="0"/>
          <c:showCatName val="0"/>
          <c:showSerName val="0"/>
          <c:showPercent val="0"/>
          <c:showBubbleSize val="0"/>
        </c:dLbls>
        <c:gapWidth val="21"/>
        <c:axId val="459291920"/>
        <c:axId val="459292312"/>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Sales'!$G$61,'Inter. Sales'!$G$61,'Inter. Sales'!$G$61,'Inter. Sales'!$G$61,'Inter. Sales'!$G$61)</c:f>
            </c:numRef>
          </c:val>
          <c:smooth val="0"/>
          <c:extLst>
            <c:ext xmlns:c16="http://schemas.microsoft.com/office/drawing/2014/chart" uri="{C3380CC4-5D6E-409C-BE32-E72D297353CC}">
              <c16:uniqueId val="{00000001-B838-43E7-BFC0-04F0C9C196DD}"/>
            </c:ext>
          </c:extLst>
        </c:ser>
        <c:dLbls>
          <c:showLegendKey val="0"/>
          <c:showVal val="0"/>
          <c:showCatName val="0"/>
          <c:showSerName val="0"/>
          <c:showPercent val="0"/>
          <c:showBubbleSize val="0"/>
        </c:dLbls>
        <c:marker val="1"/>
        <c:smooth val="0"/>
        <c:axId val="459291920"/>
        <c:axId val="459292312"/>
      </c:lineChart>
      <c:catAx>
        <c:axId val="459291920"/>
        <c:scaling>
          <c:orientation val="minMax"/>
        </c:scaling>
        <c:delete val="1"/>
        <c:axPos val="b"/>
        <c:majorTickMark val="out"/>
        <c:minorTickMark val="none"/>
        <c:tickLblPos val="none"/>
        <c:crossAx val="459292312"/>
        <c:crosses val="autoZero"/>
        <c:auto val="1"/>
        <c:lblAlgn val="ctr"/>
        <c:lblOffset val="100"/>
        <c:noMultiLvlLbl val="0"/>
      </c:catAx>
      <c:valAx>
        <c:axId val="459292312"/>
        <c:scaling>
          <c:orientation val="minMax"/>
          <c:max val="80"/>
          <c:min val="0"/>
        </c:scaling>
        <c:delete val="0"/>
        <c:axPos val="l"/>
        <c:numFmt formatCode="0.00" sourceLinked="1"/>
        <c:majorTickMark val="none"/>
        <c:minorTickMark val="none"/>
        <c:tickLblPos val="none"/>
        <c:crossAx val="459291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portrait"/>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Sales'!$D$62</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Sales'!$I$63:$M$63</c:f>
            </c:numRef>
          </c:val>
          <c:extLst>
            <c:ext xmlns:c16="http://schemas.microsoft.com/office/drawing/2014/chart" uri="{C3380CC4-5D6E-409C-BE32-E72D297353CC}">
              <c16:uniqueId val="{00000000-3B3D-4F82-8B35-31E166E8378E}"/>
            </c:ext>
          </c:extLst>
        </c:ser>
        <c:dLbls>
          <c:showLegendKey val="0"/>
          <c:showVal val="0"/>
          <c:showCatName val="0"/>
          <c:showSerName val="0"/>
          <c:showPercent val="0"/>
          <c:showBubbleSize val="0"/>
        </c:dLbls>
        <c:gapWidth val="21"/>
        <c:axId val="459293096"/>
        <c:axId val="459293488"/>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Sales'!$G$63,'Inter. Sales'!$G$63,'Inter. Sales'!$G$63,'Inter. Sales'!$G$63,'Inter. Sales'!$G$63)</c:f>
            </c:numRef>
          </c:val>
          <c:smooth val="0"/>
          <c:extLst>
            <c:ext xmlns:c16="http://schemas.microsoft.com/office/drawing/2014/chart" uri="{C3380CC4-5D6E-409C-BE32-E72D297353CC}">
              <c16:uniqueId val="{00000001-3B3D-4F82-8B35-31E166E8378E}"/>
            </c:ext>
          </c:extLst>
        </c:ser>
        <c:dLbls>
          <c:showLegendKey val="0"/>
          <c:showVal val="0"/>
          <c:showCatName val="0"/>
          <c:showSerName val="0"/>
          <c:showPercent val="0"/>
          <c:showBubbleSize val="0"/>
        </c:dLbls>
        <c:marker val="1"/>
        <c:smooth val="0"/>
        <c:axId val="459293096"/>
        <c:axId val="459293488"/>
      </c:lineChart>
      <c:catAx>
        <c:axId val="459293096"/>
        <c:scaling>
          <c:orientation val="minMax"/>
        </c:scaling>
        <c:delete val="1"/>
        <c:axPos val="b"/>
        <c:majorTickMark val="out"/>
        <c:minorTickMark val="none"/>
        <c:tickLblPos val="none"/>
        <c:crossAx val="459293488"/>
        <c:crosses val="autoZero"/>
        <c:auto val="1"/>
        <c:lblAlgn val="ctr"/>
        <c:lblOffset val="100"/>
        <c:noMultiLvlLbl val="0"/>
      </c:catAx>
      <c:valAx>
        <c:axId val="459293488"/>
        <c:scaling>
          <c:orientation val="minMax"/>
          <c:max val="80"/>
          <c:min val="0"/>
        </c:scaling>
        <c:delete val="0"/>
        <c:axPos val="l"/>
        <c:numFmt formatCode="0.00" sourceLinked="1"/>
        <c:majorTickMark val="none"/>
        <c:minorTickMark val="none"/>
        <c:tickLblPos val="none"/>
        <c:crossAx val="459293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portrait"/>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'Inter. Sales'!$D$64</c:f>
              <c:strCache>
                <c:ptCount val="1"/>
              </c:strCache>
            </c:strRef>
          </c:tx>
          <c:spPr>
            <a:solidFill>
              <a:srgbClr val="0000CC"/>
            </a:solidFill>
            <a:ln w="25400">
              <a:noFill/>
            </a:ln>
          </c:spPr>
          <c:invertIfNegative val="0"/>
          <c:cat>
            <c:numRef>
              <c:f>'Inter. Sales'!$I$5:$M$5</c:f>
              <c:numCache>
                <c:formatCode>General</c:formatCode>
                <c:ptCount val="5"/>
                <c:pt idx="0">
                  <c:v>2014</c:v>
                </c:pt>
                <c:pt idx="1">
                  <c:v>2015</c:v>
                </c:pt>
                <c:pt idx="2">
                  <c:v>2016</c:v>
                </c:pt>
                <c:pt idx="3">
                  <c:v>2017</c:v>
                </c:pt>
                <c:pt idx="4">
                  <c:v>2018</c:v>
                </c:pt>
              </c:numCache>
            </c:numRef>
          </c:cat>
          <c:val>
            <c:numRef>
              <c:f>'Inter. Sales'!$I$65:$M$65</c:f>
            </c:numRef>
          </c:val>
          <c:extLst>
            <c:ext xmlns:c16="http://schemas.microsoft.com/office/drawing/2014/chart" uri="{C3380CC4-5D6E-409C-BE32-E72D297353CC}">
              <c16:uniqueId val="{00000000-3CBB-41BD-ACB6-2A7EBA05F706}"/>
            </c:ext>
          </c:extLst>
        </c:ser>
        <c:dLbls>
          <c:showLegendKey val="0"/>
          <c:showVal val="0"/>
          <c:showCatName val="0"/>
          <c:showSerName val="0"/>
          <c:showPercent val="0"/>
          <c:showBubbleSize val="0"/>
        </c:dLbls>
        <c:gapWidth val="21"/>
        <c:axId val="459294272"/>
        <c:axId val="459294664"/>
      </c:barChart>
      <c:lineChart>
        <c:grouping val="standard"/>
        <c:varyColors val="0"/>
        <c:ser>
          <c:idx val="1"/>
          <c:order val="1"/>
          <c:tx>
            <c:strRef>
              <c:f>'Inter. Sales'!$G$5</c:f>
              <c:strCache>
                <c:ptCount val="1"/>
                <c:pt idx="0">
                  <c:v>Performance Stand. / Bench</c:v>
                </c:pt>
              </c:strCache>
            </c:strRef>
          </c:tx>
          <c:spPr>
            <a:ln w="19050">
              <a:solidFill>
                <a:srgbClr val="FF0000"/>
              </a:solidFill>
              <a:prstDash val="sysDash"/>
            </a:ln>
          </c:spPr>
          <c:marker>
            <c:symbol val="none"/>
          </c:marker>
          <c:val>
            <c:numRef>
              <c:f>('Inter. Sales'!$G$65,'Inter. Sales'!$G$65,'Inter. Sales'!$G$65,'Inter. Sales'!$G$65,'Inter. Sales'!$G$65)</c:f>
            </c:numRef>
          </c:val>
          <c:smooth val="0"/>
          <c:extLst>
            <c:ext xmlns:c16="http://schemas.microsoft.com/office/drawing/2014/chart" uri="{C3380CC4-5D6E-409C-BE32-E72D297353CC}">
              <c16:uniqueId val="{00000001-3CBB-41BD-ACB6-2A7EBA05F706}"/>
            </c:ext>
          </c:extLst>
        </c:ser>
        <c:dLbls>
          <c:showLegendKey val="0"/>
          <c:showVal val="0"/>
          <c:showCatName val="0"/>
          <c:showSerName val="0"/>
          <c:showPercent val="0"/>
          <c:showBubbleSize val="0"/>
        </c:dLbls>
        <c:marker val="1"/>
        <c:smooth val="0"/>
        <c:axId val="459294272"/>
        <c:axId val="459294664"/>
      </c:lineChart>
      <c:catAx>
        <c:axId val="459294272"/>
        <c:scaling>
          <c:orientation val="minMax"/>
        </c:scaling>
        <c:delete val="1"/>
        <c:axPos val="b"/>
        <c:majorTickMark val="out"/>
        <c:minorTickMark val="none"/>
        <c:tickLblPos val="none"/>
        <c:crossAx val="459294664"/>
        <c:crosses val="autoZero"/>
        <c:auto val="1"/>
        <c:lblAlgn val="ctr"/>
        <c:lblOffset val="100"/>
        <c:noMultiLvlLbl val="0"/>
      </c:catAx>
      <c:valAx>
        <c:axId val="459294664"/>
        <c:scaling>
          <c:orientation val="minMax"/>
          <c:max val="80"/>
          <c:min val="0"/>
        </c:scaling>
        <c:delete val="0"/>
        <c:axPos val="l"/>
        <c:numFmt formatCode="0.00" sourceLinked="1"/>
        <c:majorTickMark val="none"/>
        <c:minorTickMark val="none"/>
        <c:tickLblPos val="none"/>
        <c:crossAx val="459294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portrait"/>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EHS!$D$16</c:f>
              <c:strCache>
                <c:ptCount val="1"/>
                <c:pt idx="0">
                  <c:v>Ικανοποίηση από περιβαλλοντική διαχείριση</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EHS!$I$17:$N$17</c:f>
              <c:numCache>
                <c:formatCode>0%</c:formatCode>
                <c:ptCount val="6"/>
                <c:pt idx="0">
                  <c:v>0.78</c:v>
                </c:pt>
                <c:pt idx="1">
                  <c:v>0.82</c:v>
                </c:pt>
                <c:pt idx="2">
                  <c:v>0.82</c:v>
                </c:pt>
                <c:pt idx="3">
                  <c:v>0.81</c:v>
                </c:pt>
                <c:pt idx="4">
                  <c:v>0.81</c:v>
                </c:pt>
                <c:pt idx="5">
                  <c:v>0.82</c:v>
                </c:pt>
              </c:numCache>
            </c:numRef>
          </c:val>
          <c:extLst>
            <c:ext xmlns:c16="http://schemas.microsoft.com/office/drawing/2014/chart" uri="{C3380CC4-5D6E-409C-BE32-E72D297353CC}">
              <c16:uniqueId val="{00000000-BB68-40B6-B57C-C1E4073B96C7}"/>
            </c:ext>
          </c:extLst>
        </c:ser>
        <c:dLbls>
          <c:showLegendKey val="0"/>
          <c:showVal val="0"/>
          <c:showCatName val="0"/>
          <c:showSerName val="0"/>
          <c:showPercent val="0"/>
          <c:showBubbleSize val="0"/>
        </c:dLbls>
        <c:gapWidth val="21"/>
        <c:axId val="459295840"/>
        <c:axId val="459296232"/>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(EHS!$G$17,EHS!$G$17,EHS!$G$17,EHS!$G$17,EHS!$G$17)</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BB68-40B6-B57C-C1E4073B96C7}"/>
            </c:ext>
          </c:extLst>
        </c:ser>
        <c:dLbls>
          <c:showLegendKey val="0"/>
          <c:showVal val="0"/>
          <c:showCatName val="0"/>
          <c:showSerName val="0"/>
          <c:showPercent val="0"/>
          <c:showBubbleSize val="0"/>
        </c:dLbls>
        <c:marker val="1"/>
        <c:smooth val="0"/>
        <c:axId val="459295840"/>
        <c:axId val="459296232"/>
      </c:lineChart>
      <c:catAx>
        <c:axId val="459295840"/>
        <c:scaling>
          <c:orientation val="minMax"/>
        </c:scaling>
        <c:delete val="1"/>
        <c:axPos val="b"/>
        <c:numFmt formatCode="General" sourceLinked="1"/>
        <c:majorTickMark val="out"/>
        <c:minorTickMark val="none"/>
        <c:tickLblPos val="none"/>
        <c:crossAx val="459296232"/>
        <c:crosses val="autoZero"/>
        <c:auto val="1"/>
        <c:lblAlgn val="ctr"/>
        <c:lblOffset val="100"/>
        <c:noMultiLvlLbl val="0"/>
      </c:catAx>
      <c:valAx>
        <c:axId val="459296232"/>
        <c:scaling>
          <c:orientation val="minMax"/>
          <c:min val="0"/>
        </c:scaling>
        <c:delete val="0"/>
        <c:axPos val="l"/>
        <c:numFmt formatCode="0%" sourceLinked="1"/>
        <c:majorTickMark val="none"/>
        <c:minorTickMark val="none"/>
        <c:tickLblPos val="none"/>
        <c:crossAx val="4592958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EHS!$D$16</c:f>
              <c:strCache>
                <c:ptCount val="1"/>
                <c:pt idx="0">
                  <c:v>Ικανοποίηση από περιβαλλοντική διαχείριση</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EHS!$I$21:$N$21</c:f>
              <c:numCache>
                <c:formatCode>0.00%</c:formatCode>
                <c:ptCount val="6"/>
                <c:pt idx="0">
                  <c:v>0.7735299280322977</c:v>
                </c:pt>
                <c:pt idx="1">
                  <c:v>0.72536937653216726</c:v>
                </c:pt>
                <c:pt idx="2">
                  <c:v>0.72233464711226303</c:v>
                </c:pt>
                <c:pt idx="3">
                  <c:v>0.68307095552225838</c:v>
                </c:pt>
                <c:pt idx="4">
                  <c:v>0.46490050398194943</c:v>
                </c:pt>
                <c:pt idx="5">
                  <c:v>0.38793359516815734</c:v>
                </c:pt>
              </c:numCache>
            </c:numRef>
          </c:val>
          <c:extLst>
            <c:ext xmlns:c16="http://schemas.microsoft.com/office/drawing/2014/chart" uri="{C3380CC4-5D6E-409C-BE32-E72D297353CC}">
              <c16:uniqueId val="{00000000-BB68-40B6-B57C-C1E4073B96C7}"/>
            </c:ext>
          </c:extLst>
        </c:ser>
        <c:dLbls>
          <c:showLegendKey val="0"/>
          <c:showVal val="0"/>
          <c:showCatName val="0"/>
          <c:showSerName val="0"/>
          <c:showPercent val="0"/>
          <c:showBubbleSize val="0"/>
        </c:dLbls>
        <c:gapWidth val="21"/>
        <c:axId val="459297016"/>
        <c:axId val="45929740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(EHS!$G$21,EHS!$G$21,EHS!$G$21,EHS!$G$21,EHS!$G$21)</c:f>
              <c:numCache>
                <c:formatCode>0%</c:formatCode>
                <c:ptCount val="5"/>
                <c:pt idx="0">
                  <c:v>0.75</c:v>
                </c:pt>
                <c:pt idx="1">
                  <c:v>0.75</c:v>
                </c:pt>
                <c:pt idx="2">
                  <c:v>0.75</c:v>
                </c:pt>
                <c:pt idx="3">
                  <c:v>0.75</c:v>
                </c:pt>
                <c:pt idx="4">
                  <c:v>0.75</c:v>
                </c:pt>
              </c:numCache>
            </c:numRef>
          </c:val>
          <c:smooth val="0"/>
          <c:extLst>
            <c:ext xmlns:c16="http://schemas.microsoft.com/office/drawing/2014/chart" uri="{C3380CC4-5D6E-409C-BE32-E72D297353CC}">
              <c16:uniqueId val="{00000001-BB68-40B6-B57C-C1E4073B96C7}"/>
            </c:ext>
          </c:extLst>
        </c:ser>
        <c:dLbls>
          <c:showLegendKey val="0"/>
          <c:showVal val="0"/>
          <c:showCatName val="0"/>
          <c:showSerName val="0"/>
          <c:showPercent val="0"/>
          <c:showBubbleSize val="0"/>
        </c:dLbls>
        <c:marker val="1"/>
        <c:smooth val="0"/>
        <c:axId val="459297016"/>
        <c:axId val="459297408"/>
      </c:lineChart>
      <c:catAx>
        <c:axId val="459297016"/>
        <c:scaling>
          <c:orientation val="minMax"/>
        </c:scaling>
        <c:delete val="1"/>
        <c:axPos val="b"/>
        <c:numFmt formatCode="General" sourceLinked="1"/>
        <c:majorTickMark val="out"/>
        <c:minorTickMark val="none"/>
        <c:tickLblPos val="none"/>
        <c:crossAx val="459297408"/>
        <c:crosses val="autoZero"/>
        <c:auto val="1"/>
        <c:lblAlgn val="ctr"/>
        <c:lblOffset val="100"/>
        <c:noMultiLvlLbl val="0"/>
      </c:catAx>
      <c:valAx>
        <c:axId val="459297408"/>
        <c:scaling>
          <c:orientation val="minMax"/>
          <c:max val="1"/>
          <c:min val="0"/>
        </c:scaling>
        <c:delete val="0"/>
        <c:axPos val="l"/>
        <c:numFmt formatCode="0.00%" sourceLinked="1"/>
        <c:majorTickMark val="none"/>
        <c:minorTickMark val="none"/>
        <c:tickLblPos val="none"/>
        <c:crossAx val="4592970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EHS!#REF!</c:f>
              <c:strCache>
                <c:ptCount val="1"/>
                <c:pt idx="0">
                  <c:v>#REF!</c:v>
                </c:pt>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EHS!$J$30:$M$30</c:f>
            </c:numRef>
          </c:val>
          <c:extLst>
            <c:ext xmlns:c16="http://schemas.microsoft.com/office/drawing/2014/chart" uri="{C3380CC4-5D6E-409C-BE32-E72D297353CC}">
              <c16:uniqueId val="{00000000-D24A-4C01-BAE3-812395E7A523}"/>
            </c:ext>
          </c:extLst>
        </c:ser>
        <c:dLbls>
          <c:showLegendKey val="0"/>
          <c:showVal val="0"/>
          <c:showCatName val="0"/>
          <c:showSerName val="0"/>
          <c:showPercent val="0"/>
          <c:showBubbleSize val="0"/>
        </c:dLbls>
        <c:gapWidth val="21"/>
        <c:axId val="459298192"/>
        <c:axId val="45929858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(EHS!$G$30,EHS!$G$30,EHS!$G$30,EHS!$G$30,EHS!$G$30)</c:f>
            </c:numRef>
          </c:val>
          <c:smooth val="0"/>
          <c:extLst>
            <c:ext xmlns:c16="http://schemas.microsoft.com/office/drawing/2014/chart" uri="{C3380CC4-5D6E-409C-BE32-E72D297353CC}">
              <c16:uniqueId val="{00000001-D24A-4C01-BAE3-812395E7A523}"/>
            </c:ext>
          </c:extLst>
        </c:ser>
        <c:dLbls>
          <c:showLegendKey val="0"/>
          <c:showVal val="0"/>
          <c:showCatName val="0"/>
          <c:showSerName val="0"/>
          <c:showPercent val="0"/>
          <c:showBubbleSize val="0"/>
        </c:dLbls>
        <c:marker val="1"/>
        <c:smooth val="0"/>
        <c:axId val="459298192"/>
        <c:axId val="459298584"/>
      </c:lineChart>
      <c:catAx>
        <c:axId val="459298192"/>
        <c:scaling>
          <c:orientation val="minMax"/>
        </c:scaling>
        <c:delete val="1"/>
        <c:axPos val="b"/>
        <c:numFmt formatCode="General" sourceLinked="1"/>
        <c:majorTickMark val="out"/>
        <c:minorTickMark val="none"/>
        <c:tickLblPos val="none"/>
        <c:crossAx val="459298584"/>
        <c:crosses val="autoZero"/>
        <c:auto val="1"/>
        <c:lblAlgn val="ctr"/>
        <c:lblOffset val="100"/>
        <c:noMultiLvlLbl val="0"/>
      </c:catAx>
      <c:valAx>
        <c:axId val="459298584"/>
        <c:scaling>
          <c:orientation val="minMax"/>
          <c:max val="80"/>
          <c:min val="0"/>
        </c:scaling>
        <c:delete val="0"/>
        <c:axPos val="l"/>
        <c:numFmt formatCode="0.00" sourceLinked="1"/>
        <c:majorTickMark val="none"/>
        <c:minorTickMark val="none"/>
        <c:tickLblPos val="none"/>
        <c:crossAx val="4592981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EHS!$D$31</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EHS!$J$32:$M$32</c:f>
            </c:numRef>
          </c:val>
          <c:extLst>
            <c:ext xmlns:c16="http://schemas.microsoft.com/office/drawing/2014/chart" uri="{C3380CC4-5D6E-409C-BE32-E72D297353CC}">
              <c16:uniqueId val="{00000000-F193-4769-B27D-CE542843845A}"/>
            </c:ext>
          </c:extLst>
        </c:ser>
        <c:dLbls>
          <c:showLegendKey val="0"/>
          <c:showVal val="0"/>
          <c:showCatName val="0"/>
          <c:showSerName val="0"/>
          <c:showPercent val="0"/>
          <c:showBubbleSize val="0"/>
        </c:dLbls>
        <c:gapWidth val="21"/>
        <c:axId val="459299368"/>
        <c:axId val="45929976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(EHS!$G$32,EHS!$G$32,EHS!$G$32,EHS!$G$32,EHS!$G$32)</c:f>
            </c:numRef>
          </c:val>
          <c:smooth val="0"/>
          <c:extLst>
            <c:ext xmlns:c16="http://schemas.microsoft.com/office/drawing/2014/chart" uri="{C3380CC4-5D6E-409C-BE32-E72D297353CC}">
              <c16:uniqueId val="{00000001-F193-4769-B27D-CE542843845A}"/>
            </c:ext>
          </c:extLst>
        </c:ser>
        <c:dLbls>
          <c:showLegendKey val="0"/>
          <c:showVal val="0"/>
          <c:showCatName val="0"/>
          <c:showSerName val="0"/>
          <c:showPercent val="0"/>
          <c:showBubbleSize val="0"/>
        </c:dLbls>
        <c:marker val="1"/>
        <c:smooth val="0"/>
        <c:axId val="459299368"/>
        <c:axId val="459299760"/>
      </c:lineChart>
      <c:catAx>
        <c:axId val="459299368"/>
        <c:scaling>
          <c:orientation val="minMax"/>
        </c:scaling>
        <c:delete val="1"/>
        <c:axPos val="b"/>
        <c:numFmt formatCode="General" sourceLinked="1"/>
        <c:majorTickMark val="out"/>
        <c:minorTickMark val="none"/>
        <c:tickLblPos val="none"/>
        <c:crossAx val="459299760"/>
        <c:crosses val="autoZero"/>
        <c:auto val="1"/>
        <c:lblAlgn val="ctr"/>
        <c:lblOffset val="100"/>
        <c:noMultiLvlLbl val="0"/>
      </c:catAx>
      <c:valAx>
        <c:axId val="459299760"/>
        <c:scaling>
          <c:orientation val="minMax"/>
          <c:max val="80"/>
          <c:min val="0"/>
        </c:scaling>
        <c:delete val="0"/>
        <c:axPos val="l"/>
        <c:numFmt formatCode="0.00" sourceLinked="1"/>
        <c:majorTickMark val="none"/>
        <c:minorTickMark val="none"/>
        <c:tickLblPos val="none"/>
        <c:crossAx val="4592993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EHS!$D$33</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EHS!$J$34:$M$34</c:f>
            </c:numRef>
          </c:val>
          <c:extLst>
            <c:ext xmlns:c16="http://schemas.microsoft.com/office/drawing/2014/chart" uri="{C3380CC4-5D6E-409C-BE32-E72D297353CC}">
              <c16:uniqueId val="{00000000-0313-419F-86EA-DB3A442F1627}"/>
            </c:ext>
          </c:extLst>
        </c:ser>
        <c:dLbls>
          <c:showLegendKey val="0"/>
          <c:showVal val="0"/>
          <c:showCatName val="0"/>
          <c:showSerName val="0"/>
          <c:showPercent val="0"/>
          <c:showBubbleSize val="0"/>
        </c:dLbls>
        <c:gapWidth val="21"/>
        <c:axId val="474987776"/>
        <c:axId val="47498816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(EHS!$G$34,EHS!$G$34,EHS!$G$34,EHS!$G$34,EHS!$G$34)</c:f>
            </c:numRef>
          </c:val>
          <c:smooth val="0"/>
          <c:extLst>
            <c:ext xmlns:c16="http://schemas.microsoft.com/office/drawing/2014/chart" uri="{C3380CC4-5D6E-409C-BE32-E72D297353CC}">
              <c16:uniqueId val="{00000001-0313-419F-86EA-DB3A442F1627}"/>
            </c:ext>
          </c:extLst>
        </c:ser>
        <c:dLbls>
          <c:showLegendKey val="0"/>
          <c:showVal val="0"/>
          <c:showCatName val="0"/>
          <c:showSerName val="0"/>
          <c:showPercent val="0"/>
          <c:showBubbleSize val="0"/>
        </c:dLbls>
        <c:marker val="1"/>
        <c:smooth val="0"/>
        <c:axId val="474987776"/>
        <c:axId val="474988168"/>
      </c:lineChart>
      <c:catAx>
        <c:axId val="474987776"/>
        <c:scaling>
          <c:orientation val="minMax"/>
        </c:scaling>
        <c:delete val="1"/>
        <c:axPos val="b"/>
        <c:numFmt formatCode="General" sourceLinked="1"/>
        <c:majorTickMark val="out"/>
        <c:minorTickMark val="none"/>
        <c:tickLblPos val="none"/>
        <c:crossAx val="474988168"/>
        <c:crosses val="autoZero"/>
        <c:auto val="1"/>
        <c:lblAlgn val="ctr"/>
        <c:lblOffset val="100"/>
        <c:noMultiLvlLbl val="0"/>
      </c:catAx>
      <c:valAx>
        <c:axId val="474988168"/>
        <c:scaling>
          <c:orientation val="minMax"/>
          <c:max val="80"/>
          <c:min val="0"/>
        </c:scaling>
        <c:delete val="0"/>
        <c:axPos val="l"/>
        <c:numFmt formatCode="0.00" sourceLinked="1"/>
        <c:majorTickMark val="none"/>
        <c:minorTickMark val="none"/>
        <c:tickLblPos val="none"/>
        <c:crossAx val="474987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EHS!$D$35</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EHS!$J$36:$M$36</c:f>
            </c:numRef>
          </c:val>
          <c:extLst>
            <c:ext xmlns:c16="http://schemas.microsoft.com/office/drawing/2014/chart" uri="{C3380CC4-5D6E-409C-BE32-E72D297353CC}">
              <c16:uniqueId val="{00000000-A783-47D2-96DD-9836B715A01D}"/>
            </c:ext>
          </c:extLst>
        </c:ser>
        <c:dLbls>
          <c:showLegendKey val="0"/>
          <c:showVal val="0"/>
          <c:showCatName val="0"/>
          <c:showSerName val="0"/>
          <c:showPercent val="0"/>
          <c:showBubbleSize val="0"/>
        </c:dLbls>
        <c:gapWidth val="21"/>
        <c:axId val="474988952"/>
        <c:axId val="47498934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(EHS!$G$36,EHS!$G$36,EHS!$G$36,EHS!$G$36,EHS!$G$36)</c:f>
            </c:numRef>
          </c:val>
          <c:smooth val="0"/>
          <c:extLst>
            <c:ext xmlns:c16="http://schemas.microsoft.com/office/drawing/2014/chart" uri="{C3380CC4-5D6E-409C-BE32-E72D297353CC}">
              <c16:uniqueId val="{00000001-A783-47D2-96DD-9836B715A01D}"/>
            </c:ext>
          </c:extLst>
        </c:ser>
        <c:dLbls>
          <c:showLegendKey val="0"/>
          <c:showVal val="0"/>
          <c:showCatName val="0"/>
          <c:showSerName val="0"/>
          <c:showPercent val="0"/>
          <c:showBubbleSize val="0"/>
        </c:dLbls>
        <c:marker val="1"/>
        <c:smooth val="0"/>
        <c:axId val="474988952"/>
        <c:axId val="474989344"/>
      </c:lineChart>
      <c:catAx>
        <c:axId val="474988952"/>
        <c:scaling>
          <c:orientation val="minMax"/>
        </c:scaling>
        <c:delete val="1"/>
        <c:axPos val="b"/>
        <c:numFmt formatCode="General" sourceLinked="1"/>
        <c:majorTickMark val="out"/>
        <c:minorTickMark val="none"/>
        <c:tickLblPos val="none"/>
        <c:crossAx val="474989344"/>
        <c:crosses val="autoZero"/>
        <c:auto val="1"/>
        <c:lblAlgn val="ctr"/>
        <c:lblOffset val="100"/>
        <c:noMultiLvlLbl val="0"/>
      </c:catAx>
      <c:valAx>
        <c:axId val="474989344"/>
        <c:scaling>
          <c:orientation val="minMax"/>
          <c:max val="80"/>
          <c:min val="0"/>
        </c:scaling>
        <c:delete val="0"/>
        <c:axPos val="l"/>
        <c:numFmt formatCode="0.00" sourceLinked="1"/>
        <c:majorTickMark val="none"/>
        <c:minorTickMark val="none"/>
        <c:tickLblPos val="none"/>
        <c:crossAx val="4749889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Sales!$D$38</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Sales!$I$39:$M$39</c:f>
            </c:numRef>
          </c:val>
          <c:extLst>
            <c:ext xmlns:c16="http://schemas.microsoft.com/office/drawing/2014/chart" uri="{C3380CC4-5D6E-409C-BE32-E72D297353CC}">
              <c16:uniqueId val="{00000000-D63D-4572-A11B-19A2AE50FD5C}"/>
            </c:ext>
          </c:extLst>
        </c:ser>
        <c:dLbls>
          <c:showLegendKey val="0"/>
          <c:showVal val="0"/>
          <c:showCatName val="0"/>
          <c:showSerName val="0"/>
          <c:showPercent val="0"/>
          <c:showBubbleSize val="0"/>
        </c:dLbls>
        <c:gapWidth val="21"/>
        <c:axId val="442144464"/>
        <c:axId val="44214485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(Sales!$G$39,Sales!$G$39,Sales!$G$39,Sales!$G$39,Sales!$G$39)</c:f>
            </c:numRef>
          </c:val>
          <c:smooth val="0"/>
          <c:extLst>
            <c:ext xmlns:c16="http://schemas.microsoft.com/office/drawing/2014/chart" uri="{C3380CC4-5D6E-409C-BE32-E72D297353CC}">
              <c16:uniqueId val="{00000001-D63D-4572-A11B-19A2AE50FD5C}"/>
            </c:ext>
          </c:extLst>
        </c:ser>
        <c:dLbls>
          <c:showLegendKey val="0"/>
          <c:showVal val="0"/>
          <c:showCatName val="0"/>
          <c:showSerName val="0"/>
          <c:showPercent val="0"/>
          <c:showBubbleSize val="0"/>
        </c:dLbls>
        <c:marker val="1"/>
        <c:smooth val="0"/>
        <c:axId val="442144464"/>
        <c:axId val="442144856"/>
      </c:lineChart>
      <c:catAx>
        <c:axId val="442144464"/>
        <c:scaling>
          <c:orientation val="minMax"/>
        </c:scaling>
        <c:delete val="1"/>
        <c:axPos val="b"/>
        <c:numFmt formatCode="General" sourceLinked="1"/>
        <c:majorTickMark val="out"/>
        <c:minorTickMark val="none"/>
        <c:tickLblPos val="none"/>
        <c:crossAx val="442144856"/>
        <c:crosses val="autoZero"/>
        <c:auto val="1"/>
        <c:lblAlgn val="ctr"/>
        <c:lblOffset val="100"/>
        <c:noMultiLvlLbl val="0"/>
      </c:catAx>
      <c:valAx>
        <c:axId val="442144856"/>
        <c:scaling>
          <c:orientation val="minMax"/>
          <c:max val="80"/>
          <c:min val="0"/>
        </c:scaling>
        <c:delete val="0"/>
        <c:axPos val="l"/>
        <c:numFmt formatCode="0.00" sourceLinked="1"/>
        <c:majorTickMark val="none"/>
        <c:minorTickMark val="none"/>
        <c:tickLblPos val="none"/>
        <c:crossAx val="4421444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EHS!$D$37</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EHS!$J$38:$M$38</c:f>
            </c:numRef>
          </c:val>
          <c:extLst>
            <c:ext xmlns:c16="http://schemas.microsoft.com/office/drawing/2014/chart" uri="{C3380CC4-5D6E-409C-BE32-E72D297353CC}">
              <c16:uniqueId val="{00000000-752E-49E5-A123-B91B773FE653}"/>
            </c:ext>
          </c:extLst>
        </c:ser>
        <c:dLbls>
          <c:showLegendKey val="0"/>
          <c:showVal val="0"/>
          <c:showCatName val="0"/>
          <c:showSerName val="0"/>
          <c:showPercent val="0"/>
          <c:showBubbleSize val="0"/>
        </c:dLbls>
        <c:gapWidth val="21"/>
        <c:axId val="474990128"/>
        <c:axId val="47499052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(EHS!$G$38,EHS!$G$38,EHS!$G$38,EHS!$G$38,EHS!$G$38)</c:f>
            </c:numRef>
          </c:val>
          <c:smooth val="0"/>
          <c:extLst>
            <c:ext xmlns:c16="http://schemas.microsoft.com/office/drawing/2014/chart" uri="{C3380CC4-5D6E-409C-BE32-E72D297353CC}">
              <c16:uniqueId val="{00000001-752E-49E5-A123-B91B773FE653}"/>
            </c:ext>
          </c:extLst>
        </c:ser>
        <c:dLbls>
          <c:showLegendKey val="0"/>
          <c:showVal val="0"/>
          <c:showCatName val="0"/>
          <c:showSerName val="0"/>
          <c:showPercent val="0"/>
          <c:showBubbleSize val="0"/>
        </c:dLbls>
        <c:marker val="1"/>
        <c:smooth val="0"/>
        <c:axId val="474990128"/>
        <c:axId val="474990520"/>
      </c:lineChart>
      <c:catAx>
        <c:axId val="474990128"/>
        <c:scaling>
          <c:orientation val="minMax"/>
        </c:scaling>
        <c:delete val="1"/>
        <c:axPos val="b"/>
        <c:numFmt formatCode="General" sourceLinked="1"/>
        <c:majorTickMark val="out"/>
        <c:minorTickMark val="none"/>
        <c:tickLblPos val="none"/>
        <c:crossAx val="474990520"/>
        <c:crosses val="autoZero"/>
        <c:auto val="1"/>
        <c:lblAlgn val="ctr"/>
        <c:lblOffset val="100"/>
        <c:noMultiLvlLbl val="0"/>
      </c:catAx>
      <c:valAx>
        <c:axId val="474990520"/>
        <c:scaling>
          <c:orientation val="minMax"/>
          <c:max val="80"/>
          <c:min val="0"/>
        </c:scaling>
        <c:delete val="0"/>
        <c:axPos val="l"/>
        <c:numFmt formatCode="0.00" sourceLinked="1"/>
        <c:majorTickMark val="none"/>
        <c:minorTickMark val="none"/>
        <c:tickLblPos val="none"/>
        <c:crossAx val="4749901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EHS!$D$39</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EHS!$J$40:$M$40</c:f>
            </c:numRef>
          </c:val>
          <c:extLst>
            <c:ext xmlns:c16="http://schemas.microsoft.com/office/drawing/2014/chart" uri="{C3380CC4-5D6E-409C-BE32-E72D297353CC}">
              <c16:uniqueId val="{00000000-801F-4FB5-BF43-5A30E2849153}"/>
            </c:ext>
          </c:extLst>
        </c:ser>
        <c:dLbls>
          <c:showLegendKey val="0"/>
          <c:showVal val="0"/>
          <c:showCatName val="0"/>
          <c:showSerName val="0"/>
          <c:showPercent val="0"/>
          <c:showBubbleSize val="0"/>
        </c:dLbls>
        <c:gapWidth val="21"/>
        <c:axId val="474991304"/>
        <c:axId val="474991696"/>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(EHS!$G$40,EHS!$G$40,EHS!$G$40,EHS!$G$40,EHS!$G$40)</c:f>
            </c:numRef>
          </c:val>
          <c:smooth val="0"/>
          <c:extLst>
            <c:ext xmlns:c16="http://schemas.microsoft.com/office/drawing/2014/chart" uri="{C3380CC4-5D6E-409C-BE32-E72D297353CC}">
              <c16:uniqueId val="{00000001-801F-4FB5-BF43-5A30E2849153}"/>
            </c:ext>
          </c:extLst>
        </c:ser>
        <c:dLbls>
          <c:showLegendKey val="0"/>
          <c:showVal val="0"/>
          <c:showCatName val="0"/>
          <c:showSerName val="0"/>
          <c:showPercent val="0"/>
          <c:showBubbleSize val="0"/>
        </c:dLbls>
        <c:marker val="1"/>
        <c:smooth val="0"/>
        <c:axId val="474991304"/>
        <c:axId val="474991696"/>
      </c:lineChart>
      <c:catAx>
        <c:axId val="474991304"/>
        <c:scaling>
          <c:orientation val="minMax"/>
        </c:scaling>
        <c:delete val="1"/>
        <c:axPos val="b"/>
        <c:numFmt formatCode="General" sourceLinked="1"/>
        <c:majorTickMark val="out"/>
        <c:minorTickMark val="none"/>
        <c:tickLblPos val="none"/>
        <c:crossAx val="474991696"/>
        <c:crosses val="autoZero"/>
        <c:auto val="1"/>
        <c:lblAlgn val="ctr"/>
        <c:lblOffset val="100"/>
        <c:noMultiLvlLbl val="0"/>
      </c:catAx>
      <c:valAx>
        <c:axId val="474991696"/>
        <c:scaling>
          <c:orientation val="minMax"/>
          <c:max val="80"/>
          <c:min val="0"/>
        </c:scaling>
        <c:delete val="0"/>
        <c:axPos val="l"/>
        <c:numFmt formatCode="0.00" sourceLinked="1"/>
        <c:majorTickMark val="none"/>
        <c:minorTickMark val="none"/>
        <c:tickLblPos val="none"/>
        <c:crossAx val="4749913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EHS!$D$41</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EHS!$J$42:$M$42</c:f>
            </c:numRef>
          </c:val>
          <c:extLst>
            <c:ext xmlns:c16="http://schemas.microsoft.com/office/drawing/2014/chart" uri="{C3380CC4-5D6E-409C-BE32-E72D297353CC}">
              <c16:uniqueId val="{00000000-FC8C-46A2-A939-C9AF9450E18D}"/>
            </c:ext>
          </c:extLst>
        </c:ser>
        <c:dLbls>
          <c:showLegendKey val="0"/>
          <c:showVal val="0"/>
          <c:showCatName val="0"/>
          <c:showSerName val="0"/>
          <c:showPercent val="0"/>
          <c:showBubbleSize val="0"/>
        </c:dLbls>
        <c:gapWidth val="21"/>
        <c:axId val="474992480"/>
        <c:axId val="474992872"/>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(EHS!$G$42,EHS!$G$42,EHS!$G$42,EHS!$G$42,EHS!$G$42)</c:f>
            </c:numRef>
          </c:val>
          <c:smooth val="0"/>
          <c:extLst>
            <c:ext xmlns:c16="http://schemas.microsoft.com/office/drawing/2014/chart" uri="{C3380CC4-5D6E-409C-BE32-E72D297353CC}">
              <c16:uniqueId val="{00000001-FC8C-46A2-A939-C9AF9450E18D}"/>
            </c:ext>
          </c:extLst>
        </c:ser>
        <c:dLbls>
          <c:showLegendKey val="0"/>
          <c:showVal val="0"/>
          <c:showCatName val="0"/>
          <c:showSerName val="0"/>
          <c:showPercent val="0"/>
          <c:showBubbleSize val="0"/>
        </c:dLbls>
        <c:marker val="1"/>
        <c:smooth val="0"/>
        <c:axId val="474992480"/>
        <c:axId val="474992872"/>
      </c:lineChart>
      <c:catAx>
        <c:axId val="474992480"/>
        <c:scaling>
          <c:orientation val="minMax"/>
        </c:scaling>
        <c:delete val="1"/>
        <c:axPos val="b"/>
        <c:numFmt formatCode="General" sourceLinked="1"/>
        <c:majorTickMark val="out"/>
        <c:minorTickMark val="none"/>
        <c:tickLblPos val="none"/>
        <c:crossAx val="474992872"/>
        <c:crosses val="autoZero"/>
        <c:auto val="1"/>
        <c:lblAlgn val="ctr"/>
        <c:lblOffset val="100"/>
        <c:noMultiLvlLbl val="0"/>
      </c:catAx>
      <c:valAx>
        <c:axId val="474992872"/>
        <c:scaling>
          <c:orientation val="minMax"/>
          <c:max val="80"/>
          <c:min val="0"/>
        </c:scaling>
        <c:delete val="0"/>
        <c:axPos val="l"/>
        <c:numFmt formatCode="0.00" sourceLinked="1"/>
        <c:majorTickMark val="none"/>
        <c:minorTickMark val="none"/>
        <c:tickLblPos val="none"/>
        <c:crossAx val="474992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EHS!$D$43</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EHS!$J$44:$M$44</c:f>
            </c:numRef>
          </c:val>
          <c:extLst>
            <c:ext xmlns:c16="http://schemas.microsoft.com/office/drawing/2014/chart" uri="{C3380CC4-5D6E-409C-BE32-E72D297353CC}">
              <c16:uniqueId val="{00000000-46D6-4474-9650-5856C0516D22}"/>
            </c:ext>
          </c:extLst>
        </c:ser>
        <c:dLbls>
          <c:showLegendKey val="0"/>
          <c:showVal val="0"/>
          <c:showCatName val="0"/>
          <c:showSerName val="0"/>
          <c:showPercent val="0"/>
          <c:showBubbleSize val="0"/>
        </c:dLbls>
        <c:gapWidth val="21"/>
        <c:axId val="474993656"/>
        <c:axId val="47499404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(EHS!$G$44,EHS!$G$44,EHS!$G$44,EHS!$G$44,EHS!$G$44)</c:f>
            </c:numRef>
          </c:val>
          <c:smooth val="0"/>
          <c:extLst>
            <c:ext xmlns:c16="http://schemas.microsoft.com/office/drawing/2014/chart" uri="{C3380CC4-5D6E-409C-BE32-E72D297353CC}">
              <c16:uniqueId val="{00000001-46D6-4474-9650-5856C0516D22}"/>
            </c:ext>
          </c:extLst>
        </c:ser>
        <c:dLbls>
          <c:showLegendKey val="0"/>
          <c:showVal val="0"/>
          <c:showCatName val="0"/>
          <c:showSerName val="0"/>
          <c:showPercent val="0"/>
          <c:showBubbleSize val="0"/>
        </c:dLbls>
        <c:marker val="1"/>
        <c:smooth val="0"/>
        <c:axId val="474993656"/>
        <c:axId val="474994048"/>
      </c:lineChart>
      <c:catAx>
        <c:axId val="474993656"/>
        <c:scaling>
          <c:orientation val="minMax"/>
        </c:scaling>
        <c:delete val="1"/>
        <c:axPos val="b"/>
        <c:numFmt formatCode="General" sourceLinked="1"/>
        <c:majorTickMark val="out"/>
        <c:minorTickMark val="none"/>
        <c:tickLblPos val="none"/>
        <c:crossAx val="474994048"/>
        <c:crosses val="autoZero"/>
        <c:auto val="1"/>
        <c:lblAlgn val="ctr"/>
        <c:lblOffset val="100"/>
        <c:noMultiLvlLbl val="0"/>
      </c:catAx>
      <c:valAx>
        <c:axId val="474994048"/>
        <c:scaling>
          <c:orientation val="minMax"/>
          <c:max val="80"/>
          <c:min val="0"/>
        </c:scaling>
        <c:delete val="0"/>
        <c:axPos val="l"/>
        <c:numFmt formatCode="0.00" sourceLinked="1"/>
        <c:majorTickMark val="none"/>
        <c:minorTickMark val="none"/>
        <c:tickLblPos val="none"/>
        <c:crossAx val="4749936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EHS!$D$45</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EHS!$J$46:$M$46</c:f>
            </c:numRef>
          </c:val>
          <c:extLst>
            <c:ext xmlns:c16="http://schemas.microsoft.com/office/drawing/2014/chart" uri="{C3380CC4-5D6E-409C-BE32-E72D297353CC}">
              <c16:uniqueId val="{00000000-FA2D-473F-90E1-13F2C197C7E6}"/>
            </c:ext>
          </c:extLst>
        </c:ser>
        <c:dLbls>
          <c:showLegendKey val="0"/>
          <c:showVal val="0"/>
          <c:showCatName val="0"/>
          <c:showSerName val="0"/>
          <c:showPercent val="0"/>
          <c:showBubbleSize val="0"/>
        </c:dLbls>
        <c:gapWidth val="21"/>
        <c:axId val="474994832"/>
        <c:axId val="47499522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(EHS!$G$46,EHS!$G$46,EHS!$G$46,EHS!$G$46,EHS!$G$46)</c:f>
            </c:numRef>
          </c:val>
          <c:smooth val="0"/>
          <c:extLst>
            <c:ext xmlns:c16="http://schemas.microsoft.com/office/drawing/2014/chart" uri="{C3380CC4-5D6E-409C-BE32-E72D297353CC}">
              <c16:uniqueId val="{00000001-FA2D-473F-90E1-13F2C197C7E6}"/>
            </c:ext>
          </c:extLst>
        </c:ser>
        <c:dLbls>
          <c:showLegendKey val="0"/>
          <c:showVal val="0"/>
          <c:showCatName val="0"/>
          <c:showSerName val="0"/>
          <c:showPercent val="0"/>
          <c:showBubbleSize val="0"/>
        </c:dLbls>
        <c:marker val="1"/>
        <c:smooth val="0"/>
        <c:axId val="474994832"/>
        <c:axId val="474995224"/>
      </c:lineChart>
      <c:catAx>
        <c:axId val="474994832"/>
        <c:scaling>
          <c:orientation val="minMax"/>
        </c:scaling>
        <c:delete val="1"/>
        <c:axPos val="b"/>
        <c:numFmt formatCode="General" sourceLinked="1"/>
        <c:majorTickMark val="out"/>
        <c:minorTickMark val="none"/>
        <c:tickLblPos val="none"/>
        <c:crossAx val="474995224"/>
        <c:crosses val="autoZero"/>
        <c:auto val="1"/>
        <c:lblAlgn val="ctr"/>
        <c:lblOffset val="100"/>
        <c:noMultiLvlLbl val="0"/>
      </c:catAx>
      <c:valAx>
        <c:axId val="474995224"/>
        <c:scaling>
          <c:orientation val="minMax"/>
          <c:max val="80"/>
          <c:min val="0"/>
        </c:scaling>
        <c:delete val="0"/>
        <c:axPos val="l"/>
        <c:numFmt formatCode="0.00" sourceLinked="1"/>
        <c:majorTickMark val="none"/>
        <c:minorTickMark val="none"/>
        <c:tickLblPos val="none"/>
        <c:crossAx val="4749948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EHS!$D$47</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EHS!$J$48:$M$48</c:f>
            </c:numRef>
          </c:val>
          <c:extLst>
            <c:ext xmlns:c16="http://schemas.microsoft.com/office/drawing/2014/chart" uri="{C3380CC4-5D6E-409C-BE32-E72D297353CC}">
              <c16:uniqueId val="{00000000-0678-42C6-B535-E00BDC4ECD63}"/>
            </c:ext>
          </c:extLst>
        </c:ser>
        <c:dLbls>
          <c:showLegendKey val="0"/>
          <c:showVal val="0"/>
          <c:showCatName val="0"/>
          <c:showSerName val="0"/>
          <c:showPercent val="0"/>
          <c:showBubbleSize val="0"/>
        </c:dLbls>
        <c:gapWidth val="21"/>
        <c:axId val="474996008"/>
        <c:axId val="47499640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(EHS!$G$48,EHS!$G$48,EHS!$G$48,EHS!$G$48,EHS!$G$48)</c:f>
            </c:numRef>
          </c:val>
          <c:smooth val="0"/>
          <c:extLst>
            <c:ext xmlns:c16="http://schemas.microsoft.com/office/drawing/2014/chart" uri="{C3380CC4-5D6E-409C-BE32-E72D297353CC}">
              <c16:uniqueId val="{00000001-0678-42C6-B535-E00BDC4ECD63}"/>
            </c:ext>
          </c:extLst>
        </c:ser>
        <c:dLbls>
          <c:showLegendKey val="0"/>
          <c:showVal val="0"/>
          <c:showCatName val="0"/>
          <c:showSerName val="0"/>
          <c:showPercent val="0"/>
          <c:showBubbleSize val="0"/>
        </c:dLbls>
        <c:marker val="1"/>
        <c:smooth val="0"/>
        <c:axId val="474996008"/>
        <c:axId val="474996400"/>
      </c:lineChart>
      <c:catAx>
        <c:axId val="474996008"/>
        <c:scaling>
          <c:orientation val="minMax"/>
        </c:scaling>
        <c:delete val="1"/>
        <c:axPos val="b"/>
        <c:numFmt formatCode="General" sourceLinked="1"/>
        <c:majorTickMark val="out"/>
        <c:minorTickMark val="none"/>
        <c:tickLblPos val="none"/>
        <c:crossAx val="474996400"/>
        <c:crosses val="autoZero"/>
        <c:auto val="1"/>
        <c:lblAlgn val="ctr"/>
        <c:lblOffset val="100"/>
        <c:noMultiLvlLbl val="0"/>
      </c:catAx>
      <c:valAx>
        <c:axId val="474996400"/>
        <c:scaling>
          <c:orientation val="minMax"/>
          <c:max val="80"/>
          <c:min val="0"/>
        </c:scaling>
        <c:delete val="0"/>
        <c:axPos val="l"/>
        <c:numFmt formatCode="0.00" sourceLinked="1"/>
        <c:majorTickMark val="none"/>
        <c:minorTickMark val="none"/>
        <c:tickLblPos val="none"/>
        <c:crossAx val="4749960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EHS!$D$49</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EHS!$J$50:$M$50</c:f>
            </c:numRef>
          </c:val>
          <c:extLst>
            <c:ext xmlns:c16="http://schemas.microsoft.com/office/drawing/2014/chart" uri="{C3380CC4-5D6E-409C-BE32-E72D297353CC}">
              <c16:uniqueId val="{00000000-74C0-4593-BFF2-F1CEFB310BF5}"/>
            </c:ext>
          </c:extLst>
        </c:ser>
        <c:dLbls>
          <c:showLegendKey val="0"/>
          <c:showVal val="0"/>
          <c:showCatName val="0"/>
          <c:showSerName val="0"/>
          <c:showPercent val="0"/>
          <c:showBubbleSize val="0"/>
        </c:dLbls>
        <c:gapWidth val="21"/>
        <c:axId val="474997184"/>
        <c:axId val="474997576"/>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(EHS!$G$50,EHS!$G$50,EHS!$G$50,EHS!$G$50,EHS!$G$50)</c:f>
            </c:numRef>
          </c:val>
          <c:smooth val="0"/>
          <c:extLst>
            <c:ext xmlns:c16="http://schemas.microsoft.com/office/drawing/2014/chart" uri="{C3380CC4-5D6E-409C-BE32-E72D297353CC}">
              <c16:uniqueId val="{00000001-74C0-4593-BFF2-F1CEFB310BF5}"/>
            </c:ext>
          </c:extLst>
        </c:ser>
        <c:dLbls>
          <c:showLegendKey val="0"/>
          <c:showVal val="0"/>
          <c:showCatName val="0"/>
          <c:showSerName val="0"/>
          <c:showPercent val="0"/>
          <c:showBubbleSize val="0"/>
        </c:dLbls>
        <c:marker val="1"/>
        <c:smooth val="0"/>
        <c:axId val="474997184"/>
        <c:axId val="474997576"/>
      </c:lineChart>
      <c:catAx>
        <c:axId val="474997184"/>
        <c:scaling>
          <c:orientation val="minMax"/>
        </c:scaling>
        <c:delete val="1"/>
        <c:axPos val="b"/>
        <c:numFmt formatCode="General" sourceLinked="1"/>
        <c:majorTickMark val="out"/>
        <c:minorTickMark val="none"/>
        <c:tickLblPos val="none"/>
        <c:crossAx val="474997576"/>
        <c:crosses val="autoZero"/>
        <c:auto val="1"/>
        <c:lblAlgn val="ctr"/>
        <c:lblOffset val="100"/>
        <c:noMultiLvlLbl val="0"/>
      </c:catAx>
      <c:valAx>
        <c:axId val="474997576"/>
        <c:scaling>
          <c:orientation val="minMax"/>
          <c:max val="80"/>
          <c:min val="0"/>
        </c:scaling>
        <c:delete val="0"/>
        <c:axPos val="l"/>
        <c:numFmt formatCode="0.00" sourceLinked="1"/>
        <c:majorTickMark val="none"/>
        <c:minorTickMark val="none"/>
        <c:tickLblPos val="none"/>
        <c:crossAx val="474997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EHS!$D$51</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EHS!$J$52:$M$52</c:f>
            </c:numRef>
          </c:val>
          <c:extLst>
            <c:ext xmlns:c16="http://schemas.microsoft.com/office/drawing/2014/chart" uri="{C3380CC4-5D6E-409C-BE32-E72D297353CC}">
              <c16:uniqueId val="{00000000-4A4B-4E34-B7C2-C91C9F5266E7}"/>
            </c:ext>
          </c:extLst>
        </c:ser>
        <c:dLbls>
          <c:showLegendKey val="0"/>
          <c:showVal val="0"/>
          <c:showCatName val="0"/>
          <c:showSerName val="0"/>
          <c:showPercent val="0"/>
          <c:showBubbleSize val="0"/>
        </c:dLbls>
        <c:gapWidth val="21"/>
        <c:axId val="474998360"/>
        <c:axId val="474998752"/>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(EHS!$G$52,EHS!$G$52,EHS!$G$52,EHS!$G$52,EHS!$G$52)</c:f>
            </c:numRef>
          </c:val>
          <c:smooth val="0"/>
          <c:extLst>
            <c:ext xmlns:c16="http://schemas.microsoft.com/office/drawing/2014/chart" uri="{C3380CC4-5D6E-409C-BE32-E72D297353CC}">
              <c16:uniqueId val="{00000001-4A4B-4E34-B7C2-C91C9F5266E7}"/>
            </c:ext>
          </c:extLst>
        </c:ser>
        <c:dLbls>
          <c:showLegendKey val="0"/>
          <c:showVal val="0"/>
          <c:showCatName val="0"/>
          <c:showSerName val="0"/>
          <c:showPercent val="0"/>
          <c:showBubbleSize val="0"/>
        </c:dLbls>
        <c:marker val="1"/>
        <c:smooth val="0"/>
        <c:axId val="474998360"/>
        <c:axId val="474998752"/>
      </c:lineChart>
      <c:catAx>
        <c:axId val="474998360"/>
        <c:scaling>
          <c:orientation val="minMax"/>
        </c:scaling>
        <c:delete val="1"/>
        <c:axPos val="b"/>
        <c:numFmt formatCode="General" sourceLinked="1"/>
        <c:majorTickMark val="out"/>
        <c:minorTickMark val="none"/>
        <c:tickLblPos val="none"/>
        <c:crossAx val="474998752"/>
        <c:crosses val="autoZero"/>
        <c:auto val="1"/>
        <c:lblAlgn val="ctr"/>
        <c:lblOffset val="100"/>
        <c:noMultiLvlLbl val="0"/>
      </c:catAx>
      <c:valAx>
        <c:axId val="474998752"/>
        <c:scaling>
          <c:orientation val="minMax"/>
          <c:max val="80"/>
          <c:min val="0"/>
        </c:scaling>
        <c:delete val="0"/>
        <c:axPos val="l"/>
        <c:numFmt formatCode="0.00" sourceLinked="1"/>
        <c:majorTickMark val="none"/>
        <c:minorTickMark val="none"/>
        <c:tickLblPos val="none"/>
        <c:crossAx val="474998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EHS!$D$53</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EHS!$J$54:$M$54</c:f>
            </c:numRef>
          </c:val>
          <c:extLst>
            <c:ext xmlns:c16="http://schemas.microsoft.com/office/drawing/2014/chart" uri="{C3380CC4-5D6E-409C-BE32-E72D297353CC}">
              <c16:uniqueId val="{00000000-ED89-474F-B424-698E8E072AE2}"/>
            </c:ext>
          </c:extLst>
        </c:ser>
        <c:dLbls>
          <c:showLegendKey val="0"/>
          <c:showVal val="0"/>
          <c:showCatName val="0"/>
          <c:showSerName val="0"/>
          <c:showPercent val="0"/>
          <c:showBubbleSize val="0"/>
        </c:dLbls>
        <c:gapWidth val="21"/>
        <c:axId val="474999536"/>
        <c:axId val="47499992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(EHS!$G$54,EHS!$G$54,EHS!$G$54,EHS!$G$54,EHS!$G$54)</c:f>
            </c:numRef>
          </c:val>
          <c:smooth val="0"/>
          <c:extLst>
            <c:ext xmlns:c16="http://schemas.microsoft.com/office/drawing/2014/chart" uri="{C3380CC4-5D6E-409C-BE32-E72D297353CC}">
              <c16:uniqueId val="{00000001-ED89-474F-B424-698E8E072AE2}"/>
            </c:ext>
          </c:extLst>
        </c:ser>
        <c:dLbls>
          <c:showLegendKey val="0"/>
          <c:showVal val="0"/>
          <c:showCatName val="0"/>
          <c:showSerName val="0"/>
          <c:showPercent val="0"/>
          <c:showBubbleSize val="0"/>
        </c:dLbls>
        <c:marker val="1"/>
        <c:smooth val="0"/>
        <c:axId val="474999536"/>
        <c:axId val="474999928"/>
      </c:lineChart>
      <c:catAx>
        <c:axId val="474999536"/>
        <c:scaling>
          <c:orientation val="minMax"/>
        </c:scaling>
        <c:delete val="1"/>
        <c:axPos val="b"/>
        <c:numFmt formatCode="General" sourceLinked="1"/>
        <c:majorTickMark val="out"/>
        <c:minorTickMark val="none"/>
        <c:tickLblPos val="none"/>
        <c:crossAx val="474999928"/>
        <c:crosses val="autoZero"/>
        <c:auto val="1"/>
        <c:lblAlgn val="ctr"/>
        <c:lblOffset val="100"/>
        <c:noMultiLvlLbl val="0"/>
      </c:catAx>
      <c:valAx>
        <c:axId val="474999928"/>
        <c:scaling>
          <c:orientation val="minMax"/>
          <c:max val="80"/>
          <c:min val="0"/>
        </c:scaling>
        <c:delete val="0"/>
        <c:axPos val="l"/>
        <c:numFmt formatCode="0.00" sourceLinked="1"/>
        <c:majorTickMark val="none"/>
        <c:minorTickMark val="none"/>
        <c:tickLblPos val="none"/>
        <c:crossAx val="4749995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EHS!$D$55</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EHS!$J$56:$M$56</c:f>
            </c:numRef>
          </c:val>
          <c:extLst>
            <c:ext xmlns:c16="http://schemas.microsoft.com/office/drawing/2014/chart" uri="{C3380CC4-5D6E-409C-BE32-E72D297353CC}">
              <c16:uniqueId val="{00000000-C629-4E1F-9138-FC126328F670}"/>
            </c:ext>
          </c:extLst>
        </c:ser>
        <c:dLbls>
          <c:showLegendKey val="0"/>
          <c:showVal val="0"/>
          <c:showCatName val="0"/>
          <c:showSerName val="0"/>
          <c:showPercent val="0"/>
          <c:showBubbleSize val="0"/>
        </c:dLbls>
        <c:gapWidth val="21"/>
        <c:axId val="475000712"/>
        <c:axId val="47500110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(EHS!$G$56,EHS!$G$56,EHS!$G$56,EHS!$G$56,EHS!$G$56)</c:f>
            </c:numRef>
          </c:val>
          <c:smooth val="0"/>
          <c:extLst>
            <c:ext xmlns:c16="http://schemas.microsoft.com/office/drawing/2014/chart" uri="{C3380CC4-5D6E-409C-BE32-E72D297353CC}">
              <c16:uniqueId val="{00000001-C629-4E1F-9138-FC126328F670}"/>
            </c:ext>
          </c:extLst>
        </c:ser>
        <c:dLbls>
          <c:showLegendKey val="0"/>
          <c:showVal val="0"/>
          <c:showCatName val="0"/>
          <c:showSerName val="0"/>
          <c:showPercent val="0"/>
          <c:showBubbleSize val="0"/>
        </c:dLbls>
        <c:marker val="1"/>
        <c:smooth val="0"/>
        <c:axId val="475000712"/>
        <c:axId val="475001104"/>
      </c:lineChart>
      <c:catAx>
        <c:axId val="475000712"/>
        <c:scaling>
          <c:orientation val="minMax"/>
        </c:scaling>
        <c:delete val="1"/>
        <c:axPos val="b"/>
        <c:numFmt formatCode="General" sourceLinked="1"/>
        <c:majorTickMark val="out"/>
        <c:minorTickMark val="none"/>
        <c:tickLblPos val="none"/>
        <c:crossAx val="475001104"/>
        <c:crosses val="autoZero"/>
        <c:auto val="1"/>
        <c:lblAlgn val="ctr"/>
        <c:lblOffset val="100"/>
        <c:noMultiLvlLbl val="0"/>
      </c:catAx>
      <c:valAx>
        <c:axId val="475001104"/>
        <c:scaling>
          <c:orientation val="minMax"/>
          <c:max val="80"/>
          <c:min val="0"/>
        </c:scaling>
        <c:delete val="0"/>
        <c:axPos val="l"/>
        <c:numFmt formatCode="0.00" sourceLinked="1"/>
        <c:majorTickMark val="none"/>
        <c:minorTickMark val="none"/>
        <c:tickLblPos val="none"/>
        <c:crossAx val="475000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Sales!$D$40</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Sales!$I$41:$M$41</c:f>
            </c:numRef>
          </c:val>
          <c:extLst>
            <c:ext xmlns:c16="http://schemas.microsoft.com/office/drawing/2014/chart" uri="{C3380CC4-5D6E-409C-BE32-E72D297353CC}">
              <c16:uniqueId val="{00000000-28E6-4652-8D26-F66DE7BE4DB7}"/>
            </c:ext>
          </c:extLst>
        </c:ser>
        <c:dLbls>
          <c:showLegendKey val="0"/>
          <c:showVal val="0"/>
          <c:showCatName val="0"/>
          <c:showSerName val="0"/>
          <c:showPercent val="0"/>
          <c:showBubbleSize val="0"/>
        </c:dLbls>
        <c:gapWidth val="21"/>
        <c:axId val="442145640"/>
        <c:axId val="44214603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(Sales!$G$41,Sales!$G$41,Sales!$G$41,Sales!$G$41,Sales!$G$41)</c:f>
            </c:numRef>
          </c:val>
          <c:smooth val="0"/>
          <c:extLst>
            <c:ext xmlns:c16="http://schemas.microsoft.com/office/drawing/2014/chart" uri="{C3380CC4-5D6E-409C-BE32-E72D297353CC}">
              <c16:uniqueId val="{00000001-28E6-4652-8D26-F66DE7BE4DB7}"/>
            </c:ext>
          </c:extLst>
        </c:ser>
        <c:dLbls>
          <c:showLegendKey val="0"/>
          <c:showVal val="0"/>
          <c:showCatName val="0"/>
          <c:showSerName val="0"/>
          <c:showPercent val="0"/>
          <c:showBubbleSize val="0"/>
        </c:dLbls>
        <c:marker val="1"/>
        <c:smooth val="0"/>
        <c:axId val="442145640"/>
        <c:axId val="442146032"/>
      </c:lineChart>
      <c:catAx>
        <c:axId val="442145640"/>
        <c:scaling>
          <c:orientation val="minMax"/>
        </c:scaling>
        <c:delete val="1"/>
        <c:axPos val="b"/>
        <c:numFmt formatCode="General" sourceLinked="1"/>
        <c:majorTickMark val="out"/>
        <c:minorTickMark val="none"/>
        <c:tickLblPos val="none"/>
        <c:crossAx val="442146032"/>
        <c:crosses val="autoZero"/>
        <c:auto val="1"/>
        <c:lblAlgn val="ctr"/>
        <c:lblOffset val="100"/>
        <c:noMultiLvlLbl val="0"/>
      </c:catAx>
      <c:valAx>
        <c:axId val="442146032"/>
        <c:scaling>
          <c:orientation val="minMax"/>
          <c:max val="80"/>
          <c:min val="0"/>
        </c:scaling>
        <c:delete val="0"/>
        <c:axPos val="l"/>
        <c:numFmt formatCode="0.00" sourceLinked="1"/>
        <c:majorTickMark val="none"/>
        <c:minorTickMark val="none"/>
        <c:tickLblPos val="none"/>
        <c:crossAx val="4421456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EHS!$D$57</c:f>
              <c:strCache>
                <c:ptCount val="1"/>
              </c:strCache>
            </c:strRef>
          </c:tx>
          <c:spPr>
            <a:solidFill>
              <a:srgbClr val="0000CC"/>
            </a:solidFill>
            <a:ln w="25400">
              <a:noFill/>
            </a:ln>
          </c:spPr>
          <c:invertIfNegative val="0"/>
          <c:cat>
            <c:numRef>
              <c:f>EHS!$J$5:$M$5</c:f>
              <c:numCache>
                <c:formatCode>General</c:formatCode>
                <c:ptCount val="4"/>
                <c:pt idx="0">
                  <c:v>2015</c:v>
                </c:pt>
                <c:pt idx="1">
                  <c:v>2016</c:v>
                </c:pt>
                <c:pt idx="2">
                  <c:v>2017</c:v>
                </c:pt>
                <c:pt idx="3">
                  <c:v>2018</c:v>
                </c:pt>
              </c:numCache>
            </c:numRef>
          </c:cat>
          <c:val>
            <c:numRef>
              <c:f>EHS!$J$58:$M$58</c:f>
            </c:numRef>
          </c:val>
          <c:extLst>
            <c:ext xmlns:c16="http://schemas.microsoft.com/office/drawing/2014/chart" uri="{C3380CC4-5D6E-409C-BE32-E72D297353CC}">
              <c16:uniqueId val="{00000000-4C59-442F-8C86-6A2A88D74D16}"/>
            </c:ext>
          </c:extLst>
        </c:ser>
        <c:dLbls>
          <c:showLegendKey val="0"/>
          <c:showVal val="0"/>
          <c:showCatName val="0"/>
          <c:showSerName val="0"/>
          <c:showPercent val="0"/>
          <c:showBubbleSize val="0"/>
        </c:dLbls>
        <c:gapWidth val="21"/>
        <c:axId val="475001888"/>
        <c:axId val="47500228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(EHS!$G$58,EHS!$G$58,EHS!$G$58,EHS!$G$58,EHS!$G$58)</c:f>
            </c:numRef>
          </c:val>
          <c:smooth val="0"/>
          <c:extLst>
            <c:ext xmlns:c16="http://schemas.microsoft.com/office/drawing/2014/chart" uri="{C3380CC4-5D6E-409C-BE32-E72D297353CC}">
              <c16:uniqueId val="{00000001-4C59-442F-8C86-6A2A88D74D16}"/>
            </c:ext>
          </c:extLst>
        </c:ser>
        <c:dLbls>
          <c:showLegendKey val="0"/>
          <c:showVal val="0"/>
          <c:showCatName val="0"/>
          <c:showSerName val="0"/>
          <c:showPercent val="0"/>
          <c:showBubbleSize val="0"/>
        </c:dLbls>
        <c:marker val="1"/>
        <c:smooth val="0"/>
        <c:axId val="475001888"/>
        <c:axId val="475002280"/>
      </c:lineChart>
      <c:catAx>
        <c:axId val="475001888"/>
        <c:scaling>
          <c:orientation val="minMax"/>
        </c:scaling>
        <c:delete val="1"/>
        <c:axPos val="b"/>
        <c:numFmt formatCode="General" sourceLinked="1"/>
        <c:majorTickMark val="out"/>
        <c:minorTickMark val="none"/>
        <c:tickLblPos val="none"/>
        <c:crossAx val="475002280"/>
        <c:crosses val="autoZero"/>
        <c:auto val="1"/>
        <c:lblAlgn val="ctr"/>
        <c:lblOffset val="100"/>
        <c:noMultiLvlLbl val="0"/>
      </c:catAx>
      <c:valAx>
        <c:axId val="475002280"/>
        <c:scaling>
          <c:orientation val="minMax"/>
          <c:max val="80"/>
          <c:min val="0"/>
        </c:scaling>
        <c:delete val="0"/>
        <c:axPos val="l"/>
        <c:numFmt formatCode="0.00" sourceLinked="1"/>
        <c:majorTickMark val="none"/>
        <c:minorTickMark val="none"/>
        <c:tickLblPos val="none"/>
        <c:crossAx val="4750018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EHS!$D$6</c:f>
              <c:strCache>
                <c:ptCount val="1"/>
                <c:pt idx="0">
                  <c:v>Κατανάλωση νερού</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EHS!$I$7:$N$7</c:f>
              <c:numCache>
                <c:formatCode>0.000</c:formatCode>
                <c:ptCount val="6"/>
                <c:pt idx="0">
                  <c:v>2.8253912258686364</c:v>
                </c:pt>
                <c:pt idx="1">
                  <c:v>2.1547347667128807</c:v>
                </c:pt>
                <c:pt idx="2">
                  <c:v>1.0826157818118924</c:v>
                </c:pt>
                <c:pt idx="3">
                  <c:v>1.1127562130151092</c:v>
                </c:pt>
                <c:pt idx="4">
                  <c:v>1.3444315951298212E-3</c:v>
                </c:pt>
                <c:pt idx="5">
                  <c:v>1.4947898365811651E-3</c:v>
                </c:pt>
              </c:numCache>
            </c:numRef>
          </c:val>
          <c:extLst>
            <c:ext xmlns:c16="http://schemas.microsoft.com/office/drawing/2014/chart" uri="{C3380CC4-5D6E-409C-BE32-E72D297353CC}">
              <c16:uniqueId val="{00000000-0357-42CF-81F1-E327454BCD30}"/>
            </c:ext>
          </c:extLst>
        </c:ser>
        <c:dLbls>
          <c:showLegendKey val="0"/>
          <c:showVal val="0"/>
          <c:showCatName val="0"/>
          <c:showSerName val="0"/>
          <c:showPercent val="0"/>
          <c:showBubbleSize val="0"/>
        </c:dLbls>
        <c:gapWidth val="21"/>
        <c:axId val="475003064"/>
        <c:axId val="475003456"/>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(EHS!$G$7,EHS!$G$7,EHS!$G$7,EHS!$G$7,EHS!$G$7)</c:f>
              <c:numCache>
                <c:formatCode>0.000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0357-42CF-81F1-E327454BCD30}"/>
            </c:ext>
          </c:extLst>
        </c:ser>
        <c:dLbls>
          <c:showLegendKey val="0"/>
          <c:showVal val="0"/>
          <c:showCatName val="0"/>
          <c:showSerName val="0"/>
          <c:showPercent val="0"/>
          <c:showBubbleSize val="0"/>
        </c:dLbls>
        <c:marker val="1"/>
        <c:smooth val="0"/>
        <c:axId val="475003064"/>
        <c:axId val="475003456"/>
      </c:lineChart>
      <c:catAx>
        <c:axId val="475003064"/>
        <c:scaling>
          <c:orientation val="minMax"/>
        </c:scaling>
        <c:delete val="1"/>
        <c:axPos val="b"/>
        <c:numFmt formatCode="General" sourceLinked="1"/>
        <c:majorTickMark val="out"/>
        <c:minorTickMark val="none"/>
        <c:tickLblPos val="none"/>
        <c:crossAx val="475003456"/>
        <c:crosses val="autoZero"/>
        <c:auto val="1"/>
        <c:lblAlgn val="ctr"/>
        <c:lblOffset val="100"/>
        <c:noMultiLvlLbl val="0"/>
      </c:catAx>
      <c:valAx>
        <c:axId val="475003456"/>
        <c:scaling>
          <c:orientation val="minMax"/>
          <c:max val="5"/>
          <c:min val="0"/>
        </c:scaling>
        <c:delete val="0"/>
        <c:axPos val="l"/>
        <c:numFmt formatCode="0.000" sourceLinked="1"/>
        <c:majorTickMark val="none"/>
        <c:minorTickMark val="none"/>
        <c:tickLblPos val="none"/>
        <c:crossAx val="47500306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44" r="0.75000000000000844" t="1" header="0.5" footer="0.5"/>
    <c:pageSetup orientation="portrait"/>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EHS!$D$8</c:f>
              <c:strCache>
                <c:ptCount val="1"/>
                <c:pt idx="0">
                  <c:v>Κατανάλωση ηλεκτρικής ενέργειας</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EHS!$I$9:$N$9</c:f>
              <c:numCache>
                <c:formatCode>0.000</c:formatCode>
                <c:ptCount val="6"/>
                <c:pt idx="0">
                  <c:v>0.24387250543181466</c:v>
                </c:pt>
                <c:pt idx="1">
                  <c:v>0.17699525338089753</c:v>
                </c:pt>
                <c:pt idx="2">
                  <c:v>0.22903465896259087</c:v>
                </c:pt>
                <c:pt idx="3">
                  <c:v>0.2205799579595307</c:v>
                </c:pt>
                <c:pt idx="4">
                  <c:v>0.23658828610111585</c:v>
                </c:pt>
                <c:pt idx="5">
                  <c:v>0.25704851957710489</c:v>
                </c:pt>
              </c:numCache>
            </c:numRef>
          </c:val>
          <c:extLst>
            <c:ext xmlns:c16="http://schemas.microsoft.com/office/drawing/2014/chart" uri="{C3380CC4-5D6E-409C-BE32-E72D297353CC}">
              <c16:uniqueId val="{00000000-6320-4E4C-8025-34D67A909598}"/>
            </c:ext>
          </c:extLst>
        </c:ser>
        <c:dLbls>
          <c:showLegendKey val="0"/>
          <c:showVal val="0"/>
          <c:showCatName val="0"/>
          <c:showSerName val="0"/>
          <c:showPercent val="0"/>
          <c:showBubbleSize val="0"/>
        </c:dLbls>
        <c:gapWidth val="21"/>
        <c:axId val="475004632"/>
        <c:axId val="47500502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(EHS!$G$9,EHS!$G$9,EHS!$G$9,EHS!$G$9,EHS!$G$9)</c:f>
              <c:numCache>
                <c:formatCode>0.000</c:formatCode>
                <c:ptCount val="5"/>
                <c:pt idx="0">
                  <c:v>0.15</c:v>
                </c:pt>
                <c:pt idx="1">
                  <c:v>0.15</c:v>
                </c:pt>
                <c:pt idx="2">
                  <c:v>0.15</c:v>
                </c:pt>
                <c:pt idx="3">
                  <c:v>0.15</c:v>
                </c:pt>
                <c:pt idx="4">
                  <c:v>0.15</c:v>
                </c:pt>
              </c:numCache>
            </c:numRef>
          </c:val>
          <c:smooth val="0"/>
          <c:extLst>
            <c:ext xmlns:c16="http://schemas.microsoft.com/office/drawing/2014/chart" uri="{C3380CC4-5D6E-409C-BE32-E72D297353CC}">
              <c16:uniqueId val="{00000001-6320-4E4C-8025-34D67A909598}"/>
            </c:ext>
          </c:extLst>
        </c:ser>
        <c:dLbls>
          <c:showLegendKey val="0"/>
          <c:showVal val="0"/>
          <c:showCatName val="0"/>
          <c:showSerName val="0"/>
          <c:showPercent val="0"/>
          <c:showBubbleSize val="0"/>
        </c:dLbls>
        <c:marker val="1"/>
        <c:smooth val="0"/>
        <c:axId val="475004632"/>
        <c:axId val="475005024"/>
      </c:lineChart>
      <c:catAx>
        <c:axId val="475004632"/>
        <c:scaling>
          <c:orientation val="minMax"/>
        </c:scaling>
        <c:delete val="1"/>
        <c:axPos val="b"/>
        <c:numFmt formatCode="General" sourceLinked="1"/>
        <c:majorTickMark val="out"/>
        <c:minorTickMark val="none"/>
        <c:tickLblPos val="none"/>
        <c:crossAx val="475005024"/>
        <c:crosses val="autoZero"/>
        <c:auto val="1"/>
        <c:lblAlgn val="ctr"/>
        <c:lblOffset val="100"/>
        <c:noMultiLvlLbl val="0"/>
      </c:catAx>
      <c:valAx>
        <c:axId val="475005024"/>
        <c:scaling>
          <c:orientation val="minMax"/>
          <c:max val="0.5"/>
          <c:min val="0"/>
        </c:scaling>
        <c:delete val="0"/>
        <c:axPos val="l"/>
        <c:numFmt formatCode="0.000" sourceLinked="1"/>
        <c:majorTickMark val="none"/>
        <c:minorTickMark val="none"/>
        <c:tickLblPos val="none"/>
        <c:crossAx val="47500463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EHS!$D$10</c:f>
              <c:strCache>
                <c:ptCount val="1"/>
                <c:pt idx="0">
                  <c:v>Κατανάλωση φυσικού αερίου</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EHS!$I$11:$N$11</c:f>
              <c:numCache>
                <c:formatCode>0.000</c:formatCode>
                <c:ptCount val="6"/>
                <c:pt idx="0">
                  <c:v>4.5690612395475659E-3</c:v>
                </c:pt>
                <c:pt idx="1">
                  <c:v>8.2076786764588884E-3</c:v>
                </c:pt>
                <c:pt idx="2">
                  <c:v>4.0118570098343034E-2</c:v>
                </c:pt>
                <c:pt idx="3">
                  <c:v>3.7889262669366729E-2</c:v>
                </c:pt>
                <c:pt idx="4">
                  <c:v>4.4676302568276968E-2</c:v>
                </c:pt>
                <c:pt idx="5">
                  <c:v>5.3865570004836036E-2</c:v>
                </c:pt>
              </c:numCache>
            </c:numRef>
          </c:val>
          <c:extLst>
            <c:ext xmlns:c16="http://schemas.microsoft.com/office/drawing/2014/chart" uri="{C3380CC4-5D6E-409C-BE32-E72D297353CC}">
              <c16:uniqueId val="{00000000-F60C-4BF2-9C88-3E88FE510839}"/>
            </c:ext>
          </c:extLst>
        </c:ser>
        <c:dLbls>
          <c:showLegendKey val="0"/>
          <c:showVal val="0"/>
          <c:showCatName val="0"/>
          <c:showSerName val="0"/>
          <c:showPercent val="0"/>
          <c:showBubbleSize val="0"/>
        </c:dLbls>
        <c:gapWidth val="21"/>
        <c:axId val="475005416"/>
        <c:axId val="47500580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(EHS!$G$11,EHS!$G$11,EHS!$G$11,EHS!$G$11,EHS!$G$11)</c:f>
              <c:numCache>
                <c:formatCode>0.000</c:formatCode>
                <c:ptCount val="5"/>
                <c:pt idx="0">
                  <c:v>5.0000000000000001E-3</c:v>
                </c:pt>
                <c:pt idx="1">
                  <c:v>5.0000000000000001E-3</c:v>
                </c:pt>
                <c:pt idx="2">
                  <c:v>5.0000000000000001E-3</c:v>
                </c:pt>
                <c:pt idx="3">
                  <c:v>5.0000000000000001E-3</c:v>
                </c:pt>
                <c:pt idx="4">
                  <c:v>5.0000000000000001E-3</c:v>
                </c:pt>
              </c:numCache>
            </c:numRef>
          </c:val>
          <c:smooth val="0"/>
          <c:extLst>
            <c:ext xmlns:c16="http://schemas.microsoft.com/office/drawing/2014/chart" uri="{C3380CC4-5D6E-409C-BE32-E72D297353CC}">
              <c16:uniqueId val="{00000001-F60C-4BF2-9C88-3E88FE510839}"/>
            </c:ext>
          </c:extLst>
        </c:ser>
        <c:dLbls>
          <c:showLegendKey val="0"/>
          <c:showVal val="0"/>
          <c:showCatName val="0"/>
          <c:showSerName val="0"/>
          <c:showPercent val="0"/>
          <c:showBubbleSize val="0"/>
        </c:dLbls>
        <c:marker val="1"/>
        <c:smooth val="0"/>
        <c:axId val="475005416"/>
        <c:axId val="475005808"/>
      </c:lineChart>
      <c:catAx>
        <c:axId val="475005416"/>
        <c:scaling>
          <c:orientation val="minMax"/>
        </c:scaling>
        <c:delete val="1"/>
        <c:axPos val="b"/>
        <c:numFmt formatCode="General" sourceLinked="1"/>
        <c:majorTickMark val="out"/>
        <c:minorTickMark val="none"/>
        <c:tickLblPos val="none"/>
        <c:crossAx val="475005808"/>
        <c:crosses val="autoZero"/>
        <c:auto val="1"/>
        <c:lblAlgn val="ctr"/>
        <c:lblOffset val="100"/>
        <c:noMultiLvlLbl val="0"/>
      </c:catAx>
      <c:valAx>
        <c:axId val="475005808"/>
        <c:scaling>
          <c:orientation val="minMax"/>
        </c:scaling>
        <c:delete val="0"/>
        <c:axPos val="l"/>
        <c:numFmt formatCode="0.000" sourceLinked="1"/>
        <c:majorTickMark val="none"/>
        <c:minorTickMark val="none"/>
        <c:tickLblPos val="none"/>
        <c:crossAx val="475005416"/>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EHS!$D$12</c:f>
              <c:strCache>
                <c:ptCount val="1"/>
                <c:pt idx="0">
                  <c:v>Ποσοστό ανακυκλωθέντων στερεών απορριμάτων</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EHS!$I$13:$N$13</c:f>
              <c:numCache>
                <c:formatCode>0.00%</c:formatCode>
                <c:ptCount val="6"/>
                <c:pt idx="0">
                  <c:v>0.45729291296984009</c:v>
                </c:pt>
                <c:pt idx="1">
                  <c:v>0.68396091948065407</c:v>
                </c:pt>
                <c:pt idx="2">
                  <c:v>0.77322799346851223</c:v>
                </c:pt>
                <c:pt idx="3">
                  <c:v>0.31692904447774167</c:v>
                </c:pt>
                <c:pt idx="4">
                  <c:v>0.48013242705616904</c:v>
                </c:pt>
                <c:pt idx="5">
                  <c:v>0.40235651341628437</c:v>
                </c:pt>
              </c:numCache>
            </c:numRef>
          </c:val>
          <c:extLst>
            <c:ext xmlns:c16="http://schemas.microsoft.com/office/drawing/2014/chart" uri="{C3380CC4-5D6E-409C-BE32-E72D297353CC}">
              <c16:uniqueId val="{00000000-747F-4C0C-A23F-3B1900D2B1F6}"/>
            </c:ext>
          </c:extLst>
        </c:ser>
        <c:dLbls>
          <c:showLegendKey val="0"/>
          <c:showVal val="0"/>
          <c:showCatName val="0"/>
          <c:showSerName val="0"/>
          <c:showPercent val="0"/>
          <c:showBubbleSize val="0"/>
        </c:dLbls>
        <c:gapWidth val="21"/>
        <c:axId val="475006592"/>
        <c:axId val="47500698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(EHS!$G$13,EHS!$G$13,EHS!$G$13,EHS!$G$13,EHS!$G$13)</c:f>
              <c:numCache>
                <c:formatCode>0%</c:formatCode>
                <c:ptCount val="5"/>
                <c:pt idx="0">
                  <c:v>0.25</c:v>
                </c:pt>
                <c:pt idx="1">
                  <c:v>0.25</c:v>
                </c:pt>
                <c:pt idx="2">
                  <c:v>0.25</c:v>
                </c:pt>
                <c:pt idx="3">
                  <c:v>0.25</c:v>
                </c:pt>
                <c:pt idx="4">
                  <c:v>0.25</c:v>
                </c:pt>
              </c:numCache>
            </c:numRef>
          </c:val>
          <c:smooth val="0"/>
          <c:extLst>
            <c:ext xmlns:c16="http://schemas.microsoft.com/office/drawing/2014/chart" uri="{C3380CC4-5D6E-409C-BE32-E72D297353CC}">
              <c16:uniqueId val="{00000001-747F-4C0C-A23F-3B1900D2B1F6}"/>
            </c:ext>
          </c:extLst>
        </c:ser>
        <c:dLbls>
          <c:showLegendKey val="0"/>
          <c:showVal val="0"/>
          <c:showCatName val="0"/>
          <c:showSerName val="0"/>
          <c:showPercent val="0"/>
          <c:showBubbleSize val="0"/>
        </c:dLbls>
        <c:marker val="1"/>
        <c:smooth val="0"/>
        <c:axId val="475006592"/>
        <c:axId val="475006984"/>
      </c:lineChart>
      <c:catAx>
        <c:axId val="475006592"/>
        <c:scaling>
          <c:orientation val="minMax"/>
        </c:scaling>
        <c:delete val="1"/>
        <c:axPos val="b"/>
        <c:numFmt formatCode="General" sourceLinked="1"/>
        <c:majorTickMark val="out"/>
        <c:minorTickMark val="none"/>
        <c:tickLblPos val="none"/>
        <c:crossAx val="475006984"/>
        <c:crosses val="autoZero"/>
        <c:auto val="1"/>
        <c:lblAlgn val="ctr"/>
        <c:lblOffset val="100"/>
        <c:noMultiLvlLbl val="0"/>
      </c:catAx>
      <c:valAx>
        <c:axId val="475006984"/>
        <c:scaling>
          <c:orientation val="minMax"/>
          <c:max val="1"/>
          <c:min val="0"/>
        </c:scaling>
        <c:delete val="0"/>
        <c:axPos val="l"/>
        <c:numFmt formatCode="0.00%" sourceLinked="1"/>
        <c:majorTickMark val="none"/>
        <c:minorTickMark val="none"/>
        <c:tickLblPos val="none"/>
        <c:crossAx val="475006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EHS!$D$14</c:f>
              <c:strCache>
                <c:ptCount val="1"/>
                <c:pt idx="0">
                  <c:v>Ανακυκλωθέντα απόβλητα</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EHS!$I$15:$N$15</c:f>
              <c:numCache>
                <c:formatCode>0.000</c:formatCode>
                <c:ptCount val="6"/>
                <c:pt idx="0">
                  <c:v>17.787048648797008</c:v>
                </c:pt>
                <c:pt idx="1">
                  <c:v>13.378502758680764</c:v>
                </c:pt>
                <c:pt idx="2">
                  <c:v>23.283504153293311</c:v>
                </c:pt>
                <c:pt idx="3">
                  <c:v>1.3995126784303857</c:v>
                </c:pt>
                <c:pt idx="4">
                  <c:v>1.9491889665180773E-3</c:v>
                </c:pt>
                <c:pt idx="5">
                  <c:v>1.581609027908919E-3</c:v>
                </c:pt>
              </c:numCache>
            </c:numRef>
          </c:val>
          <c:extLst>
            <c:ext xmlns:c16="http://schemas.microsoft.com/office/drawing/2014/chart" uri="{C3380CC4-5D6E-409C-BE32-E72D297353CC}">
              <c16:uniqueId val="{00000000-7A01-478E-983D-4E9AAB8216F7}"/>
            </c:ext>
          </c:extLst>
        </c:ser>
        <c:dLbls>
          <c:showLegendKey val="0"/>
          <c:showVal val="0"/>
          <c:showCatName val="0"/>
          <c:showSerName val="0"/>
          <c:showPercent val="0"/>
          <c:showBubbleSize val="0"/>
        </c:dLbls>
        <c:gapWidth val="21"/>
        <c:axId val="475007768"/>
        <c:axId val="47500816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(EHS!$G$15,EHS!$G$15,EHS!$G$15,EHS!$G$15,EHS!$G$15)</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7A01-478E-983D-4E9AAB8216F7}"/>
            </c:ext>
          </c:extLst>
        </c:ser>
        <c:dLbls>
          <c:showLegendKey val="0"/>
          <c:showVal val="0"/>
          <c:showCatName val="0"/>
          <c:showSerName val="0"/>
          <c:showPercent val="0"/>
          <c:showBubbleSize val="0"/>
        </c:dLbls>
        <c:marker val="1"/>
        <c:smooth val="0"/>
        <c:axId val="475007768"/>
        <c:axId val="475008160"/>
      </c:lineChart>
      <c:catAx>
        <c:axId val="475007768"/>
        <c:scaling>
          <c:orientation val="minMax"/>
        </c:scaling>
        <c:delete val="1"/>
        <c:axPos val="b"/>
        <c:numFmt formatCode="General" sourceLinked="1"/>
        <c:majorTickMark val="out"/>
        <c:minorTickMark val="none"/>
        <c:tickLblPos val="none"/>
        <c:crossAx val="475008160"/>
        <c:crosses val="autoZero"/>
        <c:auto val="1"/>
        <c:lblAlgn val="ctr"/>
        <c:lblOffset val="100"/>
        <c:noMultiLvlLbl val="0"/>
      </c:catAx>
      <c:valAx>
        <c:axId val="475008160"/>
        <c:scaling>
          <c:orientation val="minMax"/>
        </c:scaling>
        <c:delete val="0"/>
        <c:axPos val="l"/>
        <c:numFmt formatCode="0.000" sourceLinked="1"/>
        <c:majorTickMark val="none"/>
        <c:minorTickMark val="none"/>
        <c:tickLblPos val="none"/>
        <c:crossAx val="47500776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EHS!$D$18</c:f>
              <c:strCache>
                <c:ptCount val="1"/>
                <c:pt idx="0">
                  <c:v>Παραγωγή υδατικών αποβλήτων</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EHS!$I$19:$N$19</c:f>
              <c:numCache>
                <c:formatCode>0.0000</c:formatCode>
                <c:ptCount val="6"/>
                <c:pt idx="0">
                  <c:v>1.1301564903474546</c:v>
                </c:pt>
                <c:pt idx="1">
                  <c:v>0.86297262246323125</c:v>
                </c:pt>
                <c:pt idx="2">
                  <c:v>0.66629400861428567</c:v>
                </c:pt>
                <c:pt idx="3">
                  <c:v>0.64934036268862105</c:v>
                </c:pt>
                <c:pt idx="4">
                  <c:v>4.5086426970860412E-2</c:v>
                </c:pt>
                <c:pt idx="5">
                  <c:v>2.1354511196276603E-4</c:v>
                </c:pt>
              </c:numCache>
            </c:numRef>
          </c:val>
          <c:extLst>
            <c:ext xmlns:c16="http://schemas.microsoft.com/office/drawing/2014/chart" uri="{C3380CC4-5D6E-409C-BE32-E72D297353CC}">
              <c16:uniqueId val="{00000000-3D0A-4349-BC72-B0315D69D541}"/>
            </c:ext>
          </c:extLst>
        </c:ser>
        <c:dLbls>
          <c:showLegendKey val="0"/>
          <c:showVal val="0"/>
          <c:showCatName val="0"/>
          <c:showSerName val="0"/>
          <c:showPercent val="0"/>
          <c:showBubbleSize val="0"/>
        </c:dLbls>
        <c:gapWidth val="21"/>
        <c:axId val="475008944"/>
        <c:axId val="475009336"/>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(EHS!$G$19,EHS!$G$19,EHS!$G$19,EHS!$G$19,EHS!$G$19)</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3D0A-4349-BC72-B0315D69D541}"/>
            </c:ext>
          </c:extLst>
        </c:ser>
        <c:dLbls>
          <c:showLegendKey val="0"/>
          <c:showVal val="0"/>
          <c:showCatName val="0"/>
          <c:showSerName val="0"/>
          <c:showPercent val="0"/>
          <c:showBubbleSize val="0"/>
        </c:dLbls>
        <c:marker val="1"/>
        <c:smooth val="0"/>
        <c:axId val="475008944"/>
        <c:axId val="475009336"/>
      </c:lineChart>
      <c:catAx>
        <c:axId val="475008944"/>
        <c:scaling>
          <c:orientation val="minMax"/>
        </c:scaling>
        <c:delete val="1"/>
        <c:axPos val="b"/>
        <c:numFmt formatCode="General" sourceLinked="1"/>
        <c:majorTickMark val="out"/>
        <c:minorTickMark val="none"/>
        <c:tickLblPos val="none"/>
        <c:crossAx val="475009336"/>
        <c:crosses val="autoZero"/>
        <c:auto val="1"/>
        <c:lblAlgn val="ctr"/>
        <c:lblOffset val="100"/>
        <c:noMultiLvlLbl val="0"/>
      </c:catAx>
      <c:valAx>
        <c:axId val="475009336"/>
        <c:scaling>
          <c:orientation val="minMax"/>
          <c:max val="2"/>
          <c:min val="0"/>
        </c:scaling>
        <c:delete val="0"/>
        <c:axPos val="l"/>
        <c:numFmt formatCode="0.0000" sourceLinked="1"/>
        <c:majorTickMark val="none"/>
        <c:minorTickMark val="none"/>
        <c:tickLblPos val="none"/>
        <c:crossAx val="475008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EHS!$D$14</c:f>
              <c:strCache>
                <c:ptCount val="1"/>
                <c:pt idx="0">
                  <c:v>Ανακυκλωθέντα απόβλητα</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EHS!$I$23:$N$23</c:f>
              <c:numCache>
                <c:formatCode>0</c:formatCode>
                <c:ptCount val="6"/>
                <c:pt idx="1">
                  <c:v>99</c:v>
                </c:pt>
                <c:pt idx="2">
                  <c:v>1848</c:v>
                </c:pt>
                <c:pt idx="3">
                  <c:v>4995</c:v>
                </c:pt>
                <c:pt idx="4">
                  <c:v>2167</c:v>
                </c:pt>
                <c:pt idx="5">
                  <c:v>0</c:v>
                </c:pt>
              </c:numCache>
            </c:numRef>
          </c:val>
          <c:extLst>
            <c:ext xmlns:c16="http://schemas.microsoft.com/office/drawing/2014/chart" uri="{C3380CC4-5D6E-409C-BE32-E72D297353CC}">
              <c16:uniqueId val="{00000000-7A01-478E-983D-4E9AAB8216F7}"/>
            </c:ext>
          </c:extLst>
        </c:ser>
        <c:dLbls>
          <c:showLegendKey val="0"/>
          <c:showVal val="0"/>
          <c:showCatName val="0"/>
          <c:showSerName val="0"/>
          <c:showPercent val="0"/>
          <c:showBubbleSize val="0"/>
        </c:dLbls>
        <c:gapWidth val="21"/>
        <c:axId val="475010120"/>
        <c:axId val="475010512"/>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(EHS!$G$23,EHS!$G$23,EHS!$G$23,EHS!$G$23,EHS!$G$23)</c:f>
              <c:numCache>
                <c:formatCode>General</c:formatCode>
                <c:ptCount val="5"/>
                <c:pt idx="0">
                  <c:v>5000</c:v>
                </c:pt>
                <c:pt idx="1">
                  <c:v>5000</c:v>
                </c:pt>
                <c:pt idx="2">
                  <c:v>5000</c:v>
                </c:pt>
                <c:pt idx="3">
                  <c:v>5000</c:v>
                </c:pt>
                <c:pt idx="4">
                  <c:v>5000</c:v>
                </c:pt>
              </c:numCache>
            </c:numRef>
          </c:val>
          <c:smooth val="0"/>
          <c:extLst>
            <c:ext xmlns:c16="http://schemas.microsoft.com/office/drawing/2014/chart" uri="{C3380CC4-5D6E-409C-BE32-E72D297353CC}">
              <c16:uniqueId val="{00000001-7A01-478E-983D-4E9AAB8216F7}"/>
            </c:ext>
          </c:extLst>
        </c:ser>
        <c:dLbls>
          <c:showLegendKey val="0"/>
          <c:showVal val="0"/>
          <c:showCatName val="0"/>
          <c:showSerName val="0"/>
          <c:showPercent val="0"/>
          <c:showBubbleSize val="0"/>
        </c:dLbls>
        <c:marker val="1"/>
        <c:smooth val="0"/>
        <c:axId val="475010120"/>
        <c:axId val="475010512"/>
      </c:lineChart>
      <c:catAx>
        <c:axId val="475010120"/>
        <c:scaling>
          <c:orientation val="minMax"/>
        </c:scaling>
        <c:delete val="1"/>
        <c:axPos val="b"/>
        <c:numFmt formatCode="General" sourceLinked="1"/>
        <c:majorTickMark val="out"/>
        <c:minorTickMark val="none"/>
        <c:tickLblPos val="none"/>
        <c:crossAx val="475010512"/>
        <c:crosses val="autoZero"/>
        <c:auto val="1"/>
        <c:lblAlgn val="ctr"/>
        <c:lblOffset val="100"/>
        <c:noMultiLvlLbl val="0"/>
      </c:catAx>
      <c:valAx>
        <c:axId val="475010512"/>
        <c:scaling>
          <c:orientation val="minMax"/>
          <c:max val="6000"/>
          <c:min val="0"/>
        </c:scaling>
        <c:delete val="0"/>
        <c:axPos val="l"/>
        <c:numFmt formatCode="0" sourceLinked="1"/>
        <c:majorTickMark val="none"/>
        <c:minorTickMark val="none"/>
        <c:tickLblPos val="none"/>
        <c:crossAx val="475010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EHS!$D$16</c:f>
              <c:strCache>
                <c:ptCount val="1"/>
                <c:pt idx="0">
                  <c:v>Ικανοποίηση από περιβαλλοντική διαχείριση</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EHS!$I$25:$N$25</c:f>
              <c:numCache>
                <c:formatCode>0.00%</c:formatCode>
                <c:ptCount val="6"/>
                <c:pt idx="0" formatCode="0">
                  <c:v>0</c:v>
                </c:pt>
                <c:pt idx="1">
                  <c:v>0.82289999999999996</c:v>
                </c:pt>
                <c:pt idx="2">
                  <c:v>0.99109999999999998</c:v>
                </c:pt>
                <c:pt idx="3">
                  <c:v>0.92203747139316472</c:v>
                </c:pt>
                <c:pt idx="4">
                  <c:v>0.98679899921208691</c:v>
                </c:pt>
                <c:pt idx="5">
                  <c:v>0.99442211467476005</c:v>
                </c:pt>
              </c:numCache>
            </c:numRef>
          </c:val>
          <c:extLst>
            <c:ext xmlns:c16="http://schemas.microsoft.com/office/drawing/2014/chart" uri="{C3380CC4-5D6E-409C-BE32-E72D297353CC}">
              <c16:uniqueId val="{00000000-BB68-40B6-B57C-C1E4073B96C7}"/>
            </c:ext>
          </c:extLst>
        </c:ser>
        <c:dLbls>
          <c:showLegendKey val="0"/>
          <c:showVal val="0"/>
          <c:showCatName val="0"/>
          <c:showSerName val="0"/>
          <c:showPercent val="0"/>
          <c:showBubbleSize val="0"/>
        </c:dLbls>
        <c:gapWidth val="21"/>
        <c:axId val="475011296"/>
        <c:axId val="475011688"/>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(EHS!$G$17,EHS!$G$17,EHS!$G$17,EHS!$G$17,EHS!$G$17)</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BB68-40B6-B57C-C1E4073B96C7}"/>
            </c:ext>
          </c:extLst>
        </c:ser>
        <c:dLbls>
          <c:showLegendKey val="0"/>
          <c:showVal val="0"/>
          <c:showCatName val="0"/>
          <c:showSerName val="0"/>
          <c:showPercent val="0"/>
          <c:showBubbleSize val="0"/>
        </c:dLbls>
        <c:marker val="1"/>
        <c:smooth val="0"/>
        <c:axId val="475011296"/>
        <c:axId val="475011688"/>
      </c:lineChart>
      <c:catAx>
        <c:axId val="475011296"/>
        <c:scaling>
          <c:orientation val="minMax"/>
        </c:scaling>
        <c:delete val="1"/>
        <c:axPos val="b"/>
        <c:numFmt formatCode="General" sourceLinked="1"/>
        <c:majorTickMark val="out"/>
        <c:minorTickMark val="none"/>
        <c:tickLblPos val="none"/>
        <c:crossAx val="475011688"/>
        <c:crosses val="autoZero"/>
        <c:auto val="1"/>
        <c:lblAlgn val="ctr"/>
        <c:lblOffset val="100"/>
        <c:noMultiLvlLbl val="0"/>
      </c:catAx>
      <c:valAx>
        <c:axId val="475011688"/>
        <c:scaling>
          <c:orientation val="minMax"/>
          <c:max val="1.2"/>
          <c:min val="0"/>
        </c:scaling>
        <c:delete val="0"/>
        <c:axPos val="l"/>
        <c:numFmt formatCode="0" sourceLinked="1"/>
        <c:majorTickMark val="none"/>
        <c:minorTickMark val="none"/>
        <c:tickLblPos val="none"/>
        <c:crossAx val="475011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EHS!$D$14</c:f>
              <c:strCache>
                <c:ptCount val="1"/>
                <c:pt idx="0">
                  <c:v>Ανακυκλωθέντα απόβλητα</c:v>
                </c:pt>
              </c:strCache>
            </c:strRef>
          </c:tx>
          <c:spPr>
            <a:solidFill>
              <a:srgbClr val="0000CC"/>
            </a:solidFill>
            <a:ln w="25400">
              <a:noFill/>
            </a:ln>
          </c:spPr>
          <c:invertIfNegative val="0"/>
          <c:cat>
            <c:numRef>
              <c:f>EHS!$I$5:$M$5</c:f>
              <c:numCache>
                <c:formatCode>General</c:formatCode>
                <c:ptCount val="5"/>
                <c:pt idx="0">
                  <c:v>2014</c:v>
                </c:pt>
                <c:pt idx="1">
                  <c:v>2015</c:v>
                </c:pt>
                <c:pt idx="2">
                  <c:v>2016</c:v>
                </c:pt>
                <c:pt idx="3">
                  <c:v>2017</c:v>
                </c:pt>
                <c:pt idx="4">
                  <c:v>2018</c:v>
                </c:pt>
              </c:numCache>
            </c:numRef>
          </c:cat>
          <c:val>
            <c:numRef>
              <c:f>EHS!$I$27:$M$27</c:f>
              <c:numCache>
                <c:formatCode>0.00</c:formatCode>
                <c:ptCount val="5"/>
                <c:pt idx="1">
                  <c:v>-31.5</c:v>
                </c:pt>
                <c:pt idx="2">
                  <c:v>-1711.46</c:v>
                </c:pt>
                <c:pt idx="3">
                  <c:v>-2490.87</c:v>
                </c:pt>
                <c:pt idx="4">
                  <c:v>-2252.0749999999998</c:v>
                </c:pt>
              </c:numCache>
            </c:numRef>
          </c:val>
          <c:extLst>
            <c:ext xmlns:c16="http://schemas.microsoft.com/office/drawing/2014/chart" uri="{C3380CC4-5D6E-409C-BE32-E72D297353CC}">
              <c16:uniqueId val="{00000000-7A01-478E-983D-4E9AAB8216F7}"/>
            </c:ext>
          </c:extLst>
        </c:ser>
        <c:dLbls>
          <c:showLegendKey val="0"/>
          <c:showVal val="0"/>
          <c:showCatName val="0"/>
          <c:showSerName val="0"/>
          <c:showPercent val="0"/>
          <c:showBubbleSize val="0"/>
        </c:dLbls>
        <c:gapWidth val="21"/>
        <c:axId val="475012472"/>
        <c:axId val="475012864"/>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(EHS!$G$27,EHS!$G$27,EHS!$G$27,EHS!$G$27,EHS!$G$27)</c:f>
              <c:numCache>
                <c:formatCode>General</c:formatCode>
                <c:ptCount val="5"/>
                <c:pt idx="0">
                  <c:v>10000</c:v>
                </c:pt>
                <c:pt idx="1">
                  <c:v>10000</c:v>
                </c:pt>
                <c:pt idx="2">
                  <c:v>10000</c:v>
                </c:pt>
                <c:pt idx="3">
                  <c:v>10000</c:v>
                </c:pt>
                <c:pt idx="4">
                  <c:v>10000</c:v>
                </c:pt>
              </c:numCache>
            </c:numRef>
          </c:val>
          <c:smooth val="0"/>
          <c:extLst>
            <c:ext xmlns:c16="http://schemas.microsoft.com/office/drawing/2014/chart" uri="{C3380CC4-5D6E-409C-BE32-E72D297353CC}">
              <c16:uniqueId val="{00000001-7A01-478E-983D-4E9AAB8216F7}"/>
            </c:ext>
          </c:extLst>
        </c:ser>
        <c:dLbls>
          <c:showLegendKey val="0"/>
          <c:showVal val="0"/>
          <c:showCatName val="0"/>
          <c:showSerName val="0"/>
          <c:showPercent val="0"/>
          <c:showBubbleSize val="0"/>
        </c:dLbls>
        <c:marker val="1"/>
        <c:smooth val="0"/>
        <c:axId val="475012472"/>
        <c:axId val="475012864"/>
      </c:lineChart>
      <c:catAx>
        <c:axId val="475012472"/>
        <c:scaling>
          <c:orientation val="minMax"/>
        </c:scaling>
        <c:delete val="1"/>
        <c:axPos val="b"/>
        <c:numFmt formatCode="General" sourceLinked="1"/>
        <c:majorTickMark val="out"/>
        <c:minorTickMark val="none"/>
        <c:tickLblPos val="none"/>
        <c:crossAx val="475012864"/>
        <c:crosses val="autoZero"/>
        <c:auto val="1"/>
        <c:lblAlgn val="ctr"/>
        <c:lblOffset val="100"/>
        <c:noMultiLvlLbl val="0"/>
      </c:catAx>
      <c:valAx>
        <c:axId val="475012864"/>
        <c:scaling>
          <c:orientation val="minMax"/>
        </c:scaling>
        <c:delete val="0"/>
        <c:axPos val="l"/>
        <c:numFmt formatCode="0" sourceLinked="1"/>
        <c:majorTickMark val="none"/>
        <c:minorTickMark val="none"/>
        <c:tickLblPos val="none"/>
        <c:crossAx val="475012472"/>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Sales!$D$42</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Sales!$I$43:$M$43</c:f>
            </c:numRef>
          </c:val>
          <c:extLst>
            <c:ext xmlns:c16="http://schemas.microsoft.com/office/drawing/2014/chart" uri="{C3380CC4-5D6E-409C-BE32-E72D297353CC}">
              <c16:uniqueId val="{00000000-CC61-4568-ADB0-6EE7BA405C23}"/>
            </c:ext>
          </c:extLst>
        </c:ser>
        <c:dLbls>
          <c:showLegendKey val="0"/>
          <c:showVal val="0"/>
          <c:showCatName val="0"/>
          <c:showSerName val="0"/>
          <c:showPercent val="0"/>
          <c:showBubbleSize val="0"/>
        </c:dLbls>
        <c:gapWidth val="21"/>
        <c:axId val="442122128"/>
        <c:axId val="442122520"/>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(Sales!$G$43,Sales!$G$43,Sales!$G$43,Sales!$G$43,Sales!$G$43)</c:f>
            </c:numRef>
          </c:val>
          <c:smooth val="0"/>
          <c:extLst>
            <c:ext xmlns:c16="http://schemas.microsoft.com/office/drawing/2014/chart" uri="{C3380CC4-5D6E-409C-BE32-E72D297353CC}">
              <c16:uniqueId val="{00000001-CC61-4568-ADB0-6EE7BA405C23}"/>
            </c:ext>
          </c:extLst>
        </c:ser>
        <c:dLbls>
          <c:showLegendKey val="0"/>
          <c:showVal val="0"/>
          <c:showCatName val="0"/>
          <c:showSerName val="0"/>
          <c:showPercent val="0"/>
          <c:showBubbleSize val="0"/>
        </c:dLbls>
        <c:marker val="1"/>
        <c:smooth val="0"/>
        <c:axId val="442122128"/>
        <c:axId val="442122520"/>
      </c:lineChart>
      <c:catAx>
        <c:axId val="442122128"/>
        <c:scaling>
          <c:orientation val="minMax"/>
        </c:scaling>
        <c:delete val="1"/>
        <c:axPos val="b"/>
        <c:numFmt formatCode="General" sourceLinked="1"/>
        <c:majorTickMark val="out"/>
        <c:minorTickMark val="none"/>
        <c:tickLblPos val="none"/>
        <c:crossAx val="442122520"/>
        <c:crosses val="autoZero"/>
        <c:auto val="1"/>
        <c:lblAlgn val="ctr"/>
        <c:lblOffset val="100"/>
        <c:noMultiLvlLbl val="0"/>
      </c:catAx>
      <c:valAx>
        <c:axId val="442122520"/>
        <c:scaling>
          <c:orientation val="minMax"/>
          <c:max val="80"/>
          <c:min val="0"/>
        </c:scaling>
        <c:delete val="0"/>
        <c:axPos val="l"/>
        <c:numFmt formatCode="0.00" sourceLinked="1"/>
        <c:majorTickMark val="none"/>
        <c:minorTickMark val="none"/>
        <c:tickLblPos val="none"/>
        <c:crossAx val="4421221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EHS!$D$14</c:f>
              <c:strCache>
                <c:ptCount val="1"/>
                <c:pt idx="0">
                  <c:v>Ανακυκλωθέντα απόβλητα</c:v>
                </c:pt>
              </c:strCache>
            </c:strRef>
          </c:tx>
          <c:spPr>
            <a:solidFill>
              <a:srgbClr val="0000CC"/>
            </a:solidFill>
            <a:ln w="25400">
              <a:noFill/>
            </a:ln>
          </c:spPr>
          <c:invertIfNegative val="0"/>
          <c:cat>
            <c:numRef>
              <c:f>EHS!$I$5:$N$5</c:f>
              <c:numCache>
                <c:formatCode>General</c:formatCode>
                <c:ptCount val="6"/>
                <c:pt idx="0">
                  <c:v>2014</c:v>
                </c:pt>
                <c:pt idx="1">
                  <c:v>2015</c:v>
                </c:pt>
                <c:pt idx="2">
                  <c:v>2016</c:v>
                </c:pt>
                <c:pt idx="3">
                  <c:v>2017</c:v>
                </c:pt>
                <c:pt idx="4">
                  <c:v>2018</c:v>
                </c:pt>
                <c:pt idx="5">
                  <c:v>2019</c:v>
                </c:pt>
              </c:numCache>
            </c:numRef>
          </c:cat>
          <c:val>
            <c:numRef>
              <c:f>EHS!$I$29:$N$29</c:f>
              <c:numCache>
                <c:formatCode>0.00</c:formatCode>
                <c:ptCount val="6"/>
                <c:pt idx="1">
                  <c:v>165</c:v>
                </c:pt>
                <c:pt idx="2">
                  <c:v>176</c:v>
                </c:pt>
                <c:pt idx="3">
                  <c:v>20000</c:v>
                </c:pt>
                <c:pt idx="4">
                  <c:v>60328</c:v>
                </c:pt>
                <c:pt idx="5">
                  <c:v>57372.65</c:v>
                </c:pt>
              </c:numCache>
            </c:numRef>
          </c:val>
          <c:extLst>
            <c:ext xmlns:c16="http://schemas.microsoft.com/office/drawing/2014/chart" uri="{C3380CC4-5D6E-409C-BE32-E72D297353CC}">
              <c16:uniqueId val="{00000000-7A01-478E-983D-4E9AAB8216F7}"/>
            </c:ext>
          </c:extLst>
        </c:ser>
        <c:dLbls>
          <c:showLegendKey val="0"/>
          <c:showVal val="0"/>
          <c:showCatName val="0"/>
          <c:showSerName val="0"/>
          <c:showPercent val="0"/>
          <c:showBubbleSize val="0"/>
        </c:dLbls>
        <c:gapWidth val="21"/>
        <c:axId val="475013648"/>
        <c:axId val="475014040"/>
      </c:barChart>
      <c:lineChart>
        <c:grouping val="standard"/>
        <c:varyColors val="0"/>
        <c:ser>
          <c:idx val="1"/>
          <c:order val="1"/>
          <c:tx>
            <c:strRef>
              <c:f>EHS!$G$5</c:f>
              <c:strCache>
                <c:ptCount val="1"/>
                <c:pt idx="0">
                  <c:v>Performance Stand. / Bench</c:v>
                </c:pt>
              </c:strCache>
            </c:strRef>
          </c:tx>
          <c:spPr>
            <a:ln w="19050">
              <a:solidFill>
                <a:srgbClr val="FF0000"/>
              </a:solidFill>
              <a:prstDash val="sysDash"/>
            </a:ln>
          </c:spPr>
          <c:marker>
            <c:symbol val="none"/>
          </c:marker>
          <c:val>
            <c:numRef>
              <c:f>(EHS!$G$29,EHS!$G$29,EHS!$G$29,EHS!$G$29,EHS!$G$29)</c:f>
              <c:numCache>
                <c:formatCode>General</c:formatCode>
                <c:ptCount val="5"/>
                <c:pt idx="0">
                  <c:v>15000</c:v>
                </c:pt>
                <c:pt idx="1">
                  <c:v>15000</c:v>
                </c:pt>
                <c:pt idx="2">
                  <c:v>15000</c:v>
                </c:pt>
                <c:pt idx="3">
                  <c:v>15000</c:v>
                </c:pt>
                <c:pt idx="4">
                  <c:v>15000</c:v>
                </c:pt>
              </c:numCache>
            </c:numRef>
          </c:val>
          <c:smooth val="0"/>
          <c:extLst>
            <c:ext xmlns:c16="http://schemas.microsoft.com/office/drawing/2014/chart" uri="{C3380CC4-5D6E-409C-BE32-E72D297353CC}">
              <c16:uniqueId val="{00000001-7A01-478E-983D-4E9AAB8216F7}"/>
            </c:ext>
          </c:extLst>
        </c:ser>
        <c:dLbls>
          <c:showLegendKey val="0"/>
          <c:showVal val="0"/>
          <c:showCatName val="0"/>
          <c:showSerName val="0"/>
          <c:showPercent val="0"/>
          <c:showBubbleSize val="0"/>
        </c:dLbls>
        <c:marker val="1"/>
        <c:smooth val="0"/>
        <c:axId val="475013648"/>
        <c:axId val="475014040"/>
      </c:lineChart>
      <c:catAx>
        <c:axId val="475013648"/>
        <c:scaling>
          <c:orientation val="minMax"/>
        </c:scaling>
        <c:delete val="1"/>
        <c:axPos val="b"/>
        <c:numFmt formatCode="General" sourceLinked="1"/>
        <c:majorTickMark val="out"/>
        <c:minorTickMark val="none"/>
        <c:tickLblPos val="none"/>
        <c:crossAx val="475014040"/>
        <c:crosses val="autoZero"/>
        <c:auto val="1"/>
        <c:lblAlgn val="ctr"/>
        <c:lblOffset val="100"/>
        <c:noMultiLvlLbl val="0"/>
      </c:catAx>
      <c:valAx>
        <c:axId val="475014040"/>
        <c:scaling>
          <c:orientation val="minMax"/>
          <c:max val="67000"/>
          <c:min val="0"/>
        </c:scaling>
        <c:delete val="0"/>
        <c:axPos val="l"/>
        <c:numFmt formatCode="0" sourceLinked="1"/>
        <c:majorTickMark val="none"/>
        <c:minorTickMark val="none"/>
        <c:tickLblPos val="none"/>
        <c:crossAx val="475013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2014</c:v>
                </c:pt>
                <c:pt idx="1">
                  <c:v>2015</c:v>
                </c:pt>
                <c:pt idx="2">
                  <c:v>2016</c:v>
                </c:pt>
                <c:pt idx="3">
                  <c:v>2017</c:v>
                </c:pt>
                <c:pt idx="4">
                  <c:v>2018</c:v>
                </c:pt>
                <c:pt idx="5">
                  <c:v>2019</c:v>
                </c:pt>
              </c:numCache>
            </c:numRef>
          </c:cat>
          <c:val>
            <c:numRef>
              <c:f>'R&amp;D'!$I$7:$N$7</c:f>
              <c:numCache>
                <c:formatCode>0.00</c:formatCode>
                <c:ptCount val="6"/>
                <c:pt idx="0">
                  <c:v>5</c:v>
                </c:pt>
                <c:pt idx="1">
                  <c:v>5.2</c:v>
                </c:pt>
                <c:pt idx="2">
                  <c:v>5.166666666666667</c:v>
                </c:pt>
                <c:pt idx="3">
                  <c:v>4.57</c:v>
                </c:pt>
                <c:pt idx="4">
                  <c:v>3.8571428571428572</c:v>
                </c:pt>
                <c:pt idx="5">
                  <c:v>9.8571428571428577</c:v>
                </c:pt>
              </c:numCache>
            </c:numRef>
          </c:val>
          <c:extLst>
            <c:ext xmlns:c16="http://schemas.microsoft.com/office/drawing/2014/chart" uri="{C3380CC4-5D6E-409C-BE32-E72D297353CC}">
              <c16:uniqueId val="{00000000-0B4C-4AC4-8488-4ED0080C9DC8}"/>
            </c:ext>
          </c:extLst>
        </c:ser>
        <c:dLbls>
          <c:showLegendKey val="0"/>
          <c:showVal val="0"/>
          <c:showCatName val="0"/>
          <c:showSerName val="0"/>
          <c:showPercent val="0"/>
          <c:showBubbleSize val="0"/>
        </c:dLbls>
        <c:gapWidth val="21"/>
        <c:axId val="475015216"/>
        <c:axId val="47501560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('R&amp;D'!$G$7,'R&amp;D'!$G$7,'R&amp;D'!$G$7,'R&amp;D'!$G$7,'R&amp;D'!$G$7)</c:f>
              <c:numCache>
                <c:formatCode>0.00</c:formatCode>
                <c:ptCount val="5"/>
                <c:pt idx="0">
                  <c:v>4</c:v>
                </c:pt>
                <c:pt idx="1">
                  <c:v>4</c:v>
                </c:pt>
                <c:pt idx="2">
                  <c:v>4</c:v>
                </c:pt>
                <c:pt idx="3">
                  <c:v>4</c:v>
                </c:pt>
                <c:pt idx="4">
                  <c:v>4</c:v>
                </c:pt>
              </c:numCache>
            </c:numRef>
          </c:val>
          <c:smooth val="0"/>
          <c:extLst>
            <c:ext xmlns:c16="http://schemas.microsoft.com/office/drawing/2014/chart" uri="{C3380CC4-5D6E-409C-BE32-E72D297353CC}">
              <c16:uniqueId val="{00000001-0B4C-4AC4-8488-4ED0080C9DC8}"/>
            </c:ext>
          </c:extLst>
        </c:ser>
        <c:dLbls>
          <c:showLegendKey val="0"/>
          <c:showVal val="0"/>
          <c:showCatName val="0"/>
          <c:showSerName val="0"/>
          <c:showPercent val="0"/>
          <c:showBubbleSize val="0"/>
        </c:dLbls>
        <c:marker val="1"/>
        <c:smooth val="0"/>
        <c:axId val="475015216"/>
        <c:axId val="475015608"/>
      </c:lineChart>
      <c:catAx>
        <c:axId val="475015216"/>
        <c:scaling>
          <c:orientation val="minMax"/>
        </c:scaling>
        <c:delete val="1"/>
        <c:axPos val="b"/>
        <c:numFmt formatCode="General" sourceLinked="1"/>
        <c:majorTickMark val="out"/>
        <c:minorTickMark val="none"/>
        <c:tickLblPos val="none"/>
        <c:crossAx val="475015608"/>
        <c:crosses val="autoZero"/>
        <c:auto val="1"/>
        <c:lblAlgn val="ctr"/>
        <c:lblOffset val="100"/>
        <c:noMultiLvlLbl val="0"/>
      </c:catAx>
      <c:valAx>
        <c:axId val="475015608"/>
        <c:scaling>
          <c:orientation val="minMax"/>
          <c:max val="6"/>
          <c:min val="0"/>
        </c:scaling>
        <c:delete val="0"/>
        <c:axPos val="l"/>
        <c:numFmt formatCode="0.00" sourceLinked="1"/>
        <c:majorTickMark val="none"/>
        <c:minorTickMark val="none"/>
        <c:tickLblPos val="none"/>
        <c:crossAx val="475015216"/>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'R&amp;D'!$D$8</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2014</c:v>
                </c:pt>
                <c:pt idx="1">
                  <c:v>2015</c:v>
                </c:pt>
                <c:pt idx="2">
                  <c:v>2016</c:v>
                </c:pt>
                <c:pt idx="3">
                  <c:v>2017</c:v>
                </c:pt>
                <c:pt idx="4">
                  <c:v>2018</c:v>
                </c:pt>
                <c:pt idx="5">
                  <c:v>2019</c:v>
                </c:pt>
              </c:numCache>
            </c:numRef>
          </c:cat>
          <c:val>
            <c:numRef>
              <c:f>'R&amp;D'!$I$9:$N$9</c:f>
              <c:numCache>
                <c:formatCode>0.00</c:formatCode>
                <c:ptCount val="6"/>
                <c:pt idx="0">
                  <c:v>3.75</c:v>
                </c:pt>
                <c:pt idx="1">
                  <c:v>2.4</c:v>
                </c:pt>
                <c:pt idx="2">
                  <c:v>3.3333333333333335</c:v>
                </c:pt>
                <c:pt idx="3">
                  <c:v>2.86</c:v>
                </c:pt>
                <c:pt idx="4">
                  <c:v>3</c:v>
                </c:pt>
                <c:pt idx="5">
                  <c:v>9.2857142857142865</c:v>
                </c:pt>
              </c:numCache>
            </c:numRef>
          </c:val>
          <c:extLst>
            <c:ext xmlns:c16="http://schemas.microsoft.com/office/drawing/2014/chart" uri="{C3380CC4-5D6E-409C-BE32-E72D297353CC}">
              <c16:uniqueId val="{00000000-8C83-4B8E-A1C5-C66B7F6F3DE9}"/>
            </c:ext>
          </c:extLst>
        </c:ser>
        <c:dLbls>
          <c:showLegendKey val="0"/>
          <c:showVal val="0"/>
          <c:showCatName val="0"/>
          <c:showSerName val="0"/>
          <c:showPercent val="0"/>
          <c:showBubbleSize val="0"/>
        </c:dLbls>
        <c:gapWidth val="21"/>
        <c:axId val="475016392"/>
        <c:axId val="47501678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('R&amp;D'!$G$9,'R&amp;D'!$G$9,'R&amp;D'!$G$9,'R&amp;D'!$G$9,'R&amp;D'!$G$9)</c:f>
              <c:numCache>
                <c:formatCode>0.00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1-8C83-4B8E-A1C5-C66B7F6F3DE9}"/>
            </c:ext>
          </c:extLst>
        </c:ser>
        <c:dLbls>
          <c:showLegendKey val="0"/>
          <c:showVal val="0"/>
          <c:showCatName val="0"/>
          <c:showSerName val="0"/>
          <c:showPercent val="0"/>
          <c:showBubbleSize val="0"/>
        </c:dLbls>
        <c:marker val="1"/>
        <c:smooth val="0"/>
        <c:axId val="475016392"/>
        <c:axId val="475016784"/>
      </c:lineChart>
      <c:catAx>
        <c:axId val="475016392"/>
        <c:scaling>
          <c:orientation val="minMax"/>
        </c:scaling>
        <c:delete val="1"/>
        <c:axPos val="b"/>
        <c:numFmt formatCode="General" sourceLinked="1"/>
        <c:majorTickMark val="out"/>
        <c:minorTickMark val="none"/>
        <c:tickLblPos val="none"/>
        <c:crossAx val="475016784"/>
        <c:crosses val="autoZero"/>
        <c:auto val="1"/>
        <c:lblAlgn val="ctr"/>
        <c:lblOffset val="100"/>
        <c:noMultiLvlLbl val="0"/>
      </c:catAx>
      <c:valAx>
        <c:axId val="475016784"/>
        <c:scaling>
          <c:orientation val="minMax"/>
          <c:max val="4"/>
          <c:min val="0"/>
        </c:scaling>
        <c:delete val="0"/>
        <c:axPos val="l"/>
        <c:numFmt formatCode="0.00" sourceLinked="1"/>
        <c:majorTickMark val="none"/>
        <c:minorTickMark val="none"/>
        <c:tickLblPos val="none"/>
        <c:crossAx val="47501639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'R&amp;D'!$D$10</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2014</c:v>
                </c:pt>
                <c:pt idx="1">
                  <c:v>2015</c:v>
                </c:pt>
                <c:pt idx="2">
                  <c:v>2016</c:v>
                </c:pt>
                <c:pt idx="3">
                  <c:v>2017</c:v>
                </c:pt>
                <c:pt idx="4">
                  <c:v>2018</c:v>
                </c:pt>
                <c:pt idx="5">
                  <c:v>2019</c:v>
                </c:pt>
              </c:numCache>
            </c:numRef>
          </c:cat>
          <c:val>
            <c:numRef>
              <c:f>'R&amp;D'!$I$11:$N$11</c:f>
              <c:numCache>
                <c:formatCode>0.00</c:formatCode>
                <c:ptCount val="6"/>
                <c:pt idx="0">
                  <c:v>1.25</c:v>
                </c:pt>
                <c:pt idx="1">
                  <c:v>2.8</c:v>
                </c:pt>
                <c:pt idx="2">
                  <c:v>1.8333333333333333</c:v>
                </c:pt>
                <c:pt idx="3">
                  <c:v>1</c:v>
                </c:pt>
                <c:pt idx="4">
                  <c:v>0.2857142857142857</c:v>
                </c:pt>
                <c:pt idx="5">
                  <c:v>0.14285714285714285</c:v>
                </c:pt>
              </c:numCache>
            </c:numRef>
          </c:val>
          <c:extLst>
            <c:ext xmlns:c16="http://schemas.microsoft.com/office/drawing/2014/chart" uri="{C3380CC4-5D6E-409C-BE32-E72D297353CC}">
              <c16:uniqueId val="{00000000-AA3F-48CB-B630-13F74BA362B4}"/>
            </c:ext>
          </c:extLst>
        </c:ser>
        <c:dLbls>
          <c:showLegendKey val="0"/>
          <c:showVal val="0"/>
          <c:showCatName val="0"/>
          <c:showSerName val="0"/>
          <c:showPercent val="0"/>
          <c:showBubbleSize val="0"/>
        </c:dLbls>
        <c:gapWidth val="21"/>
        <c:axId val="475017568"/>
        <c:axId val="47501796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('R&amp;D'!$G$11,'R&amp;D'!$G$11,'R&amp;D'!$G$11,'R&amp;D'!$G$11,'R&amp;D'!$G$11)</c:f>
              <c:numCache>
                <c:formatCode>0.00</c:formatCode>
                <c:ptCount val="5"/>
                <c:pt idx="0">
                  <c:v>0.625</c:v>
                </c:pt>
                <c:pt idx="1">
                  <c:v>0.625</c:v>
                </c:pt>
                <c:pt idx="2">
                  <c:v>0.625</c:v>
                </c:pt>
                <c:pt idx="3">
                  <c:v>0.625</c:v>
                </c:pt>
                <c:pt idx="4">
                  <c:v>0.625</c:v>
                </c:pt>
              </c:numCache>
            </c:numRef>
          </c:val>
          <c:smooth val="0"/>
          <c:extLst>
            <c:ext xmlns:c16="http://schemas.microsoft.com/office/drawing/2014/chart" uri="{C3380CC4-5D6E-409C-BE32-E72D297353CC}">
              <c16:uniqueId val="{00000001-AA3F-48CB-B630-13F74BA362B4}"/>
            </c:ext>
          </c:extLst>
        </c:ser>
        <c:dLbls>
          <c:showLegendKey val="0"/>
          <c:showVal val="0"/>
          <c:showCatName val="0"/>
          <c:showSerName val="0"/>
          <c:showPercent val="0"/>
          <c:showBubbleSize val="0"/>
        </c:dLbls>
        <c:marker val="1"/>
        <c:smooth val="0"/>
        <c:axId val="475017568"/>
        <c:axId val="475017960"/>
      </c:lineChart>
      <c:catAx>
        <c:axId val="475017568"/>
        <c:scaling>
          <c:orientation val="minMax"/>
        </c:scaling>
        <c:delete val="1"/>
        <c:axPos val="b"/>
        <c:numFmt formatCode="General" sourceLinked="1"/>
        <c:majorTickMark val="out"/>
        <c:minorTickMark val="none"/>
        <c:tickLblPos val="none"/>
        <c:crossAx val="475017960"/>
        <c:crosses val="autoZero"/>
        <c:auto val="1"/>
        <c:lblAlgn val="ctr"/>
        <c:lblOffset val="100"/>
        <c:noMultiLvlLbl val="0"/>
      </c:catAx>
      <c:valAx>
        <c:axId val="475017960"/>
        <c:scaling>
          <c:orientation val="minMax"/>
          <c:max val="3"/>
          <c:min val="0"/>
        </c:scaling>
        <c:delete val="0"/>
        <c:axPos val="l"/>
        <c:numFmt formatCode="0.00" sourceLinked="1"/>
        <c:majorTickMark val="none"/>
        <c:minorTickMark val="none"/>
        <c:tickLblPos val="none"/>
        <c:crossAx val="475017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'R&amp;D'!$D$14</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2014</c:v>
                </c:pt>
                <c:pt idx="1">
                  <c:v>2015</c:v>
                </c:pt>
                <c:pt idx="2">
                  <c:v>2016</c:v>
                </c:pt>
                <c:pt idx="3">
                  <c:v>2017</c:v>
                </c:pt>
                <c:pt idx="4">
                  <c:v>2018</c:v>
                </c:pt>
                <c:pt idx="5">
                  <c:v>2019</c:v>
                </c:pt>
              </c:numCache>
            </c:numRef>
          </c:cat>
          <c:val>
            <c:numRef>
              <c:f>'R&amp;D'!$I$15:$N$15</c:f>
              <c:numCache>
                <c:formatCode>0.00</c:formatCode>
                <c:ptCount val="6"/>
                <c:pt idx="0">
                  <c:v>2.5</c:v>
                </c:pt>
                <c:pt idx="1">
                  <c:v>3</c:v>
                </c:pt>
                <c:pt idx="2">
                  <c:v>3.3333333333333335</c:v>
                </c:pt>
                <c:pt idx="3">
                  <c:v>3.57</c:v>
                </c:pt>
                <c:pt idx="4">
                  <c:v>1.4285714285714286</c:v>
                </c:pt>
                <c:pt idx="5">
                  <c:v>2.4285714285714284</c:v>
                </c:pt>
              </c:numCache>
            </c:numRef>
          </c:val>
          <c:extLst>
            <c:ext xmlns:c16="http://schemas.microsoft.com/office/drawing/2014/chart" uri="{C3380CC4-5D6E-409C-BE32-E72D297353CC}">
              <c16:uniqueId val="{00000000-3949-44C2-9421-62A88774FF06}"/>
            </c:ext>
          </c:extLst>
        </c:ser>
        <c:dLbls>
          <c:showLegendKey val="0"/>
          <c:showVal val="0"/>
          <c:showCatName val="0"/>
          <c:showSerName val="0"/>
          <c:showPercent val="0"/>
          <c:showBubbleSize val="0"/>
        </c:dLbls>
        <c:gapWidth val="21"/>
        <c:axId val="475018744"/>
        <c:axId val="47501913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('R&amp;D'!$G$15,'R&amp;D'!$G$15,'R&amp;D'!$G$15,'R&amp;D'!$G$15,'R&amp;D'!$G$15)</c:f>
              <c:numCache>
                <c:formatCode>0.00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1-3949-44C2-9421-62A88774FF06}"/>
            </c:ext>
          </c:extLst>
        </c:ser>
        <c:dLbls>
          <c:showLegendKey val="0"/>
          <c:showVal val="0"/>
          <c:showCatName val="0"/>
          <c:showSerName val="0"/>
          <c:showPercent val="0"/>
          <c:showBubbleSize val="0"/>
        </c:dLbls>
        <c:marker val="1"/>
        <c:smooth val="0"/>
        <c:axId val="475018744"/>
        <c:axId val="475019136"/>
      </c:lineChart>
      <c:catAx>
        <c:axId val="475018744"/>
        <c:scaling>
          <c:orientation val="minMax"/>
        </c:scaling>
        <c:delete val="1"/>
        <c:axPos val="b"/>
        <c:numFmt formatCode="General" sourceLinked="1"/>
        <c:majorTickMark val="out"/>
        <c:minorTickMark val="none"/>
        <c:tickLblPos val="none"/>
        <c:crossAx val="475019136"/>
        <c:crosses val="autoZero"/>
        <c:auto val="1"/>
        <c:lblAlgn val="ctr"/>
        <c:lblOffset val="100"/>
        <c:noMultiLvlLbl val="0"/>
      </c:catAx>
      <c:valAx>
        <c:axId val="475019136"/>
        <c:scaling>
          <c:orientation val="minMax"/>
          <c:max val="4"/>
          <c:min val="0"/>
        </c:scaling>
        <c:delete val="0"/>
        <c:axPos val="l"/>
        <c:numFmt formatCode="0.00" sourceLinked="1"/>
        <c:majorTickMark val="none"/>
        <c:minorTickMark val="none"/>
        <c:tickLblPos val="none"/>
        <c:crossAx val="475018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'R&amp;D'!$D$18</c:f>
              <c:strCache>
                <c:ptCount val="1"/>
                <c:pt idx="0">
                  <c:v>Intellectual property management</c:v>
                </c:pt>
              </c:strCache>
            </c:strRef>
          </c:tx>
          <c:spPr>
            <a:solidFill>
              <a:srgbClr val="0000CC"/>
            </a:solidFill>
            <a:ln w="25400">
              <a:noFill/>
            </a:ln>
          </c:spPr>
          <c:invertIfNegative val="0"/>
          <c:cat>
            <c:numRef>
              <c:f>'R&amp;D'!$I$5:$N$5</c:f>
              <c:numCache>
                <c:formatCode>General</c:formatCode>
                <c:ptCount val="6"/>
                <c:pt idx="0">
                  <c:v>2014</c:v>
                </c:pt>
                <c:pt idx="1">
                  <c:v>2015</c:v>
                </c:pt>
                <c:pt idx="2">
                  <c:v>2016</c:v>
                </c:pt>
                <c:pt idx="3">
                  <c:v>2017</c:v>
                </c:pt>
                <c:pt idx="4">
                  <c:v>2018</c:v>
                </c:pt>
                <c:pt idx="5">
                  <c:v>2019</c:v>
                </c:pt>
              </c:numCache>
            </c:numRef>
          </c:cat>
          <c:val>
            <c:numRef>
              <c:f>'R&amp;D'!$I$19:$N$19</c:f>
              <c:numCache>
                <c:formatCode>0.00</c:formatCode>
                <c:ptCount val="6"/>
                <c:pt idx="0">
                  <c:v>1.5</c:v>
                </c:pt>
                <c:pt idx="1">
                  <c:v>1.5</c:v>
                </c:pt>
                <c:pt idx="2">
                  <c:v>1</c:v>
                </c:pt>
                <c:pt idx="3">
                  <c:v>0.5</c:v>
                </c:pt>
                <c:pt idx="4">
                  <c:v>3.5</c:v>
                </c:pt>
                <c:pt idx="5">
                  <c:v>9</c:v>
                </c:pt>
              </c:numCache>
            </c:numRef>
          </c:val>
          <c:extLst>
            <c:ext xmlns:c16="http://schemas.microsoft.com/office/drawing/2014/chart" uri="{C3380CC4-5D6E-409C-BE32-E72D297353CC}">
              <c16:uniqueId val="{00000000-0463-4AEE-98C1-6C4A93D25B58}"/>
            </c:ext>
          </c:extLst>
        </c:ser>
        <c:dLbls>
          <c:showLegendKey val="0"/>
          <c:showVal val="0"/>
          <c:showCatName val="0"/>
          <c:showSerName val="0"/>
          <c:showPercent val="0"/>
          <c:showBubbleSize val="0"/>
        </c:dLbls>
        <c:gapWidth val="21"/>
        <c:axId val="475019920"/>
        <c:axId val="47586719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('R&amp;D'!$G$19,'R&amp;D'!$G$19,'R&amp;D'!$G$19,'R&amp;D'!$G$19,'R&amp;D'!$G$19)</c:f>
              <c:numCache>
                <c:formatCode>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0463-4AEE-98C1-6C4A93D25B58}"/>
            </c:ext>
          </c:extLst>
        </c:ser>
        <c:dLbls>
          <c:showLegendKey val="0"/>
          <c:showVal val="0"/>
          <c:showCatName val="0"/>
          <c:showSerName val="0"/>
          <c:showPercent val="0"/>
          <c:showBubbleSize val="0"/>
        </c:dLbls>
        <c:marker val="1"/>
        <c:smooth val="0"/>
        <c:axId val="475019920"/>
        <c:axId val="475867192"/>
      </c:lineChart>
      <c:catAx>
        <c:axId val="475019920"/>
        <c:scaling>
          <c:orientation val="minMax"/>
        </c:scaling>
        <c:delete val="1"/>
        <c:axPos val="b"/>
        <c:numFmt formatCode="General" sourceLinked="1"/>
        <c:majorTickMark val="out"/>
        <c:minorTickMark val="none"/>
        <c:tickLblPos val="none"/>
        <c:crossAx val="475867192"/>
        <c:crosses val="autoZero"/>
        <c:auto val="1"/>
        <c:lblAlgn val="ctr"/>
        <c:lblOffset val="100"/>
        <c:noMultiLvlLbl val="0"/>
      </c:catAx>
      <c:valAx>
        <c:axId val="475867192"/>
        <c:scaling>
          <c:orientation val="minMax"/>
        </c:scaling>
        <c:delete val="0"/>
        <c:axPos val="l"/>
        <c:numFmt formatCode="0.00" sourceLinked="1"/>
        <c:majorTickMark val="none"/>
        <c:minorTickMark val="none"/>
        <c:tickLblPos val="none"/>
        <c:crossAx val="47501992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'R&amp;D'!$D$20</c:f>
              <c:strCache>
                <c:ptCount val="1"/>
                <c:pt idx="0">
                  <c:v>Intellectual property management</c:v>
                </c:pt>
              </c:strCache>
            </c:strRef>
          </c:tx>
          <c:spPr>
            <a:solidFill>
              <a:srgbClr val="0000CC"/>
            </a:solidFill>
            <a:ln w="25400">
              <a:noFill/>
            </a:ln>
          </c:spPr>
          <c:invertIfNegative val="0"/>
          <c:cat>
            <c:numRef>
              <c:f>'R&amp;D'!$I$5:$N$5</c:f>
              <c:numCache>
                <c:formatCode>General</c:formatCode>
                <c:ptCount val="6"/>
                <c:pt idx="0">
                  <c:v>2014</c:v>
                </c:pt>
                <c:pt idx="1">
                  <c:v>2015</c:v>
                </c:pt>
                <c:pt idx="2">
                  <c:v>2016</c:v>
                </c:pt>
                <c:pt idx="3">
                  <c:v>2017</c:v>
                </c:pt>
                <c:pt idx="4">
                  <c:v>2018</c:v>
                </c:pt>
                <c:pt idx="5">
                  <c:v>2019</c:v>
                </c:pt>
              </c:numCache>
            </c:numRef>
          </c:cat>
          <c:val>
            <c:numRef>
              <c:f>'R&amp;D'!$I$21:$N$21</c:f>
              <c:numCache>
                <c:formatCode>0.00</c:formatCode>
                <c:ptCount val="6"/>
                <c:pt idx="0">
                  <c:v>1.5</c:v>
                </c:pt>
                <c:pt idx="1">
                  <c:v>1.5</c:v>
                </c:pt>
                <c:pt idx="2">
                  <c:v>1</c:v>
                </c:pt>
                <c:pt idx="3">
                  <c:v>0.5</c:v>
                </c:pt>
                <c:pt idx="4">
                  <c:v>6</c:v>
                </c:pt>
                <c:pt idx="5">
                  <c:v>18</c:v>
                </c:pt>
              </c:numCache>
            </c:numRef>
          </c:val>
          <c:extLst>
            <c:ext xmlns:c16="http://schemas.microsoft.com/office/drawing/2014/chart" uri="{C3380CC4-5D6E-409C-BE32-E72D297353CC}">
              <c16:uniqueId val="{00000000-D136-4B4A-AA9F-FF2C7E3D0BE9}"/>
            </c:ext>
          </c:extLst>
        </c:ser>
        <c:dLbls>
          <c:showLegendKey val="0"/>
          <c:showVal val="0"/>
          <c:showCatName val="0"/>
          <c:showSerName val="0"/>
          <c:showPercent val="0"/>
          <c:showBubbleSize val="0"/>
        </c:dLbls>
        <c:gapWidth val="21"/>
        <c:axId val="475867976"/>
        <c:axId val="47586836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('R&amp;D'!$G$21,'R&amp;D'!$G$21,'R&amp;D'!$G$21,'R&amp;D'!$G$21,'R&amp;D'!$G$21)</c:f>
              <c:numCache>
                <c:formatCode>0.00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D136-4B4A-AA9F-FF2C7E3D0BE9}"/>
            </c:ext>
          </c:extLst>
        </c:ser>
        <c:dLbls>
          <c:showLegendKey val="0"/>
          <c:showVal val="0"/>
          <c:showCatName val="0"/>
          <c:showSerName val="0"/>
          <c:showPercent val="0"/>
          <c:showBubbleSize val="0"/>
        </c:dLbls>
        <c:marker val="1"/>
        <c:smooth val="0"/>
        <c:axId val="475867976"/>
        <c:axId val="475868368"/>
      </c:lineChart>
      <c:catAx>
        <c:axId val="475867976"/>
        <c:scaling>
          <c:orientation val="minMax"/>
        </c:scaling>
        <c:delete val="1"/>
        <c:axPos val="b"/>
        <c:numFmt formatCode="General" sourceLinked="1"/>
        <c:majorTickMark val="out"/>
        <c:minorTickMark val="none"/>
        <c:tickLblPos val="none"/>
        <c:crossAx val="475868368"/>
        <c:crosses val="autoZero"/>
        <c:auto val="1"/>
        <c:lblAlgn val="ctr"/>
        <c:lblOffset val="100"/>
        <c:noMultiLvlLbl val="0"/>
      </c:catAx>
      <c:valAx>
        <c:axId val="475868368"/>
        <c:scaling>
          <c:orientation val="minMax"/>
          <c:min val="0"/>
        </c:scaling>
        <c:delete val="0"/>
        <c:axPos val="l"/>
        <c:numFmt formatCode="0.00" sourceLinked="1"/>
        <c:majorTickMark val="none"/>
        <c:minorTickMark val="none"/>
        <c:tickLblPos val="none"/>
        <c:crossAx val="475867976"/>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'R&amp;D'!$D$22</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'R&amp;D'!$J$23:$M$23</c:f>
            </c:numRef>
          </c:val>
          <c:extLst>
            <c:ext xmlns:c16="http://schemas.microsoft.com/office/drawing/2014/chart" uri="{C3380CC4-5D6E-409C-BE32-E72D297353CC}">
              <c16:uniqueId val="{00000000-07A8-4BD9-84EF-FE12F6320DBC}"/>
            </c:ext>
          </c:extLst>
        </c:ser>
        <c:dLbls>
          <c:showLegendKey val="0"/>
          <c:showVal val="0"/>
          <c:showCatName val="0"/>
          <c:showSerName val="0"/>
          <c:showPercent val="0"/>
          <c:showBubbleSize val="0"/>
        </c:dLbls>
        <c:gapWidth val="21"/>
        <c:axId val="475869152"/>
        <c:axId val="47586954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('R&amp;D'!$G$23,'R&amp;D'!$G$23,'R&amp;D'!$G$23,'R&amp;D'!$G$23,'R&amp;D'!$G$23)</c:f>
            </c:numRef>
          </c:val>
          <c:smooth val="0"/>
          <c:extLst>
            <c:ext xmlns:c16="http://schemas.microsoft.com/office/drawing/2014/chart" uri="{C3380CC4-5D6E-409C-BE32-E72D297353CC}">
              <c16:uniqueId val="{00000001-07A8-4BD9-84EF-FE12F6320DBC}"/>
            </c:ext>
          </c:extLst>
        </c:ser>
        <c:dLbls>
          <c:showLegendKey val="0"/>
          <c:showVal val="0"/>
          <c:showCatName val="0"/>
          <c:showSerName val="0"/>
          <c:showPercent val="0"/>
          <c:showBubbleSize val="0"/>
        </c:dLbls>
        <c:marker val="1"/>
        <c:smooth val="0"/>
        <c:axId val="475869152"/>
        <c:axId val="475869544"/>
      </c:lineChart>
      <c:catAx>
        <c:axId val="475869152"/>
        <c:scaling>
          <c:orientation val="minMax"/>
        </c:scaling>
        <c:delete val="1"/>
        <c:axPos val="b"/>
        <c:numFmt formatCode="General" sourceLinked="1"/>
        <c:majorTickMark val="out"/>
        <c:minorTickMark val="none"/>
        <c:tickLblPos val="none"/>
        <c:crossAx val="475869544"/>
        <c:crosses val="autoZero"/>
        <c:auto val="1"/>
        <c:lblAlgn val="ctr"/>
        <c:lblOffset val="100"/>
        <c:noMultiLvlLbl val="0"/>
      </c:catAx>
      <c:valAx>
        <c:axId val="475869544"/>
        <c:scaling>
          <c:orientation val="minMax"/>
          <c:max val="1"/>
          <c:min val="0"/>
        </c:scaling>
        <c:delete val="0"/>
        <c:axPos val="l"/>
        <c:numFmt formatCode="0.0%" sourceLinked="1"/>
        <c:majorTickMark val="none"/>
        <c:minorTickMark val="none"/>
        <c:tickLblPos val="none"/>
        <c:crossAx val="47586915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'R&amp;D'!$D$24</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'R&amp;D'!$J$25:$M$25</c:f>
            </c:numRef>
          </c:val>
          <c:extLst>
            <c:ext xmlns:c16="http://schemas.microsoft.com/office/drawing/2014/chart" uri="{C3380CC4-5D6E-409C-BE32-E72D297353CC}">
              <c16:uniqueId val="{00000000-A998-4DFD-A9FF-15B4891ABA3F}"/>
            </c:ext>
          </c:extLst>
        </c:ser>
        <c:dLbls>
          <c:showLegendKey val="0"/>
          <c:showVal val="0"/>
          <c:showCatName val="0"/>
          <c:showSerName val="0"/>
          <c:showPercent val="0"/>
          <c:showBubbleSize val="0"/>
        </c:dLbls>
        <c:gapWidth val="21"/>
        <c:axId val="475870328"/>
        <c:axId val="47587072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('R&amp;D'!$G$25,'R&amp;D'!$G$25,'R&amp;D'!$G$25,'R&amp;D'!$G$25,'R&amp;D'!$G$25)</c:f>
            </c:numRef>
          </c:val>
          <c:smooth val="0"/>
          <c:extLst>
            <c:ext xmlns:c16="http://schemas.microsoft.com/office/drawing/2014/chart" uri="{C3380CC4-5D6E-409C-BE32-E72D297353CC}">
              <c16:uniqueId val="{00000001-A998-4DFD-A9FF-15B4891ABA3F}"/>
            </c:ext>
          </c:extLst>
        </c:ser>
        <c:dLbls>
          <c:showLegendKey val="0"/>
          <c:showVal val="0"/>
          <c:showCatName val="0"/>
          <c:showSerName val="0"/>
          <c:showPercent val="0"/>
          <c:showBubbleSize val="0"/>
        </c:dLbls>
        <c:marker val="1"/>
        <c:smooth val="0"/>
        <c:axId val="475870328"/>
        <c:axId val="475870720"/>
      </c:lineChart>
      <c:catAx>
        <c:axId val="475870328"/>
        <c:scaling>
          <c:orientation val="minMax"/>
        </c:scaling>
        <c:delete val="1"/>
        <c:axPos val="b"/>
        <c:numFmt formatCode="General" sourceLinked="1"/>
        <c:majorTickMark val="out"/>
        <c:minorTickMark val="none"/>
        <c:tickLblPos val="none"/>
        <c:crossAx val="475870720"/>
        <c:crosses val="autoZero"/>
        <c:auto val="1"/>
        <c:lblAlgn val="ctr"/>
        <c:lblOffset val="100"/>
        <c:noMultiLvlLbl val="0"/>
      </c:catAx>
      <c:valAx>
        <c:axId val="475870720"/>
        <c:scaling>
          <c:orientation val="minMax"/>
          <c:max val="100"/>
          <c:min val="0"/>
        </c:scaling>
        <c:delete val="0"/>
        <c:axPos val="l"/>
        <c:numFmt formatCode="0" sourceLinked="1"/>
        <c:majorTickMark val="none"/>
        <c:minorTickMark val="none"/>
        <c:tickLblPos val="none"/>
        <c:crossAx val="4758703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'R&amp;D'!$D$26</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'R&amp;D'!$J$27:$M$27</c:f>
            </c:numRef>
          </c:val>
          <c:extLst>
            <c:ext xmlns:c16="http://schemas.microsoft.com/office/drawing/2014/chart" uri="{C3380CC4-5D6E-409C-BE32-E72D297353CC}">
              <c16:uniqueId val="{00000000-BC1A-41EC-9195-842E54893AD1}"/>
            </c:ext>
          </c:extLst>
        </c:ser>
        <c:dLbls>
          <c:showLegendKey val="0"/>
          <c:showVal val="0"/>
          <c:showCatName val="0"/>
          <c:showSerName val="0"/>
          <c:showPercent val="0"/>
          <c:showBubbleSize val="0"/>
        </c:dLbls>
        <c:gapWidth val="21"/>
        <c:axId val="475871504"/>
        <c:axId val="47587189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('R&amp;D'!$G$27,'R&amp;D'!$G$27,'R&amp;D'!$G$27,'R&amp;D'!$G$27,'R&amp;D'!$G$27)</c:f>
            </c:numRef>
          </c:val>
          <c:smooth val="0"/>
          <c:extLst>
            <c:ext xmlns:c16="http://schemas.microsoft.com/office/drawing/2014/chart" uri="{C3380CC4-5D6E-409C-BE32-E72D297353CC}">
              <c16:uniqueId val="{00000001-BC1A-41EC-9195-842E54893AD1}"/>
            </c:ext>
          </c:extLst>
        </c:ser>
        <c:dLbls>
          <c:showLegendKey val="0"/>
          <c:showVal val="0"/>
          <c:showCatName val="0"/>
          <c:showSerName val="0"/>
          <c:showPercent val="0"/>
          <c:showBubbleSize val="0"/>
        </c:dLbls>
        <c:marker val="1"/>
        <c:smooth val="0"/>
        <c:axId val="475871504"/>
        <c:axId val="475871896"/>
      </c:lineChart>
      <c:catAx>
        <c:axId val="475871504"/>
        <c:scaling>
          <c:orientation val="minMax"/>
        </c:scaling>
        <c:delete val="1"/>
        <c:axPos val="b"/>
        <c:numFmt formatCode="General" sourceLinked="1"/>
        <c:majorTickMark val="out"/>
        <c:minorTickMark val="none"/>
        <c:tickLblPos val="none"/>
        <c:crossAx val="475871896"/>
        <c:crosses val="autoZero"/>
        <c:auto val="1"/>
        <c:lblAlgn val="ctr"/>
        <c:lblOffset val="100"/>
        <c:noMultiLvlLbl val="0"/>
      </c:catAx>
      <c:valAx>
        <c:axId val="475871896"/>
        <c:scaling>
          <c:orientation val="minMax"/>
          <c:max val="1"/>
          <c:min val="0"/>
        </c:scaling>
        <c:delete val="0"/>
        <c:axPos val="l"/>
        <c:numFmt formatCode="0%" sourceLinked="1"/>
        <c:majorTickMark val="none"/>
        <c:minorTickMark val="none"/>
        <c:tickLblPos val="none"/>
        <c:crossAx val="47587150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Sales!$D$44</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Sales!$I$45:$M$45</c:f>
            </c:numRef>
          </c:val>
          <c:extLst>
            <c:ext xmlns:c16="http://schemas.microsoft.com/office/drawing/2014/chart" uri="{C3380CC4-5D6E-409C-BE32-E72D297353CC}">
              <c16:uniqueId val="{00000000-1BB1-4563-B4FB-3F00B72F3189}"/>
            </c:ext>
          </c:extLst>
        </c:ser>
        <c:dLbls>
          <c:showLegendKey val="0"/>
          <c:showVal val="0"/>
          <c:showCatName val="0"/>
          <c:showSerName val="0"/>
          <c:showPercent val="0"/>
          <c:showBubbleSize val="0"/>
        </c:dLbls>
        <c:gapWidth val="21"/>
        <c:axId val="442122912"/>
        <c:axId val="31226819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(Sales!$G$45,Sales!$G$45,Sales!$G$45,Sales!$G$45,Sales!$G$45)</c:f>
            </c:numRef>
          </c:val>
          <c:smooth val="0"/>
          <c:extLst>
            <c:ext xmlns:c16="http://schemas.microsoft.com/office/drawing/2014/chart" uri="{C3380CC4-5D6E-409C-BE32-E72D297353CC}">
              <c16:uniqueId val="{00000001-1BB1-4563-B4FB-3F00B72F3189}"/>
            </c:ext>
          </c:extLst>
        </c:ser>
        <c:dLbls>
          <c:showLegendKey val="0"/>
          <c:showVal val="0"/>
          <c:showCatName val="0"/>
          <c:showSerName val="0"/>
          <c:showPercent val="0"/>
          <c:showBubbleSize val="0"/>
        </c:dLbls>
        <c:marker val="1"/>
        <c:smooth val="0"/>
        <c:axId val="442122912"/>
        <c:axId val="312268192"/>
      </c:lineChart>
      <c:catAx>
        <c:axId val="442122912"/>
        <c:scaling>
          <c:orientation val="minMax"/>
        </c:scaling>
        <c:delete val="1"/>
        <c:axPos val="b"/>
        <c:numFmt formatCode="General" sourceLinked="1"/>
        <c:majorTickMark val="out"/>
        <c:minorTickMark val="none"/>
        <c:tickLblPos val="none"/>
        <c:crossAx val="312268192"/>
        <c:crosses val="autoZero"/>
        <c:auto val="1"/>
        <c:lblAlgn val="ctr"/>
        <c:lblOffset val="100"/>
        <c:noMultiLvlLbl val="0"/>
      </c:catAx>
      <c:valAx>
        <c:axId val="312268192"/>
        <c:scaling>
          <c:orientation val="minMax"/>
          <c:max val="80"/>
          <c:min val="0"/>
        </c:scaling>
        <c:delete val="0"/>
        <c:axPos val="l"/>
        <c:numFmt formatCode="0.00" sourceLinked="1"/>
        <c:majorTickMark val="none"/>
        <c:minorTickMark val="none"/>
        <c:tickLblPos val="none"/>
        <c:crossAx val="442122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'R&amp;D'!$D$28</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'R&amp;D'!$J$29:$M$29</c:f>
            </c:numRef>
          </c:val>
          <c:extLst>
            <c:ext xmlns:c16="http://schemas.microsoft.com/office/drawing/2014/chart" uri="{C3380CC4-5D6E-409C-BE32-E72D297353CC}">
              <c16:uniqueId val="{00000000-0510-4C65-83B9-014E754446F1}"/>
            </c:ext>
          </c:extLst>
        </c:ser>
        <c:dLbls>
          <c:showLegendKey val="0"/>
          <c:showVal val="0"/>
          <c:showCatName val="0"/>
          <c:showSerName val="0"/>
          <c:showPercent val="0"/>
          <c:showBubbleSize val="0"/>
        </c:dLbls>
        <c:gapWidth val="21"/>
        <c:axId val="475872680"/>
        <c:axId val="47587307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('R&amp;D'!$G$29,'R&amp;D'!$G$29,'R&amp;D'!$G$29,'R&amp;D'!$G$29,'R&amp;D'!$G$29)</c:f>
            </c:numRef>
          </c:val>
          <c:smooth val="0"/>
          <c:extLst>
            <c:ext xmlns:c16="http://schemas.microsoft.com/office/drawing/2014/chart" uri="{C3380CC4-5D6E-409C-BE32-E72D297353CC}">
              <c16:uniqueId val="{00000001-0510-4C65-83B9-014E754446F1}"/>
            </c:ext>
          </c:extLst>
        </c:ser>
        <c:dLbls>
          <c:showLegendKey val="0"/>
          <c:showVal val="0"/>
          <c:showCatName val="0"/>
          <c:showSerName val="0"/>
          <c:showPercent val="0"/>
          <c:showBubbleSize val="0"/>
        </c:dLbls>
        <c:marker val="1"/>
        <c:smooth val="0"/>
        <c:axId val="475872680"/>
        <c:axId val="475873072"/>
      </c:lineChart>
      <c:catAx>
        <c:axId val="475872680"/>
        <c:scaling>
          <c:orientation val="minMax"/>
        </c:scaling>
        <c:delete val="1"/>
        <c:axPos val="b"/>
        <c:numFmt formatCode="General" sourceLinked="1"/>
        <c:majorTickMark val="out"/>
        <c:minorTickMark val="none"/>
        <c:tickLblPos val="none"/>
        <c:crossAx val="475873072"/>
        <c:crosses val="autoZero"/>
        <c:auto val="1"/>
        <c:lblAlgn val="ctr"/>
        <c:lblOffset val="100"/>
        <c:noMultiLvlLbl val="0"/>
      </c:catAx>
      <c:valAx>
        <c:axId val="475873072"/>
        <c:scaling>
          <c:orientation val="minMax"/>
          <c:max val="50"/>
          <c:min val="0"/>
        </c:scaling>
        <c:delete val="0"/>
        <c:axPos val="l"/>
        <c:numFmt formatCode="0" sourceLinked="1"/>
        <c:majorTickMark val="none"/>
        <c:minorTickMark val="none"/>
        <c:tickLblPos val="none"/>
        <c:crossAx val="4758726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'R&amp;D'!$D$30</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'R&amp;D'!$J$31:$M$31</c:f>
            </c:numRef>
          </c:val>
          <c:extLst>
            <c:ext xmlns:c16="http://schemas.microsoft.com/office/drawing/2014/chart" uri="{C3380CC4-5D6E-409C-BE32-E72D297353CC}">
              <c16:uniqueId val="{00000000-11E9-4BA6-857C-2F38E9F64C38}"/>
            </c:ext>
          </c:extLst>
        </c:ser>
        <c:dLbls>
          <c:showLegendKey val="0"/>
          <c:showVal val="0"/>
          <c:showCatName val="0"/>
          <c:showSerName val="0"/>
          <c:showPercent val="0"/>
          <c:showBubbleSize val="0"/>
        </c:dLbls>
        <c:gapWidth val="21"/>
        <c:axId val="475873856"/>
        <c:axId val="47587424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('R&amp;D'!$G$31,'R&amp;D'!$G$31,'R&amp;D'!$G$31,'R&amp;D'!$G$31,'R&amp;D'!$G$31)</c:f>
            </c:numRef>
          </c:val>
          <c:smooth val="0"/>
          <c:extLst>
            <c:ext xmlns:c16="http://schemas.microsoft.com/office/drawing/2014/chart" uri="{C3380CC4-5D6E-409C-BE32-E72D297353CC}">
              <c16:uniqueId val="{00000001-11E9-4BA6-857C-2F38E9F64C38}"/>
            </c:ext>
          </c:extLst>
        </c:ser>
        <c:dLbls>
          <c:showLegendKey val="0"/>
          <c:showVal val="0"/>
          <c:showCatName val="0"/>
          <c:showSerName val="0"/>
          <c:showPercent val="0"/>
          <c:showBubbleSize val="0"/>
        </c:dLbls>
        <c:marker val="1"/>
        <c:smooth val="0"/>
        <c:axId val="475873856"/>
        <c:axId val="475874248"/>
      </c:lineChart>
      <c:catAx>
        <c:axId val="475873856"/>
        <c:scaling>
          <c:orientation val="minMax"/>
        </c:scaling>
        <c:delete val="1"/>
        <c:axPos val="b"/>
        <c:numFmt formatCode="General" sourceLinked="1"/>
        <c:majorTickMark val="out"/>
        <c:minorTickMark val="none"/>
        <c:tickLblPos val="none"/>
        <c:crossAx val="475874248"/>
        <c:crosses val="autoZero"/>
        <c:auto val="1"/>
        <c:lblAlgn val="ctr"/>
        <c:lblOffset val="100"/>
        <c:noMultiLvlLbl val="0"/>
      </c:catAx>
      <c:valAx>
        <c:axId val="475874248"/>
        <c:scaling>
          <c:orientation val="minMax"/>
          <c:max val="50"/>
          <c:min val="0"/>
        </c:scaling>
        <c:delete val="0"/>
        <c:axPos val="l"/>
        <c:numFmt formatCode="0" sourceLinked="1"/>
        <c:majorTickMark val="none"/>
        <c:minorTickMark val="none"/>
        <c:tickLblPos val="none"/>
        <c:crossAx val="475873856"/>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'R&amp;D'!$D$32</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'R&amp;D'!$J$33:$M$33</c:f>
            </c:numRef>
          </c:val>
          <c:extLst>
            <c:ext xmlns:c16="http://schemas.microsoft.com/office/drawing/2014/chart" uri="{C3380CC4-5D6E-409C-BE32-E72D297353CC}">
              <c16:uniqueId val="{00000000-F0F2-470F-AB46-64748055EFFA}"/>
            </c:ext>
          </c:extLst>
        </c:ser>
        <c:dLbls>
          <c:showLegendKey val="0"/>
          <c:showVal val="0"/>
          <c:showCatName val="0"/>
          <c:showSerName val="0"/>
          <c:showPercent val="0"/>
          <c:showBubbleSize val="0"/>
        </c:dLbls>
        <c:gapWidth val="21"/>
        <c:axId val="475875424"/>
        <c:axId val="47587581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('R&amp;D'!$G$33,'R&amp;D'!$G$33,'R&amp;D'!$G$33,'R&amp;D'!$G$33,'R&amp;D'!$G$33)</c:f>
            </c:numRef>
          </c:val>
          <c:smooth val="0"/>
          <c:extLst>
            <c:ext xmlns:c16="http://schemas.microsoft.com/office/drawing/2014/chart" uri="{C3380CC4-5D6E-409C-BE32-E72D297353CC}">
              <c16:uniqueId val="{00000001-F0F2-470F-AB46-64748055EFFA}"/>
            </c:ext>
          </c:extLst>
        </c:ser>
        <c:dLbls>
          <c:showLegendKey val="0"/>
          <c:showVal val="0"/>
          <c:showCatName val="0"/>
          <c:showSerName val="0"/>
          <c:showPercent val="0"/>
          <c:showBubbleSize val="0"/>
        </c:dLbls>
        <c:marker val="1"/>
        <c:smooth val="0"/>
        <c:axId val="475875424"/>
        <c:axId val="475875816"/>
      </c:lineChart>
      <c:catAx>
        <c:axId val="475875424"/>
        <c:scaling>
          <c:orientation val="minMax"/>
        </c:scaling>
        <c:delete val="1"/>
        <c:axPos val="b"/>
        <c:numFmt formatCode="General" sourceLinked="1"/>
        <c:majorTickMark val="out"/>
        <c:minorTickMark val="none"/>
        <c:tickLblPos val="none"/>
        <c:crossAx val="475875816"/>
        <c:crosses val="autoZero"/>
        <c:auto val="1"/>
        <c:lblAlgn val="ctr"/>
        <c:lblOffset val="100"/>
        <c:noMultiLvlLbl val="0"/>
      </c:catAx>
      <c:valAx>
        <c:axId val="475875816"/>
        <c:scaling>
          <c:orientation val="minMax"/>
          <c:max val="50"/>
          <c:min val="0"/>
        </c:scaling>
        <c:delete val="0"/>
        <c:axPos val="l"/>
        <c:numFmt formatCode="0" sourceLinked="1"/>
        <c:majorTickMark val="none"/>
        <c:minorTickMark val="none"/>
        <c:tickLblPos val="none"/>
        <c:crossAx val="4758754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'R&amp;D'!$D$34</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'R&amp;D'!$J$35:$M$35</c:f>
            </c:numRef>
          </c:val>
          <c:extLst>
            <c:ext xmlns:c16="http://schemas.microsoft.com/office/drawing/2014/chart" uri="{C3380CC4-5D6E-409C-BE32-E72D297353CC}">
              <c16:uniqueId val="{00000000-AE96-405A-B37E-38757C74CDAD}"/>
            </c:ext>
          </c:extLst>
        </c:ser>
        <c:dLbls>
          <c:showLegendKey val="0"/>
          <c:showVal val="0"/>
          <c:showCatName val="0"/>
          <c:showSerName val="0"/>
          <c:showPercent val="0"/>
          <c:showBubbleSize val="0"/>
        </c:dLbls>
        <c:gapWidth val="21"/>
        <c:axId val="475876600"/>
        <c:axId val="47587699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('R&amp;D'!$G$35,'R&amp;D'!$G$35,'R&amp;D'!$G$35,'R&amp;D'!$G$35,'R&amp;D'!$G$35)</c:f>
            </c:numRef>
          </c:val>
          <c:smooth val="0"/>
          <c:extLst>
            <c:ext xmlns:c16="http://schemas.microsoft.com/office/drawing/2014/chart" uri="{C3380CC4-5D6E-409C-BE32-E72D297353CC}">
              <c16:uniqueId val="{00000001-AE96-405A-B37E-38757C74CDAD}"/>
            </c:ext>
          </c:extLst>
        </c:ser>
        <c:dLbls>
          <c:showLegendKey val="0"/>
          <c:showVal val="0"/>
          <c:showCatName val="0"/>
          <c:showSerName val="0"/>
          <c:showPercent val="0"/>
          <c:showBubbleSize val="0"/>
        </c:dLbls>
        <c:marker val="1"/>
        <c:smooth val="0"/>
        <c:axId val="475876600"/>
        <c:axId val="475876992"/>
      </c:lineChart>
      <c:catAx>
        <c:axId val="475876600"/>
        <c:scaling>
          <c:orientation val="minMax"/>
        </c:scaling>
        <c:delete val="1"/>
        <c:axPos val="b"/>
        <c:numFmt formatCode="General" sourceLinked="1"/>
        <c:majorTickMark val="out"/>
        <c:minorTickMark val="none"/>
        <c:tickLblPos val="none"/>
        <c:crossAx val="475876992"/>
        <c:crosses val="autoZero"/>
        <c:auto val="1"/>
        <c:lblAlgn val="ctr"/>
        <c:lblOffset val="100"/>
        <c:noMultiLvlLbl val="0"/>
      </c:catAx>
      <c:valAx>
        <c:axId val="475876992"/>
        <c:scaling>
          <c:orientation val="minMax"/>
          <c:max val="100"/>
          <c:min val="0"/>
        </c:scaling>
        <c:delete val="0"/>
        <c:axPos val="l"/>
        <c:numFmt formatCode="0" sourceLinked="1"/>
        <c:majorTickMark val="none"/>
        <c:minorTickMark val="none"/>
        <c:tickLblPos val="none"/>
        <c:crossAx val="4758766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'R&amp;D'!$D$36</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'R&amp;D'!$J$37:$M$37</c:f>
            </c:numRef>
          </c:val>
          <c:extLst>
            <c:ext xmlns:c16="http://schemas.microsoft.com/office/drawing/2014/chart" uri="{C3380CC4-5D6E-409C-BE32-E72D297353CC}">
              <c16:uniqueId val="{00000000-CCA0-42F4-B90B-ABCACC74D703}"/>
            </c:ext>
          </c:extLst>
        </c:ser>
        <c:dLbls>
          <c:showLegendKey val="0"/>
          <c:showVal val="0"/>
          <c:showCatName val="0"/>
          <c:showSerName val="0"/>
          <c:showPercent val="0"/>
          <c:showBubbleSize val="0"/>
        </c:dLbls>
        <c:gapWidth val="21"/>
        <c:axId val="475877776"/>
        <c:axId val="47587816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('R&amp;D'!$G$37,'R&amp;D'!$G$37,'R&amp;D'!$G$37,'R&amp;D'!$G$37,'R&amp;D'!$G$37)</c:f>
            </c:numRef>
          </c:val>
          <c:smooth val="0"/>
          <c:extLst>
            <c:ext xmlns:c16="http://schemas.microsoft.com/office/drawing/2014/chart" uri="{C3380CC4-5D6E-409C-BE32-E72D297353CC}">
              <c16:uniqueId val="{00000001-CCA0-42F4-B90B-ABCACC74D703}"/>
            </c:ext>
          </c:extLst>
        </c:ser>
        <c:dLbls>
          <c:showLegendKey val="0"/>
          <c:showVal val="0"/>
          <c:showCatName val="0"/>
          <c:showSerName val="0"/>
          <c:showPercent val="0"/>
          <c:showBubbleSize val="0"/>
        </c:dLbls>
        <c:marker val="1"/>
        <c:smooth val="0"/>
        <c:axId val="475877776"/>
        <c:axId val="475878168"/>
      </c:lineChart>
      <c:catAx>
        <c:axId val="475877776"/>
        <c:scaling>
          <c:orientation val="minMax"/>
        </c:scaling>
        <c:delete val="1"/>
        <c:axPos val="b"/>
        <c:numFmt formatCode="General" sourceLinked="1"/>
        <c:majorTickMark val="out"/>
        <c:minorTickMark val="none"/>
        <c:tickLblPos val="none"/>
        <c:crossAx val="475878168"/>
        <c:crosses val="autoZero"/>
        <c:auto val="1"/>
        <c:lblAlgn val="ctr"/>
        <c:lblOffset val="100"/>
        <c:noMultiLvlLbl val="0"/>
      </c:catAx>
      <c:valAx>
        <c:axId val="475878168"/>
        <c:scaling>
          <c:orientation val="minMax"/>
          <c:max val="80"/>
          <c:min val="0"/>
        </c:scaling>
        <c:delete val="0"/>
        <c:axPos val="l"/>
        <c:numFmt formatCode="0" sourceLinked="1"/>
        <c:majorTickMark val="none"/>
        <c:minorTickMark val="none"/>
        <c:tickLblPos val="none"/>
        <c:crossAx val="475877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'R&amp;D'!$D$38</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'R&amp;D'!$J$39:$M$39</c:f>
            </c:numRef>
          </c:val>
          <c:extLst>
            <c:ext xmlns:c16="http://schemas.microsoft.com/office/drawing/2014/chart" uri="{C3380CC4-5D6E-409C-BE32-E72D297353CC}">
              <c16:uniqueId val="{00000000-20E7-4355-820E-DE26A958870B}"/>
            </c:ext>
          </c:extLst>
        </c:ser>
        <c:dLbls>
          <c:showLegendKey val="0"/>
          <c:showVal val="0"/>
          <c:showCatName val="0"/>
          <c:showSerName val="0"/>
          <c:showPercent val="0"/>
          <c:showBubbleSize val="0"/>
        </c:dLbls>
        <c:gapWidth val="21"/>
        <c:axId val="475879344"/>
        <c:axId val="47587973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('R&amp;D'!$G$39,'R&amp;D'!$G$39,'R&amp;D'!$G$39,'R&amp;D'!$G$39,'R&amp;D'!$G$39)</c:f>
            </c:numRef>
          </c:val>
          <c:smooth val="0"/>
          <c:extLst>
            <c:ext xmlns:c16="http://schemas.microsoft.com/office/drawing/2014/chart" uri="{C3380CC4-5D6E-409C-BE32-E72D297353CC}">
              <c16:uniqueId val="{00000001-20E7-4355-820E-DE26A958870B}"/>
            </c:ext>
          </c:extLst>
        </c:ser>
        <c:dLbls>
          <c:showLegendKey val="0"/>
          <c:showVal val="0"/>
          <c:showCatName val="0"/>
          <c:showSerName val="0"/>
          <c:showPercent val="0"/>
          <c:showBubbleSize val="0"/>
        </c:dLbls>
        <c:marker val="1"/>
        <c:smooth val="0"/>
        <c:axId val="475879344"/>
        <c:axId val="475879736"/>
      </c:lineChart>
      <c:catAx>
        <c:axId val="475879344"/>
        <c:scaling>
          <c:orientation val="minMax"/>
        </c:scaling>
        <c:delete val="1"/>
        <c:axPos val="b"/>
        <c:numFmt formatCode="General" sourceLinked="1"/>
        <c:majorTickMark val="out"/>
        <c:minorTickMark val="none"/>
        <c:tickLblPos val="none"/>
        <c:crossAx val="475879736"/>
        <c:crosses val="autoZero"/>
        <c:auto val="1"/>
        <c:lblAlgn val="ctr"/>
        <c:lblOffset val="100"/>
        <c:noMultiLvlLbl val="0"/>
      </c:catAx>
      <c:valAx>
        <c:axId val="475879736"/>
        <c:scaling>
          <c:orientation val="minMax"/>
          <c:max val="80"/>
          <c:min val="0"/>
        </c:scaling>
        <c:delete val="0"/>
        <c:axPos val="l"/>
        <c:numFmt formatCode="0.00" sourceLinked="1"/>
        <c:majorTickMark val="none"/>
        <c:minorTickMark val="none"/>
        <c:tickLblPos val="none"/>
        <c:crossAx val="4758793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'R&amp;D'!$D$40</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'R&amp;D'!$J$41:$M$41</c:f>
            </c:numRef>
          </c:val>
          <c:extLst>
            <c:ext xmlns:c16="http://schemas.microsoft.com/office/drawing/2014/chart" uri="{C3380CC4-5D6E-409C-BE32-E72D297353CC}">
              <c16:uniqueId val="{00000000-81BD-4290-8540-7C4C692B0679}"/>
            </c:ext>
          </c:extLst>
        </c:ser>
        <c:dLbls>
          <c:showLegendKey val="0"/>
          <c:showVal val="0"/>
          <c:showCatName val="0"/>
          <c:showSerName val="0"/>
          <c:showPercent val="0"/>
          <c:showBubbleSize val="0"/>
        </c:dLbls>
        <c:gapWidth val="21"/>
        <c:axId val="475880912"/>
        <c:axId val="47588130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('R&amp;D'!$G$41,'R&amp;D'!$G$41,'R&amp;D'!$G$41,'R&amp;D'!$G$41,'R&amp;D'!$G$41)</c:f>
            </c:numRef>
          </c:val>
          <c:smooth val="0"/>
          <c:extLst>
            <c:ext xmlns:c16="http://schemas.microsoft.com/office/drawing/2014/chart" uri="{C3380CC4-5D6E-409C-BE32-E72D297353CC}">
              <c16:uniqueId val="{00000001-81BD-4290-8540-7C4C692B0679}"/>
            </c:ext>
          </c:extLst>
        </c:ser>
        <c:dLbls>
          <c:showLegendKey val="0"/>
          <c:showVal val="0"/>
          <c:showCatName val="0"/>
          <c:showSerName val="0"/>
          <c:showPercent val="0"/>
          <c:showBubbleSize val="0"/>
        </c:dLbls>
        <c:marker val="1"/>
        <c:smooth val="0"/>
        <c:axId val="475880912"/>
        <c:axId val="475881304"/>
      </c:lineChart>
      <c:catAx>
        <c:axId val="475880912"/>
        <c:scaling>
          <c:orientation val="minMax"/>
        </c:scaling>
        <c:delete val="1"/>
        <c:axPos val="b"/>
        <c:numFmt formatCode="General" sourceLinked="1"/>
        <c:majorTickMark val="out"/>
        <c:minorTickMark val="none"/>
        <c:tickLblPos val="none"/>
        <c:crossAx val="475881304"/>
        <c:crosses val="autoZero"/>
        <c:auto val="1"/>
        <c:lblAlgn val="ctr"/>
        <c:lblOffset val="100"/>
        <c:noMultiLvlLbl val="0"/>
      </c:catAx>
      <c:valAx>
        <c:axId val="475881304"/>
        <c:scaling>
          <c:orientation val="minMax"/>
          <c:max val="80"/>
          <c:min val="0"/>
        </c:scaling>
        <c:delete val="0"/>
        <c:axPos val="l"/>
        <c:numFmt formatCode="0.00" sourceLinked="1"/>
        <c:majorTickMark val="none"/>
        <c:minorTickMark val="none"/>
        <c:tickLblPos val="none"/>
        <c:crossAx val="475880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'R&amp;D'!$D$42</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'R&amp;D'!$J$43:$M$43</c:f>
            </c:numRef>
          </c:val>
          <c:extLst>
            <c:ext xmlns:c16="http://schemas.microsoft.com/office/drawing/2014/chart" uri="{C3380CC4-5D6E-409C-BE32-E72D297353CC}">
              <c16:uniqueId val="{00000000-30F0-4E66-A89E-F8027A79438F}"/>
            </c:ext>
          </c:extLst>
        </c:ser>
        <c:dLbls>
          <c:showLegendKey val="0"/>
          <c:showVal val="0"/>
          <c:showCatName val="0"/>
          <c:showSerName val="0"/>
          <c:showPercent val="0"/>
          <c:showBubbleSize val="0"/>
        </c:dLbls>
        <c:gapWidth val="21"/>
        <c:axId val="475882480"/>
        <c:axId val="47588287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('R&amp;D'!$G$43,'R&amp;D'!$G$43,'R&amp;D'!$G$43,'R&amp;D'!$G$43,'R&amp;D'!$G$43)</c:f>
            </c:numRef>
          </c:val>
          <c:smooth val="0"/>
          <c:extLst>
            <c:ext xmlns:c16="http://schemas.microsoft.com/office/drawing/2014/chart" uri="{C3380CC4-5D6E-409C-BE32-E72D297353CC}">
              <c16:uniqueId val="{00000001-30F0-4E66-A89E-F8027A79438F}"/>
            </c:ext>
          </c:extLst>
        </c:ser>
        <c:dLbls>
          <c:showLegendKey val="0"/>
          <c:showVal val="0"/>
          <c:showCatName val="0"/>
          <c:showSerName val="0"/>
          <c:showPercent val="0"/>
          <c:showBubbleSize val="0"/>
        </c:dLbls>
        <c:marker val="1"/>
        <c:smooth val="0"/>
        <c:axId val="475882480"/>
        <c:axId val="475882872"/>
      </c:lineChart>
      <c:catAx>
        <c:axId val="475882480"/>
        <c:scaling>
          <c:orientation val="minMax"/>
        </c:scaling>
        <c:delete val="1"/>
        <c:axPos val="b"/>
        <c:numFmt formatCode="General" sourceLinked="1"/>
        <c:majorTickMark val="out"/>
        <c:minorTickMark val="none"/>
        <c:tickLblPos val="none"/>
        <c:crossAx val="475882872"/>
        <c:crosses val="autoZero"/>
        <c:auto val="1"/>
        <c:lblAlgn val="ctr"/>
        <c:lblOffset val="100"/>
        <c:noMultiLvlLbl val="0"/>
      </c:catAx>
      <c:valAx>
        <c:axId val="475882872"/>
        <c:scaling>
          <c:orientation val="minMax"/>
          <c:max val="80"/>
          <c:min val="0"/>
        </c:scaling>
        <c:delete val="0"/>
        <c:axPos val="l"/>
        <c:numFmt formatCode="0.00" sourceLinked="1"/>
        <c:majorTickMark val="none"/>
        <c:minorTickMark val="none"/>
        <c:tickLblPos val="none"/>
        <c:crossAx val="475882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'R&amp;D'!$D$44</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'R&amp;D'!$J$45:$M$45</c:f>
            </c:numRef>
          </c:val>
          <c:extLst>
            <c:ext xmlns:c16="http://schemas.microsoft.com/office/drawing/2014/chart" uri="{C3380CC4-5D6E-409C-BE32-E72D297353CC}">
              <c16:uniqueId val="{00000000-EFF6-46A6-868C-102317E18DCB}"/>
            </c:ext>
          </c:extLst>
        </c:ser>
        <c:dLbls>
          <c:showLegendKey val="0"/>
          <c:showVal val="0"/>
          <c:showCatName val="0"/>
          <c:showSerName val="0"/>
          <c:showPercent val="0"/>
          <c:showBubbleSize val="0"/>
        </c:dLbls>
        <c:gapWidth val="21"/>
        <c:axId val="493318864"/>
        <c:axId val="49331925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('R&amp;D'!$G$45,'R&amp;D'!$G$45,'R&amp;D'!$G$45,'R&amp;D'!$G$45,'R&amp;D'!$G$45)</c:f>
            </c:numRef>
          </c:val>
          <c:smooth val="0"/>
          <c:extLst>
            <c:ext xmlns:c16="http://schemas.microsoft.com/office/drawing/2014/chart" uri="{C3380CC4-5D6E-409C-BE32-E72D297353CC}">
              <c16:uniqueId val="{00000001-EFF6-46A6-868C-102317E18DCB}"/>
            </c:ext>
          </c:extLst>
        </c:ser>
        <c:dLbls>
          <c:showLegendKey val="0"/>
          <c:showVal val="0"/>
          <c:showCatName val="0"/>
          <c:showSerName val="0"/>
          <c:showPercent val="0"/>
          <c:showBubbleSize val="0"/>
        </c:dLbls>
        <c:marker val="1"/>
        <c:smooth val="0"/>
        <c:axId val="493318864"/>
        <c:axId val="493319256"/>
      </c:lineChart>
      <c:catAx>
        <c:axId val="493318864"/>
        <c:scaling>
          <c:orientation val="minMax"/>
        </c:scaling>
        <c:delete val="1"/>
        <c:axPos val="b"/>
        <c:numFmt formatCode="General" sourceLinked="1"/>
        <c:majorTickMark val="out"/>
        <c:minorTickMark val="none"/>
        <c:tickLblPos val="none"/>
        <c:crossAx val="493319256"/>
        <c:crosses val="autoZero"/>
        <c:auto val="1"/>
        <c:lblAlgn val="ctr"/>
        <c:lblOffset val="100"/>
        <c:noMultiLvlLbl val="0"/>
      </c:catAx>
      <c:valAx>
        <c:axId val="493319256"/>
        <c:scaling>
          <c:orientation val="minMax"/>
          <c:max val="80"/>
          <c:min val="0"/>
        </c:scaling>
        <c:delete val="0"/>
        <c:axPos val="l"/>
        <c:numFmt formatCode="0.00" sourceLinked="1"/>
        <c:majorTickMark val="none"/>
        <c:minorTickMark val="none"/>
        <c:tickLblPos val="none"/>
        <c:crossAx val="4933188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'R&amp;D'!$D$46</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'R&amp;D'!$J$47:$M$47</c:f>
            </c:numRef>
          </c:val>
          <c:extLst>
            <c:ext xmlns:c16="http://schemas.microsoft.com/office/drawing/2014/chart" uri="{C3380CC4-5D6E-409C-BE32-E72D297353CC}">
              <c16:uniqueId val="{00000000-65B7-4DB6-8BDF-A666ADED6C74}"/>
            </c:ext>
          </c:extLst>
        </c:ser>
        <c:dLbls>
          <c:showLegendKey val="0"/>
          <c:showVal val="0"/>
          <c:showCatName val="0"/>
          <c:showSerName val="0"/>
          <c:showPercent val="0"/>
          <c:showBubbleSize val="0"/>
        </c:dLbls>
        <c:gapWidth val="21"/>
        <c:axId val="493319648"/>
        <c:axId val="49332004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('R&amp;D'!$G$47,'R&amp;D'!$G$47,'R&amp;D'!$G$47,'R&amp;D'!$G$47,'R&amp;D'!$G$47)</c:f>
            </c:numRef>
          </c:val>
          <c:smooth val="0"/>
          <c:extLst>
            <c:ext xmlns:c16="http://schemas.microsoft.com/office/drawing/2014/chart" uri="{C3380CC4-5D6E-409C-BE32-E72D297353CC}">
              <c16:uniqueId val="{00000001-65B7-4DB6-8BDF-A666ADED6C74}"/>
            </c:ext>
          </c:extLst>
        </c:ser>
        <c:dLbls>
          <c:showLegendKey val="0"/>
          <c:showVal val="0"/>
          <c:showCatName val="0"/>
          <c:showSerName val="0"/>
          <c:showPercent val="0"/>
          <c:showBubbleSize val="0"/>
        </c:dLbls>
        <c:marker val="1"/>
        <c:smooth val="0"/>
        <c:axId val="493319648"/>
        <c:axId val="493320040"/>
      </c:lineChart>
      <c:catAx>
        <c:axId val="493319648"/>
        <c:scaling>
          <c:orientation val="minMax"/>
        </c:scaling>
        <c:delete val="1"/>
        <c:axPos val="b"/>
        <c:numFmt formatCode="General" sourceLinked="1"/>
        <c:majorTickMark val="out"/>
        <c:minorTickMark val="none"/>
        <c:tickLblPos val="none"/>
        <c:crossAx val="493320040"/>
        <c:crosses val="autoZero"/>
        <c:auto val="1"/>
        <c:lblAlgn val="ctr"/>
        <c:lblOffset val="100"/>
        <c:noMultiLvlLbl val="0"/>
      </c:catAx>
      <c:valAx>
        <c:axId val="493320040"/>
        <c:scaling>
          <c:orientation val="minMax"/>
          <c:max val="80"/>
          <c:min val="0"/>
        </c:scaling>
        <c:delete val="0"/>
        <c:axPos val="l"/>
        <c:numFmt formatCode="0.00" sourceLinked="1"/>
        <c:majorTickMark val="none"/>
        <c:minorTickMark val="none"/>
        <c:tickLblPos val="none"/>
        <c:crossAx val="493319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Average vs. standards   </a:t>
            </a:r>
          </a:p>
        </c:rich>
      </c:tx>
      <c:layout>
        <c:manualLayout>
          <c:xMode val="edge"/>
          <c:yMode val="edge"/>
          <c:x val="2.1515559420427982E-3"/>
          <c:y val="1.8380905511811044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Main!$I$5</c:f>
              <c:strCache>
                <c:ptCount val="1"/>
                <c:pt idx="0">
                  <c:v>Total weight</c:v>
                </c:pt>
              </c:strCache>
            </c:strRef>
          </c:tx>
          <c:spPr>
            <a:solidFill>
              <a:schemeClr val="bg1">
                <a:alpha val="20000"/>
              </a:scheme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rgbClr val="00FFFF"/>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(Main!$C$13,Main!$F$13,Main!$I$13,Main!$L$13,Main!$C$19,Main!$F$19,Main!$I$19,Main!$L$19,Main!$C$25,Main!$F$25,Main!$I$25,Main!$L$25,Main!$C$31,Main!$F$31,Main!$I$31,Main!$L$31)</c:f>
              <c:numCache>
                <c:formatCode>0.0%</c:formatCode>
                <c:ptCount val="16"/>
                <c:pt idx="0">
                  <c:v>-2.9547500000000002</c:v>
                </c:pt>
                <c:pt idx="1">
                  <c:v>1.574264828738513</c:v>
                </c:pt>
                <c:pt idx="2">
                  <c:v>0</c:v>
                </c:pt>
                <c:pt idx="3">
                  <c:v>0</c:v>
                </c:pt>
                <c:pt idx="4">
                  <c:v>4.9835943720675315</c:v>
                </c:pt>
                <c:pt idx="5">
                  <c:v>16.666880160461037</c:v>
                </c:pt>
                <c:pt idx="6">
                  <c:v>0</c:v>
                </c:pt>
                <c:pt idx="7">
                  <c:v>0</c:v>
                </c:pt>
                <c:pt idx="8">
                  <c:v>0</c:v>
                </c:pt>
                <c:pt idx="9">
                  <c:v>6.3840909090909088</c:v>
                </c:pt>
                <c:pt idx="10">
                  <c:v>30.435714285714287</c:v>
                </c:pt>
                <c:pt idx="11">
                  <c:v>0.14735327310569318</c:v>
                </c:pt>
                <c:pt idx="12">
                  <c:v>-0.83027042259849548</c:v>
                </c:pt>
                <c:pt idx="13">
                  <c:v>0</c:v>
                </c:pt>
                <c:pt idx="14">
                  <c:v>0</c:v>
                </c:pt>
                <c:pt idx="15">
                  <c:v>8.7150680091856642E-2</c:v>
                </c:pt>
              </c:numCache>
            </c:numRef>
          </c:val>
          <c:extLst>
            <c:ext xmlns:c16="http://schemas.microsoft.com/office/drawing/2014/chart" uri="{C3380CC4-5D6E-409C-BE32-E72D297353CC}">
              <c16:uniqueId val="{00000000-4F3E-4069-8A24-D80B81253E97}"/>
            </c:ext>
          </c:extLst>
        </c:ser>
        <c:dLbls>
          <c:showLegendKey val="0"/>
          <c:showVal val="0"/>
          <c:showCatName val="0"/>
          <c:showSerName val="0"/>
          <c:showPercent val="0"/>
          <c:showBubbleSize val="0"/>
        </c:dLbls>
        <c:gapWidth val="14"/>
        <c:overlap val="100"/>
        <c:axId val="469637008"/>
        <c:axId val="273608360"/>
      </c:barChart>
      <c:catAx>
        <c:axId val="469637008"/>
        <c:scaling>
          <c:orientation val="minMax"/>
        </c:scaling>
        <c:delete val="0"/>
        <c:axPos val="b"/>
        <c:numFmt formatCode="General" sourceLinked="1"/>
        <c:majorTickMark val="in"/>
        <c:minorTickMark val="none"/>
        <c:tickLblPos val="low"/>
        <c:spPr>
          <a:ln w="9525">
            <a:noFill/>
          </a:ln>
        </c:spPr>
        <c:txPr>
          <a:bodyPr rot="0" vert="horz"/>
          <a:lstStyle/>
          <a:p>
            <a:pPr>
              <a:defRPr sz="600" b="1" i="0" u="none" strike="noStrike" baseline="0">
                <a:solidFill>
                  <a:srgbClr val="FFFFFF"/>
                </a:solidFill>
                <a:latin typeface="+mn-lt"/>
                <a:ea typeface="Arial"/>
                <a:cs typeface="Arial"/>
              </a:defRPr>
            </a:pPr>
            <a:endParaRPr lang="en-US"/>
          </a:p>
        </c:txPr>
        <c:crossAx val="273608360"/>
        <c:crosses val="autoZero"/>
        <c:auto val="1"/>
        <c:lblAlgn val="ctr"/>
        <c:lblOffset val="100"/>
        <c:tickLblSkip val="1"/>
        <c:tickMarkSkip val="1"/>
        <c:noMultiLvlLbl val="0"/>
      </c:catAx>
      <c:valAx>
        <c:axId val="273608360"/>
        <c:scaling>
          <c:orientation val="minMax"/>
          <c:max val="3"/>
          <c:min val="-3"/>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n-US"/>
          </a:p>
        </c:txPr>
        <c:crossAx val="469637008"/>
        <c:crosses val="autoZero"/>
        <c:crossBetween val="between"/>
        <c:majorUnit val="1"/>
        <c:minorUnit val="1"/>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55" r="0.7500000000000055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Sales!$D$46</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Sales!$I$47:$M$47</c:f>
            </c:numRef>
          </c:val>
          <c:extLst>
            <c:ext xmlns:c16="http://schemas.microsoft.com/office/drawing/2014/chart" uri="{C3380CC4-5D6E-409C-BE32-E72D297353CC}">
              <c16:uniqueId val="{00000000-FA56-4BF7-88CE-752EA28DBA57}"/>
            </c:ext>
          </c:extLst>
        </c:ser>
        <c:dLbls>
          <c:showLegendKey val="0"/>
          <c:showVal val="0"/>
          <c:showCatName val="0"/>
          <c:showSerName val="0"/>
          <c:showPercent val="0"/>
          <c:showBubbleSize val="0"/>
        </c:dLbls>
        <c:gapWidth val="21"/>
        <c:axId val="312268976"/>
        <c:axId val="31226936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(Sales!$G$47,Sales!$G$47,Sales!$G$47,Sales!$G$47,Sales!$G$47)</c:f>
            </c:numRef>
          </c:val>
          <c:smooth val="0"/>
          <c:extLst>
            <c:ext xmlns:c16="http://schemas.microsoft.com/office/drawing/2014/chart" uri="{C3380CC4-5D6E-409C-BE32-E72D297353CC}">
              <c16:uniqueId val="{00000001-FA56-4BF7-88CE-752EA28DBA57}"/>
            </c:ext>
          </c:extLst>
        </c:ser>
        <c:dLbls>
          <c:showLegendKey val="0"/>
          <c:showVal val="0"/>
          <c:showCatName val="0"/>
          <c:showSerName val="0"/>
          <c:showPercent val="0"/>
          <c:showBubbleSize val="0"/>
        </c:dLbls>
        <c:marker val="1"/>
        <c:smooth val="0"/>
        <c:axId val="312268976"/>
        <c:axId val="312269368"/>
      </c:lineChart>
      <c:catAx>
        <c:axId val="312268976"/>
        <c:scaling>
          <c:orientation val="minMax"/>
        </c:scaling>
        <c:delete val="1"/>
        <c:axPos val="b"/>
        <c:numFmt formatCode="General" sourceLinked="1"/>
        <c:majorTickMark val="out"/>
        <c:minorTickMark val="none"/>
        <c:tickLblPos val="none"/>
        <c:crossAx val="312269368"/>
        <c:crosses val="autoZero"/>
        <c:auto val="1"/>
        <c:lblAlgn val="ctr"/>
        <c:lblOffset val="100"/>
        <c:noMultiLvlLbl val="0"/>
      </c:catAx>
      <c:valAx>
        <c:axId val="312269368"/>
        <c:scaling>
          <c:orientation val="minMax"/>
          <c:max val="80"/>
          <c:min val="0"/>
        </c:scaling>
        <c:delete val="0"/>
        <c:axPos val="l"/>
        <c:numFmt formatCode="0.00" sourceLinked="1"/>
        <c:majorTickMark val="none"/>
        <c:minorTickMark val="none"/>
        <c:tickLblPos val="none"/>
        <c:crossAx val="3122689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'R&amp;D'!$D$48</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'R&amp;D'!$J$49:$M$49</c:f>
            </c:numRef>
          </c:val>
          <c:extLst>
            <c:ext xmlns:c16="http://schemas.microsoft.com/office/drawing/2014/chart" uri="{C3380CC4-5D6E-409C-BE32-E72D297353CC}">
              <c16:uniqueId val="{00000000-3B85-436F-9BA2-3220A8A4B36B}"/>
            </c:ext>
          </c:extLst>
        </c:ser>
        <c:dLbls>
          <c:showLegendKey val="0"/>
          <c:showVal val="0"/>
          <c:showCatName val="0"/>
          <c:showSerName val="0"/>
          <c:showPercent val="0"/>
          <c:showBubbleSize val="0"/>
        </c:dLbls>
        <c:gapWidth val="21"/>
        <c:axId val="493320824"/>
        <c:axId val="49332121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('R&amp;D'!$G$49,'R&amp;D'!$G$49,'R&amp;D'!$G$49,'R&amp;D'!$G$49,'R&amp;D'!$G$49)</c:f>
            </c:numRef>
          </c:val>
          <c:smooth val="0"/>
          <c:extLst>
            <c:ext xmlns:c16="http://schemas.microsoft.com/office/drawing/2014/chart" uri="{C3380CC4-5D6E-409C-BE32-E72D297353CC}">
              <c16:uniqueId val="{00000001-3B85-436F-9BA2-3220A8A4B36B}"/>
            </c:ext>
          </c:extLst>
        </c:ser>
        <c:dLbls>
          <c:showLegendKey val="0"/>
          <c:showVal val="0"/>
          <c:showCatName val="0"/>
          <c:showSerName val="0"/>
          <c:showPercent val="0"/>
          <c:showBubbleSize val="0"/>
        </c:dLbls>
        <c:marker val="1"/>
        <c:smooth val="0"/>
        <c:axId val="493320824"/>
        <c:axId val="493321216"/>
      </c:lineChart>
      <c:catAx>
        <c:axId val="493320824"/>
        <c:scaling>
          <c:orientation val="minMax"/>
        </c:scaling>
        <c:delete val="1"/>
        <c:axPos val="b"/>
        <c:numFmt formatCode="General" sourceLinked="1"/>
        <c:majorTickMark val="out"/>
        <c:minorTickMark val="none"/>
        <c:tickLblPos val="none"/>
        <c:crossAx val="493321216"/>
        <c:crosses val="autoZero"/>
        <c:auto val="1"/>
        <c:lblAlgn val="ctr"/>
        <c:lblOffset val="100"/>
        <c:noMultiLvlLbl val="0"/>
      </c:catAx>
      <c:valAx>
        <c:axId val="493321216"/>
        <c:scaling>
          <c:orientation val="minMax"/>
          <c:max val="80"/>
          <c:min val="0"/>
        </c:scaling>
        <c:delete val="0"/>
        <c:axPos val="l"/>
        <c:numFmt formatCode="0.00" sourceLinked="1"/>
        <c:majorTickMark val="none"/>
        <c:minorTickMark val="none"/>
        <c:tickLblPos val="none"/>
        <c:crossAx val="4933208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'R&amp;D'!$D$50</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'R&amp;D'!$J$51:$M$51</c:f>
            </c:numRef>
          </c:val>
          <c:extLst>
            <c:ext xmlns:c16="http://schemas.microsoft.com/office/drawing/2014/chart" uri="{C3380CC4-5D6E-409C-BE32-E72D297353CC}">
              <c16:uniqueId val="{00000000-0AC6-4F06-9EF4-EAFDB21B70DA}"/>
            </c:ext>
          </c:extLst>
        </c:ser>
        <c:dLbls>
          <c:showLegendKey val="0"/>
          <c:showVal val="0"/>
          <c:showCatName val="0"/>
          <c:showSerName val="0"/>
          <c:showPercent val="0"/>
          <c:showBubbleSize val="0"/>
        </c:dLbls>
        <c:gapWidth val="21"/>
        <c:axId val="493322000"/>
        <c:axId val="49332239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('R&amp;D'!$G$51,'R&amp;D'!$G$51,'R&amp;D'!$G$51,'R&amp;D'!$G$51,'R&amp;D'!$G$51)</c:f>
            </c:numRef>
          </c:val>
          <c:smooth val="0"/>
          <c:extLst>
            <c:ext xmlns:c16="http://schemas.microsoft.com/office/drawing/2014/chart" uri="{C3380CC4-5D6E-409C-BE32-E72D297353CC}">
              <c16:uniqueId val="{00000001-0AC6-4F06-9EF4-EAFDB21B70DA}"/>
            </c:ext>
          </c:extLst>
        </c:ser>
        <c:dLbls>
          <c:showLegendKey val="0"/>
          <c:showVal val="0"/>
          <c:showCatName val="0"/>
          <c:showSerName val="0"/>
          <c:showPercent val="0"/>
          <c:showBubbleSize val="0"/>
        </c:dLbls>
        <c:marker val="1"/>
        <c:smooth val="0"/>
        <c:axId val="493322000"/>
        <c:axId val="493322392"/>
      </c:lineChart>
      <c:catAx>
        <c:axId val="493322000"/>
        <c:scaling>
          <c:orientation val="minMax"/>
        </c:scaling>
        <c:delete val="1"/>
        <c:axPos val="b"/>
        <c:numFmt formatCode="General" sourceLinked="1"/>
        <c:majorTickMark val="out"/>
        <c:minorTickMark val="none"/>
        <c:tickLblPos val="none"/>
        <c:crossAx val="493322392"/>
        <c:crosses val="autoZero"/>
        <c:auto val="1"/>
        <c:lblAlgn val="ctr"/>
        <c:lblOffset val="100"/>
        <c:noMultiLvlLbl val="0"/>
      </c:catAx>
      <c:valAx>
        <c:axId val="493322392"/>
        <c:scaling>
          <c:orientation val="minMax"/>
          <c:max val="80"/>
          <c:min val="0"/>
        </c:scaling>
        <c:delete val="0"/>
        <c:axPos val="l"/>
        <c:numFmt formatCode="0.00" sourceLinked="1"/>
        <c:majorTickMark val="none"/>
        <c:minorTickMark val="none"/>
        <c:tickLblPos val="none"/>
        <c:crossAx val="4933220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'R&amp;D'!$D$52</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'R&amp;D'!$J$53:$M$53</c:f>
            </c:numRef>
          </c:val>
          <c:extLst>
            <c:ext xmlns:c16="http://schemas.microsoft.com/office/drawing/2014/chart" uri="{C3380CC4-5D6E-409C-BE32-E72D297353CC}">
              <c16:uniqueId val="{00000000-4BD4-4CB9-8032-96EBDDEB6144}"/>
            </c:ext>
          </c:extLst>
        </c:ser>
        <c:dLbls>
          <c:showLegendKey val="0"/>
          <c:showVal val="0"/>
          <c:showCatName val="0"/>
          <c:showSerName val="0"/>
          <c:showPercent val="0"/>
          <c:showBubbleSize val="0"/>
        </c:dLbls>
        <c:gapWidth val="21"/>
        <c:axId val="493323176"/>
        <c:axId val="49332356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('R&amp;D'!$G$53,'R&amp;D'!$G$53,'R&amp;D'!$G$53,'R&amp;D'!$G$53,'R&amp;D'!$G$53)</c:f>
            </c:numRef>
          </c:val>
          <c:smooth val="0"/>
          <c:extLst>
            <c:ext xmlns:c16="http://schemas.microsoft.com/office/drawing/2014/chart" uri="{C3380CC4-5D6E-409C-BE32-E72D297353CC}">
              <c16:uniqueId val="{00000001-4BD4-4CB9-8032-96EBDDEB6144}"/>
            </c:ext>
          </c:extLst>
        </c:ser>
        <c:dLbls>
          <c:showLegendKey val="0"/>
          <c:showVal val="0"/>
          <c:showCatName val="0"/>
          <c:showSerName val="0"/>
          <c:showPercent val="0"/>
          <c:showBubbleSize val="0"/>
        </c:dLbls>
        <c:marker val="1"/>
        <c:smooth val="0"/>
        <c:axId val="493323176"/>
        <c:axId val="493323568"/>
      </c:lineChart>
      <c:catAx>
        <c:axId val="493323176"/>
        <c:scaling>
          <c:orientation val="minMax"/>
        </c:scaling>
        <c:delete val="1"/>
        <c:axPos val="b"/>
        <c:numFmt formatCode="General" sourceLinked="1"/>
        <c:majorTickMark val="out"/>
        <c:minorTickMark val="none"/>
        <c:tickLblPos val="none"/>
        <c:crossAx val="493323568"/>
        <c:crosses val="autoZero"/>
        <c:auto val="1"/>
        <c:lblAlgn val="ctr"/>
        <c:lblOffset val="100"/>
        <c:noMultiLvlLbl val="0"/>
      </c:catAx>
      <c:valAx>
        <c:axId val="493323568"/>
        <c:scaling>
          <c:orientation val="minMax"/>
          <c:max val="80"/>
          <c:min val="0"/>
        </c:scaling>
        <c:delete val="0"/>
        <c:axPos val="l"/>
        <c:numFmt formatCode="0.00" sourceLinked="1"/>
        <c:majorTickMark val="none"/>
        <c:minorTickMark val="none"/>
        <c:tickLblPos val="none"/>
        <c:crossAx val="4933231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'R&amp;D'!$D$54</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'R&amp;D'!$J$55:$M$55</c:f>
            </c:numRef>
          </c:val>
          <c:extLst>
            <c:ext xmlns:c16="http://schemas.microsoft.com/office/drawing/2014/chart" uri="{C3380CC4-5D6E-409C-BE32-E72D297353CC}">
              <c16:uniqueId val="{00000000-7AFC-4FF2-9CDC-561A89DDE178}"/>
            </c:ext>
          </c:extLst>
        </c:ser>
        <c:dLbls>
          <c:showLegendKey val="0"/>
          <c:showVal val="0"/>
          <c:showCatName val="0"/>
          <c:showSerName val="0"/>
          <c:showPercent val="0"/>
          <c:showBubbleSize val="0"/>
        </c:dLbls>
        <c:gapWidth val="21"/>
        <c:axId val="493324352"/>
        <c:axId val="49332474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('R&amp;D'!$G$55,'R&amp;D'!$G$55,'R&amp;D'!$G$55,'R&amp;D'!$G$55,'R&amp;D'!$G$55)</c:f>
            </c:numRef>
          </c:val>
          <c:smooth val="0"/>
          <c:extLst>
            <c:ext xmlns:c16="http://schemas.microsoft.com/office/drawing/2014/chart" uri="{C3380CC4-5D6E-409C-BE32-E72D297353CC}">
              <c16:uniqueId val="{00000001-7AFC-4FF2-9CDC-561A89DDE178}"/>
            </c:ext>
          </c:extLst>
        </c:ser>
        <c:dLbls>
          <c:showLegendKey val="0"/>
          <c:showVal val="0"/>
          <c:showCatName val="0"/>
          <c:showSerName val="0"/>
          <c:showPercent val="0"/>
          <c:showBubbleSize val="0"/>
        </c:dLbls>
        <c:marker val="1"/>
        <c:smooth val="0"/>
        <c:axId val="493324352"/>
        <c:axId val="493324744"/>
      </c:lineChart>
      <c:catAx>
        <c:axId val="493324352"/>
        <c:scaling>
          <c:orientation val="minMax"/>
        </c:scaling>
        <c:delete val="1"/>
        <c:axPos val="b"/>
        <c:numFmt formatCode="General" sourceLinked="1"/>
        <c:majorTickMark val="out"/>
        <c:minorTickMark val="none"/>
        <c:tickLblPos val="none"/>
        <c:crossAx val="493324744"/>
        <c:crosses val="autoZero"/>
        <c:auto val="1"/>
        <c:lblAlgn val="ctr"/>
        <c:lblOffset val="100"/>
        <c:noMultiLvlLbl val="0"/>
      </c:catAx>
      <c:valAx>
        <c:axId val="493324744"/>
        <c:scaling>
          <c:orientation val="minMax"/>
          <c:max val="80"/>
          <c:min val="0"/>
        </c:scaling>
        <c:delete val="0"/>
        <c:axPos val="l"/>
        <c:numFmt formatCode="0.00" sourceLinked="1"/>
        <c:majorTickMark val="none"/>
        <c:minorTickMark val="none"/>
        <c:tickLblPos val="none"/>
        <c:crossAx val="4933243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'R&amp;D'!$D$56</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'R&amp;D'!$J$57:$M$57</c:f>
            </c:numRef>
          </c:val>
          <c:extLst>
            <c:ext xmlns:c16="http://schemas.microsoft.com/office/drawing/2014/chart" uri="{C3380CC4-5D6E-409C-BE32-E72D297353CC}">
              <c16:uniqueId val="{00000000-0A58-4563-96FB-C08258BEF6B6}"/>
            </c:ext>
          </c:extLst>
        </c:ser>
        <c:dLbls>
          <c:showLegendKey val="0"/>
          <c:showVal val="0"/>
          <c:showCatName val="0"/>
          <c:showSerName val="0"/>
          <c:showPercent val="0"/>
          <c:showBubbleSize val="0"/>
        </c:dLbls>
        <c:gapWidth val="21"/>
        <c:axId val="493325920"/>
        <c:axId val="49332631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('R&amp;D'!$G$57,'R&amp;D'!$G$57,'R&amp;D'!$G$57,'R&amp;D'!$G$57,'R&amp;D'!$G$57)</c:f>
            </c:numRef>
          </c:val>
          <c:smooth val="0"/>
          <c:extLst>
            <c:ext xmlns:c16="http://schemas.microsoft.com/office/drawing/2014/chart" uri="{C3380CC4-5D6E-409C-BE32-E72D297353CC}">
              <c16:uniqueId val="{00000001-0A58-4563-96FB-C08258BEF6B6}"/>
            </c:ext>
          </c:extLst>
        </c:ser>
        <c:dLbls>
          <c:showLegendKey val="0"/>
          <c:showVal val="0"/>
          <c:showCatName val="0"/>
          <c:showSerName val="0"/>
          <c:showPercent val="0"/>
          <c:showBubbleSize val="0"/>
        </c:dLbls>
        <c:marker val="1"/>
        <c:smooth val="0"/>
        <c:axId val="493325920"/>
        <c:axId val="493326312"/>
      </c:lineChart>
      <c:catAx>
        <c:axId val="493325920"/>
        <c:scaling>
          <c:orientation val="minMax"/>
        </c:scaling>
        <c:delete val="1"/>
        <c:axPos val="b"/>
        <c:numFmt formatCode="General" sourceLinked="1"/>
        <c:majorTickMark val="out"/>
        <c:minorTickMark val="none"/>
        <c:tickLblPos val="none"/>
        <c:crossAx val="493326312"/>
        <c:crosses val="autoZero"/>
        <c:auto val="1"/>
        <c:lblAlgn val="ctr"/>
        <c:lblOffset val="100"/>
        <c:noMultiLvlLbl val="0"/>
      </c:catAx>
      <c:valAx>
        <c:axId val="493326312"/>
        <c:scaling>
          <c:orientation val="minMax"/>
          <c:max val="80"/>
          <c:min val="0"/>
        </c:scaling>
        <c:delete val="0"/>
        <c:axPos val="l"/>
        <c:numFmt formatCode="0.00" sourceLinked="1"/>
        <c:majorTickMark val="none"/>
        <c:minorTickMark val="none"/>
        <c:tickLblPos val="none"/>
        <c:crossAx val="493325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'R&amp;D'!$D$58</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'R&amp;D'!$J$59:$M$59</c:f>
            </c:numRef>
          </c:val>
          <c:extLst>
            <c:ext xmlns:c16="http://schemas.microsoft.com/office/drawing/2014/chart" uri="{C3380CC4-5D6E-409C-BE32-E72D297353CC}">
              <c16:uniqueId val="{00000000-5050-42F4-8107-4DAC000B2EBF}"/>
            </c:ext>
          </c:extLst>
        </c:ser>
        <c:dLbls>
          <c:showLegendKey val="0"/>
          <c:showVal val="0"/>
          <c:showCatName val="0"/>
          <c:showSerName val="0"/>
          <c:showPercent val="0"/>
          <c:showBubbleSize val="0"/>
        </c:dLbls>
        <c:gapWidth val="21"/>
        <c:axId val="493327096"/>
        <c:axId val="49332748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('R&amp;D'!$G$59,'R&amp;D'!$G$59,'R&amp;D'!$G$59,'R&amp;D'!$G$59,'R&amp;D'!$G$59)</c:f>
            </c:numRef>
          </c:val>
          <c:smooth val="0"/>
          <c:extLst>
            <c:ext xmlns:c16="http://schemas.microsoft.com/office/drawing/2014/chart" uri="{C3380CC4-5D6E-409C-BE32-E72D297353CC}">
              <c16:uniqueId val="{00000001-5050-42F4-8107-4DAC000B2EBF}"/>
            </c:ext>
          </c:extLst>
        </c:ser>
        <c:dLbls>
          <c:showLegendKey val="0"/>
          <c:showVal val="0"/>
          <c:showCatName val="0"/>
          <c:showSerName val="0"/>
          <c:showPercent val="0"/>
          <c:showBubbleSize val="0"/>
        </c:dLbls>
        <c:marker val="1"/>
        <c:smooth val="0"/>
        <c:axId val="493327096"/>
        <c:axId val="493327488"/>
      </c:lineChart>
      <c:catAx>
        <c:axId val="493327096"/>
        <c:scaling>
          <c:orientation val="minMax"/>
        </c:scaling>
        <c:delete val="1"/>
        <c:axPos val="b"/>
        <c:numFmt formatCode="General" sourceLinked="1"/>
        <c:majorTickMark val="out"/>
        <c:minorTickMark val="none"/>
        <c:tickLblPos val="none"/>
        <c:crossAx val="493327488"/>
        <c:crosses val="autoZero"/>
        <c:auto val="1"/>
        <c:lblAlgn val="ctr"/>
        <c:lblOffset val="100"/>
        <c:noMultiLvlLbl val="0"/>
      </c:catAx>
      <c:valAx>
        <c:axId val="493327488"/>
        <c:scaling>
          <c:orientation val="minMax"/>
          <c:max val="80"/>
          <c:min val="0"/>
        </c:scaling>
        <c:delete val="0"/>
        <c:axPos val="l"/>
        <c:numFmt formatCode="0.00" sourceLinked="1"/>
        <c:majorTickMark val="none"/>
        <c:minorTickMark val="none"/>
        <c:tickLblPos val="none"/>
        <c:crossAx val="493327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'R&amp;D'!$D$60</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'R&amp;D'!$J$61:$M$61</c:f>
            </c:numRef>
          </c:val>
          <c:extLst>
            <c:ext xmlns:c16="http://schemas.microsoft.com/office/drawing/2014/chart" uri="{C3380CC4-5D6E-409C-BE32-E72D297353CC}">
              <c16:uniqueId val="{00000000-31C6-45D7-8C6F-17FC8EC2F7D1}"/>
            </c:ext>
          </c:extLst>
        </c:ser>
        <c:dLbls>
          <c:showLegendKey val="0"/>
          <c:showVal val="0"/>
          <c:showCatName val="0"/>
          <c:showSerName val="0"/>
          <c:showPercent val="0"/>
          <c:showBubbleSize val="0"/>
        </c:dLbls>
        <c:gapWidth val="21"/>
        <c:axId val="493328272"/>
        <c:axId val="49332866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('R&amp;D'!$G$61,'R&amp;D'!$G$61,'R&amp;D'!$G$61,'R&amp;D'!$G$61,'R&amp;D'!$G$61)</c:f>
            </c:numRef>
          </c:val>
          <c:smooth val="0"/>
          <c:extLst>
            <c:ext xmlns:c16="http://schemas.microsoft.com/office/drawing/2014/chart" uri="{C3380CC4-5D6E-409C-BE32-E72D297353CC}">
              <c16:uniqueId val="{00000001-31C6-45D7-8C6F-17FC8EC2F7D1}"/>
            </c:ext>
          </c:extLst>
        </c:ser>
        <c:dLbls>
          <c:showLegendKey val="0"/>
          <c:showVal val="0"/>
          <c:showCatName val="0"/>
          <c:showSerName val="0"/>
          <c:showPercent val="0"/>
          <c:showBubbleSize val="0"/>
        </c:dLbls>
        <c:marker val="1"/>
        <c:smooth val="0"/>
        <c:axId val="493328272"/>
        <c:axId val="493328664"/>
      </c:lineChart>
      <c:catAx>
        <c:axId val="493328272"/>
        <c:scaling>
          <c:orientation val="minMax"/>
        </c:scaling>
        <c:delete val="1"/>
        <c:axPos val="b"/>
        <c:numFmt formatCode="General" sourceLinked="1"/>
        <c:majorTickMark val="out"/>
        <c:minorTickMark val="none"/>
        <c:tickLblPos val="none"/>
        <c:crossAx val="493328664"/>
        <c:crosses val="autoZero"/>
        <c:auto val="1"/>
        <c:lblAlgn val="ctr"/>
        <c:lblOffset val="100"/>
        <c:noMultiLvlLbl val="0"/>
      </c:catAx>
      <c:valAx>
        <c:axId val="493328664"/>
        <c:scaling>
          <c:orientation val="minMax"/>
          <c:max val="80"/>
          <c:min val="0"/>
        </c:scaling>
        <c:delete val="0"/>
        <c:axPos val="l"/>
        <c:numFmt formatCode="0.00" sourceLinked="1"/>
        <c:majorTickMark val="none"/>
        <c:minorTickMark val="none"/>
        <c:tickLblPos val="none"/>
        <c:crossAx val="493328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'R&amp;D'!$D$62</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'R&amp;D'!$J$63:$M$63</c:f>
            </c:numRef>
          </c:val>
          <c:extLst>
            <c:ext xmlns:c16="http://schemas.microsoft.com/office/drawing/2014/chart" uri="{C3380CC4-5D6E-409C-BE32-E72D297353CC}">
              <c16:uniqueId val="{00000000-5840-4371-A01E-575B737E37B0}"/>
            </c:ext>
          </c:extLst>
        </c:ser>
        <c:dLbls>
          <c:showLegendKey val="0"/>
          <c:showVal val="0"/>
          <c:showCatName val="0"/>
          <c:showSerName val="0"/>
          <c:showPercent val="0"/>
          <c:showBubbleSize val="0"/>
        </c:dLbls>
        <c:gapWidth val="21"/>
        <c:axId val="493329448"/>
        <c:axId val="49332984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('R&amp;D'!$G$63,'R&amp;D'!$G$63,'R&amp;D'!$G$63,'R&amp;D'!$G$63,'R&amp;D'!$G$63)</c:f>
            </c:numRef>
          </c:val>
          <c:smooth val="0"/>
          <c:extLst>
            <c:ext xmlns:c16="http://schemas.microsoft.com/office/drawing/2014/chart" uri="{C3380CC4-5D6E-409C-BE32-E72D297353CC}">
              <c16:uniqueId val="{00000001-5840-4371-A01E-575B737E37B0}"/>
            </c:ext>
          </c:extLst>
        </c:ser>
        <c:dLbls>
          <c:showLegendKey val="0"/>
          <c:showVal val="0"/>
          <c:showCatName val="0"/>
          <c:showSerName val="0"/>
          <c:showPercent val="0"/>
          <c:showBubbleSize val="0"/>
        </c:dLbls>
        <c:marker val="1"/>
        <c:smooth val="0"/>
        <c:axId val="493329448"/>
        <c:axId val="493329840"/>
      </c:lineChart>
      <c:catAx>
        <c:axId val="493329448"/>
        <c:scaling>
          <c:orientation val="minMax"/>
        </c:scaling>
        <c:delete val="1"/>
        <c:axPos val="b"/>
        <c:numFmt formatCode="General" sourceLinked="1"/>
        <c:majorTickMark val="out"/>
        <c:minorTickMark val="none"/>
        <c:tickLblPos val="none"/>
        <c:crossAx val="493329840"/>
        <c:crosses val="autoZero"/>
        <c:auto val="1"/>
        <c:lblAlgn val="ctr"/>
        <c:lblOffset val="100"/>
        <c:noMultiLvlLbl val="0"/>
      </c:catAx>
      <c:valAx>
        <c:axId val="493329840"/>
        <c:scaling>
          <c:orientation val="minMax"/>
          <c:max val="80"/>
          <c:min val="0"/>
        </c:scaling>
        <c:delete val="0"/>
        <c:axPos val="l"/>
        <c:numFmt formatCode="0.00" sourceLinked="1"/>
        <c:majorTickMark val="none"/>
        <c:minorTickMark val="none"/>
        <c:tickLblPos val="none"/>
        <c:crossAx val="4933294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'R&amp;D'!$D$64</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'R&amp;D'!$J$65:$M$65</c:f>
            </c:numRef>
          </c:val>
          <c:extLst>
            <c:ext xmlns:c16="http://schemas.microsoft.com/office/drawing/2014/chart" uri="{C3380CC4-5D6E-409C-BE32-E72D297353CC}">
              <c16:uniqueId val="{00000000-8AAD-49C1-8DE2-E812A61690B8}"/>
            </c:ext>
          </c:extLst>
        </c:ser>
        <c:dLbls>
          <c:showLegendKey val="0"/>
          <c:showVal val="0"/>
          <c:showCatName val="0"/>
          <c:showSerName val="0"/>
          <c:showPercent val="0"/>
          <c:showBubbleSize val="0"/>
        </c:dLbls>
        <c:gapWidth val="21"/>
        <c:axId val="493330624"/>
        <c:axId val="49333101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('R&amp;D'!$G$65,'R&amp;D'!$G$65,'R&amp;D'!$G$65,'R&amp;D'!$G$65,'R&amp;D'!$G$65)</c:f>
            </c:numRef>
          </c:val>
          <c:smooth val="0"/>
          <c:extLst>
            <c:ext xmlns:c16="http://schemas.microsoft.com/office/drawing/2014/chart" uri="{C3380CC4-5D6E-409C-BE32-E72D297353CC}">
              <c16:uniqueId val="{00000001-8AAD-49C1-8DE2-E812A61690B8}"/>
            </c:ext>
          </c:extLst>
        </c:ser>
        <c:dLbls>
          <c:showLegendKey val="0"/>
          <c:showVal val="0"/>
          <c:showCatName val="0"/>
          <c:showSerName val="0"/>
          <c:showPercent val="0"/>
          <c:showBubbleSize val="0"/>
        </c:dLbls>
        <c:marker val="1"/>
        <c:smooth val="0"/>
        <c:axId val="493330624"/>
        <c:axId val="493331016"/>
      </c:lineChart>
      <c:catAx>
        <c:axId val="493330624"/>
        <c:scaling>
          <c:orientation val="minMax"/>
        </c:scaling>
        <c:delete val="1"/>
        <c:axPos val="b"/>
        <c:numFmt formatCode="General" sourceLinked="1"/>
        <c:majorTickMark val="out"/>
        <c:minorTickMark val="none"/>
        <c:tickLblPos val="none"/>
        <c:crossAx val="493331016"/>
        <c:crosses val="autoZero"/>
        <c:auto val="1"/>
        <c:lblAlgn val="ctr"/>
        <c:lblOffset val="100"/>
        <c:noMultiLvlLbl val="0"/>
      </c:catAx>
      <c:valAx>
        <c:axId val="493331016"/>
        <c:scaling>
          <c:orientation val="minMax"/>
          <c:max val="80"/>
          <c:min val="0"/>
        </c:scaling>
        <c:delete val="0"/>
        <c:axPos val="l"/>
        <c:numFmt formatCode="0.00" sourceLinked="1"/>
        <c:majorTickMark val="none"/>
        <c:minorTickMark val="none"/>
        <c:tickLblPos val="none"/>
        <c:crossAx val="493330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'R&amp;D'!$D$66</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'R&amp;D'!$J$67:$M$67</c:f>
            </c:numRef>
          </c:val>
          <c:extLst>
            <c:ext xmlns:c16="http://schemas.microsoft.com/office/drawing/2014/chart" uri="{C3380CC4-5D6E-409C-BE32-E72D297353CC}">
              <c16:uniqueId val="{00000000-68CF-4852-97BC-890C873D5DEF}"/>
            </c:ext>
          </c:extLst>
        </c:ser>
        <c:dLbls>
          <c:showLegendKey val="0"/>
          <c:showVal val="0"/>
          <c:showCatName val="0"/>
          <c:showSerName val="0"/>
          <c:showPercent val="0"/>
          <c:showBubbleSize val="0"/>
        </c:dLbls>
        <c:gapWidth val="21"/>
        <c:axId val="493331800"/>
        <c:axId val="493332192"/>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('R&amp;D'!$G$67,'R&amp;D'!$G$67,'R&amp;D'!$G$67,'R&amp;D'!$G$67,'R&amp;D'!$G$67)</c:f>
            </c:numRef>
          </c:val>
          <c:smooth val="0"/>
          <c:extLst>
            <c:ext xmlns:c16="http://schemas.microsoft.com/office/drawing/2014/chart" uri="{C3380CC4-5D6E-409C-BE32-E72D297353CC}">
              <c16:uniqueId val="{00000001-68CF-4852-97BC-890C873D5DEF}"/>
            </c:ext>
          </c:extLst>
        </c:ser>
        <c:dLbls>
          <c:showLegendKey val="0"/>
          <c:showVal val="0"/>
          <c:showCatName val="0"/>
          <c:showSerName val="0"/>
          <c:showPercent val="0"/>
          <c:showBubbleSize val="0"/>
        </c:dLbls>
        <c:marker val="1"/>
        <c:smooth val="0"/>
        <c:axId val="493331800"/>
        <c:axId val="493332192"/>
      </c:lineChart>
      <c:catAx>
        <c:axId val="493331800"/>
        <c:scaling>
          <c:orientation val="minMax"/>
        </c:scaling>
        <c:delete val="1"/>
        <c:axPos val="b"/>
        <c:numFmt formatCode="General" sourceLinked="1"/>
        <c:majorTickMark val="out"/>
        <c:minorTickMark val="none"/>
        <c:tickLblPos val="none"/>
        <c:crossAx val="493332192"/>
        <c:crosses val="autoZero"/>
        <c:auto val="1"/>
        <c:lblAlgn val="ctr"/>
        <c:lblOffset val="100"/>
        <c:noMultiLvlLbl val="0"/>
      </c:catAx>
      <c:valAx>
        <c:axId val="493332192"/>
        <c:scaling>
          <c:orientation val="minMax"/>
          <c:max val="80"/>
          <c:min val="0"/>
        </c:scaling>
        <c:delete val="0"/>
        <c:axPos val="l"/>
        <c:numFmt formatCode="0.00" sourceLinked="1"/>
        <c:majorTickMark val="none"/>
        <c:minorTickMark val="none"/>
        <c:tickLblPos val="none"/>
        <c:crossAx val="493331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Sales!$D$48</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Sales!$I$49:$M$49</c:f>
            </c:numRef>
          </c:val>
          <c:extLst>
            <c:ext xmlns:c16="http://schemas.microsoft.com/office/drawing/2014/chart" uri="{C3380CC4-5D6E-409C-BE32-E72D297353CC}">
              <c16:uniqueId val="{00000000-DAA3-44A4-AF3E-0A4408C6CECA}"/>
            </c:ext>
          </c:extLst>
        </c:ser>
        <c:dLbls>
          <c:showLegendKey val="0"/>
          <c:showVal val="0"/>
          <c:showCatName val="0"/>
          <c:showSerName val="0"/>
          <c:showPercent val="0"/>
          <c:showBubbleSize val="0"/>
        </c:dLbls>
        <c:gapWidth val="21"/>
        <c:axId val="448438984"/>
        <c:axId val="44843937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(Sales!$G$49,Sales!$G$49,Sales!$G$49,Sales!$G$49,Sales!$G$49)</c:f>
            </c:numRef>
          </c:val>
          <c:smooth val="0"/>
          <c:extLst>
            <c:ext xmlns:c16="http://schemas.microsoft.com/office/drawing/2014/chart" uri="{C3380CC4-5D6E-409C-BE32-E72D297353CC}">
              <c16:uniqueId val="{00000001-DAA3-44A4-AF3E-0A4408C6CECA}"/>
            </c:ext>
          </c:extLst>
        </c:ser>
        <c:dLbls>
          <c:showLegendKey val="0"/>
          <c:showVal val="0"/>
          <c:showCatName val="0"/>
          <c:showSerName val="0"/>
          <c:showPercent val="0"/>
          <c:showBubbleSize val="0"/>
        </c:dLbls>
        <c:marker val="1"/>
        <c:smooth val="0"/>
        <c:axId val="448438984"/>
        <c:axId val="448439376"/>
      </c:lineChart>
      <c:catAx>
        <c:axId val="448438984"/>
        <c:scaling>
          <c:orientation val="minMax"/>
        </c:scaling>
        <c:delete val="1"/>
        <c:axPos val="b"/>
        <c:numFmt formatCode="General" sourceLinked="1"/>
        <c:majorTickMark val="out"/>
        <c:minorTickMark val="none"/>
        <c:tickLblPos val="none"/>
        <c:crossAx val="448439376"/>
        <c:crosses val="autoZero"/>
        <c:auto val="1"/>
        <c:lblAlgn val="ctr"/>
        <c:lblOffset val="100"/>
        <c:noMultiLvlLbl val="0"/>
      </c:catAx>
      <c:valAx>
        <c:axId val="448439376"/>
        <c:scaling>
          <c:orientation val="minMax"/>
          <c:max val="80"/>
          <c:min val="0"/>
        </c:scaling>
        <c:delete val="0"/>
        <c:axPos val="l"/>
        <c:numFmt formatCode="0.00" sourceLinked="1"/>
        <c:majorTickMark val="none"/>
        <c:minorTickMark val="none"/>
        <c:tickLblPos val="none"/>
        <c:crossAx val="4484389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'R&amp;D'!$D$68</c:f>
              <c:strCache>
                <c:ptCount val="1"/>
              </c:strCache>
            </c:strRef>
          </c:tx>
          <c:spPr>
            <a:solidFill>
              <a:srgbClr val="0000CC"/>
            </a:solidFill>
            <a:ln w="25400">
              <a:noFill/>
            </a:ln>
          </c:spPr>
          <c:invertIfNegative val="0"/>
          <c:cat>
            <c:numRef>
              <c:f>'R&amp;D'!$J$5:$M$5</c:f>
              <c:numCache>
                <c:formatCode>General</c:formatCode>
                <c:ptCount val="4"/>
                <c:pt idx="0">
                  <c:v>2015</c:v>
                </c:pt>
                <c:pt idx="1">
                  <c:v>2016</c:v>
                </c:pt>
                <c:pt idx="2">
                  <c:v>2017</c:v>
                </c:pt>
                <c:pt idx="3">
                  <c:v>2018</c:v>
                </c:pt>
              </c:numCache>
            </c:numRef>
          </c:cat>
          <c:val>
            <c:numRef>
              <c:f>'R&amp;D'!$J$69:$M$69</c:f>
            </c:numRef>
          </c:val>
          <c:extLst>
            <c:ext xmlns:c16="http://schemas.microsoft.com/office/drawing/2014/chart" uri="{C3380CC4-5D6E-409C-BE32-E72D297353CC}">
              <c16:uniqueId val="{00000000-5C69-4B6E-8D8E-DE50AD1E39BA}"/>
            </c:ext>
          </c:extLst>
        </c:ser>
        <c:dLbls>
          <c:showLegendKey val="0"/>
          <c:showVal val="0"/>
          <c:showCatName val="0"/>
          <c:showSerName val="0"/>
          <c:showPercent val="0"/>
          <c:showBubbleSize val="0"/>
        </c:dLbls>
        <c:gapWidth val="21"/>
        <c:axId val="493332976"/>
        <c:axId val="493333368"/>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('R&amp;D'!$G$69,'R&amp;D'!$G$69,'R&amp;D'!$G$69,'R&amp;D'!$G$69,'R&amp;D'!$G$69)</c:f>
            </c:numRef>
          </c:val>
          <c:smooth val="0"/>
          <c:extLst>
            <c:ext xmlns:c16="http://schemas.microsoft.com/office/drawing/2014/chart" uri="{C3380CC4-5D6E-409C-BE32-E72D297353CC}">
              <c16:uniqueId val="{00000001-5C69-4B6E-8D8E-DE50AD1E39BA}"/>
            </c:ext>
          </c:extLst>
        </c:ser>
        <c:dLbls>
          <c:showLegendKey val="0"/>
          <c:showVal val="0"/>
          <c:showCatName val="0"/>
          <c:showSerName val="0"/>
          <c:showPercent val="0"/>
          <c:showBubbleSize val="0"/>
        </c:dLbls>
        <c:marker val="1"/>
        <c:smooth val="0"/>
        <c:axId val="493332976"/>
        <c:axId val="493333368"/>
      </c:lineChart>
      <c:catAx>
        <c:axId val="493332976"/>
        <c:scaling>
          <c:orientation val="minMax"/>
        </c:scaling>
        <c:delete val="1"/>
        <c:axPos val="b"/>
        <c:numFmt formatCode="General" sourceLinked="1"/>
        <c:majorTickMark val="out"/>
        <c:minorTickMark val="none"/>
        <c:tickLblPos val="none"/>
        <c:crossAx val="493333368"/>
        <c:crosses val="autoZero"/>
        <c:auto val="1"/>
        <c:lblAlgn val="ctr"/>
        <c:lblOffset val="100"/>
        <c:noMultiLvlLbl val="0"/>
      </c:catAx>
      <c:valAx>
        <c:axId val="493333368"/>
        <c:scaling>
          <c:orientation val="minMax"/>
          <c:max val="80"/>
          <c:min val="0"/>
        </c:scaling>
        <c:delete val="0"/>
        <c:axPos val="l"/>
        <c:numFmt formatCode="0.00" sourceLinked="1"/>
        <c:majorTickMark val="none"/>
        <c:minorTickMark val="none"/>
        <c:tickLblPos val="none"/>
        <c:crossAx val="4933329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'R&amp;D'!$D$10</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2014</c:v>
                </c:pt>
                <c:pt idx="1">
                  <c:v>2015</c:v>
                </c:pt>
                <c:pt idx="2">
                  <c:v>2016</c:v>
                </c:pt>
                <c:pt idx="3">
                  <c:v>2017</c:v>
                </c:pt>
                <c:pt idx="4">
                  <c:v>2018</c:v>
                </c:pt>
                <c:pt idx="5">
                  <c:v>2019</c:v>
                </c:pt>
              </c:numCache>
            </c:numRef>
          </c:cat>
          <c:val>
            <c:numRef>
              <c:f>'R&amp;D'!$I$13:$N$13</c:f>
              <c:numCache>
                <c:formatCode>0.00</c:formatCode>
                <c:ptCount val="6"/>
                <c:pt idx="3">
                  <c:v>0.71</c:v>
                </c:pt>
                <c:pt idx="4">
                  <c:v>0.5714285714285714</c:v>
                </c:pt>
                <c:pt idx="5">
                  <c:v>0.42857142857142855</c:v>
                </c:pt>
              </c:numCache>
            </c:numRef>
          </c:val>
          <c:extLst>
            <c:ext xmlns:c16="http://schemas.microsoft.com/office/drawing/2014/chart" uri="{C3380CC4-5D6E-409C-BE32-E72D297353CC}">
              <c16:uniqueId val="{00000000-AA3F-48CB-B630-13F74BA362B4}"/>
            </c:ext>
          </c:extLst>
        </c:ser>
        <c:dLbls>
          <c:showLegendKey val="0"/>
          <c:showVal val="0"/>
          <c:showCatName val="0"/>
          <c:showSerName val="0"/>
          <c:showPercent val="0"/>
          <c:showBubbleSize val="0"/>
        </c:dLbls>
        <c:gapWidth val="21"/>
        <c:axId val="493334152"/>
        <c:axId val="493334544"/>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('R&amp;D'!$G$11,'R&amp;D'!$G$11,'R&amp;D'!$G$11,'R&amp;D'!$G$11,'R&amp;D'!$G$11)</c:f>
              <c:numCache>
                <c:formatCode>0.00</c:formatCode>
                <c:ptCount val="5"/>
                <c:pt idx="0">
                  <c:v>0.625</c:v>
                </c:pt>
                <c:pt idx="1">
                  <c:v>0.625</c:v>
                </c:pt>
                <c:pt idx="2">
                  <c:v>0.625</c:v>
                </c:pt>
                <c:pt idx="3">
                  <c:v>0.625</c:v>
                </c:pt>
                <c:pt idx="4">
                  <c:v>0.625</c:v>
                </c:pt>
              </c:numCache>
            </c:numRef>
          </c:val>
          <c:smooth val="0"/>
          <c:extLst>
            <c:ext xmlns:c16="http://schemas.microsoft.com/office/drawing/2014/chart" uri="{C3380CC4-5D6E-409C-BE32-E72D297353CC}">
              <c16:uniqueId val="{00000001-AA3F-48CB-B630-13F74BA362B4}"/>
            </c:ext>
          </c:extLst>
        </c:ser>
        <c:dLbls>
          <c:showLegendKey val="0"/>
          <c:showVal val="0"/>
          <c:showCatName val="0"/>
          <c:showSerName val="0"/>
          <c:showPercent val="0"/>
          <c:showBubbleSize val="0"/>
        </c:dLbls>
        <c:marker val="1"/>
        <c:smooth val="0"/>
        <c:axId val="493334152"/>
        <c:axId val="493334544"/>
      </c:lineChart>
      <c:catAx>
        <c:axId val="493334152"/>
        <c:scaling>
          <c:orientation val="minMax"/>
        </c:scaling>
        <c:delete val="1"/>
        <c:axPos val="b"/>
        <c:numFmt formatCode="General" sourceLinked="1"/>
        <c:majorTickMark val="out"/>
        <c:minorTickMark val="none"/>
        <c:tickLblPos val="none"/>
        <c:crossAx val="493334544"/>
        <c:crosses val="autoZero"/>
        <c:auto val="1"/>
        <c:lblAlgn val="ctr"/>
        <c:lblOffset val="100"/>
        <c:noMultiLvlLbl val="0"/>
      </c:catAx>
      <c:valAx>
        <c:axId val="493334544"/>
        <c:scaling>
          <c:orientation val="minMax"/>
          <c:min val="0"/>
        </c:scaling>
        <c:delete val="0"/>
        <c:axPos val="l"/>
        <c:numFmt formatCode="0.00%" sourceLinked="1"/>
        <c:majorTickMark val="none"/>
        <c:minorTickMark val="none"/>
        <c:tickLblPos val="none"/>
        <c:crossAx val="4933341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'R&amp;D'!$D$14</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2014</c:v>
                </c:pt>
                <c:pt idx="1">
                  <c:v>2015</c:v>
                </c:pt>
                <c:pt idx="2">
                  <c:v>2016</c:v>
                </c:pt>
                <c:pt idx="3">
                  <c:v>2017</c:v>
                </c:pt>
                <c:pt idx="4">
                  <c:v>2018</c:v>
                </c:pt>
                <c:pt idx="5">
                  <c:v>2019</c:v>
                </c:pt>
              </c:numCache>
            </c:numRef>
          </c:cat>
          <c:val>
            <c:numRef>
              <c:f>'R&amp;D'!$I$16:$N$16</c:f>
              <c:numCache>
                <c:formatCode>0.00</c:formatCode>
                <c:ptCount val="6"/>
                <c:pt idx="4">
                  <c:v>1.43</c:v>
                </c:pt>
                <c:pt idx="5">
                  <c:v>2.1428571428571428</c:v>
                </c:pt>
              </c:numCache>
            </c:numRef>
          </c:val>
          <c:extLst>
            <c:ext xmlns:c16="http://schemas.microsoft.com/office/drawing/2014/chart" uri="{C3380CC4-5D6E-409C-BE32-E72D297353CC}">
              <c16:uniqueId val="{00000000-3949-44C2-9421-62A88774FF06}"/>
            </c:ext>
          </c:extLst>
        </c:ser>
        <c:dLbls>
          <c:showLegendKey val="0"/>
          <c:showVal val="0"/>
          <c:showCatName val="0"/>
          <c:showSerName val="0"/>
          <c:showPercent val="0"/>
          <c:showBubbleSize val="0"/>
        </c:dLbls>
        <c:gapWidth val="21"/>
        <c:axId val="493335328"/>
        <c:axId val="493335720"/>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('R&amp;D'!$G$15,'R&amp;D'!$G$15,'R&amp;D'!$G$15,'R&amp;D'!$G$15,'R&amp;D'!$G$15)</c:f>
              <c:numCache>
                <c:formatCode>0.00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1-3949-44C2-9421-62A88774FF06}"/>
            </c:ext>
          </c:extLst>
        </c:ser>
        <c:dLbls>
          <c:showLegendKey val="0"/>
          <c:showVal val="0"/>
          <c:showCatName val="0"/>
          <c:showSerName val="0"/>
          <c:showPercent val="0"/>
          <c:showBubbleSize val="0"/>
        </c:dLbls>
        <c:marker val="1"/>
        <c:smooth val="0"/>
        <c:axId val="493335328"/>
        <c:axId val="493335720"/>
      </c:lineChart>
      <c:catAx>
        <c:axId val="493335328"/>
        <c:scaling>
          <c:orientation val="minMax"/>
        </c:scaling>
        <c:delete val="1"/>
        <c:axPos val="b"/>
        <c:numFmt formatCode="General" sourceLinked="1"/>
        <c:majorTickMark val="out"/>
        <c:minorTickMark val="none"/>
        <c:tickLblPos val="none"/>
        <c:crossAx val="493335720"/>
        <c:crosses val="autoZero"/>
        <c:auto val="1"/>
        <c:lblAlgn val="ctr"/>
        <c:lblOffset val="100"/>
        <c:noMultiLvlLbl val="0"/>
      </c:catAx>
      <c:valAx>
        <c:axId val="493335720"/>
        <c:scaling>
          <c:orientation val="minMax"/>
          <c:min val="0"/>
        </c:scaling>
        <c:delete val="0"/>
        <c:axPos val="l"/>
        <c:numFmt formatCode="0.00" sourceLinked="1"/>
        <c:majorTickMark val="none"/>
        <c:minorTickMark val="none"/>
        <c:tickLblPos val="none"/>
        <c:crossAx val="493335328"/>
        <c:crosses val="autoZero"/>
        <c:crossBetween val="between"/>
        <c:majorUnit val="1"/>
        <c:minorUnit val="1"/>
      </c:valAx>
      <c:spPr>
        <a:solidFill>
          <a:schemeClr val="bg1">
            <a:lumMod val="85000"/>
          </a:schemeClr>
        </a:solid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'R&amp;D'!$D$14</c:f>
              <c:strCache>
                <c:ptCount val="1"/>
                <c:pt idx="0">
                  <c:v>productivity of R&amp;D personnel</c:v>
                </c:pt>
              </c:strCache>
            </c:strRef>
          </c:tx>
          <c:spPr>
            <a:solidFill>
              <a:srgbClr val="0000CC"/>
            </a:solidFill>
            <a:ln w="25400">
              <a:noFill/>
            </a:ln>
          </c:spPr>
          <c:invertIfNegative val="0"/>
          <c:cat>
            <c:numRef>
              <c:f>'R&amp;D'!$I$5:$N$5</c:f>
              <c:numCache>
                <c:formatCode>General</c:formatCode>
                <c:ptCount val="6"/>
                <c:pt idx="0">
                  <c:v>2014</c:v>
                </c:pt>
                <c:pt idx="1">
                  <c:v>2015</c:v>
                </c:pt>
                <c:pt idx="2">
                  <c:v>2016</c:v>
                </c:pt>
                <c:pt idx="3">
                  <c:v>2017</c:v>
                </c:pt>
                <c:pt idx="4">
                  <c:v>2018</c:v>
                </c:pt>
                <c:pt idx="5">
                  <c:v>2019</c:v>
                </c:pt>
              </c:numCache>
            </c:numRef>
          </c:cat>
          <c:val>
            <c:numRef>
              <c:f>'R&amp;D'!$I$17:$N$17</c:f>
              <c:numCache>
                <c:formatCode>0.00</c:formatCode>
                <c:ptCount val="6"/>
                <c:pt idx="4">
                  <c:v>1.43</c:v>
                </c:pt>
                <c:pt idx="5">
                  <c:v>2.8571428571428572</c:v>
                </c:pt>
              </c:numCache>
            </c:numRef>
          </c:val>
          <c:extLst>
            <c:ext xmlns:c16="http://schemas.microsoft.com/office/drawing/2014/chart" uri="{C3380CC4-5D6E-409C-BE32-E72D297353CC}">
              <c16:uniqueId val="{00000000-3949-44C2-9421-62A88774FF06}"/>
            </c:ext>
          </c:extLst>
        </c:ser>
        <c:dLbls>
          <c:showLegendKey val="0"/>
          <c:showVal val="0"/>
          <c:showCatName val="0"/>
          <c:showSerName val="0"/>
          <c:showPercent val="0"/>
          <c:showBubbleSize val="0"/>
        </c:dLbls>
        <c:gapWidth val="21"/>
        <c:axId val="493336504"/>
        <c:axId val="493336896"/>
      </c:barChart>
      <c:lineChart>
        <c:grouping val="standard"/>
        <c:varyColors val="0"/>
        <c:ser>
          <c:idx val="1"/>
          <c:order val="1"/>
          <c:tx>
            <c:strRef>
              <c:f>'R&amp;D'!$G$5</c:f>
              <c:strCache>
                <c:ptCount val="1"/>
                <c:pt idx="0">
                  <c:v>Performance Stand. / Bench</c:v>
                </c:pt>
              </c:strCache>
            </c:strRef>
          </c:tx>
          <c:spPr>
            <a:ln w="19050">
              <a:solidFill>
                <a:srgbClr val="FF0000"/>
              </a:solidFill>
              <a:prstDash val="sysDash"/>
            </a:ln>
          </c:spPr>
          <c:marker>
            <c:symbol val="none"/>
          </c:marker>
          <c:val>
            <c:numRef>
              <c:f>('R&amp;D'!$G$15,'R&amp;D'!$G$15,'R&amp;D'!$G$15,'R&amp;D'!$G$15,'R&amp;D'!$G$15)</c:f>
              <c:numCache>
                <c:formatCode>0.00</c:formatCode>
                <c:ptCount val="5"/>
                <c:pt idx="0">
                  <c:v>2.5</c:v>
                </c:pt>
                <c:pt idx="1">
                  <c:v>2.5</c:v>
                </c:pt>
                <c:pt idx="2">
                  <c:v>2.5</c:v>
                </c:pt>
                <c:pt idx="3">
                  <c:v>2.5</c:v>
                </c:pt>
                <c:pt idx="4">
                  <c:v>2.5</c:v>
                </c:pt>
              </c:numCache>
            </c:numRef>
          </c:val>
          <c:smooth val="0"/>
          <c:extLst>
            <c:ext xmlns:c16="http://schemas.microsoft.com/office/drawing/2014/chart" uri="{C3380CC4-5D6E-409C-BE32-E72D297353CC}">
              <c16:uniqueId val="{00000001-3949-44C2-9421-62A88774FF06}"/>
            </c:ext>
          </c:extLst>
        </c:ser>
        <c:dLbls>
          <c:showLegendKey val="0"/>
          <c:showVal val="0"/>
          <c:showCatName val="0"/>
          <c:showSerName val="0"/>
          <c:showPercent val="0"/>
          <c:showBubbleSize val="0"/>
        </c:dLbls>
        <c:marker val="1"/>
        <c:smooth val="0"/>
        <c:axId val="493336504"/>
        <c:axId val="493336896"/>
      </c:lineChart>
      <c:catAx>
        <c:axId val="493336504"/>
        <c:scaling>
          <c:orientation val="minMax"/>
        </c:scaling>
        <c:delete val="1"/>
        <c:axPos val="b"/>
        <c:numFmt formatCode="General" sourceLinked="1"/>
        <c:majorTickMark val="out"/>
        <c:minorTickMark val="none"/>
        <c:tickLblPos val="none"/>
        <c:crossAx val="493336896"/>
        <c:crosses val="autoZero"/>
        <c:auto val="1"/>
        <c:lblAlgn val="ctr"/>
        <c:lblOffset val="100"/>
        <c:noMultiLvlLbl val="0"/>
      </c:catAx>
      <c:valAx>
        <c:axId val="493336896"/>
        <c:scaling>
          <c:orientation val="minMax"/>
          <c:min val="0"/>
        </c:scaling>
        <c:delete val="0"/>
        <c:axPos val="l"/>
        <c:numFmt formatCode="0.00" sourceLinked="1"/>
        <c:majorTickMark val="none"/>
        <c:minorTickMark val="none"/>
        <c:tickLblPos val="none"/>
        <c:crossAx val="493336504"/>
        <c:crosses val="autoZero"/>
        <c:crossBetween val="between"/>
        <c:majorUnit val="1"/>
        <c:minorUnit val="1"/>
      </c:valAx>
      <c:spPr>
        <a:solidFill>
          <a:schemeClr val="bg1">
            <a:lumMod val="85000"/>
          </a:schemeClr>
        </a:solid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BD!$D$6</c:f>
              <c:strCache>
                <c:ptCount val="1"/>
                <c:pt idx="0">
                  <c:v>Growth coming from new projects &amp; accounts</c:v>
                </c:pt>
              </c:strCache>
            </c:strRef>
          </c:tx>
          <c:spPr>
            <a:solidFill>
              <a:srgbClr val="0000CC"/>
            </a:solidFill>
            <a:ln w="25400">
              <a:noFill/>
            </a:ln>
          </c:spPr>
          <c:invertIfNegative val="0"/>
          <c:cat>
            <c:numRef>
              <c:f>BD!$I$5:$N$5</c:f>
              <c:numCache>
                <c:formatCode>General</c:formatCode>
                <c:ptCount val="6"/>
                <c:pt idx="0">
                  <c:v>2014</c:v>
                </c:pt>
                <c:pt idx="1">
                  <c:v>2015</c:v>
                </c:pt>
                <c:pt idx="2">
                  <c:v>2016</c:v>
                </c:pt>
                <c:pt idx="3">
                  <c:v>2017</c:v>
                </c:pt>
                <c:pt idx="4">
                  <c:v>2018</c:v>
                </c:pt>
                <c:pt idx="5">
                  <c:v>2019</c:v>
                </c:pt>
              </c:numCache>
            </c:numRef>
          </c:cat>
          <c:val>
            <c:numRef>
              <c:f>BD!$I$7:$N$7</c:f>
              <c:numCache>
                <c:formatCode>0.00%</c:formatCode>
                <c:ptCount val="6"/>
                <c:pt idx="0">
                  <c:v>3.9999999999999992E-3</c:v>
                </c:pt>
                <c:pt idx="1">
                  <c:v>5.2941176470588241E-3</c:v>
                </c:pt>
                <c:pt idx="2">
                  <c:v>4.626545266118884E-3</c:v>
                </c:pt>
                <c:pt idx="3">
                  <c:v>-4.8000000000000001E-2</c:v>
                </c:pt>
                <c:pt idx="4">
                  <c:v>-0.01</c:v>
                </c:pt>
                <c:pt idx="5" formatCode="0.0%">
                  <c:v>5.5E-2</c:v>
                </c:pt>
              </c:numCache>
            </c:numRef>
          </c:val>
          <c:extLst>
            <c:ext xmlns:c16="http://schemas.microsoft.com/office/drawing/2014/chart" uri="{C3380CC4-5D6E-409C-BE32-E72D297353CC}">
              <c16:uniqueId val="{00000000-A880-4D72-9B62-A83B5AF49176}"/>
            </c:ext>
          </c:extLst>
        </c:ser>
        <c:dLbls>
          <c:showLegendKey val="0"/>
          <c:showVal val="0"/>
          <c:showCatName val="0"/>
          <c:showSerName val="0"/>
          <c:showPercent val="0"/>
          <c:showBubbleSize val="0"/>
        </c:dLbls>
        <c:gapWidth val="21"/>
        <c:axId val="493337680"/>
        <c:axId val="49333807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(BD!$G$7,BD!$G$7,BD!$G$7,BD!$G$7,BD!$G$7)</c:f>
              <c:numCache>
                <c:formatCode>0.00%</c:formatCode>
                <c:ptCount val="5"/>
                <c:pt idx="0">
                  <c:v>5.2999999999999999E-2</c:v>
                </c:pt>
                <c:pt idx="1">
                  <c:v>5.2999999999999999E-2</c:v>
                </c:pt>
                <c:pt idx="2">
                  <c:v>5.2999999999999999E-2</c:v>
                </c:pt>
                <c:pt idx="3">
                  <c:v>5.2999999999999999E-2</c:v>
                </c:pt>
                <c:pt idx="4">
                  <c:v>5.2999999999999999E-2</c:v>
                </c:pt>
              </c:numCache>
            </c:numRef>
          </c:val>
          <c:smooth val="0"/>
          <c:extLst>
            <c:ext xmlns:c16="http://schemas.microsoft.com/office/drawing/2014/chart" uri="{C3380CC4-5D6E-409C-BE32-E72D297353CC}">
              <c16:uniqueId val="{00000001-A880-4D72-9B62-A83B5AF49176}"/>
            </c:ext>
          </c:extLst>
        </c:ser>
        <c:dLbls>
          <c:showLegendKey val="0"/>
          <c:showVal val="0"/>
          <c:showCatName val="0"/>
          <c:showSerName val="0"/>
          <c:showPercent val="0"/>
          <c:showBubbleSize val="0"/>
        </c:dLbls>
        <c:marker val="1"/>
        <c:smooth val="0"/>
        <c:axId val="493337680"/>
        <c:axId val="493338072"/>
      </c:lineChart>
      <c:catAx>
        <c:axId val="493337680"/>
        <c:scaling>
          <c:orientation val="minMax"/>
        </c:scaling>
        <c:delete val="1"/>
        <c:axPos val="b"/>
        <c:numFmt formatCode="General" sourceLinked="0"/>
        <c:majorTickMark val="out"/>
        <c:minorTickMark val="none"/>
        <c:tickLblPos val="none"/>
        <c:crossAx val="493338072"/>
        <c:crosses val="autoZero"/>
        <c:auto val="1"/>
        <c:lblAlgn val="ctr"/>
        <c:lblOffset val="100"/>
        <c:noMultiLvlLbl val="0"/>
      </c:catAx>
      <c:valAx>
        <c:axId val="493338072"/>
        <c:scaling>
          <c:orientation val="minMax"/>
        </c:scaling>
        <c:delete val="0"/>
        <c:axPos val="l"/>
        <c:numFmt formatCode="0.00%" sourceLinked="1"/>
        <c:majorTickMark val="none"/>
        <c:minorTickMark val="none"/>
        <c:tickLblPos val="none"/>
        <c:crossAx val="49333768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BD!$D$8</c:f>
              <c:strCache>
                <c:ptCount val="1"/>
                <c:pt idx="0">
                  <c:v>Live Projects (Accounts) Count</c:v>
                </c:pt>
              </c:strCache>
            </c:strRef>
          </c:tx>
          <c:spPr>
            <a:solidFill>
              <a:srgbClr val="0000CC"/>
            </a:solidFill>
            <a:ln w="25400">
              <a:noFill/>
            </a:ln>
          </c:spPr>
          <c:invertIfNegative val="0"/>
          <c:cat>
            <c:numRef>
              <c:f>BD!$I$5:$N$5</c:f>
              <c:numCache>
                <c:formatCode>General</c:formatCode>
                <c:ptCount val="6"/>
                <c:pt idx="0">
                  <c:v>2014</c:v>
                </c:pt>
                <c:pt idx="1">
                  <c:v>2015</c:v>
                </c:pt>
                <c:pt idx="2">
                  <c:v>2016</c:v>
                </c:pt>
                <c:pt idx="3">
                  <c:v>2017</c:v>
                </c:pt>
                <c:pt idx="4">
                  <c:v>2018</c:v>
                </c:pt>
                <c:pt idx="5">
                  <c:v>2019</c:v>
                </c:pt>
              </c:numCache>
            </c:numRef>
          </c:cat>
          <c:val>
            <c:numRef>
              <c:f>BD!$I$9:$N$9</c:f>
              <c:numCache>
                <c:formatCode>0</c:formatCode>
                <c:ptCount val="6"/>
                <c:pt idx="0">
                  <c:v>26</c:v>
                </c:pt>
                <c:pt idx="1">
                  <c:v>23</c:v>
                </c:pt>
                <c:pt idx="2">
                  <c:v>21</c:v>
                </c:pt>
                <c:pt idx="3">
                  <c:v>22</c:v>
                </c:pt>
                <c:pt idx="4" formatCode="0.00">
                  <c:v>20</c:v>
                </c:pt>
                <c:pt idx="5" formatCode="0.00">
                  <c:v>24</c:v>
                </c:pt>
              </c:numCache>
            </c:numRef>
          </c:val>
          <c:extLst>
            <c:ext xmlns:c16="http://schemas.microsoft.com/office/drawing/2014/chart" uri="{C3380CC4-5D6E-409C-BE32-E72D297353CC}">
              <c16:uniqueId val="{00000000-51CC-43CA-B87A-6C7AE01D547F}"/>
            </c:ext>
          </c:extLst>
        </c:ser>
        <c:dLbls>
          <c:showLegendKey val="0"/>
          <c:showVal val="0"/>
          <c:showCatName val="0"/>
          <c:showSerName val="0"/>
          <c:showPercent val="0"/>
          <c:showBubbleSize val="0"/>
        </c:dLbls>
        <c:gapWidth val="21"/>
        <c:axId val="493338856"/>
        <c:axId val="49333924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(BD!$G$9,BD!$G$9,BD!$G$9,BD!$G$9,BD!$G$9)</c:f>
              <c:numCache>
                <c:formatCode>General</c:formatCode>
                <c:ptCount val="5"/>
                <c:pt idx="0">
                  <c:v>20</c:v>
                </c:pt>
                <c:pt idx="1">
                  <c:v>20</c:v>
                </c:pt>
                <c:pt idx="2">
                  <c:v>20</c:v>
                </c:pt>
                <c:pt idx="3">
                  <c:v>20</c:v>
                </c:pt>
                <c:pt idx="4">
                  <c:v>20</c:v>
                </c:pt>
              </c:numCache>
            </c:numRef>
          </c:val>
          <c:smooth val="0"/>
          <c:extLst>
            <c:ext xmlns:c16="http://schemas.microsoft.com/office/drawing/2014/chart" uri="{C3380CC4-5D6E-409C-BE32-E72D297353CC}">
              <c16:uniqueId val="{00000001-51CC-43CA-B87A-6C7AE01D547F}"/>
            </c:ext>
          </c:extLst>
        </c:ser>
        <c:dLbls>
          <c:showLegendKey val="0"/>
          <c:showVal val="0"/>
          <c:showCatName val="0"/>
          <c:showSerName val="0"/>
          <c:showPercent val="0"/>
          <c:showBubbleSize val="0"/>
        </c:dLbls>
        <c:marker val="1"/>
        <c:smooth val="0"/>
        <c:axId val="493338856"/>
        <c:axId val="493339248"/>
      </c:lineChart>
      <c:catAx>
        <c:axId val="493338856"/>
        <c:scaling>
          <c:orientation val="minMax"/>
        </c:scaling>
        <c:delete val="1"/>
        <c:axPos val="b"/>
        <c:numFmt formatCode="General" sourceLinked="0"/>
        <c:majorTickMark val="out"/>
        <c:minorTickMark val="none"/>
        <c:tickLblPos val="none"/>
        <c:crossAx val="493339248"/>
        <c:crosses val="autoZero"/>
        <c:auto val="1"/>
        <c:lblAlgn val="ctr"/>
        <c:lblOffset val="100"/>
        <c:noMultiLvlLbl val="0"/>
      </c:catAx>
      <c:valAx>
        <c:axId val="493339248"/>
        <c:scaling>
          <c:orientation val="minMax"/>
          <c:max val="30"/>
          <c:min val="0"/>
        </c:scaling>
        <c:delete val="0"/>
        <c:axPos val="l"/>
        <c:numFmt formatCode="0" sourceLinked="1"/>
        <c:majorTickMark val="none"/>
        <c:minorTickMark val="none"/>
        <c:tickLblPos val="none"/>
        <c:crossAx val="493338856"/>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BD!$D$10</c:f>
              <c:strCache>
                <c:ptCount val="1"/>
                <c:pt idx="0">
                  <c:v>Commercialization Agreements Output</c:v>
                </c:pt>
              </c:strCache>
            </c:strRef>
          </c:tx>
          <c:spPr>
            <a:solidFill>
              <a:srgbClr val="0000CC"/>
            </a:solidFill>
            <a:ln w="25400">
              <a:noFill/>
            </a:ln>
          </c:spPr>
          <c:invertIfNegative val="0"/>
          <c:cat>
            <c:numRef>
              <c:f>BD!$I$5:$N$5</c:f>
              <c:numCache>
                <c:formatCode>General</c:formatCode>
                <c:ptCount val="6"/>
                <c:pt idx="0">
                  <c:v>2014</c:v>
                </c:pt>
                <c:pt idx="1">
                  <c:v>2015</c:v>
                </c:pt>
                <c:pt idx="2">
                  <c:v>2016</c:v>
                </c:pt>
                <c:pt idx="3">
                  <c:v>2017</c:v>
                </c:pt>
                <c:pt idx="4">
                  <c:v>2018</c:v>
                </c:pt>
                <c:pt idx="5">
                  <c:v>2019</c:v>
                </c:pt>
              </c:numCache>
            </c:numRef>
          </c:cat>
          <c:val>
            <c:numRef>
              <c:f>BD!$I$11:$N$11</c:f>
              <c:numCache>
                <c:formatCode>0.0%</c:formatCode>
                <c:ptCount val="6"/>
                <c:pt idx="0" formatCode="0.00%">
                  <c:v>0.45829999999999999</c:v>
                </c:pt>
                <c:pt idx="1">
                  <c:v>0.40540540540540543</c:v>
                </c:pt>
                <c:pt idx="2">
                  <c:v>0.5</c:v>
                </c:pt>
                <c:pt idx="3">
                  <c:v>0.17</c:v>
                </c:pt>
                <c:pt idx="4">
                  <c:v>0.3</c:v>
                </c:pt>
                <c:pt idx="5">
                  <c:v>0.25</c:v>
                </c:pt>
              </c:numCache>
            </c:numRef>
          </c:val>
          <c:extLst>
            <c:ext xmlns:c16="http://schemas.microsoft.com/office/drawing/2014/chart" uri="{C3380CC4-5D6E-409C-BE32-E72D297353CC}">
              <c16:uniqueId val="{00000000-F3E1-4E35-9890-EFAC8F67C432}"/>
            </c:ext>
          </c:extLst>
        </c:ser>
        <c:dLbls>
          <c:showLegendKey val="0"/>
          <c:showVal val="0"/>
          <c:showCatName val="0"/>
          <c:showSerName val="0"/>
          <c:showPercent val="0"/>
          <c:showBubbleSize val="0"/>
        </c:dLbls>
        <c:gapWidth val="21"/>
        <c:axId val="493340032"/>
        <c:axId val="49334042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(BD!$G$11,BD!$G$11,BD!$G$11,BD!$G$11,BD!$G$11)</c:f>
              <c:numCache>
                <c:formatCode>0%</c:formatCode>
                <c:ptCount val="5"/>
                <c:pt idx="0">
                  <c:v>0.2</c:v>
                </c:pt>
                <c:pt idx="1">
                  <c:v>0.2</c:v>
                </c:pt>
                <c:pt idx="2">
                  <c:v>0.2</c:v>
                </c:pt>
                <c:pt idx="3">
                  <c:v>0.2</c:v>
                </c:pt>
                <c:pt idx="4">
                  <c:v>0.2</c:v>
                </c:pt>
              </c:numCache>
            </c:numRef>
          </c:val>
          <c:smooth val="0"/>
          <c:extLst>
            <c:ext xmlns:c16="http://schemas.microsoft.com/office/drawing/2014/chart" uri="{C3380CC4-5D6E-409C-BE32-E72D297353CC}">
              <c16:uniqueId val="{00000001-F3E1-4E35-9890-EFAC8F67C432}"/>
            </c:ext>
          </c:extLst>
        </c:ser>
        <c:dLbls>
          <c:showLegendKey val="0"/>
          <c:showVal val="0"/>
          <c:showCatName val="0"/>
          <c:showSerName val="0"/>
          <c:showPercent val="0"/>
          <c:showBubbleSize val="0"/>
        </c:dLbls>
        <c:marker val="1"/>
        <c:smooth val="0"/>
        <c:axId val="493340032"/>
        <c:axId val="493340424"/>
      </c:lineChart>
      <c:catAx>
        <c:axId val="493340032"/>
        <c:scaling>
          <c:orientation val="minMax"/>
        </c:scaling>
        <c:delete val="1"/>
        <c:axPos val="b"/>
        <c:numFmt formatCode="General" sourceLinked="0"/>
        <c:majorTickMark val="out"/>
        <c:minorTickMark val="none"/>
        <c:tickLblPos val="none"/>
        <c:crossAx val="493340424"/>
        <c:crosses val="autoZero"/>
        <c:auto val="1"/>
        <c:lblAlgn val="ctr"/>
        <c:lblOffset val="100"/>
        <c:noMultiLvlLbl val="0"/>
      </c:catAx>
      <c:valAx>
        <c:axId val="493340424"/>
        <c:scaling>
          <c:orientation val="minMax"/>
          <c:max val="0.5"/>
          <c:min val="0"/>
        </c:scaling>
        <c:delete val="0"/>
        <c:axPos val="l"/>
        <c:numFmt formatCode="0.00%" sourceLinked="1"/>
        <c:majorTickMark val="none"/>
        <c:minorTickMark val="none"/>
        <c:tickLblPos val="none"/>
        <c:crossAx val="493340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BD!$D$12</c:f>
              <c:strCache>
                <c:ptCount val="1"/>
                <c:pt idx="0">
                  <c:v>Forecasted Growth Value of Commercialization Agreements</c:v>
                </c:pt>
              </c:strCache>
            </c:strRef>
          </c:tx>
          <c:spPr>
            <a:solidFill>
              <a:srgbClr val="0000CC"/>
            </a:solidFill>
            <a:ln w="25400">
              <a:noFill/>
            </a:ln>
          </c:spPr>
          <c:invertIfNegative val="0"/>
          <c:cat>
            <c:numRef>
              <c:f>BD!$I$5:$N$5</c:f>
              <c:numCache>
                <c:formatCode>General</c:formatCode>
                <c:ptCount val="6"/>
                <c:pt idx="0">
                  <c:v>2014</c:v>
                </c:pt>
                <c:pt idx="1">
                  <c:v>2015</c:v>
                </c:pt>
                <c:pt idx="2">
                  <c:v>2016</c:v>
                </c:pt>
                <c:pt idx="3">
                  <c:v>2017</c:v>
                </c:pt>
                <c:pt idx="4">
                  <c:v>2018</c:v>
                </c:pt>
                <c:pt idx="5">
                  <c:v>2019</c:v>
                </c:pt>
              </c:numCache>
            </c:numRef>
          </c:cat>
          <c:val>
            <c:numRef>
              <c:f>BD!$I$13:$N$13</c:f>
              <c:numCache>
                <c:formatCode>_-* #,##0\ "€"_-;\-* #,##0\ "€"_-;_-* "-"??\ "€"_-;_-@_-</c:formatCode>
                <c:ptCount val="6"/>
                <c:pt idx="0">
                  <c:v>4062000</c:v>
                </c:pt>
                <c:pt idx="1">
                  <c:v>4791633</c:v>
                </c:pt>
                <c:pt idx="2">
                  <c:v>6550000</c:v>
                </c:pt>
                <c:pt idx="3">
                  <c:v>19230000</c:v>
                </c:pt>
                <c:pt idx="4">
                  <c:v>17560000</c:v>
                </c:pt>
                <c:pt idx="5">
                  <c:v>26980000</c:v>
                </c:pt>
              </c:numCache>
            </c:numRef>
          </c:val>
          <c:extLst>
            <c:ext xmlns:c16="http://schemas.microsoft.com/office/drawing/2014/chart" uri="{C3380CC4-5D6E-409C-BE32-E72D297353CC}">
              <c16:uniqueId val="{00000000-DE61-49FB-90C7-829EA802864E}"/>
            </c:ext>
          </c:extLst>
        </c:ser>
        <c:dLbls>
          <c:showLegendKey val="0"/>
          <c:showVal val="0"/>
          <c:showCatName val="0"/>
          <c:showSerName val="0"/>
          <c:showPercent val="0"/>
          <c:showBubbleSize val="0"/>
        </c:dLbls>
        <c:gapWidth val="21"/>
        <c:axId val="493341208"/>
        <c:axId val="49334160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(BD!$G$13,BD!$G$13,BD!$G$13,BD!$G$13,BD!$G$13)</c:f>
              <c:numCache>
                <c:formatCode>_-* #,##0\ "€"_-;\-* #,##0\ "€"_-;_-* "-"??\ "€"_-;_-@_-</c:formatCode>
                <c:ptCount val="5"/>
                <c:pt idx="0">
                  <c:v>33270000</c:v>
                </c:pt>
                <c:pt idx="1">
                  <c:v>33270000</c:v>
                </c:pt>
                <c:pt idx="2">
                  <c:v>33270000</c:v>
                </c:pt>
                <c:pt idx="3">
                  <c:v>33270000</c:v>
                </c:pt>
                <c:pt idx="4">
                  <c:v>33270000</c:v>
                </c:pt>
              </c:numCache>
            </c:numRef>
          </c:val>
          <c:smooth val="0"/>
          <c:extLst>
            <c:ext xmlns:c16="http://schemas.microsoft.com/office/drawing/2014/chart" uri="{C3380CC4-5D6E-409C-BE32-E72D297353CC}">
              <c16:uniqueId val="{00000001-DE61-49FB-90C7-829EA802864E}"/>
            </c:ext>
          </c:extLst>
        </c:ser>
        <c:dLbls>
          <c:showLegendKey val="0"/>
          <c:showVal val="0"/>
          <c:showCatName val="0"/>
          <c:showSerName val="0"/>
          <c:showPercent val="0"/>
          <c:showBubbleSize val="0"/>
        </c:dLbls>
        <c:marker val="1"/>
        <c:smooth val="0"/>
        <c:axId val="493341208"/>
        <c:axId val="493341600"/>
      </c:lineChart>
      <c:catAx>
        <c:axId val="493341208"/>
        <c:scaling>
          <c:orientation val="minMax"/>
        </c:scaling>
        <c:delete val="1"/>
        <c:axPos val="b"/>
        <c:numFmt formatCode="General" sourceLinked="0"/>
        <c:majorTickMark val="out"/>
        <c:minorTickMark val="none"/>
        <c:tickLblPos val="none"/>
        <c:crossAx val="493341600"/>
        <c:crosses val="autoZero"/>
        <c:auto val="1"/>
        <c:lblAlgn val="ctr"/>
        <c:lblOffset val="100"/>
        <c:noMultiLvlLbl val="0"/>
      </c:catAx>
      <c:valAx>
        <c:axId val="493341600"/>
        <c:scaling>
          <c:orientation val="minMax"/>
        </c:scaling>
        <c:delete val="0"/>
        <c:axPos val="l"/>
        <c:numFmt formatCode="_-* #,##0\ &quot;€&quot;_-;\-* #,##0\ &quot;€&quot;_-;_-* &quot;-&quot;??\ &quot;€&quot;_-;_-@_-" sourceLinked="1"/>
        <c:majorTickMark val="none"/>
        <c:minorTickMark val="none"/>
        <c:tickLblPos val="none"/>
        <c:crossAx val="493341208"/>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BD!$D$14</c:f>
              <c:strCache>
                <c:ptCount val="1"/>
                <c:pt idx="0">
                  <c:v>Average Draft Finalization Lead time</c:v>
                </c:pt>
              </c:strCache>
            </c:strRef>
          </c:tx>
          <c:spPr>
            <a:solidFill>
              <a:srgbClr val="0000CC"/>
            </a:solidFill>
            <a:ln w="25400">
              <a:noFill/>
            </a:ln>
          </c:spPr>
          <c:invertIfNegative val="0"/>
          <c:cat>
            <c:numRef>
              <c:f>BD!$I$5:$N$5</c:f>
              <c:numCache>
                <c:formatCode>General</c:formatCode>
                <c:ptCount val="6"/>
                <c:pt idx="0">
                  <c:v>2014</c:v>
                </c:pt>
                <c:pt idx="1">
                  <c:v>2015</c:v>
                </c:pt>
                <c:pt idx="2">
                  <c:v>2016</c:v>
                </c:pt>
                <c:pt idx="3">
                  <c:v>2017</c:v>
                </c:pt>
                <c:pt idx="4">
                  <c:v>2018</c:v>
                </c:pt>
                <c:pt idx="5">
                  <c:v>2019</c:v>
                </c:pt>
              </c:numCache>
            </c:numRef>
          </c:cat>
          <c:val>
            <c:numRef>
              <c:f>BD!$I$15:$N$15</c:f>
              <c:numCache>
                <c:formatCode>0</c:formatCode>
                <c:ptCount val="6"/>
                <c:pt idx="0">
                  <c:v>3</c:v>
                </c:pt>
                <c:pt idx="1">
                  <c:v>3</c:v>
                </c:pt>
                <c:pt idx="2">
                  <c:v>3</c:v>
                </c:pt>
                <c:pt idx="3">
                  <c:v>3</c:v>
                </c:pt>
                <c:pt idx="4">
                  <c:v>3</c:v>
                </c:pt>
              </c:numCache>
            </c:numRef>
          </c:val>
          <c:extLst>
            <c:ext xmlns:c16="http://schemas.microsoft.com/office/drawing/2014/chart" uri="{C3380CC4-5D6E-409C-BE32-E72D297353CC}">
              <c16:uniqueId val="{00000000-8200-457D-BC77-1F18304B04B1}"/>
            </c:ext>
          </c:extLst>
        </c:ser>
        <c:dLbls>
          <c:showLegendKey val="0"/>
          <c:showVal val="0"/>
          <c:showCatName val="0"/>
          <c:showSerName val="0"/>
          <c:showPercent val="0"/>
          <c:showBubbleSize val="0"/>
        </c:dLbls>
        <c:gapWidth val="21"/>
        <c:axId val="493342384"/>
        <c:axId val="493342776"/>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(BD!$G$15,BD!$G$15,BD!$G$15,BD!$G$15,BD!$G$15)</c:f>
              <c:numCache>
                <c:formatCode>General</c:formatCode>
                <c:ptCount val="5"/>
                <c:pt idx="0">
                  <c:v>8</c:v>
                </c:pt>
                <c:pt idx="1">
                  <c:v>8</c:v>
                </c:pt>
                <c:pt idx="2">
                  <c:v>8</c:v>
                </c:pt>
                <c:pt idx="3">
                  <c:v>8</c:v>
                </c:pt>
                <c:pt idx="4">
                  <c:v>8</c:v>
                </c:pt>
              </c:numCache>
            </c:numRef>
          </c:val>
          <c:smooth val="0"/>
          <c:extLst>
            <c:ext xmlns:c16="http://schemas.microsoft.com/office/drawing/2014/chart" uri="{C3380CC4-5D6E-409C-BE32-E72D297353CC}">
              <c16:uniqueId val="{00000001-8200-457D-BC77-1F18304B04B1}"/>
            </c:ext>
          </c:extLst>
        </c:ser>
        <c:dLbls>
          <c:showLegendKey val="0"/>
          <c:showVal val="0"/>
          <c:showCatName val="0"/>
          <c:showSerName val="0"/>
          <c:showPercent val="0"/>
          <c:showBubbleSize val="0"/>
        </c:dLbls>
        <c:marker val="1"/>
        <c:smooth val="0"/>
        <c:axId val="493342384"/>
        <c:axId val="493342776"/>
      </c:lineChart>
      <c:catAx>
        <c:axId val="493342384"/>
        <c:scaling>
          <c:orientation val="minMax"/>
        </c:scaling>
        <c:delete val="1"/>
        <c:axPos val="b"/>
        <c:numFmt formatCode="General" sourceLinked="0"/>
        <c:majorTickMark val="out"/>
        <c:minorTickMark val="none"/>
        <c:tickLblPos val="none"/>
        <c:crossAx val="493342776"/>
        <c:crosses val="autoZero"/>
        <c:auto val="1"/>
        <c:lblAlgn val="ctr"/>
        <c:lblOffset val="100"/>
        <c:noMultiLvlLbl val="0"/>
      </c:catAx>
      <c:valAx>
        <c:axId val="493342776"/>
        <c:scaling>
          <c:orientation val="minMax"/>
          <c:max val="10"/>
          <c:min val="0"/>
        </c:scaling>
        <c:delete val="0"/>
        <c:axPos val="l"/>
        <c:numFmt formatCode="0" sourceLinked="1"/>
        <c:majorTickMark val="none"/>
        <c:minorTickMark val="none"/>
        <c:tickLblPos val="none"/>
        <c:crossAx val="4933423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BD!$D$16</c:f>
              <c:strCache>
                <c:ptCount val="1"/>
                <c:pt idx="0">
                  <c:v>Average  Agreement Conclusion Lead time</c:v>
                </c:pt>
              </c:strCache>
            </c:strRef>
          </c:tx>
          <c:spPr>
            <a:solidFill>
              <a:srgbClr val="0000CC"/>
            </a:solidFill>
            <a:ln w="25400">
              <a:noFill/>
            </a:ln>
          </c:spPr>
          <c:invertIfNegative val="0"/>
          <c:cat>
            <c:numRef>
              <c:f>BD!$I$5:$N$5</c:f>
              <c:numCache>
                <c:formatCode>General</c:formatCode>
                <c:ptCount val="6"/>
                <c:pt idx="0">
                  <c:v>2014</c:v>
                </c:pt>
                <c:pt idx="1">
                  <c:v>2015</c:v>
                </c:pt>
                <c:pt idx="2">
                  <c:v>2016</c:v>
                </c:pt>
                <c:pt idx="3">
                  <c:v>2017</c:v>
                </c:pt>
                <c:pt idx="4">
                  <c:v>2018</c:v>
                </c:pt>
                <c:pt idx="5">
                  <c:v>2019</c:v>
                </c:pt>
              </c:numCache>
            </c:numRef>
          </c:cat>
          <c:val>
            <c:numRef>
              <c:f>BD!$I$17:$N$17</c:f>
              <c:numCache>
                <c:formatCode>0</c:formatCode>
                <c:ptCount val="6"/>
                <c:pt idx="0">
                  <c:v>4</c:v>
                </c:pt>
                <c:pt idx="1">
                  <c:v>4</c:v>
                </c:pt>
                <c:pt idx="2">
                  <c:v>4</c:v>
                </c:pt>
                <c:pt idx="3">
                  <c:v>4</c:v>
                </c:pt>
                <c:pt idx="4">
                  <c:v>4</c:v>
                </c:pt>
              </c:numCache>
            </c:numRef>
          </c:val>
          <c:extLst>
            <c:ext xmlns:c16="http://schemas.microsoft.com/office/drawing/2014/chart" uri="{C3380CC4-5D6E-409C-BE32-E72D297353CC}">
              <c16:uniqueId val="{00000000-9870-4DB4-8AE9-A8F7E743C621}"/>
            </c:ext>
          </c:extLst>
        </c:ser>
        <c:dLbls>
          <c:showLegendKey val="0"/>
          <c:showVal val="0"/>
          <c:showCatName val="0"/>
          <c:showSerName val="0"/>
          <c:showPercent val="0"/>
          <c:showBubbleSize val="0"/>
        </c:dLbls>
        <c:gapWidth val="21"/>
        <c:axId val="493343560"/>
        <c:axId val="49334395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(BD!$G$17,BD!$G$17,BD!$G$17,BD!$G$17,BD!$G$17)</c:f>
              <c:numCache>
                <c:formatCode>General</c:formatCode>
                <c:ptCount val="5"/>
                <c:pt idx="0">
                  <c:v>12</c:v>
                </c:pt>
                <c:pt idx="1">
                  <c:v>12</c:v>
                </c:pt>
                <c:pt idx="2">
                  <c:v>12</c:v>
                </c:pt>
                <c:pt idx="3">
                  <c:v>12</c:v>
                </c:pt>
                <c:pt idx="4">
                  <c:v>12</c:v>
                </c:pt>
              </c:numCache>
            </c:numRef>
          </c:val>
          <c:smooth val="0"/>
          <c:extLst>
            <c:ext xmlns:c16="http://schemas.microsoft.com/office/drawing/2014/chart" uri="{C3380CC4-5D6E-409C-BE32-E72D297353CC}">
              <c16:uniqueId val="{00000001-9870-4DB4-8AE9-A8F7E743C621}"/>
            </c:ext>
          </c:extLst>
        </c:ser>
        <c:dLbls>
          <c:showLegendKey val="0"/>
          <c:showVal val="0"/>
          <c:showCatName val="0"/>
          <c:showSerName val="0"/>
          <c:showPercent val="0"/>
          <c:showBubbleSize val="0"/>
        </c:dLbls>
        <c:marker val="1"/>
        <c:smooth val="0"/>
        <c:axId val="493343560"/>
        <c:axId val="493343952"/>
      </c:lineChart>
      <c:catAx>
        <c:axId val="493343560"/>
        <c:scaling>
          <c:orientation val="minMax"/>
        </c:scaling>
        <c:delete val="1"/>
        <c:axPos val="b"/>
        <c:numFmt formatCode="General" sourceLinked="0"/>
        <c:majorTickMark val="out"/>
        <c:minorTickMark val="none"/>
        <c:tickLblPos val="none"/>
        <c:crossAx val="493343952"/>
        <c:crosses val="autoZero"/>
        <c:auto val="1"/>
        <c:lblAlgn val="ctr"/>
        <c:lblOffset val="100"/>
        <c:noMultiLvlLbl val="0"/>
      </c:catAx>
      <c:valAx>
        <c:axId val="493343952"/>
        <c:scaling>
          <c:orientation val="minMax"/>
          <c:max val="15"/>
          <c:min val="0"/>
        </c:scaling>
        <c:delete val="0"/>
        <c:axPos val="l"/>
        <c:numFmt formatCode="0" sourceLinked="1"/>
        <c:majorTickMark val="none"/>
        <c:minorTickMark val="none"/>
        <c:tickLblPos val="none"/>
        <c:crossAx val="493343560"/>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Sales!$D$50</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Sales!$I$51:$M$51</c:f>
            </c:numRef>
          </c:val>
          <c:extLst>
            <c:ext xmlns:c16="http://schemas.microsoft.com/office/drawing/2014/chart" uri="{C3380CC4-5D6E-409C-BE32-E72D297353CC}">
              <c16:uniqueId val="{00000000-3F75-4B5F-9B04-F0C76F92B6F1}"/>
            </c:ext>
          </c:extLst>
        </c:ser>
        <c:dLbls>
          <c:showLegendKey val="0"/>
          <c:showVal val="0"/>
          <c:showCatName val="0"/>
          <c:showSerName val="0"/>
          <c:showPercent val="0"/>
          <c:showBubbleSize val="0"/>
        </c:dLbls>
        <c:gapWidth val="21"/>
        <c:axId val="448440160"/>
        <c:axId val="44844055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(Sales!$G$51,Sales!$G$51,Sales!$G$51,Sales!$G$51,Sales!$G$51)</c:f>
            </c:numRef>
          </c:val>
          <c:smooth val="0"/>
          <c:extLst>
            <c:ext xmlns:c16="http://schemas.microsoft.com/office/drawing/2014/chart" uri="{C3380CC4-5D6E-409C-BE32-E72D297353CC}">
              <c16:uniqueId val="{00000001-3F75-4B5F-9B04-F0C76F92B6F1}"/>
            </c:ext>
          </c:extLst>
        </c:ser>
        <c:dLbls>
          <c:showLegendKey val="0"/>
          <c:showVal val="0"/>
          <c:showCatName val="0"/>
          <c:showSerName val="0"/>
          <c:showPercent val="0"/>
          <c:showBubbleSize val="0"/>
        </c:dLbls>
        <c:marker val="1"/>
        <c:smooth val="0"/>
        <c:axId val="448440160"/>
        <c:axId val="448440552"/>
      </c:lineChart>
      <c:catAx>
        <c:axId val="448440160"/>
        <c:scaling>
          <c:orientation val="minMax"/>
        </c:scaling>
        <c:delete val="1"/>
        <c:axPos val="b"/>
        <c:numFmt formatCode="General" sourceLinked="1"/>
        <c:majorTickMark val="out"/>
        <c:minorTickMark val="none"/>
        <c:tickLblPos val="none"/>
        <c:crossAx val="448440552"/>
        <c:crosses val="autoZero"/>
        <c:auto val="1"/>
        <c:lblAlgn val="ctr"/>
        <c:lblOffset val="100"/>
        <c:noMultiLvlLbl val="0"/>
      </c:catAx>
      <c:valAx>
        <c:axId val="448440552"/>
        <c:scaling>
          <c:orientation val="minMax"/>
          <c:max val="80"/>
          <c:min val="0"/>
        </c:scaling>
        <c:delete val="0"/>
        <c:axPos val="l"/>
        <c:numFmt formatCode="0.00" sourceLinked="1"/>
        <c:majorTickMark val="none"/>
        <c:minorTickMark val="none"/>
        <c:tickLblPos val="none"/>
        <c:crossAx val="4484401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BD!$D$18</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BD!$I$19:$M$19</c:f>
            </c:numRef>
          </c:val>
          <c:extLst>
            <c:ext xmlns:c16="http://schemas.microsoft.com/office/drawing/2014/chart" uri="{C3380CC4-5D6E-409C-BE32-E72D297353CC}">
              <c16:uniqueId val="{00000000-BD69-41CF-9554-ED9D082E9C8C}"/>
            </c:ext>
          </c:extLst>
        </c:ser>
        <c:dLbls>
          <c:showLegendKey val="0"/>
          <c:showVal val="0"/>
          <c:showCatName val="0"/>
          <c:showSerName val="0"/>
          <c:showPercent val="0"/>
          <c:showBubbleSize val="0"/>
        </c:dLbls>
        <c:gapWidth val="21"/>
        <c:axId val="493344736"/>
        <c:axId val="49334512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(BD!$G$19,BD!$G$19,BD!$G$19,BD!$G$19,BD!$G$19)</c:f>
            </c:numRef>
          </c:val>
          <c:smooth val="0"/>
          <c:extLst>
            <c:ext xmlns:c16="http://schemas.microsoft.com/office/drawing/2014/chart" uri="{C3380CC4-5D6E-409C-BE32-E72D297353CC}">
              <c16:uniqueId val="{00000001-BD69-41CF-9554-ED9D082E9C8C}"/>
            </c:ext>
          </c:extLst>
        </c:ser>
        <c:dLbls>
          <c:showLegendKey val="0"/>
          <c:showVal val="0"/>
          <c:showCatName val="0"/>
          <c:showSerName val="0"/>
          <c:showPercent val="0"/>
          <c:showBubbleSize val="0"/>
        </c:dLbls>
        <c:marker val="1"/>
        <c:smooth val="0"/>
        <c:axId val="493344736"/>
        <c:axId val="493345128"/>
      </c:lineChart>
      <c:catAx>
        <c:axId val="493344736"/>
        <c:scaling>
          <c:orientation val="minMax"/>
        </c:scaling>
        <c:delete val="1"/>
        <c:axPos val="b"/>
        <c:numFmt formatCode="General" sourceLinked="0"/>
        <c:majorTickMark val="out"/>
        <c:minorTickMark val="none"/>
        <c:tickLblPos val="none"/>
        <c:crossAx val="493345128"/>
        <c:crosses val="autoZero"/>
        <c:auto val="1"/>
        <c:lblAlgn val="ctr"/>
        <c:lblOffset val="100"/>
        <c:noMultiLvlLbl val="0"/>
      </c:catAx>
      <c:valAx>
        <c:axId val="493345128"/>
        <c:scaling>
          <c:orientation val="minMax"/>
          <c:max val="1"/>
          <c:min val="0"/>
        </c:scaling>
        <c:delete val="0"/>
        <c:axPos val="l"/>
        <c:numFmt formatCode="0.0%" sourceLinked="1"/>
        <c:majorTickMark val="none"/>
        <c:minorTickMark val="none"/>
        <c:tickLblPos val="none"/>
        <c:crossAx val="49334473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BD!$D$20</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BD!$I$21:$M$21</c:f>
            </c:numRef>
          </c:val>
          <c:extLst>
            <c:ext xmlns:c16="http://schemas.microsoft.com/office/drawing/2014/chart" uri="{C3380CC4-5D6E-409C-BE32-E72D297353CC}">
              <c16:uniqueId val="{00000000-BC6D-473B-BD0A-851B032E835B}"/>
            </c:ext>
          </c:extLst>
        </c:ser>
        <c:dLbls>
          <c:showLegendKey val="0"/>
          <c:showVal val="0"/>
          <c:showCatName val="0"/>
          <c:showSerName val="0"/>
          <c:showPercent val="0"/>
          <c:showBubbleSize val="0"/>
        </c:dLbls>
        <c:gapWidth val="21"/>
        <c:axId val="493345912"/>
        <c:axId val="49334630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(BD!$G$21,BD!$G$21,BD!$G$21,BD!$G$21,BD!$G$21)</c:f>
            </c:numRef>
          </c:val>
          <c:smooth val="0"/>
          <c:extLst>
            <c:ext xmlns:c16="http://schemas.microsoft.com/office/drawing/2014/chart" uri="{C3380CC4-5D6E-409C-BE32-E72D297353CC}">
              <c16:uniqueId val="{00000001-BC6D-473B-BD0A-851B032E835B}"/>
            </c:ext>
          </c:extLst>
        </c:ser>
        <c:dLbls>
          <c:showLegendKey val="0"/>
          <c:showVal val="0"/>
          <c:showCatName val="0"/>
          <c:showSerName val="0"/>
          <c:showPercent val="0"/>
          <c:showBubbleSize val="0"/>
        </c:dLbls>
        <c:marker val="1"/>
        <c:smooth val="0"/>
        <c:axId val="493345912"/>
        <c:axId val="493346304"/>
      </c:lineChart>
      <c:catAx>
        <c:axId val="493345912"/>
        <c:scaling>
          <c:orientation val="minMax"/>
        </c:scaling>
        <c:delete val="1"/>
        <c:axPos val="b"/>
        <c:numFmt formatCode="General" sourceLinked="0"/>
        <c:majorTickMark val="out"/>
        <c:minorTickMark val="none"/>
        <c:tickLblPos val="none"/>
        <c:crossAx val="493346304"/>
        <c:crosses val="autoZero"/>
        <c:auto val="1"/>
        <c:lblAlgn val="ctr"/>
        <c:lblOffset val="100"/>
        <c:noMultiLvlLbl val="0"/>
      </c:catAx>
      <c:valAx>
        <c:axId val="493346304"/>
        <c:scaling>
          <c:orientation val="minMax"/>
          <c:max val="100"/>
          <c:min val="0"/>
        </c:scaling>
        <c:delete val="0"/>
        <c:axPos val="l"/>
        <c:numFmt formatCode="0" sourceLinked="1"/>
        <c:majorTickMark val="none"/>
        <c:minorTickMark val="none"/>
        <c:tickLblPos val="none"/>
        <c:crossAx val="493345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BD!$D$22</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BD!$I$23:$M$23</c:f>
            </c:numRef>
          </c:val>
          <c:extLst>
            <c:ext xmlns:c16="http://schemas.microsoft.com/office/drawing/2014/chart" uri="{C3380CC4-5D6E-409C-BE32-E72D297353CC}">
              <c16:uniqueId val="{00000000-5A24-4D6C-BF36-DBEC3B3F4B31}"/>
            </c:ext>
          </c:extLst>
        </c:ser>
        <c:dLbls>
          <c:showLegendKey val="0"/>
          <c:showVal val="0"/>
          <c:showCatName val="0"/>
          <c:showSerName val="0"/>
          <c:showPercent val="0"/>
          <c:showBubbleSize val="0"/>
        </c:dLbls>
        <c:gapWidth val="21"/>
        <c:axId val="493347088"/>
        <c:axId val="49334748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(BD!$G$23,BD!$G$23,BD!$G$23,BD!$G$23,BD!$G$23)</c:f>
            </c:numRef>
          </c:val>
          <c:smooth val="0"/>
          <c:extLst>
            <c:ext xmlns:c16="http://schemas.microsoft.com/office/drawing/2014/chart" uri="{C3380CC4-5D6E-409C-BE32-E72D297353CC}">
              <c16:uniqueId val="{00000001-5A24-4D6C-BF36-DBEC3B3F4B31}"/>
            </c:ext>
          </c:extLst>
        </c:ser>
        <c:dLbls>
          <c:showLegendKey val="0"/>
          <c:showVal val="0"/>
          <c:showCatName val="0"/>
          <c:showSerName val="0"/>
          <c:showPercent val="0"/>
          <c:showBubbleSize val="0"/>
        </c:dLbls>
        <c:marker val="1"/>
        <c:smooth val="0"/>
        <c:axId val="493347088"/>
        <c:axId val="493347480"/>
      </c:lineChart>
      <c:catAx>
        <c:axId val="493347088"/>
        <c:scaling>
          <c:orientation val="minMax"/>
        </c:scaling>
        <c:delete val="1"/>
        <c:axPos val="b"/>
        <c:numFmt formatCode="General" sourceLinked="0"/>
        <c:majorTickMark val="out"/>
        <c:minorTickMark val="none"/>
        <c:tickLblPos val="none"/>
        <c:crossAx val="493347480"/>
        <c:crosses val="autoZero"/>
        <c:auto val="1"/>
        <c:lblAlgn val="ctr"/>
        <c:lblOffset val="100"/>
        <c:noMultiLvlLbl val="0"/>
      </c:catAx>
      <c:valAx>
        <c:axId val="493347480"/>
        <c:scaling>
          <c:orientation val="minMax"/>
          <c:max val="1"/>
          <c:min val="0"/>
        </c:scaling>
        <c:delete val="0"/>
        <c:axPos val="l"/>
        <c:numFmt formatCode="0%" sourceLinked="1"/>
        <c:majorTickMark val="none"/>
        <c:minorTickMark val="none"/>
        <c:tickLblPos val="none"/>
        <c:crossAx val="49334708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BD!$D$24</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BD!$I$25:$M$25</c:f>
            </c:numRef>
          </c:val>
          <c:extLst>
            <c:ext xmlns:c16="http://schemas.microsoft.com/office/drawing/2014/chart" uri="{C3380CC4-5D6E-409C-BE32-E72D297353CC}">
              <c16:uniqueId val="{00000000-4C07-4592-903A-72AF53E861EB}"/>
            </c:ext>
          </c:extLst>
        </c:ser>
        <c:dLbls>
          <c:showLegendKey val="0"/>
          <c:showVal val="0"/>
          <c:showCatName val="0"/>
          <c:showSerName val="0"/>
          <c:showPercent val="0"/>
          <c:showBubbleSize val="0"/>
        </c:dLbls>
        <c:gapWidth val="21"/>
        <c:axId val="493348264"/>
        <c:axId val="493348656"/>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(BD!$G$25,BD!$G$25,BD!$G$25,BD!$G$25,BD!$G$25)</c:f>
            </c:numRef>
          </c:val>
          <c:smooth val="0"/>
          <c:extLst>
            <c:ext xmlns:c16="http://schemas.microsoft.com/office/drawing/2014/chart" uri="{C3380CC4-5D6E-409C-BE32-E72D297353CC}">
              <c16:uniqueId val="{00000001-4C07-4592-903A-72AF53E861EB}"/>
            </c:ext>
          </c:extLst>
        </c:ser>
        <c:dLbls>
          <c:showLegendKey val="0"/>
          <c:showVal val="0"/>
          <c:showCatName val="0"/>
          <c:showSerName val="0"/>
          <c:showPercent val="0"/>
          <c:showBubbleSize val="0"/>
        </c:dLbls>
        <c:marker val="1"/>
        <c:smooth val="0"/>
        <c:axId val="493348264"/>
        <c:axId val="493348656"/>
      </c:lineChart>
      <c:catAx>
        <c:axId val="493348264"/>
        <c:scaling>
          <c:orientation val="minMax"/>
        </c:scaling>
        <c:delete val="1"/>
        <c:axPos val="b"/>
        <c:numFmt formatCode="General" sourceLinked="0"/>
        <c:majorTickMark val="out"/>
        <c:minorTickMark val="none"/>
        <c:tickLblPos val="none"/>
        <c:crossAx val="493348656"/>
        <c:crosses val="autoZero"/>
        <c:auto val="1"/>
        <c:lblAlgn val="ctr"/>
        <c:lblOffset val="100"/>
        <c:noMultiLvlLbl val="0"/>
      </c:catAx>
      <c:valAx>
        <c:axId val="493348656"/>
        <c:scaling>
          <c:orientation val="minMax"/>
          <c:max val="50"/>
          <c:min val="0"/>
        </c:scaling>
        <c:delete val="0"/>
        <c:axPos val="l"/>
        <c:numFmt formatCode="0" sourceLinked="1"/>
        <c:majorTickMark val="none"/>
        <c:minorTickMark val="none"/>
        <c:tickLblPos val="none"/>
        <c:crossAx val="4933482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BD!$D$26</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BD!$I$27:$M$27</c:f>
            </c:numRef>
          </c:val>
          <c:extLst>
            <c:ext xmlns:c16="http://schemas.microsoft.com/office/drawing/2014/chart" uri="{C3380CC4-5D6E-409C-BE32-E72D297353CC}">
              <c16:uniqueId val="{00000000-9250-4F29-A798-5A27A1CAC699}"/>
            </c:ext>
          </c:extLst>
        </c:ser>
        <c:dLbls>
          <c:showLegendKey val="0"/>
          <c:showVal val="0"/>
          <c:showCatName val="0"/>
          <c:showSerName val="0"/>
          <c:showPercent val="0"/>
          <c:showBubbleSize val="0"/>
        </c:dLbls>
        <c:gapWidth val="21"/>
        <c:axId val="493349440"/>
        <c:axId val="49334983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(BD!$G$27,BD!$G$27,BD!$G$27,BD!$G$27,BD!$G$27)</c:f>
            </c:numRef>
          </c:val>
          <c:smooth val="0"/>
          <c:extLst>
            <c:ext xmlns:c16="http://schemas.microsoft.com/office/drawing/2014/chart" uri="{C3380CC4-5D6E-409C-BE32-E72D297353CC}">
              <c16:uniqueId val="{00000001-9250-4F29-A798-5A27A1CAC699}"/>
            </c:ext>
          </c:extLst>
        </c:ser>
        <c:dLbls>
          <c:showLegendKey val="0"/>
          <c:showVal val="0"/>
          <c:showCatName val="0"/>
          <c:showSerName val="0"/>
          <c:showPercent val="0"/>
          <c:showBubbleSize val="0"/>
        </c:dLbls>
        <c:marker val="1"/>
        <c:smooth val="0"/>
        <c:axId val="493349440"/>
        <c:axId val="493349832"/>
      </c:lineChart>
      <c:catAx>
        <c:axId val="493349440"/>
        <c:scaling>
          <c:orientation val="minMax"/>
        </c:scaling>
        <c:delete val="1"/>
        <c:axPos val="b"/>
        <c:numFmt formatCode="General" sourceLinked="0"/>
        <c:majorTickMark val="out"/>
        <c:minorTickMark val="none"/>
        <c:tickLblPos val="none"/>
        <c:crossAx val="493349832"/>
        <c:crosses val="autoZero"/>
        <c:auto val="1"/>
        <c:lblAlgn val="ctr"/>
        <c:lblOffset val="100"/>
        <c:noMultiLvlLbl val="0"/>
      </c:catAx>
      <c:valAx>
        <c:axId val="493349832"/>
        <c:scaling>
          <c:orientation val="minMax"/>
          <c:max val="50"/>
          <c:min val="0"/>
        </c:scaling>
        <c:delete val="0"/>
        <c:axPos val="l"/>
        <c:numFmt formatCode="0" sourceLinked="1"/>
        <c:majorTickMark val="none"/>
        <c:minorTickMark val="none"/>
        <c:tickLblPos val="none"/>
        <c:crossAx val="493349440"/>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BD!$D$28</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BD!$I$29:$M$29</c:f>
            </c:numRef>
          </c:val>
          <c:extLst>
            <c:ext xmlns:c16="http://schemas.microsoft.com/office/drawing/2014/chart" uri="{C3380CC4-5D6E-409C-BE32-E72D297353CC}">
              <c16:uniqueId val="{00000000-4D88-48C4-B7BE-542CA890EC24}"/>
            </c:ext>
          </c:extLst>
        </c:ser>
        <c:dLbls>
          <c:showLegendKey val="0"/>
          <c:showVal val="0"/>
          <c:showCatName val="0"/>
          <c:showSerName val="0"/>
          <c:showPercent val="0"/>
          <c:showBubbleSize val="0"/>
        </c:dLbls>
        <c:gapWidth val="21"/>
        <c:axId val="451091672"/>
        <c:axId val="45109206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(BD!$G$29,BD!$G$29,BD!$G$29,BD!$G$29,BD!$G$29)</c:f>
            </c:numRef>
          </c:val>
          <c:smooth val="0"/>
          <c:extLst>
            <c:ext xmlns:c16="http://schemas.microsoft.com/office/drawing/2014/chart" uri="{C3380CC4-5D6E-409C-BE32-E72D297353CC}">
              <c16:uniqueId val="{00000001-4D88-48C4-B7BE-542CA890EC24}"/>
            </c:ext>
          </c:extLst>
        </c:ser>
        <c:dLbls>
          <c:showLegendKey val="0"/>
          <c:showVal val="0"/>
          <c:showCatName val="0"/>
          <c:showSerName val="0"/>
          <c:showPercent val="0"/>
          <c:showBubbleSize val="0"/>
        </c:dLbls>
        <c:marker val="1"/>
        <c:smooth val="0"/>
        <c:axId val="451091672"/>
        <c:axId val="451092064"/>
      </c:lineChart>
      <c:catAx>
        <c:axId val="451091672"/>
        <c:scaling>
          <c:orientation val="minMax"/>
        </c:scaling>
        <c:delete val="1"/>
        <c:axPos val="b"/>
        <c:numFmt formatCode="General" sourceLinked="0"/>
        <c:majorTickMark val="out"/>
        <c:minorTickMark val="none"/>
        <c:tickLblPos val="none"/>
        <c:crossAx val="451092064"/>
        <c:crosses val="autoZero"/>
        <c:auto val="1"/>
        <c:lblAlgn val="ctr"/>
        <c:lblOffset val="100"/>
        <c:noMultiLvlLbl val="0"/>
      </c:catAx>
      <c:valAx>
        <c:axId val="451092064"/>
        <c:scaling>
          <c:orientation val="minMax"/>
          <c:max val="50"/>
          <c:min val="0"/>
        </c:scaling>
        <c:delete val="0"/>
        <c:axPos val="l"/>
        <c:numFmt formatCode="0" sourceLinked="1"/>
        <c:majorTickMark val="none"/>
        <c:minorTickMark val="none"/>
        <c:tickLblPos val="none"/>
        <c:crossAx val="4510916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BD!$D$30</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BD!$I$31:$M$31</c:f>
            </c:numRef>
          </c:val>
          <c:extLst>
            <c:ext xmlns:c16="http://schemas.microsoft.com/office/drawing/2014/chart" uri="{C3380CC4-5D6E-409C-BE32-E72D297353CC}">
              <c16:uniqueId val="{00000000-4471-4626-A13B-8984F81AFF00}"/>
            </c:ext>
          </c:extLst>
        </c:ser>
        <c:dLbls>
          <c:showLegendKey val="0"/>
          <c:showVal val="0"/>
          <c:showCatName val="0"/>
          <c:showSerName val="0"/>
          <c:showPercent val="0"/>
          <c:showBubbleSize val="0"/>
        </c:dLbls>
        <c:gapWidth val="21"/>
        <c:axId val="451092848"/>
        <c:axId val="45109324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(BD!$G$31,BD!$G$31,BD!$G$31,BD!$G$31,BD!$G$31)</c:f>
            </c:numRef>
          </c:val>
          <c:smooth val="0"/>
          <c:extLst>
            <c:ext xmlns:c16="http://schemas.microsoft.com/office/drawing/2014/chart" uri="{C3380CC4-5D6E-409C-BE32-E72D297353CC}">
              <c16:uniqueId val="{00000001-4471-4626-A13B-8984F81AFF00}"/>
            </c:ext>
          </c:extLst>
        </c:ser>
        <c:dLbls>
          <c:showLegendKey val="0"/>
          <c:showVal val="0"/>
          <c:showCatName val="0"/>
          <c:showSerName val="0"/>
          <c:showPercent val="0"/>
          <c:showBubbleSize val="0"/>
        </c:dLbls>
        <c:marker val="1"/>
        <c:smooth val="0"/>
        <c:axId val="451092848"/>
        <c:axId val="451093240"/>
      </c:lineChart>
      <c:catAx>
        <c:axId val="451092848"/>
        <c:scaling>
          <c:orientation val="minMax"/>
        </c:scaling>
        <c:delete val="1"/>
        <c:axPos val="b"/>
        <c:numFmt formatCode="General" sourceLinked="0"/>
        <c:majorTickMark val="out"/>
        <c:minorTickMark val="none"/>
        <c:tickLblPos val="none"/>
        <c:crossAx val="451093240"/>
        <c:crosses val="autoZero"/>
        <c:auto val="1"/>
        <c:lblAlgn val="ctr"/>
        <c:lblOffset val="100"/>
        <c:noMultiLvlLbl val="0"/>
      </c:catAx>
      <c:valAx>
        <c:axId val="451093240"/>
        <c:scaling>
          <c:orientation val="minMax"/>
          <c:max val="100"/>
          <c:min val="0"/>
        </c:scaling>
        <c:delete val="0"/>
        <c:axPos val="l"/>
        <c:numFmt formatCode="0" sourceLinked="1"/>
        <c:majorTickMark val="none"/>
        <c:minorTickMark val="none"/>
        <c:tickLblPos val="none"/>
        <c:crossAx val="4510928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BD!$D$32</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BD!$I$33:$M$33</c:f>
            </c:numRef>
          </c:val>
          <c:extLst>
            <c:ext xmlns:c16="http://schemas.microsoft.com/office/drawing/2014/chart" uri="{C3380CC4-5D6E-409C-BE32-E72D297353CC}">
              <c16:uniqueId val="{00000000-9327-468B-8DDB-A22CC1D23145}"/>
            </c:ext>
          </c:extLst>
        </c:ser>
        <c:dLbls>
          <c:showLegendKey val="0"/>
          <c:showVal val="0"/>
          <c:showCatName val="0"/>
          <c:showSerName val="0"/>
          <c:showPercent val="0"/>
          <c:showBubbleSize val="0"/>
        </c:dLbls>
        <c:gapWidth val="21"/>
        <c:axId val="451094024"/>
        <c:axId val="451094416"/>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(BD!$G$33,BD!$G$33,BD!$G$33,BD!$G$33,BD!$G$33)</c:f>
            </c:numRef>
          </c:val>
          <c:smooth val="0"/>
          <c:extLst>
            <c:ext xmlns:c16="http://schemas.microsoft.com/office/drawing/2014/chart" uri="{C3380CC4-5D6E-409C-BE32-E72D297353CC}">
              <c16:uniqueId val="{00000001-9327-468B-8DDB-A22CC1D23145}"/>
            </c:ext>
          </c:extLst>
        </c:ser>
        <c:dLbls>
          <c:showLegendKey val="0"/>
          <c:showVal val="0"/>
          <c:showCatName val="0"/>
          <c:showSerName val="0"/>
          <c:showPercent val="0"/>
          <c:showBubbleSize val="0"/>
        </c:dLbls>
        <c:marker val="1"/>
        <c:smooth val="0"/>
        <c:axId val="451094024"/>
        <c:axId val="451094416"/>
      </c:lineChart>
      <c:catAx>
        <c:axId val="451094024"/>
        <c:scaling>
          <c:orientation val="minMax"/>
        </c:scaling>
        <c:delete val="1"/>
        <c:axPos val="b"/>
        <c:numFmt formatCode="General" sourceLinked="0"/>
        <c:majorTickMark val="out"/>
        <c:minorTickMark val="none"/>
        <c:tickLblPos val="none"/>
        <c:crossAx val="451094416"/>
        <c:crosses val="autoZero"/>
        <c:auto val="1"/>
        <c:lblAlgn val="ctr"/>
        <c:lblOffset val="100"/>
        <c:noMultiLvlLbl val="0"/>
      </c:catAx>
      <c:valAx>
        <c:axId val="451094416"/>
        <c:scaling>
          <c:orientation val="minMax"/>
          <c:max val="80"/>
          <c:min val="0"/>
        </c:scaling>
        <c:delete val="0"/>
        <c:axPos val="l"/>
        <c:numFmt formatCode="0" sourceLinked="1"/>
        <c:majorTickMark val="none"/>
        <c:minorTickMark val="none"/>
        <c:tickLblPos val="none"/>
        <c:crossAx val="4510940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BD!$D$34</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BD!$I$35:$M$35</c:f>
            </c:numRef>
          </c:val>
          <c:extLst>
            <c:ext xmlns:c16="http://schemas.microsoft.com/office/drawing/2014/chart" uri="{C3380CC4-5D6E-409C-BE32-E72D297353CC}">
              <c16:uniqueId val="{00000000-B46B-46F3-8E69-E4916DEB5B09}"/>
            </c:ext>
          </c:extLst>
        </c:ser>
        <c:dLbls>
          <c:showLegendKey val="0"/>
          <c:showVal val="0"/>
          <c:showCatName val="0"/>
          <c:showSerName val="0"/>
          <c:showPercent val="0"/>
          <c:showBubbleSize val="0"/>
        </c:dLbls>
        <c:gapWidth val="21"/>
        <c:axId val="451095200"/>
        <c:axId val="45109559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(BD!$G$35,BD!$G$35,BD!$G$35,BD!$G$35,BD!$G$35)</c:f>
            </c:numRef>
          </c:val>
          <c:smooth val="0"/>
          <c:extLst>
            <c:ext xmlns:c16="http://schemas.microsoft.com/office/drawing/2014/chart" uri="{C3380CC4-5D6E-409C-BE32-E72D297353CC}">
              <c16:uniqueId val="{00000001-B46B-46F3-8E69-E4916DEB5B09}"/>
            </c:ext>
          </c:extLst>
        </c:ser>
        <c:dLbls>
          <c:showLegendKey val="0"/>
          <c:showVal val="0"/>
          <c:showCatName val="0"/>
          <c:showSerName val="0"/>
          <c:showPercent val="0"/>
          <c:showBubbleSize val="0"/>
        </c:dLbls>
        <c:marker val="1"/>
        <c:smooth val="0"/>
        <c:axId val="451095200"/>
        <c:axId val="451095592"/>
      </c:lineChart>
      <c:catAx>
        <c:axId val="451095200"/>
        <c:scaling>
          <c:orientation val="minMax"/>
        </c:scaling>
        <c:delete val="1"/>
        <c:axPos val="b"/>
        <c:numFmt formatCode="General" sourceLinked="0"/>
        <c:majorTickMark val="out"/>
        <c:minorTickMark val="none"/>
        <c:tickLblPos val="none"/>
        <c:crossAx val="451095592"/>
        <c:crosses val="autoZero"/>
        <c:auto val="1"/>
        <c:lblAlgn val="ctr"/>
        <c:lblOffset val="100"/>
        <c:noMultiLvlLbl val="0"/>
      </c:catAx>
      <c:valAx>
        <c:axId val="451095592"/>
        <c:scaling>
          <c:orientation val="minMax"/>
          <c:max val="80"/>
          <c:min val="0"/>
        </c:scaling>
        <c:delete val="0"/>
        <c:axPos val="l"/>
        <c:numFmt formatCode="0.00" sourceLinked="1"/>
        <c:majorTickMark val="none"/>
        <c:minorTickMark val="none"/>
        <c:tickLblPos val="none"/>
        <c:crossAx val="4510952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BD!$D$36</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BD!$I$37:$M$37</c:f>
            </c:numRef>
          </c:val>
          <c:extLst>
            <c:ext xmlns:c16="http://schemas.microsoft.com/office/drawing/2014/chart" uri="{C3380CC4-5D6E-409C-BE32-E72D297353CC}">
              <c16:uniqueId val="{00000000-60A8-4FEC-BA05-DD0021585AF7}"/>
            </c:ext>
          </c:extLst>
        </c:ser>
        <c:dLbls>
          <c:showLegendKey val="0"/>
          <c:showVal val="0"/>
          <c:showCatName val="0"/>
          <c:showSerName val="0"/>
          <c:showPercent val="0"/>
          <c:showBubbleSize val="0"/>
        </c:dLbls>
        <c:gapWidth val="21"/>
        <c:axId val="451096376"/>
        <c:axId val="45109676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(BD!$G$37,BD!$G$37,BD!$G$37,BD!$G$37,BD!$G$37)</c:f>
            </c:numRef>
          </c:val>
          <c:smooth val="0"/>
          <c:extLst>
            <c:ext xmlns:c16="http://schemas.microsoft.com/office/drawing/2014/chart" uri="{C3380CC4-5D6E-409C-BE32-E72D297353CC}">
              <c16:uniqueId val="{00000001-60A8-4FEC-BA05-DD0021585AF7}"/>
            </c:ext>
          </c:extLst>
        </c:ser>
        <c:dLbls>
          <c:showLegendKey val="0"/>
          <c:showVal val="0"/>
          <c:showCatName val="0"/>
          <c:showSerName val="0"/>
          <c:showPercent val="0"/>
          <c:showBubbleSize val="0"/>
        </c:dLbls>
        <c:marker val="1"/>
        <c:smooth val="0"/>
        <c:axId val="451096376"/>
        <c:axId val="451096768"/>
      </c:lineChart>
      <c:catAx>
        <c:axId val="451096376"/>
        <c:scaling>
          <c:orientation val="minMax"/>
        </c:scaling>
        <c:delete val="1"/>
        <c:axPos val="b"/>
        <c:numFmt formatCode="General" sourceLinked="0"/>
        <c:majorTickMark val="out"/>
        <c:minorTickMark val="none"/>
        <c:tickLblPos val="none"/>
        <c:crossAx val="451096768"/>
        <c:crosses val="autoZero"/>
        <c:auto val="1"/>
        <c:lblAlgn val="ctr"/>
        <c:lblOffset val="100"/>
        <c:noMultiLvlLbl val="0"/>
      </c:catAx>
      <c:valAx>
        <c:axId val="451096768"/>
        <c:scaling>
          <c:orientation val="minMax"/>
          <c:max val="80"/>
          <c:min val="0"/>
        </c:scaling>
        <c:delete val="0"/>
        <c:axPos val="l"/>
        <c:numFmt formatCode="0.00" sourceLinked="1"/>
        <c:majorTickMark val="none"/>
        <c:minorTickMark val="none"/>
        <c:tickLblPos val="none"/>
        <c:crossAx val="4510963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Sales!$D$52</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Sales!$I$53:$M$53</c:f>
            </c:numRef>
          </c:val>
          <c:extLst>
            <c:ext xmlns:c16="http://schemas.microsoft.com/office/drawing/2014/chart" uri="{C3380CC4-5D6E-409C-BE32-E72D297353CC}">
              <c16:uniqueId val="{00000000-5032-4396-8312-98F84965EE33}"/>
            </c:ext>
          </c:extLst>
        </c:ser>
        <c:dLbls>
          <c:showLegendKey val="0"/>
          <c:showVal val="0"/>
          <c:showCatName val="0"/>
          <c:showSerName val="0"/>
          <c:showPercent val="0"/>
          <c:showBubbleSize val="0"/>
        </c:dLbls>
        <c:gapWidth val="21"/>
        <c:axId val="448441336"/>
        <c:axId val="44844172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(Sales!$G$53,Sales!$G$53,Sales!$G$53,Sales!$G$53,Sales!$G$53)</c:f>
            </c:numRef>
          </c:val>
          <c:smooth val="0"/>
          <c:extLst>
            <c:ext xmlns:c16="http://schemas.microsoft.com/office/drawing/2014/chart" uri="{C3380CC4-5D6E-409C-BE32-E72D297353CC}">
              <c16:uniqueId val="{00000001-5032-4396-8312-98F84965EE33}"/>
            </c:ext>
          </c:extLst>
        </c:ser>
        <c:dLbls>
          <c:showLegendKey val="0"/>
          <c:showVal val="0"/>
          <c:showCatName val="0"/>
          <c:showSerName val="0"/>
          <c:showPercent val="0"/>
          <c:showBubbleSize val="0"/>
        </c:dLbls>
        <c:marker val="1"/>
        <c:smooth val="0"/>
        <c:axId val="448441336"/>
        <c:axId val="448441728"/>
      </c:lineChart>
      <c:catAx>
        <c:axId val="448441336"/>
        <c:scaling>
          <c:orientation val="minMax"/>
        </c:scaling>
        <c:delete val="1"/>
        <c:axPos val="b"/>
        <c:numFmt formatCode="General" sourceLinked="1"/>
        <c:majorTickMark val="out"/>
        <c:minorTickMark val="none"/>
        <c:tickLblPos val="none"/>
        <c:crossAx val="448441728"/>
        <c:crosses val="autoZero"/>
        <c:auto val="1"/>
        <c:lblAlgn val="ctr"/>
        <c:lblOffset val="100"/>
        <c:noMultiLvlLbl val="0"/>
      </c:catAx>
      <c:valAx>
        <c:axId val="448441728"/>
        <c:scaling>
          <c:orientation val="minMax"/>
          <c:max val="80"/>
          <c:min val="0"/>
        </c:scaling>
        <c:delete val="0"/>
        <c:axPos val="l"/>
        <c:numFmt formatCode="0.00" sourceLinked="1"/>
        <c:majorTickMark val="none"/>
        <c:minorTickMark val="none"/>
        <c:tickLblPos val="none"/>
        <c:crossAx val="4484413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BD!$D$38</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BD!$I$39:$M$39</c:f>
            </c:numRef>
          </c:val>
          <c:extLst>
            <c:ext xmlns:c16="http://schemas.microsoft.com/office/drawing/2014/chart" uri="{C3380CC4-5D6E-409C-BE32-E72D297353CC}">
              <c16:uniqueId val="{00000000-83EF-420C-8F08-231B27790100}"/>
            </c:ext>
          </c:extLst>
        </c:ser>
        <c:dLbls>
          <c:showLegendKey val="0"/>
          <c:showVal val="0"/>
          <c:showCatName val="0"/>
          <c:showSerName val="0"/>
          <c:showPercent val="0"/>
          <c:showBubbleSize val="0"/>
        </c:dLbls>
        <c:gapWidth val="21"/>
        <c:axId val="451097552"/>
        <c:axId val="45109794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(BD!$G$39,BD!$G$39,BD!$G$39,BD!$G$39,BD!$G$39)</c:f>
            </c:numRef>
          </c:val>
          <c:smooth val="0"/>
          <c:extLst>
            <c:ext xmlns:c16="http://schemas.microsoft.com/office/drawing/2014/chart" uri="{C3380CC4-5D6E-409C-BE32-E72D297353CC}">
              <c16:uniqueId val="{00000001-83EF-420C-8F08-231B27790100}"/>
            </c:ext>
          </c:extLst>
        </c:ser>
        <c:dLbls>
          <c:showLegendKey val="0"/>
          <c:showVal val="0"/>
          <c:showCatName val="0"/>
          <c:showSerName val="0"/>
          <c:showPercent val="0"/>
          <c:showBubbleSize val="0"/>
        </c:dLbls>
        <c:marker val="1"/>
        <c:smooth val="0"/>
        <c:axId val="451097552"/>
        <c:axId val="451097944"/>
      </c:lineChart>
      <c:catAx>
        <c:axId val="451097552"/>
        <c:scaling>
          <c:orientation val="minMax"/>
        </c:scaling>
        <c:delete val="1"/>
        <c:axPos val="b"/>
        <c:numFmt formatCode="General" sourceLinked="0"/>
        <c:majorTickMark val="out"/>
        <c:minorTickMark val="none"/>
        <c:tickLblPos val="none"/>
        <c:crossAx val="451097944"/>
        <c:crosses val="autoZero"/>
        <c:auto val="1"/>
        <c:lblAlgn val="ctr"/>
        <c:lblOffset val="100"/>
        <c:noMultiLvlLbl val="0"/>
      </c:catAx>
      <c:valAx>
        <c:axId val="451097944"/>
        <c:scaling>
          <c:orientation val="minMax"/>
          <c:max val="80"/>
          <c:min val="0"/>
        </c:scaling>
        <c:delete val="0"/>
        <c:axPos val="l"/>
        <c:numFmt formatCode="0.00" sourceLinked="1"/>
        <c:majorTickMark val="none"/>
        <c:minorTickMark val="none"/>
        <c:tickLblPos val="none"/>
        <c:crossAx val="4510975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BD!$D$40</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BD!$I$41:$M$41</c:f>
            </c:numRef>
          </c:val>
          <c:extLst>
            <c:ext xmlns:c16="http://schemas.microsoft.com/office/drawing/2014/chart" uri="{C3380CC4-5D6E-409C-BE32-E72D297353CC}">
              <c16:uniqueId val="{00000000-3627-446A-8F12-3A0113183A74}"/>
            </c:ext>
          </c:extLst>
        </c:ser>
        <c:dLbls>
          <c:showLegendKey val="0"/>
          <c:showVal val="0"/>
          <c:showCatName val="0"/>
          <c:showSerName val="0"/>
          <c:showPercent val="0"/>
          <c:showBubbleSize val="0"/>
        </c:dLbls>
        <c:gapWidth val="21"/>
        <c:axId val="451098728"/>
        <c:axId val="45109912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(BD!$G$41,BD!$G$41,BD!$G$41,BD!$G$41,BD!$G$41)</c:f>
            </c:numRef>
          </c:val>
          <c:smooth val="0"/>
          <c:extLst>
            <c:ext xmlns:c16="http://schemas.microsoft.com/office/drawing/2014/chart" uri="{C3380CC4-5D6E-409C-BE32-E72D297353CC}">
              <c16:uniqueId val="{00000001-3627-446A-8F12-3A0113183A74}"/>
            </c:ext>
          </c:extLst>
        </c:ser>
        <c:dLbls>
          <c:showLegendKey val="0"/>
          <c:showVal val="0"/>
          <c:showCatName val="0"/>
          <c:showSerName val="0"/>
          <c:showPercent val="0"/>
          <c:showBubbleSize val="0"/>
        </c:dLbls>
        <c:marker val="1"/>
        <c:smooth val="0"/>
        <c:axId val="451098728"/>
        <c:axId val="451099120"/>
      </c:lineChart>
      <c:catAx>
        <c:axId val="451098728"/>
        <c:scaling>
          <c:orientation val="minMax"/>
        </c:scaling>
        <c:delete val="1"/>
        <c:axPos val="b"/>
        <c:numFmt formatCode="General" sourceLinked="0"/>
        <c:majorTickMark val="out"/>
        <c:minorTickMark val="none"/>
        <c:tickLblPos val="none"/>
        <c:crossAx val="451099120"/>
        <c:crosses val="autoZero"/>
        <c:auto val="1"/>
        <c:lblAlgn val="ctr"/>
        <c:lblOffset val="100"/>
        <c:noMultiLvlLbl val="0"/>
      </c:catAx>
      <c:valAx>
        <c:axId val="451099120"/>
        <c:scaling>
          <c:orientation val="minMax"/>
          <c:max val="80"/>
          <c:min val="0"/>
        </c:scaling>
        <c:delete val="0"/>
        <c:axPos val="l"/>
        <c:numFmt formatCode="0.00" sourceLinked="1"/>
        <c:majorTickMark val="none"/>
        <c:minorTickMark val="none"/>
        <c:tickLblPos val="none"/>
        <c:crossAx val="4510987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BD!$D$42</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BD!$I$43:$M$43</c:f>
            </c:numRef>
          </c:val>
          <c:extLst>
            <c:ext xmlns:c16="http://schemas.microsoft.com/office/drawing/2014/chart" uri="{C3380CC4-5D6E-409C-BE32-E72D297353CC}">
              <c16:uniqueId val="{00000000-E823-4D6F-930E-0B9958B9A4D6}"/>
            </c:ext>
          </c:extLst>
        </c:ser>
        <c:dLbls>
          <c:showLegendKey val="0"/>
          <c:showVal val="0"/>
          <c:showCatName val="0"/>
          <c:showSerName val="0"/>
          <c:showPercent val="0"/>
          <c:showBubbleSize val="0"/>
        </c:dLbls>
        <c:gapWidth val="21"/>
        <c:axId val="451100296"/>
        <c:axId val="45110068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(BD!$G$43,BD!$G$43,BD!$G$43,BD!$G$43,BD!$G$43)</c:f>
            </c:numRef>
          </c:val>
          <c:smooth val="0"/>
          <c:extLst>
            <c:ext xmlns:c16="http://schemas.microsoft.com/office/drawing/2014/chart" uri="{C3380CC4-5D6E-409C-BE32-E72D297353CC}">
              <c16:uniqueId val="{00000001-E823-4D6F-930E-0B9958B9A4D6}"/>
            </c:ext>
          </c:extLst>
        </c:ser>
        <c:dLbls>
          <c:showLegendKey val="0"/>
          <c:showVal val="0"/>
          <c:showCatName val="0"/>
          <c:showSerName val="0"/>
          <c:showPercent val="0"/>
          <c:showBubbleSize val="0"/>
        </c:dLbls>
        <c:marker val="1"/>
        <c:smooth val="0"/>
        <c:axId val="451100296"/>
        <c:axId val="451100688"/>
      </c:lineChart>
      <c:catAx>
        <c:axId val="451100296"/>
        <c:scaling>
          <c:orientation val="minMax"/>
        </c:scaling>
        <c:delete val="1"/>
        <c:axPos val="b"/>
        <c:numFmt formatCode="General" sourceLinked="0"/>
        <c:majorTickMark val="out"/>
        <c:minorTickMark val="none"/>
        <c:tickLblPos val="none"/>
        <c:crossAx val="451100688"/>
        <c:crosses val="autoZero"/>
        <c:auto val="1"/>
        <c:lblAlgn val="ctr"/>
        <c:lblOffset val="100"/>
        <c:noMultiLvlLbl val="0"/>
      </c:catAx>
      <c:valAx>
        <c:axId val="451100688"/>
        <c:scaling>
          <c:orientation val="minMax"/>
          <c:max val="80"/>
          <c:min val="0"/>
        </c:scaling>
        <c:delete val="0"/>
        <c:axPos val="l"/>
        <c:numFmt formatCode="0.00" sourceLinked="1"/>
        <c:majorTickMark val="none"/>
        <c:minorTickMark val="none"/>
        <c:tickLblPos val="none"/>
        <c:crossAx val="451100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BD!$D$44</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BD!$I$45:$M$45</c:f>
            </c:numRef>
          </c:val>
          <c:extLst>
            <c:ext xmlns:c16="http://schemas.microsoft.com/office/drawing/2014/chart" uri="{C3380CC4-5D6E-409C-BE32-E72D297353CC}">
              <c16:uniqueId val="{00000000-74F3-41FC-A149-F8A7EA51C3B8}"/>
            </c:ext>
          </c:extLst>
        </c:ser>
        <c:dLbls>
          <c:showLegendKey val="0"/>
          <c:showVal val="0"/>
          <c:showCatName val="0"/>
          <c:showSerName val="0"/>
          <c:showPercent val="0"/>
          <c:showBubbleSize val="0"/>
        </c:dLbls>
        <c:gapWidth val="21"/>
        <c:axId val="451101080"/>
        <c:axId val="45110147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(BD!$G$45,BD!$G$45,BD!$G$45,BD!$G$45,BD!$G$45)</c:f>
            </c:numRef>
          </c:val>
          <c:smooth val="0"/>
          <c:extLst>
            <c:ext xmlns:c16="http://schemas.microsoft.com/office/drawing/2014/chart" uri="{C3380CC4-5D6E-409C-BE32-E72D297353CC}">
              <c16:uniqueId val="{00000001-74F3-41FC-A149-F8A7EA51C3B8}"/>
            </c:ext>
          </c:extLst>
        </c:ser>
        <c:dLbls>
          <c:showLegendKey val="0"/>
          <c:showVal val="0"/>
          <c:showCatName val="0"/>
          <c:showSerName val="0"/>
          <c:showPercent val="0"/>
          <c:showBubbleSize val="0"/>
        </c:dLbls>
        <c:marker val="1"/>
        <c:smooth val="0"/>
        <c:axId val="451101080"/>
        <c:axId val="451101472"/>
      </c:lineChart>
      <c:catAx>
        <c:axId val="451101080"/>
        <c:scaling>
          <c:orientation val="minMax"/>
        </c:scaling>
        <c:delete val="1"/>
        <c:axPos val="b"/>
        <c:numFmt formatCode="General" sourceLinked="0"/>
        <c:majorTickMark val="out"/>
        <c:minorTickMark val="none"/>
        <c:tickLblPos val="none"/>
        <c:crossAx val="451101472"/>
        <c:crosses val="autoZero"/>
        <c:auto val="1"/>
        <c:lblAlgn val="ctr"/>
        <c:lblOffset val="100"/>
        <c:noMultiLvlLbl val="0"/>
      </c:catAx>
      <c:valAx>
        <c:axId val="451101472"/>
        <c:scaling>
          <c:orientation val="minMax"/>
          <c:max val="80"/>
          <c:min val="0"/>
        </c:scaling>
        <c:delete val="0"/>
        <c:axPos val="l"/>
        <c:numFmt formatCode="0.00" sourceLinked="1"/>
        <c:majorTickMark val="none"/>
        <c:minorTickMark val="none"/>
        <c:tickLblPos val="none"/>
        <c:crossAx val="4511010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BD!$D$46</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BD!$I$47:$M$47</c:f>
            </c:numRef>
          </c:val>
          <c:extLst>
            <c:ext xmlns:c16="http://schemas.microsoft.com/office/drawing/2014/chart" uri="{C3380CC4-5D6E-409C-BE32-E72D297353CC}">
              <c16:uniqueId val="{00000000-588E-4EFE-86F2-4758AE531A9E}"/>
            </c:ext>
          </c:extLst>
        </c:ser>
        <c:dLbls>
          <c:showLegendKey val="0"/>
          <c:showVal val="0"/>
          <c:showCatName val="0"/>
          <c:showSerName val="0"/>
          <c:showPercent val="0"/>
          <c:showBubbleSize val="0"/>
        </c:dLbls>
        <c:gapWidth val="21"/>
        <c:axId val="451102648"/>
        <c:axId val="45110304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(BD!$G$47,BD!$G$47,BD!$G$47,BD!$G$47,BD!$G$47)</c:f>
            </c:numRef>
          </c:val>
          <c:smooth val="0"/>
          <c:extLst>
            <c:ext xmlns:c16="http://schemas.microsoft.com/office/drawing/2014/chart" uri="{C3380CC4-5D6E-409C-BE32-E72D297353CC}">
              <c16:uniqueId val="{00000001-588E-4EFE-86F2-4758AE531A9E}"/>
            </c:ext>
          </c:extLst>
        </c:ser>
        <c:dLbls>
          <c:showLegendKey val="0"/>
          <c:showVal val="0"/>
          <c:showCatName val="0"/>
          <c:showSerName val="0"/>
          <c:showPercent val="0"/>
          <c:showBubbleSize val="0"/>
        </c:dLbls>
        <c:marker val="1"/>
        <c:smooth val="0"/>
        <c:axId val="451102648"/>
        <c:axId val="451103040"/>
      </c:lineChart>
      <c:catAx>
        <c:axId val="451102648"/>
        <c:scaling>
          <c:orientation val="minMax"/>
        </c:scaling>
        <c:delete val="1"/>
        <c:axPos val="b"/>
        <c:numFmt formatCode="General" sourceLinked="0"/>
        <c:majorTickMark val="out"/>
        <c:minorTickMark val="none"/>
        <c:tickLblPos val="none"/>
        <c:crossAx val="451103040"/>
        <c:crosses val="autoZero"/>
        <c:auto val="1"/>
        <c:lblAlgn val="ctr"/>
        <c:lblOffset val="100"/>
        <c:noMultiLvlLbl val="0"/>
      </c:catAx>
      <c:valAx>
        <c:axId val="451103040"/>
        <c:scaling>
          <c:orientation val="minMax"/>
          <c:max val="80"/>
          <c:min val="0"/>
        </c:scaling>
        <c:delete val="0"/>
        <c:axPos val="l"/>
        <c:numFmt formatCode="0.00" sourceLinked="1"/>
        <c:majorTickMark val="none"/>
        <c:minorTickMark val="none"/>
        <c:tickLblPos val="none"/>
        <c:crossAx val="451102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BD!$D$48</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BD!$I$49:$M$49</c:f>
            </c:numRef>
          </c:val>
          <c:extLst>
            <c:ext xmlns:c16="http://schemas.microsoft.com/office/drawing/2014/chart" uri="{C3380CC4-5D6E-409C-BE32-E72D297353CC}">
              <c16:uniqueId val="{00000000-3017-4D8B-AC39-5593F32AC3C4}"/>
            </c:ext>
          </c:extLst>
        </c:ser>
        <c:dLbls>
          <c:showLegendKey val="0"/>
          <c:showVal val="0"/>
          <c:showCatName val="0"/>
          <c:showSerName val="0"/>
          <c:showPercent val="0"/>
          <c:showBubbleSize val="0"/>
        </c:dLbls>
        <c:gapWidth val="21"/>
        <c:axId val="451104216"/>
        <c:axId val="45110460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(BD!$G$49,BD!$G$49,BD!$G$49,BD!$G$49,BD!$G$49)</c:f>
            </c:numRef>
          </c:val>
          <c:smooth val="0"/>
          <c:extLst>
            <c:ext xmlns:c16="http://schemas.microsoft.com/office/drawing/2014/chart" uri="{C3380CC4-5D6E-409C-BE32-E72D297353CC}">
              <c16:uniqueId val="{00000001-3017-4D8B-AC39-5593F32AC3C4}"/>
            </c:ext>
          </c:extLst>
        </c:ser>
        <c:dLbls>
          <c:showLegendKey val="0"/>
          <c:showVal val="0"/>
          <c:showCatName val="0"/>
          <c:showSerName val="0"/>
          <c:showPercent val="0"/>
          <c:showBubbleSize val="0"/>
        </c:dLbls>
        <c:marker val="1"/>
        <c:smooth val="0"/>
        <c:axId val="451104216"/>
        <c:axId val="451104608"/>
      </c:lineChart>
      <c:catAx>
        <c:axId val="451104216"/>
        <c:scaling>
          <c:orientation val="minMax"/>
        </c:scaling>
        <c:delete val="1"/>
        <c:axPos val="b"/>
        <c:numFmt formatCode="General" sourceLinked="0"/>
        <c:majorTickMark val="out"/>
        <c:minorTickMark val="none"/>
        <c:tickLblPos val="none"/>
        <c:crossAx val="451104608"/>
        <c:crosses val="autoZero"/>
        <c:auto val="1"/>
        <c:lblAlgn val="ctr"/>
        <c:lblOffset val="100"/>
        <c:noMultiLvlLbl val="0"/>
      </c:catAx>
      <c:valAx>
        <c:axId val="451104608"/>
        <c:scaling>
          <c:orientation val="minMax"/>
          <c:max val="80"/>
          <c:min val="0"/>
        </c:scaling>
        <c:delete val="0"/>
        <c:axPos val="l"/>
        <c:numFmt formatCode="0.00" sourceLinked="1"/>
        <c:majorTickMark val="none"/>
        <c:minorTickMark val="none"/>
        <c:tickLblPos val="none"/>
        <c:crossAx val="4511042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BD!$D$50</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BD!$I$51:$M$51</c:f>
            </c:numRef>
          </c:val>
          <c:extLst>
            <c:ext xmlns:c16="http://schemas.microsoft.com/office/drawing/2014/chart" uri="{C3380CC4-5D6E-409C-BE32-E72D297353CC}">
              <c16:uniqueId val="{00000000-0E26-4263-B756-8864D11890CA}"/>
            </c:ext>
          </c:extLst>
        </c:ser>
        <c:dLbls>
          <c:showLegendKey val="0"/>
          <c:showVal val="0"/>
          <c:showCatName val="0"/>
          <c:showSerName val="0"/>
          <c:showPercent val="0"/>
          <c:showBubbleSize val="0"/>
        </c:dLbls>
        <c:gapWidth val="21"/>
        <c:axId val="451105392"/>
        <c:axId val="45110578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(BD!$G$51,BD!$G$51,BD!$G$51,BD!$G$51,BD!$G$51)</c:f>
            </c:numRef>
          </c:val>
          <c:smooth val="0"/>
          <c:extLst>
            <c:ext xmlns:c16="http://schemas.microsoft.com/office/drawing/2014/chart" uri="{C3380CC4-5D6E-409C-BE32-E72D297353CC}">
              <c16:uniqueId val="{00000001-0E26-4263-B756-8864D11890CA}"/>
            </c:ext>
          </c:extLst>
        </c:ser>
        <c:dLbls>
          <c:showLegendKey val="0"/>
          <c:showVal val="0"/>
          <c:showCatName val="0"/>
          <c:showSerName val="0"/>
          <c:showPercent val="0"/>
          <c:showBubbleSize val="0"/>
        </c:dLbls>
        <c:marker val="1"/>
        <c:smooth val="0"/>
        <c:axId val="451105392"/>
        <c:axId val="451105784"/>
      </c:lineChart>
      <c:catAx>
        <c:axId val="451105392"/>
        <c:scaling>
          <c:orientation val="minMax"/>
        </c:scaling>
        <c:delete val="1"/>
        <c:axPos val="b"/>
        <c:numFmt formatCode="General" sourceLinked="0"/>
        <c:majorTickMark val="out"/>
        <c:minorTickMark val="none"/>
        <c:tickLblPos val="none"/>
        <c:crossAx val="451105784"/>
        <c:crosses val="autoZero"/>
        <c:auto val="1"/>
        <c:lblAlgn val="ctr"/>
        <c:lblOffset val="100"/>
        <c:noMultiLvlLbl val="0"/>
      </c:catAx>
      <c:valAx>
        <c:axId val="451105784"/>
        <c:scaling>
          <c:orientation val="minMax"/>
          <c:max val="80"/>
          <c:min val="0"/>
        </c:scaling>
        <c:delete val="0"/>
        <c:axPos val="l"/>
        <c:numFmt formatCode="0.00" sourceLinked="1"/>
        <c:majorTickMark val="none"/>
        <c:minorTickMark val="none"/>
        <c:tickLblPos val="none"/>
        <c:crossAx val="4511053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BD!$D$52</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BD!$I$53:$M$53</c:f>
            </c:numRef>
          </c:val>
          <c:extLst>
            <c:ext xmlns:c16="http://schemas.microsoft.com/office/drawing/2014/chart" uri="{C3380CC4-5D6E-409C-BE32-E72D297353CC}">
              <c16:uniqueId val="{00000000-FC72-4CD0-A243-8716EE245722}"/>
            </c:ext>
          </c:extLst>
        </c:ser>
        <c:dLbls>
          <c:showLegendKey val="0"/>
          <c:showVal val="0"/>
          <c:showCatName val="0"/>
          <c:showSerName val="0"/>
          <c:showPercent val="0"/>
          <c:showBubbleSize val="0"/>
        </c:dLbls>
        <c:gapWidth val="21"/>
        <c:axId val="451106568"/>
        <c:axId val="45110696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(BD!$G$53,BD!$G$53,BD!$G$53,BD!$G$53,BD!$G$53)</c:f>
            </c:numRef>
          </c:val>
          <c:smooth val="0"/>
          <c:extLst>
            <c:ext xmlns:c16="http://schemas.microsoft.com/office/drawing/2014/chart" uri="{C3380CC4-5D6E-409C-BE32-E72D297353CC}">
              <c16:uniqueId val="{00000001-FC72-4CD0-A243-8716EE245722}"/>
            </c:ext>
          </c:extLst>
        </c:ser>
        <c:dLbls>
          <c:showLegendKey val="0"/>
          <c:showVal val="0"/>
          <c:showCatName val="0"/>
          <c:showSerName val="0"/>
          <c:showPercent val="0"/>
          <c:showBubbleSize val="0"/>
        </c:dLbls>
        <c:marker val="1"/>
        <c:smooth val="0"/>
        <c:axId val="451106568"/>
        <c:axId val="451106960"/>
      </c:lineChart>
      <c:catAx>
        <c:axId val="451106568"/>
        <c:scaling>
          <c:orientation val="minMax"/>
        </c:scaling>
        <c:delete val="1"/>
        <c:axPos val="b"/>
        <c:numFmt formatCode="General" sourceLinked="0"/>
        <c:majorTickMark val="out"/>
        <c:minorTickMark val="none"/>
        <c:tickLblPos val="none"/>
        <c:crossAx val="451106960"/>
        <c:crosses val="autoZero"/>
        <c:auto val="1"/>
        <c:lblAlgn val="ctr"/>
        <c:lblOffset val="100"/>
        <c:noMultiLvlLbl val="0"/>
      </c:catAx>
      <c:valAx>
        <c:axId val="451106960"/>
        <c:scaling>
          <c:orientation val="minMax"/>
          <c:max val="80"/>
          <c:min val="0"/>
        </c:scaling>
        <c:delete val="0"/>
        <c:axPos val="l"/>
        <c:numFmt formatCode="0.00" sourceLinked="1"/>
        <c:majorTickMark val="none"/>
        <c:minorTickMark val="none"/>
        <c:tickLblPos val="none"/>
        <c:crossAx val="451106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BD!$D$54</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BD!$I$55:$M$55</c:f>
            </c:numRef>
          </c:val>
          <c:extLst>
            <c:ext xmlns:c16="http://schemas.microsoft.com/office/drawing/2014/chart" uri="{C3380CC4-5D6E-409C-BE32-E72D297353CC}">
              <c16:uniqueId val="{00000000-11E9-4F2B-903C-F348C20098AD}"/>
            </c:ext>
          </c:extLst>
        </c:ser>
        <c:dLbls>
          <c:showLegendKey val="0"/>
          <c:showVal val="0"/>
          <c:showCatName val="0"/>
          <c:showSerName val="0"/>
          <c:showPercent val="0"/>
          <c:showBubbleSize val="0"/>
        </c:dLbls>
        <c:gapWidth val="21"/>
        <c:axId val="451108136"/>
        <c:axId val="451108528"/>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(BD!$G$55,BD!$G$55,BD!$G$55,BD!$G$55,BD!$G$55)</c:f>
            </c:numRef>
          </c:val>
          <c:smooth val="0"/>
          <c:extLst>
            <c:ext xmlns:c16="http://schemas.microsoft.com/office/drawing/2014/chart" uri="{C3380CC4-5D6E-409C-BE32-E72D297353CC}">
              <c16:uniqueId val="{00000001-11E9-4F2B-903C-F348C20098AD}"/>
            </c:ext>
          </c:extLst>
        </c:ser>
        <c:dLbls>
          <c:showLegendKey val="0"/>
          <c:showVal val="0"/>
          <c:showCatName val="0"/>
          <c:showSerName val="0"/>
          <c:showPercent val="0"/>
          <c:showBubbleSize val="0"/>
        </c:dLbls>
        <c:marker val="1"/>
        <c:smooth val="0"/>
        <c:axId val="451108136"/>
        <c:axId val="451108528"/>
      </c:lineChart>
      <c:catAx>
        <c:axId val="451108136"/>
        <c:scaling>
          <c:orientation val="minMax"/>
        </c:scaling>
        <c:delete val="1"/>
        <c:axPos val="b"/>
        <c:numFmt formatCode="General" sourceLinked="0"/>
        <c:majorTickMark val="out"/>
        <c:minorTickMark val="none"/>
        <c:tickLblPos val="none"/>
        <c:crossAx val="451108528"/>
        <c:crosses val="autoZero"/>
        <c:auto val="1"/>
        <c:lblAlgn val="ctr"/>
        <c:lblOffset val="100"/>
        <c:noMultiLvlLbl val="0"/>
      </c:catAx>
      <c:valAx>
        <c:axId val="451108528"/>
        <c:scaling>
          <c:orientation val="minMax"/>
          <c:max val="80"/>
          <c:min val="0"/>
        </c:scaling>
        <c:delete val="0"/>
        <c:axPos val="l"/>
        <c:numFmt formatCode="0.00" sourceLinked="1"/>
        <c:majorTickMark val="none"/>
        <c:minorTickMark val="none"/>
        <c:tickLblPos val="none"/>
        <c:crossAx val="4511081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BD!$D$56</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BD!$I$57:$M$57</c:f>
            </c:numRef>
          </c:val>
          <c:extLst>
            <c:ext xmlns:c16="http://schemas.microsoft.com/office/drawing/2014/chart" uri="{C3380CC4-5D6E-409C-BE32-E72D297353CC}">
              <c16:uniqueId val="{00000000-3969-465F-9548-36F4C54C426B}"/>
            </c:ext>
          </c:extLst>
        </c:ser>
        <c:dLbls>
          <c:showLegendKey val="0"/>
          <c:showVal val="0"/>
          <c:showCatName val="0"/>
          <c:showSerName val="0"/>
          <c:showPercent val="0"/>
          <c:showBubbleSize val="0"/>
        </c:dLbls>
        <c:gapWidth val="21"/>
        <c:axId val="451109312"/>
        <c:axId val="45110970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(BD!$G$57,BD!$G$57,BD!$G$57,BD!$G$57,BD!$G$57)</c:f>
            </c:numRef>
          </c:val>
          <c:smooth val="0"/>
          <c:extLst>
            <c:ext xmlns:c16="http://schemas.microsoft.com/office/drawing/2014/chart" uri="{C3380CC4-5D6E-409C-BE32-E72D297353CC}">
              <c16:uniqueId val="{00000001-3969-465F-9548-36F4C54C426B}"/>
            </c:ext>
          </c:extLst>
        </c:ser>
        <c:dLbls>
          <c:showLegendKey val="0"/>
          <c:showVal val="0"/>
          <c:showCatName val="0"/>
          <c:showSerName val="0"/>
          <c:showPercent val="0"/>
          <c:showBubbleSize val="0"/>
        </c:dLbls>
        <c:marker val="1"/>
        <c:smooth val="0"/>
        <c:axId val="451109312"/>
        <c:axId val="451109704"/>
      </c:lineChart>
      <c:catAx>
        <c:axId val="451109312"/>
        <c:scaling>
          <c:orientation val="minMax"/>
        </c:scaling>
        <c:delete val="1"/>
        <c:axPos val="b"/>
        <c:numFmt formatCode="General" sourceLinked="0"/>
        <c:majorTickMark val="out"/>
        <c:minorTickMark val="none"/>
        <c:tickLblPos val="none"/>
        <c:crossAx val="451109704"/>
        <c:crosses val="autoZero"/>
        <c:auto val="1"/>
        <c:lblAlgn val="ctr"/>
        <c:lblOffset val="100"/>
        <c:noMultiLvlLbl val="0"/>
      </c:catAx>
      <c:valAx>
        <c:axId val="451109704"/>
        <c:scaling>
          <c:orientation val="minMax"/>
          <c:max val="80"/>
          <c:min val="0"/>
        </c:scaling>
        <c:delete val="0"/>
        <c:axPos val="l"/>
        <c:numFmt formatCode="0.00" sourceLinked="1"/>
        <c:majorTickMark val="none"/>
        <c:minorTickMark val="none"/>
        <c:tickLblPos val="none"/>
        <c:crossAx val="4511093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Sales!$D$54</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Sales!$I$55:$M$55</c:f>
            </c:numRef>
          </c:val>
          <c:extLst>
            <c:ext xmlns:c16="http://schemas.microsoft.com/office/drawing/2014/chart" uri="{C3380CC4-5D6E-409C-BE32-E72D297353CC}">
              <c16:uniqueId val="{00000000-819C-473A-A0AC-3BCF1A16C194}"/>
            </c:ext>
          </c:extLst>
        </c:ser>
        <c:dLbls>
          <c:showLegendKey val="0"/>
          <c:showVal val="0"/>
          <c:showCatName val="0"/>
          <c:showSerName val="0"/>
          <c:showPercent val="0"/>
          <c:showBubbleSize val="0"/>
        </c:dLbls>
        <c:gapWidth val="21"/>
        <c:axId val="448442512"/>
        <c:axId val="489215256"/>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(Sales!$G$55,Sales!$G$55,Sales!$G$55,Sales!$G$55,Sales!$G$55)</c:f>
            </c:numRef>
          </c:val>
          <c:smooth val="0"/>
          <c:extLst>
            <c:ext xmlns:c16="http://schemas.microsoft.com/office/drawing/2014/chart" uri="{C3380CC4-5D6E-409C-BE32-E72D297353CC}">
              <c16:uniqueId val="{00000001-819C-473A-A0AC-3BCF1A16C194}"/>
            </c:ext>
          </c:extLst>
        </c:ser>
        <c:dLbls>
          <c:showLegendKey val="0"/>
          <c:showVal val="0"/>
          <c:showCatName val="0"/>
          <c:showSerName val="0"/>
          <c:showPercent val="0"/>
          <c:showBubbleSize val="0"/>
        </c:dLbls>
        <c:marker val="1"/>
        <c:smooth val="0"/>
        <c:axId val="448442512"/>
        <c:axId val="489215256"/>
      </c:lineChart>
      <c:catAx>
        <c:axId val="448442512"/>
        <c:scaling>
          <c:orientation val="minMax"/>
        </c:scaling>
        <c:delete val="1"/>
        <c:axPos val="b"/>
        <c:numFmt formatCode="General" sourceLinked="1"/>
        <c:majorTickMark val="out"/>
        <c:minorTickMark val="none"/>
        <c:tickLblPos val="none"/>
        <c:crossAx val="489215256"/>
        <c:crosses val="autoZero"/>
        <c:auto val="1"/>
        <c:lblAlgn val="ctr"/>
        <c:lblOffset val="100"/>
        <c:noMultiLvlLbl val="0"/>
      </c:catAx>
      <c:valAx>
        <c:axId val="489215256"/>
        <c:scaling>
          <c:orientation val="minMax"/>
          <c:max val="80"/>
          <c:min val="0"/>
        </c:scaling>
        <c:delete val="0"/>
        <c:axPos val="l"/>
        <c:numFmt formatCode="0.00" sourceLinked="1"/>
        <c:majorTickMark val="none"/>
        <c:minorTickMark val="none"/>
        <c:tickLblPos val="none"/>
        <c:crossAx val="4484425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BD!$D$58</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BD!$I$59:$M$59</c:f>
            </c:numRef>
          </c:val>
          <c:extLst>
            <c:ext xmlns:c16="http://schemas.microsoft.com/office/drawing/2014/chart" uri="{C3380CC4-5D6E-409C-BE32-E72D297353CC}">
              <c16:uniqueId val="{00000000-DACA-4BF2-B8CA-E73315B1423F}"/>
            </c:ext>
          </c:extLst>
        </c:ser>
        <c:dLbls>
          <c:showLegendKey val="0"/>
          <c:showVal val="0"/>
          <c:showCatName val="0"/>
          <c:showSerName val="0"/>
          <c:showPercent val="0"/>
          <c:showBubbleSize val="0"/>
        </c:dLbls>
        <c:gapWidth val="21"/>
        <c:axId val="451111272"/>
        <c:axId val="451111664"/>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(BD!$G$59,BD!$G$59,BD!$G$59,BD!$G$59,BD!$G$59)</c:f>
            </c:numRef>
          </c:val>
          <c:smooth val="0"/>
          <c:extLst>
            <c:ext xmlns:c16="http://schemas.microsoft.com/office/drawing/2014/chart" uri="{C3380CC4-5D6E-409C-BE32-E72D297353CC}">
              <c16:uniqueId val="{00000001-DACA-4BF2-B8CA-E73315B1423F}"/>
            </c:ext>
          </c:extLst>
        </c:ser>
        <c:dLbls>
          <c:showLegendKey val="0"/>
          <c:showVal val="0"/>
          <c:showCatName val="0"/>
          <c:showSerName val="0"/>
          <c:showPercent val="0"/>
          <c:showBubbleSize val="0"/>
        </c:dLbls>
        <c:marker val="1"/>
        <c:smooth val="0"/>
        <c:axId val="451111272"/>
        <c:axId val="451111664"/>
      </c:lineChart>
      <c:catAx>
        <c:axId val="451111272"/>
        <c:scaling>
          <c:orientation val="minMax"/>
        </c:scaling>
        <c:delete val="1"/>
        <c:axPos val="b"/>
        <c:numFmt formatCode="General" sourceLinked="0"/>
        <c:majorTickMark val="out"/>
        <c:minorTickMark val="none"/>
        <c:tickLblPos val="none"/>
        <c:crossAx val="451111664"/>
        <c:crosses val="autoZero"/>
        <c:auto val="1"/>
        <c:lblAlgn val="ctr"/>
        <c:lblOffset val="100"/>
        <c:noMultiLvlLbl val="0"/>
      </c:catAx>
      <c:valAx>
        <c:axId val="451111664"/>
        <c:scaling>
          <c:orientation val="minMax"/>
          <c:max val="80"/>
          <c:min val="0"/>
        </c:scaling>
        <c:delete val="0"/>
        <c:axPos val="l"/>
        <c:numFmt formatCode="0.00" sourceLinked="1"/>
        <c:majorTickMark val="none"/>
        <c:minorTickMark val="none"/>
        <c:tickLblPos val="none"/>
        <c:crossAx val="451111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BD!$D$60</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BD!$I$61:$M$61</c:f>
            </c:numRef>
          </c:val>
          <c:extLst>
            <c:ext xmlns:c16="http://schemas.microsoft.com/office/drawing/2014/chart" uri="{C3380CC4-5D6E-409C-BE32-E72D297353CC}">
              <c16:uniqueId val="{00000000-C927-482D-9ADC-A33AEB9AB607}"/>
            </c:ext>
          </c:extLst>
        </c:ser>
        <c:dLbls>
          <c:showLegendKey val="0"/>
          <c:showVal val="0"/>
          <c:showCatName val="0"/>
          <c:showSerName val="0"/>
          <c:showPercent val="0"/>
          <c:showBubbleSize val="0"/>
        </c:dLbls>
        <c:gapWidth val="21"/>
        <c:axId val="451112448"/>
        <c:axId val="451112840"/>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(BD!$G$61,BD!$G$61,BD!$G$61,BD!$G$61,BD!$G$61)</c:f>
            </c:numRef>
          </c:val>
          <c:smooth val="0"/>
          <c:extLst>
            <c:ext xmlns:c16="http://schemas.microsoft.com/office/drawing/2014/chart" uri="{C3380CC4-5D6E-409C-BE32-E72D297353CC}">
              <c16:uniqueId val="{00000001-C927-482D-9ADC-A33AEB9AB607}"/>
            </c:ext>
          </c:extLst>
        </c:ser>
        <c:dLbls>
          <c:showLegendKey val="0"/>
          <c:showVal val="0"/>
          <c:showCatName val="0"/>
          <c:showSerName val="0"/>
          <c:showPercent val="0"/>
          <c:showBubbleSize val="0"/>
        </c:dLbls>
        <c:marker val="1"/>
        <c:smooth val="0"/>
        <c:axId val="451112448"/>
        <c:axId val="451112840"/>
      </c:lineChart>
      <c:catAx>
        <c:axId val="451112448"/>
        <c:scaling>
          <c:orientation val="minMax"/>
        </c:scaling>
        <c:delete val="1"/>
        <c:axPos val="b"/>
        <c:numFmt formatCode="General" sourceLinked="0"/>
        <c:majorTickMark val="out"/>
        <c:minorTickMark val="none"/>
        <c:tickLblPos val="none"/>
        <c:crossAx val="451112840"/>
        <c:crosses val="autoZero"/>
        <c:auto val="1"/>
        <c:lblAlgn val="ctr"/>
        <c:lblOffset val="100"/>
        <c:noMultiLvlLbl val="0"/>
      </c:catAx>
      <c:valAx>
        <c:axId val="451112840"/>
        <c:scaling>
          <c:orientation val="minMax"/>
          <c:max val="80"/>
          <c:min val="0"/>
        </c:scaling>
        <c:delete val="0"/>
        <c:axPos val="l"/>
        <c:numFmt formatCode="0.00" sourceLinked="1"/>
        <c:majorTickMark val="none"/>
        <c:minorTickMark val="none"/>
        <c:tickLblPos val="none"/>
        <c:crossAx val="4511124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BD!$D$62</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BD!$I$63:$M$63</c:f>
            </c:numRef>
          </c:val>
          <c:extLst>
            <c:ext xmlns:c16="http://schemas.microsoft.com/office/drawing/2014/chart" uri="{C3380CC4-5D6E-409C-BE32-E72D297353CC}">
              <c16:uniqueId val="{00000000-3EDF-439C-ADD8-043F783B939B}"/>
            </c:ext>
          </c:extLst>
        </c:ser>
        <c:dLbls>
          <c:showLegendKey val="0"/>
          <c:showVal val="0"/>
          <c:showCatName val="0"/>
          <c:showSerName val="0"/>
          <c:showPercent val="0"/>
          <c:showBubbleSize val="0"/>
        </c:dLbls>
        <c:gapWidth val="21"/>
        <c:axId val="451113624"/>
        <c:axId val="451114016"/>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(BD!$G$63,BD!$G$63,BD!$G$63,BD!$G$63,BD!$G$63)</c:f>
            </c:numRef>
          </c:val>
          <c:smooth val="0"/>
          <c:extLst>
            <c:ext xmlns:c16="http://schemas.microsoft.com/office/drawing/2014/chart" uri="{C3380CC4-5D6E-409C-BE32-E72D297353CC}">
              <c16:uniqueId val="{00000001-3EDF-439C-ADD8-043F783B939B}"/>
            </c:ext>
          </c:extLst>
        </c:ser>
        <c:dLbls>
          <c:showLegendKey val="0"/>
          <c:showVal val="0"/>
          <c:showCatName val="0"/>
          <c:showSerName val="0"/>
          <c:showPercent val="0"/>
          <c:showBubbleSize val="0"/>
        </c:dLbls>
        <c:marker val="1"/>
        <c:smooth val="0"/>
        <c:axId val="451113624"/>
        <c:axId val="451114016"/>
      </c:lineChart>
      <c:catAx>
        <c:axId val="451113624"/>
        <c:scaling>
          <c:orientation val="minMax"/>
        </c:scaling>
        <c:delete val="1"/>
        <c:axPos val="b"/>
        <c:numFmt formatCode="General" sourceLinked="0"/>
        <c:majorTickMark val="out"/>
        <c:minorTickMark val="none"/>
        <c:tickLblPos val="none"/>
        <c:crossAx val="451114016"/>
        <c:crosses val="autoZero"/>
        <c:auto val="1"/>
        <c:lblAlgn val="ctr"/>
        <c:lblOffset val="100"/>
        <c:noMultiLvlLbl val="0"/>
      </c:catAx>
      <c:valAx>
        <c:axId val="451114016"/>
        <c:scaling>
          <c:orientation val="minMax"/>
          <c:max val="80"/>
          <c:min val="0"/>
        </c:scaling>
        <c:delete val="0"/>
        <c:axPos val="l"/>
        <c:numFmt formatCode="0.00" sourceLinked="1"/>
        <c:majorTickMark val="none"/>
        <c:minorTickMark val="none"/>
        <c:tickLblPos val="none"/>
        <c:crossAx val="451113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BD!$D$64</c:f>
              <c:strCache>
                <c:ptCount val="1"/>
              </c:strCache>
            </c:strRef>
          </c:tx>
          <c:spPr>
            <a:solidFill>
              <a:srgbClr val="0000CC"/>
            </a:solidFill>
            <a:ln w="25400">
              <a:noFill/>
            </a:ln>
          </c:spPr>
          <c:invertIfNegative val="0"/>
          <c:cat>
            <c:numRef>
              <c:f>BD!$I$5:$M$5</c:f>
              <c:numCache>
                <c:formatCode>General</c:formatCode>
                <c:ptCount val="5"/>
                <c:pt idx="0">
                  <c:v>2014</c:v>
                </c:pt>
                <c:pt idx="1">
                  <c:v>2015</c:v>
                </c:pt>
                <c:pt idx="2">
                  <c:v>2016</c:v>
                </c:pt>
                <c:pt idx="3">
                  <c:v>2017</c:v>
                </c:pt>
                <c:pt idx="4">
                  <c:v>2018</c:v>
                </c:pt>
              </c:numCache>
            </c:numRef>
          </c:cat>
          <c:val>
            <c:numRef>
              <c:f>BD!$I$65:$M$65</c:f>
            </c:numRef>
          </c:val>
          <c:extLst>
            <c:ext xmlns:c16="http://schemas.microsoft.com/office/drawing/2014/chart" uri="{C3380CC4-5D6E-409C-BE32-E72D297353CC}">
              <c16:uniqueId val="{00000000-B772-4B44-BA72-D6B580B95254}"/>
            </c:ext>
          </c:extLst>
        </c:ser>
        <c:dLbls>
          <c:showLegendKey val="0"/>
          <c:showVal val="0"/>
          <c:showCatName val="0"/>
          <c:showSerName val="0"/>
          <c:showPercent val="0"/>
          <c:showBubbleSize val="0"/>
        </c:dLbls>
        <c:gapWidth val="21"/>
        <c:axId val="451114800"/>
        <c:axId val="451115192"/>
      </c:barChart>
      <c:lineChart>
        <c:grouping val="standard"/>
        <c:varyColors val="0"/>
        <c:ser>
          <c:idx val="1"/>
          <c:order val="1"/>
          <c:tx>
            <c:strRef>
              <c:f>BD!$G$5</c:f>
              <c:strCache>
                <c:ptCount val="1"/>
                <c:pt idx="0">
                  <c:v>Performance Stand. / Bench</c:v>
                </c:pt>
              </c:strCache>
            </c:strRef>
          </c:tx>
          <c:spPr>
            <a:ln w="19050">
              <a:solidFill>
                <a:srgbClr val="FF0000"/>
              </a:solidFill>
              <a:prstDash val="sysDash"/>
            </a:ln>
          </c:spPr>
          <c:marker>
            <c:symbol val="none"/>
          </c:marker>
          <c:val>
            <c:numRef>
              <c:f>(BD!$G$65,BD!$G$65,BD!$G$65,BD!$G$65,BD!$G$65)</c:f>
            </c:numRef>
          </c:val>
          <c:smooth val="0"/>
          <c:extLst>
            <c:ext xmlns:c16="http://schemas.microsoft.com/office/drawing/2014/chart" uri="{C3380CC4-5D6E-409C-BE32-E72D297353CC}">
              <c16:uniqueId val="{00000001-B772-4B44-BA72-D6B580B95254}"/>
            </c:ext>
          </c:extLst>
        </c:ser>
        <c:dLbls>
          <c:showLegendKey val="0"/>
          <c:showVal val="0"/>
          <c:showCatName val="0"/>
          <c:showSerName val="0"/>
          <c:showPercent val="0"/>
          <c:showBubbleSize val="0"/>
        </c:dLbls>
        <c:marker val="1"/>
        <c:smooth val="0"/>
        <c:axId val="451114800"/>
        <c:axId val="451115192"/>
      </c:lineChart>
      <c:catAx>
        <c:axId val="451114800"/>
        <c:scaling>
          <c:orientation val="minMax"/>
        </c:scaling>
        <c:delete val="1"/>
        <c:axPos val="b"/>
        <c:numFmt formatCode="General" sourceLinked="0"/>
        <c:majorTickMark val="out"/>
        <c:minorTickMark val="none"/>
        <c:tickLblPos val="none"/>
        <c:crossAx val="451115192"/>
        <c:crosses val="autoZero"/>
        <c:auto val="1"/>
        <c:lblAlgn val="ctr"/>
        <c:lblOffset val="100"/>
        <c:noMultiLvlLbl val="0"/>
      </c:catAx>
      <c:valAx>
        <c:axId val="451115192"/>
        <c:scaling>
          <c:orientation val="minMax"/>
          <c:max val="80"/>
          <c:min val="0"/>
        </c:scaling>
        <c:delete val="0"/>
        <c:axPos val="l"/>
        <c:numFmt formatCode="0.00" sourceLinked="1"/>
        <c:majorTickMark val="none"/>
        <c:minorTickMark val="none"/>
        <c:tickLblPos val="none"/>
        <c:crossAx val="451114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Supply!$I$7:$M$7</c:f>
              <c:numCache>
                <c:formatCode>0.000</c:formatCode>
                <c:ptCount val="5"/>
              </c:numCache>
            </c:numRef>
          </c:val>
          <c:extLst>
            <c:ext xmlns:c16="http://schemas.microsoft.com/office/drawing/2014/chart" uri="{C3380CC4-5D6E-409C-BE32-E72D297353CC}">
              <c16:uniqueId val="{00000000-0D75-4CD6-B352-DDBD5D881108}"/>
            </c:ext>
          </c:extLst>
        </c:ser>
        <c:dLbls>
          <c:showLegendKey val="0"/>
          <c:showVal val="0"/>
          <c:showCatName val="0"/>
          <c:showSerName val="0"/>
          <c:showPercent val="0"/>
          <c:showBubbleSize val="0"/>
        </c:dLbls>
        <c:gapWidth val="21"/>
        <c:axId val="451115976"/>
        <c:axId val="45111636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(Supply!$G$7,Supply!$G$7,Supply!$G$7,Supply!$G$7,Supply!$G$7)</c:f>
              <c:numCache>
                <c:formatCode>0.00</c:formatCode>
                <c:ptCount val="5"/>
              </c:numCache>
            </c:numRef>
          </c:val>
          <c:smooth val="0"/>
          <c:extLst>
            <c:ext xmlns:c16="http://schemas.microsoft.com/office/drawing/2014/chart" uri="{C3380CC4-5D6E-409C-BE32-E72D297353CC}">
              <c16:uniqueId val="{00000001-0D75-4CD6-B352-DDBD5D881108}"/>
            </c:ext>
          </c:extLst>
        </c:ser>
        <c:dLbls>
          <c:showLegendKey val="0"/>
          <c:showVal val="0"/>
          <c:showCatName val="0"/>
          <c:showSerName val="0"/>
          <c:showPercent val="0"/>
          <c:showBubbleSize val="0"/>
        </c:dLbls>
        <c:marker val="1"/>
        <c:smooth val="0"/>
        <c:axId val="451115976"/>
        <c:axId val="451116368"/>
      </c:lineChart>
      <c:catAx>
        <c:axId val="451115976"/>
        <c:scaling>
          <c:orientation val="minMax"/>
        </c:scaling>
        <c:delete val="1"/>
        <c:axPos val="b"/>
        <c:numFmt formatCode="General" sourceLinked="0"/>
        <c:majorTickMark val="out"/>
        <c:minorTickMark val="none"/>
        <c:tickLblPos val="none"/>
        <c:crossAx val="451116368"/>
        <c:crosses val="autoZero"/>
        <c:auto val="1"/>
        <c:lblAlgn val="ctr"/>
        <c:lblOffset val="100"/>
        <c:noMultiLvlLbl val="0"/>
      </c:catAx>
      <c:valAx>
        <c:axId val="451116368"/>
        <c:scaling>
          <c:orientation val="minMax"/>
          <c:max val="0.25"/>
          <c:min val="0"/>
        </c:scaling>
        <c:delete val="0"/>
        <c:axPos val="l"/>
        <c:numFmt formatCode="0.000" sourceLinked="1"/>
        <c:majorTickMark val="none"/>
        <c:minorTickMark val="none"/>
        <c:tickLblPos val="none"/>
        <c:crossAx val="451115976"/>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Supply!$I$9:$M$9</c:f>
              <c:numCache>
                <c:formatCode>0%</c:formatCode>
                <c:ptCount val="5"/>
              </c:numCache>
            </c:numRef>
          </c:val>
          <c:extLst>
            <c:ext xmlns:c16="http://schemas.microsoft.com/office/drawing/2014/chart" uri="{C3380CC4-5D6E-409C-BE32-E72D297353CC}">
              <c16:uniqueId val="{00000000-B7CE-4B54-863A-A26ABC6A4B4B}"/>
            </c:ext>
          </c:extLst>
        </c:ser>
        <c:dLbls>
          <c:showLegendKey val="0"/>
          <c:showVal val="0"/>
          <c:showCatName val="0"/>
          <c:showSerName val="0"/>
          <c:showPercent val="0"/>
          <c:showBubbleSize val="0"/>
        </c:dLbls>
        <c:gapWidth val="21"/>
        <c:axId val="451117152"/>
        <c:axId val="45111754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(Supply!$G$9,Supply!$G$9,Supply!$G$9,Supply!$G$9,Supply!$G$9)</c:f>
              <c:numCache>
                <c:formatCode>General</c:formatCode>
                <c:ptCount val="5"/>
              </c:numCache>
            </c:numRef>
          </c:val>
          <c:smooth val="0"/>
          <c:extLst>
            <c:ext xmlns:c16="http://schemas.microsoft.com/office/drawing/2014/chart" uri="{C3380CC4-5D6E-409C-BE32-E72D297353CC}">
              <c16:uniqueId val="{00000001-B7CE-4B54-863A-A26ABC6A4B4B}"/>
            </c:ext>
          </c:extLst>
        </c:ser>
        <c:dLbls>
          <c:showLegendKey val="0"/>
          <c:showVal val="0"/>
          <c:showCatName val="0"/>
          <c:showSerName val="0"/>
          <c:showPercent val="0"/>
          <c:showBubbleSize val="0"/>
        </c:dLbls>
        <c:marker val="1"/>
        <c:smooth val="0"/>
        <c:axId val="451117152"/>
        <c:axId val="451117544"/>
      </c:lineChart>
      <c:catAx>
        <c:axId val="451117152"/>
        <c:scaling>
          <c:orientation val="minMax"/>
        </c:scaling>
        <c:delete val="1"/>
        <c:axPos val="b"/>
        <c:numFmt formatCode="General" sourceLinked="0"/>
        <c:majorTickMark val="out"/>
        <c:minorTickMark val="none"/>
        <c:tickLblPos val="none"/>
        <c:crossAx val="451117544"/>
        <c:crosses val="autoZero"/>
        <c:auto val="1"/>
        <c:lblAlgn val="ctr"/>
        <c:lblOffset val="100"/>
        <c:noMultiLvlLbl val="0"/>
      </c:catAx>
      <c:valAx>
        <c:axId val="451117544"/>
        <c:scaling>
          <c:orientation val="minMax"/>
          <c:max val="1"/>
          <c:min val="0"/>
        </c:scaling>
        <c:delete val="0"/>
        <c:axPos val="l"/>
        <c:numFmt formatCode="0%" sourceLinked="1"/>
        <c:majorTickMark val="none"/>
        <c:minorTickMark val="none"/>
        <c:tickLblPos val="none"/>
        <c:crossAx val="451117152"/>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Supply!$I$11:$M$11</c:f>
              <c:numCache>
                <c:formatCode>0.00</c:formatCode>
                <c:ptCount val="5"/>
              </c:numCache>
            </c:numRef>
          </c:val>
          <c:extLst>
            <c:ext xmlns:c16="http://schemas.microsoft.com/office/drawing/2014/chart" uri="{C3380CC4-5D6E-409C-BE32-E72D297353CC}">
              <c16:uniqueId val="{00000000-5ED7-44C1-977E-A95D4F765219}"/>
            </c:ext>
          </c:extLst>
        </c:ser>
        <c:dLbls>
          <c:showLegendKey val="0"/>
          <c:showVal val="0"/>
          <c:showCatName val="0"/>
          <c:showSerName val="0"/>
          <c:showPercent val="0"/>
          <c:showBubbleSize val="0"/>
        </c:dLbls>
        <c:gapWidth val="21"/>
        <c:axId val="451118328"/>
        <c:axId val="45111872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(Supply!$G$11,Supply!$G$11,Supply!$G$11,Supply!$G$11,Supply!$G$11)</c:f>
              <c:numCache>
                <c:formatCode>General</c:formatCode>
                <c:ptCount val="5"/>
              </c:numCache>
            </c:numRef>
          </c:val>
          <c:smooth val="0"/>
          <c:extLst>
            <c:ext xmlns:c16="http://schemas.microsoft.com/office/drawing/2014/chart" uri="{C3380CC4-5D6E-409C-BE32-E72D297353CC}">
              <c16:uniqueId val="{00000001-5ED7-44C1-977E-A95D4F765219}"/>
            </c:ext>
          </c:extLst>
        </c:ser>
        <c:dLbls>
          <c:showLegendKey val="0"/>
          <c:showVal val="0"/>
          <c:showCatName val="0"/>
          <c:showSerName val="0"/>
          <c:showPercent val="0"/>
          <c:showBubbleSize val="0"/>
        </c:dLbls>
        <c:marker val="1"/>
        <c:smooth val="0"/>
        <c:axId val="451118328"/>
        <c:axId val="451118720"/>
      </c:lineChart>
      <c:catAx>
        <c:axId val="451118328"/>
        <c:scaling>
          <c:orientation val="minMax"/>
        </c:scaling>
        <c:delete val="1"/>
        <c:axPos val="b"/>
        <c:numFmt formatCode="General" sourceLinked="0"/>
        <c:majorTickMark val="out"/>
        <c:minorTickMark val="none"/>
        <c:tickLblPos val="none"/>
        <c:crossAx val="451118720"/>
        <c:crosses val="autoZero"/>
        <c:auto val="1"/>
        <c:lblAlgn val="ctr"/>
        <c:lblOffset val="100"/>
        <c:noMultiLvlLbl val="0"/>
      </c:catAx>
      <c:valAx>
        <c:axId val="451118720"/>
        <c:scaling>
          <c:orientation val="minMax"/>
          <c:max val="5"/>
          <c:min val="0"/>
        </c:scaling>
        <c:delete val="0"/>
        <c:axPos val="l"/>
        <c:numFmt formatCode="0.00" sourceLinked="1"/>
        <c:majorTickMark val="none"/>
        <c:minorTickMark val="none"/>
        <c:tickLblPos val="none"/>
        <c:crossAx val="451118328"/>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Supply!$I$13:$M$13</c:f>
              <c:numCache>
                <c:formatCode>0.00</c:formatCode>
                <c:ptCount val="5"/>
              </c:numCache>
            </c:numRef>
          </c:val>
          <c:extLst>
            <c:ext xmlns:c16="http://schemas.microsoft.com/office/drawing/2014/chart" uri="{C3380CC4-5D6E-409C-BE32-E72D297353CC}">
              <c16:uniqueId val="{00000000-0A8F-4AC7-9452-174744176817}"/>
            </c:ext>
          </c:extLst>
        </c:ser>
        <c:dLbls>
          <c:showLegendKey val="0"/>
          <c:showVal val="0"/>
          <c:showCatName val="0"/>
          <c:showSerName val="0"/>
          <c:showPercent val="0"/>
          <c:showBubbleSize val="0"/>
        </c:dLbls>
        <c:gapWidth val="21"/>
        <c:axId val="451119504"/>
        <c:axId val="45111989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(Supply!$G$13,Supply!$G$13,Supply!$G$13,Supply!$G$13,Supply!$G$13)</c:f>
              <c:numCache>
                <c:formatCode>General</c:formatCode>
                <c:ptCount val="5"/>
              </c:numCache>
            </c:numRef>
          </c:val>
          <c:smooth val="0"/>
          <c:extLst>
            <c:ext xmlns:c16="http://schemas.microsoft.com/office/drawing/2014/chart" uri="{C3380CC4-5D6E-409C-BE32-E72D297353CC}">
              <c16:uniqueId val="{00000001-0A8F-4AC7-9452-174744176817}"/>
            </c:ext>
          </c:extLst>
        </c:ser>
        <c:dLbls>
          <c:showLegendKey val="0"/>
          <c:showVal val="0"/>
          <c:showCatName val="0"/>
          <c:showSerName val="0"/>
          <c:showPercent val="0"/>
          <c:showBubbleSize val="0"/>
        </c:dLbls>
        <c:marker val="1"/>
        <c:smooth val="0"/>
        <c:axId val="451119504"/>
        <c:axId val="451119896"/>
      </c:lineChart>
      <c:catAx>
        <c:axId val="451119504"/>
        <c:scaling>
          <c:orientation val="minMax"/>
        </c:scaling>
        <c:delete val="1"/>
        <c:axPos val="b"/>
        <c:numFmt formatCode="General" sourceLinked="0"/>
        <c:majorTickMark val="out"/>
        <c:minorTickMark val="none"/>
        <c:tickLblPos val="none"/>
        <c:crossAx val="451119896"/>
        <c:crosses val="autoZero"/>
        <c:auto val="1"/>
        <c:lblAlgn val="ctr"/>
        <c:lblOffset val="100"/>
        <c:noMultiLvlLbl val="0"/>
      </c:catAx>
      <c:valAx>
        <c:axId val="451119896"/>
        <c:scaling>
          <c:orientation val="minMax"/>
          <c:max val="5"/>
          <c:min val="0"/>
        </c:scaling>
        <c:delete val="0"/>
        <c:axPos val="l"/>
        <c:numFmt formatCode="0.00" sourceLinked="1"/>
        <c:majorTickMark val="none"/>
        <c:minorTickMark val="none"/>
        <c:tickLblPos val="none"/>
        <c:crossAx val="45111950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Supply!$I$15:$M$15</c:f>
              <c:numCache>
                <c:formatCode>0.00</c:formatCode>
                <c:ptCount val="5"/>
              </c:numCache>
            </c:numRef>
          </c:val>
          <c:extLst>
            <c:ext xmlns:c16="http://schemas.microsoft.com/office/drawing/2014/chart" uri="{C3380CC4-5D6E-409C-BE32-E72D297353CC}">
              <c16:uniqueId val="{00000000-56A5-4C43-8758-08593F9E44A6}"/>
            </c:ext>
          </c:extLst>
        </c:ser>
        <c:dLbls>
          <c:showLegendKey val="0"/>
          <c:showVal val="0"/>
          <c:showCatName val="0"/>
          <c:showSerName val="0"/>
          <c:showPercent val="0"/>
          <c:showBubbleSize val="0"/>
        </c:dLbls>
        <c:gapWidth val="21"/>
        <c:axId val="451120680"/>
        <c:axId val="45112107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(Supply!$G$15,Supply!$G$15,Supply!$G$15,Supply!$G$15,Supply!$G$15)</c:f>
              <c:numCache>
                <c:formatCode>General</c:formatCode>
                <c:ptCount val="5"/>
              </c:numCache>
            </c:numRef>
          </c:val>
          <c:smooth val="0"/>
          <c:extLst>
            <c:ext xmlns:c16="http://schemas.microsoft.com/office/drawing/2014/chart" uri="{C3380CC4-5D6E-409C-BE32-E72D297353CC}">
              <c16:uniqueId val="{00000001-56A5-4C43-8758-08593F9E44A6}"/>
            </c:ext>
          </c:extLst>
        </c:ser>
        <c:dLbls>
          <c:showLegendKey val="0"/>
          <c:showVal val="0"/>
          <c:showCatName val="0"/>
          <c:showSerName val="0"/>
          <c:showPercent val="0"/>
          <c:showBubbleSize val="0"/>
        </c:dLbls>
        <c:marker val="1"/>
        <c:smooth val="0"/>
        <c:axId val="451120680"/>
        <c:axId val="451121072"/>
      </c:lineChart>
      <c:catAx>
        <c:axId val="451120680"/>
        <c:scaling>
          <c:orientation val="minMax"/>
        </c:scaling>
        <c:delete val="1"/>
        <c:axPos val="b"/>
        <c:numFmt formatCode="General" sourceLinked="0"/>
        <c:majorTickMark val="out"/>
        <c:minorTickMark val="none"/>
        <c:tickLblPos val="none"/>
        <c:crossAx val="451121072"/>
        <c:crosses val="autoZero"/>
        <c:auto val="1"/>
        <c:lblAlgn val="ctr"/>
        <c:lblOffset val="100"/>
        <c:noMultiLvlLbl val="0"/>
      </c:catAx>
      <c:valAx>
        <c:axId val="451121072"/>
        <c:scaling>
          <c:orientation val="minMax"/>
          <c:max val="5"/>
          <c:min val="0"/>
        </c:scaling>
        <c:delete val="0"/>
        <c:axPos val="l"/>
        <c:numFmt formatCode="0.00" sourceLinked="1"/>
        <c:majorTickMark val="none"/>
        <c:minorTickMark val="none"/>
        <c:tickLblPos val="none"/>
        <c:crossAx val="45112068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Supply!$I$17:$M$17</c:f>
              <c:numCache>
                <c:formatCode>0</c:formatCode>
                <c:ptCount val="5"/>
              </c:numCache>
            </c:numRef>
          </c:val>
          <c:extLst>
            <c:ext xmlns:c16="http://schemas.microsoft.com/office/drawing/2014/chart" uri="{C3380CC4-5D6E-409C-BE32-E72D297353CC}">
              <c16:uniqueId val="{00000000-C5E2-4344-AA6F-8667DFB7CF24}"/>
            </c:ext>
          </c:extLst>
        </c:ser>
        <c:dLbls>
          <c:showLegendKey val="0"/>
          <c:showVal val="0"/>
          <c:showCatName val="0"/>
          <c:showSerName val="0"/>
          <c:showPercent val="0"/>
          <c:showBubbleSize val="0"/>
        </c:dLbls>
        <c:gapWidth val="21"/>
        <c:axId val="451121856"/>
        <c:axId val="45112224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(Supply!$G$17,Supply!$G$17,Supply!$G$17,Supply!$G$17,Supply!$G$17)</c:f>
              <c:numCache>
                <c:formatCode>General</c:formatCode>
                <c:ptCount val="5"/>
              </c:numCache>
            </c:numRef>
          </c:val>
          <c:smooth val="0"/>
          <c:extLst>
            <c:ext xmlns:c16="http://schemas.microsoft.com/office/drawing/2014/chart" uri="{C3380CC4-5D6E-409C-BE32-E72D297353CC}">
              <c16:uniqueId val="{00000001-C5E2-4344-AA6F-8667DFB7CF24}"/>
            </c:ext>
          </c:extLst>
        </c:ser>
        <c:dLbls>
          <c:showLegendKey val="0"/>
          <c:showVal val="0"/>
          <c:showCatName val="0"/>
          <c:showSerName val="0"/>
          <c:showPercent val="0"/>
          <c:showBubbleSize val="0"/>
        </c:dLbls>
        <c:marker val="1"/>
        <c:smooth val="0"/>
        <c:axId val="451121856"/>
        <c:axId val="451122248"/>
      </c:lineChart>
      <c:catAx>
        <c:axId val="451121856"/>
        <c:scaling>
          <c:orientation val="minMax"/>
        </c:scaling>
        <c:delete val="1"/>
        <c:axPos val="b"/>
        <c:numFmt formatCode="General" sourceLinked="0"/>
        <c:majorTickMark val="out"/>
        <c:minorTickMark val="none"/>
        <c:tickLblPos val="none"/>
        <c:crossAx val="451122248"/>
        <c:crosses val="autoZero"/>
        <c:auto val="1"/>
        <c:lblAlgn val="ctr"/>
        <c:lblOffset val="100"/>
        <c:noMultiLvlLbl val="0"/>
      </c:catAx>
      <c:valAx>
        <c:axId val="451122248"/>
        <c:scaling>
          <c:orientation val="minMax"/>
          <c:max val="150"/>
          <c:min val="0"/>
        </c:scaling>
        <c:delete val="0"/>
        <c:axPos val="l"/>
        <c:numFmt formatCode="0" sourceLinked="1"/>
        <c:majorTickMark val="none"/>
        <c:minorTickMark val="none"/>
        <c:tickLblPos val="none"/>
        <c:crossAx val="4511218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Sales!$D$56</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Sales!$I$57:$M$57</c:f>
            </c:numRef>
          </c:val>
          <c:extLst>
            <c:ext xmlns:c16="http://schemas.microsoft.com/office/drawing/2014/chart" uri="{C3380CC4-5D6E-409C-BE32-E72D297353CC}">
              <c16:uniqueId val="{00000000-C433-4EA1-9A70-EC6672D79A8B}"/>
            </c:ext>
          </c:extLst>
        </c:ser>
        <c:dLbls>
          <c:showLegendKey val="0"/>
          <c:showVal val="0"/>
          <c:showCatName val="0"/>
          <c:showSerName val="0"/>
          <c:showPercent val="0"/>
          <c:showBubbleSize val="0"/>
        </c:dLbls>
        <c:gapWidth val="21"/>
        <c:axId val="489216040"/>
        <c:axId val="48921643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(Sales!$G$57,Sales!$G$57,Sales!$G$57,Sales!$G$57,Sales!$G$57)</c:f>
            </c:numRef>
          </c:val>
          <c:smooth val="0"/>
          <c:extLst>
            <c:ext xmlns:c16="http://schemas.microsoft.com/office/drawing/2014/chart" uri="{C3380CC4-5D6E-409C-BE32-E72D297353CC}">
              <c16:uniqueId val="{00000001-C433-4EA1-9A70-EC6672D79A8B}"/>
            </c:ext>
          </c:extLst>
        </c:ser>
        <c:dLbls>
          <c:showLegendKey val="0"/>
          <c:showVal val="0"/>
          <c:showCatName val="0"/>
          <c:showSerName val="0"/>
          <c:showPercent val="0"/>
          <c:showBubbleSize val="0"/>
        </c:dLbls>
        <c:marker val="1"/>
        <c:smooth val="0"/>
        <c:axId val="489216040"/>
        <c:axId val="489216432"/>
      </c:lineChart>
      <c:catAx>
        <c:axId val="489216040"/>
        <c:scaling>
          <c:orientation val="minMax"/>
        </c:scaling>
        <c:delete val="1"/>
        <c:axPos val="b"/>
        <c:numFmt formatCode="General" sourceLinked="1"/>
        <c:majorTickMark val="out"/>
        <c:minorTickMark val="none"/>
        <c:tickLblPos val="none"/>
        <c:crossAx val="489216432"/>
        <c:crosses val="autoZero"/>
        <c:auto val="1"/>
        <c:lblAlgn val="ctr"/>
        <c:lblOffset val="100"/>
        <c:noMultiLvlLbl val="0"/>
      </c:catAx>
      <c:valAx>
        <c:axId val="489216432"/>
        <c:scaling>
          <c:orientation val="minMax"/>
          <c:max val="80"/>
          <c:min val="0"/>
        </c:scaling>
        <c:delete val="0"/>
        <c:axPos val="l"/>
        <c:numFmt formatCode="0.00" sourceLinked="1"/>
        <c:majorTickMark val="none"/>
        <c:minorTickMark val="none"/>
        <c:tickLblPos val="none"/>
        <c:crossAx val="4892160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Supply!$D$18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Supply!$I$19:$M$19</c:f>
              <c:numCache>
                <c:formatCode>0</c:formatCode>
                <c:ptCount val="5"/>
              </c:numCache>
            </c:numRef>
          </c:val>
          <c:extLst>
            <c:ext xmlns:c16="http://schemas.microsoft.com/office/drawing/2014/chart" uri="{C3380CC4-5D6E-409C-BE32-E72D297353CC}">
              <c16:uniqueId val="{00000000-7A3E-4A5E-BF33-4E24CEB09FEE}"/>
            </c:ext>
          </c:extLst>
        </c:ser>
        <c:dLbls>
          <c:showLegendKey val="0"/>
          <c:showVal val="0"/>
          <c:showCatName val="0"/>
          <c:showSerName val="0"/>
          <c:showPercent val="0"/>
          <c:showBubbleSize val="0"/>
        </c:dLbls>
        <c:gapWidth val="21"/>
        <c:axId val="451123032"/>
        <c:axId val="45112342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(Supply!$G$19,Supply!$G$19,Supply!$G$19,Supply!$G$19,Supply!$G$19)</c:f>
              <c:numCache>
                <c:formatCode>General</c:formatCode>
                <c:ptCount val="5"/>
              </c:numCache>
            </c:numRef>
          </c:val>
          <c:smooth val="0"/>
          <c:extLst>
            <c:ext xmlns:c16="http://schemas.microsoft.com/office/drawing/2014/chart" uri="{C3380CC4-5D6E-409C-BE32-E72D297353CC}">
              <c16:uniqueId val="{00000001-7A3E-4A5E-BF33-4E24CEB09FEE}"/>
            </c:ext>
          </c:extLst>
        </c:ser>
        <c:dLbls>
          <c:showLegendKey val="0"/>
          <c:showVal val="0"/>
          <c:showCatName val="0"/>
          <c:showSerName val="0"/>
          <c:showPercent val="0"/>
          <c:showBubbleSize val="0"/>
        </c:dLbls>
        <c:marker val="1"/>
        <c:smooth val="0"/>
        <c:axId val="451123032"/>
        <c:axId val="451123424"/>
      </c:lineChart>
      <c:catAx>
        <c:axId val="451123032"/>
        <c:scaling>
          <c:orientation val="minMax"/>
        </c:scaling>
        <c:delete val="1"/>
        <c:axPos val="b"/>
        <c:numFmt formatCode="General" sourceLinked="0"/>
        <c:majorTickMark val="out"/>
        <c:minorTickMark val="none"/>
        <c:tickLblPos val="none"/>
        <c:crossAx val="451123424"/>
        <c:crosses val="autoZero"/>
        <c:auto val="1"/>
        <c:lblAlgn val="ctr"/>
        <c:lblOffset val="100"/>
        <c:noMultiLvlLbl val="0"/>
      </c:catAx>
      <c:valAx>
        <c:axId val="451123424"/>
        <c:scaling>
          <c:orientation val="minMax"/>
          <c:max val="100"/>
          <c:min val="0"/>
        </c:scaling>
        <c:delete val="0"/>
        <c:axPos val="l"/>
        <c:numFmt formatCode="0" sourceLinked="1"/>
        <c:majorTickMark val="none"/>
        <c:minorTickMark val="none"/>
        <c:tickLblPos val="none"/>
        <c:crossAx val="451123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Supply!$I$21:$M$21</c:f>
              <c:numCache>
                <c:formatCode>0%</c:formatCode>
                <c:ptCount val="5"/>
              </c:numCache>
            </c:numRef>
          </c:val>
          <c:extLst>
            <c:ext xmlns:c16="http://schemas.microsoft.com/office/drawing/2014/chart" uri="{C3380CC4-5D6E-409C-BE32-E72D297353CC}">
              <c16:uniqueId val="{00000000-AF23-4338-8AA7-C93386BD47D6}"/>
            </c:ext>
          </c:extLst>
        </c:ser>
        <c:dLbls>
          <c:showLegendKey val="0"/>
          <c:showVal val="0"/>
          <c:showCatName val="0"/>
          <c:showSerName val="0"/>
          <c:showPercent val="0"/>
          <c:showBubbleSize val="0"/>
        </c:dLbls>
        <c:gapWidth val="21"/>
        <c:axId val="472006168"/>
        <c:axId val="47200656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(Supply!$G$21,Supply!$G$21,Supply!$G$21,Supply!$G$21,Supply!$G$21)</c:f>
              <c:numCache>
                <c:formatCode>0%</c:formatCode>
                <c:ptCount val="5"/>
              </c:numCache>
            </c:numRef>
          </c:val>
          <c:smooth val="0"/>
          <c:extLst>
            <c:ext xmlns:c16="http://schemas.microsoft.com/office/drawing/2014/chart" uri="{C3380CC4-5D6E-409C-BE32-E72D297353CC}">
              <c16:uniqueId val="{00000001-AF23-4338-8AA7-C93386BD47D6}"/>
            </c:ext>
          </c:extLst>
        </c:ser>
        <c:dLbls>
          <c:showLegendKey val="0"/>
          <c:showVal val="0"/>
          <c:showCatName val="0"/>
          <c:showSerName val="0"/>
          <c:showPercent val="0"/>
          <c:showBubbleSize val="0"/>
        </c:dLbls>
        <c:marker val="1"/>
        <c:smooth val="0"/>
        <c:axId val="472006168"/>
        <c:axId val="472006560"/>
      </c:lineChart>
      <c:catAx>
        <c:axId val="472006168"/>
        <c:scaling>
          <c:orientation val="minMax"/>
        </c:scaling>
        <c:delete val="1"/>
        <c:axPos val="b"/>
        <c:numFmt formatCode="General" sourceLinked="0"/>
        <c:majorTickMark val="out"/>
        <c:minorTickMark val="none"/>
        <c:tickLblPos val="none"/>
        <c:crossAx val="472006560"/>
        <c:crosses val="autoZero"/>
        <c:auto val="1"/>
        <c:lblAlgn val="ctr"/>
        <c:lblOffset val="100"/>
        <c:noMultiLvlLbl val="0"/>
      </c:catAx>
      <c:valAx>
        <c:axId val="472006560"/>
        <c:scaling>
          <c:orientation val="minMax"/>
          <c:max val="1"/>
          <c:min val="0"/>
        </c:scaling>
        <c:delete val="0"/>
        <c:axPos val="l"/>
        <c:numFmt formatCode="0%" sourceLinked="1"/>
        <c:majorTickMark val="none"/>
        <c:minorTickMark val="none"/>
        <c:tickLblPos val="none"/>
        <c:crossAx val="47200616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Supply!$I$23:$M$23</c:f>
              <c:numCache>
                <c:formatCode>0</c:formatCode>
                <c:ptCount val="5"/>
              </c:numCache>
            </c:numRef>
          </c:val>
          <c:extLst>
            <c:ext xmlns:c16="http://schemas.microsoft.com/office/drawing/2014/chart" uri="{C3380CC4-5D6E-409C-BE32-E72D297353CC}">
              <c16:uniqueId val="{00000000-BF5F-4FDE-B656-0915CB3433A5}"/>
            </c:ext>
          </c:extLst>
        </c:ser>
        <c:dLbls>
          <c:showLegendKey val="0"/>
          <c:showVal val="0"/>
          <c:showCatName val="0"/>
          <c:showSerName val="0"/>
          <c:showPercent val="0"/>
          <c:showBubbleSize val="0"/>
        </c:dLbls>
        <c:gapWidth val="21"/>
        <c:axId val="472007344"/>
        <c:axId val="47200773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(Supply!$G$23,Supply!$G$23,Supply!$G$23,Supply!$G$23,Supply!$G$23)</c:f>
              <c:numCache>
                <c:formatCode>General</c:formatCode>
                <c:ptCount val="5"/>
              </c:numCache>
            </c:numRef>
          </c:val>
          <c:smooth val="0"/>
          <c:extLst>
            <c:ext xmlns:c16="http://schemas.microsoft.com/office/drawing/2014/chart" uri="{C3380CC4-5D6E-409C-BE32-E72D297353CC}">
              <c16:uniqueId val="{00000001-BF5F-4FDE-B656-0915CB3433A5}"/>
            </c:ext>
          </c:extLst>
        </c:ser>
        <c:dLbls>
          <c:showLegendKey val="0"/>
          <c:showVal val="0"/>
          <c:showCatName val="0"/>
          <c:showSerName val="0"/>
          <c:showPercent val="0"/>
          <c:showBubbleSize val="0"/>
        </c:dLbls>
        <c:marker val="1"/>
        <c:smooth val="0"/>
        <c:axId val="472007344"/>
        <c:axId val="472007736"/>
      </c:lineChart>
      <c:catAx>
        <c:axId val="472007344"/>
        <c:scaling>
          <c:orientation val="minMax"/>
        </c:scaling>
        <c:delete val="1"/>
        <c:axPos val="b"/>
        <c:numFmt formatCode="General" sourceLinked="0"/>
        <c:majorTickMark val="out"/>
        <c:minorTickMark val="none"/>
        <c:tickLblPos val="none"/>
        <c:crossAx val="472007736"/>
        <c:crosses val="autoZero"/>
        <c:auto val="1"/>
        <c:lblAlgn val="ctr"/>
        <c:lblOffset val="100"/>
        <c:noMultiLvlLbl val="0"/>
      </c:catAx>
      <c:valAx>
        <c:axId val="472007736"/>
        <c:scaling>
          <c:orientation val="minMax"/>
          <c:max val="400"/>
          <c:min val="0"/>
        </c:scaling>
        <c:delete val="0"/>
        <c:axPos val="l"/>
        <c:numFmt formatCode="0" sourceLinked="1"/>
        <c:majorTickMark val="none"/>
        <c:minorTickMark val="none"/>
        <c:tickLblPos val="none"/>
        <c:crossAx val="472007344"/>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Supply!$I$25:$M$25</c:f>
              <c:numCache>
                <c:formatCode>0.0000</c:formatCode>
                <c:ptCount val="5"/>
              </c:numCache>
            </c:numRef>
          </c:val>
          <c:extLst>
            <c:ext xmlns:c16="http://schemas.microsoft.com/office/drawing/2014/chart" uri="{C3380CC4-5D6E-409C-BE32-E72D297353CC}">
              <c16:uniqueId val="{00000000-B080-4A6B-A591-A86AB041598D}"/>
            </c:ext>
          </c:extLst>
        </c:ser>
        <c:dLbls>
          <c:showLegendKey val="0"/>
          <c:showVal val="0"/>
          <c:showCatName val="0"/>
          <c:showSerName val="0"/>
          <c:showPercent val="0"/>
          <c:showBubbleSize val="0"/>
        </c:dLbls>
        <c:gapWidth val="21"/>
        <c:axId val="472008520"/>
        <c:axId val="47200891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(Supply!$G$25,Supply!$G$25,Supply!$G$25,Supply!$G$25,Supply!$G$25)</c:f>
              <c:numCache>
                <c:formatCode>General</c:formatCode>
                <c:ptCount val="5"/>
              </c:numCache>
            </c:numRef>
          </c:val>
          <c:smooth val="0"/>
          <c:extLst>
            <c:ext xmlns:c16="http://schemas.microsoft.com/office/drawing/2014/chart" uri="{C3380CC4-5D6E-409C-BE32-E72D297353CC}">
              <c16:uniqueId val="{00000001-B080-4A6B-A591-A86AB041598D}"/>
            </c:ext>
          </c:extLst>
        </c:ser>
        <c:dLbls>
          <c:showLegendKey val="0"/>
          <c:showVal val="0"/>
          <c:showCatName val="0"/>
          <c:showSerName val="0"/>
          <c:showPercent val="0"/>
          <c:showBubbleSize val="0"/>
        </c:dLbls>
        <c:marker val="1"/>
        <c:smooth val="0"/>
        <c:axId val="472008520"/>
        <c:axId val="472008912"/>
      </c:lineChart>
      <c:catAx>
        <c:axId val="472008520"/>
        <c:scaling>
          <c:orientation val="minMax"/>
        </c:scaling>
        <c:delete val="1"/>
        <c:axPos val="b"/>
        <c:numFmt formatCode="General" sourceLinked="0"/>
        <c:majorTickMark val="out"/>
        <c:minorTickMark val="none"/>
        <c:tickLblPos val="none"/>
        <c:crossAx val="472008912"/>
        <c:crosses val="autoZero"/>
        <c:auto val="1"/>
        <c:lblAlgn val="ctr"/>
        <c:lblOffset val="100"/>
        <c:noMultiLvlLbl val="0"/>
      </c:catAx>
      <c:valAx>
        <c:axId val="472008912"/>
        <c:scaling>
          <c:orientation val="minMax"/>
          <c:max val="1.0000000000000005E-2"/>
          <c:min val="0"/>
        </c:scaling>
        <c:delete val="0"/>
        <c:axPos val="l"/>
        <c:numFmt formatCode="0.0000" sourceLinked="1"/>
        <c:majorTickMark val="none"/>
        <c:minorTickMark val="none"/>
        <c:tickLblPos val="none"/>
        <c:crossAx val="472008520"/>
        <c:crosses val="autoZero"/>
        <c:crossBetween val="between"/>
        <c:majorUnit val="1.0000000000000151E-4"/>
        <c:minorUnit val="1.0000000000000151E-4"/>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Supply!$I$27:$M$27</c:f>
              <c:numCache>
                <c:formatCode>0</c:formatCode>
                <c:ptCount val="5"/>
              </c:numCache>
            </c:numRef>
          </c:val>
          <c:extLst>
            <c:ext xmlns:c16="http://schemas.microsoft.com/office/drawing/2014/chart" uri="{C3380CC4-5D6E-409C-BE32-E72D297353CC}">
              <c16:uniqueId val="{00000000-7ACD-469F-A057-FAEBE4274F66}"/>
            </c:ext>
          </c:extLst>
        </c:ser>
        <c:dLbls>
          <c:showLegendKey val="0"/>
          <c:showVal val="0"/>
          <c:showCatName val="0"/>
          <c:showSerName val="0"/>
          <c:showPercent val="0"/>
          <c:showBubbleSize val="0"/>
        </c:dLbls>
        <c:gapWidth val="21"/>
        <c:axId val="472009696"/>
        <c:axId val="47201008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(Supply!$G$27,Supply!$G$27,Supply!$G$27,Supply!$G$27,Supply!$G$27)</c:f>
              <c:numCache>
                <c:formatCode>General</c:formatCode>
                <c:ptCount val="5"/>
              </c:numCache>
            </c:numRef>
          </c:val>
          <c:smooth val="0"/>
          <c:extLst>
            <c:ext xmlns:c16="http://schemas.microsoft.com/office/drawing/2014/chart" uri="{C3380CC4-5D6E-409C-BE32-E72D297353CC}">
              <c16:uniqueId val="{00000001-7ACD-469F-A057-FAEBE4274F66}"/>
            </c:ext>
          </c:extLst>
        </c:ser>
        <c:dLbls>
          <c:showLegendKey val="0"/>
          <c:showVal val="0"/>
          <c:showCatName val="0"/>
          <c:showSerName val="0"/>
          <c:showPercent val="0"/>
          <c:showBubbleSize val="0"/>
        </c:dLbls>
        <c:marker val="1"/>
        <c:smooth val="0"/>
        <c:axId val="472009696"/>
        <c:axId val="472010088"/>
      </c:lineChart>
      <c:catAx>
        <c:axId val="472009696"/>
        <c:scaling>
          <c:orientation val="minMax"/>
        </c:scaling>
        <c:delete val="1"/>
        <c:axPos val="b"/>
        <c:numFmt formatCode="General" sourceLinked="0"/>
        <c:majorTickMark val="out"/>
        <c:minorTickMark val="none"/>
        <c:tickLblPos val="none"/>
        <c:crossAx val="472010088"/>
        <c:crosses val="autoZero"/>
        <c:auto val="1"/>
        <c:lblAlgn val="ctr"/>
        <c:lblOffset val="100"/>
        <c:noMultiLvlLbl val="0"/>
      </c:catAx>
      <c:valAx>
        <c:axId val="472010088"/>
        <c:scaling>
          <c:orientation val="minMax"/>
          <c:max val="50"/>
          <c:min val="0"/>
        </c:scaling>
        <c:delete val="0"/>
        <c:axPos val="l"/>
        <c:numFmt formatCode="0" sourceLinked="1"/>
        <c:majorTickMark val="none"/>
        <c:minorTickMark val="none"/>
        <c:tickLblPos val="none"/>
        <c:crossAx val="472009696"/>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Supply!$D$28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Supply!$I$29:$M$29</c:f>
              <c:numCache>
                <c:formatCode>#,##0</c:formatCode>
                <c:ptCount val="5"/>
              </c:numCache>
            </c:numRef>
          </c:val>
          <c:extLst>
            <c:ext xmlns:c16="http://schemas.microsoft.com/office/drawing/2014/chart" uri="{C3380CC4-5D6E-409C-BE32-E72D297353CC}">
              <c16:uniqueId val="{00000000-8CC0-463C-B94E-9E57E4D608A2}"/>
            </c:ext>
          </c:extLst>
        </c:ser>
        <c:dLbls>
          <c:showLegendKey val="0"/>
          <c:showVal val="0"/>
          <c:showCatName val="0"/>
          <c:showSerName val="0"/>
          <c:showPercent val="0"/>
          <c:showBubbleSize val="0"/>
        </c:dLbls>
        <c:gapWidth val="21"/>
        <c:axId val="472010872"/>
        <c:axId val="47201126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(Supply!$G$29,Supply!$G$29,Supply!$G$29,Supply!$G$29,Supply!$G$29)</c:f>
              <c:numCache>
                <c:formatCode>General</c:formatCode>
                <c:ptCount val="5"/>
              </c:numCache>
            </c:numRef>
          </c:val>
          <c:smooth val="0"/>
          <c:extLst>
            <c:ext xmlns:c16="http://schemas.microsoft.com/office/drawing/2014/chart" uri="{C3380CC4-5D6E-409C-BE32-E72D297353CC}">
              <c16:uniqueId val="{00000001-8CC0-463C-B94E-9E57E4D608A2}"/>
            </c:ext>
          </c:extLst>
        </c:ser>
        <c:dLbls>
          <c:showLegendKey val="0"/>
          <c:showVal val="0"/>
          <c:showCatName val="0"/>
          <c:showSerName val="0"/>
          <c:showPercent val="0"/>
          <c:showBubbleSize val="0"/>
        </c:dLbls>
        <c:marker val="1"/>
        <c:smooth val="0"/>
        <c:axId val="472010872"/>
        <c:axId val="472011264"/>
      </c:lineChart>
      <c:catAx>
        <c:axId val="472010872"/>
        <c:scaling>
          <c:orientation val="minMax"/>
        </c:scaling>
        <c:delete val="1"/>
        <c:axPos val="b"/>
        <c:numFmt formatCode="General" sourceLinked="0"/>
        <c:majorTickMark val="out"/>
        <c:minorTickMark val="none"/>
        <c:tickLblPos val="none"/>
        <c:crossAx val="472011264"/>
        <c:crosses val="autoZero"/>
        <c:auto val="1"/>
        <c:lblAlgn val="ctr"/>
        <c:lblOffset val="100"/>
        <c:noMultiLvlLbl val="0"/>
      </c:catAx>
      <c:valAx>
        <c:axId val="472011264"/>
        <c:scaling>
          <c:orientation val="minMax"/>
          <c:max val="500000"/>
          <c:min val="0"/>
        </c:scaling>
        <c:delete val="0"/>
        <c:axPos val="l"/>
        <c:numFmt formatCode="#,##0" sourceLinked="1"/>
        <c:majorTickMark val="none"/>
        <c:minorTickMark val="none"/>
        <c:tickLblPos val="none"/>
        <c:crossAx val="472010872"/>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Supply!$I$31:$M$31</c:f>
              <c:numCache>
                <c:formatCode>0</c:formatCode>
                <c:ptCount val="5"/>
              </c:numCache>
            </c:numRef>
          </c:val>
          <c:extLst>
            <c:ext xmlns:c16="http://schemas.microsoft.com/office/drawing/2014/chart" uri="{C3380CC4-5D6E-409C-BE32-E72D297353CC}">
              <c16:uniqueId val="{00000000-03B2-4A21-8015-AE2DE98C6314}"/>
            </c:ext>
          </c:extLst>
        </c:ser>
        <c:dLbls>
          <c:showLegendKey val="0"/>
          <c:showVal val="0"/>
          <c:showCatName val="0"/>
          <c:showSerName val="0"/>
          <c:showPercent val="0"/>
          <c:showBubbleSize val="0"/>
        </c:dLbls>
        <c:gapWidth val="21"/>
        <c:axId val="472012048"/>
        <c:axId val="47201244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(Supply!$G$31,Supply!$G$31,Supply!$G$31,Supply!$G$31,Supply!$G$31)</c:f>
              <c:numCache>
                <c:formatCode>General</c:formatCode>
                <c:ptCount val="5"/>
              </c:numCache>
            </c:numRef>
          </c:val>
          <c:smooth val="0"/>
          <c:extLst>
            <c:ext xmlns:c16="http://schemas.microsoft.com/office/drawing/2014/chart" uri="{C3380CC4-5D6E-409C-BE32-E72D297353CC}">
              <c16:uniqueId val="{00000001-03B2-4A21-8015-AE2DE98C6314}"/>
            </c:ext>
          </c:extLst>
        </c:ser>
        <c:dLbls>
          <c:showLegendKey val="0"/>
          <c:showVal val="0"/>
          <c:showCatName val="0"/>
          <c:showSerName val="0"/>
          <c:showPercent val="0"/>
          <c:showBubbleSize val="0"/>
        </c:dLbls>
        <c:marker val="1"/>
        <c:smooth val="0"/>
        <c:axId val="472012048"/>
        <c:axId val="472012440"/>
      </c:lineChart>
      <c:catAx>
        <c:axId val="472012048"/>
        <c:scaling>
          <c:orientation val="minMax"/>
        </c:scaling>
        <c:delete val="1"/>
        <c:axPos val="b"/>
        <c:numFmt formatCode="General" sourceLinked="0"/>
        <c:majorTickMark val="out"/>
        <c:minorTickMark val="none"/>
        <c:tickLblPos val="none"/>
        <c:crossAx val="472012440"/>
        <c:crosses val="autoZero"/>
        <c:auto val="1"/>
        <c:lblAlgn val="ctr"/>
        <c:lblOffset val="100"/>
        <c:noMultiLvlLbl val="0"/>
      </c:catAx>
      <c:valAx>
        <c:axId val="472012440"/>
        <c:scaling>
          <c:orientation val="minMax"/>
          <c:max val="100"/>
          <c:min val="0"/>
        </c:scaling>
        <c:delete val="0"/>
        <c:axPos val="l"/>
        <c:numFmt formatCode="0" sourceLinked="1"/>
        <c:majorTickMark val="none"/>
        <c:minorTickMark val="none"/>
        <c:tickLblPos val="none"/>
        <c:crossAx val="4720120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Supply!$I$33:$M$33</c:f>
              <c:numCache>
                <c:formatCode>0</c:formatCode>
                <c:ptCount val="5"/>
              </c:numCache>
            </c:numRef>
          </c:val>
          <c:extLst>
            <c:ext xmlns:c16="http://schemas.microsoft.com/office/drawing/2014/chart" uri="{C3380CC4-5D6E-409C-BE32-E72D297353CC}">
              <c16:uniqueId val="{00000000-C4E7-4614-AB17-8B3E6F8D7C97}"/>
            </c:ext>
          </c:extLst>
        </c:ser>
        <c:dLbls>
          <c:showLegendKey val="0"/>
          <c:showVal val="0"/>
          <c:showCatName val="0"/>
          <c:showSerName val="0"/>
          <c:showPercent val="0"/>
          <c:showBubbleSize val="0"/>
        </c:dLbls>
        <c:gapWidth val="21"/>
        <c:axId val="472013224"/>
        <c:axId val="47201361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(Supply!$G$33,Supply!$G$33,Supply!$G$33,Supply!$G$33,Supply!$G$33)</c:f>
              <c:numCache>
                <c:formatCode>General</c:formatCode>
                <c:ptCount val="5"/>
              </c:numCache>
            </c:numRef>
          </c:val>
          <c:smooth val="0"/>
          <c:extLst>
            <c:ext xmlns:c16="http://schemas.microsoft.com/office/drawing/2014/chart" uri="{C3380CC4-5D6E-409C-BE32-E72D297353CC}">
              <c16:uniqueId val="{00000001-C4E7-4614-AB17-8B3E6F8D7C97}"/>
            </c:ext>
          </c:extLst>
        </c:ser>
        <c:dLbls>
          <c:showLegendKey val="0"/>
          <c:showVal val="0"/>
          <c:showCatName val="0"/>
          <c:showSerName val="0"/>
          <c:showPercent val="0"/>
          <c:showBubbleSize val="0"/>
        </c:dLbls>
        <c:marker val="1"/>
        <c:smooth val="0"/>
        <c:axId val="472013224"/>
        <c:axId val="472013616"/>
      </c:lineChart>
      <c:catAx>
        <c:axId val="472013224"/>
        <c:scaling>
          <c:orientation val="minMax"/>
        </c:scaling>
        <c:delete val="1"/>
        <c:axPos val="b"/>
        <c:numFmt formatCode="General" sourceLinked="0"/>
        <c:majorTickMark val="out"/>
        <c:minorTickMark val="none"/>
        <c:tickLblPos val="none"/>
        <c:crossAx val="472013616"/>
        <c:crosses val="autoZero"/>
        <c:auto val="1"/>
        <c:lblAlgn val="ctr"/>
        <c:lblOffset val="100"/>
        <c:noMultiLvlLbl val="0"/>
      </c:catAx>
      <c:valAx>
        <c:axId val="472013616"/>
        <c:scaling>
          <c:orientation val="minMax"/>
          <c:max val="80"/>
          <c:min val="0"/>
        </c:scaling>
        <c:delete val="0"/>
        <c:axPos val="l"/>
        <c:numFmt formatCode="0" sourceLinked="1"/>
        <c:majorTickMark val="none"/>
        <c:minorTickMark val="none"/>
        <c:tickLblPos val="none"/>
        <c:crossAx val="4720132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Supply!$I$35:$M$35</c:f>
              <c:numCache>
                <c:formatCode>0</c:formatCode>
                <c:ptCount val="5"/>
              </c:numCache>
            </c:numRef>
          </c:val>
          <c:extLst>
            <c:ext xmlns:c16="http://schemas.microsoft.com/office/drawing/2014/chart" uri="{C3380CC4-5D6E-409C-BE32-E72D297353CC}">
              <c16:uniqueId val="{00000000-F6D0-4F40-8182-3B9098EDD275}"/>
            </c:ext>
          </c:extLst>
        </c:ser>
        <c:dLbls>
          <c:showLegendKey val="0"/>
          <c:showVal val="0"/>
          <c:showCatName val="0"/>
          <c:showSerName val="0"/>
          <c:showPercent val="0"/>
          <c:showBubbleSize val="0"/>
        </c:dLbls>
        <c:gapWidth val="21"/>
        <c:axId val="472014400"/>
        <c:axId val="47201479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(Supply!$G$35,Supply!$G$35,Supply!$G$35,Supply!$G$35,Supply!$G$35)</c:f>
              <c:numCache>
                <c:formatCode>General</c:formatCode>
                <c:ptCount val="5"/>
              </c:numCache>
            </c:numRef>
          </c:val>
          <c:smooth val="0"/>
          <c:extLst>
            <c:ext xmlns:c16="http://schemas.microsoft.com/office/drawing/2014/chart" uri="{C3380CC4-5D6E-409C-BE32-E72D297353CC}">
              <c16:uniqueId val="{00000001-F6D0-4F40-8182-3B9098EDD275}"/>
            </c:ext>
          </c:extLst>
        </c:ser>
        <c:dLbls>
          <c:showLegendKey val="0"/>
          <c:showVal val="0"/>
          <c:showCatName val="0"/>
          <c:showSerName val="0"/>
          <c:showPercent val="0"/>
          <c:showBubbleSize val="0"/>
        </c:dLbls>
        <c:marker val="1"/>
        <c:smooth val="0"/>
        <c:axId val="472014400"/>
        <c:axId val="472014792"/>
      </c:lineChart>
      <c:catAx>
        <c:axId val="472014400"/>
        <c:scaling>
          <c:orientation val="minMax"/>
        </c:scaling>
        <c:delete val="1"/>
        <c:axPos val="b"/>
        <c:numFmt formatCode="General" sourceLinked="0"/>
        <c:majorTickMark val="out"/>
        <c:minorTickMark val="none"/>
        <c:tickLblPos val="none"/>
        <c:crossAx val="472014792"/>
        <c:crosses val="autoZero"/>
        <c:auto val="1"/>
        <c:lblAlgn val="ctr"/>
        <c:lblOffset val="100"/>
        <c:noMultiLvlLbl val="0"/>
      </c:catAx>
      <c:valAx>
        <c:axId val="472014792"/>
        <c:scaling>
          <c:orientation val="minMax"/>
          <c:max val="80"/>
          <c:min val="0"/>
        </c:scaling>
        <c:delete val="0"/>
        <c:axPos val="l"/>
        <c:numFmt formatCode="0" sourceLinked="1"/>
        <c:majorTickMark val="none"/>
        <c:minorTickMark val="none"/>
        <c:tickLblPos val="none"/>
        <c:crossAx val="4720144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Supply!$I$37:$M$37</c:f>
              <c:numCache>
                <c:formatCode>0.00</c:formatCode>
                <c:ptCount val="5"/>
              </c:numCache>
            </c:numRef>
          </c:val>
          <c:extLst>
            <c:ext xmlns:c16="http://schemas.microsoft.com/office/drawing/2014/chart" uri="{C3380CC4-5D6E-409C-BE32-E72D297353CC}">
              <c16:uniqueId val="{00000000-1B1F-4468-86B3-2E198D8C3A06}"/>
            </c:ext>
          </c:extLst>
        </c:ser>
        <c:dLbls>
          <c:showLegendKey val="0"/>
          <c:showVal val="0"/>
          <c:showCatName val="0"/>
          <c:showSerName val="0"/>
          <c:showPercent val="0"/>
          <c:showBubbleSize val="0"/>
        </c:dLbls>
        <c:gapWidth val="21"/>
        <c:axId val="472015576"/>
        <c:axId val="47201596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(Supply!$G$37,Supply!$G$37,Supply!$G$37,Supply!$G$37,Supply!$G$37)</c:f>
              <c:numCache>
                <c:formatCode>General</c:formatCode>
                <c:ptCount val="5"/>
              </c:numCache>
            </c:numRef>
          </c:val>
          <c:smooth val="0"/>
          <c:extLst>
            <c:ext xmlns:c16="http://schemas.microsoft.com/office/drawing/2014/chart" uri="{C3380CC4-5D6E-409C-BE32-E72D297353CC}">
              <c16:uniqueId val="{00000001-1B1F-4468-86B3-2E198D8C3A06}"/>
            </c:ext>
          </c:extLst>
        </c:ser>
        <c:dLbls>
          <c:showLegendKey val="0"/>
          <c:showVal val="0"/>
          <c:showCatName val="0"/>
          <c:showSerName val="0"/>
          <c:showPercent val="0"/>
          <c:showBubbleSize val="0"/>
        </c:dLbls>
        <c:marker val="1"/>
        <c:smooth val="0"/>
        <c:axId val="472015576"/>
        <c:axId val="472015968"/>
      </c:lineChart>
      <c:catAx>
        <c:axId val="472015576"/>
        <c:scaling>
          <c:orientation val="minMax"/>
        </c:scaling>
        <c:delete val="1"/>
        <c:axPos val="b"/>
        <c:numFmt formatCode="General" sourceLinked="0"/>
        <c:majorTickMark val="out"/>
        <c:minorTickMark val="none"/>
        <c:tickLblPos val="none"/>
        <c:crossAx val="472015968"/>
        <c:crosses val="autoZero"/>
        <c:auto val="1"/>
        <c:lblAlgn val="ctr"/>
        <c:lblOffset val="100"/>
        <c:noMultiLvlLbl val="0"/>
      </c:catAx>
      <c:valAx>
        <c:axId val="472015968"/>
        <c:scaling>
          <c:orientation val="minMax"/>
          <c:max val="80"/>
          <c:min val="0"/>
        </c:scaling>
        <c:delete val="0"/>
        <c:axPos val="l"/>
        <c:numFmt formatCode="0.00" sourceLinked="1"/>
        <c:majorTickMark val="none"/>
        <c:minorTickMark val="none"/>
        <c:tickLblPos val="none"/>
        <c:crossAx val="4720155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Sales!$D$58</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Sales!$I$59:$M$59</c:f>
            </c:numRef>
          </c:val>
          <c:extLst>
            <c:ext xmlns:c16="http://schemas.microsoft.com/office/drawing/2014/chart" uri="{C3380CC4-5D6E-409C-BE32-E72D297353CC}">
              <c16:uniqueId val="{00000000-CD09-40AD-BF0F-0017AE3D2347}"/>
            </c:ext>
          </c:extLst>
        </c:ser>
        <c:dLbls>
          <c:showLegendKey val="0"/>
          <c:showVal val="0"/>
          <c:showCatName val="0"/>
          <c:showSerName val="0"/>
          <c:showPercent val="0"/>
          <c:showBubbleSize val="0"/>
        </c:dLbls>
        <c:gapWidth val="21"/>
        <c:axId val="489217216"/>
        <c:axId val="48921760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(Sales!$G$59,Sales!$G$59,Sales!$G$59,Sales!$G$59,Sales!$G$59)</c:f>
            </c:numRef>
          </c:val>
          <c:smooth val="0"/>
          <c:extLst>
            <c:ext xmlns:c16="http://schemas.microsoft.com/office/drawing/2014/chart" uri="{C3380CC4-5D6E-409C-BE32-E72D297353CC}">
              <c16:uniqueId val="{00000001-CD09-40AD-BF0F-0017AE3D2347}"/>
            </c:ext>
          </c:extLst>
        </c:ser>
        <c:dLbls>
          <c:showLegendKey val="0"/>
          <c:showVal val="0"/>
          <c:showCatName val="0"/>
          <c:showSerName val="0"/>
          <c:showPercent val="0"/>
          <c:showBubbleSize val="0"/>
        </c:dLbls>
        <c:marker val="1"/>
        <c:smooth val="0"/>
        <c:axId val="489217216"/>
        <c:axId val="489217608"/>
      </c:lineChart>
      <c:catAx>
        <c:axId val="489217216"/>
        <c:scaling>
          <c:orientation val="minMax"/>
        </c:scaling>
        <c:delete val="1"/>
        <c:axPos val="b"/>
        <c:numFmt formatCode="General" sourceLinked="1"/>
        <c:majorTickMark val="out"/>
        <c:minorTickMark val="none"/>
        <c:tickLblPos val="none"/>
        <c:crossAx val="489217608"/>
        <c:crosses val="autoZero"/>
        <c:auto val="1"/>
        <c:lblAlgn val="ctr"/>
        <c:lblOffset val="100"/>
        <c:noMultiLvlLbl val="0"/>
      </c:catAx>
      <c:valAx>
        <c:axId val="489217608"/>
        <c:scaling>
          <c:orientation val="minMax"/>
          <c:max val="80"/>
          <c:min val="0"/>
        </c:scaling>
        <c:delete val="0"/>
        <c:axPos val="l"/>
        <c:numFmt formatCode="0.00" sourceLinked="1"/>
        <c:majorTickMark val="none"/>
        <c:minorTickMark val="none"/>
        <c:tickLblPos val="none"/>
        <c:crossAx val="4892172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Supply!$D$38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Supply!$I$39:$M$39</c:f>
              <c:numCache>
                <c:formatCode>0.00</c:formatCode>
                <c:ptCount val="5"/>
              </c:numCache>
            </c:numRef>
          </c:val>
          <c:extLst>
            <c:ext xmlns:c16="http://schemas.microsoft.com/office/drawing/2014/chart" uri="{C3380CC4-5D6E-409C-BE32-E72D297353CC}">
              <c16:uniqueId val="{00000000-0EB5-4959-BC7F-CD40971D9460}"/>
            </c:ext>
          </c:extLst>
        </c:ser>
        <c:dLbls>
          <c:showLegendKey val="0"/>
          <c:showVal val="0"/>
          <c:showCatName val="0"/>
          <c:showSerName val="0"/>
          <c:showPercent val="0"/>
          <c:showBubbleSize val="0"/>
        </c:dLbls>
        <c:gapWidth val="21"/>
        <c:axId val="472016752"/>
        <c:axId val="47201714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(Supply!$G$39,Supply!$G$39,Supply!$G$39,Supply!$G$39,Supply!$G$39)</c:f>
              <c:numCache>
                <c:formatCode>General</c:formatCode>
                <c:ptCount val="5"/>
              </c:numCache>
            </c:numRef>
          </c:val>
          <c:smooth val="0"/>
          <c:extLst>
            <c:ext xmlns:c16="http://schemas.microsoft.com/office/drawing/2014/chart" uri="{C3380CC4-5D6E-409C-BE32-E72D297353CC}">
              <c16:uniqueId val="{00000001-0EB5-4959-BC7F-CD40971D9460}"/>
            </c:ext>
          </c:extLst>
        </c:ser>
        <c:dLbls>
          <c:showLegendKey val="0"/>
          <c:showVal val="0"/>
          <c:showCatName val="0"/>
          <c:showSerName val="0"/>
          <c:showPercent val="0"/>
          <c:showBubbleSize val="0"/>
        </c:dLbls>
        <c:marker val="1"/>
        <c:smooth val="0"/>
        <c:axId val="472016752"/>
        <c:axId val="472017144"/>
      </c:lineChart>
      <c:catAx>
        <c:axId val="472016752"/>
        <c:scaling>
          <c:orientation val="minMax"/>
        </c:scaling>
        <c:delete val="1"/>
        <c:axPos val="b"/>
        <c:numFmt formatCode="General" sourceLinked="0"/>
        <c:majorTickMark val="out"/>
        <c:minorTickMark val="none"/>
        <c:tickLblPos val="none"/>
        <c:crossAx val="472017144"/>
        <c:crosses val="autoZero"/>
        <c:auto val="1"/>
        <c:lblAlgn val="ctr"/>
        <c:lblOffset val="100"/>
        <c:noMultiLvlLbl val="0"/>
      </c:catAx>
      <c:valAx>
        <c:axId val="472017144"/>
        <c:scaling>
          <c:orientation val="minMax"/>
          <c:max val="80"/>
          <c:min val="0"/>
        </c:scaling>
        <c:delete val="0"/>
        <c:axPos val="l"/>
        <c:numFmt formatCode="0.00" sourceLinked="1"/>
        <c:majorTickMark val="none"/>
        <c:minorTickMark val="none"/>
        <c:tickLblPos val="none"/>
        <c:crossAx val="4720167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Supply!$I$41:$M$41</c:f>
              <c:numCache>
                <c:formatCode>0.00</c:formatCode>
                <c:ptCount val="5"/>
              </c:numCache>
            </c:numRef>
          </c:val>
          <c:extLst>
            <c:ext xmlns:c16="http://schemas.microsoft.com/office/drawing/2014/chart" uri="{C3380CC4-5D6E-409C-BE32-E72D297353CC}">
              <c16:uniqueId val="{00000000-D692-478B-9292-1CA02FDC9E9D}"/>
            </c:ext>
          </c:extLst>
        </c:ser>
        <c:dLbls>
          <c:showLegendKey val="0"/>
          <c:showVal val="0"/>
          <c:showCatName val="0"/>
          <c:showSerName val="0"/>
          <c:showPercent val="0"/>
          <c:showBubbleSize val="0"/>
        </c:dLbls>
        <c:gapWidth val="21"/>
        <c:axId val="472017928"/>
        <c:axId val="47201832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(Supply!$G$41,Supply!$G$41,Supply!$G$41,Supply!$G$41,Supply!$G$41)</c:f>
              <c:numCache>
                <c:formatCode>General</c:formatCode>
                <c:ptCount val="5"/>
              </c:numCache>
            </c:numRef>
          </c:val>
          <c:smooth val="0"/>
          <c:extLst>
            <c:ext xmlns:c16="http://schemas.microsoft.com/office/drawing/2014/chart" uri="{C3380CC4-5D6E-409C-BE32-E72D297353CC}">
              <c16:uniqueId val="{00000001-D692-478B-9292-1CA02FDC9E9D}"/>
            </c:ext>
          </c:extLst>
        </c:ser>
        <c:dLbls>
          <c:showLegendKey val="0"/>
          <c:showVal val="0"/>
          <c:showCatName val="0"/>
          <c:showSerName val="0"/>
          <c:showPercent val="0"/>
          <c:showBubbleSize val="0"/>
        </c:dLbls>
        <c:marker val="1"/>
        <c:smooth val="0"/>
        <c:axId val="472017928"/>
        <c:axId val="472018320"/>
      </c:lineChart>
      <c:catAx>
        <c:axId val="472017928"/>
        <c:scaling>
          <c:orientation val="minMax"/>
        </c:scaling>
        <c:delete val="1"/>
        <c:axPos val="b"/>
        <c:numFmt formatCode="General" sourceLinked="0"/>
        <c:majorTickMark val="out"/>
        <c:minorTickMark val="none"/>
        <c:tickLblPos val="none"/>
        <c:crossAx val="472018320"/>
        <c:crosses val="autoZero"/>
        <c:auto val="1"/>
        <c:lblAlgn val="ctr"/>
        <c:lblOffset val="100"/>
        <c:noMultiLvlLbl val="0"/>
      </c:catAx>
      <c:valAx>
        <c:axId val="472018320"/>
        <c:scaling>
          <c:orientation val="minMax"/>
          <c:max val="80"/>
          <c:min val="0"/>
        </c:scaling>
        <c:delete val="0"/>
        <c:axPos val="l"/>
        <c:numFmt formatCode="0.00" sourceLinked="1"/>
        <c:majorTickMark val="none"/>
        <c:minorTickMark val="none"/>
        <c:tickLblPos val="none"/>
        <c:crossAx val="4720179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Supply!$I$43:$M$43</c:f>
              <c:numCache>
                <c:formatCode>0.00</c:formatCode>
                <c:ptCount val="5"/>
              </c:numCache>
            </c:numRef>
          </c:val>
          <c:extLst>
            <c:ext xmlns:c16="http://schemas.microsoft.com/office/drawing/2014/chart" uri="{C3380CC4-5D6E-409C-BE32-E72D297353CC}">
              <c16:uniqueId val="{00000000-54A3-4B16-82CE-0CD8395D1670}"/>
            </c:ext>
          </c:extLst>
        </c:ser>
        <c:dLbls>
          <c:showLegendKey val="0"/>
          <c:showVal val="0"/>
          <c:showCatName val="0"/>
          <c:showSerName val="0"/>
          <c:showPercent val="0"/>
          <c:showBubbleSize val="0"/>
        </c:dLbls>
        <c:gapWidth val="21"/>
        <c:axId val="472019104"/>
        <c:axId val="47201949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(Supply!$G$43,Supply!$G$43,Supply!$G$43,Supply!$G$43,Supply!$G$43)</c:f>
              <c:numCache>
                <c:formatCode>General</c:formatCode>
                <c:ptCount val="5"/>
              </c:numCache>
            </c:numRef>
          </c:val>
          <c:smooth val="0"/>
          <c:extLst>
            <c:ext xmlns:c16="http://schemas.microsoft.com/office/drawing/2014/chart" uri="{C3380CC4-5D6E-409C-BE32-E72D297353CC}">
              <c16:uniqueId val="{00000001-54A3-4B16-82CE-0CD8395D1670}"/>
            </c:ext>
          </c:extLst>
        </c:ser>
        <c:dLbls>
          <c:showLegendKey val="0"/>
          <c:showVal val="0"/>
          <c:showCatName val="0"/>
          <c:showSerName val="0"/>
          <c:showPercent val="0"/>
          <c:showBubbleSize val="0"/>
        </c:dLbls>
        <c:marker val="1"/>
        <c:smooth val="0"/>
        <c:axId val="472019104"/>
        <c:axId val="472019496"/>
      </c:lineChart>
      <c:catAx>
        <c:axId val="472019104"/>
        <c:scaling>
          <c:orientation val="minMax"/>
        </c:scaling>
        <c:delete val="1"/>
        <c:axPos val="b"/>
        <c:numFmt formatCode="General" sourceLinked="0"/>
        <c:majorTickMark val="out"/>
        <c:minorTickMark val="none"/>
        <c:tickLblPos val="none"/>
        <c:crossAx val="472019496"/>
        <c:crosses val="autoZero"/>
        <c:auto val="1"/>
        <c:lblAlgn val="ctr"/>
        <c:lblOffset val="100"/>
        <c:noMultiLvlLbl val="0"/>
      </c:catAx>
      <c:valAx>
        <c:axId val="472019496"/>
        <c:scaling>
          <c:orientation val="minMax"/>
          <c:max val="80"/>
          <c:min val="0"/>
        </c:scaling>
        <c:delete val="0"/>
        <c:axPos val="l"/>
        <c:numFmt formatCode="0.00" sourceLinked="1"/>
        <c:majorTickMark val="none"/>
        <c:minorTickMark val="none"/>
        <c:tickLblPos val="none"/>
        <c:crossAx val="4720191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Supply!$I$45:$M$45</c:f>
              <c:numCache>
                <c:formatCode>0.00</c:formatCode>
                <c:ptCount val="5"/>
              </c:numCache>
            </c:numRef>
          </c:val>
          <c:extLst>
            <c:ext xmlns:c16="http://schemas.microsoft.com/office/drawing/2014/chart" uri="{C3380CC4-5D6E-409C-BE32-E72D297353CC}">
              <c16:uniqueId val="{00000000-2514-4FE1-A0CC-2D287B53CC4B}"/>
            </c:ext>
          </c:extLst>
        </c:ser>
        <c:dLbls>
          <c:showLegendKey val="0"/>
          <c:showVal val="0"/>
          <c:showCatName val="0"/>
          <c:showSerName val="0"/>
          <c:showPercent val="0"/>
          <c:showBubbleSize val="0"/>
        </c:dLbls>
        <c:gapWidth val="21"/>
        <c:axId val="472020672"/>
        <c:axId val="47202106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(Supply!$G$45,Supply!$G$45,Supply!$G$45,Supply!$G$45,Supply!$G$45)</c:f>
              <c:numCache>
                <c:formatCode>General</c:formatCode>
                <c:ptCount val="5"/>
              </c:numCache>
            </c:numRef>
          </c:val>
          <c:smooth val="0"/>
          <c:extLst>
            <c:ext xmlns:c16="http://schemas.microsoft.com/office/drawing/2014/chart" uri="{C3380CC4-5D6E-409C-BE32-E72D297353CC}">
              <c16:uniqueId val="{00000001-2514-4FE1-A0CC-2D287B53CC4B}"/>
            </c:ext>
          </c:extLst>
        </c:ser>
        <c:dLbls>
          <c:showLegendKey val="0"/>
          <c:showVal val="0"/>
          <c:showCatName val="0"/>
          <c:showSerName val="0"/>
          <c:showPercent val="0"/>
          <c:showBubbleSize val="0"/>
        </c:dLbls>
        <c:marker val="1"/>
        <c:smooth val="0"/>
        <c:axId val="472020672"/>
        <c:axId val="472021064"/>
      </c:lineChart>
      <c:catAx>
        <c:axId val="472020672"/>
        <c:scaling>
          <c:orientation val="minMax"/>
        </c:scaling>
        <c:delete val="1"/>
        <c:axPos val="b"/>
        <c:numFmt formatCode="General" sourceLinked="0"/>
        <c:majorTickMark val="out"/>
        <c:minorTickMark val="none"/>
        <c:tickLblPos val="none"/>
        <c:crossAx val="472021064"/>
        <c:crosses val="autoZero"/>
        <c:auto val="1"/>
        <c:lblAlgn val="ctr"/>
        <c:lblOffset val="100"/>
        <c:noMultiLvlLbl val="0"/>
      </c:catAx>
      <c:valAx>
        <c:axId val="472021064"/>
        <c:scaling>
          <c:orientation val="minMax"/>
          <c:max val="80"/>
          <c:min val="0"/>
        </c:scaling>
        <c:delete val="0"/>
        <c:axPos val="l"/>
        <c:numFmt formatCode="0.00" sourceLinked="1"/>
        <c:majorTickMark val="none"/>
        <c:minorTickMark val="none"/>
        <c:tickLblPos val="none"/>
        <c:crossAx val="4720206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Supply!$I$47:$M$47</c:f>
              <c:numCache>
                <c:formatCode>0.00</c:formatCode>
                <c:ptCount val="5"/>
              </c:numCache>
            </c:numRef>
          </c:val>
          <c:extLst>
            <c:ext xmlns:c16="http://schemas.microsoft.com/office/drawing/2014/chart" uri="{C3380CC4-5D6E-409C-BE32-E72D297353CC}">
              <c16:uniqueId val="{00000000-717D-41A1-9C13-BDD99CC4822D}"/>
            </c:ext>
          </c:extLst>
        </c:ser>
        <c:dLbls>
          <c:showLegendKey val="0"/>
          <c:showVal val="0"/>
          <c:showCatName val="0"/>
          <c:showSerName val="0"/>
          <c:showPercent val="0"/>
          <c:showBubbleSize val="0"/>
        </c:dLbls>
        <c:gapWidth val="21"/>
        <c:axId val="472021456"/>
        <c:axId val="47202184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(Supply!$G$47,Supply!$G$47,Supply!$G$47,Supply!$G$47,Supply!$G$47)</c:f>
              <c:numCache>
                <c:formatCode>General</c:formatCode>
                <c:ptCount val="5"/>
              </c:numCache>
            </c:numRef>
          </c:val>
          <c:smooth val="0"/>
          <c:extLst>
            <c:ext xmlns:c16="http://schemas.microsoft.com/office/drawing/2014/chart" uri="{C3380CC4-5D6E-409C-BE32-E72D297353CC}">
              <c16:uniqueId val="{00000001-717D-41A1-9C13-BDD99CC4822D}"/>
            </c:ext>
          </c:extLst>
        </c:ser>
        <c:dLbls>
          <c:showLegendKey val="0"/>
          <c:showVal val="0"/>
          <c:showCatName val="0"/>
          <c:showSerName val="0"/>
          <c:showPercent val="0"/>
          <c:showBubbleSize val="0"/>
        </c:dLbls>
        <c:marker val="1"/>
        <c:smooth val="0"/>
        <c:axId val="472021456"/>
        <c:axId val="472021848"/>
      </c:lineChart>
      <c:catAx>
        <c:axId val="472021456"/>
        <c:scaling>
          <c:orientation val="minMax"/>
        </c:scaling>
        <c:delete val="1"/>
        <c:axPos val="b"/>
        <c:numFmt formatCode="General" sourceLinked="0"/>
        <c:majorTickMark val="out"/>
        <c:minorTickMark val="none"/>
        <c:tickLblPos val="none"/>
        <c:crossAx val="472021848"/>
        <c:crosses val="autoZero"/>
        <c:auto val="1"/>
        <c:lblAlgn val="ctr"/>
        <c:lblOffset val="100"/>
        <c:noMultiLvlLbl val="0"/>
      </c:catAx>
      <c:valAx>
        <c:axId val="472021848"/>
        <c:scaling>
          <c:orientation val="minMax"/>
          <c:max val="80"/>
          <c:min val="0"/>
        </c:scaling>
        <c:delete val="0"/>
        <c:axPos val="l"/>
        <c:numFmt formatCode="0.00" sourceLinked="1"/>
        <c:majorTickMark val="none"/>
        <c:minorTickMark val="none"/>
        <c:tickLblPos val="none"/>
        <c:crossAx val="4720214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Supply!$D$48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Supply!$I$49:$M$49</c:f>
              <c:numCache>
                <c:formatCode>0.00</c:formatCode>
                <c:ptCount val="5"/>
              </c:numCache>
            </c:numRef>
          </c:val>
          <c:extLst>
            <c:ext xmlns:c16="http://schemas.microsoft.com/office/drawing/2014/chart" uri="{C3380CC4-5D6E-409C-BE32-E72D297353CC}">
              <c16:uniqueId val="{00000000-C3AB-4691-93A3-8887D4C2B535}"/>
            </c:ext>
          </c:extLst>
        </c:ser>
        <c:dLbls>
          <c:showLegendKey val="0"/>
          <c:showVal val="0"/>
          <c:showCatName val="0"/>
          <c:showSerName val="0"/>
          <c:showPercent val="0"/>
          <c:showBubbleSize val="0"/>
        </c:dLbls>
        <c:gapWidth val="21"/>
        <c:axId val="472022632"/>
        <c:axId val="47202302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(Supply!$G$49,Supply!$G$49,Supply!$G$49,Supply!$G$49,Supply!$G$49)</c:f>
              <c:numCache>
                <c:formatCode>General</c:formatCode>
                <c:ptCount val="5"/>
              </c:numCache>
            </c:numRef>
          </c:val>
          <c:smooth val="0"/>
          <c:extLst>
            <c:ext xmlns:c16="http://schemas.microsoft.com/office/drawing/2014/chart" uri="{C3380CC4-5D6E-409C-BE32-E72D297353CC}">
              <c16:uniqueId val="{00000001-C3AB-4691-93A3-8887D4C2B535}"/>
            </c:ext>
          </c:extLst>
        </c:ser>
        <c:dLbls>
          <c:showLegendKey val="0"/>
          <c:showVal val="0"/>
          <c:showCatName val="0"/>
          <c:showSerName val="0"/>
          <c:showPercent val="0"/>
          <c:showBubbleSize val="0"/>
        </c:dLbls>
        <c:marker val="1"/>
        <c:smooth val="0"/>
        <c:axId val="472022632"/>
        <c:axId val="472023024"/>
      </c:lineChart>
      <c:catAx>
        <c:axId val="472022632"/>
        <c:scaling>
          <c:orientation val="minMax"/>
        </c:scaling>
        <c:delete val="1"/>
        <c:axPos val="b"/>
        <c:numFmt formatCode="General" sourceLinked="0"/>
        <c:majorTickMark val="out"/>
        <c:minorTickMark val="none"/>
        <c:tickLblPos val="none"/>
        <c:crossAx val="472023024"/>
        <c:crosses val="autoZero"/>
        <c:auto val="1"/>
        <c:lblAlgn val="ctr"/>
        <c:lblOffset val="100"/>
        <c:noMultiLvlLbl val="0"/>
      </c:catAx>
      <c:valAx>
        <c:axId val="472023024"/>
        <c:scaling>
          <c:orientation val="minMax"/>
          <c:max val="80"/>
          <c:min val="0"/>
        </c:scaling>
        <c:delete val="0"/>
        <c:axPos val="l"/>
        <c:numFmt formatCode="0.00" sourceLinked="1"/>
        <c:majorTickMark val="none"/>
        <c:minorTickMark val="none"/>
        <c:tickLblPos val="none"/>
        <c:crossAx val="4720226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Supply!$I$51:$M$51</c:f>
              <c:numCache>
                <c:formatCode>0.00</c:formatCode>
                <c:ptCount val="5"/>
              </c:numCache>
            </c:numRef>
          </c:val>
          <c:extLst>
            <c:ext xmlns:c16="http://schemas.microsoft.com/office/drawing/2014/chart" uri="{C3380CC4-5D6E-409C-BE32-E72D297353CC}">
              <c16:uniqueId val="{00000000-3B1C-4664-B718-C2474D0110E2}"/>
            </c:ext>
          </c:extLst>
        </c:ser>
        <c:dLbls>
          <c:showLegendKey val="0"/>
          <c:showVal val="0"/>
          <c:showCatName val="0"/>
          <c:showSerName val="0"/>
          <c:showPercent val="0"/>
          <c:showBubbleSize val="0"/>
        </c:dLbls>
        <c:gapWidth val="21"/>
        <c:axId val="472023808"/>
        <c:axId val="47202420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(Supply!$G$51,Supply!$G$51,Supply!$G$51,Supply!$G$51,Supply!$G$51)</c:f>
              <c:numCache>
                <c:formatCode>General</c:formatCode>
                <c:ptCount val="5"/>
              </c:numCache>
            </c:numRef>
          </c:val>
          <c:smooth val="0"/>
          <c:extLst>
            <c:ext xmlns:c16="http://schemas.microsoft.com/office/drawing/2014/chart" uri="{C3380CC4-5D6E-409C-BE32-E72D297353CC}">
              <c16:uniqueId val="{00000001-3B1C-4664-B718-C2474D0110E2}"/>
            </c:ext>
          </c:extLst>
        </c:ser>
        <c:dLbls>
          <c:showLegendKey val="0"/>
          <c:showVal val="0"/>
          <c:showCatName val="0"/>
          <c:showSerName val="0"/>
          <c:showPercent val="0"/>
          <c:showBubbleSize val="0"/>
        </c:dLbls>
        <c:marker val="1"/>
        <c:smooth val="0"/>
        <c:axId val="472023808"/>
        <c:axId val="472024200"/>
      </c:lineChart>
      <c:catAx>
        <c:axId val="472023808"/>
        <c:scaling>
          <c:orientation val="minMax"/>
        </c:scaling>
        <c:delete val="1"/>
        <c:axPos val="b"/>
        <c:numFmt formatCode="General" sourceLinked="0"/>
        <c:majorTickMark val="out"/>
        <c:minorTickMark val="none"/>
        <c:tickLblPos val="none"/>
        <c:crossAx val="472024200"/>
        <c:crosses val="autoZero"/>
        <c:auto val="1"/>
        <c:lblAlgn val="ctr"/>
        <c:lblOffset val="100"/>
        <c:noMultiLvlLbl val="0"/>
      </c:catAx>
      <c:valAx>
        <c:axId val="472024200"/>
        <c:scaling>
          <c:orientation val="minMax"/>
          <c:max val="80"/>
          <c:min val="0"/>
        </c:scaling>
        <c:delete val="0"/>
        <c:axPos val="l"/>
        <c:numFmt formatCode="0.00" sourceLinked="1"/>
        <c:majorTickMark val="none"/>
        <c:minorTickMark val="none"/>
        <c:tickLblPos val="none"/>
        <c:crossAx val="4720238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Supply!$I$53:$M$53</c:f>
              <c:numCache>
                <c:formatCode>0.00</c:formatCode>
                <c:ptCount val="5"/>
              </c:numCache>
            </c:numRef>
          </c:val>
          <c:extLst>
            <c:ext xmlns:c16="http://schemas.microsoft.com/office/drawing/2014/chart" uri="{C3380CC4-5D6E-409C-BE32-E72D297353CC}">
              <c16:uniqueId val="{00000000-A657-4CE0-BBB2-D73294CE511A}"/>
            </c:ext>
          </c:extLst>
        </c:ser>
        <c:dLbls>
          <c:showLegendKey val="0"/>
          <c:showVal val="0"/>
          <c:showCatName val="0"/>
          <c:showSerName val="0"/>
          <c:showPercent val="0"/>
          <c:showBubbleSize val="0"/>
        </c:dLbls>
        <c:gapWidth val="21"/>
        <c:axId val="472024984"/>
        <c:axId val="47202537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(Supply!$G$53,Supply!$G$53,Supply!$G$53,Supply!$G$53,Supply!$G$53)</c:f>
              <c:numCache>
                <c:formatCode>General</c:formatCode>
                <c:ptCount val="5"/>
              </c:numCache>
            </c:numRef>
          </c:val>
          <c:smooth val="0"/>
          <c:extLst>
            <c:ext xmlns:c16="http://schemas.microsoft.com/office/drawing/2014/chart" uri="{C3380CC4-5D6E-409C-BE32-E72D297353CC}">
              <c16:uniqueId val="{00000001-A657-4CE0-BBB2-D73294CE511A}"/>
            </c:ext>
          </c:extLst>
        </c:ser>
        <c:dLbls>
          <c:showLegendKey val="0"/>
          <c:showVal val="0"/>
          <c:showCatName val="0"/>
          <c:showSerName val="0"/>
          <c:showPercent val="0"/>
          <c:showBubbleSize val="0"/>
        </c:dLbls>
        <c:marker val="1"/>
        <c:smooth val="0"/>
        <c:axId val="472024984"/>
        <c:axId val="472025376"/>
      </c:lineChart>
      <c:catAx>
        <c:axId val="472024984"/>
        <c:scaling>
          <c:orientation val="minMax"/>
        </c:scaling>
        <c:delete val="1"/>
        <c:axPos val="b"/>
        <c:numFmt formatCode="General" sourceLinked="0"/>
        <c:majorTickMark val="out"/>
        <c:minorTickMark val="none"/>
        <c:tickLblPos val="none"/>
        <c:crossAx val="472025376"/>
        <c:crosses val="autoZero"/>
        <c:auto val="1"/>
        <c:lblAlgn val="ctr"/>
        <c:lblOffset val="100"/>
        <c:noMultiLvlLbl val="0"/>
      </c:catAx>
      <c:valAx>
        <c:axId val="472025376"/>
        <c:scaling>
          <c:orientation val="minMax"/>
          <c:max val="80"/>
          <c:min val="0"/>
        </c:scaling>
        <c:delete val="0"/>
        <c:axPos val="l"/>
        <c:numFmt formatCode="0.00" sourceLinked="1"/>
        <c:majorTickMark val="none"/>
        <c:minorTickMark val="none"/>
        <c:tickLblPos val="none"/>
        <c:crossAx val="4720249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Supply!$I$55:$M$55</c:f>
              <c:numCache>
                <c:formatCode>0.00</c:formatCode>
                <c:ptCount val="5"/>
              </c:numCache>
            </c:numRef>
          </c:val>
          <c:extLst>
            <c:ext xmlns:c16="http://schemas.microsoft.com/office/drawing/2014/chart" uri="{C3380CC4-5D6E-409C-BE32-E72D297353CC}">
              <c16:uniqueId val="{00000000-6D9E-46C2-8516-80EB11CCC54F}"/>
            </c:ext>
          </c:extLst>
        </c:ser>
        <c:dLbls>
          <c:showLegendKey val="0"/>
          <c:showVal val="0"/>
          <c:showCatName val="0"/>
          <c:showSerName val="0"/>
          <c:showPercent val="0"/>
          <c:showBubbleSize val="0"/>
        </c:dLbls>
        <c:gapWidth val="21"/>
        <c:axId val="472026160"/>
        <c:axId val="47202655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(Supply!$G$55,Supply!$G$55,Supply!$G$55,Supply!$G$55,Supply!$G$55)</c:f>
              <c:numCache>
                <c:formatCode>General</c:formatCode>
                <c:ptCount val="5"/>
              </c:numCache>
            </c:numRef>
          </c:val>
          <c:smooth val="0"/>
          <c:extLst>
            <c:ext xmlns:c16="http://schemas.microsoft.com/office/drawing/2014/chart" uri="{C3380CC4-5D6E-409C-BE32-E72D297353CC}">
              <c16:uniqueId val="{00000001-6D9E-46C2-8516-80EB11CCC54F}"/>
            </c:ext>
          </c:extLst>
        </c:ser>
        <c:dLbls>
          <c:showLegendKey val="0"/>
          <c:showVal val="0"/>
          <c:showCatName val="0"/>
          <c:showSerName val="0"/>
          <c:showPercent val="0"/>
          <c:showBubbleSize val="0"/>
        </c:dLbls>
        <c:marker val="1"/>
        <c:smooth val="0"/>
        <c:axId val="472026160"/>
        <c:axId val="472026552"/>
      </c:lineChart>
      <c:catAx>
        <c:axId val="472026160"/>
        <c:scaling>
          <c:orientation val="minMax"/>
        </c:scaling>
        <c:delete val="1"/>
        <c:axPos val="b"/>
        <c:numFmt formatCode="General" sourceLinked="0"/>
        <c:majorTickMark val="out"/>
        <c:minorTickMark val="none"/>
        <c:tickLblPos val="none"/>
        <c:crossAx val="472026552"/>
        <c:crosses val="autoZero"/>
        <c:auto val="1"/>
        <c:lblAlgn val="ctr"/>
        <c:lblOffset val="100"/>
        <c:noMultiLvlLbl val="0"/>
      </c:catAx>
      <c:valAx>
        <c:axId val="472026552"/>
        <c:scaling>
          <c:orientation val="minMax"/>
          <c:max val="80"/>
          <c:min val="0"/>
        </c:scaling>
        <c:delete val="0"/>
        <c:axPos val="l"/>
        <c:numFmt formatCode="0.00" sourceLinked="1"/>
        <c:majorTickMark val="none"/>
        <c:minorTickMark val="none"/>
        <c:tickLblPos val="none"/>
        <c:crossAx val="4720261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Supply!$D$56</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Supply!$I$57:$M$57</c:f>
              <c:numCache>
                <c:formatCode>0.00</c:formatCode>
                <c:ptCount val="5"/>
              </c:numCache>
            </c:numRef>
          </c:val>
          <c:extLst>
            <c:ext xmlns:c16="http://schemas.microsoft.com/office/drawing/2014/chart" uri="{C3380CC4-5D6E-409C-BE32-E72D297353CC}">
              <c16:uniqueId val="{00000000-3ECC-4C09-983E-3E038A8AE078}"/>
            </c:ext>
          </c:extLst>
        </c:ser>
        <c:dLbls>
          <c:showLegendKey val="0"/>
          <c:showVal val="0"/>
          <c:showCatName val="0"/>
          <c:showSerName val="0"/>
          <c:showPercent val="0"/>
          <c:showBubbleSize val="0"/>
        </c:dLbls>
        <c:gapWidth val="21"/>
        <c:axId val="472027336"/>
        <c:axId val="472027728"/>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(Supply!$G$57,Supply!$G$57,Supply!$G$57,Supply!$G$57,Supply!$G$57)</c:f>
              <c:numCache>
                <c:formatCode>General</c:formatCode>
                <c:ptCount val="5"/>
              </c:numCache>
            </c:numRef>
          </c:val>
          <c:smooth val="0"/>
          <c:extLst>
            <c:ext xmlns:c16="http://schemas.microsoft.com/office/drawing/2014/chart" uri="{C3380CC4-5D6E-409C-BE32-E72D297353CC}">
              <c16:uniqueId val="{00000001-3ECC-4C09-983E-3E038A8AE078}"/>
            </c:ext>
          </c:extLst>
        </c:ser>
        <c:dLbls>
          <c:showLegendKey val="0"/>
          <c:showVal val="0"/>
          <c:showCatName val="0"/>
          <c:showSerName val="0"/>
          <c:showPercent val="0"/>
          <c:showBubbleSize val="0"/>
        </c:dLbls>
        <c:marker val="1"/>
        <c:smooth val="0"/>
        <c:axId val="472027336"/>
        <c:axId val="472027728"/>
      </c:lineChart>
      <c:catAx>
        <c:axId val="472027336"/>
        <c:scaling>
          <c:orientation val="minMax"/>
        </c:scaling>
        <c:delete val="1"/>
        <c:axPos val="b"/>
        <c:numFmt formatCode="General" sourceLinked="0"/>
        <c:majorTickMark val="out"/>
        <c:minorTickMark val="none"/>
        <c:tickLblPos val="none"/>
        <c:crossAx val="472027728"/>
        <c:crosses val="autoZero"/>
        <c:auto val="1"/>
        <c:lblAlgn val="ctr"/>
        <c:lblOffset val="100"/>
        <c:noMultiLvlLbl val="0"/>
      </c:catAx>
      <c:valAx>
        <c:axId val="472027728"/>
        <c:scaling>
          <c:orientation val="minMax"/>
          <c:max val="80"/>
          <c:min val="0"/>
        </c:scaling>
        <c:delete val="0"/>
        <c:axPos val="l"/>
        <c:numFmt formatCode="0.00" sourceLinked="1"/>
        <c:majorTickMark val="none"/>
        <c:minorTickMark val="none"/>
        <c:tickLblPos val="none"/>
        <c:crossAx val="4720273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Sales!$D$60</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Sales!$I$61:$M$61</c:f>
            </c:numRef>
          </c:val>
          <c:extLst>
            <c:ext xmlns:c16="http://schemas.microsoft.com/office/drawing/2014/chart" uri="{C3380CC4-5D6E-409C-BE32-E72D297353CC}">
              <c16:uniqueId val="{00000000-349C-44A3-8981-4A26A2A65FD1}"/>
            </c:ext>
          </c:extLst>
        </c:ser>
        <c:dLbls>
          <c:showLegendKey val="0"/>
          <c:showVal val="0"/>
          <c:showCatName val="0"/>
          <c:showSerName val="0"/>
          <c:showPercent val="0"/>
          <c:showBubbleSize val="0"/>
        </c:dLbls>
        <c:gapWidth val="21"/>
        <c:axId val="489218392"/>
        <c:axId val="489218784"/>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(Sales!$G$61,Sales!$G$61,Sales!$G$61,Sales!$G$61,Sales!$G$61)</c:f>
            </c:numRef>
          </c:val>
          <c:smooth val="0"/>
          <c:extLst>
            <c:ext xmlns:c16="http://schemas.microsoft.com/office/drawing/2014/chart" uri="{C3380CC4-5D6E-409C-BE32-E72D297353CC}">
              <c16:uniqueId val="{00000001-349C-44A3-8981-4A26A2A65FD1}"/>
            </c:ext>
          </c:extLst>
        </c:ser>
        <c:dLbls>
          <c:showLegendKey val="0"/>
          <c:showVal val="0"/>
          <c:showCatName val="0"/>
          <c:showSerName val="0"/>
          <c:showPercent val="0"/>
          <c:showBubbleSize val="0"/>
        </c:dLbls>
        <c:marker val="1"/>
        <c:smooth val="0"/>
        <c:axId val="489218392"/>
        <c:axId val="489218784"/>
      </c:lineChart>
      <c:catAx>
        <c:axId val="489218392"/>
        <c:scaling>
          <c:orientation val="minMax"/>
        </c:scaling>
        <c:delete val="1"/>
        <c:axPos val="b"/>
        <c:numFmt formatCode="General" sourceLinked="1"/>
        <c:majorTickMark val="out"/>
        <c:minorTickMark val="none"/>
        <c:tickLblPos val="none"/>
        <c:crossAx val="489218784"/>
        <c:crosses val="autoZero"/>
        <c:auto val="1"/>
        <c:lblAlgn val="ctr"/>
        <c:lblOffset val="100"/>
        <c:noMultiLvlLbl val="0"/>
      </c:catAx>
      <c:valAx>
        <c:axId val="489218784"/>
        <c:scaling>
          <c:orientation val="minMax"/>
          <c:max val="80"/>
          <c:min val="0"/>
        </c:scaling>
        <c:delete val="0"/>
        <c:axPos val="l"/>
        <c:numFmt formatCode="0.00" sourceLinked="1"/>
        <c:majorTickMark val="none"/>
        <c:minorTickMark val="none"/>
        <c:tickLblPos val="none"/>
        <c:crossAx val="4892183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Supply!$D$58</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Supply!$I$59:$M$59</c:f>
              <c:numCache>
                <c:formatCode>0.00</c:formatCode>
                <c:ptCount val="5"/>
              </c:numCache>
            </c:numRef>
          </c:val>
          <c:extLst>
            <c:ext xmlns:c16="http://schemas.microsoft.com/office/drawing/2014/chart" uri="{C3380CC4-5D6E-409C-BE32-E72D297353CC}">
              <c16:uniqueId val="{00000000-7ACE-4C7E-B997-40BE3B7AE0D2}"/>
            </c:ext>
          </c:extLst>
        </c:ser>
        <c:dLbls>
          <c:showLegendKey val="0"/>
          <c:showVal val="0"/>
          <c:showCatName val="0"/>
          <c:showSerName val="0"/>
          <c:showPercent val="0"/>
          <c:showBubbleSize val="0"/>
        </c:dLbls>
        <c:gapWidth val="21"/>
        <c:axId val="472028512"/>
        <c:axId val="472028904"/>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(Supply!$G$59,Supply!$G$59,Supply!$G$59,Supply!$G$59,Supply!$G$59)</c:f>
              <c:numCache>
                <c:formatCode>General</c:formatCode>
                <c:ptCount val="5"/>
              </c:numCache>
            </c:numRef>
          </c:val>
          <c:smooth val="0"/>
          <c:extLst>
            <c:ext xmlns:c16="http://schemas.microsoft.com/office/drawing/2014/chart" uri="{C3380CC4-5D6E-409C-BE32-E72D297353CC}">
              <c16:uniqueId val="{00000001-7ACE-4C7E-B997-40BE3B7AE0D2}"/>
            </c:ext>
          </c:extLst>
        </c:ser>
        <c:dLbls>
          <c:showLegendKey val="0"/>
          <c:showVal val="0"/>
          <c:showCatName val="0"/>
          <c:showSerName val="0"/>
          <c:showPercent val="0"/>
          <c:showBubbleSize val="0"/>
        </c:dLbls>
        <c:marker val="1"/>
        <c:smooth val="0"/>
        <c:axId val="472028512"/>
        <c:axId val="472028904"/>
      </c:lineChart>
      <c:catAx>
        <c:axId val="472028512"/>
        <c:scaling>
          <c:orientation val="minMax"/>
        </c:scaling>
        <c:delete val="1"/>
        <c:axPos val="b"/>
        <c:numFmt formatCode="General" sourceLinked="0"/>
        <c:majorTickMark val="out"/>
        <c:minorTickMark val="none"/>
        <c:tickLblPos val="none"/>
        <c:crossAx val="472028904"/>
        <c:crosses val="autoZero"/>
        <c:auto val="1"/>
        <c:lblAlgn val="ctr"/>
        <c:lblOffset val="100"/>
        <c:noMultiLvlLbl val="0"/>
      </c:catAx>
      <c:valAx>
        <c:axId val="472028904"/>
        <c:scaling>
          <c:orientation val="minMax"/>
          <c:max val="80"/>
          <c:min val="0"/>
        </c:scaling>
        <c:delete val="0"/>
        <c:axPos val="l"/>
        <c:numFmt formatCode="0.00" sourceLinked="1"/>
        <c:majorTickMark val="none"/>
        <c:minorTickMark val="none"/>
        <c:tickLblPos val="none"/>
        <c:crossAx val="4720285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Supply!$D$60</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Supply!$I$61:$M$61</c:f>
              <c:numCache>
                <c:formatCode>0.00</c:formatCode>
                <c:ptCount val="5"/>
              </c:numCache>
            </c:numRef>
          </c:val>
          <c:extLst>
            <c:ext xmlns:c16="http://schemas.microsoft.com/office/drawing/2014/chart" uri="{C3380CC4-5D6E-409C-BE32-E72D297353CC}">
              <c16:uniqueId val="{00000000-D5D4-4B06-8C16-69DFF9810C6B}"/>
            </c:ext>
          </c:extLst>
        </c:ser>
        <c:dLbls>
          <c:showLegendKey val="0"/>
          <c:showVal val="0"/>
          <c:showCatName val="0"/>
          <c:showSerName val="0"/>
          <c:showPercent val="0"/>
          <c:showBubbleSize val="0"/>
        </c:dLbls>
        <c:gapWidth val="21"/>
        <c:axId val="472029688"/>
        <c:axId val="472030080"/>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(Supply!$G$61,Supply!$G$61,Supply!$G$61,Supply!$G$61,Supply!$G$61)</c:f>
              <c:numCache>
                <c:formatCode>General</c:formatCode>
                <c:ptCount val="5"/>
              </c:numCache>
            </c:numRef>
          </c:val>
          <c:smooth val="0"/>
          <c:extLst>
            <c:ext xmlns:c16="http://schemas.microsoft.com/office/drawing/2014/chart" uri="{C3380CC4-5D6E-409C-BE32-E72D297353CC}">
              <c16:uniqueId val="{00000001-D5D4-4B06-8C16-69DFF9810C6B}"/>
            </c:ext>
          </c:extLst>
        </c:ser>
        <c:dLbls>
          <c:showLegendKey val="0"/>
          <c:showVal val="0"/>
          <c:showCatName val="0"/>
          <c:showSerName val="0"/>
          <c:showPercent val="0"/>
          <c:showBubbleSize val="0"/>
        </c:dLbls>
        <c:marker val="1"/>
        <c:smooth val="0"/>
        <c:axId val="472029688"/>
        <c:axId val="472030080"/>
      </c:lineChart>
      <c:catAx>
        <c:axId val="472029688"/>
        <c:scaling>
          <c:orientation val="minMax"/>
        </c:scaling>
        <c:delete val="1"/>
        <c:axPos val="b"/>
        <c:numFmt formatCode="General" sourceLinked="0"/>
        <c:majorTickMark val="out"/>
        <c:minorTickMark val="none"/>
        <c:tickLblPos val="none"/>
        <c:crossAx val="472030080"/>
        <c:crosses val="autoZero"/>
        <c:auto val="1"/>
        <c:lblAlgn val="ctr"/>
        <c:lblOffset val="100"/>
        <c:noMultiLvlLbl val="0"/>
      </c:catAx>
      <c:valAx>
        <c:axId val="472030080"/>
        <c:scaling>
          <c:orientation val="minMax"/>
          <c:max val="80"/>
          <c:min val="0"/>
        </c:scaling>
        <c:delete val="0"/>
        <c:axPos val="l"/>
        <c:numFmt formatCode="0.00" sourceLinked="1"/>
        <c:majorTickMark val="none"/>
        <c:minorTickMark val="none"/>
        <c:tickLblPos val="none"/>
        <c:crossAx val="4720296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Supply!$D$62</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Supply!$I$63:$M$63</c:f>
              <c:numCache>
                <c:formatCode>0.00</c:formatCode>
                <c:ptCount val="5"/>
              </c:numCache>
            </c:numRef>
          </c:val>
          <c:extLst>
            <c:ext xmlns:c16="http://schemas.microsoft.com/office/drawing/2014/chart" uri="{C3380CC4-5D6E-409C-BE32-E72D297353CC}">
              <c16:uniqueId val="{00000000-0D49-4BE7-9F98-727CA58AAFF7}"/>
            </c:ext>
          </c:extLst>
        </c:ser>
        <c:dLbls>
          <c:showLegendKey val="0"/>
          <c:showVal val="0"/>
          <c:showCatName val="0"/>
          <c:showSerName val="0"/>
          <c:showPercent val="0"/>
          <c:showBubbleSize val="0"/>
        </c:dLbls>
        <c:gapWidth val="21"/>
        <c:axId val="472030864"/>
        <c:axId val="472031256"/>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(Supply!$G$63,Supply!$G$63,Supply!$G$63,Supply!$G$63,Supply!$G$63)</c:f>
              <c:numCache>
                <c:formatCode>General</c:formatCode>
                <c:ptCount val="5"/>
              </c:numCache>
            </c:numRef>
          </c:val>
          <c:smooth val="0"/>
          <c:extLst>
            <c:ext xmlns:c16="http://schemas.microsoft.com/office/drawing/2014/chart" uri="{C3380CC4-5D6E-409C-BE32-E72D297353CC}">
              <c16:uniqueId val="{00000001-0D49-4BE7-9F98-727CA58AAFF7}"/>
            </c:ext>
          </c:extLst>
        </c:ser>
        <c:dLbls>
          <c:showLegendKey val="0"/>
          <c:showVal val="0"/>
          <c:showCatName val="0"/>
          <c:showSerName val="0"/>
          <c:showPercent val="0"/>
          <c:showBubbleSize val="0"/>
        </c:dLbls>
        <c:marker val="1"/>
        <c:smooth val="0"/>
        <c:axId val="472030864"/>
        <c:axId val="472031256"/>
      </c:lineChart>
      <c:catAx>
        <c:axId val="472030864"/>
        <c:scaling>
          <c:orientation val="minMax"/>
        </c:scaling>
        <c:delete val="1"/>
        <c:axPos val="b"/>
        <c:numFmt formatCode="General" sourceLinked="0"/>
        <c:majorTickMark val="out"/>
        <c:minorTickMark val="none"/>
        <c:tickLblPos val="none"/>
        <c:crossAx val="472031256"/>
        <c:crosses val="autoZero"/>
        <c:auto val="1"/>
        <c:lblAlgn val="ctr"/>
        <c:lblOffset val="100"/>
        <c:noMultiLvlLbl val="0"/>
      </c:catAx>
      <c:valAx>
        <c:axId val="472031256"/>
        <c:scaling>
          <c:orientation val="minMax"/>
          <c:max val="80"/>
          <c:min val="0"/>
        </c:scaling>
        <c:delete val="0"/>
        <c:axPos val="l"/>
        <c:numFmt formatCode="0.00" sourceLinked="1"/>
        <c:majorTickMark val="none"/>
        <c:minorTickMark val="none"/>
        <c:tickLblPos val="none"/>
        <c:crossAx val="4720308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Supply!$D$64</c:f>
              <c:strCache>
                <c:ptCount val="1"/>
              </c:strCache>
            </c:strRef>
          </c:tx>
          <c:spPr>
            <a:solidFill>
              <a:srgbClr val="0000CC"/>
            </a:solidFill>
            <a:ln w="25400">
              <a:noFill/>
            </a:ln>
          </c:spPr>
          <c:invertIfNegative val="0"/>
          <c:cat>
            <c:numRef>
              <c:f>Supply!$I$5:$M$5</c:f>
              <c:numCache>
                <c:formatCode>General</c:formatCode>
                <c:ptCount val="5"/>
                <c:pt idx="0">
                  <c:v>2012</c:v>
                </c:pt>
                <c:pt idx="1">
                  <c:v>2013</c:v>
                </c:pt>
                <c:pt idx="2">
                  <c:v>2014</c:v>
                </c:pt>
                <c:pt idx="3">
                  <c:v>2015</c:v>
                </c:pt>
                <c:pt idx="4">
                  <c:v>2016</c:v>
                </c:pt>
              </c:numCache>
            </c:numRef>
          </c:cat>
          <c:val>
            <c:numRef>
              <c:f>Supply!$I$65:$M$65</c:f>
              <c:numCache>
                <c:formatCode>0.00</c:formatCode>
                <c:ptCount val="5"/>
              </c:numCache>
            </c:numRef>
          </c:val>
          <c:extLst>
            <c:ext xmlns:c16="http://schemas.microsoft.com/office/drawing/2014/chart" uri="{C3380CC4-5D6E-409C-BE32-E72D297353CC}">
              <c16:uniqueId val="{00000000-40CE-4E28-886C-9BD08789427D}"/>
            </c:ext>
          </c:extLst>
        </c:ser>
        <c:dLbls>
          <c:showLegendKey val="0"/>
          <c:showVal val="0"/>
          <c:showCatName val="0"/>
          <c:showSerName val="0"/>
          <c:showPercent val="0"/>
          <c:showBubbleSize val="0"/>
        </c:dLbls>
        <c:gapWidth val="21"/>
        <c:axId val="472032040"/>
        <c:axId val="472032432"/>
      </c:barChart>
      <c:lineChart>
        <c:grouping val="standard"/>
        <c:varyColors val="0"/>
        <c:ser>
          <c:idx val="1"/>
          <c:order val="1"/>
          <c:tx>
            <c:strRef>
              <c:f>Supply!$G$5</c:f>
              <c:strCache>
                <c:ptCount val="1"/>
                <c:pt idx="0">
                  <c:v>Performance Stand. / Bench</c:v>
                </c:pt>
              </c:strCache>
            </c:strRef>
          </c:tx>
          <c:spPr>
            <a:ln w="19050">
              <a:solidFill>
                <a:srgbClr val="FF0000"/>
              </a:solidFill>
              <a:prstDash val="sysDash"/>
            </a:ln>
          </c:spPr>
          <c:marker>
            <c:symbol val="none"/>
          </c:marker>
          <c:val>
            <c:numRef>
              <c:f>(Supply!$G$65,Supply!$G$65,Supply!$G$65,Supply!$G$65,Supply!$G$65)</c:f>
              <c:numCache>
                <c:formatCode>General</c:formatCode>
                <c:ptCount val="5"/>
              </c:numCache>
            </c:numRef>
          </c:val>
          <c:smooth val="0"/>
          <c:extLst>
            <c:ext xmlns:c16="http://schemas.microsoft.com/office/drawing/2014/chart" uri="{C3380CC4-5D6E-409C-BE32-E72D297353CC}">
              <c16:uniqueId val="{00000001-40CE-4E28-886C-9BD08789427D}"/>
            </c:ext>
          </c:extLst>
        </c:ser>
        <c:dLbls>
          <c:showLegendKey val="0"/>
          <c:showVal val="0"/>
          <c:showCatName val="0"/>
          <c:showSerName val="0"/>
          <c:showPercent val="0"/>
          <c:showBubbleSize val="0"/>
        </c:dLbls>
        <c:marker val="1"/>
        <c:smooth val="0"/>
        <c:axId val="472032040"/>
        <c:axId val="472032432"/>
      </c:lineChart>
      <c:catAx>
        <c:axId val="472032040"/>
        <c:scaling>
          <c:orientation val="minMax"/>
        </c:scaling>
        <c:delete val="1"/>
        <c:axPos val="b"/>
        <c:numFmt formatCode="General" sourceLinked="0"/>
        <c:majorTickMark val="out"/>
        <c:minorTickMark val="none"/>
        <c:tickLblPos val="none"/>
        <c:crossAx val="472032432"/>
        <c:crosses val="autoZero"/>
        <c:auto val="1"/>
        <c:lblAlgn val="ctr"/>
        <c:lblOffset val="100"/>
        <c:noMultiLvlLbl val="0"/>
      </c:catAx>
      <c:valAx>
        <c:axId val="472032432"/>
        <c:scaling>
          <c:orientation val="minMax"/>
          <c:max val="80"/>
          <c:min val="0"/>
        </c:scaling>
        <c:delete val="0"/>
        <c:axPos val="l"/>
        <c:numFmt formatCode="0.00" sourceLinked="1"/>
        <c:majorTickMark val="none"/>
        <c:minorTickMark val="none"/>
        <c:tickLblPos val="none"/>
        <c:crossAx val="4720320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c:f>
              <c:strCache>
                <c:ptCount val="1"/>
                <c:pt idx="0">
                  <c:v>Overall Social Responsibility Satisfaction (current actions)</c:v>
                </c:pt>
              </c:strCache>
            </c:strRef>
          </c:tx>
          <c:spPr>
            <a:solidFill>
              <a:srgbClr val="0000CC"/>
            </a:solidFill>
            <a:ln w="25400">
              <a:noFill/>
            </a:ln>
          </c:spPr>
          <c:invertIfNegative val="0"/>
          <c:cat>
            <c:numRef>
              <c:f>CSR!$I$5:$N$5</c:f>
              <c:numCache>
                <c:formatCode>General</c:formatCode>
                <c:ptCount val="6"/>
                <c:pt idx="0">
                  <c:v>2014</c:v>
                </c:pt>
                <c:pt idx="1">
                  <c:v>2015</c:v>
                </c:pt>
                <c:pt idx="2">
                  <c:v>2016</c:v>
                </c:pt>
                <c:pt idx="3">
                  <c:v>2017</c:v>
                </c:pt>
                <c:pt idx="4">
                  <c:v>2018</c:v>
                </c:pt>
                <c:pt idx="5">
                  <c:v>2019</c:v>
                </c:pt>
              </c:numCache>
            </c:numRef>
          </c:cat>
          <c:val>
            <c:numRef>
              <c:f>CSR!$I$7:$N$7</c:f>
              <c:numCache>
                <c:formatCode>0.0%</c:formatCode>
                <c:ptCount val="6"/>
                <c:pt idx="0">
                  <c:v>0.9</c:v>
                </c:pt>
              </c:numCache>
            </c:numRef>
          </c:val>
          <c:extLst>
            <c:ext xmlns:c16="http://schemas.microsoft.com/office/drawing/2014/chart" uri="{C3380CC4-5D6E-409C-BE32-E72D297353CC}">
              <c16:uniqueId val="{00000000-88D5-4B0F-923B-7F03BD11D042}"/>
            </c:ext>
          </c:extLst>
        </c:ser>
        <c:dLbls>
          <c:showLegendKey val="0"/>
          <c:showVal val="0"/>
          <c:showCatName val="0"/>
          <c:showSerName val="0"/>
          <c:showPercent val="0"/>
          <c:showBubbleSize val="0"/>
        </c:dLbls>
        <c:gapWidth val="21"/>
        <c:axId val="472033216"/>
        <c:axId val="47203360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(CSR!$G$7,CSR!$G$7,CSR!$G$7,CSR!$G$7,CSR!$G$7)</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88D5-4B0F-923B-7F03BD11D042}"/>
            </c:ext>
          </c:extLst>
        </c:ser>
        <c:dLbls>
          <c:showLegendKey val="0"/>
          <c:showVal val="0"/>
          <c:showCatName val="0"/>
          <c:showSerName val="0"/>
          <c:showPercent val="0"/>
          <c:showBubbleSize val="0"/>
        </c:dLbls>
        <c:marker val="1"/>
        <c:smooth val="0"/>
        <c:axId val="472033216"/>
        <c:axId val="472033608"/>
      </c:lineChart>
      <c:catAx>
        <c:axId val="472033216"/>
        <c:scaling>
          <c:orientation val="minMax"/>
        </c:scaling>
        <c:delete val="1"/>
        <c:axPos val="b"/>
        <c:numFmt formatCode="General" sourceLinked="1"/>
        <c:majorTickMark val="out"/>
        <c:minorTickMark val="none"/>
        <c:tickLblPos val="none"/>
        <c:crossAx val="472033608"/>
        <c:crosses val="autoZero"/>
        <c:auto val="1"/>
        <c:lblAlgn val="ctr"/>
        <c:lblOffset val="100"/>
        <c:noMultiLvlLbl val="0"/>
      </c:catAx>
      <c:valAx>
        <c:axId val="472033608"/>
        <c:scaling>
          <c:orientation val="minMax"/>
          <c:max val="1"/>
          <c:min val="0"/>
        </c:scaling>
        <c:delete val="0"/>
        <c:axPos val="l"/>
        <c:numFmt formatCode="0.0%" sourceLinked="1"/>
        <c:majorTickMark val="none"/>
        <c:minorTickMark val="none"/>
        <c:tickLblPos val="none"/>
        <c:crossAx val="472033216"/>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CSR!$D$8</c:f>
              <c:strCache>
                <c:ptCount val="1"/>
                <c:pt idx="0">
                  <c:v>Satisfaction regarding Social Awareness</c:v>
                </c:pt>
              </c:strCache>
            </c:strRef>
          </c:tx>
          <c:spPr>
            <a:solidFill>
              <a:srgbClr val="0000CC"/>
            </a:solidFill>
            <a:ln w="25400">
              <a:noFill/>
            </a:ln>
          </c:spPr>
          <c:invertIfNegative val="0"/>
          <c:cat>
            <c:numRef>
              <c:f>CSR!$I$5:$N$5</c:f>
              <c:numCache>
                <c:formatCode>General</c:formatCode>
                <c:ptCount val="6"/>
                <c:pt idx="0">
                  <c:v>2014</c:v>
                </c:pt>
                <c:pt idx="1">
                  <c:v>2015</c:v>
                </c:pt>
                <c:pt idx="2">
                  <c:v>2016</c:v>
                </c:pt>
                <c:pt idx="3">
                  <c:v>2017</c:v>
                </c:pt>
                <c:pt idx="4">
                  <c:v>2018</c:v>
                </c:pt>
                <c:pt idx="5">
                  <c:v>2019</c:v>
                </c:pt>
              </c:numCache>
            </c:numRef>
          </c:cat>
          <c:val>
            <c:numRef>
              <c:f>CSR!$I$9:$N$9</c:f>
              <c:numCache>
                <c:formatCode>0%</c:formatCode>
                <c:ptCount val="6"/>
                <c:pt idx="0">
                  <c:v>0.89</c:v>
                </c:pt>
                <c:pt idx="1">
                  <c:v>0.77</c:v>
                </c:pt>
                <c:pt idx="2">
                  <c:v>0.86</c:v>
                </c:pt>
                <c:pt idx="3">
                  <c:v>0.85</c:v>
                </c:pt>
                <c:pt idx="4">
                  <c:v>0.9</c:v>
                </c:pt>
              </c:numCache>
            </c:numRef>
          </c:val>
          <c:extLst>
            <c:ext xmlns:c16="http://schemas.microsoft.com/office/drawing/2014/chart" uri="{C3380CC4-5D6E-409C-BE32-E72D297353CC}">
              <c16:uniqueId val="{00000000-A334-4BB5-9DCE-CC5743CC943F}"/>
            </c:ext>
          </c:extLst>
        </c:ser>
        <c:dLbls>
          <c:showLegendKey val="0"/>
          <c:showVal val="0"/>
          <c:showCatName val="0"/>
          <c:showSerName val="0"/>
          <c:showPercent val="0"/>
          <c:showBubbleSize val="0"/>
        </c:dLbls>
        <c:gapWidth val="21"/>
        <c:axId val="472034392"/>
        <c:axId val="47203478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(CSR!$G$9,CSR!$G$9,CSR!$G$9,CSR!$G$9,CSR!$G$9)</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A334-4BB5-9DCE-CC5743CC943F}"/>
            </c:ext>
          </c:extLst>
        </c:ser>
        <c:dLbls>
          <c:showLegendKey val="0"/>
          <c:showVal val="0"/>
          <c:showCatName val="0"/>
          <c:showSerName val="0"/>
          <c:showPercent val="0"/>
          <c:showBubbleSize val="0"/>
        </c:dLbls>
        <c:marker val="1"/>
        <c:smooth val="0"/>
        <c:axId val="472034392"/>
        <c:axId val="472034784"/>
      </c:lineChart>
      <c:catAx>
        <c:axId val="472034392"/>
        <c:scaling>
          <c:orientation val="minMax"/>
        </c:scaling>
        <c:delete val="1"/>
        <c:axPos val="b"/>
        <c:numFmt formatCode="General" sourceLinked="1"/>
        <c:majorTickMark val="out"/>
        <c:minorTickMark val="none"/>
        <c:tickLblPos val="none"/>
        <c:crossAx val="472034784"/>
        <c:crosses val="autoZero"/>
        <c:auto val="1"/>
        <c:lblAlgn val="ctr"/>
        <c:lblOffset val="100"/>
        <c:noMultiLvlLbl val="0"/>
      </c:catAx>
      <c:valAx>
        <c:axId val="472034784"/>
        <c:scaling>
          <c:orientation val="minMax"/>
          <c:min val="0"/>
        </c:scaling>
        <c:delete val="0"/>
        <c:axPos val="l"/>
        <c:numFmt formatCode="0%" sourceLinked="1"/>
        <c:majorTickMark val="none"/>
        <c:minorTickMark val="none"/>
        <c:tickLblPos val="none"/>
        <c:crossAx val="47203439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CSR!$D$10</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CSR!$I$11:$M$11</c:f>
            </c:numRef>
          </c:val>
          <c:extLst>
            <c:ext xmlns:c16="http://schemas.microsoft.com/office/drawing/2014/chart" uri="{C3380CC4-5D6E-409C-BE32-E72D297353CC}">
              <c16:uniqueId val="{00000000-AEB4-4DCC-9D5D-360134906DEB}"/>
            </c:ext>
          </c:extLst>
        </c:ser>
        <c:dLbls>
          <c:showLegendKey val="0"/>
          <c:showVal val="0"/>
          <c:showCatName val="0"/>
          <c:showSerName val="0"/>
          <c:showPercent val="0"/>
          <c:showBubbleSize val="0"/>
        </c:dLbls>
        <c:gapWidth val="21"/>
        <c:axId val="472035568"/>
        <c:axId val="47203596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(CSR!$G$11,CSR!$G$11,CSR!$G$11,CSR!$G$11,CSR!$G$11)</c:f>
            </c:numRef>
          </c:val>
          <c:smooth val="0"/>
          <c:extLst>
            <c:ext xmlns:c16="http://schemas.microsoft.com/office/drawing/2014/chart" uri="{C3380CC4-5D6E-409C-BE32-E72D297353CC}">
              <c16:uniqueId val="{00000001-AEB4-4DCC-9D5D-360134906DEB}"/>
            </c:ext>
          </c:extLst>
        </c:ser>
        <c:dLbls>
          <c:showLegendKey val="0"/>
          <c:showVal val="0"/>
          <c:showCatName val="0"/>
          <c:showSerName val="0"/>
          <c:showPercent val="0"/>
          <c:showBubbleSize val="0"/>
        </c:dLbls>
        <c:marker val="1"/>
        <c:smooth val="0"/>
        <c:axId val="472035568"/>
        <c:axId val="472035960"/>
      </c:lineChart>
      <c:catAx>
        <c:axId val="472035568"/>
        <c:scaling>
          <c:orientation val="minMax"/>
        </c:scaling>
        <c:delete val="1"/>
        <c:axPos val="b"/>
        <c:majorTickMark val="out"/>
        <c:minorTickMark val="none"/>
        <c:tickLblPos val="none"/>
        <c:crossAx val="472035960"/>
        <c:crosses val="autoZero"/>
        <c:auto val="1"/>
        <c:lblAlgn val="ctr"/>
        <c:lblOffset val="100"/>
        <c:noMultiLvlLbl val="0"/>
      </c:catAx>
      <c:valAx>
        <c:axId val="472035960"/>
        <c:scaling>
          <c:orientation val="minMax"/>
          <c:max val="20"/>
          <c:min val="0"/>
        </c:scaling>
        <c:delete val="0"/>
        <c:axPos val="l"/>
        <c:numFmt formatCode="0" sourceLinked="1"/>
        <c:majorTickMark val="none"/>
        <c:minorTickMark val="none"/>
        <c:tickLblPos val="none"/>
        <c:crossAx val="472035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CSR!$D$12</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CSR!$I$13:$M$13</c:f>
            </c:numRef>
          </c:val>
          <c:extLst>
            <c:ext xmlns:c16="http://schemas.microsoft.com/office/drawing/2014/chart" uri="{C3380CC4-5D6E-409C-BE32-E72D297353CC}">
              <c16:uniqueId val="{00000000-2364-45A6-820E-CFFB4C4607B0}"/>
            </c:ext>
          </c:extLst>
        </c:ser>
        <c:dLbls>
          <c:showLegendKey val="0"/>
          <c:showVal val="0"/>
          <c:showCatName val="0"/>
          <c:showSerName val="0"/>
          <c:showPercent val="0"/>
          <c:showBubbleSize val="0"/>
        </c:dLbls>
        <c:gapWidth val="21"/>
        <c:axId val="472036744"/>
        <c:axId val="47203713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(CSR!$G$13,CSR!$G$13,CSR!$G$13,CSR!$G$13,CSR!$G$13)</c:f>
            </c:numRef>
          </c:val>
          <c:smooth val="0"/>
          <c:extLst>
            <c:ext xmlns:c16="http://schemas.microsoft.com/office/drawing/2014/chart" uri="{C3380CC4-5D6E-409C-BE32-E72D297353CC}">
              <c16:uniqueId val="{00000001-2364-45A6-820E-CFFB4C4607B0}"/>
            </c:ext>
          </c:extLst>
        </c:ser>
        <c:dLbls>
          <c:showLegendKey val="0"/>
          <c:showVal val="0"/>
          <c:showCatName val="0"/>
          <c:showSerName val="0"/>
          <c:showPercent val="0"/>
          <c:showBubbleSize val="0"/>
        </c:dLbls>
        <c:marker val="1"/>
        <c:smooth val="0"/>
        <c:axId val="472036744"/>
        <c:axId val="472037136"/>
      </c:lineChart>
      <c:catAx>
        <c:axId val="472036744"/>
        <c:scaling>
          <c:orientation val="minMax"/>
        </c:scaling>
        <c:delete val="1"/>
        <c:axPos val="b"/>
        <c:majorTickMark val="out"/>
        <c:minorTickMark val="none"/>
        <c:tickLblPos val="none"/>
        <c:crossAx val="472037136"/>
        <c:crosses val="autoZero"/>
        <c:auto val="1"/>
        <c:lblAlgn val="ctr"/>
        <c:lblOffset val="100"/>
        <c:noMultiLvlLbl val="0"/>
      </c:catAx>
      <c:valAx>
        <c:axId val="472037136"/>
        <c:scaling>
          <c:orientation val="minMax"/>
          <c:max val="20"/>
          <c:min val="0"/>
        </c:scaling>
        <c:delete val="0"/>
        <c:axPos val="l"/>
        <c:numFmt formatCode="0" sourceLinked="1"/>
        <c:majorTickMark val="none"/>
        <c:minorTickMark val="none"/>
        <c:tickLblPos val="none"/>
        <c:crossAx val="472036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CSR!$D$14</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CSR!$I$15:$M$15</c:f>
            </c:numRef>
          </c:val>
          <c:extLst>
            <c:ext xmlns:c16="http://schemas.microsoft.com/office/drawing/2014/chart" uri="{C3380CC4-5D6E-409C-BE32-E72D297353CC}">
              <c16:uniqueId val="{00000000-20D0-44CD-B393-6E88AFC7EDC8}"/>
            </c:ext>
          </c:extLst>
        </c:ser>
        <c:dLbls>
          <c:showLegendKey val="0"/>
          <c:showVal val="0"/>
          <c:showCatName val="0"/>
          <c:showSerName val="0"/>
          <c:showPercent val="0"/>
          <c:showBubbleSize val="0"/>
        </c:dLbls>
        <c:gapWidth val="21"/>
        <c:axId val="472037920"/>
        <c:axId val="47203831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(CSR!$G$15,CSR!$G$15,CSR!$G$15,CSR!$G$15,CSR!$G$15)</c:f>
            </c:numRef>
          </c:val>
          <c:smooth val="0"/>
          <c:extLst>
            <c:ext xmlns:c16="http://schemas.microsoft.com/office/drawing/2014/chart" uri="{C3380CC4-5D6E-409C-BE32-E72D297353CC}">
              <c16:uniqueId val="{00000001-20D0-44CD-B393-6E88AFC7EDC8}"/>
            </c:ext>
          </c:extLst>
        </c:ser>
        <c:dLbls>
          <c:showLegendKey val="0"/>
          <c:showVal val="0"/>
          <c:showCatName val="0"/>
          <c:showSerName val="0"/>
          <c:showPercent val="0"/>
          <c:showBubbleSize val="0"/>
        </c:dLbls>
        <c:marker val="1"/>
        <c:smooth val="0"/>
        <c:axId val="472037920"/>
        <c:axId val="472038312"/>
      </c:lineChart>
      <c:catAx>
        <c:axId val="472037920"/>
        <c:scaling>
          <c:orientation val="minMax"/>
        </c:scaling>
        <c:delete val="1"/>
        <c:axPos val="b"/>
        <c:majorTickMark val="out"/>
        <c:minorTickMark val="none"/>
        <c:tickLblPos val="none"/>
        <c:crossAx val="472038312"/>
        <c:crosses val="autoZero"/>
        <c:auto val="1"/>
        <c:lblAlgn val="ctr"/>
        <c:lblOffset val="100"/>
        <c:noMultiLvlLbl val="0"/>
      </c:catAx>
      <c:valAx>
        <c:axId val="472038312"/>
        <c:scaling>
          <c:orientation val="minMax"/>
          <c:max val="100"/>
          <c:min val="0"/>
        </c:scaling>
        <c:delete val="0"/>
        <c:axPos val="l"/>
        <c:numFmt formatCode="0" sourceLinked="1"/>
        <c:majorTickMark val="none"/>
        <c:minorTickMark val="none"/>
        <c:tickLblPos val="none"/>
        <c:crossAx val="472037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CSR!$D$16</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CSR!$I$17:$M$17</c:f>
            </c:numRef>
          </c:val>
          <c:extLst>
            <c:ext xmlns:c16="http://schemas.microsoft.com/office/drawing/2014/chart" uri="{C3380CC4-5D6E-409C-BE32-E72D297353CC}">
              <c16:uniqueId val="{00000000-A07D-4251-866F-154D515CB270}"/>
            </c:ext>
          </c:extLst>
        </c:ser>
        <c:dLbls>
          <c:showLegendKey val="0"/>
          <c:showVal val="0"/>
          <c:showCatName val="0"/>
          <c:showSerName val="0"/>
          <c:showPercent val="0"/>
          <c:showBubbleSize val="0"/>
        </c:dLbls>
        <c:gapWidth val="21"/>
        <c:axId val="541539064"/>
        <c:axId val="54153945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(CSR!$G$17,CSR!$G$17,CSR!$G$17,CSR!$G$17,CSR!$G$17)</c:f>
            </c:numRef>
          </c:val>
          <c:smooth val="0"/>
          <c:extLst>
            <c:ext xmlns:c16="http://schemas.microsoft.com/office/drawing/2014/chart" uri="{C3380CC4-5D6E-409C-BE32-E72D297353CC}">
              <c16:uniqueId val="{00000001-A07D-4251-866F-154D515CB270}"/>
            </c:ext>
          </c:extLst>
        </c:ser>
        <c:dLbls>
          <c:showLegendKey val="0"/>
          <c:showVal val="0"/>
          <c:showCatName val="0"/>
          <c:showSerName val="0"/>
          <c:showPercent val="0"/>
          <c:showBubbleSize val="0"/>
        </c:dLbls>
        <c:marker val="1"/>
        <c:smooth val="0"/>
        <c:axId val="541539064"/>
        <c:axId val="541539456"/>
      </c:lineChart>
      <c:catAx>
        <c:axId val="541539064"/>
        <c:scaling>
          <c:orientation val="minMax"/>
        </c:scaling>
        <c:delete val="1"/>
        <c:axPos val="b"/>
        <c:majorTickMark val="out"/>
        <c:minorTickMark val="none"/>
        <c:tickLblPos val="none"/>
        <c:crossAx val="541539456"/>
        <c:crosses val="autoZero"/>
        <c:auto val="1"/>
        <c:lblAlgn val="ctr"/>
        <c:lblOffset val="100"/>
        <c:noMultiLvlLbl val="0"/>
      </c:catAx>
      <c:valAx>
        <c:axId val="541539456"/>
        <c:scaling>
          <c:orientation val="minMax"/>
          <c:max val="1"/>
          <c:min val="0"/>
        </c:scaling>
        <c:delete val="0"/>
        <c:axPos val="l"/>
        <c:numFmt formatCode="0.0%" sourceLinked="1"/>
        <c:majorTickMark val="none"/>
        <c:minorTickMark val="none"/>
        <c:tickLblPos val="none"/>
        <c:crossAx val="541539064"/>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Sales!$D$62</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Sales!$I$63:$M$63</c:f>
            </c:numRef>
          </c:val>
          <c:extLst>
            <c:ext xmlns:c16="http://schemas.microsoft.com/office/drawing/2014/chart" uri="{C3380CC4-5D6E-409C-BE32-E72D297353CC}">
              <c16:uniqueId val="{00000000-8DE8-401F-8670-680BF453AC7F}"/>
            </c:ext>
          </c:extLst>
        </c:ser>
        <c:dLbls>
          <c:showLegendKey val="0"/>
          <c:showVal val="0"/>
          <c:showCatName val="0"/>
          <c:showSerName val="0"/>
          <c:showPercent val="0"/>
          <c:showBubbleSize val="0"/>
        </c:dLbls>
        <c:gapWidth val="21"/>
        <c:axId val="489192920"/>
        <c:axId val="489193312"/>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(Sales!$G$63,Sales!$G$63,Sales!$G$63,Sales!$G$63,Sales!$G$63)</c:f>
            </c:numRef>
          </c:val>
          <c:smooth val="0"/>
          <c:extLst>
            <c:ext xmlns:c16="http://schemas.microsoft.com/office/drawing/2014/chart" uri="{C3380CC4-5D6E-409C-BE32-E72D297353CC}">
              <c16:uniqueId val="{00000001-8DE8-401F-8670-680BF453AC7F}"/>
            </c:ext>
          </c:extLst>
        </c:ser>
        <c:dLbls>
          <c:showLegendKey val="0"/>
          <c:showVal val="0"/>
          <c:showCatName val="0"/>
          <c:showSerName val="0"/>
          <c:showPercent val="0"/>
          <c:showBubbleSize val="0"/>
        </c:dLbls>
        <c:marker val="1"/>
        <c:smooth val="0"/>
        <c:axId val="489192920"/>
        <c:axId val="489193312"/>
      </c:lineChart>
      <c:catAx>
        <c:axId val="489192920"/>
        <c:scaling>
          <c:orientation val="minMax"/>
        </c:scaling>
        <c:delete val="1"/>
        <c:axPos val="b"/>
        <c:numFmt formatCode="General" sourceLinked="1"/>
        <c:majorTickMark val="out"/>
        <c:minorTickMark val="none"/>
        <c:tickLblPos val="none"/>
        <c:crossAx val="489193312"/>
        <c:crosses val="autoZero"/>
        <c:auto val="1"/>
        <c:lblAlgn val="ctr"/>
        <c:lblOffset val="100"/>
        <c:noMultiLvlLbl val="0"/>
      </c:catAx>
      <c:valAx>
        <c:axId val="489193312"/>
        <c:scaling>
          <c:orientation val="minMax"/>
          <c:max val="80"/>
          <c:min val="0"/>
        </c:scaling>
        <c:delete val="0"/>
        <c:axPos val="l"/>
        <c:numFmt formatCode="0.00" sourceLinked="1"/>
        <c:majorTickMark val="none"/>
        <c:minorTickMark val="none"/>
        <c:tickLblPos val="none"/>
        <c:crossAx val="4891929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CSR!$D$18</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CSR!$I$19:$M$19</c:f>
            </c:numRef>
          </c:val>
          <c:extLst>
            <c:ext xmlns:c16="http://schemas.microsoft.com/office/drawing/2014/chart" uri="{C3380CC4-5D6E-409C-BE32-E72D297353CC}">
              <c16:uniqueId val="{00000000-C22D-4654-8A0A-537E6CE769DB}"/>
            </c:ext>
          </c:extLst>
        </c:ser>
        <c:dLbls>
          <c:showLegendKey val="0"/>
          <c:showVal val="0"/>
          <c:showCatName val="0"/>
          <c:showSerName val="0"/>
          <c:showPercent val="0"/>
          <c:showBubbleSize val="0"/>
        </c:dLbls>
        <c:gapWidth val="21"/>
        <c:axId val="541540240"/>
        <c:axId val="54154063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(CSR!$G$19,CSR!$G$19,CSR!$G$19,CSR!$G$19,CSR!$G$19)</c:f>
            </c:numRef>
          </c:val>
          <c:smooth val="0"/>
          <c:extLst>
            <c:ext xmlns:c16="http://schemas.microsoft.com/office/drawing/2014/chart" uri="{C3380CC4-5D6E-409C-BE32-E72D297353CC}">
              <c16:uniqueId val="{00000001-C22D-4654-8A0A-537E6CE769DB}"/>
            </c:ext>
          </c:extLst>
        </c:ser>
        <c:dLbls>
          <c:showLegendKey val="0"/>
          <c:showVal val="0"/>
          <c:showCatName val="0"/>
          <c:showSerName val="0"/>
          <c:showPercent val="0"/>
          <c:showBubbleSize val="0"/>
        </c:dLbls>
        <c:marker val="1"/>
        <c:smooth val="0"/>
        <c:axId val="541540240"/>
        <c:axId val="541540632"/>
      </c:lineChart>
      <c:catAx>
        <c:axId val="541540240"/>
        <c:scaling>
          <c:orientation val="minMax"/>
        </c:scaling>
        <c:delete val="1"/>
        <c:axPos val="b"/>
        <c:majorTickMark val="out"/>
        <c:minorTickMark val="none"/>
        <c:tickLblPos val="none"/>
        <c:crossAx val="541540632"/>
        <c:crosses val="autoZero"/>
        <c:auto val="1"/>
        <c:lblAlgn val="ctr"/>
        <c:lblOffset val="100"/>
        <c:noMultiLvlLbl val="0"/>
      </c:catAx>
      <c:valAx>
        <c:axId val="541540632"/>
        <c:scaling>
          <c:orientation val="minMax"/>
          <c:max val="1"/>
          <c:min val="0"/>
        </c:scaling>
        <c:delete val="0"/>
        <c:axPos val="l"/>
        <c:numFmt formatCode="0.0%" sourceLinked="1"/>
        <c:majorTickMark val="none"/>
        <c:minorTickMark val="none"/>
        <c:tickLblPos val="none"/>
        <c:crossAx val="541540240"/>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CSR!$D$20</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CSR!$I$21:$M$21</c:f>
            </c:numRef>
          </c:val>
          <c:extLst>
            <c:ext xmlns:c16="http://schemas.microsoft.com/office/drawing/2014/chart" uri="{C3380CC4-5D6E-409C-BE32-E72D297353CC}">
              <c16:uniqueId val="{00000000-75F2-4162-9A37-295B4B5A6AAD}"/>
            </c:ext>
          </c:extLst>
        </c:ser>
        <c:dLbls>
          <c:showLegendKey val="0"/>
          <c:showVal val="0"/>
          <c:showCatName val="0"/>
          <c:showSerName val="0"/>
          <c:showPercent val="0"/>
          <c:showBubbleSize val="0"/>
        </c:dLbls>
        <c:gapWidth val="21"/>
        <c:axId val="541541416"/>
        <c:axId val="54154180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(CSR!$G$21,CSR!$G$21,CSR!$G$21,CSR!$G$21,CSR!$G$21)</c:f>
            </c:numRef>
          </c:val>
          <c:smooth val="0"/>
          <c:extLst>
            <c:ext xmlns:c16="http://schemas.microsoft.com/office/drawing/2014/chart" uri="{C3380CC4-5D6E-409C-BE32-E72D297353CC}">
              <c16:uniqueId val="{00000001-75F2-4162-9A37-295B4B5A6AAD}"/>
            </c:ext>
          </c:extLst>
        </c:ser>
        <c:dLbls>
          <c:showLegendKey val="0"/>
          <c:showVal val="0"/>
          <c:showCatName val="0"/>
          <c:showSerName val="0"/>
          <c:showPercent val="0"/>
          <c:showBubbleSize val="0"/>
        </c:dLbls>
        <c:marker val="1"/>
        <c:smooth val="0"/>
        <c:axId val="541541416"/>
        <c:axId val="541541808"/>
      </c:lineChart>
      <c:catAx>
        <c:axId val="541541416"/>
        <c:scaling>
          <c:orientation val="minMax"/>
        </c:scaling>
        <c:delete val="1"/>
        <c:axPos val="b"/>
        <c:majorTickMark val="out"/>
        <c:minorTickMark val="none"/>
        <c:tickLblPos val="none"/>
        <c:crossAx val="541541808"/>
        <c:crosses val="autoZero"/>
        <c:auto val="1"/>
        <c:lblAlgn val="ctr"/>
        <c:lblOffset val="100"/>
        <c:noMultiLvlLbl val="0"/>
      </c:catAx>
      <c:valAx>
        <c:axId val="541541808"/>
        <c:scaling>
          <c:orientation val="minMax"/>
          <c:max val="100"/>
          <c:min val="0"/>
        </c:scaling>
        <c:delete val="0"/>
        <c:axPos val="l"/>
        <c:numFmt formatCode="0" sourceLinked="1"/>
        <c:majorTickMark val="none"/>
        <c:minorTickMark val="none"/>
        <c:tickLblPos val="none"/>
        <c:crossAx val="541541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CSR!$D$22</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CSR!$I$23:$M$23</c:f>
            </c:numRef>
          </c:val>
          <c:extLst>
            <c:ext xmlns:c16="http://schemas.microsoft.com/office/drawing/2014/chart" uri="{C3380CC4-5D6E-409C-BE32-E72D297353CC}">
              <c16:uniqueId val="{00000000-0496-419A-A95C-4117D58E7E55}"/>
            </c:ext>
          </c:extLst>
        </c:ser>
        <c:dLbls>
          <c:showLegendKey val="0"/>
          <c:showVal val="0"/>
          <c:showCatName val="0"/>
          <c:showSerName val="0"/>
          <c:showPercent val="0"/>
          <c:showBubbleSize val="0"/>
        </c:dLbls>
        <c:gapWidth val="21"/>
        <c:axId val="541542592"/>
        <c:axId val="54154298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(CSR!$G$23,CSR!$G$23,CSR!$G$23,CSR!$G$23,CSR!$G$23)</c:f>
            </c:numRef>
          </c:val>
          <c:smooth val="0"/>
          <c:extLst>
            <c:ext xmlns:c16="http://schemas.microsoft.com/office/drawing/2014/chart" uri="{C3380CC4-5D6E-409C-BE32-E72D297353CC}">
              <c16:uniqueId val="{00000001-0496-419A-A95C-4117D58E7E55}"/>
            </c:ext>
          </c:extLst>
        </c:ser>
        <c:dLbls>
          <c:showLegendKey val="0"/>
          <c:showVal val="0"/>
          <c:showCatName val="0"/>
          <c:showSerName val="0"/>
          <c:showPercent val="0"/>
          <c:showBubbleSize val="0"/>
        </c:dLbls>
        <c:marker val="1"/>
        <c:smooth val="0"/>
        <c:axId val="541542592"/>
        <c:axId val="541542984"/>
      </c:lineChart>
      <c:catAx>
        <c:axId val="541542592"/>
        <c:scaling>
          <c:orientation val="minMax"/>
        </c:scaling>
        <c:delete val="1"/>
        <c:axPos val="b"/>
        <c:majorTickMark val="out"/>
        <c:minorTickMark val="none"/>
        <c:tickLblPos val="none"/>
        <c:crossAx val="541542984"/>
        <c:crosses val="autoZero"/>
        <c:auto val="1"/>
        <c:lblAlgn val="ctr"/>
        <c:lblOffset val="100"/>
        <c:noMultiLvlLbl val="0"/>
      </c:catAx>
      <c:valAx>
        <c:axId val="541542984"/>
        <c:scaling>
          <c:orientation val="minMax"/>
          <c:max val="1"/>
          <c:min val="0"/>
        </c:scaling>
        <c:delete val="0"/>
        <c:axPos val="l"/>
        <c:numFmt formatCode="0%" sourceLinked="1"/>
        <c:majorTickMark val="none"/>
        <c:minorTickMark val="none"/>
        <c:tickLblPos val="none"/>
        <c:crossAx val="54154259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CSR!$D$24</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CSR!$I$25:$M$25</c:f>
            </c:numRef>
          </c:val>
          <c:extLst>
            <c:ext xmlns:c16="http://schemas.microsoft.com/office/drawing/2014/chart" uri="{C3380CC4-5D6E-409C-BE32-E72D297353CC}">
              <c16:uniqueId val="{00000000-E90F-48C5-A14C-321BBC4D7461}"/>
            </c:ext>
          </c:extLst>
        </c:ser>
        <c:dLbls>
          <c:showLegendKey val="0"/>
          <c:showVal val="0"/>
          <c:showCatName val="0"/>
          <c:showSerName val="0"/>
          <c:showPercent val="0"/>
          <c:showBubbleSize val="0"/>
        </c:dLbls>
        <c:gapWidth val="21"/>
        <c:axId val="541543768"/>
        <c:axId val="54154416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(CSR!$G$25,CSR!$G$25,CSR!$G$25,CSR!$G$25,CSR!$G$25)</c:f>
            </c:numRef>
          </c:val>
          <c:smooth val="0"/>
          <c:extLst>
            <c:ext xmlns:c16="http://schemas.microsoft.com/office/drawing/2014/chart" uri="{C3380CC4-5D6E-409C-BE32-E72D297353CC}">
              <c16:uniqueId val="{00000001-E90F-48C5-A14C-321BBC4D7461}"/>
            </c:ext>
          </c:extLst>
        </c:ser>
        <c:dLbls>
          <c:showLegendKey val="0"/>
          <c:showVal val="0"/>
          <c:showCatName val="0"/>
          <c:showSerName val="0"/>
          <c:showPercent val="0"/>
          <c:showBubbleSize val="0"/>
        </c:dLbls>
        <c:marker val="1"/>
        <c:smooth val="0"/>
        <c:axId val="541543768"/>
        <c:axId val="541544160"/>
      </c:lineChart>
      <c:catAx>
        <c:axId val="541543768"/>
        <c:scaling>
          <c:orientation val="minMax"/>
        </c:scaling>
        <c:delete val="1"/>
        <c:axPos val="b"/>
        <c:majorTickMark val="out"/>
        <c:minorTickMark val="none"/>
        <c:tickLblPos val="none"/>
        <c:crossAx val="541544160"/>
        <c:crosses val="autoZero"/>
        <c:auto val="1"/>
        <c:lblAlgn val="ctr"/>
        <c:lblOffset val="100"/>
        <c:noMultiLvlLbl val="0"/>
      </c:catAx>
      <c:valAx>
        <c:axId val="541544160"/>
        <c:scaling>
          <c:orientation val="minMax"/>
          <c:max val="50"/>
          <c:min val="0"/>
        </c:scaling>
        <c:delete val="0"/>
        <c:axPos val="l"/>
        <c:numFmt formatCode="0" sourceLinked="1"/>
        <c:majorTickMark val="none"/>
        <c:minorTickMark val="none"/>
        <c:tickLblPos val="none"/>
        <c:crossAx val="5415437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CSR!$D$26</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CSR!$I$27:$M$27</c:f>
            </c:numRef>
          </c:val>
          <c:extLst>
            <c:ext xmlns:c16="http://schemas.microsoft.com/office/drawing/2014/chart" uri="{C3380CC4-5D6E-409C-BE32-E72D297353CC}">
              <c16:uniqueId val="{00000000-E9BC-45A4-A804-439C9B81DCFC}"/>
            </c:ext>
          </c:extLst>
        </c:ser>
        <c:dLbls>
          <c:showLegendKey val="0"/>
          <c:showVal val="0"/>
          <c:showCatName val="0"/>
          <c:showSerName val="0"/>
          <c:showPercent val="0"/>
          <c:showBubbleSize val="0"/>
        </c:dLbls>
        <c:gapWidth val="21"/>
        <c:axId val="541544944"/>
        <c:axId val="54154533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(CSR!$G$27,CSR!$G$27,CSR!$G$27,CSR!$G$27,CSR!$G$27)</c:f>
            </c:numRef>
          </c:val>
          <c:smooth val="0"/>
          <c:extLst>
            <c:ext xmlns:c16="http://schemas.microsoft.com/office/drawing/2014/chart" uri="{C3380CC4-5D6E-409C-BE32-E72D297353CC}">
              <c16:uniqueId val="{00000001-E9BC-45A4-A804-439C9B81DCFC}"/>
            </c:ext>
          </c:extLst>
        </c:ser>
        <c:dLbls>
          <c:showLegendKey val="0"/>
          <c:showVal val="0"/>
          <c:showCatName val="0"/>
          <c:showSerName val="0"/>
          <c:showPercent val="0"/>
          <c:showBubbleSize val="0"/>
        </c:dLbls>
        <c:marker val="1"/>
        <c:smooth val="0"/>
        <c:axId val="541544944"/>
        <c:axId val="541545336"/>
      </c:lineChart>
      <c:catAx>
        <c:axId val="541544944"/>
        <c:scaling>
          <c:orientation val="minMax"/>
        </c:scaling>
        <c:delete val="1"/>
        <c:axPos val="b"/>
        <c:majorTickMark val="out"/>
        <c:minorTickMark val="none"/>
        <c:tickLblPos val="none"/>
        <c:crossAx val="541545336"/>
        <c:crosses val="autoZero"/>
        <c:auto val="1"/>
        <c:lblAlgn val="ctr"/>
        <c:lblOffset val="100"/>
        <c:noMultiLvlLbl val="0"/>
      </c:catAx>
      <c:valAx>
        <c:axId val="541545336"/>
        <c:scaling>
          <c:orientation val="minMax"/>
          <c:max val="50"/>
          <c:min val="0"/>
        </c:scaling>
        <c:delete val="0"/>
        <c:axPos val="l"/>
        <c:numFmt formatCode="0" sourceLinked="1"/>
        <c:majorTickMark val="none"/>
        <c:minorTickMark val="none"/>
        <c:tickLblPos val="none"/>
        <c:crossAx val="541544944"/>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CSR!$D$28</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CSR!$I$29:$M$29</c:f>
            </c:numRef>
          </c:val>
          <c:extLst>
            <c:ext xmlns:c16="http://schemas.microsoft.com/office/drawing/2014/chart" uri="{C3380CC4-5D6E-409C-BE32-E72D297353CC}">
              <c16:uniqueId val="{00000000-9CC4-4622-A202-869A1D101B09}"/>
            </c:ext>
          </c:extLst>
        </c:ser>
        <c:dLbls>
          <c:showLegendKey val="0"/>
          <c:showVal val="0"/>
          <c:showCatName val="0"/>
          <c:showSerName val="0"/>
          <c:showPercent val="0"/>
          <c:showBubbleSize val="0"/>
        </c:dLbls>
        <c:gapWidth val="21"/>
        <c:axId val="541546120"/>
        <c:axId val="54154651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(CSR!$G$29,CSR!$G$29,CSR!$G$29,CSR!$G$29,CSR!$G$29)</c:f>
            </c:numRef>
          </c:val>
          <c:smooth val="0"/>
          <c:extLst>
            <c:ext xmlns:c16="http://schemas.microsoft.com/office/drawing/2014/chart" uri="{C3380CC4-5D6E-409C-BE32-E72D297353CC}">
              <c16:uniqueId val="{00000001-9CC4-4622-A202-869A1D101B09}"/>
            </c:ext>
          </c:extLst>
        </c:ser>
        <c:dLbls>
          <c:showLegendKey val="0"/>
          <c:showVal val="0"/>
          <c:showCatName val="0"/>
          <c:showSerName val="0"/>
          <c:showPercent val="0"/>
          <c:showBubbleSize val="0"/>
        </c:dLbls>
        <c:marker val="1"/>
        <c:smooth val="0"/>
        <c:axId val="541546120"/>
        <c:axId val="541546512"/>
      </c:lineChart>
      <c:catAx>
        <c:axId val="541546120"/>
        <c:scaling>
          <c:orientation val="minMax"/>
        </c:scaling>
        <c:delete val="1"/>
        <c:axPos val="b"/>
        <c:majorTickMark val="out"/>
        <c:minorTickMark val="none"/>
        <c:tickLblPos val="none"/>
        <c:crossAx val="541546512"/>
        <c:crosses val="autoZero"/>
        <c:auto val="1"/>
        <c:lblAlgn val="ctr"/>
        <c:lblOffset val="100"/>
        <c:noMultiLvlLbl val="0"/>
      </c:catAx>
      <c:valAx>
        <c:axId val="541546512"/>
        <c:scaling>
          <c:orientation val="minMax"/>
          <c:max val="50"/>
          <c:min val="0"/>
        </c:scaling>
        <c:delete val="0"/>
        <c:axPos val="l"/>
        <c:numFmt formatCode="0" sourceLinked="1"/>
        <c:majorTickMark val="none"/>
        <c:minorTickMark val="none"/>
        <c:tickLblPos val="none"/>
        <c:crossAx val="541546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CSR!$D$30</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CSR!$I$31:$M$31</c:f>
            </c:numRef>
          </c:val>
          <c:extLst>
            <c:ext xmlns:c16="http://schemas.microsoft.com/office/drawing/2014/chart" uri="{C3380CC4-5D6E-409C-BE32-E72D297353CC}">
              <c16:uniqueId val="{00000000-0051-44D2-B4A5-AA2A0B5F1D92}"/>
            </c:ext>
          </c:extLst>
        </c:ser>
        <c:dLbls>
          <c:showLegendKey val="0"/>
          <c:showVal val="0"/>
          <c:showCatName val="0"/>
          <c:showSerName val="0"/>
          <c:showPercent val="0"/>
          <c:showBubbleSize val="0"/>
        </c:dLbls>
        <c:gapWidth val="21"/>
        <c:axId val="541547296"/>
        <c:axId val="54154768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(CSR!$G$31,CSR!$G$31,CSR!$G$31,CSR!$G$31,CSR!$G$31)</c:f>
            </c:numRef>
          </c:val>
          <c:smooth val="0"/>
          <c:extLst>
            <c:ext xmlns:c16="http://schemas.microsoft.com/office/drawing/2014/chart" uri="{C3380CC4-5D6E-409C-BE32-E72D297353CC}">
              <c16:uniqueId val="{00000001-0051-44D2-B4A5-AA2A0B5F1D92}"/>
            </c:ext>
          </c:extLst>
        </c:ser>
        <c:dLbls>
          <c:showLegendKey val="0"/>
          <c:showVal val="0"/>
          <c:showCatName val="0"/>
          <c:showSerName val="0"/>
          <c:showPercent val="0"/>
          <c:showBubbleSize val="0"/>
        </c:dLbls>
        <c:marker val="1"/>
        <c:smooth val="0"/>
        <c:axId val="541547296"/>
        <c:axId val="541547688"/>
      </c:lineChart>
      <c:catAx>
        <c:axId val="541547296"/>
        <c:scaling>
          <c:orientation val="minMax"/>
        </c:scaling>
        <c:delete val="1"/>
        <c:axPos val="b"/>
        <c:majorTickMark val="out"/>
        <c:minorTickMark val="none"/>
        <c:tickLblPos val="none"/>
        <c:crossAx val="541547688"/>
        <c:crosses val="autoZero"/>
        <c:auto val="1"/>
        <c:lblAlgn val="ctr"/>
        <c:lblOffset val="100"/>
        <c:noMultiLvlLbl val="0"/>
      </c:catAx>
      <c:valAx>
        <c:axId val="541547688"/>
        <c:scaling>
          <c:orientation val="minMax"/>
          <c:max val="100"/>
          <c:min val="0"/>
        </c:scaling>
        <c:delete val="0"/>
        <c:axPos val="l"/>
        <c:numFmt formatCode="0" sourceLinked="1"/>
        <c:majorTickMark val="none"/>
        <c:minorTickMark val="none"/>
        <c:tickLblPos val="none"/>
        <c:crossAx val="541547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CSR!$D$32</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CSR!$I$33:$M$33</c:f>
            </c:numRef>
          </c:val>
          <c:extLst>
            <c:ext xmlns:c16="http://schemas.microsoft.com/office/drawing/2014/chart" uri="{C3380CC4-5D6E-409C-BE32-E72D297353CC}">
              <c16:uniqueId val="{00000000-5EE0-4879-B758-3A46B222EC2E}"/>
            </c:ext>
          </c:extLst>
        </c:ser>
        <c:dLbls>
          <c:showLegendKey val="0"/>
          <c:showVal val="0"/>
          <c:showCatName val="0"/>
          <c:showSerName val="0"/>
          <c:showPercent val="0"/>
          <c:showBubbleSize val="0"/>
        </c:dLbls>
        <c:gapWidth val="21"/>
        <c:axId val="541548472"/>
        <c:axId val="54154886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(CSR!$G$33,CSR!$G$33,CSR!$G$33,CSR!$G$33,CSR!$G$33)</c:f>
            </c:numRef>
          </c:val>
          <c:smooth val="0"/>
          <c:extLst>
            <c:ext xmlns:c16="http://schemas.microsoft.com/office/drawing/2014/chart" uri="{C3380CC4-5D6E-409C-BE32-E72D297353CC}">
              <c16:uniqueId val="{00000001-5EE0-4879-B758-3A46B222EC2E}"/>
            </c:ext>
          </c:extLst>
        </c:ser>
        <c:dLbls>
          <c:showLegendKey val="0"/>
          <c:showVal val="0"/>
          <c:showCatName val="0"/>
          <c:showSerName val="0"/>
          <c:showPercent val="0"/>
          <c:showBubbleSize val="0"/>
        </c:dLbls>
        <c:marker val="1"/>
        <c:smooth val="0"/>
        <c:axId val="541548472"/>
        <c:axId val="541548864"/>
      </c:lineChart>
      <c:catAx>
        <c:axId val="541548472"/>
        <c:scaling>
          <c:orientation val="minMax"/>
        </c:scaling>
        <c:delete val="1"/>
        <c:axPos val="b"/>
        <c:majorTickMark val="out"/>
        <c:minorTickMark val="none"/>
        <c:tickLblPos val="none"/>
        <c:crossAx val="541548864"/>
        <c:crosses val="autoZero"/>
        <c:auto val="1"/>
        <c:lblAlgn val="ctr"/>
        <c:lblOffset val="100"/>
        <c:noMultiLvlLbl val="0"/>
      </c:catAx>
      <c:valAx>
        <c:axId val="541548864"/>
        <c:scaling>
          <c:orientation val="minMax"/>
          <c:max val="80"/>
          <c:min val="0"/>
        </c:scaling>
        <c:delete val="0"/>
        <c:axPos val="l"/>
        <c:numFmt formatCode="0" sourceLinked="1"/>
        <c:majorTickMark val="none"/>
        <c:minorTickMark val="none"/>
        <c:tickLblPos val="none"/>
        <c:crossAx val="5415484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CSR!$D$34</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CSR!$I$35:$M$35</c:f>
            </c:numRef>
          </c:val>
          <c:extLst>
            <c:ext xmlns:c16="http://schemas.microsoft.com/office/drawing/2014/chart" uri="{C3380CC4-5D6E-409C-BE32-E72D297353CC}">
              <c16:uniqueId val="{00000000-135B-485A-9B7E-CE40A0BC76BD}"/>
            </c:ext>
          </c:extLst>
        </c:ser>
        <c:dLbls>
          <c:showLegendKey val="0"/>
          <c:showVal val="0"/>
          <c:showCatName val="0"/>
          <c:showSerName val="0"/>
          <c:showPercent val="0"/>
          <c:showBubbleSize val="0"/>
        </c:dLbls>
        <c:gapWidth val="21"/>
        <c:axId val="541549648"/>
        <c:axId val="54155004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(CSR!$G$35,CSR!$G$35,CSR!$G$35,CSR!$G$35,CSR!$G$35)</c:f>
            </c:numRef>
          </c:val>
          <c:smooth val="0"/>
          <c:extLst>
            <c:ext xmlns:c16="http://schemas.microsoft.com/office/drawing/2014/chart" uri="{C3380CC4-5D6E-409C-BE32-E72D297353CC}">
              <c16:uniqueId val="{00000001-135B-485A-9B7E-CE40A0BC76BD}"/>
            </c:ext>
          </c:extLst>
        </c:ser>
        <c:dLbls>
          <c:showLegendKey val="0"/>
          <c:showVal val="0"/>
          <c:showCatName val="0"/>
          <c:showSerName val="0"/>
          <c:showPercent val="0"/>
          <c:showBubbleSize val="0"/>
        </c:dLbls>
        <c:marker val="1"/>
        <c:smooth val="0"/>
        <c:axId val="541549648"/>
        <c:axId val="541550040"/>
      </c:lineChart>
      <c:catAx>
        <c:axId val="541549648"/>
        <c:scaling>
          <c:orientation val="minMax"/>
        </c:scaling>
        <c:delete val="1"/>
        <c:axPos val="b"/>
        <c:majorTickMark val="out"/>
        <c:minorTickMark val="none"/>
        <c:tickLblPos val="none"/>
        <c:crossAx val="541550040"/>
        <c:crosses val="autoZero"/>
        <c:auto val="1"/>
        <c:lblAlgn val="ctr"/>
        <c:lblOffset val="100"/>
        <c:noMultiLvlLbl val="0"/>
      </c:catAx>
      <c:valAx>
        <c:axId val="541550040"/>
        <c:scaling>
          <c:orientation val="minMax"/>
          <c:max val="80"/>
          <c:min val="0"/>
        </c:scaling>
        <c:delete val="0"/>
        <c:axPos val="l"/>
        <c:numFmt formatCode="0.00" sourceLinked="1"/>
        <c:majorTickMark val="none"/>
        <c:minorTickMark val="none"/>
        <c:tickLblPos val="none"/>
        <c:crossAx val="541549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CSR!$D$36</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CSR!$I$37:$M$37</c:f>
            </c:numRef>
          </c:val>
          <c:extLst>
            <c:ext xmlns:c16="http://schemas.microsoft.com/office/drawing/2014/chart" uri="{C3380CC4-5D6E-409C-BE32-E72D297353CC}">
              <c16:uniqueId val="{00000000-A5D6-4AED-A82F-0A102DBD36B1}"/>
            </c:ext>
          </c:extLst>
        </c:ser>
        <c:dLbls>
          <c:showLegendKey val="0"/>
          <c:showVal val="0"/>
          <c:showCatName val="0"/>
          <c:showSerName val="0"/>
          <c:showPercent val="0"/>
          <c:showBubbleSize val="0"/>
        </c:dLbls>
        <c:gapWidth val="21"/>
        <c:axId val="541550824"/>
        <c:axId val="54155121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(CSR!$G$37,CSR!$G$37,CSR!$G$37,CSR!$G$37,CSR!$G$37)</c:f>
            </c:numRef>
          </c:val>
          <c:smooth val="0"/>
          <c:extLst>
            <c:ext xmlns:c16="http://schemas.microsoft.com/office/drawing/2014/chart" uri="{C3380CC4-5D6E-409C-BE32-E72D297353CC}">
              <c16:uniqueId val="{00000001-A5D6-4AED-A82F-0A102DBD36B1}"/>
            </c:ext>
          </c:extLst>
        </c:ser>
        <c:dLbls>
          <c:showLegendKey val="0"/>
          <c:showVal val="0"/>
          <c:showCatName val="0"/>
          <c:showSerName val="0"/>
          <c:showPercent val="0"/>
          <c:showBubbleSize val="0"/>
        </c:dLbls>
        <c:marker val="1"/>
        <c:smooth val="0"/>
        <c:axId val="541550824"/>
        <c:axId val="541551216"/>
      </c:lineChart>
      <c:catAx>
        <c:axId val="541550824"/>
        <c:scaling>
          <c:orientation val="minMax"/>
        </c:scaling>
        <c:delete val="1"/>
        <c:axPos val="b"/>
        <c:majorTickMark val="out"/>
        <c:minorTickMark val="none"/>
        <c:tickLblPos val="none"/>
        <c:crossAx val="541551216"/>
        <c:crosses val="autoZero"/>
        <c:auto val="1"/>
        <c:lblAlgn val="ctr"/>
        <c:lblOffset val="100"/>
        <c:noMultiLvlLbl val="0"/>
      </c:catAx>
      <c:valAx>
        <c:axId val="541551216"/>
        <c:scaling>
          <c:orientation val="minMax"/>
          <c:max val="80"/>
          <c:min val="0"/>
        </c:scaling>
        <c:delete val="0"/>
        <c:axPos val="l"/>
        <c:numFmt formatCode="0.00" sourceLinked="1"/>
        <c:majorTickMark val="none"/>
        <c:minorTickMark val="none"/>
        <c:tickLblPos val="none"/>
        <c:crossAx val="5415508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Sales!$D$64</c:f>
              <c:strCache>
                <c:ptCount val="1"/>
              </c:strCache>
            </c:strRef>
          </c:tx>
          <c:spPr>
            <a:solidFill>
              <a:srgbClr val="0000CC"/>
            </a:solidFill>
            <a:ln w="25400">
              <a:noFill/>
            </a:ln>
          </c:spPr>
          <c:invertIfNegative val="0"/>
          <c:cat>
            <c:numRef>
              <c:f>Sales!$I$5:$M$5</c:f>
              <c:numCache>
                <c:formatCode>General</c:formatCode>
                <c:ptCount val="5"/>
                <c:pt idx="0">
                  <c:v>2014</c:v>
                </c:pt>
                <c:pt idx="1">
                  <c:v>2015</c:v>
                </c:pt>
                <c:pt idx="2">
                  <c:v>2016</c:v>
                </c:pt>
                <c:pt idx="3">
                  <c:v>2017</c:v>
                </c:pt>
                <c:pt idx="4">
                  <c:v>2018</c:v>
                </c:pt>
              </c:numCache>
            </c:numRef>
          </c:cat>
          <c:val>
            <c:numRef>
              <c:f>Sales!$I$65:$M$65</c:f>
            </c:numRef>
          </c:val>
          <c:extLst>
            <c:ext xmlns:c16="http://schemas.microsoft.com/office/drawing/2014/chart" uri="{C3380CC4-5D6E-409C-BE32-E72D297353CC}">
              <c16:uniqueId val="{00000000-B04B-48FE-A224-0206937EDD04}"/>
            </c:ext>
          </c:extLst>
        </c:ser>
        <c:dLbls>
          <c:showLegendKey val="0"/>
          <c:showVal val="0"/>
          <c:showCatName val="0"/>
          <c:showSerName val="0"/>
          <c:showPercent val="0"/>
          <c:showBubbleSize val="0"/>
        </c:dLbls>
        <c:gapWidth val="21"/>
        <c:axId val="489194096"/>
        <c:axId val="489194488"/>
      </c:barChart>
      <c:lineChart>
        <c:grouping val="standard"/>
        <c:varyColors val="0"/>
        <c:ser>
          <c:idx val="1"/>
          <c:order val="1"/>
          <c:tx>
            <c:strRef>
              <c:f>Sales!$G$5</c:f>
              <c:strCache>
                <c:ptCount val="1"/>
                <c:pt idx="0">
                  <c:v>Performance Stand. / Bench</c:v>
                </c:pt>
              </c:strCache>
            </c:strRef>
          </c:tx>
          <c:spPr>
            <a:ln w="19050">
              <a:solidFill>
                <a:srgbClr val="FF0000"/>
              </a:solidFill>
              <a:prstDash val="sysDash"/>
            </a:ln>
          </c:spPr>
          <c:marker>
            <c:symbol val="none"/>
          </c:marker>
          <c:val>
            <c:numRef>
              <c:f>(Sales!$G$65,Sales!$G$65,Sales!$G$65,Sales!$G$65,Sales!$G$65)</c:f>
            </c:numRef>
          </c:val>
          <c:smooth val="0"/>
          <c:extLst>
            <c:ext xmlns:c16="http://schemas.microsoft.com/office/drawing/2014/chart" uri="{C3380CC4-5D6E-409C-BE32-E72D297353CC}">
              <c16:uniqueId val="{00000001-B04B-48FE-A224-0206937EDD04}"/>
            </c:ext>
          </c:extLst>
        </c:ser>
        <c:dLbls>
          <c:showLegendKey val="0"/>
          <c:showVal val="0"/>
          <c:showCatName val="0"/>
          <c:showSerName val="0"/>
          <c:showPercent val="0"/>
          <c:showBubbleSize val="0"/>
        </c:dLbls>
        <c:marker val="1"/>
        <c:smooth val="0"/>
        <c:axId val="489194096"/>
        <c:axId val="489194488"/>
      </c:lineChart>
      <c:catAx>
        <c:axId val="489194096"/>
        <c:scaling>
          <c:orientation val="minMax"/>
        </c:scaling>
        <c:delete val="1"/>
        <c:axPos val="b"/>
        <c:numFmt formatCode="General" sourceLinked="1"/>
        <c:majorTickMark val="out"/>
        <c:minorTickMark val="none"/>
        <c:tickLblPos val="none"/>
        <c:crossAx val="489194488"/>
        <c:crosses val="autoZero"/>
        <c:auto val="1"/>
        <c:lblAlgn val="ctr"/>
        <c:lblOffset val="100"/>
        <c:noMultiLvlLbl val="0"/>
      </c:catAx>
      <c:valAx>
        <c:axId val="489194488"/>
        <c:scaling>
          <c:orientation val="minMax"/>
          <c:max val="80"/>
          <c:min val="0"/>
        </c:scaling>
        <c:delete val="0"/>
        <c:axPos val="l"/>
        <c:numFmt formatCode="0.00" sourceLinked="1"/>
        <c:majorTickMark val="none"/>
        <c:minorTickMark val="none"/>
        <c:tickLblPos val="none"/>
        <c:crossAx val="489194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CSR!$D$38</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CSR!$I$39:$M$39</c:f>
            </c:numRef>
          </c:val>
          <c:extLst>
            <c:ext xmlns:c16="http://schemas.microsoft.com/office/drawing/2014/chart" uri="{C3380CC4-5D6E-409C-BE32-E72D297353CC}">
              <c16:uniqueId val="{00000000-3C86-4EA7-BB25-BC8E71CAEAFE}"/>
            </c:ext>
          </c:extLst>
        </c:ser>
        <c:dLbls>
          <c:showLegendKey val="0"/>
          <c:showVal val="0"/>
          <c:showCatName val="0"/>
          <c:showSerName val="0"/>
          <c:showPercent val="0"/>
          <c:showBubbleSize val="0"/>
        </c:dLbls>
        <c:gapWidth val="21"/>
        <c:axId val="541552000"/>
        <c:axId val="54155239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(CSR!$G$39,CSR!$G$39,CSR!$G$39,CSR!$G$39,CSR!$G$39)</c:f>
            </c:numRef>
          </c:val>
          <c:smooth val="0"/>
          <c:extLst>
            <c:ext xmlns:c16="http://schemas.microsoft.com/office/drawing/2014/chart" uri="{C3380CC4-5D6E-409C-BE32-E72D297353CC}">
              <c16:uniqueId val="{00000001-3C86-4EA7-BB25-BC8E71CAEAFE}"/>
            </c:ext>
          </c:extLst>
        </c:ser>
        <c:dLbls>
          <c:showLegendKey val="0"/>
          <c:showVal val="0"/>
          <c:showCatName val="0"/>
          <c:showSerName val="0"/>
          <c:showPercent val="0"/>
          <c:showBubbleSize val="0"/>
        </c:dLbls>
        <c:marker val="1"/>
        <c:smooth val="0"/>
        <c:axId val="541552000"/>
        <c:axId val="541552392"/>
      </c:lineChart>
      <c:catAx>
        <c:axId val="541552000"/>
        <c:scaling>
          <c:orientation val="minMax"/>
        </c:scaling>
        <c:delete val="1"/>
        <c:axPos val="b"/>
        <c:majorTickMark val="out"/>
        <c:minorTickMark val="none"/>
        <c:tickLblPos val="none"/>
        <c:crossAx val="541552392"/>
        <c:crosses val="autoZero"/>
        <c:auto val="1"/>
        <c:lblAlgn val="ctr"/>
        <c:lblOffset val="100"/>
        <c:noMultiLvlLbl val="0"/>
      </c:catAx>
      <c:valAx>
        <c:axId val="541552392"/>
        <c:scaling>
          <c:orientation val="minMax"/>
          <c:max val="80"/>
          <c:min val="0"/>
        </c:scaling>
        <c:delete val="0"/>
        <c:axPos val="l"/>
        <c:numFmt formatCode="0.00" sourceLinked="1"/>
        <c:majorTickMark val="none"/>
        <c:minorTickMark val="none"/>
        <c:tickLblPos val="none"/>
        <c:crossAx val="5415520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CSR!$D$40</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CSR!$I$41:$M$41</c:f>
            </c:numRef>
          </c:val>
          <c:extLst>
            <c:ext xmlns:c16="http://schemas.microsoft.com/office/drawing/2014/chart" uri="{C3380CC4-5D6E-409C-BE32-E72D297353CC}">
              <c16:uniqueId val="{00000000-ADBF-416D-9842-D4C762E54EE3}"/>
            </c:ext>
          </c:extLst>
        </c:ser>
        <c:dLbls>
          <c:showLegendKey val="0"/>
          <c:showVal val="0"/>
          <c:showCatName val="0"/>
          <c:showSerName val="0"/>
          <c:showPercent val="0"/>
          <c:showBubbleSize val="0"/>
        </c:dLbls>
        <c:gapWidth val="21"/>
        <c:axId val="541553568"/>
        <c:axId val="54155396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(CSR!$G$41,CSR!$G$41,CSR!$G$41,CSR!$G$41,CSR!$G$41)</c:f>
            </c:numRef>
          </c:val>
          <c:smooth val="0"/>
          <c:extLst>
            <c:ext xmlns:c16="http://schemas.microsoft.com/office/drawing/2014/chart" uri="{C3380CC4-5D6E-409C-BE32-E72D297353CC}">
              <c16:uniqueId val="{00000001-ADBF-416D-9842-D4C762E54EE3}"/>
            </c:ext>
          </c:extLst>
        </c:ser>
        <c:dLbls>
          <c:showLegendKey val="0"/>
          <c:showVal val="0"/>
          <c:showCatName val="0"/>
          <c:showSerName val="0"/>
          <c:showPercent val="0"/>
          <c:showBubbleSize val="0"/>
        </c:dLbls>
        <c:marker val="1"/>
        <c:smooth val="0"/>
        <c:axId val="541553568"/>
        <c:axId val="541553960"/>
      </c:lineChart>
      <c:catAx>
        <c:axId val="541553568"/>
        <c:scaling>
          <c:orientation val="minMax"/>
        </c:scaling>
        <c:delete val="1"/>
        <c:axPos val="b"/>
        <c:majorTickMark val="out"/>
        <c:minorTickMark val="none"/>
        <c:tickLblPos val="none"/>
        <c:crossAx val="541553960"/>
        <c:crosses val="autoZero"/>
        <c:auto val="1"/>
        <c:lblAlgn val="ctr"/>
        <c:lblOffset val="100"/>
        <c:noMultiLvlLbl val="0"/>
      </c:catAx>
      <c:valAx>
        <c:axId val="541553960"/>
        <c:scaling>
          <c:orientation val="minMax"/>
          <c:max val="80"/>
          <c:min val="0"/>
        </c:scaling>
        <c:delete val="0"/>
        <c:axPos val="l"/>
        <c:numFmt formatCode="0.00" sourceLinked="1"/>
        <c:majorTickMark val="none"/>
        <c:minorTickMark val="none"/>
        <c:tickLblPos val="none"/>
        <c:crossAx val="5415535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CSR!$D$42</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CSR!$I$43:$M$43</c:f>
            </c:numRef>
          </c:val>
          <c:extLst>
            <c:ext xmlns:c16="http://schemas.microsoft.com/office/drawing/2014/chart" uri="{C3380CC4-5D6E-409C-BE32-E72D297353CC}">
              <c16:uniqueId val="{00000000-863F-4061-8840-9532D4ADFBBD}"/>
            </c:ext>
          </c:extLst>
        </c:ser>
        <c:dLbls>
          <c:showLegendKey val="0"/>
          <c:showVal val="0"/>
          <c:showCatName val="0"/>
          <c:showSerName val="0"/>
          <c:showPercent val="0"/>
          <c:showBubbleSize val="0"/>
        </c:dLbls>
        <c:gapWidth val="21"/>
        <c:axId val="541554352"/>
        <c:axId val="54155474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(CSR!$G$43,CSR!$G$43,CSR!$G$43,CSR!$G$43,CSR!$G$43)</c:f>
            </c:numRef>
          </c:val>
          <c:smooth val="0"/>
          <c:extLst>
            <c:ext xmlns:c16="http://schemas.microsoft.com/office/drawing/2014/chart" uri="{C3380CC4-5D6E-409C-BE32-E72D297353CC}">
              <c16:uniqueId val="{00000001-863F-4061-8840-9532D4ADFBBD}"/>
            </c:ext>
          </c:extLst>
        </c:ser>
        <c:dLbls>
          <c:showLegendKey val="0"/>
          <c:showVal val="0"/>
          <c:showCatName val="0"/>
          <c:showSerName val="0"/>
          <c:showPercent val="0"/>
          <c:showBubbleSize val="0"/>
        </c:dLbls>
        <c:marker val="1"/>
        <c:smooth val="0"/>
        <c:axId val="541554352"/>
        <c:axId val="541554744"/>
      </c:lineChart>
      <c:catAx>
        <c:axId val="541554352"/>
        <c:scaling>
          <c:orientation val="minMax"/>
        </c:scaling>
        <c:delete val="1"/>
        <c:axPos val="b"/>
        <c:majorTickMark val="out"/>
        <c:minorTickMark val="none"/>
        <c:tickLblPos val="none"/>
        <c:crossAx val="541554744"/>
        <c:crosses val="autoZero"/>
        <c:auto val="1"/>
        <c:lblAlgn val="ctr"/>
        <c:lblOffset val="100"/>
        <c:noMultiLvlLbl val="0"/>
      </c:catAx>
      <c:valAx>
        <c:axId val="541554744"/>
        <c:scaling>
          <c:orientation val="minMax"/>
          <c:max val="80"/>
          <c:min val="0"/>
        </c:scaling>
        <c:delete val="0"/>
        <c:axPos val="l"/>
        <c:numFmt formatCode="0.00" sourceLinked="1"/>
        <c:majorTickMark val="none"/>
        <c:minorTickMark val="none"/>
        <c:tickLblPos val="none"/>
        <c:crossAx val="5415543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CSR!$D$44</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CSR!$I$45:$M$45</c:f>
            </c:numRef>
          </c:val>
          <c:extLst>
            <c:ext xmlns:c16="http://schemas.microsoft.com/office/drawing/2014/chart" uri="{C3380CC4-5D6E-409C-BE32-E72D297353CC}">
              <c16:uniqueId val="{00000000-FECA-4C03-AAE2-DB6164119C05}"/>
            </c:ext>
          </c:extLst>
        </c:ser>
        <c:dLbls>
          <c:showLegendKey val="0"/>
          <c:showVal val="0"/>
          <c:showCatName val="0"/>
          <c:showSerName val="0"/>
          <c:showPercent val="0"/>
          <c:showBubbleSize val="0"/>
        </c:dLbls>
        <c:gapWidth val="21"/>
        <c:axId val="541555528"/>
        <c:axId val="54155592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(CSR!$G$45,CSR!$G$45,CSR!$G$45,CSR!$G$45,CSR!$G$45)</c:f>
            </c:numRef>
          </c:val>
          <c:smooth val="0"/>
          <c:extLst>
            <c:ext xmlns:c16="http://schemas.microsoft.com/office/drawing/2014/chart" uri="{C3380CC4-5D6E-409C-BE32-E72D297353CC}">
              <c16:uniqueId val="{00000001-FECA-4C03-AAE2-DB6164119C05}"/>
            </c:ext>
          </c:extLst>
        </c:ser>
        <c:dLbls>
          <c:showLegendKey val="0"/>
          <c:showVal val="0"/>
          <c:showCatName val="0"/>
          <c:showSerName val="0"/>
          <c:showPercent val="0"/>
          <c:showBubbleSize val="0"/>
        </c:dLbls>
        <c:marker val="1"/>
        <c:smooth val="0"/>
        <c:axId val="541555528"/>
        <c:axId val="541555920"/>
      </c:lineChart>
      <c:catAx>
        <c:axId val="541555528"/>
        <c:scaling>
          <c:orientation val="minMax"/>
        </c:scaling>
        <c:delete val="1"/>
        <c:axPos val="b"/>
        <c:majorTickMark val="out"/>
        <c:minorTickMark val="none"/>
        <c:tickLblPos val="none"/>
        <c:crossAx val="541555920"/>
        <c:crosses val="autoZero"/>
        <c:auto val="1"/>
        <c:lblAlgn val="ctr"/>
        <c:lblOffset val="100"/>
        <c:noMultiLvlLbl val="0"/>
      </c:catAx>
      <c:valAx>
        <c:axId val="541555920"/>
        <c:scaling>
          <c:orientation val="minMax"/>
          <c:max val="80"/>
          <c:min val="0"/>
        </c:scaling>
        <c:delete val="0"/>
        <c:axPos val="l"/>
        <c:numFmt formatCode="0.00" sourceLinked="1"/>
        <c:majorTickMark val="none"/>
        <c:minorTickMark val="none"/>
        <c:tickLblPos val="none"/>
        <c:crossAx val="5415555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CSR!$D$46</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CSR!$I$47:$M$47</c:f>
            </c:numRef>
          </c:val>
          <c:extLst>
            <c:ext xmlns:c16="http://schemas.microsoft.com/office/drawing/2014/chart" uri="{C3380CC4-5D6E-409C-BE32-E72D297353CC}">
              <c16:uniqueId val="{00000000-3819-4EB3-B94D-F95F75E37619}"/>
            </c:ext>
          </c:extLst>
        </c:ser>
        <c:dLbls>
          <c:showLegendKey val="0"/>
          <c:showVal val="0"/>
          <c:showCatName val="0"/>
          <c:showSerName val="0"/>
          <c:showPercent val="0"/>
          <c:showBubbleSize val="0"/>
        </c:dLbls>
        <c:gapWidth val="21"/>
        <c:axId val="541556704"/>
        <c:axId val="54155709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(CSR!$G$47,CSR!$G$47,CSR!$G$47,CSR!$G$47,CSR!$G$47)</c:f>
            </c:numRef>
          </c:val>
          <c:smooth val="0"/>
          <c:extLst>
            <c:ext xmlns:c16="http://schemas.microsoft.com/office/drawing/2014/chart" uri="{C3380CC4-5D6E-409C-BE32-E72D297353CC}">
              <c16:uniqueId val="{00000001-3819-4EB3-B94D-F95F75E37619}"/>
            </c:ext>
          </c:extLst>
        </c:ser>
        <c:dLbls>
          <c:showLegendKey val="0"/>
          <c:showVal val="0"/>
          <c:showCatName val="0"/>
          <c:showSerName val="0"/>
          <c:showPercent val="0"/>
          <c:showBubbleSize val="0"/>
        </c:dLbls>
        <c:marker val="1"/>
        <c:smooth val="0"/>
        <c:axId val="541556704"/>
        <c:axId val="541557096"/>
      </c:lineChart>
      <c:catAx>
        <c:axId val="541556704"/>
        <c:scaling>
          <c:orientation val="minMax"/>
        </c:scaling>
        <c:delete val="1"/>
        <c:axPos val="b"/>
        <c:majorTickMark val="out"/>
        <c:minorTickMark val="none"/>
        <c:tickLblPos val="none"/>
        <c:crossAx val="541557096"/>
        <c:crosses val="autoZero"/>
        <c:auto val="1"/>
        <c:lblAlgn val="ctr"/>
        <c:lblOffset val="100"/>
        <c:noMultiLvlLbl val="0"/>
      </c:catAx>
      <c:valAx>
        <c:axId val="541557096"/>
        <c:scaling>
          <c:orientation val="minMax"/>
          <c:max val="80"/>
          <c:min val="0"/>
        </c:scaling>
        <c:delete val="0"/>
        <c:axPos val="l"/>
        <c:numFmt formatCode="0.00" sourceLinked="1"/>
        <c:majorTickMark val="none"/>
        <c:minorTickMark val="none"/>
        <c:tickLblPos val="none"/>
        <c:crossAx val="5415567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CSR!$D$48</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CSR!$I$49:$M$49</c:f>
            </c:numRef>
          </c:val>
          <c:extLst>
            <c:ext xmlns:c16="http://schemas.microsoft.com/office/drawing/2014/chart" uri="{C3380CC4-5D6E-409C-BE32-E72D297353CC}">
              <c16:uniqueId val="{00000000-6FE4-43BC-8BA4-A27CB96A6960}"/>
            </c:ext>
          </c:extLst>
        </c:ser>
        <c:dLbls>
          <c:showLegendKey val="0"/>
          <c:showVal val="0"/>
          <c:showCatName val="0"/>
          <c:showSerName val="0"/>
          <c:showPercent val="0"/>
          <c:showBubbleSize val="0"/>
        </c:dLbls>
        <c:gapWidth val="21"/>
        <c:axId val="541557880"/>
        <c:axId val="54155827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(CSR!$G$49,CSR!$G$49,CSR!$G$49,CSR!$G$49,CSR!$G$49)</c:f>
            </c:numRef>
          </c:val>
          <c:smooth val="0"/>
          <c:extLst>
            <c:ext xmlns:c16="http://schemas.microsoft.com/office/drawing/2014/chart" uri="{C3380CC4-5D6E-409C-BE32-E72D297353CC}">
              <c16:uniqueId val="{00000001-6FE4-43BC-8BA4-A27CB96A6960}"/>
            </c:ext>
          </c:extLst>
        </c:ser>
        <c:dLbls>
          <c:showLegendKey val="0"/>
          <c:showVal val="0"/>
          <c:showCatName val="0"/>
          <c:showSerName val="0"/>
          <c:showPercent val="0"/>
          <c:showBubbleSize val="0"/>
        </c:dLbls>
        <c:marker val="1"/>
        <c:smooth val="0"/>
        <c:axId val="541557880"/>
        <c:axId val="541558272"/>
      </c:lineChart>
      <c:catAx>
        <c:axId val="541557880"/>
        <c:scaling>
          <c:orientation val="minMax"/>
        </c:scaling>
        <c:delete val="1"/>
        <c:axPos val="b"/>
        <c:majorTickMark val="out"/>
        <c:minorTickMark val="none"/>
        <c:tickLblPos val="none"/>
        <c:crossAx val="541558272"/>
        <c:crosses val="autoZero"/>
        <c:auto val="1"/>
        <c:lblAlgn val="ctr"/>
        <c:lblOffset val="100"/>
        <c:noMultiLvlLbl val="0"/>
      </c:catAx>
      <c:valAx>
        <c:axId val="541558272"/>
        <c:scaling>
          <c:orientation val="minMax"/>
          <c:max val="80"/>
          <c:min val="0"/>
        </c:scaling>
        <c:delete val="0"/>
        <c:axPos val="l"/>
        <c:numFmt formatCode="0.00" sourceLinked="1"/>
        <c:majorTickMark val="none"/>
        <c:minorTickMark val="none"/>
        <c:tickLblPos val="none"/>
        <c:crossAx val="5415578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CSR!$D$50</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CSR!$I$51:$M$51</c:f>
            </c:numRef>
          </c:val>
          <c:extLst>
            <c:ext xmlns:c16="http://schemas.microsoft.com/office/drawing/2014/chart" uri="{C3380CC4-5D6E-409C-BE32-E72D297353CC}">
              <c16:uniqueId val="{00000000-742C-41CA-844E-3A6E6794A1C5}"/>
            </c:ext>
          </c:extLst>
        </c:ser>
        <c:dLbls>
          <c:showLegendKey val="0"/>
          <c:showVal val="0"/>
          <c:showCatName val="0"/>
          <c:showSerName val="0"/>
          <c:showPercent val="0"/>
          <c:showBubbleSize val="0"/>
        </c:dLbls>
        <c:gapWidth val="21"/>
        <c:axId val="541559056"/>
        <c:axId val="54155944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(CSR!$G$51,CSR!$G$51,CSR!$G$51,CSR!$G$51,CSR!$G$51)</c:f>
            </c:numRef>
          </c:val>
          <c:smooth val="0"/>
          <c:extLst>
            <c:ext xmlns:c16="http://schemas.microsoft.com/office/drawing/2014/chart" uri="{C3380CC4-5D6E-409C-BE32-E72D297353CC}">
              <c16:uniqueId val="{00000001-742C-41CA-844E-3A6E6794A1C5}"/>
            </c:ext>
          </c:extLst>
        </c:ser>
        <c:dLbls>
          <c:showLegendKey val="0"/>
          <c:showVal val="0"/>
          <c:showCatName val="0"/>
          <c:showSerName val="0"/>
          <c:showPercent val="0"/>
          <c:showBubbleSize val="0"/>
        </c:dLbls>
        <c:marker val="1"/>
        <c:smooth val="0"/>
        <c:axId val="541559056"/>
        <c:axId val="541559448"/>
      </c:lineChart>
      <c:catAx>
        <c:axId val="541559056"/>
        <c:scaling>
          <c:orientation val="minMax"/>
        </c:scaling>
        <c:delete val="1"/>
        <c:axPos val="b"/>
        <c:majorTickMark val="out"/>
        <c:minorTickMark val="none"/>
        <c:tickLblPos val="none"/>
        <c:crossAx val="541559448"/>
        <c:crosses val="autoZero"/>
        <c:auto val="1"/>
        <c:lblAlgn val="ctr"/>
        <c:lblOffset val="100"/>
        <c:noMultiLvlLbl val="0"/>
      </c:catAx>
      <c:valAx>
        <c:axId val="541559448"/>
        <c:scaling>
          <c:orientation val="minMax"/>
          <c:max val="80"/>
          <c:min val="0"/>
        </c:scaling>
        <c:delete val="0"/>
        <c:axPos val="l"/>
        <c:numFmt formatCode="0.00" sourceLinked="1"/>
        <c:majorTickMark val="none"/>
        <c:minorTickMark val="none"/>
        <c:tickLblPos val="none"/>
        <c:crossAx val="5415590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CSR!$D$52</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CSR!$I$53:$M$53</c:f>
            </c:numRef>
          </c:val>
          <c:extLst>
            <c:ext xmlns:c16="http://schemas.microsoft.com/office/drawing/2014/chart" uri="{C3380CC4-5D6E-409C-BE32-E72D297353CC}">
              <c16:uniqueId val="{00000000-2346-4978-9A09-E329E76ACF9F}"/>
            </c:ext>
          </c:extLst>
        </c:ser>
        <c:dLbls>
          <c:showLegendKey val="0"/>
          <c:showVal val="0"/>
          <c:showCatName val="0"/>
          <c:showSerName val="0"/>
          <c:showPercent val="0"/>
          <c:showBubbleSize val="0"/>
        </c:dLbls>
        <c:gapWidth val="21"/>
        <c:axId val="541560624"/>
        <c:axId val="541561016"/>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(CSR!$G$53,CSR!$G$53,CSR!$G$53,CSR!$G$53,CSR!$G$53)</c:f>
            </c:numRef>
          </c:val>
          <c:smooth val="0"/>
          <c:extLst>
            <c:ext xmlns:c16="http://schemas.microsoft.com/office/drawing/2014/chart" uri="{C3380CC4-5D6E-409C-BE32-E72D297353CC}">
              <c16:uniqueId val="{00000001-2346-4978-9A09-E329E76ACF9F}"/>
            </c:ext>
          </c:extLst>
        </c:ser>
        <c:dLbls>
          <c:showLegendKey val="0"/>
          <c:showVal val="0"/>
          <c:showCatName val="0"/>
          <c:showSerName val="0"/>
          <c:showPercent val="0"/>
          <c:showBubbleSize val="0"/>
        </c:dLbls>
        <c:marker val="1"/>
        <c:smooth val="0"/>
        <c:axId val="541560624"/>
        <c:axId val="541561016"/>
      </c:lineChart>
      <c:catAx>
        <c:axId val="541560624"/>
        <c:scaling>
          <c:orientation val="minMax"/>
        </c:scaling>
        <c:delete val="1"/>
        <c:axPos val="b"/>
        <c:majorTickMark val="out"/>
        <c:minorTickMark val="none"/>
        <c:tickLblPos val="none"/>
        <c:crossAx val="541561016"/>
        <c:crosses val="autoZero"/>
        <c:auto val="1"/>
        <c:lblAlgn val="ctr"/>
        <c:lblOffset val="100"/>
        <c:noMultiLvlLbl val="0"/>
      </c:catAx>
      <c:valAx>
        <c:axId val="541561016"/>
        <c:scaling>
          <c:orientation val="minMax"/>
          <c:max val="80"/>
          <c:min val="0"/>
        </c:scaling>
        <c:delete val="0"/>
        <c:axPos val="l"/>
        <c:numFmt formatCode="0.00" sourceLinked="1"/>
        <c:majorTickMark val="none"/>
        <c:minorTickMark val="none"/>
        <c:tickLblPos val="none"/>
        <c:crossAx val="541560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CSR!$D$54</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CSR!$I$55:$M$55</c:f>
            </c:numRef>
          </c:val>
          <c:extLst>
            <c:ext xmlns:c16="http://schemas.microsoft.com/office/drawing/2014/chart" uri="{C3380CC4-5D6E-409C-BE32-E72D297353CC}">
              <c16:uniqueId val="{00000000-7186-4C5F-9CF5-9AA2472E5C9D}"/>
            </c:ext>
          </c:extLst>
        </c:ser>
        <c:dLbls>
          <c:showLegendKey val="0"/>
          <c:showVal val="0"/>
          <c:showCatName val="0"/>
          <c:showSerName val="0"/>
          <c:showPercent val="0"/>
          <c:showBubbleSize val="0"/>
        </c:dLbls>
        <c:gapWidth val="21"/>
        <c:axId val="541562192"/>
        <c:axId val="54156258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(CSR!$G$55,CSR!$G$55,CSR!$G$55,CSR!$G$55,CSR!$G$55)</c:f>
            </c:numRef>
          </c:val>
          <c:smooth val="0"/>
          <c:extLst>
            <c:ext xmlns:c16="http://schemas.microsoft.com/office/drawing/2014/chart" uri="{C3380CC4-5D6E-409C-BE32-E72D297353CC}">
              <c16:uniqueId val="{00000001-7186-4C5F-9CF5-9AA2472E5C9D}"/>
            </c:ext>
          </c:extLst>
        </c:ser>
        <c:dLbls>
          <c:showLegendKey val="0"/>
          <c:showVal val="0"/>
          <c:showCatName val="0"/>
          <c:showSerName val="0"/>
          <c:showPercent val="0"/>
          <c:showBubbleSize val="0"/>
        </c:dLbls>
        <c:marker val="1"/>
        <c:smooth val="0"/>
        <c:axId val="541562192"/>
        <c:axId val="541562584"/>
      </c:lineChart>
      <c:catAx>
        <c:axId val="541562192"/>
        <c:scaling>
          <c:orientation val="minMax"/>
        </c:scaling>
        <c:delete val="1"/>
        <c:axPos val="b"/>
        <c:majorTickMark val="out"/>
        <c:minorTickMark val="none"/>
        <c:tickLblPos val="none"/>
        <c:crossAx val="541562584"/>
        <c:crosses val="autoZero"/>
        <c:auto val="1"/>
        <c:lblAlgn val="ctr"/>
        <c:lblOffset val="100"/>
        <c:noMultiLvlLbl val="0"/>
      </c:catAx>
      <c:valAx>
        <c:axId val="541562584"/>
        <c:scaling>
          <c:orientation val="minMax"/>
          <c:max val="80"/>
          <c:min val="0"/>
        </c:scaling>
        <c:delete val="0"/>
        <c:axPos val="l"/>
        <c:numFmt formatCode="0.00" sourceLinked="1"/>
        <c:majorTickMark val="none"/>
        <c:minorTickMark val="none"/>
        <c:tickLblPos val="none"/>
        <c:crossAx val="5415621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CSR!$D$56</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CSR!$I$57:$M$57</c:f>
            </c:numRef>
          </c:val>
          <c:extLst>
            <c:ext xmlns:c16="http://schemas.microsoft.com/office/drawing/2014/chart" uri="{C3380CC4-5D6E-409C-BE32-E72D297353CC}">
              <c16:uniqueId val="{00000000-F6B4-4DDD-9CB3-E2A099C538D3}"/>
            </c:ext>
          </c:extLst>
        </c:ser>
        <c:dLbls>
          <c:showLegendKey val="0"/>
          <c:showVal val="0"/>
          <c:showCatName val="0"/>
          <c:showSerName val="0"/>
          <c:showPercent val="0"/>
          <c:showBubbleSize val="0"/>
        </c:dLbls>
        <c:gapWidth val="21"/>
        <c:axId val="541563760"/>
        <c:axId val="54156415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(CSR!$G$57,CSR!$G$57,CSR!$G$57,CSR!$G$57,CSR!$G$57)</c:f>
            </c:numRef>
          </c:val>
          <c:smooth val="0"/>
          <c:extLst>
            <c:ext xmlns:c16="http://schemas.microsoft.com/office/drawing/2014/chart" uri="{C3380CC4-5D6E-409C-BE32-E72D297353CC}">
              <c16:uniqueId val="{00000001-F6B4-4DDD-9CB3-E2A099C538D3}"/>
            </c:ext>
          </c:extLst>
        </c:ser>
        <c:dLbls>
          <c:showLegendKey val="0"/>
          <c:showVal val="0"/>
          <c:showCatName val="0"/>
          <c:showSerName val="0"/>
          <c:showPercent val="0"/>
          <c:showBubbleSize val="0"/>
        </c:dLbls>
        <c:marker val="1"/>
        <c:smooth val="0"/>
        <c:axId val="541563760"/>
        <c:axId val="541564152"/>
      </c:lineChart>
      <c:catAx>
        <c:axId val="541563760"/>
        <c:scaling>
          <c:orientation val="minMax"/>
        </c:scaling>
        <c:delete val="1"/>
        <c:axPos val="b"/>
        <c:majorTickMark val="out"/>
        <c:minorTickMark val="none"/>
        <c:tickLblPos val="none"/>
        <c:crossAx val="541564152"/>
        <c:crosses val="autoZero"/>
        <c:auto val="1"/>
        <c:lblAlgn val="ctr"/>
        <c:lblOffset val="100"/>
        <c:noMultiLvlLbl val="0"/>
      </c:catAx>
      <c:valAx>
        <c:axId val="541564152"/>
        <c:scaling>
          <c:orientation val="minMax"/>
          <c:max val="80"/>
          <c:min val="0"/>
        </c:scaling>
        <c:delete val="0"/>
        <c:axPos val="l"/>
        <c:numFmt formatCode="0.00" sourceLinked="1"/>
        <c:majorTickMark val="none"/>
        <c:minorTickMark val="none"/>
        <c:tickLblPos val="none"/>
        <c:crossAx val="5415637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1" u="none" strike="noStrike" baseline="0">
                <a:solidFill>
                  <a:srgbClr val="FFFFFF"/>
                </a:solidFill>
                <a:latin typeface="Times New Roman"/>
                <a:ea typeface="Times New Roman"/>
                <a:cs typeface="Times New Roman"/>
              </a:defRPr>
            </a:pPr>
            <a:r>
              <a:rPr lang="en-US" sz="1050" b="1"/>
              <a:t>Average improvement</a:t>
            </a:r>
          </a:p>
        </c:rich>
      </c:tx>
      <c:layout>
        <c:manualLayout>
          <c:xMode val="edge"/>
          <c:yMode val="edge"/>
          <c:x val="2.1515559420427982E-3"/>
          <c:y val="1.8380905511811044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Main!$J$5</c:f>
              <c:strCache>
                <c:ptCount val="1"/>
                <c:pt idx="0">
                  <c:v>% achieved targets </c:v>
                </c:pt>
              </c:strCache>
            </c:strRef>
          </c:tx>
          <c:spPr>
            <a:solidFill>
              <a:schemeClr val="tx1">
                <a:alpha val="20000"/>
              </a:scheme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rgbClr val="00FFFF"/>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(Main!$D$13,Main!$G$13,Main!$J$13,Main!$M$13,Main!$D$19,Main!$G$19,Main!$J$19,Main!$M$19,Main!$D$25,Main!$G$25,Main!$J$25,Main!$M$25,Main!$D$31,Main!$G$31,Main!$J$31,Main!$M$31)</c:f>
              <c:numCache>
                <c:formatCode>0.0%</c:formatCode>
                <c:ptCount val="16"/>
                <c:pt idx="0">
                  <c:v>13.921599206349208</c:v>
                </c:pt>
                <c:pt idx="1">
                  <c:v>0</c:v>
                </c:pt>
                <c:pt idx="2">
                  <c:v>0</c:v>
                </c:pt>
                <c:pt idx="3">
                  <c:v>0</c:v>
                </c:pt>
                <c:pt idx="4">
                  <c:v>13.074580654986697</c:v>
                </c:pt>
                <c:pt idx="5">
                  <c:v>-1.7982677825559958</c:v>
                </c:pt>
                <c:pt idx="6">
                  <c:v>0</c:v>
                </c:pt>
                <c:pt idx="7">
                  <c:v>0</c:v>
                </c:pt>
                <c:pt idx="8">
                  <c:v>0</c:v>
                </c:pt>
                <c:pt idx="9">
                  <c:v>-0.33802512490816694</c:v>
                </c:pt>
                <c:pt idx="10">
                  <c:v>30.874371450415175</c:v>
                </c:pt>
                <c:pt idx="11">
                  <c:v>14.106226271829916</c:v>
                </c:pt>
                <c:pt idx="12">
                  <c:v>0</c:v>
                </c:pt>
                <c:pt idx="13">
                  <c:v>0</c:v>
                </c:pt>
                <c:pt idx="14">
                  <c:v>0</c:v>
                </c:pt>
                <c:pt idx="15">
                  <c:v>4.9358640904103433E-2</c:v>
                </c:pt>
              </c:numCache>
            </c:numRef>
          </c:val>
          <c:extLst>
            <c:ext xmlns:c16="http://schemas.microsoft.com/office/drawing/2014/chart" uri="{C3380CC4-5D6E-409C-BE32-E72D297353CC}">
              <c16:uniqueId val="{00000000-0699-459C-837C-C5B1C8A36FCC}"/>
            </c:ext>
          </c:extLst>
        </c:ser>
        <c:dLbls>
          <c:showLegendKey val="0"/>
          <c:showVal val="0"/>
          <c:showCatName val="0"/>
          <c:showSerName val="0"/>
          <c:showPercent val="0"/>
          <c:showBubbleSize val="0"/>
        </c:dLbls>
        <c:gapWidth val="14"/>
        <c:overlap val="100"/>
        <c:axId val="316406816"/>
        <c:axId val="316407208"/>
      </c:barChart>
      <c:catAx>
        <c:axId val="316406816"/>
        <c:scaling>
          <c:orientation val="minMax"/>
        </c:scaling>
        <c:delete val="0"/>
        <c:axPos val="b"/>
        <c:numFmt formatCode="General" sourceLinked="1"/>
        <c:majorTickMark val="in"/>
        <c:minorTickMark val="none"/>
        <c:tickLblPos val="low"/>
        <c:spPr>
          <a:ln w="9525">
            <a:noFill/>
          </a:ln>
        </c:spPr>
        <c:txPr>
          <a:bodyPr rot="0" vert="horz"/>
          <a:lstStyle/>
          <a:p>
            <a:pPr>
              <a:defRPr sz="600" b="1" i="0" u="none" strike="noStrike" baseline="0">
                <a:solidFill>
                  <a:srgbClr val="FFFFFF"/>
                </a:solidFill>
                <a:latin typeface="+mn-lt"/>
                <a:ea typeface="Arial"/>
                <a:cs typeface="Arial"/>
              </a:defRPr>
            </a:pPr>
            <a:endParaRPr lang="en-US"/>
          </a:p>
        </c:txPr>
        <c:crossAx val="316407208"/>
        <c:crosses val="autoZero"/>
        <c:auto val="1"/>
        <c:lblAlgn val="ctr"/>
        <c:lblOffset val="100"/>
        <c:tickLblSkip val="1"/>
        <c:tickMarkSkip val="1"/>
        <c:noMultiLvlLbl val="0"/>
      </c:catAx>
      <c:valAx>
        <c:axId val="316407208"/>
        <c:scaling>
          <c:orientation val="minMax"/>
          <c:max val="3"/>
          <c:min val="-3"/>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n-US"/>
          </a:p>
        </c:txPr>
        <c:crossAx val="316406816"/>
        <c:crosses val="autoZero"/>
        <c:crossBetween val="between"/>
        <c:majorUnit val="1"/>
        <c:minorUnit val="1"/>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55" r="0.7500000000000055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Customer!$D$6</c:f>
              <c:strCache>
                <c:ptCount val="1"/>
                <c:pt idx="0">
                  <c:v>Medicinal Warehouses Survey</c:v>
                </c:pt>
              </c:strCache>
            </c:strRef>
          </c:tx>
          <c:spPr>
            <a:solidFill>
              <a:srgbClr val="0000CC"/>
            </a:solidFill>
            <a:ln w="25400">
              <a:noFill/>
            </a:ln>
          </c:spPr>
          <c:invertIfNegative val="0"/>
          <c:cat>
            <c:numRef>
              <c:f>Customer!$I$5:$N$5</c:f>
              <c:numCache>
                <c:formatCode>General</c:formatCode>
                <c:ptCount val="6"/>
                <c:pt idx="0">
                  <c:v>2014</c:v>
                </c:pt>
                <c:pt idx="1">
                  <c:v>2015</c:v>
                </c:pt>
                <c:pt idx="2">
                  <c:v>2016</c:v>
                </c:pt>
                <c:pt idx="3">
                  <c:v>2017</c:v>
                </c:pt>
                <c:pt idx="4">
                  <c:v>2018</c:v>
                </c:pt>
                <c:pt idx="5">
                  <c:v>2019</c:v>
                </c:pt>
              </c:numCache>
            </c:numRef>
          </c:cat>
          <c:val>
            <c:numRef>
              <c:f>Customer!$I$7:$N$7</c:f>
              <c:numCache>
                <c:formatCode>0.0%</c:formatCode>
                <c:ptCount val="6"/>
                <c:pt idx="0">
                  <c:v>0.86</c:v>
                </c:pt>
                <c:pt idx="2">
                  <c:v>0.84</c:v>
                </c:pt>
                <c:pt idx="5">
                  <c:v>0</c:v>
                </c:pt>
              </c:numCache>
            </c:numRef>
          </c:val>
          <c:extLst>
            <c:ext xmlns:c16="http://schemas.microsoft.com/office/drawing/2014/chart" uri="{C3380CC4-5D6E-409C-BE32-E72D297353CC}">
              <c16:uniqueId val="{00000000-11C3-4FAE-950B-27BD1F59DC29}"/>
            </c:ext>
          </c:extLst>
        </c:ser>
        <c:dLbls>
          <c:showLegendKey val="0"/>
          <c:showVal val="0"/>
          <c:showCatName val="0"/>
          <c:showSerName val="0"/>
          <c:showPercent val="0"/>
          <c:showBubbleSize val="0"/>
        </c:dLbls>
        <c:gapWidth val="21"/>
        <c:axId val="489195272"/>
        <c:axId val="48919566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(Customer!$G$7,Customer!$G$7,Customer!$G$7,Customer!$G$7,Customer!$G$7)</c:f>
              <c:numCache>
                <c:formatCode>0.0%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11C3-4FAE-950B-27BD1F59DC29}"/>
            </c:ext>
          </c:extLst>
        </c:ser>
        <c:dLbls>
          <c:showLegendKey val="0"/>
          <c:showVal val="0"/>
          <c:showCatName val="0"/>
          <c:showSerName val="0"/>
          <c:showPercent val="0"/>
          <c:showBubbleSize val="0"/>
        </c:dLbls>
        <c:marker val="1"/>
        <c:smooth val="0"/>
        <c:axId val="489195272"/>
        <c:axId val="489195664"/>
      </c:lineChart>
      <c:catAx>
        <c:axId val="489195272"/>
        <c:scaling>
          <c:orientation val="minMax"/>
        </c:scaling>
        <c:delete val="1"/>
        <c:axPos val="b"/>
        <c:numFmt formatCode="General" sourceLinked="1"/>
        <c:majorTickMark val="out"/>
        <c:minorTickMark val="none"/>
        <c:tickLblPos val="none"/>
        <c:crossAx val="489195664"/>
        <c:crosses val="autoZero"/>
        <c:auto val="1"/>
        <c:lblAlgn val="ctr"/>
        <c:lblOffset val="100"/>
        <c:noMultiLvlLbl val="0"/>
      </c:catAx>
      <c:valAx>
        <c:axId val="489195664"/>
        <c:scaling>
          <c:orientation val="minMax"/>
          <c:max val="1.1000000000000001"/>
          <c:min val="0"/>
        </c:scaling>
        <c:delete val="0"/>
        <c:axPos val="l"/>
        <c:numFmt formatCode="0.0%" sourceLinked="1"/>
        <c:majorTickMark val="none"/>
        <c:minorTickMark val="none"/>
        <c:tickLblPos val="none"/>
        <c:crossAx val="4891952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orientation="portrait"/>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CSR!$D$58</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CSR!$I$59:$M$59</c:f>
            </c:numRef>
          </c:val>
          <c:extLst>
            <c:ext xmlns:c16="http://schemas.microsoft.com/office/drawing/2014/chart" uri="{C3380CC4-5D6E-409C-BE32-E72D297353CC}">
              <c16:uniqueId val="{00000000-FBED-446A-BF9C-F42631B33407}"/>
            </c:ext>
          </c:extLst>
        </c:ser>
        <c:dLbls>
          <c:showLegendKey val="0"/>
          <c:showVal val="0"/>
          <c:showCatName val="0"/>
          <c:showSerName val="0"/>
          <c:showPercent val="0"/>
          <c:showBubbleSize val="0"/>
        </c:dLbls>
        <c:gapWidth val="21"/>
        <c:axId val="541565720"/>
        <c:axId val="541566112"/>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(CSR!$G$59,CSR!$G$59,CSR!$G$59,CSR!$G$59,CSR!$G$59)</c:f>
            </c:numRef>
          </c:val>
          <c:smooth val="0"/>
          <c:extLst>
            <c:ext xmlns:c16="http://schemas.microsoft.com/office/drawing/2014/chart" uri="{C3380CC4-5D6E-409C-BE32-E72D297353CC}">
              <c16:uniqueId val="{00000001-FBED-446A-BF9C-F42631B33407}"/>
            </c:ext>
          </c:extLst>
        </c:ser>
        <c:dLbls>
          <c:showLegendKey val="0"/>
          <c:showVal val="0"/>
          <c:showCatName val="0"/>
          <c:showSerName val="0"/>
          <c:showPercent val="0"/>
          <c:showBubbleSize val="0"/>
        </c:dLbls>
        <c:marker val="1"/>
        <c:smooth val="0"/>
        <c:axId val="541565720"/>
        <c:axId val="541566112"/>
      </c:lineChart>
      <c:catAx>
        <c:axId val="541565720"/>
        <c:scaling>
          <c:orientation val="minMax"/>
        </c:scaling>
        <c:delete val="1"/>
        <c:axPos val="b"/>
        <c:majorTickMark val="out"/>
        <c:minorTickMark val="none"/>
        <c:tickLblPos val="none"/>
        <c:crossAx val="541566112"/>
        <c:crosses val="autoZero"/>
        <c:auto val="1"/>
        <c:lblAlgn val="ctr"/>
        <c:lblOffset val="100"/>
        <c:noMultiLvlLbl val="0"/>
      </c:catAx>
      <c:valAx>
        <c:axId val="541566112"/>
        <c:scaling>
          <c:orientation val="minMax"/>
          <c:max val="80"/>
          <c:min val="0"/>
        </c:scaling>
        <c:delete val="0"/>
        <c:axPos val="l"/>
        <c:numFmt formatCode="0.00" sourceLinked="1"/>
        <c:majorTickMark val="none"/>
        <c:minorTickMark val="none"/>
        <c:tickLblPos val="none"/>
        <c:crossAx val="5415657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CSR!$D$60</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CSR!$I$61:$M$61</c:f>
            </c:numRef>
          </c:val>
          <c:extLst>
            <c:ext xmlns:c16="http://schemas.microsoft.com/office/drawing/2014/chart" uri="{C3380CC4-5D6E-409C-BE32-E72D297353CC}">
              <c16:uniqueId val="{00000000-8E96-4FB8-96C2-FC4976AE6D4D}"/>
            </c:ext>
          </c:extLst>
        </c:ser>
        <c:dLbls>
          <c:showLegendKey val="0"/>
          <c:showVal val="0"/>
          <c:showCatName val="0"/>
          <c:showSerName val="0"/>
          <c:showPercent val="0"/>
          <c:showBubbleSize val="0"/>
        </c:dLbls>
        <c:gapWidth val="21"/>
        <c:axId val="541566896"/>
        <c:axId val="541567288"/>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(CSR!$G$61,CSR!$G$61,CSR!$G$61,CSR!$G$61,CSR!$G$61)</c:f>
            </c:numRef>
          </c:val>
          <c:smooth val="0"/>
          <c:extLst>
            <c:ext xmlns:c16="http://schemas.microsoft.com/office/drawing/2014/chart" uri="{C3380CC4-5D6E-409C-BE32-E72D297353CC}">
              <c16:uniqueId val="{00000001-8E96-4FB8-96C2-FC4976AE6D4D}"/>
            </c:ext>
          </c:extLst>
        </c:ser>
        <c:dLbls>
          <c:showLegendKey val="0"/>
          <c:showVal val="0"/>
          <c:showCatName val="0"/>
          <c:showSerName val="0"/>
          <c:showPercent val="0"/>
          <c:showBubbleSize val="0"/>
        </c:dLbls>
        <c:marker val="1"/>
        <c:smooth val="0"/>
        <c:axId val="541566896"/>
        <c:axId val="541567288"/>
      </c:lineChart>
      <c:catAx>
        <c:axId val="541566896"/>
        <c:scaling>
          <c:orientation val="minMax"/>
        </c:scaling>
        <c:delete val="1"/>
        <c:axPos val="b"/>
        <c:majorTickMark val="out"/>
        <c:minorTickMark val="none"/>
        <c:tickLblPos val="none"/>
        <c:crossAx val="541567288"/>
        <c:crosses val="autoZero"/>
        <c:auto val="1"/>
        <c:lblAlgn val="ctr"/>
        <c:lblOffset val="100"/>
        <c:noMultiLvlLbl val="0"/>
      </c:catAx>
      <c:valAx>
        <c:axId val="541567288"/>
        <c:scaling>
          <c:orientation val="minMax"/>
          <c:max val="80"/>
          <c:min val="0"/>
        </c:scaling>
        <c:delete val="0"/>
        <c:axPos val="l"/>
        <c:numFmt formatCode="0.00" sourceLinked="1"/>
        <c:majorTickMark val="none"/>
        <c:minorTickMark val="none"/>
        <c:tickLblPos val="none"/>
        <c:crossAx val="541566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CSR!$D$62</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CSR!$I$63:$M$63</c:f>
            </c:numRef>
          </c:val>
          <c:extLst>
            <c:ext xmlns:c16="http://schemas.microsoft.com/office/drawing/2014/chart" uri="{C3380CC4-5D6E-409C-BE32-E72D297353CC}">
              <c16:uniqueId val="{00000000-81F0-41B2-AEB0-5367709755C2}"/>
            </c:ext>
          </c:extLst>
        </c:ser>
        <c:dLbls>
          <c:showLegendKey val="0"/>
          <c:showVal val="0"/>
          <c:showCatName val="0"/>
          <c:showSerName val="0"/>
          <c:showPercent val="0"/>
          <c:showBubbleSize val="0"/>
        </c:dLbls>
        <c:gapWidth val="21"/>
        <c:axId val="541568072"/>
        <c:axId val="541568464"/>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(CSR!$G$63,CSR!$G$63,CSR!$G$63,CSR!$G$63,CSR!$G$63)</c:f>
            </c:numRef>
          </c:val>
          <c:smooth val="0"/>
          <c:extLst>
            <c:ext xmlns:c16="http://schemas.microsoft.com/office/drawing/2014/chart" uri="{C3380CC4-5D6E-409C-BE32-E72D297353CC}">
              <c16:uniqueId val="{00000001-81F0-41B2-AEB0-5367709755C2}"/>
            </c:ext>
          </c:extLst>
        </c:ser>
        <c:dLbls>
          <c:showLegendKey val="0"/>
          <c:showVal val="0"/>
          <c:showCatName val="0"/>
          <c:showSerName val="0"/>
          <c:showPercent val="0"/>
          <c:showBubbleSize val="0"/>
        </c:dLbls>
        <c:marker val="1"/>
        <c:smooth val="0"/>
        <c:axId val="541568072"/>
        <c:axId val="541568464"/>
      </c:lineChart>
      <c:catAx>
        <c:axId val="541568072"/>
        <c:scaling>
          <c:orientation val="minMax"/>
        </c:scaling>
        <c:delete val="1"/>
        <c:axPos val="b"/>
        <c:majorTickMark val="out"/>
        <c:minorTickMark val="none"/>
        <c:tickLblPos val="none"/>
        <c:crossAx val="541568464"/>
        <c:crosses val="autoZero"/>
        <c:auto val="1"/>
        <c:lblAlgn val="ctr"/>
        <c:lblOffset val="100"/>
        <c:noMultiLvlLbl val="0"/>
      </c:catAx>
      <c:valAx>
        <c:axId val="541568464"/>
        <c:scaling>
          <c:orientation val="minMax"/>
          <c:max val="80"/>
          <c:min val="0"/>
        </c:scaling>
        <c:delete val="0"/>
        <c:axPos val="l"/>
        <c:numFmt formatCode="0.00" sourceLinked="1"/>
        <c:majorTickMark val="none"/>
        <c:minorTickMark val="none"/>
        <c:tickLblPos val="none"/>
        <c:crossAx val="541568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CSR!$D$64</c:f>
              <c:strCache>
                <c:ptCount val="1"/>
              </c:strCache>
            </c:strRef>
          </c:tx>
          <c:spPr>
            <a:solidFill>
              <a:srgbClr val="0000CC"/>
            </a:solidFill>
            <a:ln w="25400">
              <a:noFill/>
            </a:ln>
          </c:spPr>
          <c:invertIfNegative val="0"/>
          <c:cat>
            <c:numRef>
              <c:f>CSR!$I$5:$M$5</c:f>
              <c:numCache>
                <c:formatCode>General</c:formatCode>
                <c:ptCount val="5"/>
                <c:pt idx="0">
                  <c:v>2014</c:v>
                </c:pt>
                <c:pt idx="1">
                  <c:v>2015</c:v>
                </c:pt>
                <c:pt idx="2">
                  <c:v>2016</c:v>
                </c:pt>
                <c:pt idx="3">
                  <c:v>2017</c:v>
                </c:pt>
                <c:pt idx="4">
                  <c:v>2018</c:v>
                </c:pt>
              </c:numCache>
            </c:numRef>
          </c:cat>
          <c:val>
            <c:numRef>
              <c:f>CSR!$I$65:$M$65</c:f>
            </c:numRef>
          </c:val>
          <c:extLst>
            <c:ext xmlns:c16="http://schemas.microsoft.com/office/drawing/2014/chart" uri="{C3380CC4-5D6E-409C-BE32-E72D297353CC}">
              <c16:uniqueId val="{00000000-3444-4113-9D21-A1AB8389613A}"/>
            </c:ext>
          </c:extLst>
        </c:ser>
        <c:dLbls>
          <c:showLegendKey val="0"/>
          <c:showVal val="0"/>
          <c:showCatName val="0"/>
          <c:showSerName val="0"/>
          <c:showPercent val="0"/>
          <c:showBubbleSize val="0"/>
        </c:dLbls>
        <c:gapWidth val="21"/>
        <c:axId val="541569248"/>
        <c:axId val="541569640"/>
      </c:barChart>
      <c:lineChart>
        <c:grouping val="standard"/>
        <c:varyColors val="0"/>
        <c:ser>
          <c:idx val="1"/>
          <c:order val="1"/>
          <c:tx>
            <c:strRef>
              <c:f>CSR!$G$5</c:f>
              <c:strCache>
                <c:ptCount val="1"/>
                <c:pt idx="0">
                  <c:v>Performance Stand. / Bench</c:v>
                </c:pt>
              </c:strCache>
            </c:strRef>
          </c:tx>
          <c:spPr>
            <a:ln w="19050">
              <a:solidFill>
                <a:srgbClr val="FF0000"/>
              </a:solidFill>
              <a:prstDash val="sysDash"/>
            </a:ln>
          </c:spPr>
          <c:marker>
            <c:symbol val="none"/>
          </c:marker>
          <c:val>
            <c:numRef>
              <c:f>(CSR!$G$65,CSR!$G$65,CSR!$G$65,CSR!$G$65,CSR!$G$65)</c:f>
            </c:numRef>
          </c:val>
          <c:smooth val="0"/>
          <c:extLst>
            <c:ext xmlns:c16="http://schemas.microsoft.com/office/drawing/2014/chart" uri="{C3380CC4-5D6E-409C-BE32-E72D297353CC}">
              <c16:uniqueId val="{00000001-3444-4113-9D21-A1AB8389613A}"/>
            </c:ext>
          </c:extLst>
        </c:ser>
        <c:dLbls>
          <c:showLegendKey val="0"/>
          <c:showVal val="0"/>
          <c:showCatName val="0"/>
          <c:showSerName val="0"/>
          <c:showPercent val="0"/>
          <c:showBubbleSize val="0"/>
        </c:dLbls>
        <c:marker val="1"/>
        <c:smooth val="0"/>
        <c:axId val="541569248"/>
        <c:axId val="541569640"/>
      </c:lineChart>
      <c:catAx>
        <c:axId val="541569248"/>
        <c:scaling>
          <c:orientation val="minMax"/>
        </c:scaling>
        <c:delete val="1"/>
        <c:axPos val="b"/>
        <c:majorTickMark val="out"/>
        <c:minorTickMark val="none"/>
        <c:tickLblPos val="none"/>
        <c:crossAx val="541569640"/>
        <c:crosses val="autoZero"/>
        <c:auto val="1"/>
        <c:lblAlgn val="ctr"/>
        <c:lblOffset val="100"/>
        <c:noMultiLvlLbl val="0"/>
      </c:catAx>
      <c:valAx>
        <c:axId val="541569640"/>
        <c:scaling>
          <c:orientation val="minMax"/>
          <c:max val="80"/>
          <c:min val="0"/>
        </c:scaling>
        <c:delete val="0"/>
        <c:axPos val="l"/>
        <c:numFmt formatCode="0.00" sourceLinked="1"/>
        <c:majorTickMark val="none"/>
        <c:minorTickMark val="none"/>
        <c:tickLblPos val="none"/>
        <c:crossAx val="5415692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IT!$D$6</c:f>
              <c:strCache>
                <c:ptCount val="1"/>
                <c:pt idx="0">
                  <c:v>Satisfaction of Users from Intranet</c:v>
                </c:pt>
              </c:strCache>
            </c:strRef>
          </c:tx>
          <c:spPr>
            <a:solidFill>
              <a:srgbClr val="0000CC"/>
            </a:solidFill>
            <a:ln w="25400">
              <a:noFill/>
            </a:ln>
          </c:spPr>
          <c:invertIfNegative val="0"/>
          <c:cat>
            <c:numRef>
              <c:f>IT!$I$5:$N$5</c:f>
              <c:numCache>
                <c:formatCode>General</c:formatCode>
                <c:ptCount val="6"/>
                <c:pt idx="0">
                  <c:v>2014</c:v>
                </c:pt>
                <c:pt idx="1">
                  <c:v>2015</c:v>
                </c:pt>
                <c:pt idx="2">
                  <c:v>2016</c:v>
                </c:pt>
                <c:pt idx="3">
                  <c:v>2017</c:v>
                </c:pt>
                <c:pt idx="4">
                  <c:v>2018</c:v>
                </c:pt>
                <c:pt idx="5">
                  <c:v>2019</c:v>
                </c:pt>
              </c:numCache>
            </c:numRef>
          </c:cat>
          <c:val>
            <c:numRef>
              <c:f>IT!$I$7:$N$7</c:f>
              <c:numCache>
                <c:formatCode>0.0%</c:formatCode>
                <c:ptCount val="6"/>
                <c:pt idx="0" formatCode="0.00%">
                  <c:v>0.81</c:v>
                </c:pt>
                <c:pt idx="1">
                  <c:v>0.82</c:v>
                </c:pt>
                <c:pt idx="2">
                  <c:v>0.84399999999999997</c:v>
                </c:pt>
                <c:pt idx="3">
                  <c:v>0.86</c:v>
                </c:pt>
                <c:pt idx="4">
                  <c:v>0.86499999999999999</c:v>
                </c:pt>
                <c:pt idx="5">
                  <c:v>0.873</c:v>
                </c:pt>
              </c:numCache>
            </c:numRef>
          </c:val>
          <c:extLst>
            <c:ext xmlns:c16="http://schemas.microsoft.com/office/drawing/2014/chart" uri="{C3380CC4-5D6E-409C-BE32-E72D297353CC}">
              <c16:uniqueId val="{00000000-9CAB-49F2-9A5F-4C370E344B7F}"/>
            </c:ext>
          </c:extLst>
        </c:ser>
        <c:dLbls>
          <c:showLegendKey val="0"/>
          <c:showVal val="0"/>
          <c:showCatName val="0"/>
          <c:showSerName val="0"/>
          <c:showPercent val="0"/>
          <c:showBubbleSize val="0"/>
        </c:dLbls>
        <c:gapWidth val="21"/>
        <c:axId val="305982544"/>
        <c:axId val="30598293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(IT!$G$7,IT!$G$7,IT!$G$7,IT!$G$7,IT!$G$7)</c:f>
              <c:numCache>
                <c:formatCode>0%</c:formatCode>
                <c:ptCount val="5"/>
                <c:pt idx="0">
                  <c:v>0.85</c:v>
                </c:pt>
                <c:pt idx="1">
                  <c:v>0.85</c:v>
                </c:pt>
                <c:pt idx="2">
                  <c:v>0.85</c:v>
                </c:pt>
                <c:pt idx="3">
                  <c:v>0.85</c:v>
                </c:pt>
                <c:pt idx="4">
                  <c:v>0.85</c:v>
                </c:pt>
              </c:numCache>
            </c:numRef>
          </c:val>
          <c:smooth val="0"/>
          <c:extLst>
            <c:ext xmlns:c16="http://schemas.microsoft.com/office/drawing/2014/chart" uri="{C3380CC4-5D6E-409C-BE32-E72D297353CC}">
              <c16:uniqueId val="{00000001-9CAB-49F2-9A5F-4C370E344B7F}"/>
            </c:ext>
          </c:extLst>
        </c:ser>
        <c:dLbls>
          <c:showLegendKey val="0"/>
          <c:showVal val="0"/>
          <c:showCatName val="0"/>
          <c:showSerName val="0"/>
          <c:showPercent val="0"/>
          <c:showBubbleSize val="0"/>
        </c:dLbls>
        <c:marker val="1"/>
        <c:smooth val="0"/>
        <c:axId val="305982544"/>
        <c:axId val="305982936"/>
      </c:lineChart>
      <c:catAx>
        <c:axId val="305982544"/>
        <c:scaling>
          <c:orientation val="minMax"/>
        </c:scaling>
        <c:delete val="1"/>
        <c:axPos val="b"/>
        <c:numFmt formatCode="General" sourceLinked="1"/>
        <c:majorTickMark val="out"/>
        <c:minorTickMark val="none"/>
        <c:tickLblPos val="none"/>
        <c:crossAx val="305982936"/>
        <c:crosses val="autoZero"/>
        <c:auto val="1"/>
        <c:lblAlgn val="ctr"/>
        <c:lblOffset val="100"/>
        <c:noMultiLvlLbl val="0"/>
      </c:catAx>
      <c:valAx>
        <c:axId val="305982936"/>
        <c:scaling>
          <c:orientation val="minMax"/>
          <c:max val="1"/>
          <c:min val="0"/>
        </c:scaling>
        <c:delete val="0"/>
        <c:axPos val="l"/>
        <c:numFmt formatCode="0.00%" sourceLinked="1"/>
        <c:majorTickMark val="none"/>
        <c:minorTickMark val="none"/>
        <c:tickLblPos val="none"/>
        <c:crossAx val="305982544"/>
        <c:crosses val="autoZero"/>
        <c:crossBetween val="between"/>
        <c:majorUnit val="1.0000000000000041E-3"/>
        <c:minorUnit val="1.0000000000000041E-3"/>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IT!$D$8</c:f>
              <c:strCache>
                <c:ptCount val="1"/>
                <c:pt idx="0">
                  <c:v>Satisfaction of Users from Internet &amp; e-mail Services</c:v>
                </c:pt>
              </c:strCache>
            </c:strRef>
          </c:tx>
          <c:spPr>
            <a:solidFill>
              <a:srgbClr val="0000CC"/>
            </a:solidFill>
            <a:ln w="25400">
              <a:noFill/>
            </a:ln>
          </c:spPr>
          <c:invertIfNegative val="0"/>
          <c:cat>
            <c:numRef>
              <c:f>IT!$I$5:$N$5</c:f>
              <c:numCache>
                <c:formatCode>General</c:formatCode>
                <c:ptCount val="6"/>
                <c:pt idx="0">
                  <c:v>2014</c:v>
                </c:pt>
                <c:pt idx="1">
                  <c:v>2015</c:v>
                </c:pt>
                <c:pt idx="2">
                  <c:v>2016</c:v>
                </c:pt>
                <c:pt idx="3">
                  <c:v>2017</c:v>
                </c:pt>
                <c:pt idx="4">
                  <c:v>2018</c:v>
                </c:pt>
                <c:pt idx="5">
                  <c:v>2019</c:v>
                </c:pt>
              </c:numCache>
            </c:numRef>
          </c:cat>
          <c:val>
            <c:numRef>
              <c:f>IT!$I$9:$N$9</c:f>
              <c:numCache>
                <c:formatCode>0%</c:formatCode>
                <c:ptCount val="6"/>
                <c:pt idx="0">
                  <c:v>0.7</c:v>
                </c:pt>
                <c:pt idx="1">
                  <c:v>0.9</c:v>
                </c:pt>
                <c:pt idx="2">
                  <c:v>0.91</c:v>
                </c:pt>
                <c:pt idx="3">
                  <c:v>0.92</c:v>
                </c:pt>
                <c:pt idx="4">
                  <c:v>0.92600000000000005</c:v>
                </c:pt>
                <c:pt idx="5">
                  <c:v>0.93</c:v>
                </c:pt>
              </c:numCache>
            </c:numRef>
          </c:val>
          <c:extLst>
            <c:ext xmlns:c16="http://schemas.microsoft.com/office/drawing/2014/chart" uri="{C3380CC4-5D6E-409C-BE32-E72D297353CC}">
              <c16:uniqueId val="{00000000-038E-4F3B-BC28-AF1DD84081DA}"/>
            </c:ext>
          </c:extLst>
        </c:ser>
        <c:dLbls>
          <c:showLegendKey val="0"/>
          <c:showVal val="0"/>
          <c:showCatName val="0"/>
          <c:showSerName val="0"/>
          <c:showPercent val="0"/>
          <c:showBubbleSize val="0"/>
        </c:dLbls>
        <c:gapWidth val="21"/>
        <c:axId val="305983720"/>
        <c:axId val="30598411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(IT!$G$9,IT!$G$9,IT!$G$9,IT!$G$9,IT!$G$9)</c:f>
              <c:numCache>
                <c:formatCode>0.0%</c:formatCode>
                <c:ptCount val="5"/>
                <c:pt idx="0">
                  <c:v>0.92500000000000004</c:v>
                </c:pt>
                <c:pt idx="1">
                  <c:v>0.92500000000000004</c:v>
                </c:pt>
                <c:pt idx="2">
                  <c:v>0.92500000000000004</c:v>
                </c:pt>
                <c:pt idx="3">
                  <c:v>0.92500000000000004</c:v>
                </c:pt>
                <c:pt idx="4">
                  <c:v>0.92500000000000004</c:v>
                </c:pt>
              </c:numCache>
            </c:numRef>
          </c:val>
          <c:smooth val="0"/>
          <c:extLst>
            <c:ext xmlns:c16="http://schemas.microsoft.com/office/drawing/2014/chart" uri="{C3380CC4-5D6E-409C-BE32-E72D297353CC}">
              <c16:uniqueId val="{00000001-038E-4F3B-BC28-AF1DD84081DA}"/>
            </c:ext>
          </c:extLst>
        </c:ser>
        <c:dLbls>
          <c:showLegendKey val="0"/>
          <c:showVal val="0"/>
          <c:showCatName val="0"/>
          <c:showSerName val="0"/>
          <c:showPercent val="0"/>
          <c:showBubbleSize val="0"/>
        </c:dLbls>
        <c:marker val="1"/>
        <c:smooth val="0"/>
        <c:axId val="305983720"/>
        <c:axId val="305984112"/>
      </c:lineChart>
      <c:catAx>
        <c:axId val="305983720"/>
        <c:scaling>
          <c:orientation val="minMax"/>
        </c:scaling>
        <c:delete val="1"/>
        <c:axPos val="b"/>
        <c:numFmt formatCode="General" sourceLinked="1"/>
        <c:majorTickMark val="out"/>
        <c:minorTickMark val="none"/>
        <c:tickLblPos val="none"/>
        <c:crossAx val="305984112"/>
        <c:crosses val="autoZero"/>
        <c:auto val="1"/>
        <c:lblAlgn val="ctr"/>
        <c:lblOffset val="100"/>
        <c:noMultiLvlLbl val="0"/>
      </c:catAx>
      <c:valAx>
        <c:axId val="305984112"/>
        <c:scaling>
          <c:orientation val="minMax"/>
          <c:max val="1"/>
          <c:min val="0"/>
        </c:scaling>
        <c:delete val="0"/>
        <c:axPos val="l"/>
        <c:numFmt formatCode="0%" sourceLinked="1"/>
        <c:majorTickMark val="none"/>
        <c:minorTickMark val="none"/>
        <c:tickLblPos val="none"/>
        <c:crossAx val="30598372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IT!$D$10</c:f>
              <c:strCache>
                <c:ptCount val="1"/>
                <c:pt idx="0">
                  <c:v>% Satisfaction of Users </c:v>
                </c:pt>
              </c:strCache>
            </c:strRef>
          </c:tx>
          <c:spPr>
            <a:solidFill>
              <a:srgbClr val="0000CC"/>
            </a:solidFill>
            <a:ln w="25400">
              <a:noFill/>
            </a:ln>
          </c:spPr>
          <c:invertIfNegative val="0"/>
          <c:cat>
            <c:numRef>
              <c:f>IT!$I$5:$N$5</c:f>
              <c:numCache>
                <c:formatCode>General</c:formatCode>
                <c:ptCount val="6"/>
                <c:pt idx="0">
                  <c:v>2014</c:v>
                </c:pt>
                <c:pt idx="1">
                  <c:v>2015</c:v>
                </c:pt>
                <c:pt idx="2">
                  <c:v>2016</c:v>
                </c:pt>
                <c:pt idx="3">
                  <c:v>2017</c:v>
                </c:pt>
                <c:pt idx="4">
                  <c:v>2018</c:v>
                </c:pt>
                <c:pt idx="5">
                  <c:v>2019</c:v>
                </c:pt>
              </c:numCache>
            </c:numRef>
          </c:cat>
          <c:val>
            <c:numRef>
              <c:f>IT!$I$11:$N$11</c:f>
              <c:numCache>
                <c:formatCode>0.0%</c:formatCode>
                <c:ptCount val="6"/>
                <c:pt idx="0" formatCode="0.00%">
                  <c:v>0.87</c:v>
                </c:pt>
                <c:pt idx="1">
                  <c:v>0.87729999999999997</c:v>
                </c:pt>
                <c:pt idx="2">
                  <c:v>0.88</c:v>
                </c:pt>
                <c:pt idx="3">
                  <c:v>0.89</c:v>
                </c:pt>
                <c:pt idx="4">
                  <c:v>0.9</c:v>
                </c:pt>
                <c:pt idx="5">
                  <c:v>0.91</c:v>
                </c:pt>
              </c:numCache>
            </c:numRef>
          </c:val>
          <c:extLst>
            <c:ext xmlns:c16="http://schemas.microsoft.com/office/drawing/2014/chart" uri="{C3380CC4-5D6E-409C-BE32-E72D297353CC}">
              <c16:uniqueId val="{00000000-5B84-4DF9-A969-61F422A83026}"/>
            </c:ext>
          </c:extLst>
        </c:ser>
        <c:dLbls>
          <c:showLegendKey val="0"/>
          <c:showVal val="0"/>
          <c:showCatName val="0"/>
          <c:showSerName val="0"/>
          <c:showPercent val="0"/>
          <c:showBubbleSize val="0"/>
        </c:dLbls>
        <c:gapWidth val="21"/>
        <c:axId val="305984896"/>
        <c:axId val="30598528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(IT!$G$11,IT!$G$11,IT!$G$11,IT!$G$11,IT!$G$11)</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5B84-4DF9-A969-61F422A83026}"/>
            </c:ext>
          </c:extLst>
        </c:ser>
        <c:dLbls>
          <c:showLegendKey val="0"/>
          <c:showVal val="0"/>
          <c:showCatName val="0"/>
          <c:showSerName val="0"/>
          <c:showPercent val="0"/>
          <c:showBubbleSize val="0"/>
        </c:dLbls>
        <c:marker val="1"/>
        <c:smooth val="0"/>
        <c:axId val="305984896"/>
        <c:axId val="305985288"/>
      </c:lineChart>
      <c:catAx>
        <c:axId val="305984896"/>
        <c:scaling>
          <c:orientation val="minMax"/>
        </c:scaling>
        <c:delete val="1"/>
        <c:axPos val="b"/>
        <c:numFmt formatCode="General" sourceLinked="1"/>
        <c:majorTickMark val="out"/>
        <c:minorTickMark val="none"/>
        <c:tickLblPos val="none"/>
        <c:crossAx val="305985288"/>
        <c:crosses val="autoZero"/>
        <c:auto val="1"/>
        <c:lblAlgn val="ctr"/>
        <c:lblOffset val="100"/>
        <c:noMultiLvlLbl val="0"/>
      </c:catAx>
      <c:valAx>
        <c:axId val="305985288"/>
        <c:scaling>
          <c:orientation val="minMax"/>
          <c:max val="1"/>
          <c:min val="0"/>
        </c:scaling>
        <c:delete val="0"/>
        <c:axPos val="l"/>
        <c:numFmt formatCode="0.00%" sourceLinked="1"/>
        <c:majorTickMark val="none"/>
        <c:minorTickMark val="none"/>
        <c:tickLblPos val="none"/>
        <c:crossAx val="305984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IT!$D$12</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IT!$I$13:$M$13</c:f>
            </c:numRef>
          </c:val>
          <c:extLst>
            <c:ext xmlns:c16="http://schemas.microsoft.com/office/drawing/2014/chart" uri="{C3380CC4-5D6E-409C-BE32-E72D297353CC}">
              <c16:uniqueId val="{00000000-1B22-4290-9665-6F04EF39268E}"/>
            </c:ext>
          </c:extLst>
        </c:ser>
        <c:dLbls>
          <c:showLegendKey val="0"/>
          <c:showVal val="0"/>
          <c:showCatName val="0"/>
          <c:showSerName val="0"/>
          <c:showPercent val="0"/>
          <c:showBubbleSize val="0"/>
        </c:dLbls>
        <c:gapWidth val="21"/>
        <c:axId val="305986072"/>
        <c:axId val="30598646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(IT!$G$13,IT!$G$13,IT!$G$13,IT!$G$13,IT!$G$13)</c:f>
            </c:numRef>
          </c:val>
          <c:smooth val="0"/>
          <c:extLst>
            <c:ext xmlns:c16="http://schemas.microsoft.com/office/drawing/2014/chart" uri="{C3380CC4-5D6E-409C-BE32-E72D297353CC}">
              <c16:uniqueId val="{00000001-1B22-4290-9665-6F04EF39268E}"/>
            </c:ext>
          </c:extLst>
        </c:ser>
        <c:dLbls>
          <c:showLegendKey val="0"/>
          <c:showVal val="0"/>
          <c:showCatName val="0"/>
          <c:showSerName val="0"/>
          <c:showPercent val="0"/>
          <c:showBubbleSize val="0"/>
        </c:dLbls>
        <c:marker val="1"/>
        <c:smooth val="0"/>
        <c:axId val="305986072"/>
        <c:axId val="305986464"/>
      </c:lineChart>
      <c:catAx>
        <c:axId val="305986072"/>
        <c:scaling>
          <c:orientation val="minMax"/>
        </c:scaling>
        <c:delete val="1"/>
        <c:axPos val="b"/>
        <c:majorTickMark val="out"/>
        <c:minorTickMark val="none"/>
        <c:tickLblPos val="none"/>
        <c:crossAx val="305986464"/>
        <c:crosses val="autoZero"/>
        <c:auto val="1"/>
        <c:lblAlgn val="ctr"/>
        <c:lblOffset val="100"/>
        <c:noMultiLvlLbl val="0"/>
      </c:catAx>
      <c:valAx>
        <c:axId val="305986464"/>
        <c:scaling>
          <c:orientation val="minMax"/>
          <c:max val="20"/>
          <c:min val="0"/>
        </c:scaling>
        <c:delete val="0"/>
        <c:axPos val="l"/>
        <c:numFmt formatCode="0" sourceLinked="1"/>
        <c:majorTickMark val="none"/>
        <c:minorTickMark val="none"/>
        <c:tickLblPos val="none"/>
        <c:crossAx val="305986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IT!$D$14</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IT!$I$15:$M$15</c:f>
            </c:numRef>
          </c:val>
          <c:extLst>
            <c:ext xmlns:c16="http://schemas.microsoft.com/office/drawing/2014/chart" uri="{C3380CC4-5D6E-409C-BE32-E72D297353CC}">
              <c16:uniqueId val="{00000000-AD8C-453C-A01E-4EC7E6DA57CC}"/>
            </c:ext>
          </c:extLst>
        </c:ser>
        <c:dLbls>
          <c:showLegendKey val="0"/>
          <c:showVal val="0"/>
          <c:showCatName val="0"/>
          <c:showSerName val="0"/>
          <c:showPercent val="0"/>
          <c:showBubbleSize val="0"/>
        </c:dLbls>
        <c:gapWidth val="21"/>
        <c:axId val="305987248"/>
        <c:axId val="30598764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(IT!$G$15,IT!$G$15,IT!$G$15,IT!$G$15,IT!$G$15)</c:f>
            </c:numRef>
          </c:val>
          <c:smooth val="0"/>
          <c:extLst>
            <c:ext xmlns:c16="http://schemas.microsoft.com/office/drawing/2014/chart" uri="{C3380CC4-5D6E-409C-BE32-E72D297353CC}">
              <c16:uniqueId val="{00000001-AD8C-453C-A01E-4EC7E6DA57CC}"/>
            </c:ext>
          </c:extLst>
        </c:ser>
        <c:dLbls>
          <c:showLegendKey val="0"/>
          <c:showVal val="0"/>
          <c:showCatName val="0"/>
          <c:showSerName val="0"/>
          <c:showPercent val="0"/>
          <c:showBubbleSize val="0"/>
        </c:dLbls>
        <c:marker val="1"/>
        <c:smooth val="0"/>
        <c:axId val="305987248"/>
        <c:axId val="305987640"/>
      </c:lineChart>
      <c:catAx>
        <c:axId val="305987248"/>
        <c:scaling>
          <c:orientation val="minMax"/>
        </c:scaling>
        <c:delete val="1"/>
        <c:axPos val="b"/>
        <c:majorTickMark val="out"/>
        <c:minorTickMark val="none"/>
        <c:tickLblPos val="none"/>
        <c:crossAx val="305987640"/>
        <c:crosses val="autoZero"/>
        <c:auto val="1"/>
        <c:lblAlgn val="ctr"/>
        <c:lblOffset val="100"/>
        <c:noMultiLvlLbl val="0"/>
      </c:catAx>
      <c:valAx>
        <c:axId val="305987640"/>
        <c:scaling>
          <c:orientation val="minMax"/>
          <c:max val="100"/>
          <c:min val="0"/>
        </c:scaling>
        <c:delete val="0"/>
        <c:axPos val="l"/>
        <c:numFmt formatCode="0" sourceLinked="1"/>
        <c:majorTickMark val="none"/>
        <c:minorTickMark val="none"/>
        <c:tickLblPos val="none"/>
        <c:crossAx val="3059872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IT!$D$16</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IT!$I$17:$M$17</c:f>
            </c:numRef>
          </c:val>
          <c:extLst>
            <c:ext xmlns:c16="http://schemas.microsoft.com/office/drawing/2014/chart" uri="{C3380CC4-5D6E-409C-BE32-E72D297353CC}">
              <c16:uniqueId val="{00000000-162C-403A-BA93-AF8DFB4F7A17}"/>
            </c:ext>
          </c:extLst>
        </c:ser>
        <c:dLbls>
          <c:showLegendKey val="0"/>
          <c:showVal val="0"/>
          <c:showCatName val="0"/>
          <c:showSerName val="0"/>
          <c:showPercent val="0"/>
          <c:showBubbleSize val="0"/>
        </c:dLbls>
        <c:gapWidth val="21"/>
        <c:axId val="305988424"/>
        <c:axId val="30598881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(IT!$G$17,IT!$G$17,IT!$G$17,IT!$G$17,IT!$G$17)</c:f>
            </c:numRef>
          </c:val>
          <c:smooth val="0"/>
          <c:extLst>
            <c:ext xmlns:c16="http://schemas.microsoft.com/office/drawing/2014/chart" uri="{C3380CC4-5D6E-409C-BE32-E72D297353CC}">
              <c16:uniqueId val="{00000001-162C-403A-BA93-AF8DFB4F7A17}"/>
            </c:ext>
          </c:extLst>
        </c:ser>
        <c:dLbls>
          <c:showLegendKey val="0"/>
          <c:showVal val="0"/>
          <c:showCatName val="0"/>
          <c:showSerName val="0"/>
          <c:showPercent val="0"/>
          <c:showBubbleSize val="0"/>
        </c:dLbls>
        <c:marker val="1"/>
        <c:smooth val="0"/>
        <c:axId val="305988424"/>
        <c:axId val="305988816"/>
      </c:lineChart>
      <c:catAx>
        <c:axId val="305988424"/>
        <c:scaling>
          <c:orientation val="minMax"/>
        </c:scaling>
        <c:delete val="1"/>
        <c:axPos val="b"/>
        <c:majorTickMark val="out"/>
        <c:minorTickMark val="none"/>
        <c:tickLblPos val="none"/>
        <c:crossAx val="305988816"/>
        <c:crosses val="autoZero"/>
        <c:auto val="1"/>
        <c:lblAlgn val="ctr"/>
        <c:lblOffset val="100"/>
        <c:noMultiLvlLbl val="0"/>
      </c:catAx>
      <c:valAx>
        <c:axId val="305988816"/>
        <c:scaling>
          <c:orientation val="minMax"/>
          <c:max val="1"/>
          <c:min val="0"/>
        </c:scaling>
        <c:delete val="0"/>
        <c:axPos val="l"/>
        <c:numFmt formatCode="0.0%" sourceLinked="1"/>
        <c:majorTickMark val="none"/>
        <c:minorTickMark val="none"/>
        <c:tickLblPos val="none"/>
        <c:crossAx val="305988424"/>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Customer!$D$8</c:f>
              <c:strCache>
                <c:ptCount val="1"/>
                <c:pt idx="0">
                  <c:v>Ordering</c:v>
                </c:pt>
              </c:strCache>
            </c:strRef>
          </c:tx>
          <c:spPr>
            <a:solidFill>
              <a:srgbClr val="0000CC"/>
            </a:solidFill>
            <a:ln w="25400">
              <a:noFill/>
            </a:ln>
          </c:spPr>
          <c:invertIfNegative val="0"/>
          <c:cat>
            <c:numRef>
              <c:f>Customer!$I$5:$N$5</c:f>
              <c:numCache>
                <c:formatCode>General</c:formatCode>
                <c:ptCount val="6"/>
                <c:pt idx="0">
                  <c:v>2014</c:v>
                </c:pt>
                <c:pt idx="1">
                  <c:v>2015</c:v>
                </c:pt>
                <c:pt idx="2">
                  <c:v>2016</c:v>
                </c:pt>
                <c:pt idx="3">
                  <c:v>2017</c:v>
                </c:pt>
                <c:pt idx="4">
                  <c:v>2018</c:v>
                </c:pt>
                <c:pt idx="5">
                  <c:v>2019</c:v>
                </c:pt>
              </c:numCache>
            </c:numRef>
          </c:cat>
          <c:val>
            <c:numRef>
              <c:f>Customer!$I$9:$N$9</c:f>
              <c:numCache>
                <c:formatCode>0.0%</c:formatCode>
                <c:ptCount val="6"/>
                <c:pt idx="0">
                  <c:v>0.55000000000000004</c:v>
                </c:pt>
                <c:pt idx="1">
                  <c:v>0.5847</c:v>
                </c:pt>
                <c:pt idx="2">
                  <c:v>0.67400000000000004</c:v>
                </c:pt>
                <c:pt idx="5">
                  <c:v>0</c:v>
                </c:pt>
              </c:numCache>
            </c:numRef>
          </c:val>
          <c:extLst>
            <c:ext xmlns:c16="http://schemas.microsoft.com/office/drawing/2014/chart" uri="{C3380CC4-5D6E-409C-BE32-E72D297353CC}">
              <c16:uniqueId val="{00000000-1869-4A3A-8CAF-6D7DB6A170DA}"/>
            </c:ext>
          </c:extLst>
        </c:ser>
        <c:dLbls>
          <c:showLegendKey val="0"/>
          <c:showVal val="0"/>
          <c:showCatName val="0"/>
          <c:showSerName val="0"/>
          <c:showPercent val="0"/>
          <c:showBubbleSize val="0"/>
        </c:dLbls>
        <c:gapWidth val="21"/>
        <c:axId val="314705328"/>
        <c:axId val="314705720"/>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(Customer!$G$9,Customer!$G$9,Customer!$G$9,Customer!$G$9,Customer!$G$9)</c:f>
              <c:numCache>
                <c:formatCode>0%</c:formatCode>
                <c:ptCount val="5"/>
                <c:pt idx="0">
                  <c:v>0.6</c:v>
                </c:pt>
                <c:pt idx="1">
                  <c:v>0.6</c:v>
                </c:pt>
                <c:pt idx="2">
                  <c:v>0.6</c:v>
                </c:pt>
                <c:pt idx="3">
                  <c:v>0.6</c:v>
                </c:pt>
                <c:pt idx="4">
                  <c:v>0.6</c:v>
                </c:pt>
              </c:numCache>
            </c:numRef>
          </c:val>
          <c:smooth val="0"/>
          <c:extLst>
            <c:ext xmlns:c16="http://schemas.microsoft.com/office/drawing/2014/chart" uri="{C3380CC4-5D6E-409C-BE32-E72D297353CC}">
              <c16:uniqueId val="{00000001-1869-4A3A-8CAF-6D7DB6A170DA}"/>
            </c:ext>
          </c:extLst>
        </c:ser>
        <c:dLbls>
          <c:showLegendKey val="0"/>
          <c:showVal val="0"/>
          <c:showCatName val="0"/>
          <c:showSerName val="0"/>
          <c:showPercent val="0"/>
          <c:showBubbleSize val="0"/>
        </c:dLbls>
        <c:marker val="1"/>
        <c:smooth val="0"/>
        <c:axId val="314705328"/>
        <c:axId val="314705720"/>
      </c:lineChart>
      <c:catAx>
        <c:axId val="314705328"/>
        <c:scaling>
          <c:orientation val="minMax"/>
        </c:scaling>
        <c:delete val="1"/>
        <c:axPos val="b"/>
        <c:numFmt formatCode="General" sourceLinked="1"/>
        <c:majorTickMark val="out"/>
        <c:minorTickMark val="none"/>
        <c:tickLblPos val="none"/>
        <c:crossAx val="314705720"/>
        <c:crosses val="autoZero"/>
        <c:auto val="1"/>
        <c:lblAlgn val="ctr"/>
        <c:lblOffset val="100"/>
        <c:noMultiLvlLbl val="0"/>
      </c:catAx>
      <c:valAx>
        <c:axId val="314705720"/>
        <c:scaling>
          <c:orientation val="minMax"/>
          <c:max val="1"/>
          <c:min val="0"/>
        </c:scaling>
        <c:delete val="0"/>
        <c:axPos val="l"/>
        <c:numFmt formatCode="0.0%" sourceLinked="1"/>
        <c:majorTickMark val="none"/>
        <c:minorTickMark val="none"/>
        <c:tickLblPos val="none"/>
        <c:crossAx val="31470532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44" r="0.75000000000000844" t="1" header="0.5" footer="0.5"/>
    <c:pageSetup orientation="portrait"/>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IT!$D$18</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IT!$I$19:$M$19</c:f>
            </c:numRef>
          </c:val>
          <c:extLst>
            <c:ext xmlns:c16="http://schemas.microsoft.com/office/drawing/2014/chart" uri="{C3380CC4-5D6E-409C-BE32-E72D297353CC}">
              <c16:uniqueId val="{00000000-03D3-4546-A822-B16BCECC8F22}"/>
            </c:ext>
          </c:extLst>
        </c:ser>
        <c:dLbls>
          <c:showLegendKey val="0"/>
          <c:showVal val="0"/>
          <c:showCatName val="0"/>
          <c:showSerName val="0"/>
          <c:showPercent val="0"/>
          <c:showBubbleSize val="0"/>
        </c:dLbls>
        <c:gapWidth val="21"/>
        <c:axId val="305989600"/>
        <c:axId val="30598999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(IT!$G$19,IT!$G$19,IT!$G$19,IT!$G$19,IT!$G$19)</c:f>
            </c:numRef>
          </c:val>
          <c:smooth val="0"/>
          <c:extLst>
            <c:ext xmlns:c16="http://schemas.microsoft.com/office/drawing/2014/chart" uri="{C3380CC4-5D6E-409C-BE32-E72D297353CC}">
              <c16:uniqueId val="{00000001-03D3-4546-A822-B16BCECC8F22}"/>
            </c:ext>
          </c:extLst>
        </c:ser>
        <c:dLbls>
          <c:showLegendKey val="0"/>
          <c:showVal val="0"/>
          <c:showCatName val="0"/>
          <c:showSerName val="0"/>
          <c:showPercent val="0"/>
          <c:showBubbleSize val="0"/>
        </c:dLbls>
        <c:marker val="1"/>
        <c:smooth val="0"/>
        <c:axId val="305989600"/>
        <c:axId val="305989992"/>
      </c:lineChart>
      <c:catAx>
        <c:axId val="305989600"/>
        <c:scaling>
          <c:orientation val="minMax"/>
        </c:scaling>
        <c:delete val="1"/>
        <c:axPos val="b"/>
        <c:majorTickMark val="out"/>
        <c:minorTickMark val="none"/>
        <c:tickLblPos val="none"/>
        <c:crossAx val="305989992"/>
        <c:crosses val="autoZero"/>
        <c:auto val="1"/>
        <c:lblAlgn val="ctr"/>
        <c:lblOffset val="100"/>
        <c:noMultiLvlLbl val="0"/>
      </c:catAx>
      <c:valAx>
        <c:axId val="305989992"/>
        <c:scaling>
          <c:orientation val="minMax"/>
          <c:max val="1"/>
          <c:min val="0"/>
        </c:scaling>
        <c:delete val="0"/>
        <c:axPos val="l"/>
        <c:numFmt formatCode="0.0%" sourceLinked="1"/>
        <c:majorTickMark val="none"/>
        <c:minorTickMark val="none"/>
        <c:tickLblPos val="none"/>
        <c:crossAx val="305989600"/>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IT!$D$20</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IT!$I$21:$M$21</c:f>
            </c:numRef>
          </c:val>
          <c:extLst>
            <c:ext xmlns:c16="http://schemas.microsoft.com/office/drawing/2014/chart" uri="{C3380CC4-5D6E-409C-BE32-E72D297353CC}">
              <c16:uniqueId val="{00000000-75F8-456C-91C6-9F0EDC01E259}"/>
            </c:ext>
          </c:extLst>
        </c:ser>
        <c:dLbls>
          <c:showLegendKey val="0"/>
          <c:showVal val="0"/>
          <c:showCatName val="0"/>
          <c:showSerName val="0"/>
          <c:showPercent val="0"/>
          <c:showBubbleSize val="0"/>
        </c:dLbls>
        <c:gapWidth val="21"/>
        <c:axId val="305990776"/>
        <c:axId val="30599116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(IT!$G$21,IT!$G$21,IT!$G$21,IT!$G$21,IT!$G$21)</c:f>
            </c:numRef>
          </c:val>
          <c:smooth val="0"/>
          <c:extLst>
            <c:ext xmlns:c16="http://schemas.microsoft.com/office/drawing/2014/chart" uri="{C3380CC4-5D6E-409C-BE32-E72D297353CC}">
              <c16:uniqueId val="{00000001-75F8-456C-91C6-9F0EDC01E259}"/>
            </c:ext>
          </c:extLst>
        </c:ser>
        <c:dLbls>
          <c:showLegendKey val="0"/>
          <c:showVal val="0"/>
          <c:showCatName val="0"/>
          <c:showSerName val="0"/>
          <c:showPercent val="0"/>
          <c:showBubbleSize val="0"/>
        </c:dLbls>
        <c:marker val="1"/>
        <c:smooth val="0"/>
        <c:axId val="305990776"/>
        <c:axId val="305991168"/>
      </c:lineChart>
      <c:catAx>
        <c:axId val="305990776"/>
        <c:scaling>
          <c:orientation val="minMax"/>
        </c:scaling>
        <c:delete val="1"/>
        <c:axPos val="b"/>
        <c:majorTickMark val="out"/>
        <c:minorTickMark val="none"/>
        <c:tickLblPos val="none"/>
        <c:crossAx val="305991168"/>
        <c:crosses val="autoZero"/>
        <c:auto val="1"/>
        <c:lblAlgn val="ctr"/>
        <c:lblOffset val="100"/>
        <c:noMultiLvlLbl val="0"/>
      </c:catAx>
      <c:valAx>
        <c:axId val="305991168"/>
        <c:scaling>
          <c:orientation val="minMax"/>
          <c:max val="100"/>
          <c:min val="0"/>
        </c:scaling>
        <c:delete val="0"/>
        <c:axPos val="l"/>
        <c:numFmt formatCode="0" sourceLinked="1"/>
        <c:majorTickMark val="none"/>
        <c:minorTickMark val="none"/>
        <c:tickLblPos val="none"/>
        <c:crossAx val="305990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IT!$D$22</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IT!$I$23:$M$23</c:f>
            </c:numRef>
          </c:val>
          <c:extLst>
            <c:ext xmlns:c16="http://schemas.microsoft.com/office/drawing/2014/chart" uri="{C3380CC4-5D6E-409C-BE32-E72D297353CC}">
              <c16:uniqueId val="{00000000-8F2A-4A14-BDFD-E1F78C7E7EB7}"/>
            </c:ext>
          </c:extLst>
        </c:ser>
        <c:dLbls>
          <c:showLegendKey val="0"/>
          <c:showVal val="0"/>
          <c:showCatName val="0"/>
          <c:showSerName val="0"/>
          <c:showPercent val="0"/>
          <c:showBubbleSize val="0"/>
        </c:dLbls>
        <c:gapWidth val="21"/>
        <c:axId val="305991952"/>
        <c:axId val="30599234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(IT!$G$23,IT!$G$23,IT!$G$23,IT!$G$23,IT!$G$23)</c:f>
            </c:numRef>
          </c:val>
          <c:smooth val="0"/>
          <c:extLst>
            <c:ext xmlns:c16="http://schemas.microsoft.com/office/drawing/2014/chart" uri="{C3380CC4-5D6E-409C-BE32-E72D297353CC}">
              <c16:uniqueId val="{00000001-8F2A-4A14-BDFD-E1F78C7E7EB7}"/>
            </c:ext>
          </c:extLst>
        </c:ser>
        <c:dLbls>
          <c:showLegendKey val="0"/>
          <c:showVal val="0"/>
          <c:showCatName val="0"/>
          <c:showSerName val="0"/>
          <c:showPercent val="0"/>
          <c:showBubbleSize val="0"/>
        </c:dLbls>
        <c:marker val="1"/>
        <c:smooth val="0"/>
        <c:axId val="305991952"/>
        <c:axId val="305992344"/>
      </c:lineChart>
      <c:catAx>
        <c:axId val="305991952"/>
        <c:scaling>
          <c:orientation val="minMax"/>
        </c:scaling>
        <c:delete val="1"/>
        <c:axPos val="b"/>
        <c:majorTickMark val="out"/>
        <c:minorTickMark val="none"/>
        <c:tickLblPos val="none"/>
        <c:crossAx val="305992344"/>
        <c:crosses val="autoZero"/>
        <c:auto val="1"/>
        <c:lblAlgn val="ctr"/>
        <c:lblOffset val="100"/>
        <c:noMultiLvlLbl val="0"/>
      </c:catAx>
      <c:valAx>
        <c:axId val="305992344"/>
        <c:scaling>
          <c:orientation val="minMax"/>
          <c:max val="1"/>
          <c:min val="0"/>
        </c:scaling>
        <c:delete val="0"/>
        <c:axPos val="l"/>
        <c:numFmt formatCode="0%" sourceLinked="1"/>
        <c:majorTickMark val="none"/>
        <c:minorTickMark val="none"/>
        <c:tickLblPos val="none"/>
        <c:crossAx val="30599195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IT!$D$24</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IT!$I$25:$M$25</c:f>
            </c:numRef>
          </c:val>
          <c:extLst>
            <c:ext xmlns:c16="http://schemas.microsoft.com/office/drawing/2014/chart" uri="{C3380CC4-5D6E-409C-BE32-E72D297353CC}">
              <c16:uniqueId val="{00000000-2BB9-4971-8770-9348922EABD5}"/>
            </c:ext>
          </c:extLst>
        </c:ser>
        <c:dLbls>
          <c:showLegendKey val="0"/>
          <c:showVal val="0"/>
          <c:showCatName val="0"/>
          <c:showSerName val="0"/>
          <c:showPercent val="0"/>
          <c:showBubbleSize val="0"/>
        </c:dLbls>
        <c:gapWidth val="21"/>
        <c:axId val="305993128"/>
        <c:axId val="30599352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(IT!$G$25,IT!$G$25,IT!$G$25,IT!$G$25,IT!$G$25)</c:f>
            </c:numRef>
          </c:val>
          <c:smooth val="0"/>
          <c:extLst>
            <c:ext xmlns:c16="http://schemas.microsoft.com/office/drawing/2014/chart" uri="{C3380CC4-5D6E-409C-BE32-E72D297353CC}">
              <c16:uniqueId val="{00000001-2BB9-4971-8770-9348922EABD5}"/>
            </c:ext>
          </c:extLst>
        </c:ser>
        <c:dLbls>
          <c:showLegendKey val="0"/>
          <c:showVal val="0"/>
          <c:showCatName val="0"/>
          <c:showSerName val="0"/>
          <c:showPercent val="0"/>
          <c:showBubbleSize val="0"/>
        </c:dLbls>
        <c:marker val="1"/>
        <c:smooth val="0"/>
        <c:axId val="305993128"/>
        <c:axId val="305993520"/>
      </c:lineChart>
      <c:catAx>
        <c:axId val="305993128"/>
        <c:scaling>
          <c:orientation val="minMax"/>
        </c:scaling>
        <c:delete val="1"/>
        <c:axPos val="b"/>
        <c:majorTickMark val="out"/>
        <c:minorTickMark val="none"/>
        <c:tickLblPos val="none"/>
        <c:crossAx val="305993520"/>
        <c:crosses val="autoZero"/>
        <c:auto val="1"/>
        <c:lblAlgn val="ctr"/>
        <c:lblOffset val="100"/>
        <c:noMultiLvlLbl val="0"/>
      </c:catAx>
      <c:valAx>
        <c:axId val="305993520"/>
        <c:scaling>
          <c:orientation val="minMax"/>
          <c:max val="50"/>
          <c:min val="0"/>
        </c:scaling>
        <c:delete val="0"/>
        <c:axPos val="l"/>
        <c:numFmt formatCode="0" sourceLinked="1"/>
        <c:majorTickMark val="none"/>
        <c:minorTickMark val="none"/>
        <c:tickLblPos val="none"/>
        <c:crossAx val="3059931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IT!$D$26</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IT!$I$27:$M$27</c:f>
            </c:numRef>
          </c:val>
          <c:extLst>
            <c:ext xmlns:c16="http://schemas.microsoft.com/office/drawing/2014/chart" uri="{C3380CC4-5D6E-409C-BE32-E72D297353CC}">
              <c16:uniqueId val="{00000000-0899-44B4-A2E7-CFBEE69D3E52}"/>
            </c:ext>
          </c:extLst>
        </c:ser>
        <c:dLbls>
          <c:showLegendKey val="0"/>
          <c:showVal val="0"/>
          <c:showCatName val="0"/>
          <c:showSerName val="0"/>
          <c:showPercent val="0"/>
          <c:showBubbleSize val="0"/>
        </c:dLbls>
        <c:gapWidth val="21"/>
        <c:axId val="305994304"/>
        <c:axId val="30599469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(IT!$G$27,IT!$G$27,IT!$G$27,IT!$G$27,IT!$G$27)</c:f>
            </c:numRef>
          </c:val>
          <c:smooth val="0"/>
          <c:extLst>
            <c:ext xmlns:c16="http://schemas.microsoft.com/office/drawing/2014/chart" uri="{C3380CC4-5D6E-409C-BE32-E72D297353CC}">
              <c16:uniqueId val="{00000001-0899-44B4-A2E7-CFBEE69D3E52}"/>
            </c:ext>
          </c:extLst>
        </c:ser>
        <c:dLbls>
          <c:showLegendKey val="0"/>
          <c:showVal val="0"/>
          <c:showCatName val="0"/>
          <c:showSerName val="0"/>
          <c:showPercent val="0"/>
          <c:showBubbleSize val="0"/>
        </c:dLbls>
        <c:marker val="1"/>
        <c:smooth val="0"/>
        <c:axId val="305994304"/>
        <c:axId val="305994696"/>
      </c:lineChart>
      <c:catAx>
        <c:axId val="305994304"/>
        <c:scaling>
          <c:orientation val="minMax"/>
        </c:scaling>
        <c:delete val="1"/>
        <c:axPos val="b"/>
        <c:majorTickMark val="out"/>
        <c:minorTickMark val="none"/>
        <c:tickLblPos val="none"/>
        <c:crossAx val="305994696"/>
        <c:crosses val="autoZero"/>
        <c:auto val="1"/>
        <c:lblAlgn val="ctr"/>
        <c:lblOffset val="100"/>
        <c:noMultiLvlLbl val="0"/>
      </c:catAx>
      <c:valAx>
        <c:axId val="305994696"/>
        <c:scaling>
          <c:orientation val="minMax"/>
          <c:max val="50"/>
          <c:min val="0"/>
        </c:scaling>
        <c:delete val="0"/>
        <c:axPos val="l"/>
        <c:numFmt formatCode="0" sourceLinked="1"/>
        <c:majorTickMark val="none"/>
        <c:minorTickMark val="none"/>
        <c:tickLblPos val="none"/>
        <c:crossAx val="305994304"/>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IT!$D$28</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IT!$I$29:$M$29</c:f>
            </c:numRef>
          </c:val>
          <c:extLst>
            <c:ext xmlns:c16="http://schemas.microsoft.com/office/drawing/2014/chart" uri="{C3380CC4-5D6E-409C-BE32-E72D297353CC}">
              <c16:uniqueId val="{00000000-76E8-4523-A38A-69A4D4D724E6}"/>
            </c:ext>
          </c:extLst>
        </c:ser>
        <c:dLbls>
          <c:showLegendKey val="0"/>
          <c:showVal val="0"/>
          <c:showCatName val="0"/>
          <c:showSerName val="0"/>
          <c:showPercent val="0"/>
          <c:showBubbleSize val="0"/>
        </c:dLbls>
        <c:gapWidth val="21"/>
        <c:axId val="305995480"/>
        <c:axId val="30599587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(IT!$G$29,IT!$G$29,IT!$G$29,IT!$G$29,IT!$G$29)</c:f>
            </c:numRef>
          </c:val>
          <c:smooth val="0"/>
          <c:extLst>
            <c:ext xmlns:c16="http://schemas.microsoft.com/office/drawing/2014/chart" uri="{C3380CC4-5D6E-409C-BE32-E72D297353CC}">
              <c16:uniqueId val="{00000001-76E8-4523-A38A-69A4D4D724E6}"/>
            </c:ext>
          </c:extLst>
        </c:ser>
        <c:dLbls>
          <c:showLegendKey val="0"/>
          <c:showVal val="0"/>
          <c:showCatName val="0"/>
          <c:showSerName val="0"/>
          <c:showPercent val="0"/>
          <c:showBubbleSize val="0"/>
        </c:dLbls>
        <c:marker val="1"/>
        <c:smooth val="0"/>
        <c:axId val="305995480"/>
        <c:axId val="305995872"/>
      </c:lineChart>
      <c:catAx>
        <c:axId val="305995480"/>
        <c:scaling>
          <c:orientation val="minMax"/>
        </c:scaling>
        <c:delete val="1"/>
        <c:axPos val="b"/>
        <c:majorTickMark val="out"/>
        <c:minorTickMark val="none"/>
        <c:tickLblPos val="none"/>
        <c:crossAx val="305995872"/>
        <c:crosses val="autoZero"/>
        <c:auto val="1"/>
        <c:lblAlgn val="ctr"/>
        <c:lblOffset val="100"/>
        <c:noMultiLvlLbl val="0"/>
      </c:catAx>
      <c:valAx>
        <c:axId val="305995872"/>
        <c:scaling>
          <c:orientation val="minMax"/>
          <c:max val="50"/>
          <c:min val="0"/>
        </c:scaling>
        <c:delete val="0"/>
        <c:axPos val="l"/>
        <c:numFmt formatCode="0" sourceLinked="1"/>
        <c:majorTickMark val="none"/>
        <c:minorTickMark val="none"/>
        <c:tickLblPos val="none"/>
        <c:crossAx val="305995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IT!$D$30</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IT!$I$31:$M$31</c:f>
            </c:numRef>
          </c:val>
          <c:extLst>
            <c:ext xmlns:c16="http://schemas.microsoft.com/office/drawing/2014/chart" uri="{C3380CC4-5D6E-409C-BE32-E72D297353CC}">
              <c16:uniqueId val="{00000000-4439-43E2-88C7-47DEF64D0B54}"/>
            </c:ext>
          </c:extLst>
        </c:ser>
        <c:dLbls>
          <c:showLegendKey val="0"/>
          <c:showVal val="0"/>
          <c:showCatName val="0"/>
          <c:showSerName val="0"/>
          <c:showPercent val="0"/>
          <c:showBubbleSize val="0"/>
        </c:dLbls>
        <c:gapWidth val="21"/>
        <c:axId val="305996656"/>
        <c:axId val="30599704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(IT!$G$31,IT!$G$31,IT!$G$31,IT!$G$31,IT!$G$31)</c:f>
            </c:numRef>
          </c:val>
          <c:smooth val="0"/>
          <c:extLst>
            <c:ext xmlns:c16="http://schemas.microsoft.com/office/drawing/2014/chart" uri="{C3380CC4-5D6E-409C-BE32-E72D297353CC}">
              <c16:uniqueId val="{00000001-4439-43E2-88C7-47DEF64D0B54}"/>
            </c:ext>
          </c:extLst>
        </c:ser>
        <c:dLbls>
          <c:showLegendKey val="0"/>
          <c:showVal val="0"/>
          <c:showCatName val="0"/>
          <c:showSerName val="0"/>
          <c:showPercent val="0"/>
          <c:showBubbleSize val="0"/>
        </c:dLbls>
        <c:marker val="1"/>
        <c:smooth val="0"/>
        <c:axId val="305996656"/>
        <c:axId val="305997048"/>
      </c:lineChart>
      <c:catAx>
        <c:axId val="305996656"/>
        <c:scaling>
          <c:orientation val="minMax"/>
        </c:scaling>
        <c:delete val="1"/>
        <c:axPos val="b"/>
        <c:majorTickMark val="out"/>
        <c:minorTickMark val="none"/>
        <c:tickLblPos val="none"/>
        <c:crossAx val="305997048"/>
        <c:crosses val="autoZero"/>
        <c:auto val="1"/>
        <c:lblAlgn val="ctr"/>
        <c:lblOffset val="100"/>
        <c:noMultiLvlLbl val="0"/>
      </c:catAx>
      <c:valAx>
        <c:axId val="305997048"/>
        <c:scaling>
          <c:orientation val="minMax"/>
          <c:max val="100"/>
          <c:min val="0"/>
        </c:scaling>
        <c:delete val="0"/>
        <c:axPos val="l"/>
        <c:numFmt formatCode="0" sourceLinked="1"/>
        <c:majorTickMark val="none"/>
        <c:minorTickMark val="none"/>
        <c:tickLblPos val="none"/>
        <c:crossAx val="3059966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IT!$D$32</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IT!$I$33:$M$33</c:f>
            </c:numRef>
          </c:val>
          <c:extLst>
            <c:ext xmlns:c16="http://schemas.microsoft.com/office/drawing/2014/chart" uri="{C3380CC4-5D6E-409C-BE32-E72D297353CC}">
              <c16:uniqueId val="{00000000-FA6E-42DB-9DCC-45C7F5AD89BB}"/>
            </c:ext>
          </c:extLst>
        </c:ser>
        <c:dLbls>
          <c:showLegendKey val="0"/>
          <c:showVal val="0"/>
          <c:showCatName val="0"/>
          <c:showSerName val="0"/>
          <c:showPercent val="0"/>
          <c:showBubbleSize val="0"/>
        </c:dLbls>
        <c:gapWidth val="21"/>
        <c:axId val="305997832"/>
        <c:axId val="30599822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(IT!$G$33,IT!$G$33,IT!$G$33,IT!$G$33,IT!$G$33)</c:f>
            </c:numRef>
          </c:val>
          <c:smooth val="0"/>
          <c:extLst>
            <c:ext xmlns:c16="http://schemas.microsoft.com/office/drawing/2014/chart" uri="{C3380CC4-5D6E-409C-BE32-E72D297353CC}">
              <c16:uniqueId val="{00000001-FA6E-42DB-9DCC-45C7F5AD89BB}"/>
            </c:ext>
          </c:extLst>
        </c:ser>
        <c:dLbls>
          <c:showLegendKey val="0"/>
          <c:showVal val="0"/>
          <c:showCatName val="0"/>
          <c:showSerName val="0"/>
          <c:showPercent val="0"/>
          <c:showBubbleSize val="0"/>
        </c:dLbls>
        <c:marker val="1"/>
        <c:smooth val="0"/>
        <c:axId val="305997832"/>
        <c:axId val="305998224"/>
      </c:lineChart>
      <c:catAx>
        <c:axId val="305997832"/>
        <c:scaling>
          <c:orientation val="minMax"/>
        </c:scaling>
        <c:delete val="1"/>
        <c:axPos val="b"/>
        <c:majorTickMark val="out"/>
        <c:minorTickMark val="none"/>
        <c:tickLblPos val="none"/>
        <c:crossAx val="305998224"/>
        <c:crosses val="autoZero"/>
        <c:auto val="1"/>
        <c:lblAlgn val="ctr"/>
        <c:lblOffset val="100"/>
        <c:noMultiLvlLbl val="0"/>
      </c:catAx>
      <c:valAx>
        <c:axId val="305998224"/>
        <c:scaling>
          <c:orientation val="minMax"/>
          <c:max val="80"/>
          <c:min val="0"/>
        </c:scaling>
        <c:delete val="0"/>
        <c:axPos val="l"/>
        <c:numFmt formatCode="0" sourceLinked="1"/>
        <c:majorTickMark val="none"/>
        <c:minorTickMark val="none"/>
        <c:tickLblPos val="none"/>
        <c:crossAx val="3059978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IT!$D$34</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IT!$I$35:$M$35</c:f>
            </c:numRef>
          </c:val>
          <c:extLst>
            <c:ext xmlns:c16="http://schemas.microsoft.com/office/drawing/2014/chart" uri="{C3380CC4-5D6E-409C-BE32-E72D297353CC}">
              <c16:uniqueId val="{00000000-AF20-4A08-BB52-697DFA9798FA}"/>
            </c:ext>
          </c:extLst>
        </c:ser>
        <c:dLbls>
          <c:showLegendKey val="0"/>
          <c:showVal val="0"/>
          <c:showCatName val="0"/>
          <c:showSerName val="0"/>
          <c:showPercent val="0"/>
          <c:showBubbleSize val="0"/>
        </c:dLbls>
        <c:gapWidth val="21"/>
        <c:axId val="305999008"/>
        <c:axId val="30599940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(IT!$G$35,IT!$G$35,IT!$G$35,IT!$G$35,IT!$G$35)</c:f>
            </c:numRef>
          </c:val>
          <c:smooth val="0"/>
          <c:extLst>
            <c:ext xmlns:c16="http://schemas.microsoft.com/office/drawing/2014/chart" uri="{C3380CC4-5D6E-409C-BE32-E72D297353CC}">
              <c16:uniqueId val="{00000001-AF20-4A08-BB52-697DFA9798FA}"/>
            </c:ext>
          </c:extLst>
        </c:ser>
        <c:dLbls>
          <c:showLegendKey val="0"/>
          <c:showVal val="0"/>
          <c:showCatName val="0"/>
          <c:showSerName val="0"/>
          <c:showPercent val="0"/>
          <c:showBubbleSize val="0"/>
        </c:dLbls>
        <c:marker val="1"/>
        <c:smooth val="0"/>
        <c:axId val="305999008"/>
        <c:axId val="305999400"/>
      </c:lineChart>
      <c:catAx>
        <c:axId val="305999008"/>
        <c:scaling>
          <c:orientation val="minMax"/>
        </c:scaling>
        <c:delete val="1"/>
        <c:axPos val="b"/>
        <c:majorTickMark val="out"/>
        <c:minorTickMark val="none"/>
        <c:tickLblPos val="none"/>
        <c:crossAx val="305999400"/>
        <c:crosses val="autoZero"/>
        <c:auto val="1"/>
        <c:lblAlgn val="ctr"/>
        <c:lblOffset val="100"/>
        <c:noMultiLvlLbl val="0"/>
      </c:catAx>
      <c:valAx>
        <c:axId val="305999400"/>
        <c:scaling>
          <c:orientation val="minMax"/>
          <c:max val="80"/>
          <c:min val="0"/>
        </c:scaling>
        <c:delete val="0"/>
        <c:axPos val="l"/>
        <c:numFmt formatCode="0.00" sourceLinked="1"/>
        <c:majorTickMark val="none"/>
        <c:minorTickMark val="none"/>
        <c:tickLblPos val="none"/>
        <c:crossAx val="3059990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IT!$D$36</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IT!$I$37:$M$37</c:f>
            </c:numRef>
          </c:val>
          <c:extLst>
            <c:ext xmlns:c16="http://schemas.microsoft.com/office/drawing/2014/chart" uri="{C3380CC4-5D6E-409C-BE32-E72D297353CC}">
              <c16:uniqueId val="{00000000-3AE0-4969-96A4-03670B8AB2A1}"/>
            </c:ext>
          </c:extLst>
        </c:ser>
        <c:dLbls>
          <c:showLegendKey val="0"/>
          <c:showVal val="0"/>
          <c:showCatName val="0"/>
          <c:showSerName val="0"/>
          <c:showPercent val="0"/>
          <c:showBubbleSize val="0"/>
        </c:dLbls>
        <c:gapWidth val="21"/>
        <c:axId val="306000184"/>
        <c:axId val="30600057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(IT!$G$37,IT!$G$37,IT!$G$37,IT!$G$37,IT!$G$37)</c:f>
            </c:numRef>
          </c:val>
          <c:smooth val="0"/>
          <c:extLst>
            <c:ext xmlns:c16="http://schemas.microsoft.com/office/drawing/2014/chart" uri="{C3380CC4-5D6E-409C-BE32-E72D297353CC}">
              <c16:uniqueId val="{00000001-3AE0-4969-96A4-03670B8AB2A1}"/>
            </c:ext>
          </c:extLst>
        </c:ser>
        <c:dLbls>
          <c:showLegendKey val="0"/>
          <c:showVal val="0"/>
          <c:showCatName val="0"/>
          <c:showSerName val="0"/>
          <c:showPercent val="0"/>
          <c:showBubbleSize val="0"/>
        </c:dLbls>
        <c:marker val="1"/>
        <c:smooth val="0"/>
        <c:axId val="306000184"/>
        <c:axId val="306000576"/>
      </c:lineChart>
      <c:catAx>
        <c:axId val="306000184"/>
        <c:scaling>
          <c:orientation val="minMax"/>
        </c:scaling>
        <c:delete val="1"/>
        <c:axPos val="b"/>
        <c:majorTickMark val="out"/>
        <c:minorTickMark val="none"/>
        <c:tickLblPos val="none"/>
        <c:crossAx val="306000576"/>
        <c:crosses val="autoZero"/>
        <c:auto val="1"/>
        <c:lblAlgn val="ctr"/>
        <c:lblOffset val="100"/>
        <c:noMultiLvlLbl val="0"/>
      </c:catAx>
      <c:valAx>
        <c:axId val="306000576"/>
        <c:scaling>
          <c:orientation val="minMax"/>
          <c:max val="80"/>
          <c:min val="0"/>
        </c:scaling>
        <c:delete val="0"/>
        <c:axPos val="l"/>
        <c:numFmt formatCode="0.00" sourceLinked="1"/>
        <c:majorTickMark val="none"/>
        <c:minorTickMark val="none"/>
        <c:tickLblPos val="none"/>
        <c:crossAx val="306000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Customer!$D$10</c:f>
              <c:strCache>
                <c:ptCount val="1"/>
                <c:pt idx="0">
                  <c:v>Ordering</c:v>
                </c:pt>
              </c:strCache>
            </c:strRef>
          </c:tx>
          <c:spPr>
            <a:solidFill>
              <a:srgbClr val="0000CC"/>
            </a:solidFill>
            <a:ln w="25400">
              <a:noFill/>
            </a:ln>
          </c:spPr>
          <c:invertIfNegative val="0"/>
          <c:cat>
            <c:numRef>
              <c:f>Customer!$I$5:$N$5</c:f>
              <c:numCache>
                <c:formatCode>General</c:formatCode>
                <c:ptCount val="6"/>
                <c:pt idx="0">
                  <c:v>2014</c:v>
                </c:pt>
                <c:pt idx="1">
                  <c:v>2015</c:v>
                </c:pt>
                <c:pt idx="2">
                  <c:v>2016</c:v>
                </c:pt>
                <c:pt idx="3">
                  <c:v>2017</c:v>
                </c:pt>
                <c:pt idx="4">
                  <c:v>2018</c:v>
                </c:pt>
                <c:pt idx="5">
                  <c:v>2019</c:v>
                </c:pt>
              </c:numCache>
            </c:numRef>
          </c:cat>
          <c:val>
            <c:numRef>
              <c:f>Customer!$I$11:$N$11</c:f>
              <c:numCache>
                <c:formatCode>0.0%</c:formatCode>
                <c:ptCount val="6"/>
                <c:pt idx="0">
                  <c:v>0.35</c:v>
                </c:pt>
                <c:pt idx="1">
                  <c:v>0.33210000000000001</c:v>
                </c:pt>
                <c:pt idx="2">
                  <c:v>0.27200000000000002</c:v>
                </c:pt>
                <c:pt idx="5">
                  <c:v>0</c:v>
                </c:pt>
              </c:numCache>
            </c:numRef>
          </c:val>
          <c:extLst>
            <c:ext xmlns:c16="http://schemas.microsoft.com/office/drawing/2014/chart" uri="{C3380CC4-5D6E-409C-BE32-E72D297353CC}">
              <c16:uniqueId val="{00000000-5608-4C2E-873F-B550026DA154}"/>
            </c:ext>
          </c:extLst>
        </c:ser>
        <c:dLbls>
          <c:showLegendKey val="0"/>
          <c:showVal val="0"/>
          <c:showCatName val="0"/>
          <c:showSerName val="0"/>
          <c:showPercent val="0"/>
          <c:showBubbleSize val="0"/>
        </c:dLbls>
        <c:gapWidth val="21"/>
        <c:axId val="314706504"/>
        <c:axId val="31470689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(Customer!$G$11,Customer!$G$11,Customer!$G$11,Customer!$G$11,Customer!$G$11)</c:f>
              <c:numCache>
                <c:formatCode>0%</c:formatCode>
                <c:ptCount val="5"/>
                <c:pt idx="0">
                  <c:v>0.3</c:v>
                </c:pt>
                <c:pt idx="1">
                  <c:v>0.3</c:v>
                </c:pt>
                <c:pt idx="2">
                  <c:v>0.3</c:v>
                </c:pt>
                <c:pt idx="3">
                  <c:v>0.3</c:v>
                </c:pt>
                <c:pt idx="4">
                  <c:v>0.3</c:v>
                </c:pt>
              </c:numCache>
            </c:numRef>
          </c:val>
          <c:smooth val="0"/>
          <c:extLst>
            <c:ext xmlns:c16="http://schemas.microsoft.com/office/drawing/2014/chart" uri="{C3380CC4-5D6E-409C-BE32-E72D297353CC}">
              <c16:uniqueId val="{00000001-5608-4C2E-873F-B550026DA154}"/>
            </c:ext>
          </c:extLst>
        </c:ser>
        <c:dLbls>
          <c:showLegendKey val="0"/>
          <c:showVal val="0"/>
          <c:showCatName val="0"/>
          <c:showSerName val="0"/>
          <c:showPercent val="0"/>
          <c:showBubbleSize val="0"/>
        </c:dLbls>
        <c:marker val="1"/>
        <c:smooth val="0"/>
        <c:axId val="314706504"/>
        <c:axId val="314706896"/>
      </c:lineChart>
      <c:catAx>
        <c:axId val="314706504"/>
        <c:scaling>
          <c:orientation val="minMax"/>
        </c:scaling>
        <c:delete val="1"/>
        <c:axPos val="b"/>
        <c:numFmt formatCode="General" sourceLinked="1"/>
        <c:majorTickMark val="out"/>
        <c:minorTickMark val="none"/>
        <c:tickLblPos val="none"/>
        <c:crossAx val="314706896"/>
        <c:crosses val="autoZero"/>
        <c:auto val="1"/>
        <c:lblAlgn val="ctr"/>
        <c:lblOffset val="100"/>
        <c:noMultiLvlLbl val="0"/>
      </c:catAx>
      <c:valAx>
        <c:axId val="314706896"/>
        <c:scaling>
          <c:orientation val="minMax"/>
          <c:max val="1"/>
          <c:min val="0"/>
        </c:scaling>
        <c:delete val="0"/>
        <c:axPos val="l"/>
        <c:numFmt formatCode="0.0%" sourceLinked="1"/>
        <c:majorTickMark val="none"/>
        <c:minorTickMark val="none"/>
        <c:tickLblPos val="none"/>
        <c:crossAx val="31470650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44" r="0.75000000000000844" t="1" header="0.5" footer="0.5"/>
    <c:pageSetup orientation="portrait"/>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IT!$D$38</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IT!$I$39:$M$39</c:f>
            </c:numRef>
          </c:val>
          <c:extLst>
            <c:ext xmlns:c16="http://schemas.microsoft.com/office/drawing/2014/chart" uri="{C3380CC4-5D6E-409C-BE32-E72D297353CC}">
              <c16:uniqueId val="{00000000-8140-4D80-BE40-F50462F51F0D}"/>
            </c:ext>
          </c:extLst>
        </c:ser>
        <c:dLbls>
          <c:showLegendKey val="0"/>
          <c:showVal val="0"/>
          <c:showCatName val="0"/>
          <c:showSerName val="0"/>
          <c:showPercent val="0"/>
          <c:showBubbleSize val="0"/>
        </c:dLbls>
        <c:gapWidth val="21"/>
        <c:axId val="306001360"/>
        <c:axId val="30600175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(IT!$G$39,IT!$G$39,IT!$G$39,IT!$G$39,IT!$G$39)</c:f>
            </c:numRef>
          </c:val>
          <c:smooth val="0"/>
          <c:extLst>
            <c:ext xmlns:c16="http://schemas.microsoft.com/office/drawing/2014/chart" uri="{C3380CC4-5D6E-409C-BE32-E72D297353CC}">
              <c16:uniqueId val="{00000001-8140-4D80-BE40-F50462F51F0D}"/>
            </c:ext>
          </c:extLst>
        </c:ser>
        <c:dLbls>
          <c:showLegendKey val="0"/>
          <c:showVal val="0"/>
          <c:showCatName val="0"/>
          <c:showSerName val="0"/>
          <c:showPercent val="0"/>
          <c:showBubbleSize val="0"/>
        </c:dLbls>
        <c:marker val="1"/>
        <c:smooth val="0"/>
        <c:axId val="306001360"/>
        <c:axId val="306001752"/>
      </c:lineChart>
      <c:catAx>
        <c:axId val="306001360"/>
        <c:scaling>
          <c:orientation val="minMax"/>
        </c:scaling>
        <c:delete val="1"/>
        <c:axPos val="b"/>
        <c:majorTickMark val="out"/>
        <c:minorTickMark val="none"/>
        <c:tickLblPos val="none"/>
        <c:crossAx val="306001752"/>
        <c:crosses val="autoZero"/>
        <c:auto val="1"/>
        <c:lblAlgn val="ctr"/>
        <c:lblOffset val="100"/>
        <c:noMultiLvlLbl val="0"/>
      </c:catAx>
      <c:valAx>
        <c:axId val="306001752"/>
        <c:scaling>
          <c:orientation val="minMax"/>
          <c:max val="80"/>
          <c:min val="0"/>
        </c:scaling>
        <c:delete val="0"/>
        <c:axPos val="l"/>
        <c:numFmt formatCode="0.00" sourceLinked="1"/>
        <c:majorTickMark val="none"/>
        <c:minorTickMark val="none"/>
        <c:tickLblPos val="none"/>
        <c:crossAx val="306001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IT!$D$40</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IT!$I$41:$M$41</c:f>
            </c:numRef>
          </c:val>
          <c:extLst>
            <c:ext xmlns:c16="http://schemas.microsoft.com/office/drawing/2014/chart" uri="{C3380CC4-5D6E-409C-BE32-E72D297353CC}">
              <c16:uniqueId val="{00000000-79D4-42F3-AF0D-E60A1DF32D55}"/>
            </c:ext>
          </c:extLst>
        </c:ser>
        <c:dLbls>
          <c:showLegendKey val="0"/>
          <c:showVal val="0"/>
          <c:showCatName val="0"/>
          <c:showSerName val="0"/>
          <c:showPercent val="0"/>
          <c:showBubbleSize val="0"/>
        </c:dLbls>
        <c:gapWidth val="21"/>
        <c:axId val="306002928"/>
        <c:axId val="30600332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(IT!$G$41,IT!$G$41,IT!$G$41,IT!$G$41,IT!$G$41)</c:f>
            </c:numRef>
          </c:val>
          <c:smooth val="0"/>
          <c:extLst>
            <c:ext xmlns:c16="http://schemas.microsoft.com/office/drawing/2014/chart" uri="{C3380CC4-5D6E-409C-BE32-E72D297353CC}">
              <c16:uniqueId val="{00000001-79D4-42F3-AF0D-E60A1DF32D55}"/>
            </c:ext>
          </c:extLst>
        </c:ser>
        <c:dLbls>
          <c:showLegendKey val="0"/>
          <c:showVal val="0"/>
          <c:showCatName val="0"/>
          <c:showSerName val="0"/>
          <c:showPercent val="0"/>
          <c:showBubbleSize val="0"/>
        </c:dLbls>
        <c:marker val="1"/>
        <c:smooth val="0"/>
        <c:axId val="306002928"/>
        <c:axId val="306003320"/>
      </c:lineChart>
      <c:catAx>
        <c:axId val="306002928"/>
        <c:scaling>
          <c:orientation val="minMax"/>
        </c:scaling>
        <c:delete val="1"/>
        <c:axPos val="b"/>
        <c:majorTickMark val="out"/>
        <c:minorTickMark val="none"/>
        <c:tickLblPos val="none"/>
        <c:crossAx val="306003320"/>
        <c:crosses val="autoZero"/>
        <c:auto val="1"/>
        <c:lblAlgn val="ctr"/>
        <c:lblOffset val="100"/>
        <c:noMultiLvlLbl val="0"/>
      </c:catAx>
      <c:valAx>
        <c:axId val="306003320"/>
        <c:scaling>
          <c:orientation val="minMax"/>
          <c:max val="80"/>
          <c:min val="0"/>
        </c:scaling>
        <c:delete val="0"/>
        <c:axPos val="l"/>
        <c:numFmt formatCode="0.00" sourceLinked="1"/>
        <c:majorTickMark val="none"/>
        <c:minorTickMark val="none"/>
        <c:tickLblPos val="none"/>
        <c:crossAx val="30600292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IT!$D$42</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IT!$I$43:$M$43</c:f>
            </c:numRef>
          </c:val>
          <c:extLst>
            <c:ext xmlns:c16="http://schemas.microsoft.com/office/drawing/2014/chart" uri="{C3380CC4-5D6E-409C-BE32-E72D297353CC}">
              <c16:uniqueId val="{00000000-97F5-4CC9-8CBE-42CEE2D92FE4}"/>
            </c:ext>
          </c:extLst>
        </c:ser>
        <c:dLbls>
          <c:showLegendKey val="0"/>
          <c:showVal val="0"/>
          <c:showCatName val="0"/>
          <c:showSerName val="0"/>
          <c:showPercent val="0"/>
          <c:showBubbleSize val="0"/>
        </c:dLbls>
        <c:gapWidth val="21"/>
        <c:axId val="306003712"/>
        <c:axId val="30600410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(IT!$G$43,IT!$G$43,IT!$G$43,IT!$G$43,IT!$G$43)</c:f>
            </c:numRef>
          </c:val>
          <c:smooth val="0"/>
          <c:extLst>
            <c:ext xmlns:c16="http://schemas.microsoft.com/office/drawing/2014/chart" uri="{C3380CC4-5D6E-409C-BE32-E72D297353CC}">
              <c16:uniqueId val="{00000001-97F5-4CC9-8CBE-42CEE2D92FE4}"/>
            </c:ext>
          </c:extLst>
        </c:ser>
        <c:dLbls>
          <c:showLegendKey val="0"/>
          <c:showVal val="0"/>
          <c:showCatName val="0"/>
          <c:showSerName val="0"/>
          <c:showPercent val="0"/>
          <c:showBubbleSize val="0"/>
        </c:dLbls>
        <c:marker val="1"/>
        <c:smooth val="0"/>
        <c:axId val="306003712"/>
        <c:axId val="306004104"/>
      </c:lineChart>
      <c:catAx>
        <c:axId val="306003712"/>
        <c:scaling>
          <c:orientation val="minMax"/>
        </c:scaling>
        <c:delete val="1"/>
        <c:axPos val="b"/>
        <c:majorTickMark val="out"/>
        <c:minorTickMark val="none"/>
        <c:tickLblPos val="none"/>
        <c:crossAx val="306004104"/>
        <c:crosses val="autoZero"/>
        <c:auto val="1"/>
        <c:lblAlgn val="ctr"/>
        <c:lblOffset val="100"/>
        <c:noMultiLvlLbl val="0"/>
      </c:catAx>
      <c:valAx>
        <c:axId val="306004104"/>
        <c:scaling>
          <c:orientation val="minMax"/>
          <c:max val="80"/>
          <c:min val="0"/>
        </c:scaling>
        <c:delete val="0"/>
        <c:axPos val="l"/>
        <c:numFmt formatCode="0.00" sourceLinked="1"/>
        <c:majorTickMark val="none"/>
        <c:minorTickMark val="none"/>
        <c:tickLblPos val="none"/>
        <c:crossAx val="306003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IT!$D$44</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IT!$I$45:$M$45</c:f>
            </c:numRef>
          </c:val>
          <c:extLst>
            <c:ext xmlns:c16="http://schemas.microsoft.com/office/drawing/2014/chart" uri="{C3380CC4-5D6E-409C-BE32-E72D297353CC}">
              <c16:uniqueId val="{00000000-067F-478C-81E4-EAD4D9556BB2}"/>
            </c:ext>
          </c:extLst>
        </c:ser>
        <c:dLbls>
          <c:showLegendKey val="0"/>
          <c:showVal val="0"/>
          <c:showCatName val="0"/>
          <c:showSerName val="0"/>
          <c:showPercent val="0"/>
          <c:showBubbleSize val="0"/>
        </c:dLbls>
        <c:gapWidth val="21"/>
        <c:axId val="306004888"/>
        <c:axId val="30600528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(IT!$G$45,IT!$G$45,IT!$G$45,IT!$G$45,IT!$G$45)</c:f>
            </c:numRef>
          </c:val>
          <c:smooth val="0"/>
          <c:extLst>
            <c:ext xmlns:c16="http://schemas.microsoft.com/office/drawing/2014/chart" uri="{C3380CC4-5D6E-409C-BE32-E72D297353CC}">
              <c16:uniqueId val="{00000001-067F-478C-81E4-EAD4D9556BB2}"/>
            </c:ext>
          </c:extLst>
        </c:ser>
        <c:dLbls>
          <c:showLegendKey val="0"/>
          <c:showVal val="0"/>
          <c:showCatName val="0"/>
          <c:showSerName val="0"/>
          <c:showPercent val="0"/>
          <c:showBubbleSize val="0"/>
        </c:dLbls>
        <c:marker val="1"/>
        <c:smooth val="0"/>
        <c:axId val="306004888"/>
        <c:axId val="306005280"/>
      </c:lineChart>
      <c:catAx>
        <c:axId val="306004888"/>
        <c:scaling>
          <c:orientation val="minMax"/>
        </c:scaling>
        <c:delete val="1"/>
        <c:axPos val="b"/>
        <c:majorTickMark val="out"/>
        <c:minorTickMark val="none"/>
        <c:tickLblPos val="none"/>
        <c:crossAx val="306005280"/>
        <c:crosses val="autoZero"/>
        <c:auto val="1"/>
        <c:lblAlgn val="ctr"/>
        <c:lblOffset val="100"/>
        <c:noMultiLvlLbl val="0"/>
      </c:catAx>
      <c:valAx>
        <c:axId val="306005280"/>
        <c:scaling>
          <c:orientation val="minMax"/>
          <c:max val="80"/>
          <c:min val="0"/>
        </c:scaling>
        <c:delete val="0"/>
        <c:axPos val="l"/>
        <c:numFmt formatCode="0.00" sourceLinked="1"/>
        <c:majorTickMark val="none"/>
        <c:minorTickMark val="none"/>
        <c:tickLblPos val="none"/>
        <c:crossAx val="3060048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IT!$D$46</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IT!$I$47:$M$47</c:f>
            </c:numRef>
          </c:val>
          <c:extLst>
            <c:ext xmlns:c16="http://schemas.microsoft.com/office/drawing/2014/chart" uri="{C3380CC4-5D6E-409C-BE32-E72D297353CC}">
              <c16:uniqueId val="{00000000-C253-4EC6-8760-8B6EE618539A}"/>
            </c:ext>
          </c:extLst>
        </c:ser>
        <c:dLbls>
          <c:showLegendKey val="0"/>
          <c:showVal val="0"/>
          <c:showCatName val="0"/>
          <c:showSerName val="0"/>
          <c:showPercent val="0"/>
          <c:showBubbleSize val="0"/>
        </c:dLbls>
        <c:gapWidth val="21"/>
        <c:axId val="306006064"/>
        <c:axId val="30600645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(IT!$G$47,IT!$G$47,IT!$G$47,IT!$G$47,IT!$G$47)</c:f>
            </c:numRef>
          </c:val>
          <c:smooth val="0"/>
          <c:extLst>
            <c:ext xmlns:c16="http://schemas.microsoft.com/office/drawing/2014/chart" uri="{C3380CC4-5D6E-409C-BE32-E72D297353CC}">
              <c16:uniqueId val="{00000001-C253-4EC6-8760-8B6EE618539A}"/>
            </c:ext>
          </c:extLst>
        </c:ser>
        <c:dLbls>
          <c:showLegendKey val="0"/>
          <c:showVal val="0"/>
          <c:showCatName val="0"/>
          <c:showSerName val="0"/>
          <c:showPercent val="0"/>
          <c:showBubbleSize val="0"/>
        </c:dLbls>
        <c:marker val="1"/>
        <c:smooth val="0"/>
        <c:axId val="306006064"/>
        <c:axId val="306006456"/>
      </c:lineChart>
      <c:catAx>
        <c:axId val="306006064"/>
        <c:scaling>
          <c:orientation val="minMax"/>
        </c:scaling>
        <c:delete val="1"/>
        <c:axPos val="b"/>
        <c:majorTickMark val="out"/>
        <c:minorTickMark val="none"/>
        <c:tickLblPos val="none"/>
        <c:crossAx val="306006456"/>
        <c:crosses val="autoZero"/>
        <c:auto val="1"/>
        <c:lblAlgn val="ctr"/>
        <c:lblOffset val="100"/>
        <c:noMultiLvlLbl val="0"/>
      </c:catAx>
      <c:valAx>
        <c:axId val="306006456"/>
        <c:scaling>
          <c:orientation val="minMax"/>
          <c:max val="80"/>
          <c:min val="0"/>
        </c:scaling>
        <c:delete val="0"/>
        <c:axPos val="l"/>
        <c:numFmt formatCode="0.00" sourceLinked="1"/>
        <c:majorTickMark val="none"/>
        <c:minorTickMark val="none"/>
        <c:tickLblPos val="none"/>
        <c:crossAx val="3060060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IT!$D$48</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IT!$I$49:$M$49</c:f>
            </c:numRef>
          </c:val>
          <c:extLst>
            <c:ext xmlns:c16="http://schemas.microsoft.com/office/drawing/2014/chart" uri="{C3380CC4-5D6E-409C-BE32-E72D297353CC}">
              <c16:uniqueId val="{00000000-0466-4B55-B7F4-94FFC120E4CB}"/>
            </c:ext>
          </c:extLst>
        </c:ser>
        <c:dLbls>
          <c:showLegendKey val="0"/>
          <c:showVal val="0"/>
          <c:showCatName val="0"/>
          <c:showSerName val="0"/>
          <c:showPercent val="0"/>
          <c:showBubbleSize val="0"/>
        </c:dLbls>
        <c:gapWidth val="21"/>
        <c:axId val="306007240"/>
        <c:axId val="30600763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(IT!$G$49,IT!$G$49,IT!$G$49,IT!$G$49,IT!$G$49)</c:f>
            </c:numRef>
          </c:val>
          <c:smooth val="0"/>
          <c:extLst>
            <c:ext xmlns:c16="http://schemas.microsoft.com/office/drawing/2014/chart" uri="{C3380CC4-5D6E-409C-BE32-E72D297353CC}">
              <c16:uniqueId val="{00000001-0466-4B55-B7F4-94FFC120E4CB}"/>
            </c:ext>
          </c:extLst>
        </c:ser>
        <c:dLbls>
          <c:showLegendKey val="0"/>
          <c:showVal val="0"/>
          <c:showCatName val="0"/>
          <c:showSerName val="0"/>
          <c:showPercent val="0"/>
          <c:showBubbleSize val="0"/>
        </c:dLbls>
        <c:marker val="1"/>
        <c:smooth val="0"/>
        <c:axId val="306007240"/>
        <c:axId val="306007632"/>
      </c:lineChart>
      <c:catAx>
        <c:axId val="306007240"/>
        <c:scaling>
          <c:orientation val="minMax"/>
        </c:scaling>
        <c:delete val="1"/>
        <c:axPos val="b"/>
        <c:majorTickMark val="out"/>
        <c:minorTickMark val="none"/>
        <c:tickLblPos val="none"/>
        <c:crossAx val="306007632"/>
        <c:crosses val="autoZero"/>
        <c:auto val="1"/>
        <c:lblAlgn val="ctr"/>
        <c:lblOffset val="100"/>
        <c:noMultiLvlLbl val="0"/>
      </c:catAx>
      <c:valAx>
        <c:axId val="306007632"/>
        <c:scaling>
          <c:orientation val="minMax"/>
          <c:max val="80"/>
          <c:min val="0"/>
        </c:scaling>
        <c:delete val="0"/>
        <c:axPos val="l"/>
        <c:numFmt formatCode="0.00" sourceLinked="1"/>
        <c:majorTickMark val="none"/>
        <c:minorTickMark val="none"/>
        <c:tickLblPos val="none"/>
        <c:crossAx val="306007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IT!$D$50</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IT!$I$51:$M$51</c:f>
            </c:numRef>
          </c:val>
          <c:extLst>
            <c:ext xmlns:c16="http://schemas.microsoft.com/office/drawing/2014/chart" uri="{C3380CC4-5D6E-409C-BE32-E72D297353CC}">
              <c16:uniqueId val="{00000000-5EEC-4359-A0CA-F365D2ABA4D9}"/>
            </c:ext>
          </c:extLst>
        </c:ser>
        <c:dLbls>
          <c:showLegendKey val="0"/>
          <c:showVal val="0"/>
          <c:showCatName val="0"/>
          <c:showSerName val="0"/>
          <c:showPercent val="0"/>
          <c:showBubbleSize val="0"/>
        </c:dLbls>
        <c:gapWidth val="21"/>
        <c:axId val="306008416"/>
        <c:axId val="30600880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(IT!$G$51,IT!$G$51,IT!$G$51,IT!$G$51,IT!$G$51)</c:f>
            </c:numRef>
          </c:val>
          <c:smooth val="0"/>
          <c:extLst>
            <c:ext xmlns:c16="http://schemas.microsoft.com/office/drawing/2014/chart" uri="{C3380CC4-5D6E-409C-BE32-E72D297353CC}">
              <c16:uniqueId val="{00000001-5EEC-4359-A0CA-F365D2ABA4D9}"/>
            </c:ext>
          </c:extLst>
        </c:ser>
        <c:dLbls>
          <c:showLegendKey val="0"/>
          <c:showVal val="0"/>
          <c:showCatName val="0"/>
          <c:showSerName val="0"/>
          <c:showPercent val="0"/>
          <c:showBubbleSize val="0"/>
        </c:dLbls>
        <c:marker val="1"/>
        <c:smooth val="0"/>
        <c:axId val="306008416"/>
        <c:axId val="306008808"/>
      </c:lineChart>
      <c:catAx>
        <c:axId val="306008416"/>
        <c:scaling>
          <c:orientation val="minMax"/>
        </c:scaling>
        <c:delete val="1"/>
        <c:axPos val="b"/>
        <c:majorTickMark val="out"/>
        <c:minorTickMark val="none"/>
        <c:tickLblPos val="none"/>
        <c:crossAx val="306008808"/>
        <c:crosses val="autoZero"/>
        <c:auto val="1"/>
        <c:lblAlgn val="ctr"/>
        <c:lblOffset val="100"/>
        <c:noMultiLvlLbl val="0"/>
      </c:catAx>
      <c:valAx>
        <c:axId val="306008808"/>
        <c:scaling>
          <c:orientation val="minMax"/>
          <c:max val="80"/>
          <c:min val="0"/>
        </c:scaling>
        <c:delete val="0"/>
        <c:axPos val="l"/>
        <c:numFmt formatCode="0.00" sourceLinked="1"/>
        <c:majorTickMark val="none"/>
        <c:minorTickMark val="none"/>
        <c:tickLblPos val="none"/>
        <c:crossAx val="306008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IT!$D$52</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IT!$I$53:$M$53</c:f>
            </c:numRef>
          </c:val>
          <c:extLst>
            <c:ext xmlns:c16="http://schemas.microsoft.com/office/drawing/2014/chart" uri="{C3380CC4-5D6E-409C-BE32-E72D297353CC}">
              <c16:uniqueId val="{00000000-5670-4F2D-9C23-199066E17E22}"/>
            </c:ext>
          </c:extLst>
        </c:ser>
        <c:dLbls>
          <c:showLegendKey val="0"/>
          <c:showVal val="0"/>
          <c:showCatName val="0"/>
          <c:showSerName val="0"/>
          <c:showPercent val="0"/>
          <c:showBubbleSize val="0"/>
        </c:dLbls>
        <c:gapWidth val="21"/>
        <c:axId val="306009592"/>
        <c:axId val="30600998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(IT!$G$53,IT!$G$53,IT!$G$53,IT!$G$53,IT!$G$53)</c:f>
            </c:numRef>
          </c:val>
          <c:smooth val="0"/>
          <c:extLst>
            <c:ext xmlns:c16="http://schemas.microsoft.com/office/drawing/2014/chart" uri="{C3380CC4-5D6E-409C-BE32-E72D297353CC}">
              <c16:uniqueId val="{00000001-5670-4F2D-9C23-199066E17E22}"/>
            </c:ext>
          </c:extLst>
        </c:ser>
        <c:dLbls>
          <c:showLegendKey val="0"/>
          <c:showVal val="0"/>
          <c:showCatName val="0"/>
          <c:showSerName val="0"/>
          <c:showPercent val="0"/>
          <c:showBubbleSize val="0"/>
        </c:dLbls>
        <c:marker val="1"/>
        <c:smooth val="0"/>
        <c:axId val="306009592"/>
        <c:axId val="306009984"/>
      </c:lineChart>
      <c:catAx>
        <c:axId val="306009592"/>
        <c:scaling>
          <c:orientation val="minMax"/>
        </c:scaling>
        <c:delete val="1"/>
        <c:axPos val="b"/>
        <c:majorTickMark val="out"/>
        <c:minorTickMark val="none"/>
        <c:tickLblPos val="none"/>
        <c:crossAx val="306009984"/>
        <c:crosses val="autoZero"/>
        <c:auto val="1"/>
        <c:lblAlgn val="ctr"/>
        <c:lblOffset val="100"/>
        <c:noMultiLvlLbl val="0"/>
      </c:catAx>
      <c:valAx>
        <c:axId val="306009984"/>
        <c:scaling>
          <c:orientation val="minMax"/>
          <c:max val="80"/>
          <c:min val="0"/>
        </c:scaling>
        <c:delete val="0"/>
        <c:axPos val="l"/>
        <c:numFmt formatCode="0.00" sourceLinked="1"/>
        <c:majorTickMark val="none"/>
        <c:minorTickMark val="none"/>
        <c:tickLblPos val="none"/>
        <c:crossAx val="306009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IT!$D$54</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IT!$I$55:$M$55</c:f>
            </c:numRef>
          </c:val>
          <c:extLst>
            <c:ext xmlns:c16="http://schemas.microsoft.com/office/drawing/2014/chart" uri="{C3380CC4-5D6E-409C-BE32-E72D297353CC}">
              <c16:uniqueId val="{00000000-D2C8-4D58-A142-B5A9A808E2CC}"/>
            </c:ext>
          </c:extLst>
        </c:ser>
        <c:dLbls>
          <c:showLegendKey val="0"/>
          <c:showVal val="0"/>
          <c:showCatName val="0"/>
          <c:showSerName val="0"/>
          <c:showPercent val="0"/>
          <c:showBubbleSize val="0"/>
        </c:dLbls>
        <c:gapWidth val="21"/>
        <c:axId val="306010768"/>
        <c:axId val="30601116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(IT!$G$55,IT!$G$55,IT!$G$55,IT!$G$55,IT!$G$55)</c:f>
            </c:numRef>
          </c:val>
          <c:smooth val="0"/>
          <c:extLst>
            <c:ext xmlns:c16="http://schemas.microsoft.com/office/drawing/2014/chart" uri="{C3380CC4-5D6E-409C-BE32-E72D297353CC}">
              <c16:uniqueId val="{00000001-D2C8-4D58-A142-B5A9A808E2CC}"/>
            </c:ext>
          </c:extLst>
        </c:ser>
        <c:dLbls>
          <c:showLegendKey val="0"/>
          <c:showVal val="0"/>
          <c:showCatName val="0"/>
          <c:showSerName val="0"/>
          <c:showPercent val="0"/>
          <c:showBubbleSize val="0"/>
        </c:dLbls>
        <c:marker val="1"/>
        <c:smooth val="0"/>
        <c:axId val="306010768"/>
        <c:axId val="306011160"/>
      </c:lineChart>
      <c:catAx>
        <c:axId val="306010768"/>
        <c:scaling>
          <c:orientation val="minMax"/>
        </c:scaling>
        <c:delete val="1"/>
        <c:axPos val="b"/>
        <c:majorTickMark val="out"/>
        <c:minorTickMark val="none"/>
        <c:tickLblPos val="none"/>
        <c:crossAx val="306011160"/>
        <c:crosses val="autoZero"/>
        <c:auto val="1"/>
        <c:lblAlgn val="ctr"/>
        <c:lblOffset val="100"/>
        <c:noMultiLvlLbl val="0"/>
      </c:catAx>
      <c:valAx>
        <c:axId val="306011160"/>
        <c:scaling>
          <c:orientation val="minMax"/>
          <c:max val="80"/>
          <c:min val="0"/>
        </c:scaling>
        <c:delete val="0"/>
        <c:axPos val="l"/>
        <c:numFmt formatCode="0.00" sourceLinked="1"/>
        <c:majorTickMark val="none"/>
        <c:minorTickMark val="none"/>
        <c:tickLblPos val="none"/>
        <c:crossAx val="3060107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IT!$D$56</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IT!$I$57:$M$57</c:f>
            </c:numRef>
          </c:val>
          <c:extLst>
            <c:ext xmlns:c16="http://schemas.microsoft.com/office/drawing/2014/chart" uri="{C3380CC4-5D6E-409C-BE32-E72D297353CC}">
              <c16:uniqueId val="{00000000-B8CD-4982-86A8-A7B5FB25F897}"/>
            </c:ext>
          </c:extLst>
        </c:ser>
        <c:dLbls>
          <c:showLegendKey val="0"/>
          <c:showVal val="0"/>
          <c:showCatName val="0"/>
          <c:showSerName val="0"/>
          <c:showPercent val="0"/>
          <c:showBubbleSize val="0"/>
        </c:dLbls>
        <c:gapWidth val="21"/>
        <c:axId val="545722056"/>
        <c:axId val="545722448"/>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(IT!$G$57,IT!$G$57,IT!$G$57,IT!$G$57,IT!$G$57)</c:f>
            </c:numRef>
          </c:val>
          <c:smooth val="0"/>
          <c:extLst>
            <c:ext xmlns:c16="http://schemas.microsoft.com/office/drawing/2014/chart" uri="{C3380CC4-5D6E-409C-BE32-E72D297353CC}">
              <c16:uniqueId val="{00000001-B8CD-4982-86A8-A7B5FB25F897}"/>
            </c:ext>
          </c:extLst>
        </c:ser>
        <c:dLbls>
          <c:showLegendKey val="0"/>
          <c:showVal val="0"/>
          <c:showCatName val="0"/>
          <c:showSerName val="0"/>
          <c:showPercent val="0"/>
          <c:showBubbleSize val="0"/>
        </c:dLbls>
        <c:marker val="1"/>
        <c:smooth val="0"/>
        <c:axId val="545722056"/>
        <c:axId val="545722448"/>
      </c:lineChart>
      <c:catAx>
        <c:axId val="545722056"/>
        <c:scaling>
          <c:orientation val="minMax"/>
        </c:scaling>
        <c:delete val="1"/>
        <c:axPos val="b"/>
        <c:majorTickMark val="out"/>
        <c:minorTickMark val="none"/>
        <c:tickLblPos val="none"/>
        <c:crossAx val="545722448"/>
        <c:crosses val="autoZero"/>
        <c:auto val="1"/>
        <c:lblAlgn val="ctr"/>
        <c:lblOffset val="100"/>
        <c:noMultiLvlLbl val="0"/>
      </c:catAx>
      <c:valAx>
        <c:axId val="545722448"/>
        <c:scaling>
          <c:orientation val="minMax"/>
          <c:max val="80"/>
          <c:min val="0"/>
        </c:scaling>
        <c:delete val="0"/>
        <c:axPos val="l"/>
        <c:numFmt formatCode="0.00" sourceLinked="1"/>
        <c:majorTickMark val="none"/>
        <c:minorTickMark val="none"/>
        <c:tickLblPos val="none"/>
        <c:crossAx val="5457220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Customer!$D$12</c:f>
              <c:strCache>
                <c:ptCount val="1"/>
                <c:pt idx="0">
                  <c:v>Ordering</c:v>
                </c:pt>
              </c:strCache>
            </c:strRef>
          </c:tx>
          <c:spPr>
            <a:solidFill>
              <a:srgbClr val="0000CC"/>
            </a:solidFill>
            <a:ln w="25400">
              <a:noFill/>
            </a:ln>
          </c:spPr>
          <c:invertIfNegative val="0"/>
          <c:cat>
            <c:numRef>
              <c:f>Customer!$I$5:$N$5</c:f>
              <c:numCache>
                <c:formatCode>General</c:formatCode>
                <c:ptCount val="6"/>
                <c:pt idx="0">
                  <c:v>2014</c:v>
                </c:pt>
                <c:pt idx="1">
                  <c:v>2015</c:v>
                </c:pt>
                <c:pt idx="2">
                  <c:v>2016</c:v>
                </c:pt>
                <c:pt idx="3">
                  <c:v>2017</c:v>
                </c:pt>
                <c:pt idx="4">
                  <c:v>2018</c:v>
                </c:pt>
                <c:pt idx="5">
                  <c:v>2019</c:v>
                </c:pt>
              </c:numCache>
            </c:numRef>
          </c:cat>
          <c:val>
            <c:numRef>
              <c:f>Customer!$I$13:$N$13</c:f>
              <c:numCache>
                <c:formatCode>0.0%</c:formatCode>
                <c:ptCount val="6"/>
                <c:pt idx="0">
                  <c:v>7.0000000000000007E-2</c:v>
                </c:pt>
                <c:pt idx="1">
                  <c:v>8.3199999999999996E-2</c:v>
                </c:pt>
                <c:pt idx="2">
                  <c:v>5.3999999999999999E-2</c:v>
                </c:pt>
                <c:pt idx="5">
                  <c:v>0</c:v>
                </c:pt>
              </c:numCache>
            </c:numRef>
          </c:val>
          <c:extLst>
            <c:ext xmlns:c16="http://schemas.microsoft.com/office/drawing/2014/chart" uri="{C3380CC4-5D6E-409C-BE32-E72D297353CC}">
              <c16:uniqueId val="{00000000-CB4F-47F6-AAAA-6C7498824242}"/>
            </c:ext>
          </c:extLst>
        </c:ser>
        <c:dLbls>
          <c:showLegendKey val="0"/>
          <c:showVal val="0"/>
          <c:showCatName val="0"/>
          <c:showSerName val="0"/>
          <c:showPercent val="0"/>
          <c:showBubbleSize val="0"/>
        </c:dLbls>
        <c:gapWidth val="21"/>
        <c:axId val="314707680"/>
        <c:axId val="31470807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(Customer!$G$13,Customer!$G$13,Customer!$G$13,Customer!$G$13,Customer!$G$13)</c:f>
              <c:numCache>
                <c:formatCode>0%</c:formatCode>
                <c:ptCount val="5"/>
                <c:pt idx="0">
                  <c:v>0.1</c:v>
                </c:pt>
                <c:pt idx="1">
                  <c:v>0.1</c:v>
                </c:pt>
                <c:pt idx="2">
                  <c:v>0.1</c:v>
                </c:pt>
                <c:pt idx="3">
                  <c:v>0.1</c:v>
                </c:pt>
                <c:pt idx="4">
                  <c:v>0.1</c:v>
                </c:pt>
              </c:numCache>
            </c:numRef>
          </c:val>
          <c:smooth val="0"/>
          <c:extLst>
            <c:ext xmlns:c16="http://schemas.microsoft.com/office/drawing/2014/chart" uri="{C3380CC4-5D6E-409C-BE32-E72D297353CC}">
              <c16:uniqueId val="{00000001-CB4F-47F6-AAAA-6C7498824242}"/>
            </c:ext>
          </c:extLst>
        </c:ser>
        <c:dLbls>
          <c:showLegendKey val="0"/>
          <c:showVal val="0"/>
          <c:showCatName val="0"/>
          <c:showSerName val="0"/>
          <c:showPercent val="0"/>
          <c:showBubbleSize val="0"/>
        </c:dLbls>
        <c:marker val="1"/>
        <c:smooth val="0"/>
        <c:axId val="314707680"/>
        <c:axId val="314708072"/>
      </c:lineChart>
      <c:catAx>
        <c:axId val="314707680"/>
        <c:scaling>
          <c:orientation val="minMax"/>
        </c:scaling>
        <c:delete val="1"/>
        <c:axPos val="b"/>
        <c:numFmt formatCode="General" sourceLinked="1"/>
        <c:majorTickMark val="out"/>
        <c:minorTickMark val="none"/>
        <c:tickLblPos val="none"/>
        <c:crossAx val="314708072"/>
        <c:crosses val="autoZero"/>
        <c:auto val="1"/>
        <c:lblAlgn val="ctr"/>
        <c:lblOffset val="100"/>
        <c:noMultiLvlLbl val="0"/>
      </c:catAx>
      <c:valAx>
        <c:axId val="314708072"/>
        <c:scaling>
          <c:orientation val="minMax"/>
          <c:min val="0"/>
        </c:scaling>
        <c:delete val="0"/>
        <c:axPos val="l"/>
        <c:numFmt formatCode="0.0%" sourceLinked="1"/>
        <c:majorTickMark val="none"/>
        <c:minorTickMark val="none"/>
        <c:tickLblPos val="none"/>
        <c:crossAx val="314707680"/>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44" r="0.75000000000000844" t="1" header="0.5" footer="0.5"/>
    <c:pageSetup orientation="portrait"/>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IT!$D$58</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IT!$I$59:$M$59</c:f>
            </c:numRef>
          </c:val>
          <c:extLst>
            <c:ext xmlns:c16="http://schemas.microsoft.com/office/drawing/2014/chart" uri="{C3380CC4-5D6E-409C-BE32-E72D297353CC}">
              <c16:uniqueId val="{00000000-775E-4001-BF7A-AC324703E60F}"/>
            </c:ext>
          </c:extLst>
        </c:ser>
        <c:dLbls>
          <c:showLegendKey val="0"/>
          <c:showVal val="0"/>
          <c:showCatName val="0"/>
          <c:showSerName val="0"/>
          <c:showPercent val="0"/>
          <c:showBubbleSize val="0"/>
        </c:dLbls>
        <c:gapWidth val="21"/>
        <c:axId val="545725192"/>
        <c:axId val="545725584"/>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(IT!$G$59,IT!$G$59,IT!$G$59,IT!$G$59,IT!$G$59)</c:f>
            </c:numRef>
          </c:val>
          <c:smooth val="0"/>
          <c:extLst>
            <c:ext xmlns:c16="http://schemas.microsoft.com/office/drawing/2014/chart" uri="{C3380CC4-5D6E-409C-BE32-E72D297353CC}">
              <c16:uniqueId val="{00000001-775E-4001-BF7A-AC324703E60F}"/>
            </c:ext>
          </c:extLst>
        </c:ser>
        <c:dLbls>
          <c:showLegendKey val="0"/>
          <c:showVal val="0"/>
          <c:showCatName val="0"/>
          <c:showSerName val="0"/>
          <c:showPercent val="0"/>
          <c:showBubbleSize val="0"/>
        </c:dLbls>
        <c:marker val="1"/>
        <c:smooth val="0"/>
        <c:axId val="545725192"/>
        <c:axId val="545725584"/>
      </c:lineChart>
      <c:catAx>
        <c:axId val="545725192"/>
        <c:scaling>
          <c:orientation val="minMax"/>
        </c:scaling>
        <c:delete val="1"/>
        <c:axPos val="b"/>
        <c:majorTickMark val="out"/>
        <c:minorTickMark val="none"/>
        <c:tickLblPos val="none"/>
        <c:crossAx val="545725584"/>
        <c:crosses val="autoZero"/>
        <c:auto val="1"/>
        <c:lblAlgn val="ctr"/>
        <c:lblOffset val="100"/>
        <c:noMultiLvlLbl val="0"/>
      </c:catAx>
      <c:valAx>
        <c:axId val="545725584"/>
        <c:scaling>
          <c:orientation val="minMax"/>
          <c:max val="80"/>
          <c:min val="0"/>
        </c:scaling>
        <c:delete val="0"/>
        <c:axPos val="l"/>
        <c:numFmt formatCode="0.00" sourceLinked="1"/>
        <c:majorTickMark val="none"/>
        <c:minorTickMark val="none"/>
        <c:tickLblPos val="none"/>
        <c:crossAx val="5457251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IT!$D$60</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IT!$I$61:$M$61</c:f>
            </c:numRef>
          </c:val>
          <c:extLst>
            <c:ext xmlns:c16="http://schemas.microsoft.com/office/drawing/2014/chart" uri="{C3380CC4-5D6E-409C-BE32-E72D297353CC}">
              <c16:uniqueId val="{00000000-7146-40C1-9B2D-D6A6240617B4}"/>
            </c:ext>
          </c:extLst>
        </c:ser>
        <c:dLbls>
          <c:showLegendKey val="0"/>
          <c:showVal val="0"/>
          <c:showCatName val="0"/>
          <c:showSerName val="0"/>
          <c:showPercent val="0"/>
          <c:showBubbleSize val="0"/>
        </c:dLbls>
        <c:gapWidth val="21"/>
        <c:axId val="545726368"/>
        <c:axId val="545726760"/>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(IT!$G$61,IT!$G$61,IT!$G$61,IT!$G$61,IT!$G$61)</c:f>
            </c:numRef>
          </c:val>
          <c:smooth val="0"/>
          <c:extLst>
            <c:ext xmlns:c16="http://schemas.microsoft.com/office/drawing/2014/chart" uri="{C3380CC4-5D6E-409C-BE32-E72D297353CC}">
              <c16:uniqueId val="{00000001-7146-40C1-9B2D-D6A6240617B4}"/>
            </c:ext>
          </c:extLst>
        </c:ser>
        <c:dLbls>
          <c:showLegendKey val="0"/>
          <c:showVal val="0"/>
          <c:showCatName val="0"/>
          <c:showSerName val="0"/>
          <c:showPercent val="0"/>
          <c:showBubbleSize val="0"/>
        </c:dLbls>
        <c:marker val="1"/>
        <c:smooth val="0"/>
        <c:axId val="545726368"/>
        <c:axId val="545726760"/>
      </c:lineChart>
      <c:catAx>
        <c:axId val="545726368"/>
        <c:scaling>
          <c:orientation val="minMax"/>
        </c:scaling>
        <c:delete val="1"/>
        <c:axPos val="b"/>
        <c:majorTickMark val="out"/>
        <c:minorTickMark val="none"/>
        <c:tickLblPos val="none"/>
        <c:crossAx val="545726760"/>
        <c:crosses val="autoZero"/>
        <c:auto val="1"/>
        <c:lblAlgn val="ctr"/>
        <c:lblOffset val="100"/>
        <c:noMultiLvlLbl val="0"/>
      </c:catAx>
      <c:valAx>
        <c:axId val="545726760"/>
        <c:scaling>
          <c:orientation val="minMax"/>
          <c:max val="80"/>
          <c:min val="0"/>
        </c:scaling>
        <c:delete val="0"/>
        <c:axPos val="l"/>
        <c:numFmt formatCode="0.00" sourceLinked="1"/>
        <c:majorTickMark val="none"/>
        <c:minorTickMark val="none"/>
        <c:tickLblPos val="none"/>
        <c:crossAx val="5457263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IT!$D$62</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IT!$I$63:$M$63</c:f>
            </c:numRef>
          </c:val>
          <c:extLst>
            <c:ext xmlns:c16="http://schemas.microsoft.com/office/drawing/2014/chart" uri="{C3380CC4-5D6E-409C-BE32-E72D297353CC}">
              <c16:uniqueId val="{00000000-1CD1-4BB1-97BE-9408EA9C400B}"/>
            </c:ext>
          </c:extLst>
        </c:ser>
        <c:dLbls>
          <c:showLegendKey val="0"/>
          <c:showVal val="0"/>
          <c:showCatName val="0"/>
          <c:showSerName val="0"/>
          <c:showPercent val="0"/>
          <c:showBubbleSize val="0"/>
        </c:dLbls>
        <c:gapWidth val="21"/>
        <c:axId val="545727544"/>
        <c:axId val="545727936"/>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(IT!$G$63,IT!$G$63,IT!$G$63,IT!$G$63,IT!$G$63)</c:f>
            </c:numRef>
          </c:val>
          <c:smooth val="0"/>
          <c:extLst>
            <c:ext xmlns:c16="http://schemas.microsoft.com/office/drawing/2014/chart" uri="{C3380CC4-5D6E-409C-BE32-E72D297353CC}">
              <c16:uniqueId val="{00000001-1CD1-4BB1-97BE-9408EA9C400B}"/>
            </c:ext>
          </c:extLst>
        </c:ser>
        <c:dLbls>
          <c:showLegendKey val="0"/>
          <c:showVal val="0"/>
          <c:showCatName val="0"/>
          <c:showSerName val="0"/>
          <c:showPercent val="0"/>
          <c:showBubbleSize val="0"/>
        </c:dLbls>
        <c:marker val="1"/>
        <c:smooth val="0"/>
        <c:axId val="545727544"/>
        <c:axId val="545727936"/>
      </c:lineChart>
      <c:catAx>
        <c:axId val="545727544"/>
        <c:scaling>
          <c:orientation val="minMax"/>
        </c:scaling>
        <c:delete val="1"/>
        <c:axPos val="b"/>
        <c:majorTickMark val="out"/>
        <c:minorTickMark val="none"/>
        <c:tickLblPos val="none"/>
        <c:crossAx val="545727936"/>
        <c:crosses val="autoZero"/>
        <c:auto val="1"/>
        <c:lblAlgn val="ctr"/>
        <c:lblOffset val="100"/>
        <c:noMultiLvlLbl val="0"/>
      </c:catAx>
      <c:valAx>
        <c:axId val="545727936"/>
        <c:scaling>
          <c:orientation val="minMax"/>
          <c:max val="80"/>
          <c:min val="0"/>
        </c:scaling>
        <c:delete val="0"/>
        <c:axPos val="l"/>
        <c:numFmt formatCode="0.00" sourceLinked="1"/>
        <c:majorTickMark val="none"/>
        <c:minorTickMark val="none"/>
        <c:tickLblPos val="none"/>
        <c:crossAx val="5457275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IT!$D$64</c:f>
              <c:strCache>
                <c:ptCount val="1"/>
              </c:strCache>
            </c:strRef>
          </c:tx>
          <c:spPr>
            <a:solidFill>
              <a:srgbClr val="0000CC"/>
            </a:solidFill>
            <a:ln w="25400">
              <a:noFill/>
            </a:ln>
          </c:spPr>
          <c:invertIfNegative val="0"/>
          <c:cat>
            <c:numRef>
              <c:f>IT!$I$5:$M$5</c:f>
              <c:numCache>
                <c:formatCode>General</c:formatCode>
                <c:ptCount val="5"/>
                <c:pt idx="0">
                  <c:v>2014</c:v>
                </c:pt>
                <c:pt idx="1">
                  <c:v>2015</c:v>
                </c:pt>
                <c:pt idx="2">
                  <c:v>2016</c:v>
                </c:pt>
                <c:pt idx="3">
                  <c:v>2017</c:v>
                </c:pt>
                <c:pt idx="4">
                  <c:v>2018</c:v>
                </c:pt>
              </c:numCache>
            </c:numRef>
          </c:cat>
          <c:val>
            <c:numRef>
              <c:f>IT!$I$65:$M$65</c:f>
            </c:numRef>
          </c:val>
          <c:extLst>
            <c:ext xmlns:c16="http://schemas.microsoft.com/office/drawing/2014/chart" uri="{C3380CC4-5D6E-409C-BE32-E72D297353CC}">
              <c16:uniqueId val="{00000000-96A8-4D96-A1BE-E1BDD7B76FFF}"/>
            </c:ext>
          </c:extLst>
        </c:ser>
        <c:dLbls>
          <c:showLegendKey val="0"/>
          <c:showVal val="0"/>
          <c:showCatName val="0"/>
          <c:showSerName val="0"/>
          <c:showPercent val="0"/>
          <c:showBubbleSize val="0"/>
        </c:dLbls>
        <c:gapWidth val="21"/>
        <c:axId val="545728720"/>
        <c:axId val="545729112"/>
      </c:barChart>
      <c:lineChart>
        <c:grouping val="standard"/>
        <c:varyColors val="0"/>
        <c:ser>
          <c:idx val="1"/>
          <c:order val="1"/>
          <c:tx>
            <c:strRef>
              <c:f>IT!$G$5</c:f>
              <c:strCache>
                <c:ptCount val="1"/>
                <c:pt idx="0">
                  <c:v>Performance Stand. / Bench</c:v>
                </c:pt>
              </c:strCache>
            </c:strRef>
          </c:tx>
          <c:spPr>
            <a:ln w="19050">
              <a:solidFill>
                <a:srgbClr val="FF0000"/>
              </a:solidFill>
              <a:prstDash val="sysDash"/>
            </a:ln>
          </c:spPr>
          <c:marker>
            <c:symbol val="none"/>
          </c:marker>
          <c:val>
            <c:numRef>
              <c:f>(IT!$G$65,IT!$G$65,IT!$G$65,IT!$G$65,IT!$G$65)</c:f>
            </c:numRef>
          </c:val>
          <c:smooth val="0"/>
          <c:extLst>
            <c:ext xmlns:c16="http://schemas.microsoft.com/office/drawing/2014/chart" uri="{C3380CC4-5D6E-409C-BE32-E72D297353CC}">
              <c16:uniqueId val="{00000001-96A8-4D96-A1BE-E1BDD7B76FFF}"/>
            </c:ext>
          </c:extLst>
        </c:ser>
        <c:dLbls>
          <c:showLegendKey val="0"/>
          <c:showVal val="0"/>
          <c:showCatName val="0"/>
          <c:showSerName val="0"/>
          <c:showPercent val="0"/>
          <c:showBubbleSize val="0"/>
        </c:dLbls>
        <c:marker val="1"/>
        <c:smooth val="0"/>
        <c:axId val="545728720"/>
        <c:axId val="545729112"/>
      </c:lineChart>
      <c:catAx>
        <c:axId val="545728720"/>
        <c:scaling>
          <c:orientation val="minMax"/>
        </c:scaling>
        <c:delete val="1"/>
        <c:axPos val="b"/>
        <c:majorTickMark val="out"/>
        <c:minorTickMark val="none"/>
        <c:tickLblPos val="none"/>
        <c:crossAx val="545729112"/>
        <c:crosses val="autoZero"/>
        <c:auto val="1"/>
        <c:lblAlgn val="ctr"/>
        <c:lblOffset val="100"/>
        <c:noMultiLvlLbl val="0"/>
      </c:catAx>
      <c:valAx>
        <c:axId val="545729112"/>
        <c:scaling>
          <c:orientation val="minMax"/>
          <c:max val="80"/>
          <c:min val="0"/>
        </c:scaling>
        <c:delete val="0"/>
        <c:axPos val="l"/>
        <c:numFmt formatCode="0.00" sourceLinked="1"/>
        <c:majorTickMark val="none"/>
        <c:minorTickMark val="none"/>
        <c:tickLblPos val="none"/>
        <c:crossAx val="5457287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RA!$D$6</c:f>
              <c:strCache>
                <c:ptCount val="1"/>
                <c:pt idx="0">
                  <c:v>Productivity of human resources - Pharmaceuticals</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RA!$I$7:$N$7</c:f>
              <c:numCache>
                <c:formatCode>General</c:formatCode>
                <c:ptCount val="6"/>
                <c:pt idx="0">
                  <c:v>13.25</c:v>
                </c:pt>
                <c:pt idx="1">
                  <c:v>18.600000000000001</c:v>
                </c:pt>
                <c:pt idx="2">
                  <c:v>14</c:v>
                </c:pt>
                <c:pt idx="3">
                  <c:v>29.4</c:v>
                </c:pt>
                <c:pt idx="4">
                  <c:v>61.5</c:v>
                </c:pt>
                <c:pt idx="5">
                  <c:v>48.8</c:v>
                </c:pt>
              </c:numCache>
            </c:numRef>
          </c:val>
          <c:extLst>
            <c:ext xmlns:c16="http://schemas.microsoft.com/office/drawing/2014/chart" uri="{C3380CC4-5D6E-409C-BE32-E72D297353CC}">
              <c16:uniqueId val="{00000000-05D4-4766-A979-8A050D02014F}"/>
            </c:ext>
          </c:extLst>
        </c:ser>
        <c:dLbls>
          <c:showLegendKey val="0"/>
          <c:showVal val="0"/>
          <c:showCatName val="0"/>
          <c:showSerName val="0"/>
          <c:showPercent val="0"/>
          <c:showBubbleSize val="0"/>
        </c:dLbls>
        <c:gapWidth val="21"/>
        <c:axId val="541570816"/>
        <c:axId val="30186199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(RA!$G$7,RA!$G$7,RA!$G$7,RA!$G$7,RA!$G$7)</c:f>
              <c:numCache>
                <c:formatCode>General</c:formatCode>
                <c:ptCount val="5"/>
                <c:pt idx="0">
                  <c:v>12</c:v>
                </c:pt>
                <c:pt idx="1">
                  <c:v>12</c:v>
                </c:pt>
                <c:pt idx="2">
                  <c:v>12</c:v>
                </c:pt>
                <c:pt idx="3">
                  <c:v>12</c:v>
                </c:pt>
                <c:pt idx="4">
                  <c:v>12</c:v>
                </c:pt>
              </c:numCache>
            </c:numRef>
          </c:val>
          <c:smooth val="0"/>
          <c:extLst>
            <c:ext xmlns:c16="http://schemas.microsoft.com/office/drawing/2014/chart" uri="{C3380CC4-5D6E-409C-BE32-E72D297353CC}">
              <c16:uniqueId val="{00000001-05D4-4766-A979-8A050D02014F}"/>
            </c:ext>
          </c:extLst>
        </c:ser>
        <c:dLbls>
          <c:showLegendKey val="0"/>
          <c:showVal val="0"/>
          <c:showCatName val="0"/>
          <c:showSerName val="0"/>
          <c:showPercent val="0"/>
          <c:showBubbleSize val="0"/>
        </c:dLbls>
        <c:marker val="1"/>
        <c:smooth val="0"/>
        <c:axId val="541570816"/>
        <c:axId val="301861992"/>
      </c:lineChart>
      <c:catAx>
        <c:axId val="541570816"/>
        <c:scaling>
          <c:orientation val="minMax"/>
        </c:scaling>
        <c:delete val="1"/>
        <c:axPos val="b"/>
        <c:numFmt formatCode="General" sourceLinked="1"/>
        <c:majorTickMark val="out"/>
        <c:minorTickMark val="none"/>
        <c:tickLblPos val="none"/>
        <c:crossAx val="301861992"/>
        <c:crosses val="autoZero"/>
        <c:auto val="1"/>
        <c:lblAlgn val="ctr"/>
        <c:lblOffset val="100"/>
        <c:noMultiLvlLbl val="0"/>
      </c:catAx>
      <c:valAx>
        <c:axId val="301861992"/>
        <c:scaling>
          <c:orientation val="minMax"/>
          <c:max val="85"/>
          <c:min val="0"/>
        </c:scaling>
        <c:delete val="0"/>
        <c:axPos val="l"/>
        <c:numFmt formatCode="General" sourceLinked="1"/>
        <c:majorTickMark val="none"/>
        <c:minorTickMark val="none"/>
        <c:tickLblPos val="none"/>
        <c:crossAx val="5415708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44" r="0.75000000000001044" t="1" header="0.5" footer="0.5"/>
    <c:pageSetup orientation="portrait"/>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RA!$D$8</c:f>
              <c:strCache>
                <c:ptCount val="1"/>
                <c:pt idx="0">
                  <c:v>Productivity of human resources - Non Pharmaceuticals</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RA!$I$9:$N$9</c:f>
              <c:numCache>
                <c:formatCode>0</c:formatCode>
                <c:ptCount val="6"/>
                <c:pt idx="1">
                  <c:v>33</c:v>
                </c:pt>
                <c:pt idx="2">
                  <c:v>15</c:v>
                </c:pt>
                <c:pt idx="3">
                  <c:v>48.5</c:v>
                </c:pt>
                <c:pt idx="4">
                  <c:v>22.5</c:v>
                </c:pt>
                <c:pt idx="5">
                  <c:v>25</c:v>
                </c:pt>
              </c:numCache>
            </c:numRef>
          </c:val>
          <c:extLst>
            <c:ext xmlns:c16="http://schemas.microsoft.com/office/drawing/2014/chart" uri="{C3380CC4-5D6E-409C-BE32-E72D297353CC}">
              <c16:uniqueId val="{00000000-39D1-49CE-998E-41949DC85951}"/>
            </c:ext>
          </c:extLst>
        </c:ser>
        <c:dLbls>
          <c:showLegendKey val="0"/>
          <c:showVal val="0"/>
          <c:showCatName val="0"/>
          <c:showSerName val="0"/>
          <c:showPercent val="0"/>
          <c:showBubbleSize val="0"/>
        </c:dLbls>
        <c:gapWidth val="21"/>
        <c:axId val="301862776"/>
        <c:axId val="30186316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(RA!$G$9,RA!$G$9,RA!$G$9,RA!$G$9,RA!$G$9)</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1-39D1-49CE-998E-41949DC85951}"/>
            </c:ext>
          </c:extLst>
        </c:ser>
        <c:dLbls>
          <c:showLegendKey val="0"/>
          <c:showVal val="0"/>
          <c:showCatName val="0"/>
          <c:showSerName val="0"/>
          <c:showPercent val="0"/>
          <c:showBubbleSize val="0"/>
        </c:dLbls>
        <c:marker val="1"/>
        <c:smooth val="0"/>
        <c:axId val="301862776"/>
        <c:axId val="301863168"/>
      </c:lineChart>
      <c:catAx>
        <c:axId val="301862776"/>
        <c:scaling>
          <c:orientation val="minMax"/>
        </c:scaling>
        <c:delete val="1"/>
        <c:axPos val="b"/>
        <c:numFmt formatCode="General" sourceLinked="1"/>
        <c:majorTickMark val="out"/>
        <c:minorTickMark val="none"/>
        <c:tickLblPos val="none"/>
        <c:crossAx val="301863168"/>
        <c:crosses val="autoZero"/>
        <c:auto val="1"/>
        <c:lblAlgn val="ctr"/>
        <c:lblOffset val="100"/>
        <c:noMultiLvlLbl val="0"/>
      </c:catAx>
      <c:valAx>
        <c:axId val="301863168"/>
        <c:scaling>
          <c:orientation val="minMax"/>
          <c:max val="55"/>
          <c:min val="0"/>
        </c:scaling>
        <c:delete val="0"/>
        <c:axPos val="l"/>
        <c:numFmt formatCode="0" sourceLinked="1"/>
        <c:majorTickMark val="none"/>
        <c:minorTickMark val="none"/>
        <c:tickLblPos val="none"/>
        <c:crossAx val="301862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RA!$D$10</c:f>
              <c:strCache>
                <c:ptCount val="1"/>
                <c:pt idx="0">
                  <c:v>Company Innovation / Productivity of human resources - Pharmaceuticals</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RA!$I$11:$N$11</c:f>
              <c:numCache>
                <c:formatCode>General</c:formatCode>
                <c:ptCount val="6"/>
                <c:pt idx="0">
                  <c:v>11.75</c:v>
                </c:pt>
                <c:pt idx="1">
                  <c:v>12</c:v>
                </c:pt>
                <c:pt idx="2">
                  <c:v>13.8</c:v>
                </c:pt>
                <c:pt idx="3">
                  <c:v>21</c:v>
                </c:pt>
                <c:pt idx="4">
                  <c:v>21</c:v>
                </c:pt>
                <c:pt idx="5">
                  <c:v>22.6</c:v>
                </c:pt>
              </c:numCache>
            </c:numRef>
          </c:val>
          <c:extLst>
            <c:ext xmlns:c16="http://schemas.microsoft.com/office/drawing/2014/chart" uri="{C3380CC4-5D6E-409C-BE32-E72D297353CC}">
              <c16:uniqueId val="{00000000-0F88-4085-9709-E3AE1D8CC71F}"/>
            </c:ext>
          </c:extLst>
        </c:ser>
        <c:dLbls>
          <c:showLegendKey val="0"/>
          <c:showVal val="0"/>
          <c:showCatName val="0"/>
          <c:showSerName val="0"/>
          <c:showPercent val="0"/>
          <c:showBubbleSize val="0"/>
        </c:dLbls>
        <c:gapWidth val="21"/>
        <c:axId val="301863952"/>
        <c:axId val="30186434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(RA!$G$11,RA!$G$11,RA!$G$11,RA!$G$11,RA!$G$11)</c:f>
              <c:numCache>
                <c:formatCode>General</c:formatCode>
                <c:ptCount val="5"/>
                <c:pt idx="0">
                  <c:v>11</c:v>
                </c:pt>
                <c:pt idx="1">
                  <c:v>11</c:v>
                </c:pt>
                <c:pt idx="2">
                  <c:v>11</c:v>
                </c:pt>
                <c:pt idx="3">
                  <c:v>11</c:v>
                </c:pt>
                <c:pt idx="4">
                  <c:v>11</c:v>
                </c:pt>
              </c:numCache>
            </c:numRef>
          </c:val>
          <c:smooth val="0"/>
          <c:extLst>
            <c:ext xmlns:c16="http://schemas.microsoft.com/office/drawing/2014/chart" uri="{C3380CC4-5D6E-409C-BE32-E72D297353CC}">
              <c16:uniqueId val="{00000001-0F88-4085-9709-E3AE1D8CC71F}"/>
            </c:ext>
          </c:extLst>
        </c:ser>
        <c:dLbls>
          <c:showLegendKey val="0"/>
          <c:showVal val="0"/>
          <c:showCatName val="0"/>
          <c:showSerName val="0"/>
          <c:showPercent val="0"/>
          <c:showBubbleSize val="0"/>
        </c:dLbls>
        <c:marker val="1"/>
        <c:smooth val="0"/>
        <c:axId val="301863952"/>
        <c:axId val="301864344"/>
      </c:lineChart>
      <c:catAx>
        <c:axId val="301863952"/>
        <c:scaling>
          <c:orientation val="minMax"/>
        </c:scaling>
        <c:delete val="1"/>
        <c:axPos val="b"/>
        <c:numFmt formatCode="General" sourceLinked="1"/>
        <c:majorTickMark val="out"/>
        <c:minorTickMark val="none"/>
        <c:tickLblPos val="none"/>
        <c:crossAx val="301864344"/>
        <c:crosses val="autoZero"/>
        <c:auto val="1"/>
        <c:lblAlgn val="ctr"/>
        <c:lblOffset val="100"/>
        <c:noMultiLvlLbl val="0"/>
      </c:catAx>
      <c:valAx>
        <c:axId val="301864344"/>
        <c:scaling>
          <c:orientation val="minMax"/>
          <c:max val="25"/>
          <c:min val="0"/>
        </c:scaling>
        <c:delete val="0"/>
        <c:axPos val="l"/>
        <c:numFmt formatCode="General" sourceLinked="1"/>
        <c:majorTickMark val="none"/>
        <c:minorTickMark val="none"/>
        <c:tickLblPos val="none"/>
        <c:crossAx val="30186395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RA!$D$12</c:f>
              <c:strCache>
                <c:ptCount val="1"/>
                <c:pt idx="0">
                  <c:v>Company Innovation / Productivity of human resources - Non Pharmaceuticals</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RA!$I$13:$N$13</c:f>
              <c:numCache>
                <c:formatCode>0</c:formatCode>
                <c:ptCount val="6"/>
                <c:pt idx="1">
                  <c:v>58</c:v>
                </c:pt>
                <c:pt idx="2">
                  <c:v>87</c:v>
                </c:pt>
                <c:pt idx="3">
                  <c:v>85.5</c:v>
                </c:pt>
                <c:pt idx="4">
                  <c:v>84.666666666666671</c:v>
                </c:pt>
                <c:pt idx="5">
                  <c:v>75</c:v>
                </c:pt>
              </c:numCache>
            </c:numRef>
          </c:val>
          <c:extLst>
            <c:ext xmlns:c16="http://schemas.microsoft.com/office/drawing/2014/chart" uri="{C3380CC4-5D6E-409C-BE32-E72D297353CC}">
              <c16:uniqueId val="{00000000-B447-4BA3-A44C-EBA020A380C7}"/>
            </c:ext>
          </c:extLst>
        </c:ser>
        <c:dLbls>
          <c:showLegendKey val="0"/>
          <c:showVal val="0"/>
          <c:showCatName val="0"/>
          <c:showSerName val="0"/>
          <c:showPercent val="0"/>
          <c:showBubbleSize val="0"/>
        </c:dLbls>
        <c:gapWidth val="21"/>
        <c:axId val="301865128"/>
        <c:axId val="301865520"/>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(RA!$G$13,RA!$G$13,RA!$G$13,RA!$G$13,RA!$G$13)</c:f>
              <c:numCache>
                <c:formatCode>General</c:formatCode>
                <c:ptCount val="5"/>
                <c:pt idx="0">
                  <c:v>60</c:v>
                </c:pt>
                <c:pt idx="1">
                  <c:v>60</c:v>
                </c:pt>
                <c:pt idx="2">
                  <c:v>60</c:v>
                </c:pt>
                <c:pt idx="3">
                  <c:v>60</c:v>
                </c:pt>
                <c:pt idx="4">
                  <c:v>60</c:v>
                </c:pt>
              </c:numCache>
            </c:numRef>
          </c:val>
          <c:smooth val="0"/>
          <c:extLst>
            <c:ext xmlns:c16="http://schemas.microsoft.com/office/drawing/2014/chart" uri="{C3380CC4-5D6E-409C-BE32-E72D297353CC}">
              <c16:uniqueId val="{00000001-B447-4BA3-A44C-EBA020A380C7}"/>
            </c:ext>
          </c:extLst>
        </c:ser>
        <c:dLbls>
          <c:showLegendKey val="0"/>
          <c:showVal val="0"/>
          <c:showCatName val="0"/>
          <c:showSerName val="0"/>
          <c:showPercent val="0"/>
          <c:showBubbleSize val="0"/>
        </c:dLbls>
        <c:marker val="1"/>
        <c:smooth val="0"/>
        <c:axId val="301865128"/>
        <c:axId val="301865520"/>
      </c:lineChart>
      <c:catAx>
        <c:axId val="301865128"/>
        <c:scaling>
          <c:orientation val="minMax"/>
        </c:scaling>
        <c:delete val="1"/>
        <c:axPos val="b"/>
        <c:numFmt formatCode="General" sourceLinked="1"/>
        <c:majorTickMark val="out"/>
        <c:minorTickMark val="none"/>
        <c:tickLblPos val="none"/>
        <c:crossAx val="301865520"/>
        <c:crosses val="autoZero"/>
        <c:auto val="1"/>
        <c:lblAlgn val="ctr"/>
        <c:lblOffset val="100"/>
        <c:noMultiLvlLbl val="0"/>
      </c:catAx>
      <c:valAx>
        <c:axId val="301865520"/>
        <c:scaling>
          <c:orientation val="minMax"/>
          <c:min val="0"/>
        </c:scaling>
        <c:delete val="0"/>
        <c:axPos val="l"/>
        <c:numFmt formatCode="0" sourceLinked="1"/>
        <c:majorTickMark val="none"/>
        <c:minorTickMark val="none"/>
        <c:tickLblPos val="none"/>
        <c:crossAx val="301865128"/>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RA!$D$14</c:f>
              <c:strCache>
                <c:ptCount val="1"/>
                <c:pt idx="0">
                  <c:v>Compliance to correspondence deadlines from EOF - Pharmaceuticals</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RA!$I$15:$N$15</c:f>
              <c:numCache>
                <c:formatCode>0</c:formatCode>
                <c:ptCount val="6"/>
                <c:pt idx="2" formatCode="0%">
                  <c:v>1</c:v>
                </c:pt>
                <c:pt idx="3" formatCode="0%">
                  <c:v>1</c:v>
                </c:pt>
                <c:pt idx="4" formatCode="0%">
                  <c:v>1</c:v>
                </c:pt>
                <c:pt idx="5" formatCode="0%">
                  <c:v>1</c:v>
                </c:pt>
              </c:numCache>
            </c:numRef>
          </c:val>
          <c:extLst>
            <c:ext xmlns:c16="http://schemas.microsoft.com/office/drawing/2014/chart" uri="{C3380CC4-5D6E-409C-BE32-E72D297353CC}">
              <c16:uniqueId val="{00000000-AA21-48BF-831C-9404C8581522}"/>
            </c:ext>
          </c:extLst>
        </c:ser>
        <c:dLbls>
          <c:showLegendKey val="0"/>
          <c:showVal val="0"/>
          <c:showCatName val="0"/>
          <c:showSerName val="0"/>
          <c:showPercent val="0"/>
          <c:showBubbleSize val="0"/>
        </c:dLbls>
        <c:gapWidth val="21"/>
        <c:axId val="301866304"/>
        <c:axId val="301866696"/>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(RA!$G$15,RA!$G$15,RA!$G$15,RA!$G$15,RA!$G$15)</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AA21-48BF-831C-9404C8581522}"/>
            </c:ext>
          </c:extLst>
        </c:ser>
        <c:dLbls>
          <c:showLegendKey val="0"/>
          <c:showVal val="0"/>
          <c:showCatName val="0"/>
          <c:showSerName val="0"/>
          <c:showPercent val="0"/>
          <c:showBubbleSize val="0"/>
        </c:dLbls>
        <c:marker val="1"/>
        <c:smooth val="0"/>
        <c:axId val="301866304"/>
        <c:axId val="301866696"/>
      </c:lineChart>
      <c:catAx>
        <c:axId val="301866304"/>
        <c:scaling>
          <c:orientation val="minMax"/>
        </c:scaling>
        <c:delete val="1"/>
        <c:axPos val="b"/>
        <c:numFmt formatCode="General" sourceLinked="1"/>
        <c:majorTickMark val="out"/>
        <c:minorTickMark val="none"/>
        <c:tickLblPos val="none"/>
        <c:crossAx val="301866696"/>
        <c:crosses val="autoZero"/>
        <c:auto val="1"/>
        <c:lblAlgn val="ctr"/>
        <c:lblOffset val="100"/>
        <c:noMultiLvlLbl val="0"/>
      </c:catAx>
      <c:valAx>
        <c:axId val="301866696"/>
        <c:scaling>
          <c:orientation val="minMax"/>
          <c:max val="1.2"/>
          <c:min val="0"/>
        </c:scaling>
        <c:delete val="0"/>
        <c:axPos val="l"/>
        <c:numFmt formatCode="0" sourceLinked="1"/>
        <c:majorTickMark val="none"/>
        <c:minorTickMark val="none"/>
        <c:tickLblPos val="none"/>
        <c:crossAx val="30186630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66" r="0.75000000000001066" t="1" header="0.5" footer="0.5"/>
    <c:pageSetup orientation="portrait"/>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RA!$D$16</c:f>
              <c:strCache>
                <c:ptCount val="1"/>
                <c:pt idx="0">
                  <c:v>Efficiency in Dossier construction - Pharmaceuticals</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RA!$I$17:$N$17</c:f>
              <c:numCache>
                <c:formatCode>0</c:formatCode>
                <c:ptCount val="6"/>
                <c:pt idx="2">
                  <c:v>2</c:v>
                </c:pt>
                <c:pt idx="3">
                  <c:v>3</c:v>
                </c:pt>
                <c:pt idx="4">
                  <c:v>2</c:v>
                </c:pt>
                <c:pt idx="5">
                  <c:v>2</c:v>
                </c:pt>
              </c:numCache>
            </c:numRef>
          </c:val>
          <c:extLst>
            <c:ext xmlns:c16="http://schemas.microsoft.com/office/drawing/2014/chart" uri="{C3380CC4-5D6E-409C-BE32-E72D297353CC}">
              <c16:uniqueId val="{00000000-8F30-475C-945F-84CDA6070090}"/>
            </c:ext>
          </c:extLst>
        </c:ser>
        <c:dLbls>
          <c:showLegendKey val="0"/>
          <c:showVal val="0"/>
          <c:showCatName val="0"/>
          <c:showSerName val="0"/>
          <c:showPercent val="0"/>
          <c:showBubbleSize val="0"/>
        </c:dLbls>
        <c:gapWidth val="21"/>
        <c:axId val="301867480"/>
        <c:axId val="30186787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(RA!$G$17,RA!$G$17,RA!$G$17,RA!$G$17,RA!$G$17)</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8F30-475C-945F-84CDA6070090}"/>
            </c:ext>
          </c:extLst>
        </c:ser>
        <c:dLbls>
          <c:showLegendKey val="0"/>
          <c:showVal val="0"/>
          <c:showCatName val="0"/>
          <c:showSerName val="0"/>
          <c:showPercent val="0"/>
          <c:showBubbleSize val="0"/>
        </c:dLbls>
        <c:marker val="1"/>
        <c:smooth val="0"/>
        <c:axId val="301867480"/>
        <c:axId val="301867872"/>
      </c:lineChart>
      <c:catAx>
        <c:axId val="301867480"/>
        <c:scaling>
          <c:orientation val="minMax"/>
        </c:scaling>
        <c:delete val="1"/>
        <c:axPos val="b"/>
        <c:numFmt formatCode="General" sourceLinked="1"/>
        <c:majorTickMark val="out"/>
        <c:minorTickMark val="none"/>
        <c:tickLblPos val="none"/>
        <c:crossAx val="301867872"/>
        <c:crosses val="autoZero"/>
        <c:auto val="1"/>
        <c:lblAlgn val="ctr"/>
        <c:lblOffset val="100"/>
        <c:noMultiLvlLbl val="0"/>
      </c:catAx>
      <c:valAx>
        <c:axId val="301867872"/>
        <c:scaling>
          <c:orientation val="minMax"/>
          <c:min val="0"/>
        </c:scaling>
        <c:delete val="0"/>
        <c:axPos val="l"/>
        <c:numFmt formatCode="0" sourceLinked="1"/>
        <c:majorTickMark val="none"/>
        <c:minorTickMark val="none"/>
        <c:tickLblPos val="none"/>
        <c:crossAx val="30186748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Customer!$D$14</c:f>
              <c:strCache>
                <c:ptCount val="1"/>
                <c:pt idx="0">
                  <c:v>Αριθμός επιστροφών λόγω λάθους παραγγελιοληψίας</c:v>
                </c:pt>
              </c:strCache>
            </c:strRef>
          </c:tx>
          <c:spPr>
            <a:solidFill>
              <a:srgbClr val="0000CC"/>
            </a:solidFill>
            <a:ln w="25400">
              <a:noFill/>
            </a:ln>
          </c:spPr>
          <c:invertIfNegative val="0"/>
          <c:cat>
            <c:numRef>
              <c:f>Customer!$I$5:$N$5</c:f>
              <c:numCache>
                <c:formatCode>General</c:formatCode>
                <c:ptCount val="6"/>
                <c:pt idx="0">
                  <c:v>2014</c:v>
                </c:pt>
                <c:pt idx="1">
                  <c:v>2015</c:v>
                </c:pt>
                <c:pt idx="2">
                  <c:v>2016</c:v>
                </c:pt>
                <c:pt idx="3">
                  <c:v>2017</c:v>
                </c:pt>
                <c:pt idx="4">
                  <c:v>2018</c:v>
                </c:pt>
                <c:pt idx="5">
                  <c:v>2019</c:v>
                </c:pt>
              </c:numCache>
            </c:numRef>
          </c:cat>
          <c:val>
            <c:numRef>
              <c:f>Customer!$I$15:$N$15</c:f>
              <c:numCache>
                <c:formatCode>0.0000</c:formatCode>
                <c:ptCount val="6"/>
                <c:pt idx="0">
                  <c:v>4.321832456961752E-4</c:v>
                </c:pt>
                <c:pt idx="1">
                  <c:v>3.2124827902707662E-4</c:v>
                </c:pt>
                <c:pt idx="2">
                  <c:v>4.0000000000000002E-4</c:v>
                </c:pt>
              </c:numCache>
            </c:numRef>
          </c:val>
          <c:extLst>
            <c:ext xmlns:c16="http://schemas.microsoft.com/office/drawing/2014/chart" uri="{C3380CC4-5D6E-409C-BE32-E72D297353CC}">
              <c16:uniqueId val="{00000000-C101-46E6-B4EF-49F63274A347}"/>
            </c:ext>
          </c:extLst>
        </c:ser>
        <c:dLbls>
          <c:showLegendKey val="0"/>
          <c:showVal val="0"/>
          <c:showCatName val="0"/>
          <c:showSerName val="0"/>
          <c:showPercent val="0"/>
          <c:showBubbleSize val="0"/>
        </c:dLbls>
        <c:gapWidth val="21"/>
        <c:axId val="442101160"/>
        <c:axId val="44210155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(Customer!$G$15,Customer!$G$15,Customer!$G$15,Customer!$G$15,Customer!$G$15)</c:f>
              <c:numCache>
                <c:formatCode>General</c:formatCode>
                <c:ptCount val="5"/>
                <c:pt idx="0">
                  <c:v>1E-3</c:v>
                </c:pt>
                <c:pt idx="1">
                  <c:v>1E-3</c:v>
                </c:pt>
                <c:pt idx="2">
                  <c:v>1E-3</c:v>
                </c:pt>
                <c:pt idx="3">
                  <c:v>1E-3</c:v>
                </c:pt>
                <c:pt idx="4">
                  <c:v>1E-3</c:v>
                </c:pt>
              </c:numCache>
            </c:numRef>
          </c:val>
          <c:smooth val="0"/>
          <c:extLst>
            <c:ext xmlns:c16="http://schemas.microsoft.com/office/drawing/2014/chart" uri="{C3380CC4-5D6E-409C-BE32-E72D297353CC}">
              <c16:uniqueId val="{00000001-C101-46E6-B4EF-49F63274A347}"/>
            </c:ext>
          </c:extLst>
        </c:ser>
        <c:dLbls>
          <c:showLegendKey val="0"/>
          <c:showVal val="0"/>
          <c:showCatName val="0"/>
          <c:showSerName val="0"/>
          <c:showPercent val="0"/>
          <c:showBubbleSize val="0"/>
        </c:dLbls>
        <c:marker val="1"/>
        <c:smooth val="0"/>
        <c:axId val="442101160"/>
        <c:axId val="442101552"/>
      </c:lineChart>
      <c:catAx>
        <c:axId val="442101160"/>
        <c:scaling>
          <c:orientation val="minMax"/>
        </c:scaling>
        <c:delete val="1"/>
        <c:axPos val="b"/>
        <c:numFmt formatCode="General" sourceLinked="1"/>
        <c:majorTickMark val="out"/>
        <c:minorTickMark val="none"/>
        <c:tickLblPos val="none"/>
        <c:crossAx val="442101552"/>
        <c:crosses val="autoZero"/>
        <c:auto val="1"/>
        <c:lblAlgn val="ctr"/>
        <c:lblOffset val="100"/>
        <c:noMultiLvlLbl val="0"/>
      </c:catAx>
      <c:valAx>
        <c:axId val="442101552"/>
        <c:scaling>
          <c:orientation val="minMax"/>
          <c:min val="0"/>
        </c:scaling>
        <c:delete val="0"/>
        <c:axPos val="l"/>
        <c:numFmt formatCode="0.0000" sourceLinked="1"/>
        <c:majorTickMark val="none"/>
        <c:minorTickMark val="none"/>
        <c:tickLblPos val="none"/>
        <c:crossAx val="442101160"/>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44" r="0.75000000000000844" t="1" header="0.5" footer="0.5"/>
    <c:pageSetup orientation="portrait"/>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RA!$D$18</c:f>
              <c:strCache>
                <c:ptCount val="1"/>
                <c:pt idx="0">
                  <c:v>Pharmacovigilance - in time handling of Adverse Reactions (Recording - Inform QA / NB)</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RA!$I$19:$N$19</c:f>
              <c:numCache>
                <c:formatCode>0%</c:formatCode>
                <c:ptCount val="6"/>
                <c:pt idx="1">
                  <c:v>1</c:v>
                </c:pt>
                <c:pt idx="2">
                  <c:v>1</c:v>
                </c:pt>
                <c:pt idx="3">
                  <c:v>1</c:v>
                </c:pt>
                <c:pt idx="4">
                  <c:v>1</c:v>
                </c:pt>
                <c:pt idx="5">
                  <c:v>0</c:v>
                </c:pt>
              </c:numCache>
            </c:numRef>
          </c:val>
          <c:extLst>
            <c:ext xmlns:c16="http://schemas.microsoft.com/office/drawing/2014/chart" uri="{C3380CC4-5D6E-409C-BE32-E72D297353CC}">
              <c16:uniqueId val="{00000000-185B-465C-9249-D53351F97BDA}"/>
            </c:ext>
          </c:extLst>
        </c:ser>
        <c:dLbls>
          <c:showLegendKey val="0"/>
          <c:showVal val="0"/>
          <c:showCatName val="0"/>
          <c:showSerName val="0"/>
          <c:showPercent val="0"/>
          <c:showBubbleSize val="0"/>
        </c:dLbls>
        <c:gapWidth val="21"/>
        <c:axId val="301868656"/>
        <c:axId val="30186904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(RA!$G$19,RA!$G$19,RA!$G$19,RA!$G$19,RA!$G$19)</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185B-465C-9249-D53351F97BDA}"/>
            </c:ext>
          </c:extLst>
        </c:ser>
        <c:dLbls>
          <c:showLegendKey val="0"/>
          <c:showVal val="0"/>
          <c:showCatName val="0"/>
          <c:showSerName val="0"/>
          <c:showPercent val="0"/>
          <c:showBubbleSize val="0"/>
        </c:dLbls>
        <c:marker val="1"/>
        <c:smooth val="0"/>
        <c:axId val="301868656"/>
        <c:axId val="301869048"/>
      </c:lineChart>
      <c:catAx>
        <c:axId val="301868656"/>
        <c:scaling>
          <c:orientation val="minMax"/>
        </c:scaling>
        <c:delete val="1"/>
        <c:axPos val="b"/>
        <c:numFmt formatCode="General" sourceLinked="1"/>
        <c:majorTickMark val="out"/>
        <c:minorTickMark val="none"/>
        <c:tickLblPos val="none"/>
        <c:crossAx val="301869048"/>
        <c:crosses val="autoZero"/>
        <c:auto val="1"/>
        <c:lblAlgn val="ctr"/>
        <c:lblOffset val="100"/>
        <c:noMultiLvlLbl val="0"/>
      </c:catAx>
      <c:valAx>
        <c:axId val="301869048"/>
        <c:scaling>
          <c:orientation val="minMax"/>
          <c:max val="1.2"/>
          <c:min val="0"/>
        </c:scaling>
        <c:delete val="0"/>
        <c:axPos val="l"/>
        <c:numFmt formatCode="0" sourceLinked="1"/>
        <c:majorTickMark val="none"/>
        <c:minorTickMark val="none"/>
        <c:tickLblPos val="none"/>
        <c:crossAx val="301868656"/>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RA!$D$20</c:f>
              <c:strCache>
                <c:ptCount val="1"/>
                <c:pt idx="0">
                  <c:v>Pharmacovigilance - In time follow-up reports &amp; QA notification</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RA!$I$21:$N$21</c:f>
              <c:numCache>
                <c:formatCode>0</c:formatCode>
                <c:ptCount val="6"/>
                <c:pt idx="2" formatCode="0%">
                  <c:v>1</c:v>
                </c:pt>
                <c:pt idx="3" formatCode="0%">
                  <c:v>1</c:v>
                </c:pt>
                <c:pt idx="4" formatCode="0%">
                  <c:v>1</c:v>
                </c:pt>
                <c:pt idx="5" formatCode="0%">
                  <c:v>0</c:v>
                </c:pt>
              </c:numCache>
            </c:numRef>
          </c:val>
          <c:extLst>
            <c:ext xmlns:c16="http://schemas.microsoft.com/office/drawing/2014/chart" uri="{C3380CC4-5D6E-409C-BE32-E72D297353CC}">
              <c16:uniqueId val="{00000000-F1C0-4E5B-81B7-AE6EFE97C4BC}"/>
            </c:ext>
          </c:extLst>
        </c:ser>
        <c:dLbls>
          <c:showLegendKey val="0"/>
          <c:showVal val="0"/>
          <c:showCatName val="0"/>
          <c:showSerName val="0"/>
          <c:showPercent val="0"/>
          <c:showBubbleSize val="0"/>
        </c:dLbls>
        <c:gapWidth val="21"/>
        <c:axId val="301869832"/>
        <c:axId val="30187022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(RA!$G$21,RA!$G$21,RA!$G$21,RA!$G$21,RA!$G$21)</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F1C0-4E5B-81B7-AE6EFE97C4BC}"/>
            </c:ext>
          </c:extLst>
        </c:ser>
        <c:dLbls>
          <c:showLegendKey val="0"/>
          <c:showVal val="0"/>
          <c:showCatName val="0"/>
          <c:showSerName val="0"/>
          <c:showPercent val="0"/>
          <c:showBubbleSize val="0"/>
        </c:dLbls>
        <c:marker val="1"/>
        <c:smooth val="0"/>
        <c:axId val="301869832"/>
        <c:axId val="301870224"/>
      </c:lineChart>
      <c:catAx>
        <c:axId val="301869832"/>
        <c:scaling>
          <c:orientation val="minMax"/>
        </c:scaling>
        <c:delete val="1"/>
        <c:axPos val="b"/>
        <c:numFmt formatCode="General" sourceLinked="1"/>
        <c:majorTickMark val="out"/>
        <c:minorTickMark val="none"/>
        <c:tickLblPos val="none"/>
        <c:crossAx val="301870224"/>
        <c:crosses val="autoZero"/>
        <c:auto val="1"/>
        <c:lblAlgn val="ctr"/>
        <c:lblOffset val="100"/>
        <c:noMultiLvlLbl val="0"/>
      </c:catAx>
      <c:valAx>
        <c:axId val="301870224"/>
        <c:scaling>
          <c:orientation val="minMax"/>
          <c:min val="0"/>
        </c:scaling>
        <c:delete val="0"/>
        <c:axPos val="l"/>
        <c:numFmt formatCode="0" sourceLinked="1"/>
        <c:majorTickMark val="none"/>
        <c:minorTickMark val="none"/>
        <c:tickLblPos val="none"/>
        <c:crossAx val="30186983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RA!$D$22</c:f>
              <c:strCache>
                <c:ptCount val="1"/>
                <c:pt idx="0">
                  <c:v>Medical Device Vigilance - in time handling of Adverse Reactions (Recording - Inform QA)</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RA!$I$23:$N$23</c:f>
              <c:numCache>
                <c:formatCode>0%</c:formatCode>
                <c:ptCount val="6"/>
                <c:pt idx="2">
                  <c:v>1</c:v>
                </c:pt>
                <c:pt idx="3">
                  <c:v>0</c:v>
                </c:pt>
                <c:pt idx="4">
                  <c:v>0</c:v>
                </c:pt>
                <c:pt idx="5">
                  <c:v>0</c:v>
                </c:pt>
              </c:numCache>
            </c:numRef>
          </c:val>
          <c:extLst>
            <c:ext xmlns:c16="http://schemas.microsoft.com/office/drawing/2014/chart" uri="{C3380CC4-5D6E-409C-BE32-E72D297353CC}">
              <c16:uniqueId val="{00000000-E1DA-4453-B2B9-50A795A76E49}"/>
            </c:ext>
          </c:extLst>
        </c:ser>
        <c:dLbls>
          <c:showLegendKey val="0"/>
          <c:showVal val="0"/>
          <c:showCatName val="0"/>
          <c:showSerName val="0"/>
          <c:showPercent val="0"/>
          <c:showBubbleSize val="0"/>
        </c:dLbls>
        <c:gapWidth val="21"/>
        <c:axId val="301871008"/>
        <c:axId val="301871400"/>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(RA!$G$23,RA!$G$23,RA!$G$23,RA!$G$23,RA!$G$23)</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E1DA-4453-B2B9-50A795A76E49}"/>
            </c:ext>
          </c:extLst>
        </c:ser>
        <c:dLbls>
          <c:showLegendKey val="0"/>
          <c:showVal val="0"/>
          <c:showCatName val="0"/>
          <c:showSerName val="0"/>
          <c:showPercent val="0"/>
          <c:showBubbleSize val="0"/>
        </c:dLbls>
        <c:marker val="1"/>
        <c:smooth val="0"/>
        <c:axId val="301871008"/>
        <c:axId val="301871400"/>
      </c:lineChart>
      <c:catAx>
        <c:axId val="301871008"/>
        <c:scaling>
          <c:orientation val="minMax"/>
        </c:scaling>
        <c:delete val="1"/>
        <c:axPos val="b"/>
        <c:numFmt formatCode="General" sourceLinked="1"/>
        <c:majorTickMark val="out"/>
        <c:minorTickMark val="none"/>
        <c:tickLblPos val="none"/>
        <c:crossAx val="301871400"/>
        <c:crosses val="autoZero"/>
        <c:auto val="1"/>
        <c:lblAlgn val="ctr"/>
        <c:lblOffset val="100"/>
        <c:noMultiLvlLbl val="0"/>
      </c:catAx>
      <c:valAx>
        <c:axId val="301871400"/>
        <c:scaling>
          <c:orientation val="minMax"/>
          <c:min val="0"/>
        </c:scaling>
        <c:delete val="0"/>
        <c:axPos val="l"/>
        <c:numFmt formatCode="0" sourceLinked="1"/>
        <c:majorTickMark val="none"/>
        <c:minorTickMark val="none"/>
        <c:tickLblPos val="none"/>
        <c:crossAx val="301871008"/>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RA!$D$24</c:f>
              <c:strCache>
                <c:ptCount val="1"/>
                <c:pt idx="0">
                  <c:v>Medical Device Vigilance - in time handling of Serious Adverse Reactions (Recording - Inform QA / NB)</c:v>
                </c:pt>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RA!$I$25:$M$25</c:f>
              <c:numCache>
                <c:formatCode>0%</c:formatCode>
                <c:ptCount val="5"/>
                <c:pt idx="2">
                  <c:v>0</c:v>
                </c:pt>
                <c:pt idx="3">
                  <c:v>0</c:v>
                </c:pt>
                <c:pt idx="4">
                  <c:v>0</c:v>
                </c:pt>
              </c:numCache>
            </c:numRef>
          </c:val>
          <c:extLst>
            <c:ext xmlns:c16="http://schemas.microsoft.com/office/drawing/2014/chart" uri="{C3380CC4-5D6E-409C-BE32-E72D297353CC}">
              <c16:uniqueId val="{00000000-B80D-47BD-946C-C75BD0B836F3}"/>
            </c:ext>
          </c:extLst>
        </c:ser>
        <c:dLbls>
          <c:showLegendKey val="0"/>
          <c:showVal val="0"/>
          <c:showCatName val="0"/>
          <c:showSerName val="0"/>
          <c:showPercent val="0"/>
          <c:showBubbleSize val="0"/>
        </c:dLbls>
        <c:gapWidth val="21"/>
        <c:axId val="301872184"/>
        <c:axId val="301872576"/>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(RA!$G$25,RA!$G$25,RA!$G$25,RA!$G$25,RA!$G$25)</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B80D-47BD-946C-C75BD0B836F3}"/>
            </c:ext>
          </c:extLst>
        </c:ser>
        <c:dLbls>
          <c:showLegendKey val="0"/>
          <c:showVal val="0"/>
          <c:showCatName val="0"/>
          <c:showSerName val="0"/>
          <c:showPercent val="0"/>
          <c:showBubbleSize val="0"/>
        </c:dLbls>
        <c:marker val="1"/>
        <c:smooth val="0"/>
        <c:axId val="301872184"/>
        <c:axId val="301872576"/>
      </c:lineChart>
      <c:catAx>
        <c:axId val="301872184"/>
        <c:scaling>
          <c:orientation val="minMax"/>
        </c:scaling>
        <c:delete val="1"/>
        <c:axPos val="b"/>
        <c:numFmt formatCode="General" sourceLinked="1"/>
        <c:majorTickMark val="out"/>
        <c:minorTickMark val="none"/>
        <c:tickLblPos val="none"/>
        <c:crossAx val="301872576"/>
        <c:crosses val="autoZero"/>
        <c:auto val="1"/>
        <c:lblAlgn val="ctr"/>
        <c:lblOffset val="100"/>
        <c:noMultiLvlLbl val="0"/>
      </c:catAx>
      <c:valAx>
        <c:axId val="301872576"/>
        <c:scaling>
          <c:orientation val="minMax"/>
          <c:min val="0"/>
        </c:scaling>
        <c:delete val="0"/>
        <c:axPos val="l"/>
        <c:numFmt formatCode="0" sourceLinked="1"/>
        <c:majorTickMark val="none"/>
        <c:minorTickMark val="none"/>
        <c:tickLblPos val="none"/>
        <c:crossAx val="301872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RA!$D$26</c:f>
              <c:strCache>
                <c:ptCount val="1"/>
                <c:pt idx="0">
                  <c:v>Medical Device Vigilance - post-marketing surveillance</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RA!$I$27:$N$27</c:f>
              <c:numCache>
                <c:formatCode>0%</c:formatCode>
                <c:ptCount val="6"/>
                <c:pt idx="2" formatCode="0.0%">
                  <c:v>0.94900000000000007</c:v>
                </c:pt>
                <c:pt idx="3" formatCode="0.0%">
                  <c:v>0</c:v>
                </c:pt>
                <c:pt idx="4" formatCode="0.0%">
                  <c:v>0</c:v>
                </c:pt>
                <c:pt idx="5" formatCode="0.0%">
                  <c:v>0</c:v>
                </c:pt>
              </c:numCache>
            </c:numRef>
          </c:val>
          <c:extLst>
            <c:ext xmlns:c16="http://schemas.microsoft.com/office/drawing/2014/chart" uri="{C3380CC4-5D6E-409C-BE32-E72D297353CC}">
              <c16:uniqueId val="{00000000-89D1-4872-97B3-47339EC238C1}"/>
            </c:ext>
          </c:extLst>
        </c:ser>
        <c:dLbls>
          <c:showLegendKey val="0"/>
          <c:showVal val="0"/>
          <c:showCatName val="0"/>
          <c:showSerName val="0"/>
          <c:showPercent val="0"/>
          <c:showBubbleSize val="0"/>
        </c:dLbls>
        <c:gapWidth val="21"/>
        <c:axId val="301873360"/>
        <c:axId val="30187375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(RA!$G$27,RA!$G$27,RA!$G$27,RA!$G$27,RA!$G$27)</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89D1-4872-97B3-47339EC238C1}"/>
            </c:ext>
          </c:extLst>
        </c:ser>
        <c:dLbls>
          <c:showLegendKey val="0"/>
          <c:showVal val="0"/>
          <c:showCatName val="0"/>
          <c:showSerName val="0"/>
          <c:showPercent val="0"/>
          <c:showBubbleSize val="0"/>
        </c:dLbls>
        <c:marker val="1"/>
        <c:smooth val="0"/>
        <c:axId val="301873360"/>
        <c:axId val="301873752"/>
      </c:lineChart>
      <c:catAx>
        <c:axId val="301873360"/>
        <c:scaling>
          <c:orientation val="minMax"/>
        </c:scaling>
        <c:delete val="1"/>
        <c:axPos val="b"/>
        <c:numFmt formatCode="General" sourceLinked="1"/>
        <c:majorTickMark val="out"/>
        <c:minorTickMark val="none"/>
        <c:tickLblPos val="none"/>
        <c:crossAx val="301873752"/>
        <c:crosses val="autoZero"/>
        <c:auto val="1"/>
        <c:lblAlgn val="ctr"/>
        <c:lblOffset val="100"/>
        <c:noMultiLvlLbl val="0"/>
      </c:catAx>
      <c:valAx>
        <c:axId val="301873752"/>
        <c:scaling>
          <c:orientation val="minMax"/>
          <c:max val="1.2"/>
          <c:min val="0"/>
        </c:scaling>
        <c:delete val="0"/>
        <c:axPos val="l"/>
        <c:numFmt formatCode="0" sourceLinked="1"/>
        <c:majorTickMark val="none"/>
        <c:minorTickMark val="none"/>
        <c:tickLblPos val="none"/>
        <c:crossAx val="301873360"/>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RA!$D$28</c:f>
              <c:strCache>
                <c:ptCount val="1"/>
                <c:pt idx="0">
                  <c:v>CosmetoVigilance - in time handling of Spontaneous Adverse Reactions (Recording - Inform QA)</c:v>
                </c:pt>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RA!$I$29:$M$29</c:f>
              <c:numCache>
                <c:formatCode>0%</c:formatCode>
                <c:ptCount val="5"/>
                <c:pt idx="2">
                  <c:v>0</c:v>
                </c:pt>
                <c:pt idx="3">
                  <c:v>0</c:v>
                </c:pt>
                <c:pt idx="4">
                  <c:v>0</c:v>
                </c:pt>
              </c:numCache>
            </c:numRef>
          </c:val>
          <c:extLst>
            <c:ext xmlns:c16="http://schemas.microsoft.com/office/drawing/2014/chart" uri="{C3380CC4-5D6E-409C-BE32-E72D297353CC}">
              <c16:uniqueId val="{00000000-F0A3-4E5E-9D83-DE74366F6C32}"/>
            </c:ext>
          </c:extLst>
        </c:ser>
        <c:dLbls>
          <c:showLegendKey val="0"/>
          <c:showVal val="0"/>
          <c:showCatName val="0"/>
          <c:showSerName val="0"/>
          <c:showPercent val="0"/>
          <c:showBubbleSize val="0"/>
        </c:dLbls>
        <c:gapWidth val="21"/>
        <c:axId val="301874536"/>
        <c:axId val="30187492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(RA!$G$29,RA!$G$29,RA!$G$29,RA!$G$29,RA!$G$29)</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F0A3-4E5E-9D83-DE74366F6C32}"/>
            </c:ext>
          </c:extLst>
        </c:ser>
        <c:dLbls>
          <c:showLegendKey val="0"/>
          <c:showVal val="0"/>
          <c:showCatName val="0"/>
          <c:showSerName val="0"/>
          <c:showPercent val="0"/>
          <c:showBubbleSize val="0"/>
        </c:dLbls>
        <c:marker val="1"/>
        <c:smooth val="0"/>
        <c:axId val="301874536"/>
        <c:axId val="301874928"/>
      </c:lineChart>
      <c:catAx>
        <c:axId val="301874536"/>
        <c:scaling>
          <c:orientation val="minMax"/>
        </c:scaling>
        <c:delete val="1"/>
        <c:axPos val="b"/>
        <c:numFmt formatCode="General" sourceLinked="1"/>
        <c:majorTickMark val="out"/>
        <c:minorTickMark val="none"/>
        <c:tickLblPos val="none"/>
        <c:crossAx val="301874928"/>
        <c:crosses val="autoZero"/>
        <c:auto val="1"/>
        <c:lblAlgn val="ctr"/>
        <c:lblOffset val="100"/>
        <c:noMultiLvlLbl val="0"/>
      </c:catAx>
      <c:valAx>
        <c:axId val="301874928"/>
        <c:scaling>
          <c:orientation val="minMax"/>
          <c:min val="0"/>
        </c:scaling>
        <c:delete val="0"/>
        <c:axPos val="l"/>
        <c:numFmt formatCode="0" sourceLinked="1"/>
        <c:majorTickMark val="none"/>
        <c:minorTickMark val="none"/>
        <c:tickLblPos val="none"/>
        <c:crossAx val="3018745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RA!$D$30</c:f>
              <c:strCache>
                <c:ptCount val="1"/>
                <c:pt idx="0">
                  <c:v>CosmetoVigilance - in time handling of Serious Adverse Reactions (Recording - Inform QA / NB)</c:v>
                </c:pt>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RA!$I$31:$M$31</c:f>
              <c:numCache>
                <c:formatCode>0%</c:formatCode>
                <c:ptCount val="5"/>
                <c:pt idx="2">
                  <c:v>0</c:v>
                </c:pt>
                <c:pt idx="3">
                  <c:v>0</c:v>
                </c:pt>
                <c:pt idx="4">
                  <c:v>0</c:v>
                </c:pt>
              </c:numCache>
            </c:numRef>
          </c:val>
          <c:extLst>
            <c:ext xmlns:c16="http://schemas.microsoft.com/office/drawing/2014/chart" uri="{C3380CC4-5D6E-409C-BE32-E72D297353CC}">
              <c16:uniqueId val="{00000000-3ED9-466E-B09A-89490A136A94}"/>
            </c:ext>
          </c:extLst>
        </c:ser>
        <c:dLbls>
          <c:showLegendKey val="0"/>
          <c:showVal val="0"/>
          <c:showCatName val="0"/>
          <c:showSerName val="0"/>
          <c:showPercent val="0"/>
          <c:showBubbleSize val="0"/>
        </c:dLbls>
        <c:gapWidth val="21"/>
        <c:axId val="301875712"/>
        <c:axId val="30187610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(RA!$G$31,RA!$G$31,RA!$G$31,RA!$G$31,RA!$G$31)</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3ED9-466E-B09A-89490A136A94}"/>
            </c:ext>
          </c:extLst>
        </c:ser>
        <c:dLbls>
          <c:showLegendKey val="0"/>
          <c:showVal val="0"/>
          <c:showCatName val="0"/>
          <c:showSerName val="0"/>
          <c:showPercent val="0"/>
          <c:showBubbleSize val="0"/>
        </c:dLbls>
        <c:marker val="1"/>
        <c:smooth val="0"/>
        <c:axId val="301875712"/>
        <c:axId val="301876104"/>
      </c:lineChart>
      <c:catAx>
        <c:axId val="301875712"/>
        <c:scaling>
          <c:orientation val="minMax"/>
        </c:scaling>
        <c:delete val="1"/>
        <c:axPos val="b"/>
        <c:numFmt formatCode="General" sourceLinked="1"/>
        <c:majorTickMark val="out"/>
        <c:minorTickMark val="none"/>
        <c:tickLblPos val="none"/>
        <c:crossAx val="301876104"/>
        <c:crosses val="autoZero"/>
        <c:auto val="1"/>
        <c:lblAlgn val="ctr"/>
        <c:lblOffset val="100"/>
        <c:noMultiLvlLbl val="0"/>
      </c:catAx>
      <c:valAx>
        <c:axId val="301876104"/>
        <c:scaling>
          <c:orientation val="minMax"/>
          <c:min val="0"/>
        </c:scaling>
        <c:delete val="0"/>
        <c:axPos val="l"/>
        <c:numFmt formatCode="0" sourceLinked="1"/>
        <c:majorTickMark val="none"/>
        <c:minorTickMark val="none"/>
        <c:tickLblPos val="none"/>
        <c:crossAx val="301875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RA!$D$32</c:f>
              <c:strCache>
                <c:ptCount val="1"/>
                <c:pt idx="0">
                  <c:v>Supplements - Biocides Vigilance - on time handling of Adverse Reactions (Recording - Inform QA)</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RA!$I$33:$N$33</c:f>
              <c:numCache>
                <c:formatCode>0%</c:formatCode>
                <c:ptCount val="6"/>
                <c:pt idx="2">
                  <c:v>1</c:v>
                </c:pt>
                <c:pt idx="3">
                  <c:v>1</c:v>
                </c:pt>
                <c:pt idx="4">
                  <c:v>1</c:v>
                </c:pt>
                <c:pt idx="5">
                  <c:v>0</c:v>
                </c:pt>
              </c:numCache>
            </c:numRef>
          </c:val>
          <c:extLst>
            <c:ext xmlns:c16="http://schemas.microsoft.com/office/drawing/2014/chart" uri="{C3380CC4-5D6E-409C-BE32-E72D297353CC}">
              <c16:uniqueId val="{00000000-FA4D-4D52-A037-27BCF2B0BC46}"/>
            </c:ext>
          </c:extLst>
        </c:ser>
        <c:dLbls>
          <c:showLegendKey val="0"/>
          <c:showVal val="0"/>
          <c:showCatName val="0"/>
          <c:showSerName val="0"/>
          <c:showPercent val="0"/>
          <c:showBubbleSize val="0"/>
        </c:dLbls>
        <c:gapWidth val="21"/>
        <c:axId val="301876888"/>
        <c:axId val="301877280"/>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(RA!$G$33,RA!$G$33,RA!$G$33,RA!$G$33,RA!$G$33)</c:f>
              <c:numCache>
                <c:formatCode>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FA4D-4D52-A037-27BCF2B0BC46}"/>
            </c:ext>
          </c:extLst>
        </c:ser>
        <c:dLbls>
          <c:showLegendKey val="0"/>
          <c:showVal val="0"/>
          <c:showCatName val="0"/>
          <c:showSerName val="0"/>
          <c:showPercent val="0"/>
          <c:showBubbleSize val="0"/>
        </c:dLbls>
        <c:marker val="1"/>
        <c:smooth val="0"/>
        <c:axId val="301876888"/>
        <c:axId val="301877280"/>
      </c:lineChart>
      <c:catAx>
        <c:axId val="301876888"/>
        <c:scaling>
          <c:orientation val="minMax"/>
        </c:scaling>
        <c:delete val="1"/>
        <c:axPos val="b"/>
        <c:numFmt formatCode="General" sourceLinked="1"/>
        <c:majorTickMark val="out"/>
        <c:minorTickMark val="none"/>
        <c:tickLblPos val="none"/>
        <c:crossAx val="301877280"/>
        <c:crosses val="autoZero"/>
        <c:auto val="1"/>
        <c:lblAlgn val="ctr"/>
        <c:lblOffset val="100"/>
        <c:noMultiLvlLbl val="0"/>
      </c:catAx>
      <c:valAx>
        <c:axId val="301877280"/>
        <c:scaling>
          <c:orientation val="minMax"/>
          <c:max val="1.6"/>
          <c:min val="0"/>
        </c:scaling>
        <c:delete val="0"/>
        <c:axPos val="l"/>
        <c:numFmt formatCode="0" sourceLinked="1"/>
        <c:majorTickMark val="none"/>
        <c:minorTickMark val="none"/>
        <c:tickLblPos val="none"/>
        <c:crossAx val="3018768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RA!$D$34</c:f>
              <c:strCache>
                <c:ptCount val="1"/>
                <c:pt idx="0">
                  <c:v>Clinical Trials - in time handling according to Protocol</c:v>
                </c:pt>
              </c:strCache>
            </c:strRef>
          </c:tx>
          <c:spPr>
            <a:solidFill>
              <a:srgbClr val="0000CC"/>
            </a:solidFill>
            <a:ln w="25400">
              <a:noFill/>
            </a:ln>
          </c:spPr>
          <c:invertIfNegative val="0"/>
          <c:cat>
            <c:numRef>
              <c:f>RA!$I$5:$N$5</c:f>
              <c:numCache>
                <c:formatCode>General</c:formatCode>
                <c:ptCount val="6"/>
                <c:pt idx="0">
                  <c:v>2014</c:v>
                </c:pt>
                <c:pt idx="1">
                  <c:v>2015</c:v>
                </c:pt>
                <c:pt idx="2">
                  <c:v>2016</c:v>
                </c:pt>
                <c:pt idx="3">
                  <c:v>2017</c:v>
                </c:pt>
                <c:pt idx="4">
                  <c:v>2018</c:v>
                </c:pt>
                <c:pt idx="5">
                  <c:v>2019</c:v>
                </c:pt>
              </c:numCache>
            </c:numRef>
          </c:cat>
          <c:val>
            <c:numRef>
              <c:f>RA!$I$35:$N$35</c:f>
              <c:numCache>
                <c:formatCode>0%</c:formatCode>
                <c:ptCount val="6"/>
                <c:pt idx="2">
                  <c:v>1</c:v>
                </c:pt>
                <c:pt idx="3">
                  <c:v>0.66666666666666663</c:v>
                </c:pt>
                <c:pt idx="4">
                  <c:v>1</c:v>
                </c:pt>
                <c:pt idx="5">
                  <c:v>0.83333333333333337</c:v>
                </c:pt>
              </c:numCache>
            </c:numRef>
          </c:val>
          <c:extLst>
            <c:ext xmlns:c16="http://schemas.microsoft.com/office/drawing/2014/chart" uri="{C3380CC4-5D6E-409C-BE32-E72D297353CC}">
              <c16:uniqueId val="{00000000-3764-495E-A1C1-F3E244F6300C}"/>
            </c:ext>
          </c:extLst>
        </c:ser>
        <c:dLbls>
          <c:showLegendKey val="0"/>
          <c:showVal val="0"/>
          <c:showCatName val="0"/>
          <c:showSerName val="0"/>
          <c:showPercent val="0"/>
          <c:showBubbleSize val="0"/>
        </c:dLbls>
        <c:gapWidth val="21"/>
        <c:axId val="301878064"/>
        <c:axId val="301878456"/>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(RA!$G$35,RA!$G$35,RA!$G$35,RA!$G$35,RA!$G$35)</c:f>
              <c:numCache>
                <c:formatCode>0%</c:formatCode>
                <c:ptCount val="5"/>
                <c:pt idx="0">
                  <c:v>0.8</c:v>
                </c:pt>
                <c:pt idx="1">
                  <c:v>0.8</c:v>
                </c:pt>
                <c:pt idx="2">
                  <c:v>0.8</c:v>
                </c:pt>
                <c:pt idx="3">
                  <c:v>0.8</c:v>
                </c:pt>
                <c:pt idx="4">
                  <c:v>0.8</c:v>
                </c:pt>
              </c:numCache>
            </c:numRef>
          </c:val>
          <c:smooth val="0"/>
          <c:extLst>
            <c:ext xmlns:c16="http://schemas.microsoft.com/office/drawing/2014/chart" uri="{C3380CC4-5D6E-409C-BE32-E72D297353CC}">
              <c16:uniqueId val="{00000001-3764-495E-A1C1-F3E244F6300C}"/>
            </c:ext>
          </c:extLst>
        </c:ser>
        <c:dLbls>
          <c:showLegendKey val="0"/>
          <c:showVal val="0"/>
          <c:showCatName val="0"/>
          <c:showSerName val="0"/>
          <c:showPercent val="0"/>
          <c:showBubbleSize val="0"/>
        </c:dLbls>
        <c:marker val="1"/>
        <c:smooth val="0"/>
        <c:axId val="301878064"/>
        <c:axId val="301878456"/>
      </c:lineChart>
      <c:catAx>
        <c:axId val="301878064"/>
        <c:scaling>
          <c:orientation val="minMax"/>
        </c:scaling>
        <c:delete val="1"/>
        <c:axPos val="b"/>
        <c:numFmt formatCode="General" sourceLinked="1"/>
        <c:majorTickMark val="out"/>
        <c:minorTickMark val="none"/>
        <c:tickLblPos val="none"/>
        <c:crossAx val="301878456"/>
        <c:crosses val="autoZero"/>
        <c:auto val="1"/>
        <c:lblAlgn val="ctr"/>
        <c:lblOffset val="100"/>
        <c:noMultiLvlLbl val="0"/>
      </c:catAx>
      <c:valAx>
        <c:axId val="301878456"/>
        <c:scaling>
          <c:orientation val="minMax"/>
          <c:max val="1"/>
        </c:scaling>
        <c:delete val="0"/>
        <c:axPos val="l"/>
        <c:numFmt formatCode="0" sourceLinked="1"/>
        <c:majorTickMark val="none"/>
        <c:minorTickMark val="none"/>
        <c:tickLblPos val="none"/>
        <c:crossAx val="301878064"/>
        <c:crosses val="autoZero"/>
        <c:crossBetween val="between"/>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RA!$D$36</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RA!$I$37:$M$37</c:f>
            </c:numRef>
          </c:val>
          <c:extLst>
            <c:ext xmlns:c16="http://schemas.microsoft.com/office/drawing/2014/chart" uri="{C3380CC4-5D6E-409C-BE32-E72D297353CC}">
              <c16:uniqueId val="{00000000-D24A-4C01-BAE3-812395E7A523}"/>
            </c:ext>
          </c:extLst>
        </c:ser>
        <c:dLbls>
          <c:showLegendKey val="0"/>
          <c:showVal val="0"/>
          <c:showCatName val="0"/>
          <c:showSerName val="0"/>
          <c:showPercent val="0"/>
          <c:showBubbleSize val="0"/>
        </c:dLbls>
        <c:gapWidth val="21"/>
        <c:axId val="301879240"/>
        <c:axId val="30187963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(RA!$G$37,RA!$G$37,RA!$G$37,RA!$G$37,RA!$G$37)</c:f>
            </c:numRef>
          </c:val>
          <c:smooth val="0"/>
          <c:extLst>
            <c:ext xmlns:c16="http://schemas.microsoft.com/office/drawing/2014/chart" uri="{C3380CC4-5D6E-409C-BE32-E72D297353CC}">
              <c16:uniqueId val="{00000001-D24A-4C01-BAE3-812395E7A523}"/>
            </c:ext>
          </c:extLst>
        </c:ser>
        <c:dLbls>
          <c:showLegendKey val="0"/>
          <c:showVal val="0"/>
          <c:showCatName val="0"/>
          <c:showSerName val="0"/>
          <c:showPercent val="0"/>
          <c:showBubbleSize val="0"/>
        </c:dLbls>
        <c:marker val="1"/>
        <c:smooth val="0"/>
        <c:axId val="301879240"/>
        <c:axId val="301879632"/>
      </c:lineChart>
      <c:catAx>
        <c:axId val="301879240"/>
        <c:scaling>
          <c:orientation val="minMax"/>
        </c:scaling>
        <c:delete val="1"/>
        <c:axPos val="b"/>
        <c:majorTickMark val="out"/>
        <c:minorTickMark val="none"/>
        <c:tickLblPos val="none"/>
        <c:crossAx val="301879632"/>
        <c:crosses val="autoZero"/>
        <c:auto val="1"/>
        <c:lblAlgn val="ctr"/>
        <c:lblOffset val="100"/>
        <c:noMultiLvlLbl val="0"/>
      </c:catAx>
      <c:valAx>
        <c:axId val="301879632"/>
        <c:scaling>
          <c:orientation val="minMax"/>
          <c:max val="80"/>
          <c:min val="0"/>
        </c:scaling>
        <c:delete val="0"/>
        <c:axPos val="l"/>
        <c:numFmt formatCode="0.00" sourceLinked="1"/>
        <c:majorTickMark val="none"/>
        <c:minorTickMark val="none"/>
        <c:tickLblPos val="none"/>
        <c:crossAx val="301879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Customer!$D$16</c:f>
              <c:strCache>
                <c:ptCount val="1"/>
                <c:pt idx="0">
                  <c:v>Αριθμός κατεστραμμένων λόγω λάθους στη συσκευασία </c:v>
                </c:pt>
              </c:strCache>
            </c:strRef>
          </c:tx>
          <c:spPr>
            <a:solidFill>
              <a:srgbClr val="0000CC"/>
            </a:solidFill>
            <a:ln w="25400">
              <a:noFill/>
            </a:ln>
          </c:spPr>
          <c:invertIfNegative val="0"/>
          <c:cat>
            <c:numRef>
              <c:f>Customer!$I$5:$N$5</c:f>
              <c:numCache>
                <c:formatCode>General</c:formatCode>
                <c:ptCount val="6"/>
                <c:pt idx="0">
                  <c:v>2014</c:v>
                </c:pt>
                <c:pt idx="1">
                  <c:v>2015</c:v>
                </c:pt>
                <c:pt idx="2">
                  <c:v>2016</c:v>
                </c:pt>
                <c:pt idx="3">
                  <c:v>2017</c:v>
                </c:pt>
                <c:pt idx="4">
                  <c:v>2018</c:v>
                </c:pt>
                <c:pt idx="5">
                  <c:v>2019</c:v>
                </c:pt>
              </c:numCache>
            </c:numRef>
          </c:cat>
          <c:val>
            <c:numRef>
              <c:f>Customer!$I$17:$N$17</c:f>
              <c:numCache>
                <c:formatCode>0.0000</c:formatCode>
                <c:ptCount val="6"/>
                <c:pt idx="0">
                  <c:v>3.6015270474681264E-4</c:v>
                </c:pt>
                <c:pt idx="1">
                  <c:v>1.835704451583295E-4</c:v>
                </c:pt>
                <c:pt idx="2">
                  <c:v>2.9999999999999997E-4</c:v>
                </c:pt>
              </c:numCache>
            </c:numRef>
          </c:val>
          <c:extLst>
            <c:ext xmlns:c16="http://schemas.microsoft.com/office/drawing/2014/chart" uri="{C3380CC4-5D6E-409C-BE32-E72D297353CC}">
              <c16:uniqueId val="{00000000-BE99-4ADA-A0F1-C51D53EA829F}"/>
            </c:ext>
          </c:extLst>
        </c:ser>
        <c:dLbls>
          <c:showLegendKey val="0"/>
          <c:showVal val="0"/>
          <c:showCatName val="0"/>
          <c:showSerName val="0"/>
          <c:showPercent val="0"/>
          <c:showBubbleSize val="0"/>
        </c:dLbls>
        <c:gapWidth val="21"/>
        <c:axId val="442102336"/>
        <c:axId val="44210272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(Customer!$G$17,Customer!$G$17,Customer!$G$17,Customer!$G$17,Customer!$G$17)</c:f>
              <c:numCache>
                <c:formatCode>General</c:formatCode>
                <c:ptCount val="5"/>
                <c:pt idx="0">
                  <c:v>1E-3</c:v>
                </c:pt>
                <c:pt idx="1">
                  <c:v>1E-3</c:v>
                </c:pt>
                <c:pt idx="2">
                  <c:v>1E-3</c:v>
                </c:pt>
                <c:pt idx="3">
                  <c:v>1E-3</c:v>
                </c:pt>
                <c:pt idx="4">
                  <c:v>1E-3</c:v>
                </c:pt>
              </c:numCache>
            </c:numRef>
          </c:val>
          <c:smooth val="0"/>
          <c:extLst>
            <c:ext xmlns:c16="http://schemas.microsoft.com/office/drawing/2014/chart" uri="{C3380CC4-5D6E-409C-BE32-E72D297353CC}">
              <c16:uniqueId val="{00000001-BE99-4ADA-A0F1-C51D53EA829F}"/>
            </c:ext>
          </c:extLst>
        </c:ser>
        <c:dLbls>
          <c:showLegendKey val="0"/>
          <c:showVal val="0"/>
          <c:showCatName val="0"/>
          <c:showSerName val="0"/>
          <c:showPercent val="0"/>
          <c:showBubbleSize val="0"/>
        </c:dLbls>
        <c:marker val="1"/>
        <c:smooth val="0"/>
        <c:axId val="442102336"/>
        <c:axId val="442102728"/>
      </c:lineChart>
      <c:catAx>
        <c:axId val="442102336"/>
        <c:scaling>
          <c:orientation val="minMax"/>
        </c:scaling>
        <c:delete val="1"/>
        <c:axPos val="b"/>
        <c:numFmt formatCode="General" sourceLinked="1"/>
        <c:majorTickMark val="out"/>
        <c:minorTickMark val="none"/>
        <c:tickLblPos val="none"/>
        <c:crossAx val="442102728"/>
        <c:crosses val="autoZero"/>
        <c:auto val="1"/>
        <c:lblAlgn val="ctr"/>
        <c:lblOffset val="100"/>
        <c:noMultiLvlLbl val="0"/>
      </c:catAx>
      <c:valAx>
        <c:axId val="442102728"/>
        <c:scaling>
          <c:orientation val="minMax"/>
          <c:max val="1.1000000000000003E-3"/>
          <c:min val="0"/>
        </c:scaling>
        <c:delete val="0"/>
        <c:axPos val="l"/>
        <c:numFmt formatCode="0.0000" sourceLinked="1"/>
        <c:majorTickMark val="none"/>
        <c:minorTickMark val="none"/>
        <c:tickLblPos val="none"/>
        <c:crossAx val="44210233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RA!$D$38</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RA!$I$39:$M$39</c:f>
            </c:numRef>
          </c:val>
          <c:extLst>
            <c:ext xmlns:c16="http://schemas.microsoft.com/office/drawing/2014/chart" uri="{C3380CC4-5D6E-409C-BE32-E72D297353CC}">
              <c16:uniqueId val="{00000000-F193-4769-B27D-CE542843845A}"/>
            </c:ext>
          </c:extLst>
        </c:ser>
        <c:dLbls>
          <c:showLegendKey val="0"/>
          <c:showVal val="0"/>
          <c:showCatName val="0"/>
          <c:showSerName val="0"/>
          <c:showPercent val="0"/>
          <c:showBubbleSize val="0"/>
        </c:dLbls>
        <c:gapWidth val="21"/>
        <c:axId val="301880416"/>
        <c:axId val="30188080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(RA!$G$39,RA!$G$39,RA!$G$39,RA!$G$39,RA!$G$39)</c:f>
            </c:numRef>
          </c:val>
          <c:smooth val="0"/>
          <c:extLst>
            <c:ext xmlns:c16="http://schemas.microsoft.com/office/drawing/2014/chart" uri="{C3380CC4-5D6E-409C-BE32-E72D297353CC}">
              <c16:uniqueId val="{00000001-F193-4769-B27D-CE542843845A}"/>
            </c:ext>
          </c:extLst>
        </c:ser>
        <c:dLbls>
          <c:showLegendKey val="0"/>
          <c:showVal val="0"/>
          <c:showCatName val="0"/>
          <c:showSerName val="0"/>
          <c:showPercent val="0"/>
          <c:showBubbleSize val="0"/>
        </c:dLbls>
        <c:marker val="1"/>
        <c:smooth val="0"/>
        <c:axId val="301880416"/>
        <c:axId val="301880808"/>
      </c:lineChart>
      <c:catAx>
        <c:axId val="301880416"/>
        <c:scaling>
          <c:orientation val="minMax"/>
        </c:scaling>
        <c:delete val="1"/>
        <c:axPos val="b"/>
        <c:majorTickMark val="out"/>
        <c:minorTickMark val="none"/>
        <c:tickLblPos val="none"/>
        <c:crossAx val="301880808"/>
        <c:crosses val="autoZero"/>
        <c:auto val="1"/>
        <c:lblAlgn val="ctr"/>
        <c:lblOffset val="100"/>
        <c:noMultiLvlLbl val="0"/>
      </c:catAx>
      <c:valAx>
        <c:axId val="301880808"/>
        <c:scaling>
          <c:orientation val="minMax"/>
          <c:max val="80"/>
          <c:min val="0"/>
        </c:scaling>
        <c:delete val="0"/>
        <c:axPos val="l"/>
        <c:numFmt formatCode="0.00" sourceLinked="1"/>
        <c:majorTickMark val="none"/>
        <c:minorTickMark val="none"/>
        <c:tickLblPos val="none"/>
        <c:crossAx val="301880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RA!$D$40</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RA!$I$41:$M$41</c:f>
            </c:numRef>
          </c:val>
          <c:extLst>
            <c:ext xmlns:c16="http://schemas.microsoft.com/office/drawing/2014/chart" uri="{C3380CC4-5D6E-409C-BE32-E72D297353CC}">
              <c16:uniqueId val="{00000000-0313-419F-86EA-DB3A442F1627}"/>
            </c:ext>
          </c:extLst>
        </c:ser>
        <c:dLbls>
          <c:showLegendKey val="0"/>
          <c:showVal val="0"/>
          <c:showCatName val="0"/>
          <c:showSerName val="0"/>
          <c:showPercent val="0"/>
          <c:showBubbleSize val="0"/>
        </c:dLbls>
        <c:gapWidth val="21"/>
        <c:axId val="301881592"/>
        <c:axId val="30188198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(RA!$G$41,RA!$G$41,RA!$G$41,RA!$G$41,RA!$G$41)</c:f>
            </c:numRef>
          </c:val>
          <c:smooth val="0"/>
          <c:extLst>
            <c:ext xmlns:c16="http://schemas.microsoft.com/office/drawing/2014/chart" uri="{C3380CC4-5D6E-409C-BE32-E72D297353CC}">
              <c16:uniqueId val="{00000001-0313-419F-86EA-DB3A442F1627}"/>
            </c:ext>
          </c:extLst>
        </c:ser>
        <c:dLbls>
          <c:showLegendKey val="0"/>
          <c:showVal val="0"/>
          <c:showCatName val="0"/>
          <c:showSerName val="0"/>
          <c:showPercent val="0"/>
          <c:showBubbleSize val="0"/>
        </c:dLbls>
        <c:marker val="1"/>
        <c:smooth val="0"/>
        <c:axId val="301881592"/>
        <c:axId val="301881984"/>
      </c:lineChart>
      <c:catAx>
        <c:axId val="301881592"/>
        <c:scaling>
          <c:orientation val="minMax"/>
        </c:scaling>
        <c:delete val="1"/>
        <c:axPos val="b"/>
        <c:majorTickMark val="out"/>
        <c:minorTickMark val="none"/>
        <c:tickLblPos val="none"/>
        <c:crossAx val="301881984"/>
        <c:crosses val="autoZero"/>
        <c:auto val="1"/>
        <c:lblAlgn val="ctr"/>
        <c:lblOffset val="100"/>
        <c:noMultiLvlLbl val="0"/>
      </c:catAx>
      <c:valAx>
        <c:axId val="301881984"/>
        <c:scaling>
          <c:orientation val="minMax"/>
          <c:max val="80"/>
          <c:min val="0"/>
        </c:scaling>
        <c:delete val="0"/>
        <c:axPos val="l"/>
        <c:numFmt formatCode="0.00" sourceLinked="1"/>
        <c:majorTickMark val="none"/>
        <c:minorTickMark val="none"/>
        <c:tickLblPos val="none"/>
        <c:crossAx val="301881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88" r="0.75000000000001088" t="1" header="0.5" footer="0.5"/>
    <c:pageSetup orientation="portrait"/>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RA!$D$42</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RA!$I$43:$M$43</c:f>
            </c:numRef>
          </c:val>
          <c:extLst>
            <c:ext xmlns:c16="http://schemas.microsoft.com/office/drawing/2014/chart" uri="{C3380CC4-5D6E-409C-BE32-E72D297353CC}">
              <c16:uniqueId val="{00000000-A783-47D2-96DD-9836B715A01D}"/>
            </c:ext>
          </c:extLst>
        </c:ser>
        <c:dLbls>
          <c:showLegendKey val="0"/>
          <c:showVal val="0"/>
          <c:showCatName val="0"/>
          <c:showSerName val="0"/>
          <c:showPercent val="0"/>
          <c:showBubbleSize val="0"/>
        </c:dLbls>
        <c:gapWidth val="21"/>
        <c:axId val="301883160"/>
        <c:axId val="30188355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(RA!$G$43,RA!$G$43,RA!$G$43,RA!$G$43,RA!$G$43)</c:f>
            </c:numRef>
          </c:val>
          <c:smooth val="0"/>
          <c:extLst>
            <c:ext xmlns:c16="http://schemas.microsoft.com/office/drawing/2014/chart" uri="{C3380CC4-5D6E-409C-BE32-E72D297353CC}">
              <c16:uniqueId val="{00000001-A783-47D2-96DD-9836B715A01D}"/>
            </c:ext>
          </c:extLst>
        </c:ser>
        <c:dLbls>
          <c:showLegendKey val="0"/>
          <c:showVal val="0"/>
          <c:showCatName val="0"/>
          <c:showSerName val="0"/>
          <c:showPercent val="0"/>
          <c:showBubbleSize val="0"/>
        </c:dLbls>
        <c:marker val="1"/>
        <c:smooth val="0"/>
        <c:axId val="301883160"/>
        <c:axId val="301883552"/>
      </c:lineChart>
      <c:catAx>
        <c:axId val="301883160"/>
        <c:scaling>
          <c:orientation val="minMax"/>
        </c:scaling>
        <c:delete val="1"/>
        <c:axPos val="b"/>
        <c:majorTickMark val="out"/>
        <c:minorTickMark val="none"/>
        <c:tickLblPos val="none"/>
        <c:crossAx val="301883552"/>
        <c:crosses val="autoZero"/>
        <c:auto val="1"/>
        <c:lblAlgn val="ctr"/>
        <c:lblOffset val="100"/>
        <c:noMultiLvlLbl val="0"/>
      </c:catAx>
      <c:valAx>
        <c:axId val="301883552"/>
        <c:scaling>
          <c:orientation val="minMax"/>
          <c:max val="80"/>
          <c:min val="0"/>
        </c:scaling>
        <c:delete val="0"/>
        <c:axPos val="l"/>
        <c:numFmt formatCode="0.00" sourceLinked="1"/>
        <c:majorTickMark val="none"/>
        <c:minorTickMark val="none"/>
        <c:tickLblPos val="none"/>
        <c:crossAx val="3018831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RA!$D$44</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RA!$I$45:$M$45</c:f>
            </c:numRef>
          </c:val>
          <c:extLst>
            <c:ext xmlns:c16="http://schemas.microsoft.com/office/drawing/2014/chart" uri="{C3380CC4-5D6E-409C-BE32-E72D297353CC}">
              <c16:uniqueId val="{00000000-752E-49E5-A123-B91B773FE653}"/>
            </c:ext>
          </c:extLst>
        </c:ser>
        <c:dLbls>
          <c:showLegendKey val="0"/>
          <c:showVal val="0"/>
          <c:showCatName val="0"/>
          <c:showSerName val="0"/>
          <c:showPercent val="0"/>
          <c:showBubbleSize val="0"/>
        </c:dLbls>
        <c:gapWidth val="21"/>
        <c:axId val="301883944"/>
        <c:axId val="301884336"/>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(RA!$G$45,RA!$G$45,RA!$G$45,RA!$G$45,RA!$G$45)</c:f>
            </c:numRef>
          </c:val>
          <c:smooth val="0"/>
          <c:extLst>
            <c:ext xmlns:c16="http://schemas.microsoft.com/office/drawing/2014/chart" uri="{C3380CC4-5D6E-409C-BE32-E72D297353CC}">
              <c16:uniqueId val="{00000001-752E-49E5-A123-B91B773FE653}"/>
            </c:ext>
          </c:extLst>
        </c:ser>
        <c:dLbls>
          <c:showLegendKey val="0"/>
          <c:showVal val="0"/>
          <c:showCatName val="0"/>
          <c:showSerName val="0"/>
          <c:showPercent val="0"/>
          <c:showBubbleSize val="0"/>
        </c:dLbls>
        <c:marker val="1"/>
        <c:smooth val="0"/>
        <c:axId val="301883944"/>
        <c:axId val="301884336"/>
      </c:lineChart>
      <c:catAx>
        <c:axId val="301883944"/>
        <c:scaling>
          <c:orientation val="minMax"/>
        </c:scaling>
        <c:delete val="1"/>
        <c:axPos val="b"/>
        <c:majorTickMark val="out"/>
        <c:minorTickMark val="none"/>
        <c:tickLblPos val="none"/>
        <c:crossAx val="301884336"/>
        <c:crosses val="autoZero"/>
        <c:auto val="1"/>
        <c:lblAlgn val="ctr"/>
        <c:lblOffset val="100"/>
        <c:noMultiLvlLbl val="0"/>
      </c:catAx>
      <c:valAx>
        <c:axId val="301884336"/>
        <c:scaling>
          <c:orientation val="minMax"/>
          <c:max val="80"/>
          <c:min val="0"/>
        </c:scaling>
        <c:delete val="0"/>
        <c:axPos val="l"/>
        <c:numFmt formatCode="0.00" sourceLinked="1"/>
        <c:majorTickMark val="none"/>
        <c:minorTickMark val="none"/>
        <c:tickLblPos val="none"/>
        <c:crossAx val="301883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RA!$D$46</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RA!$I$47:$M$47</c:f>
            </c:numRef>
          </c:val>
          <c:extLst>
            <c:ext xmlns:c16="http://schemas.microsoft.com/office/drawing/2014/chart" uri="{C3380CC4-5D6E-409C-BE32-E72D297353CC}">
              <c16:uniqueId val="{00000000-801F-4FB5-BF43-5A30E2849153}"/>
            </c:ext>
          </c:extLst>
        </c:ser>
        <c:dLbls>
          <c:showLegendKey val="0"/>
          <c:showVal val="0"/>
          <c:showCatName val="0"/>
          <c:showSerName val="0"/>
          <c:showPercent val="0"/>
          <c:showBubbleSize val="0"/>
        </c:dLbls>
        <c:gapWidth val="21"/>
        <c:axId val="301885120"/>
        <c:axId val="30188551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(RA!$G$47,RA!$G$47,RA!$G$47,RA!$G$47,RA!$G$47)</c:f>
            </c:numRef>
          </c:val>
          <c:smooth val="0"/>
          <c:extLst>
            <c:ext xmlns:c16="http://schemas.microsoft.com/office/drawing/2014/chart" uri="{C3380CC4-5D6E-409C-BE32-E72D297353CC}">
              <c16:uniqueId val="{00000001-801F-4FB5-BF43-5A30E2849153}"/>
            </c:ext>
          </c:extLst>
        </c:ser>
        <c:dLbls>
          <c:showLegendKey val="0"/>
          <c:showVal val="0"/>
          <c:showCatName val="0"/>
          <c:showSerName val="0"/>
          <c:showPercent val="0"/>
          <c:showBubbleSize val="0"/>
        </c:dLbls>
        <c:marker val="1"/>
        <c:smooth val="0"/>
        <c:axId val="301885120"/>
        <c:axId val="301885512"/>
      </c:lineChart>
      <c:catAx>
        <c:axId val="301885120"/>
        <c:scaling>
          <c:orientation val="minMax"/>
        </c:scaling>
        <c:delete val="1"/>
        <c:axPos val="b"/>
        <c:majorTickMark val="out"/>
        <c:minorTickMark val="none"/>
        <c:tickLblPos val="none"/>
        <c:crossAx val="301885512"/>
        <c:crosses val="autoZero"/>
        <c:auto val="1"/>
        <c:lblAlgn val="ctr"/>
        <c:lblOffset val="100"/>
        <c:noMultiLvlLbl val="0"/>
      </c:catAx>
      <c:valAx>
        <c:axId val="301885512"/>
        <c:scaling>
          <c:orientation val="minMax"/>
          <c:max val="80"/>
          <c:min val="0"/>
        </c:scaling>
        <c:delete val="0"/>
        <c:axPos val="l"/>
        <c:numFmt formatCode="0.00" sourceLinked="1"/>
        <c:majorTickMark val="none"/>
        <c:minorTickMark val="none"/>
        <c:tickLblPos val="none"/>
        <c:crossAx val="301885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RA!$D$48</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RA!$I$49:$M$49</c:f>
            </c:numRef>
          </c:val>
          <c:extLst>
            <c:ext xmlns:c16="http://schemas.microsoft.com/office/drawing/2014/chart" uri="{C3380CC4-5D6E-409C-BE32-E72D297353CC}">
              <c16:uniqueId val="{00000000-FC8C-46A2-A939-C9AF9450E18D}"/>
            </c:ext>
          </c:extLst>
        </c:ser>
        <c:dLbls>
          <c:showLegendKey val="0"/>
          <c:showVal val="0"/>
          <c:showCatName val="0"/>
          <c:showSerName val="0"/>
          <c:showPercent val="0"/>
          <c:showBubbleSize val="0"/>
        </c:dLbls>
        <c:gapWidth val="21"/>
        <c:axId val="301886296"/>
        <c:axId val="30188668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(RA!$G$49,RA!$G$49,RA!$G$49,RA!$G$49,RA!$G$49)</c:f>
            </c:numRef>
          </c:val>
          <c:smooth val="0"/>
          <c:extLst>
            <c:ext xmlns:c16="http://schemas.microsoft.com/office/drawing/2014/chart" uri="{C3380CC4-5D6E-409C-BE32-E72D297353CC}">
              <c16:uniqueId val="{00000001-FC8C-46A2-A939-C9AF9450E18D}"/>
            </c:ext>
          </c:extLst>
        </c:ser>
        <c:dLbls>
          <c:showLegendKey val="0"/>
          <c:showVal val="0"/>
          <c:showCatName val="0"/>
          <c:showSerName val="0"/>
          <c:showPercent val="0"/>
          <c:showBubbleSize val="0"/>
        </c:dLbls>
        <c:marker val="1"/>
        <c:smooth val="0"/>
        <c:axId val="301886296"/>
        <c:axId val="301886688"/>
      </c:lineChart>
      <c:catAx>
        <c:axId val="301886296"/>
        <c:scaling>
          <c:orientation val="minMax"/>
        </c:scaling>
        <c:delete val="1"/>
        <c:axPos val="b"/>
        <c:majorTickMark val="out"/>
        <c:minorTickMark val="none"/>
        <c:tickLblPos val="none"/>
        <c:crossAx val="301886688"/>
        <c:crosses val="autoZero"/>
        <c:auto val="1"/>
        <c:lblAlgn val="ctr"/>
        <c:lblOffset val="100"/>
        <c:noMultiLvlLbl val="0"/>
      </c:catAx>
      <c:valAx>
        <c:axId val="301886688"/>
        <c:scaling>
          <c:orientation val="minMax"/>
          <c:max val="80"/>
          <c:min val="0"/>
        </c:scaling>
        <c:delete val="0"/>
        <c:axPos val="l"/>
        <c:numFmt formatCode="0.00" sourceLinked="1"/>
        <c:majorTickMark val="none"/>
        <c:minorTickMark val="none"/>
        <c:tickLblPos val="none"/>
        <c:crossAx val="301886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RA!$D$50</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RA!$I$51:$M$51</c:f>
            </c:numRef>
          </c:val>
          <c:extLst>
            <c:ext xmlns:c16="http://schemas.microsoft.com/office/drawing/2014/chart" uri="{C3380CC4-5D6E-409C-BE32-E72D297353CC}">
              <c16:uniqueId val="{00000000-46D6-4474-9650-5856C0516D22}"/>
            </c:ext>
          </c:extLst>
        </c:ser>
        <c:dLbls>
          <c:showLegendKey val="0"/>
          <c:showVal val="0"/>
          <c:showCatName val="0"/>
          <c:showSerName val="0"/>
          <c:showPercent val="0"/>
          <c:showBubbleSize val="0"/>
        </c:dLbls>
        <c:gapWidth val="21"/>
        <c:axId val="301888256"/>
        <c:axId val="30188864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(RA!$G$51,RA!$G$51,RA!$G$51,RA!$G$51,RA!$G$51)</c:f>
            </c:numRef>
          </c:val>
          <c:smooth val="0"/>
          <c:extLst>
            <c:ext xmlns:c16="http://schemas.microsoft.com/office/drawing/2014/chart" uri="{C3380CC4-5D6E-409C-BE32-E72D297353CC}">
              <c16:uniqueId val="{00000001-46D6-4474-9650-5856C0516D22}"/>
            </c:ext>
          </c:extLst>
        </c:ser>
        <c:dLbls>
          <c:showLegendKey val="0"/>
          <c:showVal val="0"/>
          <c:showCatName val="0"/>
          <c:showSerName val="0"/>
          <c:showPercent val="0"/>
          <c:showBubbleSize val="0"/>
        </c:dLbls>
        <c:marker val="1"/>
        <c:smooth val="0"/>
        <c:axId val="301888256"/>
        <c:axId val="301888648"/>
      </c:lineChart>
      <c:catAx>
        <c:axId val="301888256"/>
        <c:scaling>
          <c:orientation val="minMax"/>
        </c:scaling>
        <c:delete val="1"/>
        <c:axPos val="b"/>
        <c:majorTickMark val="out"/>
        <c:minorTickMark val="none"/>
        <c:tickLblPos val="none"/>
        <c:crossAx val="301888648"/>
        <c:crosses val="autoZero"/>
        <c:auto val="1"/>
        <c:lblAlgn val="ctr"/>
        <c:lblOffset val="100"/>
        <c:noMultiLvlLbl val="0"/>
      </c:catAx>
      <c:valAx>
        <c:axId val="301888648"/>
        <c:scaling>
          <c:orientation val="minMax"/>
          <c:max val="80"/>
          <c:min val="0"/>
        </c:scaling>
        <c:delete val="0"/>
        <c:axPos val="l"/>
        <c:numFmt formatCode="0.00" sourceLinked="1"/>
        <c:majorTickMark val="none"/>
        <c:minorTickMark val="none"/>
        <c:tickLblPos val="none"/>
        <c:crossAx val="30188825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RA!$D$52</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RA!$I$53:$M$53</c:f>
            </c:numRef>
          </c:val>
          <c:extLst>
            <c:ext xmlns:c16="http://schemas.microsoft.com/office/drawing/2014/chart" uri="{C3380CC4-5D6E-409C-BE32-E72D297353CC}">
              <c16:uniqueId val="{00000000-FA2D-473F-90E1-13F2C197C7E6}"/>
            </c:ext>
          </c:extLst>
        </c:ser>
        <c:dLbls>
          <c:showLegendKey val="0"/>
          <c:showVal val="0"/>
          <c:showCatName val="0"/>
          <c:showSerName val="0"/>
          <c:showPercent val="0"/>
          <c:showBubbleSize val="0"/>
        </c:dLbls>
        <c:gapWidth val="21"/>
        <c:axId val="301889432"/>
        <c:axId val="30188982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(RA!$G$53,RA!$G$53,RA!$G$53,RA!$G$53,RA!$G$53)</c:f>
            </c:numRef>
          </c:val>
          <c:smooth val="0"/>
          <c:extLst>
            <c:ext xmlns:c16="http://schemas.microsoft.com/office/drawing/2014/chart" uri="{C3380CC4-5D6E-409C-BE32-E72D297353CC}">
              <c16:uniqueId val="{00000001-FA2D-473F-90E1-13F2C197C7E6}"/>
            </c:ext>
          </c:extLst>
        </c:ser>
        <c:dLbls>
          <c:showLegendKey val="0"/>
          <c:showVal val="0"/>
          <c:showCatName val="0"/>
          <c:showSerName val="0"/>
          <c:showPercent val="0"/>
          <c:showBubbleSize val="0"/>
        </c:dLbls>
        <c:marker val="1"/>
        <c:smooth val="0"/>
        <c:axId val="301889432"/>
        <c:axId val="301889824"/>
      </c:lineChart>
      <c:catAx>
        <c:axId val="301889432"/>
        <c:scaling>
          <c:orientation val="minMax"/>
        </c:scaling>
        <c:delete val="1"/>
        <c:axPos val="b"/>
        <c:majorTickMark val="out"/>
        <c:minorTickMark val="none"/>
        <c:tickLblPos val="none"/>
        <c:crossAx val="301889824"/>
        <c:crosses val="autoZero"/>
        <c:auto val="1"/>
        <c:lblAlgn val="ctr"/>
        <c:lblOffset val="100"/>
        <c:noMultiLvlLbl val="0"/>
      </c:catAx>
      <c:valAx>
        <c:axId val="301889824"/>
        <c:scaling>
          <c:orientation val="minMax"/>
          <c:max val="80"/>
          <c:min val="0"/>
        </c:scaling>
        <c:delete val="0"/>
        <c:axPos val="l"/>
        <c:numFmt formatCode="0.00" sourceLinked="1"/>
        <c:majorTickMark val="none"/>
        <c:minorTickMark val="none"/>
        <c:tickLblPos val="none"/>
        <c:crossAx val="3018894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1" r="0.7500000000000111" t="1" header="0.5" footer="0.5"/>
    <c:pageSetup orientation="portrait"/>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RA!$D$54</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RA!$I$55:$M$55</c:f>
            </c:numRef>
          </c:val>
          <c:extLst>
            <c:ext xmlns:c16="http://schemas.microsoft.com/office/drawing/2014/chart" uri="{C3380CC4-5D6E-409C-BE32-E72D297353CC}">
              <c16:uniqueId val="{00000000-0678-42C6-B535-E00BDC4ECD63}"/>
            </c:ext>
          </c:extLst>
        </c:ser>
        <c:dLbls>
          <c:showLegendKey val="0"/>
          <c:showVal val="0"/>
          <c:showCatName val="0"/>
          <c:showSerName val="0"/>
          <c:showPercent val="0"/>
          <c:showBubbleSize val="0"/>
        </c:dLbls>
        <c:gapWidth val="21"/>
        <c:axId val="301890608"/>
        <c:axId val="301891000"/>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(RA!$G$55,RA!$G$55,RA!$G$55,RA!$G$55,RA!$G$55)</c:f>
            </c:numRef>
          </c:val>
          <c:smooth val="0"/>
          <c:extLst>
            <c:ext xmlns:c16="http://schemas.microsoft.com/office/drawing/2014/chart" uri="{C3380CC4-5D6E-409C-BE32-E72D297353CC}">
              <c16:uniqueId val="{00000001-0678-42C6-B535-E00BDC4ECD63}"/>
            </c:ext>
          </c:extLst>
        </c:ser>
        <c:dLbls>
          <c:showLegendKey val="0"/>
          <c:showVal val="0"/>
          <c:showCatName val="0"/>
          <c:showSerName val="0"/>
          <c:showPercent val="0"/>
          <c:showBubbleSize val="0"/>
        </c:dLbls>
        <c:marker val="1"/>
        <c:smooth val="0"/>
        <c:axId val="301890608"/>
        <c:axId val="301891000"/>
      </c:lineChart>
      <c:catAx>
        <c:axId val="301890608"/>
        <c:scaling>
          <c:orientation val="minMax"/>
        </c:scaling>
        <c:delete val="1"/>
        <c:axPos val="b"/>
        <c:majorTickMark val="out"/>
        <c:minorTickMark val="none"/>
        <c:tickLblPos val="none"/>
        <c:crossAx val="301891000"/>
        <c:crosses val="autoZero"/>
        <c:auto val="1"/>
        <c:lblAlgn val="ctr"/>
        <c:lblOffset val="100"/>
        <c:noMultiLvlLbl val="0"/>
      </c:catAx>
      <c:valAx>
        <c:axId val="301891000"/>
        <c:scaling>
          <c:orientation val="minMax"/>
          <c:max val="80"/>
          <c:min val="0"/>
        </c:scaling>
        <c:delete val="0"/>
        <c:axPos val="l"/>
        <c:numFmt formatCode="0.00" sourceLinked="1"/>
        <c:majorTickMark val="none"/>
        <c:minorTickMark val="none"/>
        <c:tickLblPos val="none"/>
        <c:crossAx val="3018906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RA!$D$56</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RA!$I$57:$M$57</c:f>
            </c:numRef>
          </c:val>
          <c:extLst>
            <c:ext xmlns:c16="http://schemas.microsoft.com/office/drawing/2014/chart" uri="{C3380CC4-5D6E-409C-BE32-E72D297353CC}">
              <c16:uniqueId val="{00000000-74C0-4593-BFF2-F1CEFB310BF5}"/>
            </c:ext>
          </c:extLst>
        </c:ser>
        <c:dLbls>
          <c:showLegendKey val="0"/>
          <c:showVal val="0"/>
          <c:showCatName val="0"/>
          <c:showSerName val="0"/>
          <c:showPercent val="0"/>
          <c:showBubbleSize val="0"/>
        </c:dLbls>
        <c:gapWidth val="21"/>
        <c:axId val="301891784"/>
        <c:axId val="301892176"/>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(RA!$G$57,RA!$G$57,RA!$G$57,RA!$G$57,RA!$G$57)</c:f>
            </c:numRef>
          </c:val>
          <c:smooth val="0"/>
          <c:extLst>
            <c:ext xmlns:c16="http://schemas.microsoft.com/office/drawing/2014/chart" uri="{C3380CC4-5D6E-409C-BE32-E72D297353CC}">
              <c16:uniqueId val="{00000001-74C0-4593-BFF2-F1CEFB310BF5}"/>
            </c:ext>
          </c:extLst>
        </c:ser>
        <c:dLbls>
          <c:showLegendKey val="0"/>
          <c:showVal val="0"/>
          <c:showCatName val="0"/>
          <c:showSerName val="0"/>
          <c:showPercent val="0"/>
          <c:showBubbleSize val="0"/>
        </c:dLbls>
        <c:marker val="1"/>
        <c:smooth val="0"/>
        <c:axId val="301891784"/>
        <c:axId val="301892176"/>
      </c:lineChart>
      <c:catAx>
        <c:axId val="301891784"/>
        <c:scaling>
          <c:orientation val="minMax"/>
        </c:scaling>
        <c:delete val="1"/>
        <c:axPos val="b"/>
        <c:majorTickMark val="out"/>
        <c:minorTickMark val="none"/>
        <c:tickLblPos val="none"/>
        <c:crossAx val="301892176"/>
        <c:crosses val="autoZero"/>
        <c:auto val="1"/>
        <c:lblAlgn val="ctr"/>
        <c:lblOffset val="100"/>
        <c:noMultiLvlLbl val="0"/>
      </c:catAx>
      <c:valAx>
        <c:axId val="301892176"/>
        <c:scaling>
          <c:orientation val="minMax"/>
          <c:max val="80"/>
          <c:min val="0"/>
        </c:scaling>
        <c:delete val="0"/>
        <c:axPos val="l"/>
        <c:numFmt formatCode="0.00" sourceLinked="1"/>
        <c:majorTickMark val="none"/>
        <c:minorTickMark val="none"/>
        <c:tickLblPos val="none"/>
        <c:crossAx val="3018917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Customer!$D$18</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Customer!$I$19:$M$19</c:f>
            </c:numRef>
          </c:val>
          <c:extLst>
            <c:ext xmlns:c16="http://schemas.microsoft.com/office/drawing/2014/chart" uri="{C3380CC4-5D6E-409C-BE32-E72D297353CC}">
              <c16:uniqueId val="{00000000-2CF6-4505-AFE1-879E2C8FCD38}"/>
            </c:ext>
          </c:extLst>
        </c:ser>
        <c:dLbls>
          <c:showLegendKey val="0"/>
          <c:showVal val="0"/>
          <c:showCatName val="0"/>
          <c:showSerName val="0"/>
          <c:showPercent val="0"/>
          <c:showBubbleSize val="0"/>
        </c:dLbls>
        <c:gapWidth val="21"/>
        <c:axId val="442103512"/>
        <c:axId val="44210390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(Customer!$G$19,Customer!$G$19,Customer!$G$19,Customer!$G$19,Customer!$G$19)</c:f>
            </c:numRef>
          </c:val>
          <c:smooth val="0"/>
          <c:extLst>
            <c:ext xmlns:c16="http://schemas.microsoft.com/office/drawing/2014/chart" uri="{C3380CC4-5D6E-409C-BE32-E72D297353CC}">
              <c16:uniqueId val="{00000001-2CF6-4505-AFE1-879E2C8FCD38}"/>
            </c:ext>
          </c:extLst>
        </c:ser>
        <c:dLbls>
          <c:showLegendKey val="0"/>
          <c:showVal val="0"/>
          <c:showCatName val="0"/>
          <c:showSerName val="0"/>
          <c:showPercent val="0"/>
          <c:showBubbleSize val="0"/>
        </c:dLbls>
        <c:marker val="1"/>
        <c:smooth val="0"/>
        <c:axId val="442103512"/>
        <c:axId val="442103904"/>
      </c:lineChart>
      <c:catAx>
        <c:axId val="442103512"/>
        <c:scaling>
          <c:orientation val="minMax"/>
        </c:scaling>
        <c:delete val="1"/>
        <c:axPos val="b"/>
        <c:majorTickMark val="out"/>
        <c:minorTickMark val="none"/>
        <c:tickLblPos val="none"/>
        <c:crossAx val="442103904"/>
        <c:crosses val="autoZero"/>
        <c:auto val="1"/>
        <c:lblAlgn val="ctr"/>
        <c:lblOffset val="100"/>
        <c:noMultiLvlLbl val="0"/>
      </c:catAx>
      <c:valAx>
        <c:axId val="442103904"/>
        <c:scaling>
          <c:orientation val="minMax"/>
          <c:max val="1"/>
          <c:min val="0"/>
        </c:scaling>
        <c:delete val="0"/>
        <c:axPos val="l"/>
        <c:numFmt formatCode="0%" sourceLinked="1"/>
        <c:majorTickMark val="none"/>
        <c:minorTickMark val="none"/>
        <c:tickLblPos val="none"/>
        <c:crossAx val="442103512"/>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RA!$D$58</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RA!$I$59:$M$59</c:f>
            </c:numRef>
          </c:val>
          <c:extLst>
            <c:ext xmlns:c16="http://schemas.microsoft.com/office/drawing/2014/chart" uri="{C3380CC4-5D6E-409C-BE32-E72D297353CC}">
              <c16:uniqueId val="{00000000-4A4B-4E34-B7C2-C91C9F5266E7}"/>
            </c:ext>
          </c:extLst>
        </c:ser>
        <c:dLbls>
          <c:showLegendKey val="0"/>
          <c:showVal val="0"/>
          <c:showCatName val="0"/>
          <c:showSerName val="0"/>
          <c:showPercent val="0"/>
          <c:showBubbleSize val="0"/>
        </c:dLbls>
        <c:gapWidth val="21"/>
        <c:axId val="301892960"/>
        <c:axId val="301893352"/>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(RA!$G$59,RA!$G$59,RA!$G$59,RA!$G$59,RA!$G$59)</c:f>
            </c:numRef>
          </c:val>
          <c:smooth val="0"/>
          <c:extLst>
            <c:ext xmlns:c16="http://schemas.microsoft.com/office/drawing/2014/chart" uri="{C3380CC4-5D6E-409C-BE32-E72D297353CC}">
              <c16:uniqueId val="{00000001-4A4B-4E34-B7C2-C91C9F5266E7}"/>
            </c:ext>
          </c:extLst>
        </c:ser>
        <c:dLbls>
          <c:showLegendKey val="0"/>
          <c:showVal val="0"/>
          <c:showCatName val="0"/>
          <c:showSerName val="0"/>
          <c:showPercent val="0"/>
          <c:showBubbleSize val="0"/>
        </c:dLbls>
        <c:marker val="1"/>
        <c:smooth val="0"/>
        <c:axId val="301892960"/>
        <c:axId val="301893352"/>
      </c:lineChart>
      <c:catAx>
        <c:axId val="301892960"/>
        <c:scaling>
          <c:orientation val="minMax"/>
        </c:scaling>
        <c:delete val="1"/>
        <c:axPos val="b"/>
        <c:majorTickMark val="out"/>
        <c:minorTickMark val="none"/>
        <c:tickLblPos val="none"/>
        <c:crossAx val="301893352"/>
        <c:crosses val="autoZero"/>
        <c:auto val="1"/>
        <c:lblAlgn val="ctr"/>
        <c:lblOffset val="100"/>
        <c:noMultiLvlLbl val="0"/>
      </c:catAx>
      <c:valAx>
        <c:axId val="301893352"/>
        <c:scaling>
          <c:orientation val="minMax"/>
          <c:max val="80"/>
          <c:min val="0"/>
        </c:scaling>
        <c:delete val="0"/>
        <c:axPos val="l"/>
        <c:numFmt formatCode="0.00" sourceLinked="1"/>
        <c:majorTickMark val="none"/>
        <c:minorTickMark val="none"/>
        <c:tickLblPos val="none"/>
        <c:crossAx val="3018929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RA!$D$60</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RA!$I$61:$M$61</c:f>
            </c:numRef>
          </c:val>
          <c:extLst>
            <c:ext xmlns:c16="http://schemas.microsoft.com/office/drawing/2014/chart" uri="{C3380CC4-5D6E-409C-BE32-E72D297353CC}">
              <c16:uniqueId val="{00000000-ED89-474F-B424-698E8E072AE2}"/>
            </c:ext>
          </c:extLst>
        </c:ser>
        <c:dLbls>
          <c:showLegendKey val="0"/>
          <c:showVal val="0"/>
          <c:showCatName val="0"/>
          <c:showSerName val="0"/>
          <c:showPercent val="0"/>
          <c:showBubbleSize val="0"/>
        </c:dLbls>
        <c:gapWidth val="21"/>
        <c:axId val="301894136"/>
        <c:axId val="305979408"/>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(RA!$G$61,RA!$G$61,RA!$G$61,RA!$G$61,RA!$G$61)</c:f>
            </c:numRef>
          </c:val>
          <c:smooth val="0"/>
          <c:extLst>
            <c:ext xmlns:c16="http://schemas.microsoft.com/office/drawing/2014/chart" uri="{C3380CC4-5D6E-409C-BE32-E72D297353CC}">
              <c16:uniqueId val="{00000001-ED89-474F-B424-698E8E072AE2}"/>
            </c:ext>
          </c:extLst>
        </c:ser>
        <c:dLbls>
          <c:showLegendKey val="0"/>
          <c:showVal val="0"/>
          <c:showCatName val="0"/>
          <c:showSerName val="0"/>
          <c:showPercent val="0"/>
          <c:showBubbleSize val="0"/>
        </c:dLbls>
        <c:marker val="1"/>
        <c:smooth val="0"/>
        <c:axId val="301894136"/>
        <c:axId val="305979408"/>
      </c:lineChart>
      <c:catAx>
        <c:axId val="301894136"/>
        <c:scaling>
          <c:orientation val="minMax"/>
        </c:scaling>
        <c:delete val="1"/>
        <c:axPos val="b"/>
        <c:majorTickMark val="out"/>
        <c:minorTickMark val="none"/>
        <c:tickLblPos val="none"/>
        <c:crossAx val="305979408"/>
        <c:crosses val="autoZero"/>
        <c:auto val="1"/>
        <c:lblAlgn val="ctr"/>
        <c:lblOffset val="100"/>
        <c:noMultiLvlLbl val="0"/>
      </c:catAx>
      <c:valAx>
        <c:axId val="305979408"/>
        <c:scaling>
          <c:orientation val="minMax"/>
          <c:max val="80"/>
          <c:min val="0"/>
        </c:scaling>
        <c:delete val="0"/>
        <c:axPos val="l"/>
        <c:numFmt formatCode="0.00" sourceLinked="1"/>
        <c:majorTickMark val="none"/>
        <c:minorTickMark val="none"/>
        <c:tickLblPos val="none"/>
        <c:crossAx val="3018941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RA!$D$62</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RA!$I$63:$M$63</c:f>
            </c:numRef>
          </c:val>
          <c:extLst>
            <c:ext xmlns:c16="http://schemas.microsoft.com/office/drawing/2014/chart" uri="{C3380CC4-5D6E-409C-BE32-E72D297353CC}">
              <c16:uniqueId val="{00000000-C629-4E1F-9138-FC126328F670}"/>
            </c:ext>
          </c:extLst>
        </c:ser>
        <c:dLbls>
          <c:showLegendKey val="0"/>
          <c:showVal val="0"/>
          <c:showCatName val="0"/>
          <c:showSerName val="0"/>
          <c:showPercent val="0"/>
          <c:showBubbleSize val="0"/>
        </c:dLbls>
        <c:gapWidth val="21"/>
        <c:axId val="305980192"/>
        <c:axId val="305980584"/>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(RA!$G$63,RA!$G$63,RA!$G$63,RA!$G$63,RA!$G$63)</c:f>
            </c:numRef>
          </c:val>
          <c:smooth val="0"/>
          <c:extLst>
            <c:ext xmlns:c16="http://schemas.microsoft.com/office/drawing/2014/chart" uri="{C3380CC4-5D6E-409C-BE32-E72D297353CC}">
              <c16:uniqueId val="{00000001-C629-4E1F-9138-FC126328F670}"/>
            </c:ext>
          </c:extLst>
        </c:ser>
        <c:dLbls>
          <c:showLegendKey val="0"/>
          <c:showVal val="0"/>
          <c:showCatName val="0"/>
          <c:showSerName val="0"/>
          <c:showPercent val="0"/>
          <c:showBubbleSize val="0"/>
        </c:dLbls>
        <c:marker val="1"/>
        <c:smooth val="0"/>
        <c:axId val="305980192"/>
        <c:axId val="305980584"/>
      </c:lineChart>
      <c:catAx>
        <c:axId val="305980192"/>
        <c:scaling>
          <c:orientation val="minMax"/>
        </c:scaling>
        <c:delete val="1"/>
        <c:axPos val="b"/>
        <c:majorTickMark val="out"/>
        <c:minorTickMark val="none"/>
        <c:tickLblPos val="none"/>
        <c:crossAx val="305980584"/>
        <c:crosses val="autoZero"/>
        <c:auto val="1"/>
        <c:lblAlgn val="ctr"/>
        <c:lblOffset val="100"/>
        <c:noMultiLvlLbl val="0"/>
      </c:catAx>
      <c:valAx>
        <c:axId val="305980584"/>
        <c:scaling>
          <c:orientation val="minMax"/>
          <c:max val="80"/>
          <c:min val="0"/>
        </c:scaling>
        <c:delete val="0"/>
        <c:axPos val="l"/>
        <c:numFmt formatCode="0.00" sourceLinked="1"/>
        <c:majorTickMark val="none"/>
        <c:minorTickMark val="none"/>
        <c:tickLblPos val="none"/>
        <c:crossAx val="3059801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RA!$D$64</c:f>
              <c:strCache>
                <c:ptCount val="1"/>
              </c:strCache>
            </c:strRef>
          </c:tx>
          <c:spPr>
            <a:solidFill>
              <a:srgbClr val="0000CC"/>
            </a:solidFill>
            <a:ln w="25400">
              <a:noFill/>
            </a:ln>
          </c:spPr>
          <c:invertIfNegative val="0"/>
          <c:cat>
            <c:numRef>
              <c:f>RA!$I$5:$M$5</c:f>
              <c:numCache>
                <c:formatCode>General</c:formatCode>
                <c:ptCount val="5"/>
                <c:pt idx="0">
                  <c:v>2014</c:v>
                </c:pt>
                <c:pt idx="1">
                  <c:v>2015</c:v>
                </c:pt>
                <c:pt idx="2">
                  <c:v>2016</c:v>
                </c:pt>
                <c:pt idx="3">
                  <c:v>2017</c:v>
                </c:pt>
                <c:pt idx="4">
                  <c:v>2018</c:v>
                </c:pt>
              </c:numCache>
            </c:numRef>
          </c:cat>
          <c:val>
            <c:numRef>
              <c:f>RA!$I$65:$M$65</c:f>
            </c:numRef>
          </c:val>
          <c:extLst>
            <c:ext xmlns:c16="http://schemas.microsoft.com/office/drawing/2014/chart" uri="{C3380CC4-5D6E-409C-BE32-E72D297353CC}">
              <c16:uniqueId val="{00000000-4C59-442F-8C86-6A2A88D74D16}"/>
            </c:ext>
          </c:extLst>
        </c:ser>
        <c:dLbls>
          <c:showLegendKey val="0"/>
          <c:showVal val="0"/>
          <c:showCatName val="0"/>
          <c:showSerName val="0"/>
          <c:showPercent val="0"/>
          <c:showBubbleSize val="0"/>
        </c:dLbls>
        <c:gapWidth val="21"/>
        <c:axId val="305981368"/>
        <c:axId val="305981760"/>
      </c:barChart>
      <c:lineChart>
        <c:grouping val="standard"/>
        <c:varyColors val="0"/>
        <c:ser>
          <c:idx val="1"/>
          <c:order val="1"/>
          <c:tx>
            <c:strRef>
              <c:f>RA!$G$5</c:f>
              <c:strCache>
                <c:ptCount val="1"/>
                <c:pt idx="0">
                  <c:v>Performance Stand. / Bench</c:v>
                </c:pt>
              </c:strCache>
            </c:strRef>
          </c:tx>
          <c:spPr>
            <a:ln w="19050">
              <a:solidFill>
                <a:srgbClr val="FF0000"/>
              </a:solidFill>
              <a:prstDash val="sysDash"/>
            </a:ln>
          </c:spPr>
          <c:marker>
            <c:symbol val="none"/>
          </c:marker>
          <c:val>
            <c:numRef>
              <c:f>(RA!$G$65,RA!$G$65,RA!$G$65,RA!$G$65,RA!$G$65)</c:f>
            </c:numRef>
          </c:val>
          <c:smooth val="0"/>
          <c:extLst>
            <c:ext xmlns:c16="http://schemas.microsoft.com/office/drawing/2014/chart" uri="{C3380CC4-5D6E-409C-BE32-E72D297353CC}">
              <c16:uniqueId val="{00000001-4C59-442F-8C86-6A2A88D74D16}"/>
            </c:ext>
          </c:extLst>
        </c:ser>
        <c:dLbls>
          <c:showLegendKey val="0"/>
          <c:showVal val="0"/>
          <c:showCatName val="0"/>
          <c:showSerName val="0"/>
          <c:showPercent val="0"/>
          <c:showBubbleSize val="0"/>
        </c:dLbls>
        <c:marker val="1"/>
        <c:smooth val="0"/>
        <c:axId val="305981368"/>
        <c:axId val="305981760"/>
      </c:lineChart>
      <c:catAx>
        <c:axId val="305981368"/>
        <c:scaling>
          <c:orientation val="minMax"/>
        </c:scaling>
        <c:delete val="1"/>
        <c:axPos val="b"/>
        <c:majorTickMark val="out"/>
        <c:minorTickMark val="none"/>
        <c:tickLblPos val="none"/>
        <c:crossAx val="305981760"/>
        <c:crosses val="autoZero"/>
        <c:auto val="1"/>
        <c:lblAlgn val="ctr"/>
        <c:lblOffset val="100"/>
        <c:noMultiLvlLbl val="0"/>
      </c:catAx>
      <c:valAx>
        <c:axId val="305981760"/>
        <c:scaling>
          <c:orientation val="minMax"/>
          <c:max val="80"/>
          <c:min val="0"/>
        </c:scaling>
        <c:delete val="0"/>
        <c:axPos val="l"/>
        <c:numFmt formatCode="0.00" sourceLinked="1"/>
        <c:majorTickMark val="none"/>
        <c:minorTickMark val="none"/>
        <c:tickLblPos val="none"/>
        <c:crossAx val="3059813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Marketing!$D$6</c:f>
              <c:strCache>
                <c:ptCount val="1"/>
                <c:pt idx="0">
                  <c:v>Επιστημονικότητα Ιατρικής Ενημέρωσης</c:v>
                </c:pt>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Marketing!$I$7:$M$7</c:f>
              <c:numCache>
                <c:formatCode>0%</c:formatCode>
                <c:ptCount val="5"/>
                <c:pt idx="0">
                  <c:v>0.8</c:v>
                </c:pt>
                <c:pt idx="1">
                  <c:v>0.86</c:v>
                </c:pt>
                <c:pt idx="2">
                  <c:v>0.85</c:v>
                </c:pt>
                <c:pt idx="3">
                  <c:v>0</c:v>
                </c:pt>
                <c:pt idx="4">
                  <c:v>0</c:v>
                </c:pt>
              </c:numCache>
            </c:numRef>
          </c:val>
          <c:extLst>
            <c:ext xmlns:c16="http://schemas.microsoft.com/office/drawing/2014/chart" uri="{C3380CC4-5D6E-409C-BE32-E72D297353CC}">
              <c16:uniqueId val="{00000000-36EF-456B-812A-D3D47647EEE5}"/>
            </c:ext>
          </c:extLst>
        </c:ser>
        <c:dLbls>
          <c:showLegendKey val="0"/>
          <c:showVal val="0"/>
          <c:showCatName val="0"/>
          <c:showSerName val="0"/>
          <c:showPercent val="0"/>
          <c:showBubbleSize val="0"/>
        </c:dLbls>
        <c:gapWidth val="21"/>
        <c:axId val="545729896"/>
        <c:axId val="54573028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(Marketing!$G$7,Marketing!$G$7,Marketing!$G$7,Marketing!$G$7,Marketing!$G$7)</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36EF-456B-812A-D3D47647EEE5}"/>
            </c:ext>
          </c:extLst>
        </c:ser>
        <c:dLbls>
          <c:showLegendKey val="0"/>
          <c:showVal val="0"/>
          <c:showCatName val="0"/>
          <c:showSerName val="0"/>
          <c:showPercent val="0"/>
          <c:showBubbleSize val="0"/>
        </c:dLbls>
        <c:marker val="1"/>
        <c:smooth val="0"/>
        <c:axId val="545729896"/>
        <c:axId val="545730288"/>
      </c:lineChart>
      <c:catAx>
        <c:axId val="545729896"/>
        <c:scaling>
          <c:orientation val="minMax"/>
        </c:scaling>
        <c:delete val="1"/>
        <c:axPos val="b"/>
        <c:numFmt formatCode="General" sourceLinked="1"/>
        <c:majorTickMark val="out"/>
        <c:minorTickMark val="none"/>
        <c:tickLblPos val="none"/>
        <c:crossAx val="545730288"/>
        <c:crosses val="autoZero"/>
        <c:auto val="1"/>
        <c:lblAlgn val="ctr"/>
        <c:lblOffset val="100"/>
        <c:noMultiLvlLbl val="0"/>
      </c:catAx>
      <c:valAx>
        <c:axId val="545730288"/>
        <c:scaling>
          <c:orientation val="minMax"/>
          <c:max val="1.1000000000000001"/>
          <c:min val="0"/>
        </c:scaling>
        <c:delete val="0"/>
        <c:axPos val="l"/>
        <c:numFmt formatCode="0%" sourceLinked="1"/>
        <c:majorTickMark val="none"/>
        <c:minorTickMark val="none"/>
        <c:tickLblPos val="none"/>
        <c:crossAx val="545729896"/>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Marketing!$D$8</c:f>
              <c:strCache>
                <c:ptCount val="1"/>
                <c:pt idx="0">
                  <c:v>Σαφήνεια μηνυμάτων</c:v>
                </c:pt>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Marketing!$I$9:$M$9</c:f>
              <c:numCache>
                <c:formatCode>0%</c:formatCode>
                <c:ptCount val="5"/>
                <c:pt idx="0">
                  <c:v>0.88</c:v>
                </c:pt>
                <c:pt idx="1">
                  <c:v>0.9</c:v>
                </c:pt>
                <c:pt idx="2">
                  <c:v>0.88</c:v>
                </c:pt>
                <c:pt idx="3">
                  <c:v>0</c:v>
                </c:pt>
                <c:pt idx="4">
                  <c:v>0</c:v>
                </c:pt>
              </c:numCache>
            </c:numRef>
          </c:val>
          <c:extLst>
            <c:ext xmlns:c16="http://schemas.microsoft.com/office/drawing/2014/chart" uri="{C3380CC4-5D6E-409C-BE32-E72D297353CC}">
              <c16:uniqueId val="{00000000-DD26-4200-A8DD-F101374DCEE5}"/>
            </c:ext>
          </c:extLst>
        </c:ser>
        <c:dLbls>
          <c:showLegendKey val="0"/>
          <c:showVal val="0"/>
          <c:showCatName val="0"/>
          <c:showSerName val="0"/>
          <c:showPercent val="0"/>
          <c:showBubbleSize val="0"/>
        </c:dLbls>
        <c:gapWidth val="21"/>
        <c:axId val="545731072"/>
        <c:axId val="54573146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(Marketing!$G$9,Marketing!$G$9,Marketing!$G$9,Marketing!$G$9,Marketing!$G$9)</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DD26-4200-A8DD-F101374DCEE5}"/>
            </c:ext>
          </c:extLst>
        </c:ser>
        <c:dLbls>
          <c:showLegendKey val="0"/>
          <c:showVal val="0"/>
          <c:showCatName val="0"/>
          <c:showSerName val="0"/>
          <c:showPercent val="0"/>
          <c:showBubbleSize val="0"/>
        </c:dLbls>
        <c:marker val="1"/>
        <c:smooth val="0"/>
        <c:axId val="545731072"/>
        <c:axId val="545731464"/>
      </c:lineChart>
      <c:catAx>
        <c:axId val="545731072"/>
        <c:scaling>
          <c:orientation val="minMax"/>
        </c:scaling>
        <c:delete val="1"/>
        <c:axPos val="b"/>
        <c:numFmt formatCode="General" sourceLinked="1"/>
        <c:majorTickMark val="out"/>
        <c:minorTickMark val="none"/>
        <c:tickLblPos val="none"/>
        <c:crossAx val="545731464"/>
        <c:crosses val="autoZero"/>
        <c:auto val="1"/>
        <c:lblAlgn val="ctr"/>
        <c:lblOffset val="100"/>
        <c:noMultiLvlLbl val="0"/>
      </c:catAx>
      <c:valAx>
        <c:axId val="545731464"/>
        <c:scaling>
          <c:orientation val="minMax"/>
          <c:max val="1.1000000000000001"/>
          <c:min val="0"/>
        </c:scaling>
        <c:delete val="0"/>
        <c:axPos val="l"/>
        <c:numFmt formatCode="0%" sourceLinked="1"/>
        <c:majorTickMark val="none"/>
        <c:minorTickMark val="none"/>
        <c:tickLblPos val="none"/>
        <c:crossAx val="54573107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Marketing!$D$10</c:f>
              <c:strCache>
                <c:ptCount val="1"/>
                <c:pt idx="0">
                  <c:v>Συνολική ικανοποίηση ιατρών</c:v>
                </c:pt>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Marketing!$I$11:$M$11</c:f>
              <c:numCache>
                <c:formatCode>0%</c:formatCode>
                <c:ptCount val="5"/>
                <c:pt idx="0">
                  <c:v>0.88500000000000001</c:v>
                </c:pt>
                <c:pt idx="1">
                  <c:v>0.90400000000000003</c:v>
                </c:pt>
                <c:pt idx="2">
                  <c:v>0.86</c:v>
                </c:pt>
                <c:pt idx="3">
                  <c:v>0</c:v>
                </c:pt>
                <c:pt idx="4">
                  <c:v>0</c:v>
                </c:pt>
              </c:numCache>
            </c:numRef>
          </c:val>
          <c:extLst>
            <c:ext xmlns:c16="http://schemas.microsoft.com/office/drawing/2014/chart" uri="{C3380CC4-5D6E-409C-BE32-E72D297353CC}">
              <c16:uniqueId val="{00000000-6EDE-49D8-A57B-284985C60ED3}"/>
            </c:ext>
          </c:extLst>
        </c:ser>
        <c:dLbls>
          <c:showLegendKey val="0"/>
          <c:showVal val="0"/>
          <c:showCatName val="0"/>
          <c:showSerName val="0"/>
          <c:showPercent val="0"/>
          <c:showBubbleSize val="0"/>
        </c:dLbls>
        <c:gapWidth val="21"/>
        <c:axId val="545732248"/>
        <c:axId val="54573264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(Marketing!$G$11,Marketing!$G$11,Marketing!$G$11,Marketing!$G$11,Marketing!$G$11)</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6EDE-49D8-A57B-284985C60ED3}"/>
            </c:ext>
          </c:extLst>
        </c:ser>
        <c:dLbls>
          <c:showLegendKey val="0"/>
          <c:showVal val="0"/>
          <c:showCatName val="0"/>
          <c:showSerName val="0"/>
          <c:showPercent val="0"/>
          <c:showBubbleSize val="0"/>
        </c:dLbls>
        <c:marker val="1"/>
        <c:smooth val="0"/>
        <c:axId val="545732248"/>
        <c:axId val="545732640"/>
      </c:lineChart>
      <c:catAx>
        <c:axId val="545732248"/>
        <c:scaling>
          <c:orientation val="minMax"/>
        </c:scaling>
        <c:delete val="1"/>
        <c:axPos val="b"/>
        <c:numFmt formatCode="General" sourceLinked="1"/>
        <c:majorTickMark val="out"/>
        <c:minorTickMark val="none"/>
        <c:tickLblPos val="none"/>
        <c:crossAx val="545732640"/>
        <c:crosses val="autoZero"/>
        <c:auto val="1"/>
        <c:lblAlgn val="ctr"/>
        <c:lblOffset val="100"/>
        <c:noMultiLvlLbl val="0"/>
      </c:catAx>
      <c:valAx>
        <c:axId val="545732640"/>
        <c:scaling>
          <c:orientation val="minMax"/>
          <c:max val="1.1000000000000001"/>
          <c:min val="0"/>
        </c:scaling>
        <c:delete val="0"/>
        <c:axPos val="l"/>
        <c:numFmt formatCode="0%" sourceLinked="1"/>
        <c:majorTickMark val="none"/>
        <c:minorTickMark val="none"/>
        <c:tickLblPos val="none"/>
        <c:crossAx val="54573224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Marketing!$I$13:$M$13</c:f>
            </c:numRef>
          </c:val>
          <c:extLst>
            <c:ext xmlns:c16="http://schemas.microsoft.com/office/drawing/2014/chart" uri="{C3380CC4-5D6E-409C-BE32-E72D297353CC}">
              <c16:uniqueId val="{00000000-5F9A-460A-A14B-A63C2AEA2EF8}"/>
            </c:ext>
          </c:extLst>
        </c:ser>
        <c:dLbls>
          <c:showLegendKey val="0"/>
          <c:showVal val="0"/>
          <c:showCatName val="0"/>
          <c:showSerName val="0"/>
          <c:showPercent val="0"/>
          <c:showBubbleSize val="0"/>
        </c:dLbls>
        <c:gapWidth val="21"/>
        <c:axId val="545733424"/>
        <c:axId val="54573381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(Marketing!$G$13,Marketing!$G$13,Marketing!$G$13,Marketing!$G$13,Marketing!$G$13)</c:f>
            </c:numRef>
          </c:val>
          <c:smooth val="0"/>
          <c:extLst>
            <c:ext xmlns:c16="http://schemas.microsoft.com/office/drawing/2014/chart" uri="{C3380CC4-5D6E-409C-BE32-E72D297353CC}">
              <c16:uniqueId val="{00000001-5F9A-460A-A14B-A63C2AEA2EF8}"/>
            </c:ext>
          </c:extLst>
        </c:ser>
        <c:dLbls>
          <c:showLegendKey val="0"/>
          <c:showVal val="0"/>
          <c:showCatName val="0"/>
          <c:showSerName val="0"/>
          <c:showPercent val="0"/>
          <c:showBubbleSize val="0"/>
        </c:dLbls>
        <c:marker val="1"/>
        <c:smooth val="0"/>
        <c:axId val="545733424"/>
        <c:axId val="545733816"/>
      </c:lineChart>
      <c:catAx>
        <c:axId val="545733424"/>
        <c:scaling>
          <c:orientation val="minMax"/>
        </c:scaling>
        <c:delete val="1"/>
        <c:axPos val="b"/>
        <c:numFmt formatCode="General" sourceLinked="1"/>
        <c:majorTickMark val="out"/>
        <c:minorTickMark val="none"/>
        <c:tickLblPos val="none"/>
        <c:crossAx val="545733816"/>
        <c:crosses val="autoZero"/>
        <c:auto val="1"/>
        <c:lblAlgn val="ctr"/>
        <c:lblOffset val="100"/>
        <c:noMultiLvlLbl val="0"/>
      </c:catAx>
      <c:valAx>
        <c:axId val="545733816"/>
        <c:scaling>
          <c:orientation val="minMax"/>
          <c:max val="10000000"/>
          <c:min val="0"/>
        </c:scaling>
        <c:delete val="0"/>
        <c:axPos val="l"/>
        <c:numFmt formatCode="#,##0" sourceLinked="1"/>
        <c:majorTickMark val="none"/>
        <c:minorTickMark val="none"/>
        <c:tickLblPos val="none"/>
        <c:crossAx val="545733424"/>
        <c:crosses val="autoZero"/>
        <c:crossBetween val="between"/>
        <c:majorUnit val="100"/>
        <c:minorUnit val="10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Marketing!$I$15:$M$15</c:f>
            </c:numRef>
          </c:val>
          <c:extLst>
            <c:ext xmlns:c16="http://schemas.microsoft.com/office/drawing/2014/chart" uri="{C3380CC4-5D6E-409C-BE32-E72D297353CC}">
              <c16:uniqueId val="{00000000-73F0-49DC-8D8A-BEADF0BBDE20}"/>
            </c:ext>
          </c:extLst>
        </c:ser>
        <c:dLbls>
          <c:showLegendKey val="0"/>
          <c:showVal val="0"/>
          <c:showCatName val="0"/>
          <c:showSerName val="0"/>
          <c:showPercent val="0"/>
          <c:showBubbleSize val="0"/>
        </c:dLbls>
        <c:gapWidth val="21"/>
        <c:axId val="545734600"/>
        <c:axId val="54573499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(Marketing!$G$15,Marketing!$G$15,Marketing!$G$15,Marketing!$G$15,Marketing!$G$15)</c:f>
            </c:numRef>
          </c:val>
          <c:smooth val="0"/>
          <c:extLst>
            <c:ext xmlns:c16="http://schemas.microsoft.com/office/drawing/2014/chart" uri="{C3380CC4-5D6E-409C-BE32-E72D297353CC}">
              <c16:uniqueId val="{00000001-73F0-49DC-8D8A-BEADF0BBDE20}"/>
            </c:ext>
          </c:extLst>
        </c:ser>
        <c:dLbls>
          <c:showLegendKey val="0"/>
          <c:showVal val="0"/>
          <c:showCatName val="0"/>
          <c:showSerName val="0"/>
          <c:showPercent val="0"/>
          <c:showBubbleSize val="0"/>
        </c:dLbls>
        <c:marker val="1"/>
        <c:smooth val="0"/>
        <c:axId val="545734600"/>
        <c:axId val="545734992"/>
      </c:lineChart>
      <c:catAx>
        <c:axId val="545734600"/>
        <c:scaling>
          <c:orientation val="minMax"/>
        </c:scaling>
        <c:delete val="1"/>
        <c:axPos val="b"/>
        <c:numFmt formatCode="General" sourceLinked="1"/>
        <c:majorTickMark val="out"/>
        <c:minorTickMark val="none"/>
        <c:tickLblPos val="none"/>
        <c:crossAx val="545734992"/>
        <c:crosses val="autoZero"/>
        <c:auto val="1"/>
        <c:lblAlgn val="ctr"/>
        <c:lblOffset val="100"/>
        <c:noMultiLvlLbl val="0"/>
      </c:catAx>
      <c:valAx>
        <c:axId val="545734992"/>
        <c:scaling>
          <c:orientation val="minMax"/>
          <c:max val="10"/>
          <c:min val="0"/>
        </c:scaling>
        <c:delete val="0"/>
        <c:axPos val="l"/>
        <c:numFmt formatCode="0" sourceLinked="1"/>
        <c:majorTickMark val="none"/>
        <c:minorTickMark val="none"/>
        <c:tickLblPos val="none"/>
        <c:crossAx val="5457346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Marketing!$I$17:$M$17</c:f>
            </c:numRef>
          </c:val>
          <c:extLst>
            <c:ext xmlns:c16="http://schemas.microsoft.com/office/drawing/2014/chart" uri="{C3380CC4-5D6E-409C-BE32-E72D297353CC}">
              <c16:uniqueId val="{00000000-CE40-4D85-9CDD-1B67C5EBC385}"/>
            </c:ext>
          </c:extLst>
        </c:ser>
        <c:dLbls>
          <c:showLegendKey val="0"/>
          <c:showVal val="0"/>
          <c:showCatName val="0"/>
          <c:showSerName val="0"/>
          <c:showPercent val="0"/>
          <c:showBubbleSize val="0"/>
        </c:dLbls>
        <c:gapWidth val="21"/>
        <c:axId val="545735776"/>
        <c:axId val="54573616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(Marketing!$G$17,Marketing!$G$17,Marketing!$G$17,Marketing!$G$17,Marketing!$G$17)</c:f>
            </c:numRef>
          </c:val>
          <c:smooth val="0"/>
          <c:extLst>
            <c:ext xmlns:c16="http://schemas.microsoft.com/office/drawing/2014/chart" uri="{C3380CC4-5D6E-409C-BE32-E72D297353CC}">
              <c16:uniqueId val="{00000001-CE40-4D85-9CDD-1B67C5EBC385}"/>
            </c:ext>
          </c:extLst>
        </c:ser>
        <c:dLbls>
          <c:showLegendKey val="0"/>
          <c:showVal val="0"/>
          <c:showCatName val="0"/>
          <c:showSerName val="0"/>
          <c:showPercent val="0"/>
          <c:showBubbleSize val="0"/>
        </c:dLbls>
        <c:marker val="1"/>
        <c:smooth val="0"/>
        <c:axId val="545735776"/>
        <c:axId val="545736168"/>
      </c:lineChart>
      <c:catAx>
        <c:axId val="545735776"/>
        <c:scaling>
          <c:orientation val="minMax"/>
        </c:scaling>
        <c:delete val="1"/>
        <c:axPos val="b"/>
        <c:numFmt formatCode="General" sourceLinked="1"/>
        <c:majorTickMark val="out"/>
        <c:minorTickMark val="none"/>
        <c:tickLblPos val="none"/>
        <c:crossAx val="545736168"/>
        <c:crosses val="autoZero"/>
        <c:auto val="1"/>
        <c:lblAlgn val="ctr"/>
        <c:lblOffset val="100"/>
        <c:noMultiLvlLbl val="0"/>
      </c:catAx>
      <c:valAx>
        <c:axId val="545736168"/>
        <c:scaling>
          <c:orientation val="minMax"/>
          <c:max val="10"/>
          <c:min val="0"/>
        </c:scaling>
        <c:delete val="0"/>
        <c:axPos val="l"/>
        <c:numFmt formatCode="0" sourceLinked="1"/>
        <c:majorTickMark val="none"/>
        <c:minorTickMark val="none"/>
        <c:tickLblPos val="none"/>
        <c:crossAx val="54573577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Customer!$D$20</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Customer!$I$21:$M$21</c:f>
            </c:numRef>
          </c:val>
          <c:extLst>
            <c:ext xmlns:c16="http://schemas.microsoft.com/office/drawing/2014/chart" uri="{C3380CC4-5D6E-409C-BE32-E72D297353CC}">
              <c16:uniqueId val="{00000000-96D2-4513-A3C2-B88C764B82B3}"/>
            </c:ext>
          </c:extLst>
        </c:ser>
        <c:dLbls>
          <c:showLegendKey val="0"/>
          <c:showVal val="0"/>
          <c:showCatName val="0"/>
          <c:showSerName val="0"/>
          <c:showPercent val="0"/>
          <c:showBubbleSize val="0"/>
        </c:dLbls>
        <c:gapWidth val="21"/>
        <c:axId val="442104688"/>
        <c:axId val="44263478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(Customer!$G$21,Customer!$G$21,Customer!$G$21,Customer!$G$21,Customer!$G$21)</c:f>
            </c:numRef>
          </c:val>
          <c:smooth val="0"/>
          <c:extLst>
            <c:ext xmlns:c16="http://schemas.microsoft.com/office/drawing/2014/chart" uri="{C3380CC4-5D6E-409C-BE32-E72D297353CC}">
              <c16:uniqueId val="{00000001-96D2-4513-A3C2-B88C764B82B3}"/>
            </c:ext>
          </c:extLst>
        </c:ser>
        <c:dLbls>
          <c:showLegendKey val="0"/>
          <c:showVal val="0"/>
          <c:showCatName val="0"/>
          <c:showSerName val="0"/>
          <c:showPercent val="0"/>
          <c:showBubbleSize val="0"/>
        </c:dLbls>
        <c:marker val="1"/>
        <c:smooth val="0"/>
        <c:axId val="442104688"/>
        <c:axId val="442634784"/>
      </c:lineChart>
      <c:catAx>
        <c:axId val="442104688"/>
        <c:scaling>
          <c:orientation val="minMax"/>
        </c:scaling>
        <c:delete val="1"/>
        <c:axPos val="b"/>
        <c:majorTickMark val="out"/>
        <c:minorTickMark val="none"/>
        <c:tickLblPos val="none"/>
        <c:crossAx val="442634784"/>
        <c:crosses val="autoZero"/>
        <c:auto val="1"/>
        <c:lblAlgn val="ctr"/>
        <c:lblOffset val="100"/>
        <c:noMultiLvlLbl val="0"/>
      </c:catAx>
      <c:valAx>
        <c:axId val="442634784"/>
        <c:scaling>
          <c:orientation val="minMax"/>
          <c:max val="1"/>
          <c:min val="0"/>
        </c:scaling>
        <c:delete val="0"/>
        <c:axPos val="l"/>
        <c:numFmt formatCode="0%" sourceLinked="1"/>
        <c:majorTickMark val="none"/>
        <c:minorTickMark val="none"/>
        <c:tickLblPos val="none"/>
        <c:crossAx val="44210468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Marketing!$D$18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Marketing!$I$19:$M$19</c:f>
            </c:numRef>
          </c:val>
          <c:extLst>
            <c:ext xmlns:c16="http://schemas.microsoft.com/office/drawing/2014/chart" uri="{C3380CC4-5D6E-409C-BE32-E72D297353CC}">
              <c16:uniqueId val="{00000000-52DB-40D2-8A3A-E06E2B2D1774}"/>
            </c:ext>
          </c:extLst>
        </c:ser>
        <c:dLbls>
          <c:showLegendKey val="0"/>
          <c:showVal val="0"/>
          <c:showCatName val="0"/>
          <c:showSerName val="0"/>
          <c:showPercent val="0"/>
          <c:showBubbleSize val="0"/>
        </c:dLbls>
        <c:gapWidth val="21"/>
        <c:axId val="545736952"/>
        <c:axId val="54573734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(Marketing!$G$19,Marketing!$G$19,Marketing!$G$19,Marketing!$G$19,Marketing!$G$19)</c:f>
            </c:numRef>
          </c:val>
          <c:smooth val="0"/>
          <c:extLst>
            <c:ext xmlns:c16="http://schemas.microsoft.com/office/drawing/2014/chart" uri="{C3380CC4-5D6E-409C-BE32-E72D297353CC}">
              <c16:uniqueId val="{00000001-52DB-40D2-8A3A-E06E2B2D1774}"/>
            </c:ext>
          </c:extLst>
        </c:ser>
        <c:dLbls>
          <c:showLegendKey val="0"/>
          <c:showVal val="0"/>
          <c:showCatName val="0"/>
          <c:showSerName val="0"/>
          <c:showPercent val="0"/>
          <c:showBubbleSize val="0"/>
        </c:dLbls>
        <c:marker val="1"/>
        <c:smooth val="0"/>
        <c:axId val="545736952"/>
        <c:axId val="545737344"/>
      </c:lineChart>
      <c:catAx>
        <c:axId val="545736952"/>
        <c:scaling>
          <c:orientation val="minMax"/>
        </c:scaling>
        <c:delete val="1"/>
        <c:axPos val="b"/>
        <c:numFmt formatCode="General" sourceLinked="1"/>
        <c:majorTickMark val="out"/>
        <c:minorTickMark val="none"/>
        <c:tickLblPos val="none"/>
        <c:crossAx val="545737344"/>
        <c:crosses val="autoZero"/>
        <c:auto val="1"/>
        <c:lblAlgn val="ctr"/>
        <c:lblOffset val="100"/>
        <c:noMultiLvlLbl val="0"/>
      </c:catAx>
      <c:valAx>
        <c:axId val="545737344"/>
        <c:scaling>
          <c:orientation val="minMax"/>
          <c:max val="10000000"/>
          <c:min val="0"/>
        </c:scaling>
        <c:delete val="0"/>
        <c:axPos val="l"/>
        <c:numFmt formatCode="0" sourceLinked="1"/>
        <c:majorTickMark val="none"/>
        <c:minorTickMark val="none"/>
        <c:tickLblPos val="none"/>
        <c:crossAx val="545736952"/>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Marketing!$I$21:$M$21</c:f>
            </c:numRef>
          </c:val>
          <c:extLst>
            <c:ext xmlns:c16="http://schemas.microsoft.com/office/drawing/2014/chart" uri="{C3380CC4-5D6E-409C-BE32-E72D297353CC}">
              <c16:uniqueId val="{00000000-0491-4346-8585-6E47760B0BA9}"/>
            </c:ext>
          </c:extLst>
        </c:ser>
        <c:dLbls>
          <c:showLegendKey val="0"/>
          <c:showVal val="0"/>
          <c:showCatName val="0"/>
          <c:showSerName val="0"/>
          <c:showPercent val="0"/>
          <c:showBubbleSize val="0"/>
        </c:dLbls>
        <c:gapWidth val="21"/>
        <c:axId val="545738128"/>
        <c:axId val="54573852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(Marketing!$G$21,Marketing!$G$21,Marketing!$G$21,Marketing!$G$21,Marketing!$G$21)</c:f>
            </c:numRef>
          </c:val>
          <c:smooth val="0"/>
          <c:extLst>
            <c:ext xmlns:c16="http://schemas.microsoft.com/office/drawing/2014/chart" uri="{C3380CC4-5D6E-409C-BE32-E72D297353CC}">
              <c16:uniqueId val="{00000001-0491-4346-8585-6E47760B0BA9}"/>
            </c:ext>
          </c:extLst>
        </c:ser>
        <c:dLbls>
          <c:showLegendKey val="0"/>
          <c:showVal val="0"/>
          <c:showCatName val="0"/>
          <c:showSerName val="0"/>
          <c:showPercent val="0"/>
          <c:showBubbleSize val="0"/>
        </c:dLbls>
        <c:marker val="1"/>
        <c:smooth val="0"/>
        <c:axId val="545738128"/>
        <c:axId val="545738520"/>
      </c:lineChart>
      <c:catAx>
        <c:axId val="545738128"/>
        <c:scaling>
          <c:orientation val="minMax"/>
        </c:scaling>
        <c:delete val="1"/>
        <c:axPos val="b"/>
        <c:numFmt formatCode="General" sourceLinked="1"/>
        <c:majorTickMark val="out"/>
        <c:minorTickMark val="none"/>
        <c:tickLblPos val="none"/>
        <c:crossAx val="545738520"/>
        <c:crosses val="autoZero"/>
        <c:auto val="1"/>
        <c:lblAlgn val="ctr"/>
        <c:lblOffset val="100"/>
        <c:noMultiLvlLbl val="0"/>
      </c:catAx>
      <c:valAx>
        <c:axId val="545738520"/>
        <c:scaling>
          <c:orientation val="minMax"/>
          <c:max val="50000000"/>
          <c:min val="0"/>
        </c:scaling>
        <c:delete val="0"/>
        <c:axPos val="l"/>
        <c:numFmt formatCode="0" sourceLinked="1"/>
        <c:majorTickMark val="none"/>
        <c:minorTickMark val="none"/>
        <c:tickLblPos val="none"/>
        <c:crossAx val="545738128"/>
        <c:crosses val="autoZero"/>
        <c:crossBetween val="between"/>
        <c:majorUnit val="10"/>
        <c:minorUnit val="10"/>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Marketing!$I$23:$M$23</c:f>
            </c:numRef>
          </c:val>
          <c:extLst>
            <c:ext xmlns:c16="http://schemas.microsoft.com/office/drawing/2014/chart" uri="{C3380CC4-5D6E-409C-BE32-E72D297353CC}">
              <c16:uniqueId val="{00000000-E5D6-4A94-9D72-458F66C1D2D2}"/>
            </c:ext>
          </c:extLst>
        </c:ser>
        <c:dLbls>
          <c:showLegendKey val="0"/>
          <c:showVal val="0"/>
          <c:showCatName val="0"/>
          <c:showSerName val="0"/>
          <c:showPercent val="0"/>
          <c:showBubbleSize val="0"/>
        </c:dLbls>
        <c:gapWidth val="21"/>
        <c:axId val="545739304"/>
        <c:axId val="54573969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(Marketing!$G$23,Marketing!$G$23,Marketing!$G$23,Marketing!$G$23,Marketing!$G$23)</c:f>
            </c:numRef>
          </c:val>
          <c:smooth val="0"/>
          <c:extLst>
            <c:ext xmlns:c16="http://schemas.microsoft.com/office/drawing/2014/chart" uri="{C3380CC4-5D6E-409C-BE32-E72D297353CC}">
              <c16:uniqueId val="{00000001-E5D6-4A94-9D72-458F66C1D2D2}"/>
            </c:ext>
          </c:extLst>
        </c:ser>
        <c:dLbls>
          <c:showLegendKey val="0"/>
          <c:showVal val="0"/>
          <c:showCatName val="0"/>
          <c:showSerName val="0"/>
          <c:showPercent val="0"/>
          <c:showBubbleSize val="0"/>
        </c:dLbls>
        <c:marker val="1"/>
        <c:smooth val="0"/>
        <c:axId val="545739304"/>
        <c:axId val="545739696"/>
      </c:lineChart>
      <c:catAx>
        <c:axId val="545739304"/>
        <c:scaling>
          <c:orientation val="minMax"/>
        </c:scaling>
        <c:delete val="1"/>
        <c:axPos val="b"/>
        <c:numFmt formatCode="General" sourceLinked="1"/>
        <c:majorTickMark val="out"/>
        <c:minorTickMark val="none"/>
        <c:tickLblPos val="none"/>
        <c:crossAx val="545739696"/>
        <c:crosses val="autoZero"/>
        <c:auto val="1"/>
        <c:lblAlgn val="ctr"/>
        <c:lblOffset val="100"/>
        <c:noMultiLvlLbl val="0"/>
      </c:catAx>
      <c:valAx>
        <c:axId val="545739696"/>
        <c:scaling>
          <c:orientation val="minMax"/>
          <c:max val="0.5"/>
          <c:min val="0"/>
        </c:scaling>
        <c:delete val="0"/>
        <c:axPos val="l"/>
        <c:numFmt formatCode="0.00%" sourceLinked="1"/>
        <c:majorTickMark val="none"/>
        <c:minorTickMark val="none"/>
        <c:tickLblPos val="none"/>
        <c:crossAx val="545739304"/>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Marketing!$I$25:$M$25</c:f>
            </c:numRef>
          </c:val>
          <c:extLst>
            <c:ext xmlns:c16="http://schemas.microsoft.com/office/drawing/2014/chart" uri="{C3380CC4-5D6E-409C-BE32-E72D297353CC}">
              <c16:uniqueId val="{00000000-408A-48A9-8349-884DFE6F77A1}"/>
            </c:ext>
          </c:extLst>
        </c:ser>
        <c:dLbls>
          <c:showLegendKey val="0"/>
          <c:showVal val="0"/>
          <c:showCatName val="0"/>
          <c:showSerName val="0"/>
          <c:showPercent val="0"/>
          <c:showBubbleSize val="0"/>
        </c:dLbls>
        <c:gapWidth val="21"/>
        <c:axId val="545740480"/>
        <c:axId val="54574087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(Marketing!$G$25,Marketing!$G$25,Marketing!$G$25,Marketing!$G$25,Marketing!$G$25)</c:f>
            </c:numRef>
          </c:val>
          <c:smooth val="0"/>
          <c:extLst>
            <c:ext xmlns:c16="http://schemas.microsoft.com/office/drawing/2014/chart" uri="{C3380CC4-5D6E-409C-BE32-E72D297353CC}">
              <c16:uniqueId val="{00000001-408A-48A9-8349-884DFE6F77A1}"/>
            </c:ext>
          </c:extLst>
        </c:ser>
        <c:dLbls>
          <c:showLegendKey val="0"/>
          <c:showVal val="0"/>
          <c:showCatName val="0"/>
          <c:showSerName val="0"/>
          <c:showPercent val="0"/>
          <c:showBubbleSize val="0"/>
        </c:dLbls>
        <c:marker val="1"/>
        <c:smooth val="0"/>
        <c:axId val="545740480"/>
        <c:axId val="545740872"/>
      </c:lineChart>
      <c:catAx>
        <c:axId val="545740480"/>
        <c:scaling>
          <c:orientation val="minMax"/>
        </c:scaling>
        <c:delete val="1"/>
        <c:axPos val="b"/>
        <c:numFmt formatCode="General" sourceLinked="1"/>
        <c:majorTickMark val="out"/>
        <c:minorTickMark val="none"/>
        <c:tickLblPos val="none"/>
        <c:crossAx val="545740872"/>
        <c:crosses val="autoZero"/>
        <c:auto val="1"/>
        <c:lblAlgn val="ctr"/>
        <c:lblOffset val="100"/>
        <c:noMultiLvlLbl val="0"/>
      </c:catAx>
      <c:valAx>
        <c:axId val="545740872"/>
        <c:scaling>
          <c:orientation val="minMax"/>
          <c:max val="50"/>
          <c:min val="0"/>
        </c:scaling>
        <c:delete val="0"/>
        <c:axPos val="l"/>
        <c:numFmt formatCode="0%" sourceLinked="1"/>
        <c:majorTickMark val="none"/>
        <c:minorTickMark val="none"/>
        <c:tickLblPos val="none"/>
        <c:crossAx val="5457404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Marketing!$I$27:$M$27</c:f>
            </c:numRef>
          </c:val>
          <c:extLst>
            <c:ext xmlns:c16="http://schemas.microsoft.com/office/drawing/2014/chart" uri="{C3380CC4-5D6E-409C-BE32-E72D297353CC}">
              <c16:uniqueId val="{00000000-C8B2-4F02-B4E1-1B06C2A39290}"/>
            </c:ext>
          </c:extLst>
        </c:ser>
        <c:dLbls>
          <c:showLegendKey val="0"/>
          <c:showVal val="0"/>
          <c:showCatName val="0"/>
          <c:showSerName val="0"/>
          <c:showPercent val="0"/>
          <c:showBubbleSize val="0"/>
        </c:dLbls>
        <c:gapWidth val="21"/>
        <c:axId val="545741656"/>
        <c:axId val="54574204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(Marketing!$G$27,Marketing!$G$27,Marketing!$G$27,Marketing!$G$27,Marketing!$G$27)</c:f>
            </c:numRef>
          </c:val>
          <c:smooth val="0"/>
          <c:extLst>
            <c:ext xmlns:c16="http://schemas.microsoft.com/office/drawing/2014/chart" uri="{C3380CC4-5D6E-409C-BE32-E72D297353CC}">
              <c16:uniqueId val="{00000001-C8B2-4F02-B4E1-1B06C2A39290}"/>
            </c:ext>
          </c:extLst>
        </c:ser>
        <c:dLbls>
          <c:showLegendKey val="0"/>
          <c:showVal val="0"/>
          <c:showCatName val="0"/>
          <c:showSerName val="0"/>
          <c:showPercent val="0"/>
          <c:showBubbleSize val="0"/>
        </c:dLbls>
        <c:marker val="1"/>
        <c:smooth val="0"/>
        <c:axId val="545741656"/>
        <c:axId val="545742048"/>
      </c:lineChart>
      <c:catAx>
        <c:axId val="545741656"/>
        <c:scaling>
          <c:orientation val="minMax"/>
        </c:scaling>
        <c:delete val="1"/>
        <c:axPos val="b"/>
        <c:numFmt formatCode="General" sourceLinked="1"/>
        <c:majorTickMark val="out"/>
        <c:minorTickMark val="none"/>
        <c:tickLblPos val="none"/>
        <c:crossAx val="545742048"/>
        <c:crosses val="autoZero"/>
        <c:auto val="1"/>
        <c:lblAlgn val="ctr"/>
        <c:lblOffset val="100"/>
        <c:noMultiLvlLbl val="0"/>
      </c:catAx>
      <c:valAx>
        <c:axId val="545742048"/>
        <c:scaling>
          <c:orientation val="minMax"/>
          <c:max val="50"/>
          <c:min val="0"/>
        </c:scaling>
        <c:delete val="0"/>
        <c:axPos val="l"/>
        <c:numFmt formatCode="0" sourceLinked="1"/>
        <c:majorTickMark val="none"/>
        <c:minorTickMark val="none"/>
        <c:tickLblPos val="none"/>
        <c:crossAx val="545741656"/>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Marketing!$D$28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Marketing!$I$29:$M$29</c:f>
            </c:numRef>
          </c:val>
          <c:extLst>
            <c:ext xmlns:c16="http://schemas.microsoft.com/office/drawing/2014/chart" uri="{C3380CC4-5D6E-409C-BE32-E72D297353CC}">
              <c16:uniqueId val="{00000000-DA0F-4739-AD7C-10F455312A57}"/>
            </c:ext>
          </c:extLst>
        </c:ser>
        <c:dLbls>
          <c:showLegendKey val="0"/>
          <c:showVal val="0"/>
          <c:showCatName val="0"/>
          <c:showSerName val="0"/>
          <c:showPercent val="0"/>
          <c:showBubbleSize val="0"/>
        </c:dLbls>
        <c:gapWidth val="21"/>
        <c:axId val="545742832"/>
        <c:axId val="54574322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(Marketing!$G$29,Marketing!$G$29,Marketing!$G$29,Marketing!$G$29,Marketing!$G$29)</c:f>
            </c:numRef>
          </c:val>
          <c:smooth val="0"/>
          <c:extLst>
            <c:ext xmlns:c16="http://schemas.microsoft.com/office/drawing/2014/chart" uri="{C3380CC4-5D6E-409C-BE32-E72D297353CC}">
              <c16:uniqueId val="{00000001-DA0F-4739-AD7C-10F455312A57}"/>
            </c:ext>
          </c:extLst>
        </c:ser>
        <c:dLbls>
          <c:showLegendKey val="0"/>
          <c:showVal val="0"/>
          <c:showCatName val="0"/>
          <c:showSerName val="0"/>
          <c:showPercent val="0"/>
          <c:showBubbleSize val="0"/>
        </c:dLbls>
        <c:marker val="1"/>
        <c:smooth val="0"/>
        <c:axId val="545742832"/>
        <c:axId val="545743224"/>
      </c:lineChart>
      <c:catAx>
        <c:axId val="545742832"/>
        <c:scaling>
          <c:orientation val="minMax"/>
        </c:scaling>
        <c:delete val="1"/>
        <c:axPos val="b"/>
        <c:numFmt formatCode="General" sourceLinked="1"/>
        <c:majorTickMark val="out"/>
        <c:minorTickMark val="none"/>
        <c:tickLblPos val="none"/>
        <c:crossAx val="545743224"/>
        <c:crosses val="autoZero"/>
        <c:auto val="1"/>
        <c:lblAlgn val="ctr"/>
        <c:lblOffset val="100"/>
        <c:noMultiLvlLbl val="0"/>
      </c:catAx>
      <c:valAx>
        <c:axId val="545743224"/>
        <c:scaling>
          <c:orientation val="minMax"/>
          <c:max val="50"/>
          <c:min val="0"/>
        </c:scaling>
        <c:delete val="0"/>
        <c:axPos val="l"/>
        <c:numFmt formatCode="0" sourceLinked="1"/>
        <c:majorTickMark val="none"/>
        <c:minorTickMark val="none"/>
        <c:tickLblPos val="none"/>
        <c:crossAx val="5457428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Marketing!$I$31:$M$31</c:f>
            </c:numRef>
          </c:val>
          <c:extLst>
            <c:ext xmlns:c16="http://schemas.microsoft.com/office/drawing/2014/chart" uri="{C3380CC4-5D6E-409C-BE32-E72D297353CC}">
              <c16:uniqueId val="{00000000-96DC-4341-AEB9-9A5D2BD070A3}"/>
            </c:ext>
          </c:extLst>
        </c:ser>
        <c:dLbls>
          <c:showLegendKey val="0"/>
          <c:showVal val="0"/>
          <c:showCatName val="0"/>
          <c:showSerName val="0"/>
          <c:showPercent val="0"/>
          <c:showBubbleSize val="0"/>
        </c:dLbls>
        <c:gapWidth val="21"/>
        <c:axId val="545744008"/>
        <c:axId val="54574440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(Marketing!$G$31,Marketing!$G$31,Marketing!$G$31,Marketing!$G$31,Marketing!$G$31)</c:f>
            </c:numRef>
          </c:val>
          <c:smooth val="0"/>
          <c:extLst>
            <c:ext xmlns:c16="http://schemas.microsoft.com/office/drawing/2014/chart" uri="{C3380CC4-5D6E-409C-BE32-E72D297353CC}">
              <c16:uniqueId val="{00000001-96DC-4341-AEB9-9A5D2BD070A3}"/>
            </c:ext>
          </c:extLst>
        </c:ser>
        <c:dLbls>
          <c:showLegendKey val="0"/>
          <c:showVal val="0"/>
          <c:showCatName val="0"/>
          <c:showSerName val="0"/>
          <c:showPercent val="0"/>
          <c:showBubbleSize val="0"/>
        </c:dLbls>
        <c:marker val="1"/>
        <c:smooth val="0"/>
        <c:axId val="545744008"/>
        <c:axId val="545744400"/>
      </c:lineChart>
      <c:catAx>
        <c:axId val="545744008"/>
        <c:scaling>
          <c:orientation val="minMax"/>
        </c:scaling>
        <c:delete val="1"/>
        <c:axPos val="b"/>
        <c:numFmt formatCode="General" sourceLinked="1"/>
        <c:majorTickMark val="out"/>
        <c:minorTickMark val="none"/>
        <c:tickLblPos val="none"/>
        <c:crossAx val="545744400"/>
        <c:crosses val="autoZero"/>
        <c:auto val="1"/>
        <c:lblAlgn val="ctr"/>
        <c:lblOffset val="100"/>
        <c:noMultiLvlLbl val="0"/>
      </c:catAx>
      <c:valAx>
        <c:axId val="545744400"/>
        <c:scaling>
          <c:orientation val="minMax"/>
          <c:max val="100"/>
          <c:min val="0"/>
        </c:scaling>
        <c:delete val="0"/>
        <c:axPos val="l"/>
        <c:numFmt formatCode="0" sourceLinked="1"/>
        <c:majorTickMark val="none"/>
        <c:minorTickMark val="none"/>
        <c:tickLblPos val="none"/>
        <c:crossAx val="5457440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Marketing!$I$33:$M$33</c:f>
            </c:numRef>
          </c:val>
          <c:extLst>
            <c:ext xmlns:c16="http://schemas.microsoft.com/office/drawing/2014/chart" uri="{C3380CC4-5D6E-409C-BE32-E72D297353CC}">
              <c16:uniqueId val="{00000000-0A9C-41F3-B378-82B1B892D108}"/>
            </c:ext>
          </c:extLst>
        </c:ser>
        <c:dLbls>
          <c:showLegendKey val="0"/>
          <c:showVal val="0"/>
          <c:showCatName val="0"/>
          <c:showSerName val="0"/>
          <c:showPercent val="0"/>
          <c:showBubbleSize val="0"/>
        </c:dLbls>
        <c:gapWidth val="21"/>
        <c:axId val="545745184"/>
        <c:axId val="54574557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(Marketing!$G$33,Marketing!$G$33,Marketing!$G$33,Marketing!$G$33,Marketing!$G$33)</c:f>
            </c:numRef>
          </c:val>
          <c:smooth val="0"/>
          <c:extLst>
            <c:ext xmlns:c16="http://schemas.microsoft.com/office/drawing/2014/chart" uri="{C3380CC4-5D6E-409C-BE32-E72D297353CC}">
              <c16:uniqueId val="{00000001-0A9C-41F3-B378-82B1B892D108}"/>
            </c:ext>
          </c:extLst>
        </c:ser>
        <c:dLbls>
          <c:showLegendKey val="0"/>
          <c:showVal val="0"/>
          <c:showCatName val="0"/>
          <c:showSerName val="0"/>
          <c:showPercent val="0"/>
          <c:showBubbleSize val="0"/>
        </c:dLbls>
        <c:marker val="1"/>
        <c:smooth val="0"/>
        <c:axId val="545745184"/>
        <c:axId val="545745576"/>
      </c:lineChart>
      <c:catAx>
        <c:axId val="545745184"/>
        <c:scaling>
          <c:orientation val="minMax"/>
        </c:scaling>
        <c:delete val="1"/>
        <c:axPos val="b"/>
        <c:numFmt formatCode="General" sourceLinked="1"/>
        <c:majorTickMark val="out"/>
        <c:minorTickMark val="none"/>
        <c:tickLblPos val="none"/>
        <c:crossAx val="545745576"/>
        <c:crosses val="autoZero"/>
        <c:auto val="1"/>
        <c:lblAlgn val="ctr"/>
        <c:lblOffset val="100"/>
        <c:noMultiLvlLbl val="0"/>
      </c:catAx>
      <c:valAx>
        <c:axId val="545745576"/>
        <c:scaling>
          <c:orientation val="minMax"/>
          <c:max val="80"/>
          <c:min val="0"/>
        </c:scaling>
        <c:delete val="0"/>
        <c:axPos val="l"/>
        <c:numFmt formatCode="0" sourceLinked="1"/>
        <c:majorTickMark val="none"/>
        <c:minorTickMark val="none"/>
        <c:tickLblPos val="none"/>
        <c:crossAx val="545745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Marketing!$I$35:$M$35</c:f>
            </c:numRef>
          </c:val>
          <c:extLst>
            <c:ext xmlns:c16="http://schemas.microsoft.com/office/drawing/2014/chart" uri="{C3380CC4-5D6E-409C-BE32-E72D297353CC}">
              <c16:uniqueId val="{00000000-302F-499A-B553-E0FBF01AE69C}"/>
            </c:ext>
          </c:extLst>
        </c:ser>
        <c:dLbls>
          <c:showLegendKey val="0"/>
          <c:showVal val="0"/>
          <c:showCatName val="0"/>
          <c:showSerName val="0"/>
          <c:showPercent val="0"/>
          <c:showBubbleSize val="0"/>
        </c:dLbls>
        <c:gapWidth val="21"/>
        <c:axId val="545746360"/>
        <c:axId val="54574675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(Marketing!$G$35,Marketing!$G$35,Marketing!$G$35,Marketing!$G$35,Marketing!$G$35)</c:f>
            </c:numRef>
          </c:val>
          <c:smooth val="0"/>
          <c:extLst>
            <c:ext xmlns:c16="http://schemas.microsoft.com/office/drawing/2014/chart" uri="{C3380CC4-5D6E-409C-BE32-E72D297353CC}">
              <c16:uniqueId val="{00000001-302F-499A-B553-E0FBF01AE69C}"/>
            </c:ext>
          </c:extLst>
        </c:ser>
        <c:dLbls>
          <c:showLegendKey val="0"/>
          <c:showVal val="0"/>
          <c:showCatName val="0"/>
          <c:showSerName val="0"/>
          <c:showPercent val="0"/>
          <c:showBubbleSize val="0"/>
        </c:dLbls>
        <c:marker val="1"/>
        <c:smooth val="0"/>
        <c:axId val="545746360"/>
        <c:axId val="545746752"/>
      </c:lineChart>
      <c:catAx>
        <c:axId val="545746360"/>
        <c:scaling>
          <c:orientation val="minMax"/>
        </c:scaling>
        <c:delete val="1"/>
        <c:axPos val="b"/>
        <c:numFmt formatCode="General" sourceLinked="1"/>
        <c:majorTickMark val="out"/>
        <c:minorTickMark val="none"/>
        <c:tickLblPos val="none"/>
        <c:crossAx val="545746752"/>
        <c:crosses val="autoZero"/>
        <c:auto val="1"/>
        <c:lblAlgn val="ctr"/>
        <c:lblOffset val="100"/>
        <c:noMultiLvlLbl val="0"/>
      </c:catAx>
      <c:valAx>
        <c:axId val="545746752"/>
        <c:scaling>
          <c:orientation val="minMax"/>
          <c:max val="80"/>
          <c:min val="0"/>
        </c:scaling>
        <c:delete val="0"/>
        <c:axPos val="l"/>
        <c:numFmt formatCode="0.00" sourceLinked="1"/>
        <c:majorTickMark val="none"/>
        <c:minorTickMark val="none"/>
        <c:tickLblPos val="none"/>
        <c:crossAx val="54574636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Marketing!$I$37:$M$37</c:f>
            </c:numRef>
          </c:val>
          <c:extLst>
            <c:ext xmlns:c16="http://schemas.microsoft.com/office/drawing/2014/chart" uri="{C3380CC4-5D6E-409C-BE32-E72D297353CC}">
              <c16:uniqueId val="{00000000-1FCA-4113-A852-A8ABAF3AF583}"/>
            </c:ext>
          </c:extLst>
        </c:ser>
        <c:dLbls>
          <c:showLegendKey val="0"/>
          <c:showVal val="0"/>
          <c:showCatName val="0"/>
          <c:showSerName val="0"/>
          <c:showPercent val="0"/>
          <c:showBubbleSize val="0"/>
        </c:dLbls>
        <c:gapWidth val="21"/>
        <c:axId val="545747536"/>
        <c:axId val="54574792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(Marketing!$G$37,Marketing!$G$37,Marketing!$G$37,Marketing!$G$37,Marketing!$G$37)</c:f>
            </c:numRef>
          </c:val>
          <c:smooth val="0"/>
          <c:extLst>
            <c:ext xmlns:c16="http://schemas.microsoft.com/office/drawing/2014/chart" uri="{C3380CC4-5D6E-409C-BE32-E72D297353CC}">
              <c16:uniqueId val="{00000001-1FCA-4113-A852-A8ABAF3AF583}"/>
            </c:ext>
          </c:extLst>
        </c:ser>
        <c:dLbls>
          <c:showLegendKey val="0"/>
          <c:showVal val="0"/>
          <c:showCatName val="0"/>
          <c:showSerName val="0"/>
          <c:showPercent val="0"/>
          <c:showBubbleSize val="0"/>
        </c:dLbls>
        <c:marker val="1"/>
        <c:smooth val="0"/>
        <c:axId val="545747536"/>
        <c:axId val="545747928"/>
      </c:lineChart>
      <c:catAx>
        <c:axId val="545747536"/>
        <c:scaling>
          <c:orientation val="minMax"/>
        </c:scaling>
        <c:delete val="1"/>
        <c:axPos val="b"/>
        <c:numFmt formatCode="General" sourceLinked="1"/>
        <c:majorTickMark val="out"/>
        <c:minorTickMark val="none"/>
        <c:tickLblPos val="none"/>
        <c:crossAx val="545747928"/>
        <c:crosses val="autoZero"/>
        <c:auto val="1"/>
        <c:lblAlgn val="ctr"/>
        <c:lblOffset val="100"/>
        <c:noMultiLvlLbl val="0"/>
      </c:catAx>
      <c:valAx>
        <c:axId val="545747928"/>
        <c:scaling>
          <c:orientation val="minMax"/>
          <c:max val="80"/>
          <c:min val="0"/>
        </c:scaling>
        <c:delete val="0"/>
        <c:axPos val="l"/>
        <c:numFmt formatCode="0.00" sourceLinked="1"/>
        <c:majorTickMark val="none"/>
        <c:minorTickMark val="none"/>
        <c:tickLblPos val="none"/>
        <c:crossAx val="54574753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Customer!$D$22</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Customer!$I$23:$M$23</c:f>
            </c:numRef>
          </c:val>
          <c:extLst>
            <c:ext xmlns:c16="http://schemas.microsoft.com/office/drawing/2014/chart" uri="{C3380CC4-5D6E-409C-BE32-E72D297353CC}">
              <c16:uniqueId val="{00000000-6CC4-4CC5-9DDD-4E5565309466}"/>
            </c:ext>
          </c:extLst>
        </c:ser>
        <c:dLbls>
          <c:showLegendKey val="0"/>
          <c:showVal val="0"/>
          <c:showCatName val="0"/>
          <c:showSerName val="0"/>
          <c:showPercent val="0"/>
          <c:showBubbleSize val="0"/>
        </c:dLbls>
        <c:gapWidth val="21"/>
        <c:axId val="442635568"/>
        <c:axId val="442635960"/>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(Customer!$G$23,Customer!$G$23,Customer!$G$23,Customer!$G$23,Customer!$G$23)</c:f>
            </c:numRef>
          </c:val>
          <c:smooth val="0"/>
          <c:extLst>
            <c:ext xmlns:c16="http://schemas.microsoft.com/office/drawing/2014/chart" uri="{C3380CC4-5D6E-409C-BE32-E72D297353CC}">
              <c16:uniqueId val="{00000001-6CC4-4CC5-9DDD-4E5565309466}"/>
            </c:ext>
          </c:extLst>
        </c:ser>
        <c:dLbls>
          <c:showLegendKey val="0"/>
          <c:showVal val="0"/>
          <c:showCatName val="0"/>
          <c:showSerName val="0"/>
          <c:showPercent val="0"/>
          <c:showBubbleSize val="0"/>
        </c:dLbls>
        <c:marker val="1"/>
        <c:smooth val="0"/>
        <c:axId val="442635568"/>
        <c:axId val="442635960"/>
      </c:lineChart>
      <c:catAx>
        <c:axId val="442635568"/>
        <c:scaling>
          <c:orientation val="minMax"/>
        </c:scaling>
        <c:delete val="1"/>
        <c:axPos val="b"/>
        <c:majorTickMark val="out"/>
        <c:minorTickMark val="none"/>
        <c:tickLblPos val="none"/>
        <c:crossAx val="442635960"/>
        <c:crosses val="autoZero"/>
        <c:auto val="1"/>
        <c:lblAlgn val="ctr"/>
        <c:lblOffset val="100"/>
        <c:noMultiLvlLbl val="0"/>
      </c:catAx>
      <c:valAx>
        <c:axId val="442635960"/>
        <c:scaling>
          <c:orientation val="minMax"/>
          <c:max val="1"/>
          <c:min val="0"/>
        </c:scaling>
        <c:delete val="0"/>
        <c:axPos val="l"/>
        <c:numFmt formatCode="0%" sourceLinked="1"/>
        <c:majorTickMark val="none"/>
        <c:minorTickMark val="none"/>
        <c:tickLblPos val="none"/>
        <c:crossAx val="44263556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Marketing!$D$38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Marketing!$I$39:$M$39</c:f>
            </c:numRef>
          </c:val>
          <c:extLst>
            <c:ext xmlns:c16="http://schemas.microsoft.com/office/drawing/2014/chart" uri="{C3380CC4-5D6E-409C-BE32-E72D297353CC}">
              <c16:uniqueId val="{00000000-9231-48C8-AC9B-3561309F7E77}"/>
            </c:ext>
          </c:extLst>
        </c:ser>
        <c:dLbls>
          <c:showLegendKey val="0"/>
          <c:showVal val="0"/>
          <c:showCatName val="0"/>
          <c:showSerName val="0"/>
          <c:showPercent val="0"/>
          <c:showBubbleSize val="0"/>
        </c:dLbls>
        <c:gapWidth val="21"/>
        <c:axId val="545748712"/>
        <c:axId val="54574910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(Marketing!$G$39,Marketing!$G$39,Marketing!$G$39,Marketing!$G$39,Marketing!$G$39)</c:f>
            </c:numRef>
          </c:val>
          <c:smooth val="0"/>
          <c:extLst>
            <c:ext xmlns:c16="http://schemas.microsoft.com/office/drawing/2014/chart" uri="{C3380CC4-5D6E-409C-BE32-E72D297353CC}">
              <c16:uniqueId val="{00000001-9231-48C8-AC9B-3561309F7E77}"/>
            </c:ext>
          </c:extLst>
        </c:ser>
        <c:dLbls>
          <c:showLegendKey val="0"/>
          <c:showVal val="0"/>
          <c:showCatName val="0"/>
          <c:showSerName val="0"/>
          <c:showPercent val="0"/>
          <c:showBubbleSize val="0"/>
        </c:dLbls>
        <c:marker val="1"/>
        <c:smooth val="0"/>
        <c:axId val="545748712"/>
        <c:axId val="545749104"/>
      </c:lineChart>
      <c:catAx>
        <c:axId val="545748712"/>
        <c:scaling>
          <c:orientation val="minMax"/>
        </c:scaling>
        <c:delete val="1"/>
        <c:axPos val="b"/>
        <c:numFmt formatCode="General" sourceLinked="1"/>
        <c:majorTickMark val="out"/>
        <c:minorTickMark val="none"/>
        <c:tickLblPos val="none"/>
        <c:crossAx val="545749104"/>
        <c:crosses val="autoZero"/>
        <c:auto val="1"/>
        <c:lblAlgn val="ctr"/>
        <c:lblOffset val="100"/>
        <c:noMultiLvlLbl val="0"/>
      </c:catAx>
      <c:valAx>
        <c:axId val="545749104"/>
        <c:scaling>
          <c:orientation val="minMax"/>
          <c:max val="80"/>
          <c:min val="0"/>
        </c:scaling>
        <c:delete val="0"/>
        <c:axPos val="l"/>
        <c:numFmt formatCode="0.00" sourceLinked="1"/>
        <c:majorTickMark val="none"/>
        <c:minorTickMark val="none"/>
        <c:tickLblPos val="none"/>
        <c:crossAx val="545748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Marketing!$I$41:$M$41</c:f>
            </c:numRef>
          </c:val>
          <c:extLst>
            <c:ext xmlns:c16="http://schemas.microsoft.com/office/drawing/2014/chart" uri="{C3380CC4-5D6E-409C-BE32-E72D297353CC}">
              <c16:uniqueId val="{00000000-FABF-405B-A178-80980B36F263}"/>
            </c:ext>
          </c:extLst>
        </c:ser>
        <c:dLbls>
          <c:showLegendKey val="0"/>
          <c:showVal val="0"/>
          <c:showCatName val="0"/>
          <c:showSerName val="0"/>
          <c:showPercent val="0"/>
          <c:showBubbleSize val="0"/>
        </c:dLbls>
        <c:gapWidth val="21"/>
        <c:axId val="545750280"/>
        <c:axId val="54575067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(Marketing!$G$41,Marketing!$G$41,Marketing!$G$41,Marketing!$G$41,Marketing!$G$41)</c:f>
            </c:numRef>
          </c:val>
          <c:smooth val="0"/>
          <c:extLst>
            <c:ext xmlns:c16="http://schemas.microsoft.com/office/drawing/2014/chart" uri="{C3380CC4-5D6E-409C-BE32-E72D297353CC}">
              <c16:uniqueId val="{00000001-FABF-405B-A178-80980B36F263}"/>
            </c:ext>
          </c:extLst>
        </c:ser>
        <c:dLbls>
          <c:showLegendKey val="0"/>
          <c:showVal val="0"/>
          <c:showCatName val="0"/>
          <c:showSerName val="0"/>
          <c:showPercent val="0"/>
          <c:showBubbleSize val="0"/>
        </c:dLbls>
        <c:marker val="1"/>
        <c:smooth val="0"/>
        <c:axId val="545750280"/>
        <c:axId val="545750672"/>
      </c:lineChart>
      <c:catAx>
        <c:axId val="545750280"/>
        <c:scaling>
          <c:orientation val="minMax"/>
        </c:scaling>
        <c:delete val="1"/>
        <c:axPos val="b"/>
        <c:numFmt formatCode="General" sourceLinked="1"/>
        <c:majorTickMark val="out"/>
        <c:minorTickMark val="none"/>
        <c:tickLblPos val="none"/>
        <c:crossAx val="545750672"/>
        <c:crosses val="autoZero"/>
        <c:auto val="1"/>
        <c:lblAlgn val="ctr"/>
        <c:lblOffset val="100"/>
        <c:noMultiLvlLbl val="0"/>
      </c:catAx>
      <c:valAx>
        <c:axId val="545750672"/>
        <c:scaling>
          <c:orientation val="minMax"/>
          <c:max val="80"/>
          <c:min val="0"/>
        </c:scaling>
        <c:delete val="0"/>
        <c:axPos val="l"/>
        <c:numFmt formatCode="0.00" sourceLinked="1"/>
        <c:majorTickMark val="none"/>
        <c:minorTickMark val="none"/>
        <c:tickLblPos val="none"/>
        <c:crossAx val="54575028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Marketing!$I$43:$M$43</c:f>
            </c:numRef>
          </c:val>
          <c:extLst>
            <c:ext xmlns:c16="http://schemas.microsoft.com/office/drawing/2014/chart" uri="{C3380CC4-5D6E-409C-BE32-E72D297353CC}">
              <c16:uniqueId val="{00000000-383D-4E86-AB79-4D43074BC53B}"/>
            </c:ext>
          </c:extLst>
        </c:ser>
        <c:dLbls>
          <c:showLegendKey val="0"/>
          <c:showVal val="0"/>
          <c:showCatName val="0"/>
          <c:showSerName val="0"/>
          <c:showPercent val="0"/>
          <c:showBubbleSize val="0"/>
        </c:dLbls>
        <c:gapWidth val="21"/>
        <c:axId val="545751064"/>
        <c:axId val="54575145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(Marketing!$G$43,Marketing!$G$43,Marketing!$G$43,Marketing!$G$43,Marketing!$G$43)</c:f>
            </c:numRef>
          </c:val>
          <c:smooth val="0"/>
          <c:extLst>
            <c:ext xmlns:c16="http://schemas.microsoft.com/office/drawing/2014/chart" uri="{C3380CC4-5D6E-409C-BE32-E72D297353CC}">
              <c16:uniqueId val="{00000001-383D-4E86-AB79-4D43074BC53B}"/>
            </c:ext>
          </c:extLst>
        </c:ser>
        <c:dLbls>
          <c:showLegendKey val="0"/>
          <c:showVal val="0"/>
          <c:showCatName val="0"/>
          <c:showSerName val="0"/>
          <c:showPercent val="0"/>
          <c:showBubbleSize val="0"/>
        </c:dLbls>
        <c:marker val="1"/>
        <c:smooth val="0"/>
        <c:axId val="545751064"/>
        <c:axId val="545751456"/>
      </c:lineChart>
      <c:catAx>
        <c:axId val="545751064"/>
        <c:scaling>
          <c:orientation val="minMax"/>
        </c:scaling>
        <c:delete val="1"/>
        <c:axPos val="b"/>
        <c:numFmt formatCode="General" sourceLinked="1"/>
        <c:majorTickMark val="out"/>
        <c:minorTickMark val="none"/>
        <c:tickLblPos val="none"/>
        <c:crossAx val="545751456"/>
        <c:crosses val="autoZero"/>
        <c:auto val="1"/>
        <c:lblAlgn val="ctr"/>
        <c:lblOffset val="100"/>
        <c:noMultiLvlLbl val="0"/>
      </c:catAx>
      <c:valAx>
        <c:axId val="545751456"/>
        <c:scaling>
          <c:orientation val="minMax"/>
          <c:max val="80"/>
          <c:min val="0"/>
        </c:scaling>
        <c:delete val="0"/>
        <c:axPos val="l"/>
        <c:numFmt formatCode="0.00" sourceLinked="1"/>
        <c:majorTickMark val="none"/>
        <c:minorTickMark val="none"/>
        <c:tickLblPos val="none"/>
        <c:crossAx val="5457510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Marketing!$I$45:$M$45</c:f>
            </c:numRef>
          </c:val>
          <c:extLst>
            <c:ext xmlns:c16="http://schemas.microsoft.com/office/drawing/2014/chart" uri="{C3380CC4-5D6E-409C-BE32-E72D297353CC}">
              <c16:uniqueId val="{00000000-AF3F-4823-BE06-3407F6CED594}"/>
            </c:ext>
          </c:extLst>
        </c:ser>
        <c:dLbls>
          <c:showLegendKey val="0"/>
          <c:showVal val="0"/>
          <c:showCatName val="0"/>
          <c:showSerName val="0"/>
          <c:showPercent val="0"/>
          <c:showBubbleSize val="0"/>
        </c:dLbls>
        <c:gapWidth val="21"/>
        <c:axId val="545752240"/>
        <c:axId val="54575263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(Marketing!$G$45,Marketing!$G$45,Marketing!$G$45,Marketing!$G$45,Marketing!$G$45)</c:f>
            </c:numRef>
          </c:val>
          <c:smooth val="0"/>
          <c:extLst>
            <c:ext xmlns:c16="http://schemas.microsoft.com/office/drawing/2014/chart" uri="{C3380CC4-5D6E-409C-BE32-E72D297353CC}">
              <c16:uniqueId val="{00000001-AF3F-4823-BE06-3407F6CED594}"/>
            </c:ext>
          </c:extLst>
        </c:ser>
        <c:dLbls>
          <c:showLegendKey val="0"/>
          <c:showVal val="0"/>
          <c:showCatName val="0"/>
          <c:showSerName val="0"/>
          <c:showPercent val="0"/>
          <c:showBubbleSize val="0"/>
        </c:dLbls>
        <c:marker val="1"/>
        <c:smooth val="0"/>
        <c:axId val="545752240"/>
        <c:axId val="545752632"/>
      </c:lineChart>
      <c:catAx>
        <c:axId val="545752240"/>
        <c:scaling>
          <c:orientation val="minMax"/>
        </c:scaling>
        <c:delete val="1"/>
        <c:axPos val="b"/>
        <c:numFmt formatCode="General" sourceLinked="1"/>
        <c:majorTickMark val="out"/>
        <c:minorTickMark val="none"/>
        <c:tickLblPos val="none"/>
        <c:crossAx val="545752632"/>
        <c:crosses val="autoZero"/>
        <c:auto val="1"/>
        <c:lblAlgn val="ctr"/>
        <c:lblOffset val="100"/>
        <c:noMultiLvlLbl val="0"/>
      </c:catAx>
      <c:valAx>
        <c:axId val="545752632"/>
        <c:scaling>
          <c:orientation val="minMax"/>
          <c:max val="80"/>
          <c:min val="0"/>
        </c:scaling>
        <c:delete val="0"/>
        <c:axPos val="l"/>
        <c:numFmt formatCode="0.00" sourceLinked="1"/>
        <c:majorTickMark val="none"/>
        <c:minorTickMark val="none"/>
        <c:tickLblPos val="none"/>
        <c:crossAx val="5457522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Marketing!$I$47:$M$47</c:f>
            </c:numRef>
          </c:val>
          <c:extLst>
            <c:ext xmlns:c16="http://schemas.microsoft.com/office/drawing/2014/chart" uri="{C3380CC4-5D6E-409C-BE32-E72D297353CC}">
              <c16:uniqueId val="{00000000-D9C6-476B-A0FE-38C720D7961B}"/>
            </c:ext>
          </c:extLst>
        </c:ser>
        <c:dLbls>
          <c:showLegendKey val="0"/>
          <c:showVal val="0"/>
          <c:showCatName val="0"/>
          <c:showSerName val="0"/>
          <c:showPercent val="0"/>
          <c:showBubbleSize val="0"/>
        </c:dLbls>
        <c:gapWidth val="21"/>
        <c:axId val="545753416"/>
        <c:axId val="54575380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(Marketing!$G$47,Marketing!$G$47,Marketing!$G$47,Marketing!$G$47,Marketing!$G$47)</c:f>
            </c:numRef>
          </c:val>
          <c:smooth val="0"/>
          <c:extLst>
            <c:ext xmlns:c16="http://schemas.microsoft.com/office/drawing/2014/chart" uri="{C3380CC4-5D6E-409C-BE32-E72D297353CC}">
              <c16:uniqueId val="{00000001-D9C6-476B-A0FE-38C720D7961B}"/>
            </c:ext>
          </c:extLst>
        </c:ser>
        <c:dLbls>
          <c:showLegendKey val="0"/>
          <c:showVal val="0"/>
          <c:showCatName val="0"/>
          <c:showSerName val="0"/>
          <c:showPercent val="0"/>
          <c:showBubbleSize val="0"/>
        </c:dLbls>
        <c:marker val="1"/>
        <c:smooth val="0"/>
        <c:axId val="545753416"/>
        <c:axId val="545753808"/>
      </c:lineChart>
      <c:catAx>
        <c:axId val="545753416"/>
        <c:scaling>
          <c:orientation val="minMax"/>
        </c:scaling>
        <c:delete val="1"/>
        <c:axPos val="b"/>
        <c:numFmt formatCode="General" sourceLinked="1"/>
        <c:majorTickMark val="out"/>
        <c:minorTickMark val="none"/>
        <c:tickLblPos val="none"/>
        <c:crossAx val="545753808"/>
        <c:crosses val="autoZero"/>
        <c:auto val="1"/>
        <c:lblAlgn val="ctr"/>
        <c:lblOffset val="100"/>
        <c:noMultiLvlLbl val="0"/>
      </c:catAx>
      <c:valAx>
        <c:axId val="545753808"/>
        <c:scaling>
          <c:orientation val="minMax"/>
          <c:max val="80"/>
          <c:min val="0"/>
        </c:scaling>
        <c:delete val="0"/>
        <c:axPos val="l"/>
        <c:numFmt formatCode="0.00" sourceLinked="1"/>
        <c:majorTickMark val="none"/>
        <c:minorTickMark val="none"/>
        <c:tickLblPos val="none"/>
        <c:crossAx val="5457534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Marketing!$D$48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Marketing!$I$49:$M$49</c:f>
            </c:numRef>
          </c:val>
          <c:extLst>
            <c:ext xmlns:c16="http://schemas.microsoft.com/office/drawing/2014/chart" uri="{C3380CC4-5D6E-409C-BE32-E72D297353CC}">
              <c16:uniqueId val="{00000000-DC0D-4D7D-A63E-5F7CF320CD00}"/>
            </c:ext>
          </c:extLst>
        </c:ser>
        <c:dLbls>
          <c:showLegendKey val="0"/>
          <c:showVal val="0"/>
          <c:showCatName val="0"/>
          <c:showSerName val="0"/>
          <c:showPercent val="0"/>
          <c:showBubbleSize val="0"/>
        </c:dLbls>
        <c:gapWidth val="21"/>
        <c:axId val="545754592"/>
        <c:axId val="54575498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(Marketing!$G$49,Marketing!$G$49,Marketing!$G$49,Marketing!$G$49,Marketing!$G$49)</c:f>
            </c:numRef>
          </c:val>
          <c:smooth val="0"/>
          <c:extLst>
            <c:ext xmlns:c16="http://schemas.microsoft.com/office/drawing/2014/chart" uri="{C3380CC4-5D6E-409C-BE32-E72D297353CC}">
              <c16:uniqueId val="{00000001-DC0D-4D7D-A63E-5F7CF320CD00}"/>
            </c:ext>
          </c:extLst>
        </c:ser>
        <c:dLbls>
          <c:showLegendKey val="0"/>
          <c:showVal val="0"/>
          <c:showCatName val="0"/>
          <c:showSerName val="0"/>
          <c:showPercent val="0"/>
          <c:showBubbleSize val="0"/>
        </c:dLbls>
        <c:marker val="1"/>
        <c:smooth val="0"/>
        <c:axId val="545754592"/>
        <c:axId val="545754984"/>
      </c:lineChart>
      <c:catAx>
        <c:axId val="545754592"/>
        <c:scaling>
          <c:orientation val="minMax"/>
        </c:scaling>
        <c:delete val="1"/>
        <c:axPos val="b"/>
        <c:numFmt formatCode="General" sourceLinked="1"/>
        <c:majorTickMark val="out"/>
        <c:minorTickMark val="none"/>
        <c:tickLblPos val="none"/>
        <c:crossAx val="545754984"/>
        <c:crosses val="autoZero"/>
        <c:auto val="1"/>
        <c:lblAlgn val="ctr"/>
        <c:lblOffset val="100"/>
        <c:noMultiLvlLbl val="0"/>
      </c:catAx>
      <c:valAx>
        <c:axId val="545754984"/>
        <c:scaling>
          <c:orientation val="minMax"/>
          <c:max val="80"/>
          <c:min val="0"/>
        </c:scaling>
        <c:delete val="0"/>
        <c:axPos val="l"/>
        <c:numFmt formatCode="0.00" sourceLinked="1"/>
        <c:majorTickMark val="none"/>
        <c:minorTickMark val="none"/>
        <c:tickLblPos val="none"/>
        <c:crossAx val="5457545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Marketing!$I$51:$M$51</c:f>
            </c:numRef>
          </c:val>
          <c:extLst>
            <c:ext xmlns:c16="http://schemas.microsoft.com/office/drawing/2014/chart" uri="{C3380CC4-5D6E-409C-BE32-E72D297353CC}">
              <c16:uniqueId val="{00000000-1A58-43A5-B660-36C403F27A8D}"/>
            </c:ext>
          </c:extLst>
        </c:ser>
        <c:dLbls>
          <c:showLegendKey val="0"/>
          <c:showVal val="0"/>
          <c:showCatName val="0"/>
          <c:showSerName val="0"/>
          <c:showPercent val="0"/>
          <c:showBubbleSize val="0"/>
        </c:dLbls>
        <c:gapWidth val="21"/>
        <c:axId val="545755768"/>
        <c:axId val="54575616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(Marketing!$G$51,Marketing!$G$51,Marketing!$G$51,Marketing!$G$51,Marketing!$G$51)</c:f>
            </c:numRef>
          </c:val>
          <c:smooth val="0"/>
          <c:extLst>
            <c:ext xmlns:c16="http://schemas.microsoft.com/office/drawing/2014/chart" uri="{C3380CC4-5D6E-409C-BE32-E72D297353CC}">
              <c16:uniqueId val="{00000001-1A58-43A5-B660-36C403F27A8D}"/>
            </c:ext>
          </c:extLst>
        </c:ser>
        <c:dLbls>
          <c:showLegendKey val="0"/>
          <c:showVal val="0"/>
          <c:showCatName val="0"/>
          <c:showSerName val="0"/>
          <c:showPercent val="0"/>
          <c:showBubbleSize val="0"/>
        </c:dLbls>
        <c:marker val="1"/>
        <c:smooth val="0"/>
        <c:axId val="545755768"/>
        <c:axId val="545756160"/>
      </c:lineChart>
      <c:catAx>
        <c:axId val="545755768"/>
        <c:scaling>
          <c:orientation val="minMax"/>
        </c:scaling>
        <c:delete val="1"/>
        <c:axPos val="b"/>
        <c:numFmt formatCode="General" sourceLinked="1"/>
        <c:majorTickMark val="out"/>
        <c:minorTickMark val="none"/>
        <c:tickLblPos val="none"/>
        <c:crossAx val="545756160"/>
        <c:crosses val="autoZero"/>
        <c:auto val="1"/>
        <c:lblAlgn val="ctr"/>
        <c:lblOffset val="100"/>
        <c:noMultiLvlLbl val="0"/>
      </c:catAx>
      <c:valAx>
        <c:axId val="545756160"/>
        <c:scaling>
          <c:orientation val="minMax"/>
          <c:max val="80"/>
          <c:min val="0"/>
        </c:scaling>
        <c:delete val="0"/>
        <c:axPos val="l"/>
        <c:numFmt formatCode="0.00" sourceLinked="1"/>
        <c:majorTickMark val="none"/>
        <c:minorTickMark val="none"/>
        <c:tickLblPos val="none"/>
        <c:crossAx val="54575576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Marketing!$I$53:$M$53</c:f>
            </c:numRef>
          </c:val>
          <c:extLst>
            <c:ext xmlns:c16="http://schemas.microsoft.com/office/drawing/2014/chart" uri="{C3380CC4-5D6E-409C-BE32-E72D297353CC}">
              <c16:uniqueId val="{00000000-9D4A-45FE-923A-80A8DF55D5A7}"/>
            </c:ext>
          </c:extLst>
        </c:ser>
        <c:dLbls>
          <c:showLegendKey val="0"/>
          <c:showVal val="0"/>
          <c:showCatName val="0"/>
          <c:showSerName val="0"/>
          <c:showPercent val="0"/>
          <c:showBubbleSize val="0"/>
        </c:dLbls>
        <c:gapWidth val="21"/>
        <c:axId val="545756944"/>
        <c:axId val="54575733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(Marketing!$G$53,Marketing!$G$53,Marketing!$G$53,Marketing!$G$53,Marketing!$G$53)</c:f>
            </c:numRef>
          </c:val>
          <c:smooth val="0"/>
          <c:extLst>
            <c:ext xmlns:c16="http://schemas.microsoft.com/office/drawing/2014/chart" uri="{C3380CC4-5D6E-409C-BE32-E72D297353CC}">
              <c16:uniqueId val="{00000001-9D4A-45FE-923A-80A8DF55D5A7}"/>
            </c:ext>
          </c:extLst>
        </c:ser>
        <c:dLbls>
          <c:showLegendKey val="0"/>
          <c:showVal val="0"/>
          <c:showCatName val="0"/>
          <c:showSerName val="0"/>
          <c:showPercent val="0"/>
          <c:showBubbleSize val="0"/>
        </c:dLbls>
        <c:marker val="1"/>
        <c:smooth val="0"/>
        <c:axId val="545756944"/>
        <c:axId val="545757336"/>
      </c:lineChart>
      <c:catAx>
        <c:axId val="545756944"/>
        <c:scaling>
          <c:orientation val="minMax"/>
        </c:scaling>
        <c:delete val="1"/>
        <c:axPos val="b"/>
        <c:numFmt formatCode="General" sourceLinked="1"/>
        <c:majorTickMark val="out"/>
        <c:minorTickMark val="none"/>
        <c:tickLblPos val="none"/>
        <c:crossAx val="545757336"/>
        <c:crosses val="autoZero"/>
        <c:auto val="1"/>
        <c:lblAlgn val="ctr"/>
        <c:lblOffset val="100"/>
        <c:noMultiLvlLbl val="0"/>
      </c:catAx>
      <c:valAx>
        <c:axId val="545757336"/>
        <c:scaling>
          <c:orientation val="minMax"/>
          <c:max val="80"/>
          <c:min val="0"/>
        </c:scaling>
        <c:delete val="0"/>
        <c:axPos val="l"/>
        <c:numFmt formatCode="0.00" sourceLinked="1"/>
        <c:majorTickMark val="none"/>
        <c:minorTickMark val="none"/>
        <c:tickLblPos val="none"/>
        <c:crossAx val="545756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Marketing!$I$55:$M$55</c:f>
            </c:numRef>
          </c:val>
          <c:extLst>
            <c:ext xmlns:c16="http://schemas.microsoft.com/office/drawing/2014/chart" uri="{C3380CC4-5D6E-409C-BE32-E72D297353CC}">
              <c16:uniqueId val="{00000000-B585-4424-8902-7049CE9C028C}"/>
            </c:ext>
          </c:extLst>
        </c:ser>
        <c:dLbls>
          <c:showLegendKey val="0"/>
          <c:showVal val="0"/>
          <c:showCatName val="0"/>
          <c:showSerName val="0"/>
          <c:showPercent val="0"/>
          <c:showBubbleSize val="0"/>
        </c:dLbls>
        <c:gapWidth val="21"/>
        <c:axId val="545758120"/>
        <c:axId val="54575851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(Marketing!$G$55,Marketing!$G$55,Marketing!$G$55,Marketing!$G$55,Marketing!$G$55)</c:f>
            </c:numRef>
          </c:val>
          <c:smooth val="0"/>
          <c:extLst>
            <c:ext xmlns:c16="http://schemas.microsoft.com/office/drawing/2014/chart" uri="{C3380CC4-5D6E-409C-BE32-E72D297353CC}">
              <c16:uniqueId val="{00000001-B585-4424-8902-7049CE9C028C}"/>
            </c:ext>
          </c:extLst>
        </c:ser>
        <c:dLbls>
          <c:showLegendKey val="0"/>
          <c:showVal val="0"/>
          <c:showCatName val="0"/>
          <c:showSerName val="0"/>
          <c:showPercent val="0"/>
          <c:showBubbleSize val="0"/>
        </c:dLbls>
        <c:marker val="1"/>
        <c:smooth val="0"/>
        <c:axId val="545758120"/>
        <c:axId val="545758512"/>
      </c:lineChart>
      <c:catAx>
        <c:axId val="545758120"/>
        <c:scaling>
          <c:orientation val="minMax"/>
        </c:scaling>
        <c:delete val="1"/>
        <c:axPos val="b"/>
        <c:numFmt formatCode="General" sourceLinked="1"/>
        <c:majorTickMark val="out"/>
        <c:minorTickMark val="none"/>
        <c:tickLblPos val="none"/>
        <c:crossAx val="545758512"/>
        <c:crosses val="autoZero"/>
        <c:auto val="1"/>
        <c:lblAlgn val="ctr"/>
        <c:lblOffset val="100"/>
        <c:noMultiLvlLbl val="0"/>
      </c:catAx>
      <c:valAx>
        <c:axId val="545758512"/>
        <c:scaling>
          <c:orientation val="minMax"/>
          <c:max val="80"/>
          <c:min val="0"/>
        </c:scaling>
        <c:delete val="0"/>
        <c:axPos val="l"/>
        <c:numFmt formatCode="0.00" sourceLinked="1"/>
        <c:majorTickMark val="none"/>
        <c:minorTickMark val="none"/>
        <c:tickLblPos val="none"/>
        <c:crossAx val="545758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Marketing!$D$56</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Marketing!$I$57:$M$57</c:f>
            </c:numRef>
          </c:val>
          <c:extLst>
            <c:ext xmlns:c16="http://schemas.microsoft.com/office/drawing/2014/chart" uri="{C3380CC4-5D6E-409C-BE32-E72D297353CC}">
              <c16:uniqueId val="{00000000-81A1-4B45-9520-AC7EFDEA3E18}"/>
            </c:ext>
          </c:extLst>
        </c:ser>
        <c:dLbls>
          <c:showLegendKey val="0"/>
          <c:showVal val="0"/>
          <c:showCatName val="0"/>
          <c:showSerName val="0"/>
          <c:showPercent val="0"/>
          <c:showBubbleSize val="0"/>
        </c:dLbls>
        <c:gapWidth val="21"/>
        <c:axId val="545759296"/>
        <c:axId val="545759688"/>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(Marketing!$G$57,Marketing!$G$57,Marketing!$G$57,Marketing!$G$57,Marketing!$G$57)</c:f>
            </c:numRef>
          </c:val>
          <c:smooth val="0"/>
          <c:extLst>
            <c:ext xmlns:c16="http://schemas.microsoft.com/office/drawing/2014/chart" uri="{C3380CC4-5D6E-409C-BE32-E72D297353CC}">
              <c16:uniqueId val="{00000001-81A1-4B45-9520-AC7EFDEA3E18}"/>
            </c:ext>
          </c:extLst>
        </c:ser>
        <c:dLbls>
          <c:showLegendKey val="0"/>
          <c:showVal val="0"/>
          <c:showCatName val="0"/>
          <c:showSerName val="0"/>
          <c:showPercent val="0"/>
          <c:showBubbleSize val="0"/>
        </c:dLbls>
        <c:marker val="1"/>
        <c:smooth val="0"/>
        <c:axId val="545759296"/>
        <c:axId val="545759688"/>
      </c:lineChart>
      <c:catAx>
        <c:axId val="545759296"/>
        <c:scaling>
          <c:orientation val="minMax"/>
        </c:scaling>
        <c:delete val="1"/>
        <c:axPos val="b"/>
        <c:numFmt formatCode="General" sourceLinked="1"/>
        <c:majorTickMark val="out"/>
        <c:minorTickMark val="none"/>
        <c:tickLblPos val="none"/>
        <c:crossAx val="545759688"/>
        <c:crosses val="autoZero"/>
        <c:auto val="1"/>
        <c:lblAlgn val="ctr"/>
        <c:lblOffset val="100"/>
        <c:noMultiLvlLbl val="0"/>
      </c:catAx>
      <c:valAx>
        <c:axId val="545759688"/>
        <c:scaling>
          <c:orientation val="minMax"/>
          <c:max val="80"/>
          <c:min val="0"/>
        </c:scaling>
        <c:delete val="0"/>
        <c:axPos val="l"/>
        <c:numFmt formatCode="0.00" sourceLinked="1"/>
        <c:majorTickMark val="none"/>
        <c:minorTickMark val="none"/>
        <c:tickLblPos val="none"/>
        <c:crossAx val="545759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Customer!$D$24</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Customer!$I$25:$M$25</c:f>
            </c:numRef>
          </c:val>
          <c:extLst>
            <c:ext xmlns:c16="http://schemas.microsoft.com/office/drawing/2014/chart" uri="{C3380CC4-5D6E-409C-BE32-E72D297353CC}">
              <c16:uniqueId val="{00000000-5B86-4907-9DFF-3C671369B728}"/>
            </c:ext>
          </c:extLst>
        </c:ser>
        <c:dLbls>
          <c:showLegendKey val="0"/>
          <c:showVal val="0"/>
          <c:showCatName val="0"/>
          <c:showSerName val="0"/>
          <c:showPercent val="0"/>
          <c:showBubbleSize val="0"/>
        </c:dLbls>
        <c:gapWidth val="21"/>
        <c:axId val="442636744"/>
        <c:axId val="44263713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(Customer!$G$25,Customer!$G$25,Customer!$G$25,Customer!$G$25,Customer!$G$25)</c:f>
            </c:numRef>
          </c:val>
          <c:smooth val="0"/>
          <c:extLst>
            <c:ext xmlns:c16="http://schemas.microsoft.com/office/drawing/2014/chart" uri="{C3380CC4-5D6E-409C-BE32-E72D297353CC}">
              <c16:uniqueId val="{00000001-5B86-4907-9DFF-3C671369B728}"/>
            </c:ext>
          </c:extLst>
        </c:ser>
        <c:dLbls>
          <c:showLegendKey val="0"/>
          <c:showVal val="0"/>
          <c:showCatName val="0"/>
          <c:showSerName val="0"/>
          <c:showPercent val="0"/>
          <c:showBubbleSize val="0"/>
        </c:dLbls>
        <c:marker val="1"/>
        <c:smooth val="0"/>
        <c:axId val="442636744"/>
        <c:axId val="442637136"/>
      </c:lineChart>
      <c:catAx>
        <c:axId val="442636744"/>
        <c:scaling>
          <c:orientation val="minMax"/>
        </c:scaling>
        <c:delete val="1"/>
        <c:axPos val="b"/>
        <c:majorTickMark val="out"/>
        <c:minorTickMark val="none"/>
        <c:tickLblPos val="none"/>
        <c:crossAx val="442637136"/>
        <c:crosses val="autoZero"/>
        <c:auto val="1"/>
        <c:lblAlgn val="ctr"/>
        <c:lblOffset val="100"/>
        <c:noMultiLvlLbl val="0"/>
      </c:catAx>
      <c:valAx>
        <c:axId val="442637136"/>
        <c:scaling>
          <c:orientation val="minMax"/>
          <c:max val="50"/>
          <c:min val="0"/>
        </c:scaling>
        <c:delete val="0"/>
        <c:axPos val="l"/>
        <c:numFmt formatCode="0" sourceLinked="1"/>
        <c:majorTickMark val="none"/>
        <c:minorTickMark val="none"/>
        <c:tickLblPos val="none"/>
        <c:crossAx val="4426367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Marketing!$D$58</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Marketing!$I$59:$M$59</c:f>
            </c:numRef>
          </c:val>
          <c:extLst>
            <c:ext xmlns:c16="http://schemas.microsoft.com/office/drawing/2014/chart" uri="{C3380CC4-5D6E-409C-BE32-E72D297353CC}">
              <c16:uniqueId val="{00000000-5CB0-43A3-A871-E55E043D9120}"/>
            </c:ext>
          </c:extLst>
        </c:ser>
        <c:dLbls>
          <c:showLegendKey val="0"/>
          <c:showVal val="0"/>
          <c:showCatName val="0"/>
          <c:showSerName val="0"/>
          <c:showPercent val="0"/>
          <c:showBubbleSize val="0"/>
        </c:dLbls>
        <c:gapWidth val="21"/>
        <c:axId val="545760472"/>
        <c:axId val="545760864"/>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(Marketing!$G$59,Marketing!$G$59,Marketing!$G$59,Marketing!$G$59,Marketing!$G$59)</c:f>
            </c:numRef>
          </c:val>
          <c:smooth val="0"/>
          <c:extLst>
            <c:ext xmlns:c16="http://schemas.microsoft.com/office/drawing/2014/chart" uri="{C3380CC4-5D6E-409C-BE32-E72D297353CC}">
              <c16:uniqueId val="{00000001-5CB0-43A3-A871-E55E043D9120}"/>
            </c:ext>
          </c:extLst>
        </c:ser>
        <c:dLbls>
          <c:showLegendKey val="0"/>
          <c:showVal val="0"/>
          <c:showCatName val="0"/>
          <c:showSerName val="0"/>
          <c:showPercent val="0"/>
          <c:showBubbleSize val="0"/>
        </c:dLbls>
        <c:marker val="1"/>
        <c:smooth val="0"/>
        <c:axId val="545760472"/>
        <c:axId val="545760864"/>
      </c:lineChart>
      <c:catAx>
        <c:axId val="545760472"/>
        <c:scaling>
          <c:orientation val="minMax"/>
        </c:scaling>
        <c:delete val="1"/>
        <c:axPos val="b"/>
        <c:numFmt formatCode="General" sourceLinked="1"/>
        <c:majorTickMark val="out"/>
        <c:minorTickMark val="none"/>
        <c:tickLblPos val="none"/>
        <c:crossAx val="545760864"/>
        <c:crosses val="autoZero"/>
        <c:auto val="1"/>
        <c:lblAlgn val="ctr"/>
        <c:lblOffset val="100"/>
        <c:noMultiLvlLbl val="0"/>
      </c:catAx>
      <c:valAx>
        <c:axId val="545760864"/>
        <c:scaling>
          <c:orientation val="minMax"/>
          <c:max val="80"/>
          <c:min val="0"/>
        </c:scaling>
        <c:delete val="0"/>
        <c:axPos val="l"/>
        <c:numFmt formatCode="0.00" sourceLinked="1"/>
        <c:majorTickMark val="none"/>
        <c:minorTickMark val="none"/>
        <c:tickLblPos val="none"/>
        <c:crossAx val="5457604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Marketing!$D$60</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Marketing!$I$61:$M$61</c:f>
            </c:numRef>
          </c:val>
          <c:extLst>
            <c:ext xmlns:c16="http://schemas.microsoft.com/office/drawing/2014/chart" uri="{C3380CC4-5D6E-409C-BE32-E72D297353CC}">
              <c16:uniqueId val="{00000000-9B5B-4D1F-8369-46B56E2B6A27}"/>
            </c:ext>
          </c:extLst>
        </c:ser>
        <c:dLbls>
          <c:showLegendKey val="0"/>
          <c:showVal val="0"/>
          <c:showCatName val="0"/>
          <c:showSerName val="0"/>
          <c:showPercent val="0"/>
          <c:showBubbleSize val="0"/>
        </c:dLbls>
        <c:gapWidth val="21"/>
        <c:axId val="545761648"/>
        <c:axId val="545762040"/>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(Marketing!$G$61,Marketing!$G$61,Marketing!$G$61,Marketing!$G$61,Marketing!$G$61)</c:f>
            </c:numRef>
          </c:val>
          <c:smooth val="0"/>
          <c:extLst>
            <c:ext xmlns:c16="http://schemas.microsoft.com/office/drawing/2014/chart" uri="{C3380CC4-5D6E-409C-BE32-E72D297353CC}">
              <c16:uniqueId val="{00000001-9B5B-4D1F-8369-46B56E2B6A27}"/>
            </c:ext>
          </c:extLst>
        </c:ser>
        <c:dLbls>
          <c:showLegendKey val="0"/>
          <c:showVal val="0"/>
          <c:showCatName val="0"/>
          <c:showSerName val="0"/>
          <c:showPercent val="0"/>
          <c:showBubbleSize val="0"/>
        </c:dLbls>
        <c:marker val="1"/>
        <c:smooth val="0"/>
        <c:axId val="545761648"/>
        <c:axId val="545762040"/>
      </c:lineChart>
      <c:catAx>
        <c:axId val="545761648"/>
        <c:scaling>
          <c:orientation val="minMax"/>
        </c:scaling>
        <c:delete val="1"/>
        <c:axPos val="b"/>
        <c:numFmt formatCode="General" sourceLinked="1"/>
        <c:majorTickMark val="out"/>
        <c:minorTickMark val="none"/>
        <c:tickLblPos val="none"/>
        <c:crossAx val="545762040"/>
        <c:crosses val="autoZero"/>
        <c:auto val="1"/>
        <c:lblAlgn val="ctr"/>
        <c:lblOffset val="100"/>
        <c:noMultiLvlLbl val="0"/>
      </c:catAx>
      <c:valAx>
        <c:axId val="545762040"/>
        <c:scaling>
          <c:orientation val="minMax"/>
          <c:max val="80"/>
          <c:min val="0"/>
        </c:scaling>
        <c:delete val="0"/>
        <c:axPos val="l"/>
        <c:numFmt formatCode="0.00" sourceLinked="1"/>
        <c:majorTickMark val="none"/>
        <c:minorTickMark val="none"/>
        <c:tickLblPos val="none"/>
        <c:crossAx val="545761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Marketing!$D$62</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Marketing!$I$63:$M$63</c:f>
            </c:numRef>
          </c:val>
          <c:extLst>
            <c:ext xmlns:c16="http://schemas.microsoft.com/office/drawing/2014/chart" uri="{C3380CC4-5D6E-409C-BE32-E72D297353CC}">
              <c16:uniqueId val="{00000000-DDE3-4BC4-9F83-AE963FECDF1B}"/>
            </c:ext>
          </c:extLst>
        </c:ser>
        <c:dLbls>
          <c:showLegendKey val="0"/>
          <c:showVal val="0"/>
          <c:showCatName val="0"/>
          <c:showSerName val="0"/>
          <c:showPercent val="0"/>
          <c:showBubbleSize val="0"/>
        </c:dLbls>
        <c:gapWidth val="21"/>
        <c:axId val="545762824"/>
        <c:axId val="545763216"/>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(Marketing!$G$63,Marketing!$G$63,Marketing!$G$63,Marketing!$G$63,Marketing!$G$63)</c:f>
            </c:numRef>
          </c:val>
          <c:smooth val="0"/>
          <c:extLst>
            <c:ext xmlns:c16="http://schemas.microsoft.com/office/drawing/2014/chart" uri="{C3380CC4-5D6E-409C-BE32-E72D297353CC}">
              <c16:uniqueId val="{00000001-DDE3-4BC4-9F83-AE963FECDF1B}"/>
            </c:ext>
          </c:extLst>
        </c:ser>
        <c:dLbls>
          <c:showLegendKey val="0"/>
          <c:showVal val="0"/>
          <c:showCatName val="0"/>
          <c:showSerName val="0"/>
          <c:showPercent val="0"/>
          <c:showBubbleSize val="0"/>
        </c:dLbls>
        <c:marker val="1"/>
        <c:smooth val="0"/>
        <c:axId val="545762824"/>
        <c:axId val="545763216"/>
      </c:lineChart>
      <c:catAx>
        <c:axId val="545762824"/>
        <c:scaling>
          <c:orientation val="minMax"/>
        </c:scaling>
        <c:delete val="1"/>
        <c:axPos val="b"/>
        <c:numFmt formatCode="General" sourceLinked="1"/>
        <c:majorTickMark val="out"/>
        <c:minorTickMark val="none"/>
        <c:tickLblPos val="none"/>
        <c:crossAx val="545763216"/>
        <c:crosses val="autoZero"/>
        <c:auto val="1"/>
        <c:lblAlgn val="ctr"/>
        <c:lblOffset val="100"/>
        <c:noMultiLvlLbl val="0"/>
      </c:catAx>
      <c:valAx>
        <c:axId val="545763216"/>
        <c:scaling>
          <c:orientation val="minMax"/>
          <c:max val="80"/>
          <c:min val="0"/>
        </c:scaling>
        <c:delete val="0"/>
        <c:axPos val="l"/>
        <c:numFmt formatCode="0.00" sourceLinked="1"/>
        <c:majorTickMark val="none"/>
        <c:minorTickMark val="none"/>
        <c:tickLblPos val="none"/>
        <c:crossAx val="5457628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4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Marketing!$D$64</c:f>
              <c:strCache>
                <c:ptCount val="1"/>
              </c:strCache>
            </c:strRef>
          </c:tx>
          <c:spPr>
            <a:solidFill>
              <a:srgbClr val="0000CC"/>
            </a:solidFill>
            <a:ln w="25400">
              <a:noFill/>
            </a:ln>
          </c:spPr>
          <c:invertIfNegative val="0"/>
          <c:cat>
            <c:numRef>
              <c:f>Marketing!$I$5:$M$5</c:f>
              <c:numCache>
                <c:formatCode>General</c:formatCode>
                <c:ptCount val="5"/>
                <c:pt idx="0">
                  <c:v>2013</c:v>
                </c:pt>
                <c:pt idx="1">
                  <c:v>2014</c:v>
                </c:pt>
                <c:pt idx="2">
                  <c:v>2015</c:v>
                </c:pt>
                <c:pt idx="3">
                  <c:v>2016</c:v>
                </c:pt>
                <c:pt idx="4">
                  <c:v>2017</c:v>
                </c:pt>
              </c:numCache>
            </c:numRef>
          </c:cat>
          <c:val>
            <c:numRef>
              <c:f>Marketing!$I$65:$M$65</c:f>
            </c:numRef>
          </c:val>
          <c:extLst>
            <c:ext xmlns:c16="http://schemas.microsoft.com/office/drawing/2014/chart" uri="{C3380CC4-5D6E-409C-BE32-E72D297353CC}">
              <c16:uniqueId val="{00000000-F2F7-4FAF-9853-A5B4F9D134EC}"/>
            </c:ext>
          </c:extLst>
        </c:ser>
        <c:dLbls>
          <c:showLegendKey val="0"/>
          <c:showVal val="0"/>
          <c:showCatName val="0"/>
          <c:showSerName val="0"/>
          <c:showPercent val="0"/>
          <c:showBubbleSize val="0"/>
        </c:dLbls>
        <c:gapWidth val="21"/>
        <c:axId val="545764000"/>
        <c:axId val="545764392"/>
      </c:barChart>
      <c:lineChart>
        <c:grouping val="standard"/>
        <c:varyColors val="0"/>
        <c:ser>
          <c:idx val="1"/>
          <c:order val="1"/>
          <c:tx>
            <c:strRef>
              <c:f>Marketing!$G$5</c:f>
              <c:strCache>
                <c:ptCount val="1"/>
                <c:pt idx="0">
                  <c:v>Performance Stand. / Bench</c:v>
                </c:pt>
              </c:strCache>
            </c:strRef>
          </c:tx>
          <c:spPr>
            <a:ln w="19050">
              <a:solidFill>
                <a:srgbClr val="FF0000"/>
              </a:solidFill>
              <a:prstDash val="sysDash"/>
            </a:ln>
          </c:spPr>
          <c:marker>
            <c:symbol val="none"/>
          </c:marker>
          <c:val>
            <c:numRef>
              <c:f>(Marketing!$G$65,Marketing!$G$65,Marketing!$G$65,Marketing!$G$65,Marketing!$G$65)</c:f>
            </c:numRef>
          </c:val>
          <c:smooth val="0"/>
          <c:extLst>
            <c:ext xmlns:c16="http://schemas.microsoft.com/office/drawing/2014/chart" uri="{C3380CC4-5D6E-409C-BE32-E72D297353CC}">
              <c16:uniqueId val="{00000001-F2F7-4FAF-9853-A5B4F9D134EC}"/>
            </c:ext>
          </c:extLst>
        </c:ser>
        <c:dLbls>
          <c:showLegendKey val="0"/>
          <c:showVal val="0"/>
          <c:showCatName val="0"/>
          <c:showSerName val="0"/>
          <c:showPercent val="0"/>
          <c:showBubbleSize val="0"/>
        </c:dLbls>
        <c:marker val="1"/>
        <c:smooth val="0"/>
        <c:axId val="545764000"/>
        <c:axId val="545764392"/>
      </c:lineChart>
      <c:catAx>
        <c:axId val="545764000"/>
        <c:scaling>
          <c:orientation val="minMax"/>
        </c:scaling>
        <c:delete val="1"/>
        <c:axPos val="b"/>
        <c:numFmt formatCode="General" sourceLinked="1"/>
        <c:majorTickMark val="out"/>
        <c:minorTickMark val="none"/>
        <c:tickLblPos val="none"/>
        <c:crossAx val="545764392"/>
        <c:crosses val="autoZero"/>
        <c:auto val="1"/>
        <c:lblAlgn val="ctr"/>
        <c:lblOffset val="100"/>
        <c:noMultiLvlLbl val="0"/>
      </c:catAx>
      <c:valAx>
        <c:axId val="545764392"/>
        <c:scaling>
          <c:orientation val="minMax"/>
          <c:max val="80"/>
          <c:min val="0"/>
        </c:scaling>
        <c:delete val="0"/>
        <c:axPos val="l"/>
        <c:numFmt formatCode="0.00" sourceLinked="1"/>
        <c:majorTickMark val="none"/>
        <c:minorTickMark val="none"/>
        <c:tickLblPos val="none"/>
        <c:crossAx val="5457640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 achieved targets</a:t>
            </a:r>
          </a:p>
        </c:rich>
      </c:tx>
      <c:layout>
        <c:manualLayout>
          <c:xMode val="edge"/>
          <c:yMode val="edge"/>
          <c:x val="2.1515559420427982E-3"/>
          <c:y val="5.8444377145164548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Main!$I$4</c:f>
              <c:strCache>
                <c:ptCount val="1"/>
                <c:pt idx="0">
                  <c:v>Total vital</c:v>
                </c:pt>
              </c:strCache>
            </c:strRef>
          </c:tx>
          <c:spPr>
            <a:solidFill>
              <a:srgbClr val="CC0066">
                <a:alpha val="29804"/>
              </a:srgb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ysClr val="windowText" lastClr="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(Main!$C$12,Main!$F$12,Main!$I$12,Main!$L$12,Main!$C$18,Main!$F$18,Main!$I$18,Main!$L$18,Main!$C$24,Main!$F$24,Main!$I$24,Main!$L$24,Main!$C$30,Main!$F$30,Main!$I$30,Main!$L$30)</c:f>
              <c:numCache>
                <c:formatCode>0.0%</c:formatCode>
                <c:ptCount val="16"/>
                <c:pt idx="0">
                  <c:v>0.33333333333333331</c:v>
                </c:pt>
                <c:pt idx="1">
                  <c:v>0.63636363636363635</c:v>
                </c:pt>
                <c:pt idx="2">
                  <c:v>0</c:v>
                </c:pt>
                <c:pt idx="3">
                  <c:v>0</c:v>
                </c:pt>
                <c:pt idx="4">
                  <c:v>0.4</c:v>
                </c:pt>
                <c:pt idx="5">
                  <c:v>0.45454545454545453</c:v>
                </c:pt>
                <c:pt idx="6">
                  <c:v>0</c:v>
                </c:pt>
                <c:pt idx="7">
                  <c:v>0</c:v>
                </c:pt>
                <c:pt idx="8">
                  <c:v>0</c:v>
                </c:pt>
                <c:pt idx="9">
                  <c:v>0.45454545454545453</c:v>
                </c:pt>
                <c:pt idx="10">
                  <c:v>0.66666666666666663</c:v>
                </c:pt>
                <c:pt idx="11">
                  <c:v>0.75</c:v>
                </c:pt>
                <c:pt idx="12">
                  <c:v>0</c:v>
                </c:pt>
                <c:pt idx="13">
                  <c:v>0</c:v>
                </c:pt>
                <c:pt idx="14">
                  <c:v>0</c:v>
                </c:pt>
                <c:pt idx="15">
                  <c:v>1</c:v>
                </c:pt>
              </c:numCache>
            </c:numRef>
          </c:val>
          <c:extLst>
            <c:ext xmlns:c16="http://schemas.microsoft.com/office/drawing/2014/chart" uri="{C3380CC4-5D6E-409C-BE32-E72D297353CC}">
              <c16:uniqueId val="{00000000-1AA3-4028-8C65-980F75ED9D4C}"/>
            </c:ext>
          </c:extLst>
        </c:ser>
        <c:dLbls>
          <c:showLegendKey val="0"/>
          <c:showVal val="0"/>
          <c:showCatName val="0"/>
          <c:showSerName val="0"/>
          <c:showPercent val="0"/>
          <c:showBubbleSize val="0"/>
        </c:dLbls>
        <c:gapWidth val="14"/>
        <c:overlap val="100"/>
        <c:axId val="308546320"/>
        <c:axId val="489509160"/>
      </c:barChart>
      <c:catAx>
        <c:axId val="308546320"/>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n-US"/>
          </a:p>
        </c:txPr>
        <c:crossAx val="489509160"/>
        <c:crosses val="autoZero"/>
        <c:auto val="1"/>
        <c:lblAlgn val="ctr"/>
        <c:lblOffset val="100"/>
        <c:tickLblSkip val="1"/>
        <c:tickMarkSkip val="1"/>
        <c:noMultiLvlLbl val="0"/>
      </c:catAx>
      <c:valAx>
        <c:axId val="489509160"/>
        <c:scaling>
          <c:orientation val="minMax"/>
          <c:max val="1.1000000000000001"/>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n-US"/>
          </a:p>
        </c:txPr>
        <c:crossAx val="308546320"/>
        <c:crosses val="autoZero"/>
        <c:crossBetween val="between"/>
        <c:majorUnit val="0.2"/>
        <c:minorUnit val="0.2"/>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Customer!$D$26</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Customer!$I$27:$M$27</c:f>
            </c:numRef>
          </c:val>
          <c:extLst>
            <c:ext xmlns:c16="http://schemas.microsoft.com/office/drawing/2014/chart" uri="{C3380CC4-5D6E-409C-BE32-E72D297353CC}">
              <c16:uniqueId val="{00000000-CA14-407D-B9B8-4C00C2B29546}"/>
            </c:ext>
          </c:extLst>
        </c:ser>
        <c:dLbls>
          <c:showLegendKey val="0"/>
          <c:showVal val="0"/>
          <c:showCatName val="0"/>
          <c:showSerName val="0"/>
          <c:showPercent val="0"/>
          <c:showBubbleSize val="0"/>
        </c:dLbls>
        <c:gapWidth val="21"/>
        <c:axId val="442637920"/>
        <c:axId val="44263831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(Customer!$G$27,Customer!$G$27,Customer!$G$27,Customer!$G$27,Customer!$G$27)</c:f>
            </c:numRef>
          </c:val>
          <c:smooth val="0"/>
          <c:extLst>
            <c:ext xmlns:c16="http://schemas.microsoft.com/office/drawing/2014/chart" uri="{C3380CC4-5D6E-409C-BE32-E72D297353CC}">
              <c16:uniqueId val="{00000001-CA14-407D-B9B8-4C00C2B29546}"/>
            </c:ext>
          </c:extLst>
        </c:ser>
        <c:dLbls>
          <c:showLegendKey val="0"/>
          <c:showVal val="0"/>
          <c:showCatName val="0"/>
          <c:showSerName val="0"/>
          <c:showPercent val="0"/>
          <c:showBubbleSize val="0"/>
        </c:dLbls>
        <c:marker val="1"/>
        <c:smooth val="0"/>
        <c:axId val="442637920"/>
        <c:axId val="442638312"/>
      </c:lineChart>
      <c:catAx>
        <c:axId val="442637920"/>
        <c:scaling>
          <c:orientation val="minMax"/>
        </c:scaling>
        <c:delete val="1"/>
        <c:axPos val="b"/>
        <c:majorTickMark val="out"/>
        <c:minorTickMark val="none"/>
        <c:tickLblPos val="none"/>
        <c:crossAx val="442638312"/>
        <c:crosses val="autoZero"/>
        <c:auto val="1"/>
        <c:lblAlgn val="ctr"/>
        <c:lblOffset val="100"/>
        <c:noMultiLvlLbl val="0"/>
      </c:catAx>
      <c:valAx>
        <c:axId val="442638312"/>
        <c:scaling>
          <c:orientation val="minMax"/>
          <c:max val="5"/>
          <c:min val="0"/>
        </c:scaling>
        <c:delete val="0"/>
        <c:axPos val="l"/>
        <c:numFmt formatCode="0.00" sourceLinked="1"/>
        <c:majorTickMark val="none"/>
        <c:minorTickMark val="none"/>
        <c:tickLblPos val="none"/>
        <c:crossAx val="44263792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Customer!$D$34</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Customer!$I$35:$M$35</c:f>
            </c:numRef>
          </c:val>
          <c:extLst>
            <c:ext xmlns:c16="http://schemas.microsoft.com/office/drawing/2014/chart" uri="{C3380CC4-5D6E-409C-BE32-E72D297353CC}">
              <c16:uniqueId val="{00000000-88F0-4EFF-8E2A-4722366A73F7}"/>
            </c:ext>
          </c:extLst>
        </c:ser>
        <c:dLbls>
          <c:showLegendKey val="0"/>
          <c:showVal val="0"/>
          <c:showCatName val="0"/>
          <c:showSerName val="0"/>
          <c:showPercent val="0"/>
          <c:showBubbleSize val="0"/>
        </c:dLbls>
        <c:gapWidth val="21"/>
        <c:axId val="445430280"/>
        <c:axId val="44543067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(Customer!$G$35,Customer!$G$35,Customer!$G$35,Customer!$G$35,Customer!$G$35)</c:f>
            </c:numRef>
          </c:val>
          <c:smooth val="0"/>
          <c:extLst>
            <c:ext xmlns:c16="http://schemas.microsoft.com/office/drawing/2014/chart" uri="{C3380CC4-5D6E-409C-BE32-E72D297353CC}">
              <c16:uniqueId val="{00000001-88F0-4EFF-8E2A-4722366A73F7}"/>
            </c:ext>
          </c:extLst>
        </c:ser>
        <c:dLbls>
          <c:showLegendKey val="0"/>
          <c:showVal val="0"/>
          <c:showCatName val="0"/>
          <c:showSerName val="0"/>
          <c:showPercent val="0"/>
          <c:showBubbleSize val="0"/>
        </c:dLbls>
        <c:marker val="1"/>
        <c:smooth val="0"/>
        <c:axId val="445430280"/>
        <c:axId val="445430672"/>
      </c:lineChart>
      <c:catAx>
        <c:axId val="445430280"/>
        <c:scaling>
          <c:orientation val="minMax"/>
        </c:scaling>
        <c:delete val="1"/>
        <c:axPos val="b"/>
        <c:majorTickMark val="out"/>
        <c:minorTickMark val="none"/>
        <c:tickLblPos val="none"/>
        <c:crossAx val="445430672"/>
        <c:crosses val="autoZero"/>
        <c:auto val="1"/>
        <c:lblAlgn val="ctr"/>
        <c:lblOffset val="100"/>
        <c:noMultiLvlLbl val="0"/>
      </c:catAx>
      <c:valAx>
        <c:axId val="445430672"/>
        <c:scaling>
          <c:orientation val="minMax"/>
          <c:max val="1"/>
          <c:min val="0"/>
        </c:scaling>
        <c:delete val="0"/>
        <c:axPos val="l"/>
        <c:numFmt formatCode="0.0%" sourceLinked="1"/>
        <c:majorTickMark val="none"/>
        <c:minorTickMark val="none"/>
        <c:tickLblPos val="none"/>
        <c:crossAx val="445430280"/>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Customer!$D$36</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Customer!$I$37:$M$37</c:f>
            </c:numRef>
          </c:val>
          <c:extLst>
            <c:ext xmlns:c16="http://schemas.microsoft.com/office/drawing/2014/chart" uri="{C3380CC4-5D6E-409C-BE32-E72D297353CC}">
              <c16:uniqueId val="{00000000-CD93-40E7-9D88-71D2CD349B81}"/>
            </c:ext>
          </c:extLst>
        </c:ser>
        <c:dLbls>
          <c:showLegendKey val="0"/>
          <c:showVal val="0"/>
          <c:showCatName val="0"/>
          <c:showSerName val="0"/>
          <c:showPercent val="0"/>
          <c:showBubbleSize val="0"/>
        </c:dLbls>
        <c:gapWidth val="21"/>
        <c:axId val="445431456"/>
        <c:axId val="44543184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(Customer!$G$37,Customer!$G$37,Customer!$G$37,Customer!$G$37,Customer!$G$37)</c:f>
            </c:numRef>
          </c:val>
          <c:smooth val="0"/>
          <c:extLst>
            <c:ext xmlns:c16="http://schemas.microsoft.com/office/drawing/2014/chart" uri="{C3380CC4-5D6E-409C-BE32-E72D297353CC}">
              <c16:uniqueId val="{00000001-CD93-40E7-9D88-71D2CD349B81}"/>
            </c:ext>
          </c:extLst>
        </c:ser>
        <c:dLbls>
          <c:showLegendKey val="0"/>
          <c:showVal val="0"/>
          <c:showCatName val="0"/>
          <c:showSerName val="0"/>
          <c:showPercent val="0"/>
          <c:showBubbleSize val="0"/>
        </c:dLbls>
        <c:marker val="1"/>
        <c:smooth val="0"/>
        <c:axId val="445431456"/>
        <c:axId val="445431848"/>
      </c:lineChart>
      <c:catAx>
        <c:axId val="445431456"/>
        <c:scaling>
          <c:orientation val="minMax"/>
        </c:scaling>
        <c:delete val="1"/>
        <c:axPos val="b"/>
        <c:majorTickMark val="out"/>
        <c:minorTickMark val="none"/>
        <c:tickLblPos val="none"/>
        <c:crossAx val="445431848"/>
        <c:crosses val="autoZero"/>
        <c:auto val="1"/>
        <c:lblAlgn val="ctr"/>
        <c:lblOffset val="100"/>
        <c:noMultiLvlLbl val="0"/>
      </c:catAx>
      <c:valAx>
        <c:axId val="445431848"/>
        <c:scaling>
          <c:orientation val="minMax"/>
          <c:max val="1"/>
          <c:min val="0"/>
        </c:scaling>
        <c:delete val="0"/>
        <c:axPos val="l"/>
        <c:numFmt formatCode="0.0%" sourceLinked="1"/>
        <c:majorTickMark val="none"/>
        <c:minorTickMark val="none"/>
        <c:tickLblPos val="none"/>
        <c:crossAx val="445431456"/>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Customer!$D$38</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Customer!$I$39:$M$39</c:f>
            </c:numRef>
          </c:val>
          <c:extLst>
            <c:ext xmlns:c16="http://schemas.microsoft.com/office/drawing/2014/chart" uri="{C3380CC4-5D6E-409C-BE32-E72D297353CC}">
              <c16:uniqueId val="{00000000-53D2-4715-870C-44EB490532D6}"/>
            </c:ext>
          </c:extLst>
        </c:ser>
        <c:dLbls>
          <c:showLegendKey val="0"/>
          <c:showVal val="0"/>
          <c:showCatName val="0"/>
          <c:showSerName val="0"/>
          <c:showPercent val="0"/>
          <c:showBubbleSize val="0"/>
        </c:dLbls>
        <c:gapWidth val="21"/>
        <c:axId val="445432632"/>
        <c:axId val="44543302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(Customer!$G$39,Customer!$G$39,Customer!$G$39,Customer!$G$39,Customer!$G$39)</c:f>
            </c:numRef>
          </c:val>
          <c:smooth val="0"/>
          <c:extLst>
            <c:ext xmlns:c16="http://schemas.microsoft.com/office/drawing/2014/chart" uri="{C3380CC4-5D6E-409C-BE32-E72D297353CC}">
              <c16:uniqueId val="{00000001-53D2-4715-870C-44EB490532D6}"/>
            </c:ext>
          </c:extLst>
        </c:ser>
        <c:dLbls>
          <c:showLegendKey val="0"/>
          <c:showVal val="0"/>
          <c:showCatName val="0"/>
          <c:showSerName val="0"/>
          <c:showPercent val="0"/>
          <c:showBubbleSize val="0"/>
        </c:dLbls>
        <c:marker val="1"/>
        <c:smooth val="0"/>
        <c:axId val="445432632"/>
        <c:axId val="445433024"/>
      </c:lineChart>
      <c:catAx>
        <c:axId val="445432632"/>
        <c:scaling>
          <c:orientation val="minMax"/>
        </c:scaling>
        <c:delete val="1"/>
        <c:axPos val="b"/>
        <c:majorTickMark val="out"/>
        <c:minorTickMark val="none"/>
        <c:tickLblPos val="none"/>
        <c:crossAx val="445433024"/>
        <c:crosses val="autoZero"/>
        <c:auto val="1"/>
        <c:lblAlgn val="ctr"/>
        <c:lblOffset val="100"/>
        <c:noMultiLvlLbl val="0"/>
      </c:catAx>
      <c:valAx>
        <c:axId val="445433024"/>
        <c:scaling>
          <c:orientation val="minMax"/>
          <c:max val="5"/>
          <c:min val="0"/>
        </c:scaling>
        <c:delete val="0"/>
        <c:axPos val="l"/>
        <c:numFmt formatCode="0.00" sourceLinked="1"/>
        <c:majorTickMark val="none"/>
        <c:minorTickMark val="none"/>
        <c:tickLblPos val="none"/>
        <c:crossAx val="445432632"/>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Customer!$D$40</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Customer!$I$41:$M$41</c:f>
            </c:numRef>
          </c:val>
          <c:extLst>
            <c:ext xmlns:c16="http://schemas.microsoft.com/office/drawing/2014/chart" uri="{C3380CC4-5D6E-409C-BE32-E72D297353CC}">
              <c16:uniqueId val="{00000000-7B90-43C9-A577-329BA1D9386F}"/>
            </c:ext>
          </c:extLst>
        </c:ser>
        <c:dLbls>
          <c:showLegendKey val="0"/>
          <c:showVal val="0"/>
          <c:showCatName val="0"/>
          <c:showSerName val="0"/>
          <c:showPercent val="0"/>
          <c:showBubbleSize val="0"/>
        </c:dLbls>
        <c:gapWidth val="21"/>
        <c:axId val="486764600"/>
        <c:axId val="48676499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(Customer!$G$41,Customer!$G$41,Customer!$G$41,Customer!$G$41,Customer!$G$41)</c:f>
            </c:numRef>
          </c:val>
          <c:smooth val="0"/>
          <c:extLst>
            <c:ext xmlns:c16="http://schemas.microsoft.com/office/drawing/2014/chart" uri="{C3380CC4-5D6E-409C-BE32-E72D297353CC}">
              <c16:uniqueId val="{00000001-7B90-43C9-A577-329BA1D9386F}"/>
            </c:ext>
          </c:extLst>
        </c:ser>
        <c:dLbls>
          <c:showLegendKey val="0"/>
          <c:showVal val="0"/>
          <c:showCatName val="0"/>
          <c:showSerName val="0"/>
          <c:showPercent val="0"/>
          <c:showBubbleSize val="0"/>
        </c:dLbls>
        <c:marker val="1"/>
        <c:smooth val="0"/>
        <c:axId val="486764600"/>
        <c:axId val="486764992"/>
      </c:lineChart>
      <c:catAx>
        <c:axId val="486764600"/>
        <c:scaling>
          <c:orientation val="minMax"/>
        </c:scaling>
        <c:delete val="1"/>
        <c:axPos val="b"/>
        <c:majorTickMark val="out"/>
        <c:minorTickMark val="none"/>
        <c:tickLblPos val="none"/>
        <c:crossAx val="486764992"/>
        <c:crosses val="autoZero"/>
        <c:auto val="1"/>
        <c:lblAlgn val="ctr"/>
        <c:lblOffset val="100"/>
        <c:noMultiLvlLbl val="0"/>
      </c:catAx>
      <c:valAx>
        <c:axId val="486764992"/>
        <c:scaling>
          <c:orientation val="minMax"/>
          <c:max val="5"/>
          <c:min val="0"/>
        </c:scaling>
        <c:delete val="0"/>
        <c:axPos val="l"/>
        <c:numFmt formatCode="0.00" sourceLinked="1"/>
        <c:majorTickMark val="none"/>
        <c:minorTickMark val="none"/>
        <c:tickLblPos val="none"/>
        <c:crossAx val="486764600"/>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Customer!$D$42</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Customer!$I$43:$M$43</c:f>
            </c:numRef>
          </c:val>
          <c:extLst>
            <c:ext xmlns:c16="http://schemas.microsoft.com/office/drawing/2014/chart" uri="{C3380CC4-5D6E-409C-BE32-E72D297353CC}">
              <c16:uniqueId val="{00000000-EBD5-4065-BF03-AF8D085253C3}"/>
            </c:ext>
          </c:extLst>
        </c:ser>
        <c:dLbls>
          <c:showLegendKey val="0"/>
          <c:showVal val="0"/>
          <c:showCatName val="0"/>
          <c:showSerName val="0"/>
          <c:showPercent val="0"/>
          <c:showBubbleSize val="0"/>
        </c:dLbls>
        <c:gapWidth val="21"/>
        <c:axId val="486765776"/>
        <c:axId val="48676616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(Customer!$G$43,Customer!$G$43,Customer!$G$43,Customer!$G$43,Customer!$G$43)</c:f>
            </c:numRef>
          </c:val>
          <c:smooth val="0"/>
          <c:extLst>
            <c:ext xmlns:c16="http://schemas.microsoft.com/office/drawing/2014/chart" uri="{C3380CC4-5D6E-409C-BE32-E72D297353CC}">
              <c16:uniqueId val="{00000001-EBD5-4065-BF03-AF8D085253C3}"/>
            </c:ext>
          </c:extLst>
        </c:ser>
        <c:dLbls>
          <c:showLegendKey val="0"/>
          <c:showVal val="0"/>
          <c:showCatName val="0"/>
          <c:showSerName val="0"/>
          <c:showPercent val="0"/>
          <c:showBubbleSize val="0"/>
        </c:dLbls>
        <c:marker val="1"/>
        <c:smooth val="0"/>
        <c:axId val="486765776"/>
        <c:axId val="486766168"/>
      </c:lineChart>
      <c:catAx>
        <c:axId val="486765776"/>
        <c:scaling>
          <c:orientation val="minMax"/>
        </c:scaling>
        <c:delete val="1"/>
        <c:axPos val="b"/>
        <c:majorTickMark val="out"/>
        <c:minorTickMark val="none"/>
        <c:tickLblPos val="none"/>
        <c:crossAx val="486766168"/>
        <c:crosses val="autoZero"/>
        <c:auto val="1"/>
        <c:lblAlgn val="ctr"/>
        <c:lblOffset val="100"/>
        <c:noMultiLvlLbl val="0"/>
      </c:catAx>
      <c:valAx>
        <c:axId val="486766168"/>
        <c:scaling>
          <c:orientation val="minMax"/>
          <c:max val="5"/>
          <c:min val="0"/>
        </c:scaling>
        <c:delete val="0"/>
        <c:axPos val="l"/>
        <c:numFmt formatCode="0.00" sourceLinked="1"/>
        <c:majorTickMark val="none"/>
        <c:minorTickMark val="none"/>
        <c:tickLblPos val="none"/>
        <c:crossAx val="486765776"/>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Customer!$D$44</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Customer!$I$45:$M$45</c:f>
            </c:numRef>
          </c:val>
          <c:extLst>
            <c:ext xmlns:c16="http://schemas.microsoft.com/office/drawing/2014/chart" uri="{C3380CC4-5D6E-409C-BE32-E72D297353CC}">
              <c16:uniqueId val="{00000000-ED27-4958-B953-EE9D4E7FBC25}"/>
            </c:ext>
          </c:extLst>
        </c:ser>
        <c:dLbls>
          <c:showLegendKey val="0"/>
          <c:showVal val="0"/>
          <c:showCatName val="0"/>
          <c:showSerName val="0"/>
          <c:showPercent val="0"/>
          <c:showBubbleSize val="0"/>
        </c:dLbls>
        <c:gapWidth val="21"/>
        <c:axId val="486766952"/>
        <c:axId val="48676734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(Customer!$G$45,Customer!$G$45,Customer!$G$45,Customer!$G$45,Customer!$G$45)</c:f>
            </c:numRef>
          </c:val>
          <c:smooth val="0"/>
          <c:extLst>
            <c:ext xmlns:c16="http://schemas.microsoft.com/office/drawing/2014/chart" uri="{C3380CC4-5D6E-409C-BE32-E72D297353CC}">
              <c16:uniqueId val="{00000001-ED27-4958-B953-EE9D4E7FBC25}"/>
            </c:ext>
          </c:extLst>
        </c:ser>
        <c:dLbls>
          <c:showLegendKey val="0"/>
          <c:showVal val="0"/>
          <c:showCatName val="0"/>
          <c:showSerName val="0"/>
          <c:showPercent val="0"/>
          <c:showBubbleSize val="0"/>
        </c:dLbls>
        <c:marker val="1"/>
        <c:smooth val="0"/>
        <c:axId val="486766952"/>
        <c:axId val="486767344"/>
      </c:lineChart>
      <c:catAx>
        <c:axId val="486766952"/>
        <c:scaling>
          <c:orientation val="minMax"/>
        </c:scaling>
        <c:delete val="1"/>
        <c:axPos val="b"/>
        <c:majorTickMark val="out"/>
        <c:minorTickMark val="none"/>
        <c:tickLblPos val="none"/>
        <c:crossAx val="486767344"/>
        <c:crosses val="autoZero"/>
        <c:auto val="1"/>
        <c:lblAlgn val="ctr"/>
        <c:lblOffset val="100"/>
        <c:noMultiLvlLbl val="0"/>
      </c:catAx>
      <c:valAx>
        <c:axId val="486767344"/>
        <c:scaling>
          <c:orientation val="minMax"/>
          <c:max val="1"/>
          <c:min val="0"/>
        </c:scaling>
        <c:delete val="0"/>
        <c:axPos val="l"/>
        <c:numFmt formatCode="0.0%" sourceLinked="1"/>
        <c:majorTickMark val="none"/>
        <c:minorTickMark val="none"/>
        <c:tickLblPos val="none"/>
        <c:crossAx val="48676695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66" r="0.75000000000000866" t="1" header="0.5" footer="0.5"/>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Customer!$D$46</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Customer!$I$47:$M$47</c:f>
            </c:numRef>
          </c:val>
          <c:extLst>
            <c:ext xmlns:c16="http://schemas.microsoft.com/office/drawing/2014/chart" uri="{C3380CC4-5D6E-409C-BE32-E72D297353CC}">
              <c16:uniqueId val="{00000000-00BB-4372-B74F-AF598423DF16}"/>
            </c:ext>
          </c:extLst>
        </c:ser>
        <c:dLbls>
          <c:showLegendKey val="0"/>
          <c:showVal val="0"/>
          <c:showCatName val="0"/>
          <c:showSerName val="0"/>
          <c:showPercent val="0"/>
          <c:showBubbleSize val="0"/>
        </c:dLbls>
        <c:gapWidth val="21"/>
        <c:axId val="486768128"/>
        <c:axId val="46312313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(Customer!$G$47,Customer!$G$47,Customer!$G$47,Customer!$G$47,Customer!$G$47)</c:f>
            </c:numRef>
          </c:val>
          <c:smooth val="0"/>
          <c:extLst>
            <c:ext xmlns:c16="http://schemas.microsoft.com/office/drawing/2014/chart" uri="{C3380CC4-5D6E-409C-BE32-E72D297353CC}">
              <c16:uniqueId val="{00000001-00BB-4372-B74F-AF598423DF16}"/>
            </c:ext>
          </c:extLst>
        </c:ser>
        <c:dLbls>
          <c:showLegendKey val="0"/>
          <c:showVal val="0"/>
          <c:showCatName val="0"/>
          <c:showSerName val="0"/>
          <c:showPercent val="0"/>
          <c:showBubbleSize val="0"/>
        </c:dLbls>
        <c:marker val="1"/>
        <c:smooth val="0"/>
        <c:axId val="486768128"/>
        <c:axId val="463123136"/>
      </c:lineChart>
      <c:catAx>
        <c:axId val="486768128"/>
        <c:scaling>
          <c:orientation val="minMax"/>
        </c:scaling>
        <c:delete val="1"/>
        <c:axPos val="b"/>
        <c:majorTickMark val="out"/>
        <c:minorTickMark val="none"/>
        <c:tickLblPos val="none"/>
        <c:crossAx val="463123136"/>
        <c:crosses val="autoZero"/>
        <c:auto val="1"/>
        <c:lblAlgn val="ctr"/>
        <c:lblOffset val="100"/>
        <c:noMultiLvlLbl val="0"/>
      </c:catAx>
      <c:valAx>
        <c:axId val="463123136"/>
        <c:scaling>
          <c:orientation val="minMax"/>
          <c:max val="1"/>
          <c:min val="0"/>
        </c:scaling>
        <c:delete val="0"/>
        <c:axPos val="l"/>
        <c:numFmt formatCode="0%" sourceLinked="1"/>
        <c:majorTickMark val="none"/>
        <c:minorTickMark val="none"/>
        <c:tickLblPos val="none"/>
        <c:crossAx val="486768128"/>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Customer!$D$48</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Customer!$I$49:$M$49</c:f>
            </c:numRef>
          </c:val>
          <c:extLst>
            <c:ext xmlns:c16="http://schemas.microsoft.com/office/drawing/2014/chart" uri="{C3380CC4-5D6E-409C-BE32-E72D297353CC}">
              <c16:uniqueId val="{00000000-10C0-4E88-9503-F7321B0C468E}"/>
            </c:ext>
          </c:extLst>
        </c:ser>
        <c:dLbls>
          <c:showLegendKey val="0"/>
          <c:showVal val="0"/>
          <c:showCatName val="0"/>
          <c:showSerName val="0"/>
          <c:showPercent val="0"/>
          <c:showBubbleSize val="0"/>
        </c:dLbls>
        <c:gapWidth val="21"/>
        <c:axId val="463124312"/>
        <c:axId val="46312470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(Customer!$G$49,Customer!$G$49,Customer!$G$49,Customer!$G$49,Customer!$G$49)</c:f>
            </c:numRef>
          </c:val>
          <c:smooth val="0"/>
          <c:extLst>
            <c:ext xmlns:c16="http://schemas.microsoft.com/office/drawing/2014/chart" uri="{C3380CC4-5D6E-409C-BE32-E72D297353CC}">
              <c16:uniqueId val="{00000001-10C0-4E88-9503-F7321B0C468E}"/>
            </c:ext>
          </c:extLst>
        </c:ser>
        <c:dLbls>
          <c:showLegendKey val="0"/>
          <c:showVal val="0"/>
          <c:showCatName val="0"/>
          <c:showSerName val="0"/>
          <c:showPercent val="0"/>
          <c:showBubbleSize val="0"/>
        </c:dLbls>
        <c:marker val="1"/>
        <c:smooth val="0"/>
        <c:axId val="463124312"/>
        <c:axId val="463124704"/>
      </c:lineChart>
      <c:catAx>
        <c:axId val="463124312"/>
        <c:scaling>
          <c:orientation val="minMax"/>
        </c:scaling>
        <c:delete val="1"/>
        <c:axPos val="b"/>
        <c:majorTickMark val="out"/>
        <c:minorTickMark val="none"/>
        <c:tickLblPos val="none"/>
        <c:crossAx val="463124704"/>
        <c:crosses val="autoZero"/>
        <c:auto val="1"/>
        <c:lblAlgn val="ctr"/>
        <c:lblOffset val="100"/>
        <c:noMultiLvlLbl val="0"/>
      </c:catAx>
      <c:valAx>
        <c:axId val="463124704"/>
        <c:scaling>
          <c:orientation val="minMax"/>
          <c:max val="1"/>
          <c:min val="0"/>
        </c:scaling>
        <c:delete val="0"/>
        <c:axPos val="l"/>
        <c:numFmt formatCode="0%" sourceLinked="1"/>
        <c:majorTickMark val="none"/>
        <c:minorTickMark val="none"/>
        <c:tickLblPos val="none"/>
        <c:crossAx val="46312431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Customer!$D$50</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Customer!$I$51:$M$51</c:f>
            </c:numRef>
          </c:val>
          <c:extLst>
            <c:ext xmlns:c16="http://schemas.microsoft.com/office/drawing/2014/chart" uri="{C3380CC4-5D6E-409C-BE32-E72D297353CC}">
              <c16:uniqueId val="{00000000-1145-4251-B405-944C5BED9865}"/>
            </c:ext>
          </c:extLst>
        </c:ser>
        <c:dLbls>
          <c:showLegendKey val="0"/>
          <c:showVal val="0"/>
          <c:showCatName val="0"/>
          <c:showSerName val="0"/>
          <c:showPercent val="0"/>
          <c:showBubbleSize val="0"/>
        </c:dLbls>
        <c:gapWidth val="21"/>
        <c:axId val="463125096"/>
        <c:axId val="46312548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(Customer!$G$51,Customer!$G$51,Customer!$G$51,Customer!$G$51,Customer!$G$51)</c:f>
            </c:numRef>
          </c:val>
          <c:smooth val="0"/>
          <c:extLst>
            <c:ext xmlns:c16="http://schemas.microsoft.com/office/drawing/2014/chart" uri="{C3380CC4-5D6E-409C-BE32-E72D297353CC}">
              <c16:uniqueId val="{00000001-1145-4251-B405-944C5BED9865}"/>
            </c:ext>
          </c:extLst>
        </c:ser>
        <c:dLbls>
          <c:showLegendKey val="0"/>
          <c:showVal val="0"/>
          <c:showCatName val="0"/>
          <c:showSerName val="0"/>
          <c:showPercent val="0"/>
          <c:showBubbleSize val="0"/>
        </c:dLbls>
        <c:marker val="1"/>
        <c:smooth val="0"/>
        <c:axId val="463125096"/>
        <c:axId val="463125488"/>
      </c:lineChart>
      <c:catAx>
        <c:axId val="463125096"/>
        <c:scaling>
          <c:orientation val="minMax"/>
        </c:scaling>
        <c:delete val="1"/>
        <c:axPos val="b"/>
        <c:majorTickMark val="out"/>
        <c:minorTickMark val="none"/>
        <c:tickLblPos val="none"/>
        <c:crossAx val="463125488"/>
        <c:crosses val="autoZero"/>
        <c:auto val="1"/>
        <c:lblAlgn val="ctr"/>
        <c:lblOffset val="100"/>
        <c:noMultiLvlLbl val="0"/>
      </c:catAx>
      <c:valAx>
        <c:axId val="463125488"/>
        <c:scaling>
          <c:orientation val="minMax"/>
          <c:max val="50"/>
          <c:min val="0"/>
        </c:scaling>
        <c:delete val="0"/>
        <c:axPos val="l"/>
        <c:numFmt formatCode="0%" sourceLinked="1"/>
        <c:majorTickMark val="none"/>
        <c:minorTickMark val="none"/>
        <c:tickLblPos val="none"/>
        <c:crossAx val="4631250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 % improved</a:t>
            </a:r>
          </a:p>
        </c:rich>
      </c:tx>
      <c:layout>
        <c:manualLayout>
          <c:xMode val="edge"/>
          <c:yMode val="edge"/>
          <c:x val="2.1515559420427982E-3"/>
          <c:y val="5.8444377145164548E-3"/>
        </c:manualLayout>
      </c:layout>
      <c:overlay val="0"/>
      <c:spPr>
        <a:noFill/>
        <a:ln w="25400">
          <a:noFill/>
        </a:ln>
      </c:spPr>
    </c:title>
    <c:autoTitleDeleted val="0"/>
    <c:plotArea>
      <c:layout>
        <c:manualLayout>
          <c:layoutTarget val="inner"/>
          <c:xMode val="edge"/>
          <c:yMode val="edge"/>
          <c:x val="5.694650786576206E-2"/>
          <c:y val="0.10294142286454232"/>
          <c:w val="0.92924321959755063"/>
          <c:h val="0.82108039665765897"/>
        </c:manualLayout>
      </c:layout>
      <c:barChart>
        <c:barDir val="col"/>
        <c:grouping val="stacked"/>
        <c:varyColors val="0"/>
        <c:ser>
          <c:idx val="1"/>
          <c:order val="0"/>
          <c:tx>
            <c:strRef>
              <c:f>Main!$J$4</c:f>
              <c:strCache>
                <c:ptCount val="1"/>
                <c:pt idx="0">
                  <c:v>% measured and ready</c:v>
                </c:pt>
              </c:strCache>
            </c:strRef>
          </c:tx>
          <c:spPr>
            <a:solidFill>
              <a:srgbClr val="7030A0">
                <a:alpha val="50000"/>
              </a:srgbClr>
            </a:solidFill>
            <a:ln w="12700">
              <a:solidFill>
                <a:prstClr val="black"/>
              </a:solidFill>
            </a:ln>
          </c:spPr>
          <c:invertIfNegative val="0"/>
          <c:dLbls>
            <c:numFmt formatCode="[Yellow][&lt;0]0%;[Green][&gt;=0]0%" sourceLinked="0"/>
            <c:spPr>
              <a:noFill/>
              <a:ln w="25400">
                <a:noFill/>
              </a:ln>
            </c:spPr>
            <c:txPr>
              <a:bodyPr/>
              <a:lstStyle/>
              <a:p>
                <a:pPr>
                  <a:defRPr sz="900" b="1" i="0" u="none" strike="noStrike" baseline="0">
                    <a:solidFill>
                      <a:sysClr val="windowText" lastClr="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(Main!$D$12,Main!$G$12,Main!$J$12,Main!$M$12,Main!$D$18,Main!$G$18,Main!$J$18,Main!$M$18,Main!$D$24,Main!$G$24,Main!$J$24,Main!$M$24,Main!$D$30,Main!$G$30,Main!$J$30,Main!$M$30)</c:f>
              <c:numCache>
                <c:formatCode>0.0%</c:formatCode>
                <c:ptCount val="16"/>
                <c:pt idx="0">
                  <c:v>0.33333333333333331</c:v>
                </c:pt>
                <c:pt idx="1">
                  <c:v>0</c:v>
                </c:pt>
                <c:pt idx="2">
                  <c:v>0</c:v>
                </c:pt>
                <c:pt idx="3">
                  <c:v>0</c:v>
                </c:pt>
                <c:pt idx="4">
                  <c:v>0.3888888888888889</c:v>
                </c:pt>
                <c:pt idx="5">
                  <c:v>12</c:v>
                </c:pt>
                <c:pt idx="6">
                  <c:v>0</c:v>
                </c:pt>
                <c:pt idx="7">
                  <c:v>0</c:v>
                </c:pt>
                <c:pt idx="8">
                  <c:v>0</c:v>
                </c:pt>
                <c:pt idx="9">
                  <c:v>0.36363636363636365</c:v>
                </c:pt>
                <c:pt idx="10">
                  <c:v>0.42857142857142855</c:v>
                </c:pt>
                <c:pt idx="11">
                  <c:v>0.75</c:v>
                </c:pt>
                <c:pt idx="12">
                  <c:v>0</c:v>
                </c:pt>
                <c:pt idx="13">
                  <c:v>0</c:v>
                </c:pt>
                <c:pt idx="14">
                  <c:v>0</c:v>
                </c:pt>
                <c:pt idx="15">
                  <c:v>1</c:v>
                </c:pt>
              </c:numCache>
            </c:numRef>
          </c:val>
          <c:extLst>
            <c:ext xmlns:c16="http://schemas.microsoft.com/office/drawing/2014/chart" uri="{C3380CC4-5D6E-409C-BE32-E72D297353CC}">
              <c16:uniqueId val="{00000000-2605-4E13-BCCD-8F2B2C9933AD}"/>
            </c:ext>
          </c:extLst>
        </c:ser>
        <c:dLbls>
          <c:showLegendKey val="0"/>
          <c:showVal val="0"/>
          <c:showCatName val="0"/>
          <c:showSerName val="0"/>
          <c:showPercent val="0"/>
          <c:showBubbleSize val="0"/>
        </c:dLbls>
        <c:gapWidth val="14"/>
        <c:overlap val="100"/>
        <c:axId val="435951232"/>
        <c:axId val="464721648"/>
      </c:barChart>
      <c:catAx>
        <c:axId val="435951232"/>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n-US"/>
          </a:p>
        </c:txPr>
        <c:crossAx val="464721648"/>
        <c:crosses val="autoZero"/>
        <c:auto val="1"/>
        <c:lblAlgn val="ctr"/>
        <c:lblOffset val="100"/>
        <c:tickLblSkip val="1"/>
        <c:tickMarkSkip val="1"/>
        <c:noMultiLvlLbl val="0"/>
      </c:catAx>
      <c:valAx>
        <c:axId val="464721648"/>
        <c:scaling>
          <c:orientation val="minMax"/>
          <c:max val="1.1000000000000001"/>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n-US"/>
          </a:p>
        </c:txPr>
        <c:crossAx val="435951232"/>
        <c:crosses val="autoZero"/>
        <c:crossBetween val="between"/>
        <c:majorUnit val="0.2"/>
        <c:minorUnit val="0.2"/>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55" r="0.7500000000000055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Customer!$D$52</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Customer!$I$53:$M$53</c:f>
            </c:numRef>
          </c:val>
          <c:extLst>
            <c:ext xmlns:c16="http://schemas.microsoft.com/office/drawing/2014/chart" uri="{C3380CC4-5D6E-409C-BE32-E72D297353CC}">
              <c16:uniqueId val="{00000000-00B6-455F-99CD-65AC36F9594E}"/>
            </c:ext>
          </c:extLst>
        </c:ser>
        <c:dLbls>
          <c:showLegendKey val="0"/>
          <c:showVal val="0"/>
          <c:showCatName val="0"/>
          <c:showSerName val="0"/>
          <c:showPercent val="0"/>
          <c:showBubbleSize val="0"/>
        </c:dLbls>
        <c:gapWidth val="21"/>
        <c:axId val="463126272"/>
        <c:axId val="46312666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(Customer!$G$53,Customer!$G$53,Customer!$G$53,Customer!$G$53,Customer!$G$53)</c:f>
            </c:numRef>
          </c:val>
          <c:smooth val="0"/>
          <c:extLst>
            <c:ext xmlns:c16="http://schemas.microsoft.com/office/drawing/2014/chart" uri="{C3380CC4-5D6E-409C-BE32-E72D297353CC}">
              <c16:uniqueId val="{00000001-00B6-455F-99CD-65AC36F9594E}"/>
            </c:ext>
          </c:extLst>
        </c:ser>
        <c:dLbls>
          <c:showLegendKey val="0"/>
          <c:showVal val="0"/>
          <c:showCatName val="0"/>
          <c:showSerName val="0"/>
          <c:showPercent val="0"/>
          <c:showBubbleSize val="0"/>
        </c:dLbls>
        <c:marker val="1"/>
        <c:smooth val="0"/>
        <c:axId val="463126272"/>
        <c:axId val="463126664"/>
      </c:lineChart>
      <c:catAx>
        <c:axId val="463126272"/>
        <c:scaling>
          <c:orientation val="minMax"/>
        </c:scaling>
        <c:delete val="1"/>
        <c:axPos val="b"/>
        <c:majorTickMark val="out"/>
        <c:minorTickMark val="none"/>
        <c:tickLblPos val="none"/>
        <c:crossAx val="463126664"/>
        <c:crosses val="autoZero"/>
        <c:auto val="1"/>
        <c:lblAlgn val="ctr"/>
        <c:lblOffset val="100"/>
        <c:noMultiLvlLbl val="0"/>
      </c:catAx>
      <c:valAx>
        <c:axId val="463126664"/>
        <c:scaling>
          <c:orientation val="minMax"/>
          <c:max val="1"/>
          <c:min val="0"/>
        </c:scaling>
        <c:delete val="0"/>
        <c:axPos val="l"/>
        <c:numFmt formatCode="0%" sourceLinked="1"/>
        <c:majorTickMark val="none"/>
        <c:minorTickMark val="none"/>
        <c:tickLblPos val="none"/>
        <c:crossAx val="46312627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Customer!$D$54</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Customer!$I$55:$M$55</c:f>
            </c:numRef>
          </c:val>
          <c:extLst>
            <c:ext xmlns:c16="http://schemas.microsoft.com/office/drawing/2014/chart" uri="{C3380CC4-5D6E-409C-BE32-E72D297353CC}">
              <c16:uniqueId val="{00000000-C59E-41A6-B78F-5C931568D031}"/>
            </c:ext>
          </c:extLst>
        </c:ser>
        <c:dLbls>
          <c:showLegendKey val="0"/>
          <c:showVal val="0"/>
          <c:showCatName val="0"/>
          <c:showSerName val="0"/>
          <c:showPercent val="0"/>
          <c:showBubbleSize val="0"/>
        </c:dLbls>
        <c:gapWidth val="21"/>
        <c:axId val="463127448"/>
        <c:axId val="463127840"/>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(Customer!$G$55,Customer!$G$55,Customer!$G$55,Customer!$G$55,Customer!$G$55)</c:f>
            </c:numRef>
          </c:val>
          <c:smooth val="0"/>
          <c:extLst>
            <c:ext xmlns:c16="http://schemas.microsoft.com/office/drawing/2014/chart" uri="{C3380CC4-5D6E-409C-BE32-E72D297353CC}">
              <c16:uniqueId val="{00000001-C59E-41A6-B78F-5C931568D031}"/>
            </c:ext>
          </c:extLst>
        </c:ser>
        <c:dLbls>
          <c:showLegendKey val="0"/>
          <c:showVal val="0"/>
          <c:showCatName val="0"/>
          <c:showSerName val="0"/>
          <c:showPercent val="0"/>
          <c:showBubbleSize val="0"/>
        </c:dLbls>
        <c:marker val="1"/>
        <c:smooth val="0"/>
        <c:axId val="463127448"/>
        <c:axId val="463127840"/>
      </c:lineChart>
      <c:catAx>
        <c:axId val="463127448"/>
        <c:scaling>
          <c:orientation val="minMax"/>
        </c:scaling>
        <c:delete val="1"/>
        <c:axPos val="b"/>
        <c:majorTickMark val="out"/>
        <c:minorTickMark val="none"/>
        <c:tickLblPos val="none"/>
        <c:crossAx val="463127840"/>
        <c:crosses val="autoZero"/>
        <c:auto val="1"/>
        <c:lblAlgn val="ctr"/>
        <c:lblOffset val="100"/>
        <c:noMultiLvlLbl val="0"/>
      </c:catAx>
      <c:valAx>
        <c:axId val="463127840"/>
        <c:scaling>
          <c:orientation val="minMax"/>
          <c:max val="0.25"/>
          <c:min val="0"/>
        </c:scaling>
        <c:delete val="0"/>
        <c:axPos val="l"/>
        <c:numFmt formatCode="0%" sourceLinked="1"/>
        <c:majorTickMark val="none"/>
        <c:minorTickMark val="none"/>
        <c:tickLblPos val="none"/>
        <c:crossAx val="463127448"/>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Customer!$D$56</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Customer!$I$57:$M$57</c:f>
            </c:numRef>
          </c:val>
          <c:extLst>
            <c:ext xmlns:c16="http://schemas.microsoft.com/office/drawing/2014/chart" uri="{C3380CC4-5D6E-409C-BE32-E72D297353CC}">
              <c16:uniqueId val="{00000000-4A0A-49AB-A270-307D66480E2C}"/>
            </c:ext>
          </c:extLst>
        </c:ser>
        <c:dLbls>
          <c:showLegendKey val="0"/>
          <c:showVal val="0"/>
          <c:showCatName val="0"/>
          <c:showSerName val="0"/>
          <c:showPercent val="0"/>
          <c:showBubbleSize val="0"/>
        </c:dLbls>
        <c:gapWidth val="21"/>
        <c:axId val="463128624"/>
        <c:axId val="46312901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(Customer!$G$57,Customer!$G$57,Customer!$G$57,Customer!$G$57,Customer!$G$57)</c:f>
            </c:numRef>
          </c:val>
          <c:smooth val="0"/>
          <c:extLst>
            <c:ext xmlns:c16="http://schemas.microsoft.com/office/drawing/2014/chart" uri="{C3380CC4-5D6E-409C-BE32-E72D297353CC}">
              <c16:uniqueId val="{00000001-4A0A-49AB-A270-307D66480E2C}"/>
            </c:ext>
          </c:extLst>
        </c:ser>
        <c:dLbls>
          <c:showLegendKey val="0"/>
          <c:showVal val="0"/>
          <c:showCatName val="0"/>
          <c:showSerName val="0"/>
          <c:showPercent val="0"/>
          <c:showBubbleSize val="0"/>
        </c:dLbls>
        <c:marker val="1"/>
        <c:smooth val="0"/>
        <c:axId val="463128624"/>
        <c:axId val="463129016"/>
      </c:lineChart>
      <c:catAx>
        <c:axId val="463128624"/>
        <c:scaling>
          <c:orientation val="minMax"/>
        </c:scaling>
        <c:delete val="1"/>
        <c:axPos val="b"/>
        <c:majorTickMark val="out"/>
        <c:minorTickMark val="none"/>
        <c:tickLblPos val="none"/>
        <c:crossAx val="463129016"/>
        <c:crosses val="autoZero"/>
        <c:auto val="1"/>
        <c:lblAlgn val="ctr"/>
        <c:lblOffset val="100"/>
        <c:noMultiLvlLbl val="0"/>
      </c:catAx>
      <c:valAx>
        <c:axId val="463129016"/>
        <c:scaling>
          <c:orientation val="minMax"/>
          <c:max val="10"/>
          <c:min val="0"/>
        </c:scaling>
        <c:delete val="0"/>
        <c:axPos val="l"/>
        <c:numFmt formatCode="0" sourceLinked="1"/>
        <c:majorTickMark val="none"/>
        <c:minorTickMark val="none"/>
        <c:tickLblPos val="none"/>
        <c:crossAx val="4631286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Customer!$D$58</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Customer!$I$59:$M$59</c:f>
            </c:numRef>
          </c:val>
          <c:extLst>
            <c:ext xmlns:c16="http://schemas.microsoft.com/office/drawing/2014/chart" uri="{C3380CC4-5D6E-409C-BE32-E72D297353CC}">
              <c16:uniqueId val="{00000000-4556-480C-944D-832241C93712}"/>
            </c:ext>
          </c:extLst>
        </c:ser>
        <c:dLbls>
          <c:showLegendKey val="0"/>
          <c:showVal val="0"/>
          <c:showCatName val="0"/>
          <c:showSerName val="0"/>
          <c:showPercent val="0"/>
          <c:showBubbleSize val="0"/>
        </c:dLbls>
        <c:gapWidth val="21"/>
        <c:axId val="463129800"/>
        <c:axId val="46313019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(Customer!$G$59,Customer!$G$59,Customer!$G$59,Customer!$G$59,Customer!$G$59)</c:f>
            </c:numRef>
          </c:val>
          <c:smooth val="0"/>
          <c:extLst>
            <c:ext xmlns:c16="http://schemas.microsoft.com/office/drawing/2014/chart" uri="{C3380CC4-5D6E-409C-BE32-E72D297353CC}">
              <c16:uniqueId val="{00000001-4556-480C-944D-832241C93712}"/>
            </c:ext>
          </c:extLst>
        </c:ser>
        <c:dLbls>
          <c:showLegendKey val="0"/>
          <c:showVal val="0"/>
          <c:showCatName val="0"/>
          <c:showSerName val="0"/>
          <c:showPercent val="0"/>
          <c:showBubbleSize val="0"/>
        </c:dLbls>
        <c:marker val="1"/>
        <c:smooth val="0"/>
        <c:axId val="463129800"/>
        <c:axId val="463130192"/>
      </c:lineChart>
      <c:catAx>
        <c:axId val="463129800"/>
        <c:scaling>
          <c:orientation val="minMax"/>
        </c:scaling>
        <c:delete val="1"/>
        <c:axPos val="b"/>
        <c:majorTickMark val="out"/>
        <c:minorTickMark val="none"/>
        <c:tickLblPos val="none"/>
        <c:crossAx val="463130192"/>
        <c:crosses val="autoZero"/>
        <c:auto val="1"/>
        <c:lblAlgn val="ctr"/>
        <c:lblOffset val="100"/>
        <c:noMultiLvlLbl val="0"/>
      </c:catAx>
      <c:valAx>
        <c:axId val="463130192"/>
        <c:scaling>
          <c:orientation val="minMax"/>
          <c:max val="80"/>
          <c:min val="0"/>
        </c:scaling>
        <c:delete val="0"/>
        <c:axPos val="l"/>
        <c:numFmt formatCode="0.00" sourceLinked="1"/>
        <c:majorTickMark val="none"/>
        <c:minorTickMark val="none"/>
        <c:tickLblPos val="none"/>
        <c:crossAx val="4631298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Customer!$D$60</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Customer!$I$61:$M$61</c:f>
            </c:numRef>
          </c:val>
          <c:extLst>
            <c:ext xmlns:c16="http://schemas.microsoft.com/office/drawing/2014/chart" uri="{C3380CC4-5D6E-409C-BE32-E72D297353CC}">
              <c16:uniqueId val="{00000000-A5E9-4529-96E6-CAC6CCD71E7D}"/>
            </c:ext>
          </c:extLst>
        </c:ser>
        <c:dLbls>
          <c:showLegendKey val="0"/>
          <c:showVal val="0"/>
          <c:showCatName val="0"/>
          <c:showSerName val="0"/>
          <c:showPercent val="0"/>
          <c:showBubbleSize val="0"/>
        </c:dLbls>
        <c:gapWidth val="21"/>
        <c:axId val="486989896"/>
        <c:axId val="48699028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(Customer!$G$61,Customer!$G$61,Customer!$G$61,Customer!$G$61,Customer!$G$61)</c:f>
            </c:numRef>
          </c:val>
          <c:smooth val="0"/>
          <c:extLst>
            <c:ext xmlns:c16="http://schemas.microsoft.com/office/drawing/2014/chart" uri="{C3380CC4-5D6E-409C-BE32-E72D297353CC}">
              <c16:uniqueId val="{00000001-A5E9-4529-96E6-CAC6CCD71E7D}"/>
            </c:ext>
          </c:extLst>
        </c:ser>
        <c:dLbls>
          <c:showLegendKey val="0"/>
          <c:showVal val="0"/>
          <c:showCatName val="0"/>
          <c:showSerName val="0"/>
          <c:showPercent val="0"/>
          <c:showBubbleSize val="0"/>
        </c:dLbls>
        <c:marker val="1"/>
        <c:smooth val="0"/>
        <c:axId val="486989896"/>
        <c:axId val="486990288"/>
      </c:lineChart>
      <c:catAx>
        <c:axId val="486989896"/>
        <c:scaling>
          <c:orientation val="minMax"/>
        </c:scaling>
        <c:delete val="1"/>
        <c:axPos val="b"/>
        <c:majorTickMark val="out"/>
        <c:minorTickMark val="none"/>
        <c:tickLblPos val="none"/>
        <c:crossAx val="486990288"/>
        <c:crosses val="autoZero"/>
        <c:auto val="1"/>
        <c:lblAlgn val="ctr"/>
        <c:lblOffset val="100"/>
        <c:noMultiLvlLbl val="0"/>
      </c:catAx>
      <c:valAx>
        <c:axId val="486990288"/>
        <c:scaling>
          <c:orientation val="minMax"/>
          <c:max val="1"/>
          <c:min val="0"/>
        </c:scaling>
        <c:delete val="0"/>
        <c:axPos val="l"/>
        <c:numFmt formatCode="0.0%" sourceLinked="1"/>
        <c:majorTickMark val="none"/>
        <c:minorTickMark val="none"/>
        <c:tickLblPos val="none"/>
        <c:crossAx val="486989896"/>
        <c:crosses val="autoZero"/>
        <c:crossBetween val="between"/>
        <c:majorUnit val="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Customer!$D$62</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Customer!$I$63:$M$63</c:f>
            </c:numRef>
          </c:val>
          <c:extLst>
            <c:ext xmlns:c16="http://schemas.microsoft.com/office/drawing/2014/chart" uri="{C3380CC4-5D6E-409C-BE32-E72D297353CC}">
              <c16:uniqueId val="{00000000-2B3C-4DAF-A1A9-B66A76199D22}"/>
            </c:ext>
          </c:extLst>
        </c:ser>
        <c:dLbls>
          <c:showLegendKey val="0"/>
          <c:showVal val="0"/>
          <c:showCatName val="0"/>
          <c:showSerName val="0"/>
          <c:showPercent val="0"/>
          <c:showBubbleSize val="0"/>
        </c:dLbls>
        <c:gapWidth val="21"/>
        <c:axId val="486991072"/>
        <c:axId val="486991464"/>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(Customer!$G$63,Customer!$G$63,Customer!$G$63,Customer!$G$63,Customer!$G$63)</c:f>
            </c:numRef>
          </c:val>
          <c:smooth val="0"/>
          <c:extLst>
            <c:ext xmlns:c16="http://schemas.microsoft.com/office/drawing/2014/chart" uri="{C3380CC4-5D6E-409C-BE32-E72D297353CC}">
              <c16:uniqueId val="{00000001-2B3C-4DAF-A1A9-B66A76199D22}"/>
            </c:ext>
          </c:extLst>
        </c:ser>
        <c:dLbls>
          <c:showLegendKey val="0"/>
          <c:showVal val="0"/>
          <c:showCatName val="0"/>
          <c:showSerName val="0"/>
          <c:showPercent val="0"/>
          <c:showBubbleSize val="0"/>
        </c:dLbls>
        <c:marker val="1"/>
        <c:smooth val="0"/>
        <c:axId val="486991072"/>
        <c:axId val="486991464"/>
      </c:lineChart>
      <c:catAx>
        <c:axId val="486991072"/>
        <c:scaling>
          <c:orientation val="minMax"/>
        </c:scaling>
        <c:delete val="1"/>
        <c:axPos val="b"/>
        <c:majorTickMark val="out"/>
        <c:minorTickMark val="none"/>
        <c:tickLblPos val="none"/>
        <c:crossAx val="486991464"/>
        <c:crosses val="autoZero"/>
        <c:auto val="1"/>
        <c:lblAlgn val="ctr"/>
        <c:lblOffset val="100"/>
        <c:noMultiLvlLbl val="0"/>
      </c:catAx>
      <c:valAx>
        <c:axId val="486991464"/>
        <c:scaling>
          <c:orientation val="minMax"/>
          <c:max val="80"/>
          <c:min val="0"/>
        </c:scaling>
        <c:delete val="0"/>
        <c:axPos val="l"/>
        <c:numFmt formatCode="0.00" sourceLinked="1"/>
        <c:majorTickMark val="none"/>
        <c:minorTickMark val="none"/>
        <c:tickLblPos val="none"/>
        <c:crossAx val="4869910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Customer!$D$64</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Customer!$I$65:$M$65</c:f>
            </c:numRef>
          </c:val>
          <c:extLst>
            <c:ext xmlns:c16="http://schemas.microsoft.com/office/drawing/2014/chart" uri="{C3380CC4-5D6E-409C-BE32-E72D297353CC}">
              <c16:uniqueId val="{00000000-48CD-4EC4-B56B-F69D58E102BD}"/>
            </c:ext>
          </c:extLst>
        </c:ser>
        <c:dLbls>
          <c:showLegendKey val="0"/>
          <c:showVal val="0"/>
          <c:showCatName val="0"/>
          <c:showSerName val="0"/>
          <c:showPercent val="0"/>
          <c:showBubbleSize val="0"/>
        </c:dLbls>
        <c:gapWidth val="21"/>
        <c:axId val="486992248"/>
        <c:axId val="486992640"/>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(Customer!$G$65,Customer!$G$65,Customer!$G$65,Customer!$G$65,Customer!$G$65)</c:f>
            </c:numRef>
          </c:val>
          <c:smooth val="0"/>
          <c:extLst>
            <c:ext xmlns:c16="http://schemas.microsoft.com/office/drawing/2014/chart" uri="{C3380CC4-5D6E-409C-BE32-E72D297353CC}">
              <c16:uniqueId val="{00000001-48CD-4EC4-B56B-F69D58E102BD}"/>
            </c:ext>
          </c:extLst>
        </c:ser>
        <c:dLbls>
          <c:showLegendKey val="0"/>
          <c:showVal val="0"/>
          <c:showCatName val="0"/>
          <c:showSerName val="0"/>
          <c:showPercent val="0"/>
          <c:showBubbleSize val="0"/>
        </c:dLbls>
        <c:marker val="1"/>
        <c:smooth val="0"/>
        <c:axId val="486992248"/>
        <c:axId val="486992640"/>
      </c:lineChart>
      <c:catAx>
        <c:axId val="486992248"/>
        <c:scaling>
          <c:orientation val="minMax"/>
        </c:scaling>
        <c:delete val="1"/>
        <c:axPos val="b"/>
        <c:majorTickMark val="out"/>
        <c:minorTickMark val="none"/>
        <c:tickLblPos val="none"/>
        <c:crossAx val="486992640"/>
        <c:crosses val="autoZero"/>
        <c:auto val="1"/>
        <c:lblAlgn val="ctr"/>
        <c:lblOffset val="100"/>
        <c:noMultiLvlLbl val="0"/>
      </c:catAx>
      <c:valAx>
        <c:axId val="486992640"/>
        <c:scaling>
          <c:orientation val="minMax"/>
          <c:max val="80"/>
          <c:min val="0"/>
        </c:scaling>
        <c:delete val="0"/>
        <c:axPos val="l"/>
        <c:numFmt formatCode="0.00" sourceLinked="1"/>
        <c:majorTickMark val="none"/>
        <c:minorTickMark val="none"/>
        <c:tickLblPos val="none"/>
        <c:crossAx val="4869922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Customer!$D$28</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Customer!$I$29:$M$29</c:f>
            </c:numRef>
          </c:val>
          <c:extLst>
            <c:ext xmlns:c16="http://schemas.microsoft.com/office/drawing/2014/chart" uri="{C3380CC4-5D6E-409C-BE32-E72D297353CC}">
              <c16:uniqueId val="{00000000-DAE0-4CEB-AE12-17EB7DF11AD0}"/>
            </c:ext>
          </c:extLst>
        </c:ser>
        <c:dLbls>
          <c:showLegendKey val="0"/>
          <c:showVal val="0"/>
          <c:showCatName val="0"/>
          <c:showSerName val="0"/>
          <c:showPercent val="0"/>
          <c:showBubbleSize val="0"/>
        </c:dLbls>
        <c:gapWidth val="21"/>
        <c:axId val="486993424"/>
        <c:axId val="486993816"/>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(Customer!$G$29,Customer!$G$29,Customer!$G$29,Customer!$G$29,Customer!$G$29)</c:f>
            </c:numRef>
          </c:val>
          <c:smooth val="0"/>
          <c:extLst>
            <c:ext xmlns:c16="http://schemas.microsoft.com/office/drawing/2014/chart" uri="{C3380CC4-5D6E-409C-BE32-E72D297353CC}">
              <c16:uniqueId val="{00000001-DAE0-4CEB-AE12-17EB7DF11AD0}"/>
            </c:ext>
          </c:extLst>
        </c:ser>
        <c:dLbls>
          <c:showLegendKey val="0"/>
          <c:showVal val="0"/>
          <c:showCatName val="0"/>
          <c:showSerName val="0"/>
          <c:showPercent val="0"/>
          <c:showBubbleSize val="0"/>
        </c:dLbls>
        <c:marker val="1"/>
        <c:smooth val="0"/>
        <c:axId val="486993424"/>
        <c:axId val="486993816"/>
      </c:lineChart>
      <c:catAx>
        <c:axId val="486993424"/>
        <c:scaling>
          <c:orientation val="minMax"/>
        </c:scaling>
        <c:delete val="1"/>
        <c:axPos val="b"/>
        <c:majorTickMark val="out"/>
        <c:minorTickMark val="none"/>
        <c:tickLblPos val="none"/>
        <c:crossAx val="486993816"/>
        <c:crosses val="autoZero"/>
        <c:auto val="1"/>
        <c:lblAlgn val="ctr"/>
        <c:lblOffset val="100"/>
        <c:noMultiLvlLbl val="0"/>
      </c:catAx>
      <c:valAx>
        <c:axId val="486993816"/>
        <c:scaling>
          <c:orientation val="minMax"/>
          <c:max val="5"/>
          <c:min val="0"/>
        </c:scaling>
        <c:delete val="0"/>
        <c:axPos val="l"/>
        <c:numFmt formatCode="0.00" sourceLinked="1"/>
        <c:majorTickMark val="none"/>
        <c:minorTickMark val="none"/>
        <c:tickLblPos val="none"/>
        <c:crossAx val="486993424"/>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Customer!$D$32</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Customer!$I$33:$M$33</c:f>
            </c:numRef>
          </c:val>
          <c:extLst>
            <c:ext xmlns:c16="http://schemas.microsoft.com/office/drawing/2014/chart" uri="{C3380CC4-5D6E-409C-BE32-E72D297353CC}">
              <c16:uniqueId val="{00000000-CC9E-40A6-A5E9-0707CAAA8D48}"/>
            </c:ext>
          </c:extLst>
        </c:ser>
        <c:dLbls>
          <c:showLegendKey val="0"/>
          <c:showVal val="0"/>
          <c:showCatName val="0"/>
          <c:showSerName val="0"/>
          <c:showPercent val="0"/>
          <c:showBubbleSize val="0"/>
        </c:dLbls>
        <c:gapWidth val="21"/>
        <c:axId val="486994600"/>
        <c:axId val="486994992"/>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(Customer!$G$33,Customer!$G$33,Customer!$G$33,Customer!$G$33,Customer!$G$33)</c:f>
            </c:numRef>
          </c:val>
          <c:smooth val="0"/>
          <c:extLst>
            <c:ext xmlns:c16="http://schemas.microsoft.com/office/drawing/2014/chart" uri="{C3380CC4-5D6E-409C-BE32-E72D297353CC}">
              <c16:uniqueId val="{00000001-CC9E-40A6-A5E9-0707CAAA8D48}"/>
            </c:ext>
          </c:extLst>
        </c:ser>
        <c:dLbls>
          <c:showLegendKey val="0"/>
          <c:showVal val="0"/>
          <c:showCatName val="0"/>
          <c:showSerName val="0"/>
          <c:showPercent val="0"/>
          <c:showBubbleSize val="0"/>
        </c:dLbls>
        <c:marker val="1"/>
        <c:smooth val="0"/>
        <c:axId val="486994600"/>
        <c:axId val="486994992"/>
      </c:lineChart>
      <c:catAx>
        <c:axId val="486994600"/>
        <c:scaling>
          <c:orientation val="minMax"/>
        </c:scaling>
        <c:delete val="1"/>
        <c:axPos val="b"/>
        <c:majorTickMark val="out"/>
        <c:minorTickMark val="none"/>
        <c:tickLblPos val="none"/>
        <c:crossAx val="486994992"/>
        <c:crosses val="autoZero"/>
        <c:auto val="1"/>
        <c:lblAlgn val="ctr"/>
        <c:lblOffset val="100"/>
        <c:noMultiLvlLbl val="0"/>
      </c:catAx>
      <c:valAx>
        <c:axId val="486994992"/>
        <c:scaling>
          <c:orientation val="minMax"/>
          <c:max val="1"/>
          <c:min val="0"/>
        </c:scaling>
        <c:delete val="0"/>
        <c:axPos val="l"/>
        <c:numFmt formatCode="0.0%" sourceLinked="1"/>
        <c:majorTickMark val="none"/>
        <c:minorTickMark val="none"/>
        <c:tickLblPos val="none"/>
        <c:crossAx val="486994600"/>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888" r="0.75000000000000888"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Customer!$D$30</c:f>
              <c:strCache>
                <c:ptCount val="1"/>
              </c:strCache>
            </c:strRef>
          </c:tx>
          <c:spPr>
            <a:solidFill>
              <a:srgbClr val="0000CC"/>
            </a:solidFill>
            <a:ln w="25400">
              <a:noFill/>
            </a:ln>
          </c:spPr>
          <c:invertIfNegative val="0"/>
          <c:cat>
            <c:numRef>
              <c:f>Customer!$I$5:$M$5</c:f>
              <c:numCache>
                <c:formatCode>General</c:formatCode>
                <c:ptCount val="5"/>
                <c:pt idx="0">
                  <c:v>2014</c:v>
                </c:pt>
                <c:pt idx="1">
                  <c:v>2015</c:v>
                </c:pt>
                <c:pt idx="2">
                  <c:v>2016</c:v>
                </c:pt>
                <c:pt idx="3">
                  <c:v>2017</c:v>
                </c:pt>
                <c:pt idx="4">
                  <c:v>2018</c:v>
                </c:pt>
              </c:numCache>
            </c:numRef>
          </c:cat>
          <c:val>
            <c:numRef>
              <c:f>Customer!$I$31:$M$31</c:f>
            </c:numRef>
          </c:val>
          <c:extLst>
            <c:ext xmlns:c16="http://schemas.microsoft.com/office/drawing/2014/chart" uri="{C3380CC4-5D6E-409C-BE32-E72D297353CC}">
              <c16:uniqueId val="{00000000-8CDE-4CB7-BA15-CF875ADFF578}"/>
            </c:ext>
          </c:extLst>
        </c:ser>
        <c:dLbls>
          <c:showLegendKey val="0"/>
          <c:showVal val="0"/>
          <c:showCatName val="0"/>
          <c:showSerName val="0"/>
          <c:showPercent val="0"/>
          <c:showBubbleSize val="0"/>
        </c:dLbls>
        <c:gapWidth val="21"/>
        <c:axId val="486995776"/>
        <c:axId val="486996168"/>
      </c:barChart>
      <c:lineChart>
        <c:grouping val="standard"/>
        <c:varyColors val="0"/>
        <c:ser>
          <c:idx val="1"/>
          <c:order val="1"/>
          <c:tx>
            <c:strRef>
              <c:f>Customer!$G$5</c:f>
              <c:strCache>
                <c:ptCount val="1"/>
                <c:pt idx="0">
                  <c:v>Performance Stand. / Bench</c:v>
                </c:pt>
              </c:strCache>
            </c:strRef>
          </c:tx>
          <c:spPr>
            <a:ln w="19050">
              <a:solidFill>
                <a:srgbClr val="FF0000"/>
              </a:solidFill>
              <a:prstDash val="sysDash"/>
            </a:ln>
          </c:spPr>
          <c:marker>
            <c:symbol val="none"/>
          </c:marker>
          <c:val>
            <c:numRef>
              <c:f>(Customer!$G$31,Customer!$G$31,Customer!$G$31,Customer!$G$31,Customer!$G$31)</c:f>
            </c:numRef>
          </c:val>
          <c:smooth val="0"/>
          <c:extLst>
            <c:ext xmlns:c16="http://schemas.microsoft.com/office/drawing/2014/chart" uri="{C3380CC4-5D6E-409C-BE32-E72D297353CC}">
              <c16:uniqueId val="{00000001-8CDE-4CB7-BA15-CF875ADFF578}"/>
            </c:ext>
          </c:extLst>
        </c:ser>
        <c:dLbls>
          <c:showLegendKey val="0"/>
          <c:showVal val="0"/>
          <c:showCatName val="0"/>
          <c:showSerName val="0"/>
          <c:showPercent val="0"/>
          <c:showBubbleSize val="0"/>
        </c:dLbls>
        <c:marker val="1"/>
        <c:smooth val="0"/>
        <c:axId val="486995776"/>
        <c:axId val="486996168"/>
      </c:lineChart>
      <c:catAx>
        <c:axId val="486995776"/>
        <c:scaling>
          <c:orientation val="minMax"/>
        </c:scaling>
        <c:delete val="1"/>
        <c:axPos val="b"/>
        <c:majorTickMark val="out"/>
        <c:minorTickMark val="none"/>
        <c:tickLblPos val="none"/>
        <c:crossAx val="486996168"/>
        <c:crosses val="autoZero"/>
        <c:auto val="1"/>
        <c:lblAlgn val="ctr"/>
        <c:lblOffset val="100"/>
        <c:noMultiLvlLbl val="0"/>
      </c:catAx>
      <c:valAx>
        <c:axId val="486996168"/>
        <c:scaling>
          <c:orientation val="minMax"/>
          <c:max val="5"/>
          <c:min val="0"/>
        </c:scaling>
        <c:delete val="0"/>
        <c:axPos val="l"/>
        <c:numFmt formatCode="0.00" sourceLinked="1"/>
        <c:majorTickMark val="none"/>
        <c:minorTickMark val="none"/>
        <c:tickLblPos val="none"/>
        <c:crossAx val="486995776"/>
        <c:crosses val="autoZero"/>
        <c:crossBetween val="between"/>
        <c:majorUnit val="0.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1" r="0.7500000000000091"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1" u="none" strike="noStrike" baseline="0">
                <a:solidFill>
                  <a:srgbClr val="FFFFFF"/>
                </a:solidFill>
                <a:latin typeface="Times New Roman"/>
                <a:ea typeface="Times New Roman"/>
                <a:cs typeface="Times New Roman"/>
              </a:defRPr>
            </a:pPr>
            <a:r>
              <a:rPr lang="en-US" sz="1050" b="1"/>
              <a:t>Wt. distribution</a:t>
            </a:r>
          </a:p>
        </c:rich>
      </c:tx>
      <c:layout>
        <c:manualLayout>
          <c:xMode val="edge"/>
          <c:yMode val="edge"/>
          <c:x val="1.2859573457840382E-3"/>
          <c:y val="0"/>
        </c:manualLayout>
      </c:layout>
      <c:overlay val="0"/>
      <c:spPr>
        <a:noFill/>
        <a:ln w="25400">
          <a:noFill/>
        </a:ln>
      </c:spPr>
    </c:title>
    <c:autoTitleDeleted val="0"/>
    <c:plotArea>
      <c:layout>
        <c:manualLayout>
          <c:layoutTarget val="inner"/>
          <c:xMode val="edge"/>
          <c:yMode val="edge"/>
          <c:x val="0.23164238547337479"/>
          <c:y val="9.8857174103237619E-2"/>
          <c:w val="0.4856866038492571"/>
          <c:h val="0.83603865923009846"/>
        </c:manualLayout>
      </c:layout>
      <c:pieChart>
        <c:varyColors val="1"/>
        <c:ser>
          <c:idx val="1"/>
          <c:order val="0"/>
          <c:tx>
            <c:strRef>
              <c:f>Main!$F$5</c:f>
              <c:strCache>
                <c:ptCount val="1"/>
                <c:pt idx="0">
                  <c:v>Total wt.:</c:v>
                </c:pt>
              </c:strCache>
            </c:strRef>
          </c:tx>
          <c:spPr>
            <a:solidFill>
              <a:sysClr val="windowText" lastClr="000000"/>
            </a:solidFill>
            <a:ln w="12700">
              <a:solidFill>
                <a:schemeClr val="bg1">
                  <a:lumMod val="50000"/>
                </a:schemeClr>
              </a:solidFill>
            </a:ln>
          </c:spPr>
          <c:dPt>
            <c:idx val="0"/>
            <c:bubble3D val="0"/>
            <c:spPr>
              <a:solidFill>
                <a:srgbClr val="FFC000"/>
              </a:solidFill>
              <a:ln w="12700">
                <a:solidFill>
                  <a:schemeClr val="bg1">
                    <a:lumMod val="50000"/>
                  </a:schemeClr>
                </a:solidFill>
              </a:ln>
            </c:spPr>
            <c:extLst>
              <c:ext xmlns:c16="http://schemas.microsoft.com/office/drawing/2014/chart" uri="{C3380CC4-5D6E-409C-BE32-E72D297353CC}">
                <c16:uniqueId val="{00000001-4F7E-4CDA-82F6-DDE77221D396}"/>
              </c:ext>
            </c:extLst>
          </c:dPt>
          <c:dPt>
            <c:idx val="1"/>
            <c:bubble3D val="0"/>
            <c:spPr>
              <a:solidFill>
                <a:schemeClr val="accent3">
                  <a:lumMod val="50000"/>
                </a:schemeClr>
              </a:solidFill>
              <a:ln w="12700">
                <a:solidFill>
                  <a:schemeClr val="bg1">
                    <a:lumMod val="50000"/>
                  </a:schemeClr>
                </a:solidFill>
              </a:ln>
            </c:spPr>
            <c:extLst>
              <c:ext xmlns:c16="http://schemas.microsoft.com/office/drawing/2014/chart" uri="{C3380CC4-5D6E-409C-BE32-E72D297353CC}">
                <c16:uniqueId val="{00000003-4F7E-4CDA-82F6-DDE77221D396}"/>
              </c:ext>
            </c:extLst>
          </c:dPt>
          <c:dPt>
            <c:idx val="2"/>
            <c:bubble3D val="0"/>
            <c:spPr>
              <a:solidFill>
                <a:srgbClr val="00B050"/>
              </a:solidFill>
              <a:ln w="12700">
                <a:solidFill>
                  <a:schemeClr val="bg1">
                    <a:lumMod val="50000"/>
                  </a:schemeClr>
                </a:solidFill>
              </a:ln>
            </c:spPr>
            <c:extLst>
              <c:ext xmlns:c16="http://schemas.microsoft.com/office/drawing/2014/chart" uri="{C3380CC4-5D6E-409C-BE32-E72D297353CC}">
                <c16:uniqueId val="{00000005-4F7E-4CDA-82F6-DDE77221D396}"/>
              </c:ext>
            </c:extLst>
          </c:dPt>
          <c:dPt>
            <c:idx val="3"/>
            <c:bubble3D val="0"/>
            <c:spPr>
              <a:solidFill>
                <a:srgbClr val="6699FF"/>
              </a:solidFill>
              <a:ln w="12700">
                <a:solidFill>
                  <a:schemeClr val="bg1">
                    <a:lumMod val="50000"/>
                  </a:schemeClr>
                </a:solidFill>
              </a:ln>
            </c:spPr>
            <c:extLst>
              <c:ext xmlns:c16="http://schemas.microsoft.com/office/drawing/2014/chart" uri="{C3380CC4-5D6E-409C-BE32-E72D297353CC}">
                <c16:uniqueId val="{00000007-4F7E-4CDA-82F6-DDE77221D396}"/>
              </c:ext>
            </c:extLst>
          </c:dPt>
          <c:dPt>
            <c:idx val="4"/>
            <c:bubble3D val="0"/>
            <c:spPr>
              <a:solidFill>
                <a:srgbClr val="00CCFF"/>
              </a:solidFill>
              <a:ln w="12700">
                <a:solidFill>
                  <a:schemeClr val="bg1">
                    <a:lumMod val="50000"/>
                  </a:schemeClr>
                </a:solidFill>
              </a:ln>
            </c:spPr>
            <c:extLst>
              <c:ext xmlns:c16="http://schemas.microsoft.com/office/drawing/2014/chart" uri="{C3380CC4-5D6E-409C-BE32-E72D297353CC}">
                <c16:uniqueId val="{00000009-4F7E-4CDA-82F6-DDE77221D396}"/>
              </c:ext>
            </c:extLst>
          </c:dPt>
          <c:dPt>
            <c:idx val="5"/>
            <c:bubble3D val="0"/>
            <c:spPr>
              <a:solidFill>
                <a:srgbClr val="0000CC"/>
              </a:solidFill>
              <a:ln w="12700">
                <a:solidFill>
                  <a:schemeClr val="bg1">
                    <a:lumMod val="50000"/>
                  </a:schemeClr>
                </a:solidFill>
              </a:ln>
            </c:spPr>
            <c:extLst>
              <c:ext xmlns:c16="http://schemas.microsoft.com/office/drawing/2014/chart" uri="{C3380CC4-5D6E-409C-BE32-E72D297353CC}">
                <c16:uniqueId val="{0000000B-4F7E-4CDA-82F6-DDE77221D396}"/>
              </c:ext>
            </c:extLst>
          </c:dPt>
          <c:dPt>
            <c:idx val="6"/>
            <c:bubble3D val="0"/>
            <c:spPr>
              <a:solidFill>
                <a:schemeClr val="tx2">
                  <a:lumMod val="50000"/>
                </a:schemeClr>
              </a:solidFill>
              <a:ln w="12700">
                <a:solidFill>
                  <a:schemeClr val="bg1">
                    <a:lumMod val="50000"/>
                  </a:schemeClr>
                </a:solidFill>
              </a:ln>
            </c:spPr>
            <c:extLst>
              <c:ext xmlns:c16="http://schemas.microsoft.com/office/drawing/2014/chart" uri="{C3380CC4-5D6E-409C-BE32-E72D297353CC}">
                <c16:uniqueId val="{0000000D-4F7E-4CDA-82F6-DDE77221D396}"/>
              </c:ext>
            </c:extLst>
          </c:dPt>
          <c:dPt>
            <c:idx val="7"/>
            <c:bubble3D val="0"/>
            <c:spPr>
              <a:solidFill>
                <a:schemeClr val="tx1"/>
              </a:solidFill>
              <a:ln w="12700">
                <a:solidFill>
                  <a:schemeClr val="bg1">
                    <a:lumMod val="50000"/>
                  </a:schemeClr>
                </a:solidFill>
              </a:ln>
            </c:spPr>
            <c:extLst>
              <c:ext xmlns:c16="http://schemas.microsoft.com/office/drawing/2014/chart" uri="{C3380CC4-5D6E-409C-BE32-E72D297353CC}">
                <c16:uniqueId val="{0000000F-4F7E-4CDA-82F6-DDE77221D396}"/>
              </c:ext>
            </c:extLst>
          </c:dPt>
          <c:dPt>
            <c:idx val="8"/>
            <c:bubble3D val="0"/>
            <c:spPr>
              <a:solidFill>
                <a:srgbClr val="7030A0"/>
              </a:solidFill>
              <a:ln w="12700">
                <a:solidFill>
                  <a:schemeClr val="bg1">
                    <a:lumMod val="50000"/>
                  </a:schemeClr>
                </a:solidFill>
              </a:ln>
            </c:spPr>
            <c:extLst>
              <c:ext xmlns:c16="http://schemas.microsoft.com/office/drawing/2014/chart" uri="{C3380CC4-5D6E-409C-BE32-E72D297353CC}">
                <c16:uniqueId val="{00000011-4F7E-4CDA-82F6-DDE77221D396}"/>
              </c:ext>
            </c:extLst>
          </c:dPt>
          <c:dPt>
            <c:idx val="9"/>
            <c:bubble3D val="0"/>
            <c:spPr>
              <a:solidFill>
                <a:srgbClr val="CC0066"/>
              </a:solidFill>
              <a:ln w="12700">
                <a:solidFill>
                  <a:schemeClr val="bg1">
                    <a:lumMod val="50000"/>
                  </a:schemeClr>
                </a:solidFill>
              </a:ln>
            </c:spPr>
            <c:extLst>
              <c:ext xmlns:c16="http://schemas.microsoft.com/office/drawing/2014/chart" uri="{C3380CC4-5D6E-409C-BE32-E72D297353CC}">
                <c16:uniqueId val="{00000013-4F7E-4CDA-82F6-DDE77221D396}"/>
              </c:ext>
            </c:extLst>
          </c:dPt>
          <c:dPt>
            <c:idx val="10"/>
            <c:bubble3D val="0"/>
            <c:spPr>
              <a:solidFill>
                <a:srgbClr val="C00000"/>
              </a:solidFill>
              <a:ln w="12700">
                <a:solidFill>
                  <a:schemeClr val="bg1">
                    <a:lumMod val="50000"/>
                  </a:schemeClr>
                </a:solidFill>
              </a:ln>
            </c:spPr>
            <c:extLst>
              <c:ext xmlns:c16="http://schemas.microsoft.com/office/drawing/2014/chart" uri="{C3380CC4-5D6E-409C-BE32-E72D297353CC}">
                <c16:uniqueId val="{00000015-4F7E-4CDA-82F6-DDE77221D396}"/>
              </c:ext>
            </c:extLst>
          </c:dPt>
          <c:dPt>
            <c:idx val="11"/>
            <c:bubble3D val="0"/>
            <c:spPr>
              <a:solidFill>
                <a:schemeClr val="bg1">
                  <a:lumMod val="50000"/>
                </a:schemeClr>
              </a:solidFill>
              <a:ln w="12700">
                <a:solidFill>
                  <a:schemeClr val="bg1">
                    <a:lumMod val="50000"/>
                  </a:schemeClr>
                </a:solidFill>
              </a:ln>
            </c:spPr>
            <c:extLst>
              <c:ext xmlns:c16="http://schemas.microsoft.com/office/drawing/2014/chart" uri="{C3380CC4-5D6E-409C-BE32-E72D297353CC}">
                <c16:uniqueId val="{00000017-4F7E-4CDA-82F6-DDE77221D396}"/>
              </c:ext>
            </c:extLst>
          </c:dPt>
          <c:dLbls>
            <c:numFmt formatCode="0%" sourceLinked="0"/>
            <c:spPr>
              <a:noFill/>
              <a:ln w="25400">
                <a:noFill/>
              </a:ln>
            </c:spPr>
            <c:txPr>
              <a:bodyPr/>
              <a:lstStyle/>
              <a:p>
                <a:pPr>
                  <a:defRPr sz="900" b="1" i="0" u="none" strike="noStrike" baseline="0">
                    <a:solidFill>
                      <a:schemeClr val="bg1"/>
                    </a:solidFill>
                    <a:latin typeface="Arial"/>
                    <a:ea typeface="Arial"/>
                    <a:cs typeface="Arial"/>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(Main!$D$10,Main!$G$10,Main!$J$10,Main!$M$10,Main!$D$16,Main!$G$16,Main!$J$16,Main!$M$16,Main!$D$22,Main!$G$22,Main!$J$22,Main!$M$22,Main!$D$28,Main!$G$28,Main!$J$28,Main!$M$28)</c:f>
              <c:numCache>
                <c:formatCode>0%</c:formatCode>
                <c:ptCount val="16"/>
                <c:pt idx="0">
                  <c:v>6.0150375939849621E-2</c:v>
                </c:pt>
                <c:pt idx="1">
                  <c:v>9.7744360902255634E-2</c:v>
                </c:pt>
                <c:pt idx="2">
                  <c:v>0.13533834586466165</c:v>
                </c:pt>
                <c:pt idx="3">
                  <c:v>6.0150375939849621E-2</c:v>
                </c:pt>
                <c:pt idx="4">
                  <c:v>0.16541353383458646</c:v>
                </c:pt>
                <c:pt idx="5">
                  <c:v>6.0150375939849621E-2</c:v>
                </c:pt>
                <c:pt idx="6">
                  <c:v>9.7744360902255634E-2</c:v>
                </c:pt>
                <c:pt idx="7">
                  <c:v>6.7669172932330823E-2</c:v>
                </c:pt>
                <c:pt idx="8">
                  <c:v>1.5037593984962405E-2</c:v>
                </c:pt>
                <c:pt idx="9">
                  <c:v>6.0150375939849621E-2</c:v>
                </c:pt>
                <c:pt idx="10">
                  <c:v>0.12030075187969924</c:v>
                </c:pt>
                <c:pt idx="11">
                  <c:v>6.0150375939849621E-2</c:v>
                </c:pt>
                <c:pt idx="12">
                  <c:v>4.5112781954887216E-2</c:v>
                </c:pt>
                <c:pt idx="13">
                  <c:v>0</c:v>
                </c:pt>
                <c:pt idx="14">
                  <c:v>7.5187969924812026E-3</c:v>
                </c:pt>
                <c:pt idx="15">
                  <c:v>4.5112781954887216E-2</c:v>
                </c:pt>
              </c:numCache>
            </c:numRef>
          </c:val>
          <c:extLst>
            <c:ext xmlns:c16="http://schemas.microsoft.com/office/drawing/2014/chart" uri="{C3380CC4-5D6E-409C-BE32-E72D297353CC}">
              <c16:uniqueId val="{00000018-4F7E-4CDA-82F6-DDE77221D396}"/>
            </c:ext>
          </c:extLst>
        </c:ser>
        <c:dLbls>
          <c:showLegendKey val="0"/>
          <c:showVal val="0"/>
          <c:showCatName val="0"/>
          <c:showSerName val="0"/>
          <c:showPercent val="1"/>
          <c:showBubbleSize val="0"/>
          <c:showLeaderLines val="0"/>
        </c:dLbls>
        <c:firstSliceAng val="0"/>
      </c:pieChart>
      <c:spPr>
        <a:ln w="3175">
          <a:noFill/>
          <a:prstDash val="solid"/>
        </a:ln>
      </c:spPr>
    </c:plotArea>
    <c:legend>
      <c:legendPos val="t"/>
      <c:layout>
        <c:manualLayout>
          <c:xMode val="edge"/>
          <c:yMode val="edge"/>
          <c:x val="0.82966474878991059"/>
          <c:y val="2.7692339238845208E-3"/>
          <c:w val="0.16770025531982491"/>
          <c:h val="0.99723076607611549"/>
        </c:manualLayout>
      </c:layout>
      <c:overlay val="0"/>
      <c:txPr>
        <a:bodyPr/>
        <a:lstStyle/>
        <a:p>
          <a:pPr>
            <a:defRPr sz="900">
              <a:solidFill>
                <a:schemeClr val="bg1"/>
              </a:solidFill>
            </a:defRPr>
          </a:pPr>
          <a:endParaRPr lang="en-US"/>
        </a:p>
      </c:txPr>
    </c:legend>
    <c:plotVisOnly val="1"/>
    <c:dispBlanksAs val="zero"/>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Finance!$D$6</c:f>
              <c:strCache>
                <c:ptCount val="1"/>
                <c:pt idx="0">
                  <c:v>Revenue Growth</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Finance!$I$7:$N$7</c:f>
              <c:numCache>
                <c:formatCode>0.0%</c:formatCode>
                <c:ptCount val="6"/>
                <c:pt idx="0">
                  <c:v>5.7599999999999998E-2</c:v>
                </c:pt>
                <c:pt idx="1">
                  <c:v>0.152</c:v>
                </c:pt>
                <c:pt idx="2">
                  <c:v>0.158</c:v>
                </c:pt>
                <c:pt idx="3">
                  <c:v>3.1E-2</c:v>
                </c:pt>
                <c:pt idx="5">
                  <c:v>0.12</c:v>
                </c:pt>
              </c:numCache>
            </c:numRef>
          </c:val>
          <c:extLst>
            <c:ext xmlns:c16="http://schemas.microsoft.com/office/drawing/2014/chart" uri="{C3380CC4-5D6E-409C-BE32-E72D297353CC}">
              <c16:uniqueId val="{00000000-FC5F-4CF5-AC6D-50D1BF1BB990}"/>
            </c:ext>
          </c:extLst>
        </c:ser>
        <c:dLbls>
          <c:showLegendKey val="0"/>
          <c:showVal val="0"/>
          <c:showCatName val="0"/>
          <c:showSerName val="0"/>
          <c:showPercent val="0"/>
          <c:showBubbleSize val="0"/>
        </c:dLbls>
        <c:gapWidth val="21"/>
        <c:axId val="486996952"/>
        <c:axId val="48699734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(Finance!$G$7,Finance!$G$7,Finance!$G$7,Finance!$G$7,Finance!$G$7)</c:f>
              <c:numCache>
                <c:formatCode>0%</c:formatCode>
                <c:ptCount val="5"/>
                <c:pt idx="0">
                  <c:v>0.16</c:v>
                </c:pt>
                <c:pt idx="1">
                  <c:v>0.16</c:v>
                </c:pt>
                <c:pt idx="2">
                  <c:v>0.16</c:v>
                </c:pt>
                <c:pt idx="3">
                  <c:v>0.16</c:v>
                </c:pt>
                <c:pt idx="4">
                  <c:v>0.16</c:v>
                </c:pt>
              </c:numCache>
            </c:numRef>
          </c:val>
          <c:smooth val="0"/>
          <c:extLst>
            <c:ext xmlns:c16="http://schemas.microsoft.com/office/drawing/2014/chart" uri="{C3380CC4-5D6E-409C-BE32-E72D297353CC}">
              <c16:uniqueId val="{00000001-FC5F-4CF5-AC6D-50D1BF1BB990}"/>
            </c:ext>
          </c:extLst>
        </c:ser>
        <c:dLbls>
          <c:showLegendKey val="0"/>
          <c:showVal val="0"/>
          <c:showCatName val="0"/>
          <c:showSerName val="0"/>
          <c:showPercent val="0"/>
          <c:showBubbleSize val="0"/>
        </c:dLbls>
        <c:marker val="1"/>
        <c:smooth val="0"/>
        <c:axId val="486996952"/>
        <c:axId val="486997344"/>
      </c:lineChart>
      <c:catAx>
        <c:axId val="486996952"/>
        <c:scaling>
          <c:orientation val="minMax"/>
        </c:scaling>
        <c:delete val="1"/>
        <c:axPos val="b"/>
        <c:numFmt formatCode="General" sourceLinked="1"/>
        <c:majorTickMark val="out"/>
        <c:minorTickMark val="none"/>
        <c:tickLblPos val="none"/>
        <c:crossAx val="486997344"/>
        <c:crosses val="autoZero"/>
        <c:auto val="1"/>
        <c:lblAlgn val="ctr"/>
        <c:lblOffset val="100"/>
        <c:noMultiLvlLbl val="0"/>
      </c:catAx>
      <c:valAx>
        <c:axId val="486997344"/>
        <c:scaling>
          <c:orientation val="minMax"/>
          <c:min val="0"/>
        </c:scaling>
        <c:delete val="0"/>
        <c:axPos val="l"/>
        <c:numFmt formatCode="0.0%" sourceLinked="1"/>
        <c:majorTickMark val="none"/>
        <c:minorTickMark val="none"/>
        <c:tickLblPos val="none"/>
        <c:crossAx val="486996952"/>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33" r="0.75000000000000933"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Finance!$D$8</c:f>
              <c:strCache>
                <c:ptCount val="1"/>
                <c:pt idx="0">
                  <c:v>Gross profit margin</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Finance!$I$9:$N$9</c:f>
              <c:numCache>
                <c:formatCode>0.0%</c:formatCode>
                <c:ptCount val="6"/>
                <c:pt idx="0">
                  <c:v>0.375</c:v>
                </c:pt>
                <c:pt idx="1">
                  <c:v>0.38</c:v>
                </c:pt>
                <c:pt idx="2">
                  <c:v>0.4</c:v>
                </c:pt>
                <c:pt idx="3">
                  <c:v>0.41</c:v>
                </c:pt>
                <c:pt idx="5">
                  <c:v>0.5</c:v>
                </c:pt>
              </c:numCache>
            </c:numRef>
          </c:val>
          <c:extLst>
            <c:ext xmlns:c16="http://schemas.microsoft.com/office/drawing/2014/chart" uri="{C3380CC4-5D6E-409C-BE32-E72D297353CC}">
              <c16:uniqueId val="{00000000-8B49-4CF6-8381-8E606B2AFCE5}"/>
            </c:ext>
          </c:extLst>
        </c:ser>
        <c:dLbls>
          <c:showLegendKey val="0"/>
          <c:showVal val="0"/>
          <c:showCatName val="0"/>
          <c:showSerName val="0"/>
          <c:showPercent val="0"/>
          <c:showBubbleSize val="0"/>
        </c:dLbls>
        <c:gapWidth val="21"/>
        <c:axId val="445663968"/>
        <c:axId val="44566436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(Finance!$G$9,Finance!$G$9,Finance!$G$9,Finance!$G$9,Finance!$G$9)</c:f>
              <c:numCache>
                <c:formatCode>0%</c:formatCode>
                <c:ptCount val="5"/>
                <c:pt idx="0">
                  <c:v>0.45</c:v>
                </c:pt>
                <c:pt idx="1">
                  <c:v>0.45</c:v>
                </c:pt>
                <c:pt idx="2">
                  <c:v>0.45</c:v>
                </c:pt>
                <c:pt idx="3">
                  <c:v>0.45</c:v>
                </c:pt>
                <c:pt idx="4">
                  <c:v>0.45</c:v>
                </c:pt>
              </c:numCache>
            </c:numRef>
          </c:val>
          <c:smooth val="0"/>
          <c:extLst>
            <c:ext xmlns:c16="http://schemas.microsoft.com/office/drawing/2014/chart" uri="{C3380CC4-5D6E-409C-BE32-E72D297353CC}">
              <c16:uniqueId val="{00000001-8B49-4CF6-8381-8E606B2AFCE5}"/>
            </c:ext>
          </c:extLst>
        </c:ser>
        <c:dLbls>
          <c:showLegendKey val="0"/>
          <c:showVal val="0"/>
          <c:showCatName val="0"/>
          <c:showSerName val="0"/>
          <c:showPercent val="0"/>
          <c:showBubbleSize val="0"/>
        </c:dLbls>
        <c:marker val="1"/>
        <c:smooth val="0"/>
        <c:axId val="445663968"/>
        <c:axId val="445664360"/>
      </c:lineChart>
      <c:catAx>
        <c:axId val="445663968"/>
        <c:scaling>
          <c:orientation val="minMax"/>
        </c:scaling>
        <c:delete val="1"/>
        <c:axPos val="b"/>
        <c:numFmt formatCode="General" sourceLinked="1"/>
        <c:majorTickMark val="out"/>
        <c:minorTickMark val="none"/>
        <c:tickLblPos val="none"/>
        <c:crossAx val="445664360"/>
        <c:crosses val="autoZero"/>
        <c:auto val="1"/>
        <c:lblAlgn val="ctr"/>
        <c:lblOffset val="100"/>
        <c:noMultiLvlLbl val="0"/>
      </c:catAx>
      <c:valAx>
        <c:axId val="445664360"/>
        <c:scaling>
          <c:orientation val="minMax"/>
          <c:min val="0"/>
        </c:scaling>
        <c:delete val="0"/>
        <c:axPos val="l"/>
        <c:numFmt formatCode="0.0%" sourceLinked="1"/>
        <c:majorTickMark val="none"/>
        <c:minorTickMark val="none"/>
        <c:tickLblPos val="none"/>
        <c:crossAx val="445663968"/>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Finance!$D$10</c:f>
              <c:strCache>
                <c:ptCount val="1"/>
                <c:pt idx="0">
                  <c:v>EBITDA</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Finance!$I$11:$N$11</c:f>
              <c:numCache>
                <c:formatCode>0.0%</c:formatCode>
                <c:ptCount val="6"/>
                <c:pt idx="0">
                  <c:v>0.13</c:v>
                </c:pt>
                <c:pt idx="1">
                  <c:v>0.13</c:v>
                </c:pt>
                <c:pt idx="2">
                  <c:v>0.11</c:v>
                </c:pt>
                <c:pt idx="3">
                  <c:v>0.13</c:v>
                </c:pt>
                <c:pt idx="5">
                  <c:v>0.17</c:v>
                </c:pt>
              </c:numCache>
            </c:numRef>
          </c:val>
          <c:extLst>
            <c:ext xmlns:c16="http://schemas.microsoft.com/office/drawing/2014/chart" uri="{C3380CC4-5D6E-409C-BE32-E72D297353CC}">
              <c16:uniqueId val="{00000000-CD0A-48D2-A819-BCA96BD44A6B}"/>
            </c:ext>
          </c:extLst>
        </c:ser>
        <c:dLbls>
          <c:showLegendKey val="0"/>
          <c:showVal val="0"/>
          <c:showCatName val="0"/>
          <c:showSerName val="0"/>
          <c:showPercent val="0"/>
          <c:showBubbleSize val="0"/>
        </c:dLbls>
        <c:gapWidth val="21"/>
        <c:axId val="445665144"/>
        <c:axId val="44566553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(Finance!$G$11,Finance!$G$11,Finance!$G$11,Finance!$G$11,Finance!$G$11)</c:f>
              <c:numCache>
                <c:formatCode>0%</c:formatCode>
                <c:ptCount val="5"/>
                <c:pt idx="0">
                  <c:v>0.15</c:v>
                </c:pt>
                <c:pt idx="1">
                  <c:v>0.15</c:v>
                </c:pt>
                <c:pt idx="2">
                  <c:v>0.15</c:v>
                </c:pt>
                <c:pt idx="3">
                  <c:v>0.15</c:v>
                </c:pt>
                <c:pt idx="4">
                  <c:v>0.15</c:v>
                </c:pt>
              </c:numCache>
            </c:numRef>
          </c:val>
          <c:smooth val="0"/>
          <c:extLst>
            <c:ext xmlns:c16="http://schemas.microsoft.com/office/drawing/2014/chart" uri="{C3380CC4-5D6E-409C-BE32-E72D297353CC}">
              <c16:uniqueId val="{00000001-CD0A-48D2-A819-BCA96BD44A6B}"/>
            </c:ext>
          </c:extLst>
        </c:ser>
        <c:dLbls>
          <c:showLegendKey val="0"/>
          <c:showVal val="0"/>
          <c:showCatName val="0"/>
          <c:showSerName val="0"/>
          <c:showPercent val="0"/>
          <c:showBubbleSize val="0"/>
        </c:dLbls>
        <c:marker val="1"/>
        <c:smooth val="0"/>
        <c:axId val="445665144"/>
        <c:axId val="445665536"/>
      </c:lineChart>
      <c:catAx>
        <c:axId val="445665144"/>
        <c:scaling>
          <c:orientation val="minMax"/>
        </c:scaling>
        <c:delete val="1"/>
        <c:axPos val="b"/>
        <c:numFmt formatCode="General" sourceLinked="1"/>
        <c:majorTickMark val="out"/>
        <c:minorTickMark val="none"/>
        <c:tickLblPos val="none"/>
        <c:crossAx val="445665536"/>
        <c:crosses val="autoZero"/>
        <c:auto val="1"/>
        <c:lblAlgn val="ctr"/>
        <c:lblOffset val="100"/>
        <c:noMultiLvlLbl val="0"/>
      </c:catAx>
      <c:valAx>
        <c:axId val="445665536"/>
        <c:scaling>
          <c:orientation val="minMax"/>
          <c:max val="0.30000000000000004"/>
          <c:min val="0"/>
        </c:scaling>
        <c:delete val="0"/>
        <c:axPos val="l"/>
        <c:numFmt formatCode="0.0%" sourceLinked="1"/>
        <c:majorTickMark val="none"/>
        <c:minorTickMark val="none"/>
        <c:tickLblPos val="none"/>
        <c:crossAx val="445665144"/>
        <c:crosses val="autoZero"/>
        <c:crossBetween val="between"/>
        <c:majorUnit val="0.1"/>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Finance!$D$12</c:f>
              <c:strCache>
                <c:ptCount val="1"/>
                <c:pt idx="0">
                  <c:v>Return On Capital Employed</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Finance!$I$13:$N$13</c:f>
              <c:numCache>
                <c:formatCode>0.0%</c:formatCode>
                <c:ptCount val="6"/>
                <c:pt idx="0">
                  <c:v>7.0000000000000007E-2</c:v>
                </c:pt>
                <c:pt idx="1">
                  <c:v>7.1999999999999995E-2</c:v>
                </c:pt>
                <c:pt idx="2">
                  <c:v>5.6000000000000001E-2</c:v>
                </c:pt>
                <c:pt idx="3">
                  <c:v>0.05</c:v>
                </c:pt>
                <c:pt idx="5">
                  <c:v>0.17</c:v>
                </c:pt>
              </c:numCache>
            </c:numRef>
          </c:val>
          <c:extLst>
            <c:ext xmlns:c16="http://schemas.microsoft.com/office/drawing/2014/chart" uri="{C3380CC4-5D6E-409C-BE32-E72D297353CC}">
              <c16:uniqueId val="{00000000-A914-4B1F-8827-1792D199E4D3}"/>
            </c:ext>
          </c:extLst>
        </c:ser>
        <c:dLbls>
          <c:showLegendKey val="0"/>
          <c:showVal val="0"/>
          <c:showCatName val="0"/>
          <c:showSerName val="0"/>
          <c:showPercent val="0"/>
          <c:showBubbleSize val="0"/>
        </c:dLbls>
        <c:gapWidth val="21"/>
        <c:axId val="445666320"/>
        <c:axId val="445666712"/>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(Finance!$G$13,Finance!$G$13,Finance!$G$13,Finance!$G$13,Finance!$G$13)</c:f>
              <c:numCache>
                <c:formatCode>0%</c:formatCode>
                <c:ptCount val="5"/>
                <c:pt idx="0">
                  <c:v>0.08</c:v>
                </c:pt>
                <c:pt idx="1">
                  <c:v>0.08</c:v>
                </c:pt>
                <c:pt idx="2">
                  <c:v>0.08</c:v>
                </c:pt>
                <c:pt idx="3">
                  <c:v>0.08</c:v>
                </c:pt>
                <c:pt idx="4">
                  <c:v>0.08</c:v>
                </c:pt>
              </c:numCache>
            </c:numRef>
          </c:val>
          <c:smooth val="0"/>
          <c:extLst>
            <c:ext xmlns:c16="http://schemas.microsoft.com/office/drawing/2014/chart" uri="{C3380CC4-5D6E-409C-BE32-E72D297353CC}">
              <c16:uniqueId val="{00000001-A914-4B1F-8827-1792D199E4D3}"/>
            </c:ext>
          </c:extLst>
        </c:ser>
        <c:dLbls>
          <c:showLegendKey val="0"/>
          <c:showVal val="0"/>
          <c:showCatName val="0"/>
          <c:showSerName val="0"/>
          <c:showPercent val="0"/>
          <c:showBubbleSize val="0"/>
        </c:dLbls>
        <c:marker val="1"/>
        <c:smooth val="0"/>
        <c:axId val="445666320"/>
        <c:axId val="445666712"/>
      </c:lineChart>
      <c:catAx>
        <c:axId val="445666320"/>
        <c:scaling>
          <c:orientation val="minMax"/>
        </c:scaling>
        <c:delete val="1"/>
        <c:axPos val="b"/>
        <c:numFmt formatCode="General" sourceLinked="1"/>
        <c:majorTickMark val="out"/>
        <c:minorTickMark val="none"/>
        <c:tickLblPos val="none"/>
        <c:crossAx val="445666712"/>
        <c:crosses val="autoZero"/>
        <c:auto val="1"/>
        <c:lblAlgn val="ctr"/>
        <c:lblOffset val="100"/>
        <c:noMultiLvlLbl val="0"/>
      </c:catAx>
      <c:valAx>
        <c:axId val="445666712"/>
        <c:scaling>
          <c:orientation val="minMax"/>
          <c:max val="0.2"/>
          <c:min val="0"/>
        </c:scaling>
        <c:delete val="0"/>
        <c:axPos val="l"/>
        <c:numFmt formatCode="0.0%" sourceLinked="1"/>
        <c:majorTickMark val="none"/>
        <c:minorTickMark val="none"/>
        <c:tickLblPos val="none"/>
        <c:crossAx val="44566632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Finance!$D$14</c:f>
              <c:strCache>
                <c:ptCount val="1"/>
                <c:pt idx="0">
                  <c:v>Return On Investment</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Finance!$I$15:$N$15</c:f>
              <c:numCache>
                <c:formatCode>0.0%</c:formatCode>
                <c:ptCount val="6"/>
                <c:pt idx="0">
                  <c:v>3.9E-2</c:v>
                </c:pt>
                <c:pt idx="1">
                  <c:v>3.5999999999999997E-2</c:v>
                </c:pt>
                <c:pt idx="2">
                  <c:v>4.5999999999999999E-2</c:v>
                </c:pt>
                <c:pt idx="3">
                  <c:v>0.05</c:v>
                </c:pt>
                <c:pt idx="5">
                  <c:v>0.08</c:v>
                </c:pt>
              </c:numCache>
            </c:numRef>
          </c:val>
          <c:extLst>
            <c:ext xmlns:c16="http://schemas.microsoft.com/office/drawing/2014/chart" uri="{C3380CC4-5D6E-409C-BE32-E72D297353CC}">
              <c16:uniqueId val="{00000000-1144-48C7-9ABF-18F4E61943B7}"/>
            </c:ext>
          </c:extLst>
        </c:ser>
        <c:dLbls>
          <c:showLegendKey val="0"/>
          <c:showVal val="0"/>
          <c:showCatName val="0"/>
          <c:showSerName val="0"/>
          <c:showPercent val="0"/>
          <c:showBubbleSize val="0"/>
        </c:dLbls>
        <c:gapWidth val="21"/>
        <c:axId val="445667496"/>
        <c:axId val="44566788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(Finance!$G$15,Finance!$G$15,Finance!$G$15,Finance!$G$15,Finance!$G$15)</c:f>
              <c:numCache>
                <c:formatCode>0%</c:formatCode>
                <c:ptCount val="5"/>
                <c:pt idx="0">
                  <c:v>0.06</c:v>
                </c:pt>
                <c:pt idx="1">
                  <c:v>0.06</c:v>
                </c:pt>
                <c:pt idx="2">
                  <c:v>0.06</c:v>
                </c:pt>
                <c:pt idx="3">
                  <c:v>0.06</c:v>
                </c:pt>
                <c:pt idx="4">
                  <c:v>0.06</c:v>
                </c:pt>
              </c:numCache>
            </c:numRef>
          </c:val>
          <c:smooth val="0"/>
          <c:extLst>
            <c:ext xmlns:c16="http://schemas.microsoft.com/office/drawing/2014/chart" uri="{C3380CC4-5D6E-409C-BE32-E72D297353CC}">
              <c16:uniqueId val="{00000001-1144-48C7-9ABF-18F4E61943B7}"/>
            </c:ext>
          </c:extLst>
        </c:ser>
        <c:dLbls>
          <c:showLegendKey val="0"/>
          <c:showVal val="0"/>
          <c:showCatName val="0"/>
          <c:showSerName val="0"/>
          <c:showPercent val="0"/>
          <c:showBubbleSize val="0"/>
        </c:dLbls>
        <c:marker val="1"/>
        <c:smooth val="0"/>
        <c:axId val="445667496"/>
        <c:axId val="445667888"/>
      </c:lineChart>
      <c:catAx>
        <c:axId val="445667496"/>
        <c:scaling>
          <c:orientation val="minMax"/>
        </c:scaling>
        <c:delete val="1"/>
        <c:axPos val="b"/>
        <c:numFmt formatCode="General" sourceLinked="1"/>
        <c:majorTickMark val="out"/>
        <c:minorTickMark val="none"/>
        <c:tickLblPos val="none"/>
        <c:crossAx val="445667888"/>
        <c:crosses val="autoZero"/>
        <c:auto val="1"/>
        <c:lblAlgn val="ctr"/>
        <c:lblOffset val="100"/>
        <c:noMultiLvlLbl val="0"/>
      </c:catAx>
      <c:valAx>
        <c:axId val="445667888"/>
        <c:scaling>
          <c:orientation val="minMax"/>
          <c:max val="0.2"/>
          <c:min val="0"/>
        </c:scaling>
        <c:delete val="0"/>
        <c:axPos val="l"/>
        <c:numFmt formatCode="0.0%" sourceLinked="1"/>
        <c:majorTickMark val="none"/>
        <c:minorTickMark val="none"/>
        <c:tickLblPos val="none"/>
        <c:crossAx val="445667496"/>
        <c:crosses val="autoZero"/>
        <c:crossBetween val="between"/>
        <c:minorUnit val="0.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55" r="0.75000000000000955"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Finance!$D$16</c:f>
              <c:strCache>
                <c:ptCount val="1"/>
                <c:pt idx="0">
                  <c:v>Receivables Days</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Finance!$I$17:$N$17</c:f>
              <c:numCache>
                <c:formatCode>0</c:formatCode>
                <c:ptCount val="6"/>
                <c:pt idx="0">
                  <c:v>102</c:v>
                </c:pt>
                <c:pt idx="1">
                  <c:v>65.339886530612247</c:v>
                </c:pt>
                <c:pt idx="2">
                  <c:v>80</c:v>
                </c:pt>
                <c:pt idx="3">
                  <c:v>65</c:v>
                </c:pt>
                <c:pt idx="5">
                  <c:v>70</c:v>
                </c:pt>
              </c:numCache>
            </c:numRef>
          </c:val>
          <c:extLst>
            <c:ext xmlns:c16="http://schemas.microsoft.com/office/drawing/2014/chart" uri="{C3380CC4-5D6E-409C-BE32-E72D297353CC}">
              <c16:uniqueId val="{00000000-7D23-4921-8F5A-BA42297E4DC4}"/>
            </c:ext>
          </c:extLst>
        </c:ser>
        <c:dLbls>
          <c:showLegendKey val="0"/>
          <c:showVal val="0"/>
          <c:showCatName val="0"/>
          <c:showSerName val="0"/>
          <c:showPercent val="0"/>
          <c:showBubbleSize val="0"/>
        </c:dLbls>
        <c:gapWidth val="21"/>
        <c:axId val="445668672"/>
        <c:axId val="44566906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(Finance!$G$17,Finance!$G$17,Finance!$G$17,Finance!$G$17,Finance!$G$17)</c:f>
              <c:numCache>
                <c:formatCode>General</c:formatCode>
                <c:ptCount val="5"/>
                <c:pt idx="0">
                  <c:v>75</c:v>
                </c:pt>
                <c:pt idx="1">
                  <c:v>75</c:v>
                </c:pt>
                <c:pt idx="2">
                  <c:v>75</c:v>
                </c:pt>
                <c:pt idx="3">
                  <c:v>75</c:v>
                </c:pt>
                <c:pt idx="4">
                  <c:v>75</c:v>
                </c:pt>
              </c:numCache>
            </c:numRef>
          </c:val>
          <c:smooth val="0"/>
          <c:extLst>
            <c:ext xmlns:c16="http://schemas.microsoft.com/office/drawing/2014/chart" uri="{C3380CC4-5D6E-409C-BE32-E72D297353CC}">
              <c16:uniqueId val="{00000001-7D23-4921-8F5A-BA42297E4DC4}"/>
            </c:ext>
          </c:extLst>
        </c:ser>
        <c:dLbls>
          <c:showLegendKey val="0"/>
          <c:showVal val="0"/>
          <c:showCatName val="0"/>
          <c:showSerName val="0"/>
          <c:showPercent val="0"/>
          <c:showBubbleSize val="0"/>
        </c:dLbls>
        <c:marker val="1"/>
        <c:smooth val="0"/>
        <c:axId val="445668672"/>
        <c:axId val="445669064"/>
      </c:lineChart>
      <c:catAx>
        <c:axId val="445668672"/>
        <c:scaling>
          <c:orientation val="minMax"/>
        </c:scaling>
        <c:delete val="1"/>
        <c:axPos val="b"/>
        <c:numFmt formatCode="General" sourceLinked="1"/>
        <c:majorTickMark val="out"/>
        <c:minorTickMark val="none"/>
        <c:tickLblPos val="none"/>
        <c:crossAx val="445669064"/>
        <c:crosses val="autoZero"/>
        <c:auto val="1"/>
        <c:lblAlgn val="ctr"/>
        <c:lblOffset val="100"/>
        <c:noMultiLvlLbl val="0"/>
      </c:catAx>
      <c:valAx>
        <c:axId val="445669064"/>
        <c:scaling>
          <c:orientation val="minMax"/>
          <c:max val="200"/>
          <c:min val="0"/>
        </c:scaling>
        <c:delete val="0"/>
        <c:axPos val="l"/>
        <c:numFmt formatCode="0" sourceLinked="1"/>
        <c:majorTickMark val="none"/>
        <c:minorTickMark val="none"/>
        <c:tickLblPos val="none"/>
        <c:crossAx val="44566867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Finance!$D$18</c:f>
              <c:strCache>
                <c:ptCount val="1"/>
                <c:pt idx="0">
                  <c:v>Payble days</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Finance!$I$19:$N$19</c:f>
              <c:numCache>
                <c:formatCode>0</c:formatCode>
                <c:ptCount val="6"/>
                <c:pt idx="0">
                  <c:v>239</c:v>
                </c:pt>
                <c:pt idx="1">
                  <c:v>285.61290275862069</c:v>
                </c:pt>
                <c:pt idx="2">
                  <c:v>350</c:v>
                </c:pt>
                <c:pt idx="3">
                  <c:v>330</c:v>
                </c:pt>
                <c:pt idx="5">
                  <c:v>285</c:v>
                </c:pt>
              </c:numCache>
            </c:numRef>
          </c:val>
          <c:extLst>
            <c:ext xmlns:c16="http://schemas.microsoft.com/office/drawing/2014/chart" uri="{C3380CC4-5D6E-409C-BE32-E72D297353CC}">
              <c16:uniqueId val="{00000000-83D2-4C91-A3E7-B43162E1112D}"/>
            </c:ext>
          </c:extLst>
        </c:ser>
        <c:dLbls>
          <c:showLegendKey val="0"/>
          <c:showVal val="0"/>
          <c:showCatName val="0"/>
          <c:showSerName val="0"/>
          <c:showPercent val="0"/>
          <c:showBubbleSize val="0"/>
        </c:dLbls>
        <c:gapWidth val="21"/>
        <c:axId val="445669848"/>
        <c:axId val="44567024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(Finance!$G$19,Finance!$G$19,Finance!$G$19,Finance!$G$19,Finance!$G$19)</c:f>
              <c:numCache>
                <c:formatCode>General</c:formatCode>
                <c:ptCount val="5"/>
                <c:pt idx="0">
                  <c:v>280</c:v>
                </c:pt>
                <c:pt idx="1">
                  <c:v>280</c:v>
                </c:pt>
                <c:pt idx="2">
                  <c:v>280</c:v>
                </c:pt>
                <c:pt idx="3">
                  <c:v>280</c:v>
                </c:pt>
                <c:pt idx="4">
                  <c:v>280</c:v>
                </c:pt>
              </c:numCache>
            </c:numRef>
          </c:val>
          <c:smooth val="0"/>
          <c:extLst>
            <c:ext xmlns:c16="http://schemas.microsoft.com/office/drawing/2014/chart" uri="{C3380CC4-5D6E-409C-BE32-E72D297353CC}">
              <c16:uniqueId val="{00000001-83D2-4C91-A3E7-B43162E1112D}"/>
            </c:ext>
          </c:extLst>
        </c:ser>
        <c:dLbls>
          <c:showLegendKey val="0"/>
          <c:showVal val="0"/>
          <c:showCatName val="0"/>
          <c:showSerName val="0"/>
          <c:showPercent val="0"/>
          <c:showBubbleSize val="0"/>
        </c:dLbls>
        <c:marker val="1"/>
        <c:smooth val="0"/>
        <c:axId val="445669848"/>
        <c:axId val="445670240"/>
      </c:lineChart>
      <c:catAx>
        <c:axId val="445669848"/>
        <c:scaling>
          <c:orientation val="minMax"/>
        </c:scaling>
        <c:delete val="1"/>
        <c:axPos val="b"/>
        <c:numFmt formatCode="General" sourceLinked="1"/>
        <c:majorTickMark val="out"/>
        <c:minorTickMark val="none"/>
        <c:tickLblPos val="none"/>
        <c:crossAx val="445670240"/>
        <c:crosses val="autoZero"/>
        <c:auto val="1"/>
        <c:lblAlgn val="ctr"/>
        <c:lblOffset val="100"/>
        <c:noMultiLvlLbl val="0"/>
      </c:catAx>
      <c:valAx>
        <c:axId val="445670240"/>
        <c:scaling>
          <c:orientation val="minMax"/>
          <c:min val="0"/>
        </c:scaling>
        <c:delete val="0"/>
        <c:axPos val="l"/>
        <c:numFmt formatCode="0" sourceLinked="1"/>
        <c:majorTickMark val="none"/>
        <c:minorTickMark val="none"/>
        <c:tickLblPos val="none"/>
        <c:crossAx val="4456698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Finance!$D$20</c:f>
              <c:strCache>
                <c:ptCount val="1"/>
                <c:pt idx="0">
                  <c:v>Inventory Days</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Finance!$I$21:$N$21</c:f>
              <c:numCache>
                <c:formatCode>0</c:formatCode>
                <c:ptCount val="6"/>
                <c:pt idx="0">
                  <c:v>247</c:v>
                </c:pt>
                <c:pt idx="1">
                  <c:v>276.89655172413791</c:v>
                </c:pt>
                <c:pt idx="2">
                  <c:v>343</c:v>
                </c:pt>
                <c:pt idx="3">
                  <c:v>292</c:v>
                </c:pt>
                <c:pt idx="5">
                  <c:v>285</c:v>
                </c:pt>
              </c:numCache>
            </c:numRef>
          </c:val>
          <c:extLst>
            <c:ext xmlns:c16="http://schemas.microsoft.com/office/drawing/2014/chart" uri="{C3380CC4-5D6E-409C-BE32-E72D297353CC}">
              <c16:uniqueId val="{00000000-9195-475D-954B-86AB5DC90663}"/>
            </c:ext>
          </c:extLst>
        </c:ser>
        <c:dLbls>
          <c:showLegendKey val="0"/>
          <c:showVal val="0"/>
          <c:showCatName val="0"/>
          <c:showSerName val="0"/>
          <c:showPercent val="0"/>
          <c:showBubbleSize val="0"/>
        </c:dLbls>
        <c:gapWidth val="21"/>
        <c:axId val="454980736"/>
        <c:axId val="45498112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(Finance!$G$21,Finance!$G$21,Finance!$G$21,Finance!$G$21,Finance!$G$21)</c:f>
              <c:numCache>
                <c:formatCode>General</c:formatCode>
                <c:ptCount val="5"/>
                <c:pt idx="0">
                  <c:v>265</c:v>
                </c:pt>
                <c:pt idx="1">
                  <c:v>265</c:v>
                </c:pt>
                <c:pt idx="2">
                  <c:v>265</c:v>
                </c:pt>
                <c:pt idx="3">
                  <c:v>265</c:v>
                </c:pt>
                <c:pt idx="4">
                  <c:v>265</c:v>
                </c:pt>
              </c:numCache>
            </c:numRef>
          </c:val>
          <c:smooth val="0"/>
          <c:extLst>
            <c:ext xmlns:c16="http://schemas.microsoft.com/office/drawing/2014/chart" uri="{C3380CC4-5D6E-409C-BE32-E72D297353CC}">
              <c16:uniqueId val="{00000001-9195-475D-954B-86AB5DC90663}"/>
            </c:ext>
          </c:extLst>
        </c:ser>
        <c:dLbls>
          <c:showLegendKey val="0"/>
          <c:showVal val="0"/>
          <c:showCatName val="0"/>
          <c:showSerName val="0"/>
          <c:showPercent val="0"/>
          <c:showBubbleSize val="0"/>
        </c:dLbls>
        <c:marker val="1"/>
        <c:smooth val="0"/>
        <c:axId val="454980736"/>
        <c:axId val="454981128"/>
      </c:lineChart>
      <c:catAx>
        <c:axId val="454980736"/>
        <c:scaling>
          <c:orientation val="minMax"/>
        </c:scaling>
        <c:delete val="1"/>
        <c:axPos val="b"/>
        <c:numFmt formatCode="General" sourceLinked="1"/>
        <c:majorTickMark val="out"/>
        <c:minorTickMark val="none"/>
        <c:tickLblPos val="none"/>
        <c:crossAx val="454981128"/>
        <c:crosses val="autoZero"/>
        <c:auto val="1"/>
        <c:lblAlgn val="ctr"/>
        <c:lblOffset val="100"/>
        <c:noMultiLvlLbl val="0"/>
      </c:catAx>
      <c:valAx>
        <c:axId val="454981128"/>
        <c:scaling>
          <c:orientation val="minMax"/>
          <c:min val="0"/>
        </c:scaling>
        <c:delete val="0"/>
        <c:axPos val="l"/>
        <c:numFmt formatCode="0" sourceLinked="1"/>
        <c:majorTickMark val="none"/>
        <c:minorTickMark val="none"/>
        <c:tickLblPos val="none"/>
        <c:crossAx val="454980736"/>
        <c:crosses val="autoZero"/>
        <c:crossBetween val="between"/>
        <c:majorUnit val="1.0000000000000005E-2"/>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Finance!$D$22</c:f>
              <c:strCache>
                <c:ptCount val="1"/>
                <c:pt idx="0">
                  <c:v>Current Ratio</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Finance!$I$23:$N$23</c:f>
              <c:numCache>
                <c:formatCode>0.00</c:formatCode>
                <c:ptCount val="6"/>
                <c:pt idx="0">
                  <c:v>1.18</c:v>
                </c:pt>
                <c:pt idx="1">
                  <c:v>1.04</c:v>
                </c:pt>
                <c:pt idx="2">
                  <c:v>1.4</c:v>
                </c:pt>
                <c:pt idx="3">
                  <c:v>1.05</c:v>
                </c:pt>
                <c:pt idx="5">
                  <c:v>1.0900000000000001</c:v>
                </c:pt>
              </c:numCache>
            </c:numRef>
          </c:val>
          <c:extLst>
            <c:ext xmlns:c16="http://schemas.microsoft.com/office/drawing/2014/chart" uri="{C3380CC4-5D6E-409C-BE32-E72D297353CC}">
              <c16:uniqueId val="{00000000-9058-4C29-8FCF-AA62BF0C0547}"/>
            </c:ext>
          </c:extLst>
        </c:ser>
        <c:dLbls>
          <c:showLegendKey val="0"/>
          <c:showVal val="0"/>
          <c:showCatName val="0"/>
          <c:showSerName val="0"/>
          <c:showPercent val="0"/>
          <c:showBubbleSize val="0"/>
        </c:dLbls>
        <c:gapWidth val="21"/>
        <c:axId val="454981912"/>
        <c:axId val="45498230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(Finance!$G$23,Finance!$G$23,Finance!$G$23,Finance!$G$23,Finance!$G$23)</c:f>
              <c:numCache>
                <c:formatCode>General</c:formatCode>
                <c:ptCount val="5"/>
                <c:pt idx="0">
                  <c:v>1.5</c:v>
                </c:pt>
                <c:pt idx="1">
                  <c:v>1.5</c:v>
                </c:pt>
                <c:pt idx="2">
                  <c:v>1.5</c:v>
                </c:pt>
                <c:pt idx="3">
                  <c:v>1.5</c:v>
                </c:pt>
                <c:pt idx="4">
                  <c:v>1.5</c:v>
                </c:pt>
              </c:numCache>
            </c:numRef>
          </c:val>
          <c:smooth val="0"/>
          <c:extLst>
            <c:ext xmlns:c16="http://schemas.microsoft.com/office/drawing/2014/chart" uri="{C3380CC4-5D6E-409C-BE32-E72D297353CC}">
              <c16:uniqueId val="{00000001-9058-4C29-8FCF-AA62BF0C0547}"/>
            </c:ext>
          </c:extLst>
        </c:ser>
        <c:dLbls>
          <c:showLegendKey val="0"/>
          <c:showVal val="0"/>
          <c:showCatName val="0"/>
          <c:showSerName val="0"/>
          <c:showPercent val="0"/>
          <c:showBubbleSize val="0"/>
        </c:dLbls>
        <c:marker val="1"/>
        <c:smooth val="0"/>
        <c:axId val="454981912"/>
        <c:axId val="454982304"/>
      </c:lineChart>
      <c:catAx>
        <c:axId val="454981912"/>
        <c:scaling>
          <c:orientation val="minMax"/>
        </c:scaling>
        <c:delete val="1"/>
        <c:axPos val="b"/>
        <c:numFmt formatCode="General" sourceLinked="1"/>
        <c:majorTickMark val="out"/>
        <c:minorTickMark val="none"/>
        <c:tickLblPos val="none"/>
        <c:crossAx val="454982304"/>
        <c:crosses val="autoZero"/>
        <c:auto val="1"/>
        <c:lblAlgn val="ctr"/>
        <c:lblOffset val="100"/>
        <c:noMultiLvlLbl val="0"/>
      </c:catAx>
      <c:valAx>
        <c:axId val="454982304"/>
        <c:scaling>
          <c:orientation val="minMax"/>
          <c:min val="0"/>
        </c:scaling>
        <c:delete val="0"/>
        <c:axPos val="l"/>
        <c:numFmt formatCode="0.00" sourceLinked="1"/>
        <c:majorTickMark val="none"/>
        <c:minorTickMark val="none"/>
        <c:tickLblPos val="none"/>
        <c:crossAx val="4549819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Finance!$D$24</c:f>
              <c:strCache>
                <c:ptCount val="1"/>
                <c:pt idx="0">
                  <c:v>Debt ratio</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Finance!$I$25:$N$25</c:f>
              <c:numCache>
                <c:formatCode>0.0%</c:formatCode>
                <c:ptCount val="6"/>
                <c:pt idx="0">
                  <c:v>0.31</c:v>
                </c:pt>
                <c:pt idx="1">
                  <c:v>0.33</c:v>
                </c:pt>
                <c:pt idx="2">
                  <c:v>0.35</c:v>
                </c:pt>
                <c:pt idx="3">
                  <c:v>0.37</c:v>
                </c:pt>
                <c:pt idx="5">
                  <c:v>0.42</c:v>
                </c:pt>
              </c:numCache>
            </c:numRef>
          </c:val>
          <c:extLst>
            <c:ext xmlns:c16="http://schemas.microsoft.com/office/drawing/2014/chart" uri="{C3380CC4-5D6E-409C-BE32-E72D297353CC}">
              <c16:uniqueId val="{00000000-8BBD-45AC-A488-F1BCDC96C037}"/>
            </c:ext>
          </c:extLst>
        </c:ser>
        <c:dLbls>
          <c:showLegendKey val="0"/>
          <c:showVal val="0"/>
          <c:showCatName val="0"/>
          <c:showSerName val="0"/>
          <c:showPercent val="0"/>
          <c:showBubbleSize val="0"/>
        </c:dLbls>
        <c:gapWidth val="21"/>
        <c:axId val="454983088"/>
        <c:axId val="45498348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(Finance!$G$25,Finance!$G$25,Finance!$G$25,Finance!$G$25,Finance!$G$25)</c:f>
              <c:numCache>
                <c:formatCode>0%</c:formatCode>
                <c:ptCount val="5"/>
                <c:pt idx="0">
                  <c:v>0.35</c:v>
                </c:pt>
                <c:pt idx="1">
                  <c:v>0.35</c:v>
                </c:pt>
                <c:pt idx="2">
                  <c:v>0.35</c:v>
                </c:pt>
                <c:pt idx="3">
                  <c:v>0.35</c:v>
                </c:pt>
                <c:pt idx="4">
                  <c:v>0.35</c:v>
                </c:pt>
              </c:numCache>
            </c:numRef>
          </c:val>
          <c:smooth val="0"/>
          <c:extLst>
            <c:ext xmlns:c16="http://schemas.microsoft.com/office/drawing/2014/chart" uri="{C3380CC4-5D6E-409C-BE32-E72D297353CC}">
              <c16:uniqueId val="{00000001-8BBD-45AC-A488-F1BCDC96C037}"/>
            </c:ext>
          </c:extLst>
        </c:ser>
        <c:dLbls>
          <c:showLegendKey val="0"/>
          <c:showVal val="0"/>
          <c:showCatName val="0"/>
          <c:showSerName val="0"/>
          <c:showPercent val="0"/>
          <c:showBubbleSize val="0"/>
        </c:dLbls>
        <c:marker val="1"/>
        <c:smooth val="0"/>
        <c:axId val="454983088"/>
        <c:axId val="454983480"/>
      </c:lineChart>
      <c:catAx>
        <c:axId val="454983088"/>
        <c:scaling>
          <c:orientation val="minMax"/>
        </c:scaling>
        <c:delete val="1"/>
        <c:axPos val="b"/>
        <c:numFmt formatCode="General" sourceLinked="1"/>
        <c:majorTickMark val="out"/>
        <c:minorTickMark val="none"/>
        <c:tickLblPos val="none"/>
        <c:crossAx val="454983480"/>
        <c:crosses val="autoZero"/>
        <c:auto val="1"/>
        <c:lblAlgn val="ctr"/>
        <c:lblOffset val="100"/>
        <c:noMultiLvlLbl val="0"/>
      </c:catAx>
      <c:valAx>
        <c:axId val="454983480"/>
        <c:scaling>
          <c:orientation val="minMax"/>
          <c:max val="0.5"/>
          <c:min val="0"/>
        </c:scaling>
        <c:delete val="0"/>
        <c:axPos val="l"/>
        <c:numFmt formatCode="0.0%" sourceLinked="1"/>
        <c:majorTickMark val="none"/>
        <c:minorTickMark val="none"/>
        <c:tickLblPos val="none"/>
        <c:crossAx val="454983088"/>
        <c:crosses val="autoZero"/>
        <c:crossBetween val="between"/>
        <c:minorUnit val="1.0000000000000005E-2"/>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Total KPIs and Metrics</a:t>
            </a:r>
          </a:p>
        </c:rich>
      </c:tx>
      <c:layout>
        <c:manualLayout>
          <c:xMode val="edge"/>
          <c:yMode val="edge"/>
          <c:x val="2.1515559420427982E-3"/>
          <c:y val="3.5740649606299255E-3"/>
        </c:manualLayout>
      </c:layout>
      <c:overlay val="0"/>
      <c:spPr>
        <a:noFill/>
        <a:ln w="25400">
          <a:noFill/>
        </a:ln>
      </c:spPr>
    </c:title>
    <c:autoTitleDeleted val="0"/>
    <c:plotArea>
      <c:layout>
        <c:manualLayout>
          <c:layoutTarget val="inner"/>
          <c:xMode val="edge"/>
          <c:yMode val="edge"/>
          <c:x val="5.694650786576206E-2"/>
          <c:y val="0.13868588692038492"/>
          <c:w val="0.92924321959755063"/>
          <c:h val="0.74295507983377707"/>
        </c:manualLayout>
      </c:layout>
      <c:barChart>
        <c:barDir val="col"/>
        <c:grouping val="stacked"/>
        <c:varyColors val="0"/>
        <c:ser>
          <c:idx val="1"/>
          <c:order val="0"/>
          <c:tx>
            <c:strRef>
              <c:f>Main!$C$5</c:f>
              <c:strCache>
                <c:ptCount val="1"/>
                <c:pt idx="0">
                  <c:v>Total KPIs:</c:v>
                </c:pt>
              </c:strCache>
            </c:strRef>
          </c:tx>
          <c:spPr>
            <a:solidFill>
              <a:schemeClr val="tx1"/>
            </a:solidFill>
            <a:ln w="12700">
              <a:solidFill>
                <a:schemeClr val="tx1">
                  <a:lumMod val="65000"/>
                  <a:lumOff val="35000"/>
                </a:schemeClr>
              </a:solidFill>
            </a:ln>
          </c:spPr>
          <c:invertIfNegative val="0"/>
          <c:dLbls>
            <c:numFmt formatCode="#,##0" sourceLinked="0"/>
            <c:spPr>
              <a:noFill/>
              <a:ln w="25400">
                <a:noFill/>
              </a:ln>
            </c:spPr>
            <c:txPr>
              <a:bodyPr/>
              <a:lstStyle/>
              <a:p>
                <a:pPr>
                  <a:defRPr sz="900" b="1" i="0" u="none" strike="noStrike" baseline="0">
                    <a:solidFill>
                      <a:schemeClr val="bg1"/>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(Main!$B$10,Main!$E$10,Main!$H$10,Main!$K$10,Main!$B$16,Main!$E$16,Main!$H$16,Main!$K$16,Main!$B$22,Main!$E$22,Main!$H$22,Main!$K$22,Main!$B$28,Main!$E$28,Main!$H$28,Main!$K$28)</c:f>
              <c:numCache>
                <c:formatCode>General</c:formatCode>
                <c:ptCount val="16"/>
                <c:pt idx="0">
                  <c:v>6</c:v>
                </c:pt>
                <c:pt idx="1">
                  <c:v>11</c:v>
                </c:pt>
                <c:pt idx="2">
                  <c:v>16</c:v>
                </c:pt>
                <c:pt idx="3">
                  <c:v>6</c:v>
                </c:pt>
                <c:pt idx="4">
                  <c:v>19</c:v>
                </c:pt>
                <c:pt idx="5">
                  <c:v>12</c:v>
                </c:pt>
                <c:pt idx="6">
                  <c:v>19</c:v>
                </c:pt>
                <c:pt idx="7">
                  <c:v>8</c:v>
                </c:pt>
                <c:pt idx="8">
                  <c:v>3</c:v>
                </c:pt>
                <c:pt idx="9">
                  <c:v>12</c:v>
                </c:pt>
                <c:pt idx="10">
                  <c:v>9</c:v>
                </c:pt>
                <c:pt idx="11">
                  <c:v>6</c:v>
                </c:pt>
                <c:pt idx="12">
                  <c:v>8</c:v>
                </c:pt>
                <c:pt idx="13">
                  <c:v>0</c:v>
                </c:pt>
                <c:pt idx="14">
                  <c:v>2</c:v>
                </c:pt>
                <c:pt idx="15">
                  <c:v>3</c:v>
                </c:pt>
              </c:numCache>
            </c:numRef>
          </c:val>
          <c:extLst>
            <c:ext xmlns:c16="http://schemas.microsoft.com/office/drawing/2014/chart" uri="{C3380CC4-5D6E-409C-BE32-E72D297353CC}">
              <c16:uniqueId val="{00000000-6B29-40C0-A764-DC5BCD74C502}"/>
            </c:ext>
          </c:extLst>
        </c:ser>
        <c:dLbls>
          <c:showLegendKey val="0"/>
          <c:showVal val="0"/>
          <c:showCatName val="0"/>
          <c:showSerName val="0"/>
          <c:showPercent val="0"/>
          <c:showBubbleSize val="0"/>
        </c:dLbls>
        <c:gapWidth val="14"/>
        <c:overlap val="100"/>
        <c:axId val="277412840"/>
        <c:axId val="277413232"/>
      </c:barChart>
      <c:catAx>
        <c:axId val="277412840"/>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n-US"/>
          </a:p>
        </c:txPr>
        <c:crossAx val="277413232"/>
        <c:crosses val="autoZero"/>
        <c:auto val="1"/>
        <c:lblAlgn val="ctr"/>
        <c:lblOffset val="100"/>
        <c:tickLblSkip val="1"/>
        <c:tickMarkSkip val="1"/>
        <c:noMultiLvlLbl val="0"/>
      </c:catAx>
      <c:valAx>
        <c:axId val="277413232"/>
        <c:scaling>
          <c:orientation val="minMax"/>
          <c:max val="29"/>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n-US"/>
          </a:p>
        </c:txPr>
        <c:crossAx val="277412840"/>
        <c:crosses val="autoZero"/>
        <c:crossBetween val="between"/>
        <c:majorUnit val="20"/>
        <c:minorUnit val="1"/>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55" r="0.75000000000000555" t="1" header="0.5" footer="0.5"/>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Finance!$D$26</c:f>
              <c:strCache>
                <c:ptCount val="1"/>
                <c:pt idx="0">
                  <c:v>Interest Cover Ratio</c:v>
                </c:pt>
              </c:strCache>
            </c:strRef>
          </c:tx>
          <c:spPr>
            <a:solidFill>
              <a:srgbClr val="0000CC"/>
            </a:solidFill>
            <a:ln w="25400">
              <a:noFill/>
            </a:ln>
          </c:spPr>
          <c:invertIfNegative val="0"/>
          <c:cat>
            <c:numRef>
              <c:f>Finance!$I$5:$N$5</c:f>
              <c:numCache>
                <c:formatCode>General</c:formatCode>
                <c:ptCount val="6"/>
                <c:pt idx="0">
                  <c:v>2014</c:v>
                </c:pt>
                <c:pt idx="1">
                  <c:v>2015</c:v>
                </c:pt>
                <c:pt idx="2">
                  <c:v>2016</c:v>
                </c:pt>
                <c:pt idx="3">
                  <c:v>2017</c:v>
                </c:pt>
                <c:pt idx="4">
                  <c:v>2018</c:v>
                </c:pt>
                <c:pt idx="5">
                  <c:v>2019</c:v>
                </c:pt>
              </c:numCache>
            </c:numRef>
          </c:cat>
          <c:val>
            <c:numRef>
              <c:f>Finance!$I$27:$N$27</c:f>
              <c:numCache>
                <c:formatCode>0.0</c:formatCode>
                <c:ptCount val="6"/>
                <c:pt idx="0">
                  <c:v>4.6900000000000004</c:v>
                </c:pt>
                <c:pt idx="1">
                  <c:v>4.08</c:v>
                </c:pt>
                <c:pt idx="2">
                  <c:v>4.6399999999999997</c:v>
                </c:pt>
                <c:pt idx="3">
                  <c:v>5</c:v>
                </c:pt>
                <c:pt idx="5">
                  <c:v>7.3</c:v>
                </c:pt>
              </c:numCache>
            </c:numRef>
          </c:val>
          <c:extLst>
            <c:ext xmlns:c16="http://schemas.microsoft.com/office/drawing/2014/chart" uri="{C3380CC4-5D6E-409C-BE32-E72D297353CC}">
              <c16:uniqueId val="{00000000-2392-462D-97B6-35155656C439}"/>
            </c:ext>
          </c:extLst>
        </c:ser>
        <c:dLbls>
          <c:showLegendKey val="0"/>
          <c:showVal val="0"/>
          <c:showCatName val="0"/>
          <c:showSerName val="0"/>
          <c:showPercent val="0"/>
          <c:showBubbleSize val="0"/>
        </c:dLbls>
        <c:gapWidth val="21"/>
        <c:axId val="454984264"/>
        <c:axId val="45498465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(Finance!$G$27,Finance!$G$27,Finance!$G$27,Finance!$G$27,Finance!$G$27)</c:f>
              <c:numCache>
                <c:formatCode>General</c:formatCode>
                <c:ptCount val="5"/>
                <c:pt idx="0">
                  <c:v>6</c:v>
                </c:pt>
                <c:pt idx="1">
                  <c:v>6</c:v>
                </c:pt>
                <c:pt idx="2">
                  <c:v>6</c:v>
                </c:pt>
                <c:pt idx="3">
                  <c:v>6</c:v>
                </c:pt>
                <c:pt idx="4">
                  <c:v>6</c:v>
                </c:pt>
              </c:numCache>
            </c:numRef>
          </c:val>
          <c:smooth val="0"/>
          <c:extLst>
            <c:ext xmlns:c16="http://schemas.microsoft.com/office/drawing/2014/chart" uri="{C3380CC4-5D6E-409C-BE32-E72D297353CC}">
              <c16:uniqueId val="{00000001-2392-462D-97B6-35155656C439}"/>
            </c:ext>
          </c:extLst>
        </c:ser>
        <c:dLbls>
          <c:showLegendKey val="0"/>
          <c:showVal val="0"/>
          <c:showCatName val="0"/>
          <c:showSerName val="0"/>
          <c:showPercent val="0"/>
          <c:showBubbleSize val="0"/>
        </c:dLbls>
        <c:marker val="1"/>
        <c:smooth val="0"/>
        <c:axId val="454984264"/>
        <c:axId val="454984656"/>
      </c:lineChart>
      <c:catAx>
        <c:axId val="454984264"/>
        <c:scaling>
          <c:orientation val="minMax"/>
        </c:scaling>
        <c:delete val="1"/>
        <c:axPos val="b"/>
        <c:numFmt formatCode="General" sourceLinked="1"/>
        <c:majorTickMark val="out"/>
        <c:minorTickMark val="none"/>
        <c:tickLblPos val="none"/>
        <c:crossAx val="454984656"/>
        <c:crosses val="autoZero"/>
        <c:auto val="1"/>
        <c:lblAlgn val="ctr"/>
        <c:lblOffset val="100"/>
        <c:noMultiLvlLbl val="0"/>
      </c:catAx>
      <c:valAx>
        <c:axId val="454984656"/>
        <c:scaling>
          <c:orientation val="minMax"/>
          <c:min val="0"/>
        </c:scaling>
        <c:delete val="0"/>
        <c:axPos val="l"/>
        <c:numFmt formatCode="0.0" sourceLinked="1"/>
        <c:majorTickMark val="none"/>
        <c:minorTickMark val="none"/>
        <c:tickLblPos val="none"/>
        <c:crossAx val="454984264"/>
        <c:crosses val="autoZero"/>
        <c:crossBetween val="between"/>
        <c:majorUnit val="2"/>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Finance!$D$28</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Finance!$I$29:$M$29</c:f>
            </c:numRef>
          </c:val>
          <c:extLst>
            <c:ext xmlns:c16="http://schemas.microsoft.com/office/drawing/2014/chart" uri="{C3380CC4-5D6E-409C-BE32-E72D297353CC}">
              <c16:uniqueId val="{00000000-1928-4932-8A81-10DA49A93634}"/>
            </c:ext>
          </c:extLst>
        </c:ser>
        <c:dLbls>
          <c:showLegendKey val="0"/>
          <c:showVal val="0"/>
          <c:showCatName val="0"/>
          <c:showSerName val="0"/>
          <c:showPercent val="0"/>
          <c:showBubbleSize val="0"/>
        </c:dLbls>
        <c:gapWidth val="21"/>
        <c:axId val="454985440"/>
        <c:axId val="454985832"/>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(Finance!$G$29,Finance!$G$29,Finance!$G$29,Finance!$G$29,Finance!$G$29)</c:f>
            </c:numRef>
          </c:val>
          <c:smooth val="0"/>
          <c:extLst>
            <c:ext xmlns:c16="http://schemas.microsoft.com/office/drawing/2014/chart" uri="{C3380CC4-5D6E-409C-BE32-E72D297353CC}">
              <c16:uniqueId val="{00000001-1928-4932-8A81-10DA49A93634}"/>
            </c:ext>
          </c:extLst>
        </c:ser>
        <c:dLbls>
          <c:showLegendKey val="0"/>
          <c:showVal val="0"/>
          <c:showCatName val="0"/>
          <c:showSerName val="0"/>
          <c:showPercent val="0"/>
          <c:showBubbleSize val="0"/>
        </c:dLbls>
        <c:marker val="1"/>
        <c:smooth val="0"/>
        <c:axId val="454985440"/>
        <c:axId val="454985832"/>
      </c:lineChart>
      <c:catAx>
        <c:axId val="454985440"/>
        <c:scaling>
          <c:orientation val="minMax"/>
        </c:scaling>
        <c:delete val="1"/>
        <c:axPos val="b"/>
        <c:majorTickMark val="out"/>
        <c:minorTickMark val="none"/>
        <c:tickLblPos val="none"/>
        <c:crossAx val="454985832"/>
        <c:crosses val="autoZero"/>
        <c:auto val="1"/>
        <c:lblAlgn val="ctr"/>
        <c:lblOffset val="100"/>
        <c:noMultiLvlLbl val="0"/>
      </c:catAx>
      <c:valAx>
        <c:axId val="454985832"/>
        <c:scaling>
          <c:orientation val="minMax"/>
          <c:max val="50"/>
          <c:min val="0"/>
        </c:scaling>
        <c:delete val="0"/>
        <c:axPos val="l"/>
        <c:numFmt formatCode="0" sourceLinked="1"/>
        <c:majorTickMark val="none"/>
        <c:minorTickMark val="none"/>
        <c:tickLblPos val="none"/>
        <c:crossAx val="45498544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Finance!$D$30</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Finance!$I$31:$M$31</c:f>
            </c:numRef>
          </c:val>
          <c:extLst>
            <c:ext xmlns:c16="http://schemas.microsoft.com/office/drawing/2014/chart" uri="{C3380CC4-5D6E-409C-BE32-E72D297353CC}">
              <c16:uniqueId val="{00000000-5486-4BAC-8975-A6A719793990}"/>
            </c:ext>
          </c:extLst>
        </c:ser>
        <c:dLbls>
          <c:showLegendKey val="0"/>
          <c:showVal val="0"/>
          <c:showCatName val="0"/>
          <c:showSerName val="0"/>
          <c:showPercent val="0"/>
          <c:showBubbleSize val="0"/>
        </c:dLbls>
        <c:gapWidth val="21"/>
        <c:axId val="454986616"/>
        <c:axId val="45498700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(Finance!$G$31,Finance!$G$31,Finance!$G$31,Finance!$G$31,Finance!$G$31)</c:f>
            </c:numRef>
          </c:val>
          <c:smooth val="0"/>
          <c:extLst>
            <c:ext xmlns:c16="http://schemas.microsoft.com/office/drawing/2014/chart" uri="{C3380CC4-5D6E-409C-BE32-E72D297353CC}">
              <c16:uniqueId val="{00000001-5486-4BAC-8975-A6A719793990}"/>
            </c:ext>
          </c:extLst>
        </c:ser>
        <c:dLbls>
          <c:showLegendKey val="0"/>
          <c:showVal val="0"/>
          <c:showCatName val="0"/>
          <c:showSerName val="0"/>
          <c:showPercent val="0"/>
          <c:showBubbleSize val="0"/>
        </c:dLbls>
        <c:marker val="1"/>
        <c:smooth val="0"/>
        <c:axId val="454986616"/>
        <c:axId val="454987008"/>
      </c:lineChart>
      <c:catAx>
        <c:axId val="454986616"/>
        <c:scaling>
          <c:orientation val="minMax"/>
        </c:scaling>
        <c:delete val="1"/>
        <c:axPos val="b"/>
        <c:majorTickMark val="out"/>
        <c:minorTickMark val="none"/>
        <c:tickLblPos val="none"/>
        <c:crossAx val="454987008"/>
        <c:crosses val="autoZero"/>
        <c:auto val="1"/>
        <c:lblAlgn val="ctr"/>
        <c:lblOffset val="100"/>
        <c:noMultiLvlLbl val="0"/>
      </c:catAx>
      <c:valAx>
        <c:axId val="454987008"/>
        <c:scaling>
          <c:orientation val="minMax"/>
          <c:max val="100"/>
          <c:min val="0"/>
        </c:scaling>
        <c:delete val="0"/>
        <c:axPos val="l"/>
        <c:numFmt formatCode="0" sourceLinked="1"/>
        <c:majorTickMark val="none"/>
        <c:minorTickMark val="none"/>
        <c:tickLblPos val="none"/>
        <c:crossAx val="45498661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Finance!$D$32</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Finance!$I$33:$M$33</c:f>
            </c:numRef>
          </c:val>
          <c:extLst>
            <c:ext xmlns:c16="http://schemas.microsoft.com/office/drawing/2014/chart" uri="{C3380CC4-5D6E-409C-BE32-E72D297353CC}">
              <c16:uniqueId val="{00000000-BD4C-437F-AB65-EA866D7DD8F0}"/>
            </c:ext>
          </c:extLst>
        </c:ser>
        <c:dLbls>
          <c:showLegendKey val="0"/>
          <c:showVal val="0"/>
          <c:showCatName val="0"/>
          <c:showSerName val="0"/>
          <c:showPercent val="0"/>
          <c:showBubbleSize val="0"/>
        </c:dLbls>
        <c:gapWidth val="21"/>
        <c:axId val="454987792"/>
        <c:axId val="45498818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(Finance!$G$33,Finance!$G$33,Finance!$G$33,Finance!$G$33,Finance!$G$33)</c:f>
            </c:numRef>
          </c:val>
          <c:smooth val="0"/>
          <c:extLst>
            <c:ext xmlns:c16="http://schemas.microsoft.com/office/drawing/2014/chart" uri="{C3380CC4-5D6E-409C-BE32-E72D297353CC}">
              <c16:uniqueId val="{00000001-BD4C-437F-AB65-EA866D7DD8F0}"/>
            </c:ext>
          </c:extLst>
        </c:ser>
        <c:dLbls>
          <c:showLegendKey val="0"/>
          <c:showVal val="0"/>
          <c:showCatName val="0"/>
          <c:showSerName val="0"/>
          <c:showPercent val="0"/>
          <c:showBubbleSize val="0"/>
        </c:dLbls>
        <c:marker val="1"/>
        <c:smooth val="0"/>
        <c:axId val="454987792"/>
        <c:axId val="454988184"/>
      </c:lineChart>
      <c:catAx>
        <c:axId val="454987792"/>
        <c:scaling>
          <c:orientation val="minMax"/>
        </c:scaling>
        <c:delete val="1"/>
        <c:axPos val="b"/>
        <c:majorTickMark val="out"/>
        <c:minorTickMark val="none"/>
        <c:tickLblPos val="none"/>
        <c:crossAx val="454988184"/>
        <c:crosses val="autoZero"/>
        <c:auto val="1"/>
        <c:lblAlgn val="ctr"/>
        <c:lblOffset val="100"/>
        <c:noMultiLvlLbl val="0"/>
      </c:catAx>
      <c:valAx>
        <c:axId val="454988184"/>
        <c:scaling>
          <c:orientation val="minMax"/>
          <c:max val="80"/>
          <c:min val="0"/>
        </c:scaling>
        <c:delete val="0"/>
        <c:axPos val="l"/>
        <c:numFmt formatCode="0" sourceLinked="1"/>
        <c:majorTickMark val="none"/>
        <c:minorTickMark val="none"/>
        <c:tickLblPos val="none"/>
        <c:crossAx val="45498779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Finance!$D$34</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Finance!$I$35:$M$35</c:f>
            </c:numRef>
          </c:val>
          <c:extLst>
            <c:ext xmlns:c16="http://schemas.microsoft.com/office/drawing/2014/chart" uri="{C3380CC4-5D6E-409C-BE32-E72D297353CC}">
              <c16:uniqueId val="{00000000-6F00-4B3A-A2BE-DA24CC384F62}"/>
            </c:ext>
          </c:extLst>
        </c:ser>
        <c:dLbls>
          <c:showLegendKey val="0"/>
          <c:showVal val="0"/>
          <c:showCatName val="0"/>
          <c:showSerName val="0"/>
          <c:showPercent val="0"/>
          <c:showBubbleSize val="0"/>
        </c:dLbls>
        <c:gapWidth val="21"/>
        <c:axId val="468844944"/>
        <c:axId val="46884533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(Finance!$G$35,Finance!$G$35,Finance!$G$35,Finance!$G$35,Finance!$G$35)</c:f>
            </c:numRef>
          </c:val>
          <c:smooth val="0"/>
          <c:extLst>
            <c:ext xmlns:c16="http://schemas.microsoft.com/office/drawing/2014/chart" uri="{C3380CC4-5D6E-409C-BE32-E72D297353CC}">
              <c16:uniqueId val="{00000001-6F00-4B3A-A2BE-DA24CC384F62}"/>
            </c:ext>
          </c:extLst>
        </c:ser>
        <c:dLbls>
          <c:showLegendKey val="0"/>
          <c:showVal val="0"/>
          <c:showCatName val="0"/>
          <c:showSerName val="0"/>
          <c:showPercent val="0"/>
          <c:showBubbleSize val="0"/>
        </c:dLbls>
        <c:marker val="1"/>
        <c:smooth val="0"/>
        <c:axId val="468844944"/>
        <c:axId val="468845336"/>
      </c:lineChart>
      <c:catAx>
        <c:axId val="468844944"/>
        <c:scaling>
          <c:orientation val="minMax"/>
        </c:scaling>
        <c:delete val="1"/>
        <c:axPos val="b"/>
        <c:majorTickMark val="out"/>
        <c:minorTickMark val="none"/>
        <c:tickLblPos val="none"/>
        <c:crossAx val="468845336"/>
        <c:crosses val="autoZero"/>
        <c:auto val="1"/>
        <c:lblAlgn val="ctr"/>
        <c:lblOffset val="100"/>
        <c:noMultiLvlLbl val="0"/>
      </c:catAx>
      <c:valAx>
        <c:axId val="468845336"/>
        <c:scaling>
          <c:orientation val="minMax"/>
          <c:max val="80"/>
          <c:min val="0"/>
        </c:scaling>
        <c:delete val="0"/>
        <c:axPos val="l"/>
        <c:numFmt formatCode="0.00" sourceLinked="1"/>
        <c:majorTickMark val="none"/>
        <c:minorTickMark val="none"/>
        <c:tickLblPos val="none"/>
        <c:crossAx val="4688449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Finance!$D$36</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Finance!$I$37:$M$37</c:f>
            </c:numRef>
          </c:val>
          <c:extLst>
            <c:ext xmlns:c16="http://schemas.microsoft.com/office/drawing/2014/chart" uri="{C3380CC4-5D6E-409C-BE32-E72D297353CC}">
              <c16:uniqueId val="{00000000-4A19-49CC-8A79-4EAA2AD20A97}"/>
            </c:ext>
          </c:extLst>
        </c:ser>
        <c:dLbls>
          <c:showLegendKey val="0"/>
          <c:showVal val="0"/>
          <c:showCatName val="0"/>
          <c:showSerName val="0"/>
          <c:showPercent val="0"/>
          <c:showBubbleSize val="0"/>
        </c:dLbls>
        <c:gapWidth val="21"/>
        <c:axId val="468846120"/>
        <c:axId val="468846512"/>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(Finance!$G$37,Finance!$G$37,Finance!$G$37,Finance!$G$37,Finance!$G$37)</c:f>
            </c:numRef>
          </c:val>
          <c:smooth val="0"/>
          <c:extLst>
            <c:ext xmlns:c16="http://schemas.microsoft.com/office/drawing/2014/chart" uri="{C3380CC4-5D6E-409C-BE32-E72D297353CC}">
              <c16:uniqueId val="{00000001-4A19-49CC-8A79-4EAA2AD20A97}"/>
            </c:ext>
          </c:extLst>
        </c:ser>
        <c:dLbls>
          <c:showLegendKey val="0"/>
          <c:showVal val="0"/>
          <c:showCatName val="0"/>
          <c:showSerName val="0"/>
          <c:showPercent val="0"/>
          <c:showBubbleSize val="0"/>
        </c:dLbls>
        <c:marker val="1"/>
        <c:smooth val="0"/>
        <c:axId val="468846120"/>
        <c:axId val="468846512"/>
      </c:lineChart>
      <c:catAx>
        <c:axId val="468846120"/>
        <c:scaling>
          <c:orientation val="minMax"/>
        </c:scaling>
        <c:delete val="1"/>
        <c:axPos val="b"/>
        <c:majorTickMark val="out"/>
        <c:minorTickMark val="none"/>
        <c:tickLblPos val="none"/>
        <c:crossAx val="468846512"/>
        <c:crosses val="autoZero"/>
        <c:auto val="1"/>
        <c:lblAlgn val="ctr"/>
        <c:lblOffset val="100"/>
        <c:noMultiLvlLbl val="0"/>
      </c:catAx>
      <c:valAx>
        <c:axId val="468846512"/>
        <c:scaling>
          <c:orientation val="minMax"/>
          <c:max val="80"/>
          <c:min val="0"/>
        </c:scaling>
        <c:delete val="0"/>
        <c:axPos val="l"/>
        <c:numFmt formatCode="0.00" sourceLinked="1"/>
        <c:majorTickMark val="none"/>
        <c:minorTickMark val="none"/>
        <c:tickLblPos val="none"/>
        <c:crossAx val="4688461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Finance!$D$38</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Finance!$I$39:$M$39</c:f>
            </c:numRef>
          </c:val>
          <c:extLst>
            <c:ext xmlns:c16="http://schemas.microsoft.com/office/drawing/2014/chart" uri="{C3380CC4-5D6E-409C-BE32-E72D297353CC}">
              <c16:uniqueId val="{00000000-B065-4659-BAE0-0FFF78EABF09}"/>
            </c:ext>
          </c:extLst>
        </c:ser>
        <c:dLbls>
          <c:showLegendKey val="0"/>
          <c:showVal val="0"/>
          <c:showCatName val="0"/>
          <c:showSerName val="0"/>
          <c:showPercent val="0"/>
          <c:showBubbleSize val="0"/>
        </c:dLbls>
        <c:gapWidth val="21"/>
        <c:axId val="468847296"/>
        <c:axId val="46884768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(Finance!$G$39,Finance!$G$39,Finance!$G$39,Finance!$G$39,Finance!$G$39)</c:f>
            </c:numRef>
          </c:val>
          <c:smooth val="0"/>
          <c:extLst>
            <c:ext xmlns:c16="http://schemas.microsoft.com/office/drawing/2014/chart" uri="{C3380CC4-5D6E-409C-BE32-E72D297353CC}">
              <c16:uniqueId val="{00000001-B065-4659-BAE0-0FFF78EABF09}"/>
            </c:ext>
          </c:extLst>
        </c:ser>
        <c:dLbls>
          <c:showLegendKey val="0"/>
          <c:showVal val="0"/>
          <c:showCatName val="0"/>
          <c:showSerName val="0"/>
          <c:showPercent val="0"/>
          <c:showBubbleSize val="0"/>
        </c:dLbls>
        <c:marker val="1"/>
        <c:smooth val="0"/>
        <c:axId val="468847296"/>
        <c:axId val="468847688"/>
      </c:lineChart>
      <c:catAx>
        <c:axId val="468847296"/>
        <c:scaling>
          <c:orientation val="minMax"/>
        </c:scaling>
        <c:delete val="1"/>
        <c:axPos val="b"/>
        <c:majorTickMark val="out"/>
        <c:minorTickMark val="none"/>
        <c:tickLblPos val="none"/>
        <c:crossAx val="468847688"/>
        <c:crosses val="autoZero"/>
        <c:auto val="1"/>
        <c:lblAlgn val="ctr"/>
        <c:lblOffset val="100"/>
        <c:noMultiLvlLbl val="0"/>
      </c:catAx>
      <c:valAx>
        <c:axId val="468847688"/>
        <c:scaling>
          <c:orientation val="minMax"/>
          <c:max val="80"/>
          <c:min val="0"/>
        </c:scaling>
        <c:delete val="0"/>
        <c:axPos val="l"/>
        <c:numFmt formatCode="0.00" sourceLinked="1"/>
        <c:majorTickMark val="none"/>
        <c:minorTickMark val="none"/>
        <c:tickLblPos val="none"/>
        <c:crossAx val="4688472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Finance!$D$40</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Finance!$I$41:$M$41</c:f>
            </c:numRef>
          </c:val>
          <c:extLst>
            <c:ext xmlns:c16="http://schemas.microsoft.com/office/drawing/2014/chart" uri="{C3380CC4-5D6E-409C-BE32-E72D297353CC}">
              <c16:uniqueId val="{00000000-3AFC-44DC-B9DE-A25F96C3F91B}"/>
            </c:ext>
          </c:extLst>
        </c:ser>
        <c:dLbls>
          <c:showLegendKey val="0"/>
          <c:showVal val="0"/>
          <c:showCatName val="0"/>
          <c:showSerName val="0"/>
          <c:showPercent val="0"/>
          <c:showBubbleSize val="0"/>
        </c:dLbls>
        <c:gapWidth val="21"/>
        <c:axId val="468848864"/>
        <c:axId val="46884925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(Finance!$G$41,Finance!$G$41,Finance!$G$41,Finance!$G$41,Finance!$G$41)</c:f>
            </c:numRef>
          </c:val>
          <c:smooth val="0"/>
          <c:extLst>
            <c:ext xmlns:c16="http://schemas.microsoft.com/office/drawing/2014/chart" uri="{C3380CC4-5D6E-409C-BE32-E72D297353CC}">
              <c16:uniqueId val="{00000001-3AFC-44DC-B9DE-A25F96C3F91B}"/>
            </c:ext>
          </c:extLst>
        </c:ser>
        <c:dLbls>
          <c:showLegendKey val="0"/>
          <c:showVal val="0"/>
          <c:showCatName val="0"/>
          <c:showSerName val="0"/>
          <c:showPercent val="0"/>
          <c:showBubbleSize val="0"/>
        </c:dLbls>
        <c:marker val="1"/>
        <c:smooth val="0"/>
        <c:axId val="468848864"/>
        <c:axId val="468849256"/>
      </c:lineChart>
      <c:catAx>
        <c:axId val="468848864"/>
        <c:scaling>
          <c:orientation val="minMax"/>
        </c:scaling>
        <c:delete val="1"/>
        <c:axPos val="b"/>
        <c:majorTickMark val="out"/>
        <c:minorTickMark val="none"/>
        <c:tickLblPos val="none"/>
        <c:crossAx val="468849256"/>
        <c:crosses val="autoZero"/>
        <c:auto val="1"/>
        <c:lblAlgn val="ctr"/>
        <c:lblOffset val="100"/>
        <c:noMultiLvlLbl val="0"/>
      </c:catAx>
      <c:valAx>
        <c:axId val="468849256"/>
        <c:scaling>
          <c:orientation val="minMax"/>
          <c:max val="80"/>
          <c:min val="0"/>
        </c:scaling>
        <c:delete val="0"/>
        <c:axPos val="l"/>
        <c:numFmt formatCode="0.00" sourceLinked="1"/>
        <c:majorTickMark val="none"/>
        <c:minorTickMark val="none"/>
        <c:tickLblPos val="none"/>
        <c:crossAx val="4688488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Finance!$D$42</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Finance!$I$43:$M$43</c:f>
            </c:numRef>
          </c:val>
          <c:extLst>
            <c:ext xmlns:c16="http://schemas.microsoft.com/office/drawing/2014/chart" uri="{C3380CC4-5D6E-409C-BE32-E72D297353CC}">
              <c16:uniqueId val="{00000000-D730-4CC3-A5FF-AED75B2616EA}"/>
            </c:ext>
          </c:extLst>
        </c:ser>
        <c:dLbls>
          <c:showLegendKey val="0"/>
          <c:showVal val="0"/>
          <c:showCatName val="0"/>
          <c:showSerName val="0"/>
          <c:showPercent val="0"/>
          <c:showBubbleSize val="0"/>
        </c:dLbls>
        <c:gapWidth val="21"/>
        <c:axId val="468849648"/>
        <c:axId val="46885004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(Finance!$G$43,Finance!$G$43,Finance!$G$43,Finance!$G$43,Finance!$G$43)</c:f>
            </c:numRef>
          </c:val>
          <c:smooth val="0"/>
          <c:extLst>
            <c:ext xmlns:c16="http://schemas.microsoft.com/office/drawing/2014/chart" uri="{C3380CC4-5D6E-409C-BE32-E72D297353CC}">
              <c16:uniqueId val="{00000001-D730-4CC3-A5FF-AED75B2616EA}"/>
            </c:ext>
          </c:extLst>
        </c:ser>
        <c:dLbls>
          <c:showLegendKey val="0"/>
          <c:showVal val="0"/>
          <c:showCatName val="0"/>
          <c:showSerName val="0"/>
          <c:showPercent val="0"/>
          <c:showBubbleSize val="0"/>
        </c:dLbls>
        <c:marker val="1"/>
        <c:smooth val="0"/>
        <c:axId val="468849648"/>
        <c:axId val="468850040"/>
      </c:lineChart>
      <c:catAx>
        <c:axId val="468849648"/>
        <c:scaling>
          <c:orientation val="minMax"/>
        </c:scaling>
        <c:delete val="1"/>
        <c:axPos val="b"/>
        <c:majorTickMark val="out"/>
        <c:minorTickMark val="none"/>
        <c:tickLblPos val="none"/>
        <c:crossAx val="468850040"/>
        <c:crosses val="autoZero"/>
        <c:auto val="1"/>
        <c:lblAlgn val="ctr"/>
        <c:lblOffset val="100"/>
        <c:noMultiLvlLbl val="0"/>
      </c:catAx>
      <c:valAx>
        <c:axId val="468850040"/>
        <c:scaling>
          <c:orientation val="minMax"/>
          <c:max val="80"/>
          <c:min val="0"/>
        </c:scaling>
        <c:delete val="0"/>
        <c:axPos val="l"/>
        <c:numFmt formatCode="0.00" sourceLinked="1"/>
        <c:majorTickMark val="none"/>
        <c:minorTickMark val="none"/>
        <c:tickLblPos val="none"/>
        <c:crossAx val="46884964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Finance!$D$44</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Finance!$I$45:$M$45</c:f>
            </c:numRef>
          </c:val>
          <c:extLst>
            <c:ext xmlns:c16="http://schemas.microsoft.com/office/drawing/2014/chart" uri="{C3380CC4-5D6E-409C-BE32-E72D297353CC}">
              <c16:uniqueId val="{00000000-7D6A-4703-BD9C-1AA62353DC80}"/>
            </c:ext>
          </c:extLst>
        </c:ser>
        <c:dLbls>
          <c:showLegendKey val="0"/>
          <c:showVal val="0"/>
          <c:showCatName val="0"/>
          <c:showSerName val="0"/>
          <c:showPercent val="0"/>
          <c:showBubbleSize val="0"/>
        </c:dLbls>
        <c:gapWidth val="21"/>
        <c:axId val="468850824"/>
        <c:axId val="46885121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(Finance!$G$45,Finance!$G$45,Finance!$G$45,Finance!$G$45,Finance!$G$45)</c:f>
            </c:numRef>
          </c:val>
          <c:smooth val="0"/>
          <c:extLst>
            <c:ext xmlns:c16="http://schemas.microsoft.com/office/drawing/2014/chart" uri="{C3380CC4-5D6E-409C-BE32-E72D297353CC}">
              <c16:uniqueId val="{00000001-7D6A-4703-BD9C-1AA62353DC80}"/>
            </c:ext>
          </c:extLst>
        </c:ser>
        <c:dLbls>
          <c:showLegendKey val="0"/>
          <c:showVal val="0"/>
          <c:showCatName val="0"/>
          <c:showSerName val="0"/>
          <c:showPercent val="0"/>
          <c:showBubbleSize val="0"/>
        </c:dLbls>
        <c:marker val="1"/>
        <c:smooth val="0"/>
        <c:axId val="468850824"/>
        <c:axId val="468851216"/>
      </c:lineChart>
      <c:catAx>
        <c:axId val="468850824"/>
        <c:scaling>
          <c:orientation val="minMax"/>
        </c:scaling>
        <c:delete val="1"/>
        <c:axPos val="b"/>
        <c:majorTickMark val="out"/>
        <c:minorTickMark val="none"/>
        <c:tickLblPos val="none"/>
        <c:crossAx val="468851216"/>
        <c:crosses val="autoZero"/>
        <c:auto val="1"/>
        <c:lblAlgn val="ctr"/>
        <c:lblOffset val="100"/>
        <c:noMultiLvlLbl val="0"/>
      </c:catAx>
      <c:valAx>
        <c:axId val="468851216"/>
        <c:scaling>
          <c:orientation val="minMax"/>
          <c:max val="80"/>
          <c:min val="0"/>
        </c:scaling>
        <c:delete val="0"/>
        <c:axPos val="l"/>
        <c:numFmt formatCode="0.00" sourceLinked="1"/>
        <c:majorTickMark val="none"/>
        <c:minorTickMark val="none"/>
        <c:tickLblPos val="none"/>
        <c:crossAx val="46885082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50" b="1" i="1" u="none" strike="noStrike" baseline="0">
                <a:solidFill>
                  <a:srgbClr val="FFFFFF"/>
                </a:solidFill>
                <a:latin typeface="Times New Roman"/>
                <a:ea typeface="Times New Roman"/>
                <a:cs typeface="Times New Roman"/>
              </a:defRPr>
            </a:pPr>
            <a:r>
              <a:rPr lang="en-US" sz="1050" b="1"/>
              <a:t>Vital  KPIs and Metrics</a:t>
            </a:r>
          </a:p>
        </c:rich>
      </c:tx>
      <c:layout>
        <c:manualLayout>
          <c:xMode val="edge"/>
          <c:yMode val="edge"/>
          <c:x val="2.1515559420427982E-3"/>
          <c:y val="3.5740649606299255E-3"/>
        </c:manualLayout>
      </c:layout>
      <c:overlay val="0"/>
      <c:spPr>
        <a:noFill/>
        <a:ln w="25400">
          <a:noFill/>
        </a:ln>
      </c:spPr>
    </c:title>
    <c:autoTitleDeleted val="0"/>
    <c:plotArea>
      <c:layout>
        <c:manualLayout>
          <c:layoutTarget val="inner"/>
          <c:xMode val="edge"/>
          <c:yMode val="edge"/>
          <c:x val="5.694650786576206E-2"/>
          <c:y val="0.13868588692038492"/>
          <c:w val="0.92924321959755063"/>
          <c:h val="0.74295507983377751"/>
        </c:manualLayout>
      </c:layout>
      <c:barChart>
        <c:barDir val="col"/>
        <c:grouping val="stacked"/>
        <c:varyColors val="0"/>
        <c:ser>
          <c:idx val="1"/>
          <c:order val="0"/>
          <c:tx>
            <c:strRef>
              <c:f>Main!$C$6</c:f>
              <c:strCache>
                <c:ptCount val="1"/>
                <c:pt idx="0">
                  <c:v>Total vital KPIs:</c:v>
                </c:pt>
              </c:strCache>
            </c:strRef>
          </c:tx>
          <c:spPr>
            <a:solidFill>
              <a:schemeClr val="tx1"/>
            </a:solidFill>
            <a:ln w="12700">
              <a:solidFill>
                <a:schemeClr val="tx1">
                  <a:lumMod val="65000"/>
                  <a:lumOff val="35000"/>
                </a:schemeClr>
              </a:solidFill>
            </a:ln>
          </c:spPr>
          <c:invertIfNegative val="0"/>
          <c:dLbls>
            <c:numFmt formatCode="#,##0" sourceLinked="0"/>
            <c:spPr>
              <a:noFill/>
              <a:ln w="25400">
                <a:noFill/>
              </a:ln>
            </c:spPr>
            <c:txPr>
              <a:bodyPr/>
              <a:lstStyle/>
              <a:p>
                <a:pPr>
                  <a:defRPr sz="900" b="1" i="0" u="none" strike="noStrike" baseline="0">
                    <a:solidFill>
                      <a:schemeClr val="bg1"/>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(Main!$C$10,Main!$F$10,Main!$I$10,Main!$L$10,Main!$C$16,Main!$F$16,Main!$I$16,Main!$L$16,Main!$C$22,Main!$F$22,Main!$I$22,Main!$L$22,Main!$C$28,Main!$F$28,Main!$I$28,Main!$L$28)</c:f>
              <c:strCache>
                <c:ptCount val="16"/>
                <c:pt idx="0">
                  <c:v>Inter. Sales</c:v>
                </c:pt>
                <c:pt idx="1">
                  <c:v>Finance</c:v>
                </c:pt>
                <c:pt idx="2">
                  <c:v>HR</c:v>
                </c:pt>
                <c:pt idx="3">
                  <c:v>Customer</c:v>
                </c:pt>
                <c:pt idx="4">
                  <c:v>QA</c:v>
                </c:pt>
                <c:pt idx="5">
                  <c:v>EHS</c:v>
                </c:pt>
                <c:pt idx="6">
                  <c:v>Operation</c:v>
                </c:pt>
                <c:pt idx="7">
                  <c:v>QC</c:v>
                </c:pt>
                <c:pt idx="8">
                  <c:v>Marketing</c:v>
                </c:pt>
                <c:pt idx="9">
                  <c:v>RA</c:v>
                </c:pt>
                <c:pt idx="10">
                  <c:v>R&amp;D</c:v>
                </c:pt>
                <c:pt idx="11">
                  <c:v>BD</c:v>
                </c:pt>
                <c:pt idx="12">
                  <c:v>Sales</c:v>
                </c:pt>
                <c:pt idx="13">
                  <c:v>Supply</c:v>
                </c:pt>
                <c:pt idx="14">
                  <c:v>CSR</c:v>
                </c:pt>
                <c:pt idx="15">
                  <c:v>IT</c:v>
                </c:pt>
              </c:strCache>
            </c:strRef>
          </c:cat>
          <c:val>
            <c:numRef>
              <c:f>(Main!$B$11,Main!$E$11,Main!$H$11,Main!$K$11,Main!$B$17,Main!$E$17,Main!$H$17,Main!$K$17,Main!$B$23,Main!$E$23,Main!$H$23,Main!$K$23,Main!$B$29,Main!$E$29,Main!$H$29,Main!$K$29)</c:f>
              <c:numCache>
                <c:formatCode>General</c:formatCode>
                <c:ptCount val="16"/>
                <c:pt idx="0">
                  <c:v>2</c:v>
                </c:pt>
                <c:pt idx="1">
                  <c:v>4</c:v>
                </c:pt>
                <c:pt idx="2">
                  <c:v>3</c:v>
                </c:pt>
                <c:pt idx="3">
                  <c:v>2</c:v>
                </c:pt>
                <c:pt idx="4">
                  <c:v>3</c:v>
                </c:pt>
                <c:pt idx="5">
                  <c:v>5</c:v>
                </c:pt>
                <c:pt idx="6">
                  <c:v>1</c:v>
                </c:pt>
                <c:pt idx="7">
                  <c:v>1</c:v>
                </c:pt>
                <c:pt idx="8">
                  <c:v>2</c:v>
                </c:pt>
                <c:pt idx="9">
                  <c:v>5</c:v>
                </c:pt>
                <c:pt idx="10">
                  <c:v>7</c:v>
                </c:pt>
                <c:pt idx="11">
                  <c:v>2</c:v>
                </c:pt>
                <c:pt idx="12">
                  <c:v>2</c:v>
                </c:pt>
                <c:pt idx="13">
                  <c:v>0</c:v>
                </c:pt>
                <c:pt idx="14">
                  <c:v>1</c:v>
                </c:pt>
                <c:pt idx="15">
                  <c:v>3</c:v>
                </c:pt>
              </c:numCache>
            </c:numRef>
          </c:val>
          <c:extLst>
            <c:ext xmlns:c16="http://schemas.microsoft.com/office/drawing/2014/chart" uri="{C3380CC4-5D6E-409C-BE32-E72D297353CC}">
              <c16:uniqueId val="{00000000-1B7F-4A7C-9E96-EDCE617FFEBD}"/>
            </c:ext>
          </c:extLst>
        </c:ser>
        <c:dLbls>
          <c:showLegendKey val="0"/>
          <c:showVal val="0"/>
          <c:showCatName val="0"/>
          <c:showSerName val="0"/>
          <c:showPercent val="0"/>
          <c:showBubbleSize val="0"/>
        </c:dLbls>
        <c:gapWidth val="14"/>
        <c:overlap val="100"/>
        <c:axId val="435286320"/>
        <c:axId val="308323120"/>
      </c:barChart>
      <c:catAx>
        <c:axId val="435286320"/>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FFFFFF"/>
                </a:solidFill>
                <a:latin typeface="+mn-lt"/>
                <a:ea typeface="Arial"/>
                <a:cs typeface="Arial"/>
              </a:defRPr>
            </a:pPr>
            <a:endParaRPr lang="en-US"/>
          </a:p>
        </c:txPr>
        <c:crossAx val="308323120"/>
        <c:crosses val="autoZero"/>
        <c:auto val="1"/>
        <c:lblAlgn val="ctr"/>
        <c:lblOffset val="100"/>
        <c:tickLblSkip val="1"/>
        <c:tickMarkSkip val="1"/>
        <c:noMultiLvlLbl val="0"/>
      </c:catAx>
      <c:valAx>
        <c:axId val="308323120"/>
        <c:scaling>
          <c:orientation val="minMax"/>
          <c:max val="19"/>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C0C0C0"/>
            </a:solidFill>
            <a:prstDash val="solid"/>
          </a:ln>
        </c:spPr>
        <c:txPr>
          <a:bodyPr rot="0" vert="horz"/>
          <a:lstStyle/>
          <a:p>
            <a:pPr>
              <a:defRPr sz="600" b="0" i="0" u="none" strike="noStrike" baseline="0">
                <a:solidFill>
                  <a:srgbClr val="FFFFFF"/>
                </a:solidFill>
                <a:latin typeface="Arial"/>
                <a:ea typeface="Arial"/>
                <a:cs typeface="Arial"/>
              </a:defRPr>
            </a:pPr>
            <a:endParaRPr lang="en-US"/>
          </a:p>
        </c:txPr>
        <c:crossAx val="435286320"/>
        <c:crosses val="autoZero"/>
        <c:crossBetween val="between"/>
        <c:majorUnit val="10"/>
        <c:minorUnit val="1"/>
      </c:valAx>
      <c:spPr>
        <a:solidFill>
          <a:schemeClr val="tx1">
            <a:lumMod val="65000"/>
            <a:lumOff val="35000"/>
          </a:schemeClr>
        </a:solidFill>
        <a:ln w="3175">
          <a:solidFill>
            <a:srgbClr val="808080"/>
          </a:solidFill>
          <a:prstDash val="solid"/>
        </a:ln>
      </c:spPr>
    </c:plotArea>
    <c:plotVisOnly val="1"/>
    <c:dispBlanksAs val="gap"/>
    <c:showDLblsOverMax val="0"/>
  </c:chart>
  <c:spPr>
    <a:solidFill>
      <a:schemeClr val="bg1">
        <a:lumMod val="50000"/>
      </a:schemeClr>
    </a:solidFill>
    <a:ln w="3175">
      <a:solidFill>
        <a:srgbClr val="80808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Finance!$D$46</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Finance!$I$47:$M$47</c:f>
            </c:numRef>
          </c:val>
          <c:extLst>
            <c:ext xmlns:c16="http://schemas.microsoft.com/office/drawing/2014/chart" uri="{C3380CC4-5D6E-409C-BE32-E72D297353CC}">
              <c16:uniqueId val="{00000000-06A0-4498-B9F6-41B822B33CBF}"/>
            </c:ext>
          </c:extLst>
        </c:ser>
        <c:dLbls>
          <c:showLegendKey val="0"/>
          <c:showVal val="0"/>
          <c:showCatName val="0"/>
          <c:showSerName val="0"/>
          <c:showPercent val="0"/>
          <c:showBubbleSize val="0"/>
        </c:dLbls>
        <c:gapWidth val="21"/>
        <c:axId val="468852000"/>
        <c:axId val="46898792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(Finance!$G$47,Finance!$G$47,Finance!$G$47,Finance!$G$47,Finance!$G$47)</c:f>
            </c:numRef>
          </c:val>
          <c:smooth val="0"/>
          <c:extLst>
            <c:ext xmlns:c16="http://schemas.microsoft.com/office/drawing/2014/chart" uri="{C3380CC4-5D6E-409C-BE32-E72D297353CC}">
              <c16:uniqueId val="{00000001-06A0-4498-B9F6-41B822B33CBF}"/>
            </c:ext>
          </c:extLst>
        </c:ser>
        <c:dLbls>
          <c:showLegendKey val="0"/>
          <c:showVal val="0"/>
          <c:showCatName val="0"/>
          <c:showSerName val="0"/>
          <c:showPercent val="0"/>
          <c:showBubbleSize val="0"/>
        </c:dLbls>
        <c:marker val="1"/>
        <c:smooth val="0"/>
        <c:axId val="468852000"/>
        <c:axId val="468987928"/>
      </c:lineChart>
      <c:catAx>
        <c:axId val="468852000"/>
        <c:scaling>
          <c:orientation val="minMax"/>
        </c:scaling>
        <c:delete val="1"/>
        <c:axPos val="b"/>
        <c:majorTickMark val="out"/>
        <c:minorTickMark val="none"/>
        <c:tickLblPos val="none"/>
        <c:crossAx val="468987928"/>
        <c:crosses val="autoZero"/>
        <c:auto val="1"/>
        <c:lblAlgn val="ctr"/>
        <c:lblOffset val="100"/>
        <c:noMultiLvlLbl val="0"/>
      </c:catAx>
      <c:valAx>
        <c:axId val="468987928"/>
        <c:scaling>
          <c:orientation val="minMax"/>
          <c:max val="80"/>
          <c:min val="0"/>
        </c:scaling>
        <c:delete val="0"/>
        <c:axPos val="l"/>
        <c:numFmt formatCode="0.00" sourceLinked="1"/>
        <c:majorTickMark val="none"/>
        <c:minorTickMark val="none"/>
        <c:tickLblPos val="none"/>
        <c:crossAx val="46885200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Finance!$D$48</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Finance!$I$49:$M$49</c:f>
            </c:numRef>
          </c:val>
          <c:extLst>
            <c:ext xmlns:c16="http://schemas.microsoft.com/office/drawing/2014/chart" uri="{C3380CC4-5D6E-409C-BE32-E72D297353CC}">
              <c16:uniqueId val="{00000000-7ED0-43B4-BCE7-CB00D209F971}"/>
            </c:ext>
          </c:extLst>
        </c:ser>
        <c:dLbls>
          <c:showLegendKey val="0"/>
          <c:showVal val="0"/>
          <c:showCatName val="0"/>
          <c:showSerName val="0"/>
          <c:showPercent val="0"/>
          <c:showBubbleSize val="0"/>
        </c:dLbls>
        <c:gapWidth val="21"/>
        <c:axId val="468988712"/>
        <c:axId val="46898910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(Finance!$G$49,Finance!$G$49,Finance!$G$49,Finance!$G$49,Finance!$G$49)</c:f>
            </c:numRef>
          </c:val>
          <c:smooth val="0"/>
          <c:extLst>
            <c:ext xmlns:c16="http://schemas.microsoft.com/office/drawing/2014/chart" uri="{C3380CC4-5D6E-409C-BE32-E72D297353CC}">
              <c16:uniqueId val="{00000001-7ED0-43B4-BCE7-CB00D209F971}"/>
            </c:ext>
          </c:extLst>
        </c:ser>
        <c:dLbls>
          <c:showLegendKey val="0"/>
          <c:showVal val="0"/>
          <c:showCatName val="0"/>
          <c:showSerName val="0"/>
          <c:showPercent val="0"/>
          <c:showBubbleSize val="0"/>
        </c:dLbls>
        <c:marker val="1"/>
        <c:smooth val="0"/>
        <c:axId val="468988712"/>
        <c:axId val="468989104"/>
      </c:lineChart>
      <c:catAx>
        <c:axId val="468988712"/>
        <c:scaling>
          <c:orientation val="minMax"/>
        </c:scaling>
        <c:delete val="1"/>
        <c:axPos val="b"/>
        <c:majorTickMark val="out"/>
        <c:minorTickMark val="none"/>
        <c:tickLblPos val="none"/>
        <c:crossAx val="468989104"/>
        <c:crosses val="autoZero"/>
        <c:auto val="1"/>
        <c:lblAlgn val="ctr"/>
        <c:lblOffset val="100"/>
        <c:noMultiLvlLbl val="0"/>
      </c:catAx>
      <c:valAx>
        <c:axId val="468989104"/>
        <c:scaling>
          <c:orientation val="minMax"/>
          <c:max val="80"/>
          <c:min val="0"/>
        </c:scaling>
        <c:delete val="0"/>
        <c:axPos val="l"/>
        <c:numFmt formatCode="0.00" sourceLinked="1"/>
        <c:majorTickMark val="none"/>
        <c:minorTickMark val="none"/>
        <c:tickLblPos val="none"/>
        <c:crossAx val="46898871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Finance!$D$50</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Finance!$I$51:$M$51</c:f>
            </c:numRef>
          </c:val>
          <c:extLst>
            <c:ext xmlns:c16="http://schemas.microsoft.com/office/drawing/2014/chart" uri="{C3380CC4-5D6E-409C-BE32-E72D297353CC}">
              <c16:uniqueId val="{00000000-4841-4857-80F1-FF5C91868077}"/>
            </c:ext>
          </c:extLst>
        </c:ser>
        <c:dLbls>
          <c:showLegendKey val="0"/>
          <c:showVal val="0"/>
          <c:showCatName val="0"/>
          <c:showSerName val="0"/>
          <c:showPercent val="0"/>
          <c:showBubbleSize val="0"/>
        </c:dLbls>
        <c:gapWidth val="21"/>
        <c:axId val="468989888"/>
        <c:axId val="46899028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(Finance!$G$51,Finance!$G$51,Finance!$G$51,Finance!$G$51,Finance!$G$51)</c:f>
            </c:numRef>
          </c:val>
          <c:smooth val="0"/>
          <c:extLst>
            <c:ext xmlns:c16="http://schemas.microsoft.com/office/drawing/2014/chart" uri="{C3380CC4-5D6E-409C-BE32-E72D297353CC}">
              <c16:uniqueId val="{00000001-4841-4857-80F1-FF5C91868077}"/>
            </c:ext>
          </c:extLst>
        </c:ser>
        <c:dLbls>
          <c:showLegendKey val="0"/>
          <c:showVal val="0"/>
          <c:showCatName val="0"/>
          <c:showSerName val="0"/>
          <c:showPercent val="0"/>
          <c:showBubbleSize val="0"/>
        </c:dLbls>
        <c:marker val="1"/>
        <c:smooth val="0"/>
        <c:axId val="468989888"/>
        <c:axId val="468990280"/>
      </c:lineChart>
      <c:catAx>
        <c:axId val="468989888"/>
        <c:scaling>
          <c:orientation val="minMax"/>
        </c:scaling>
        <c:delete val="1"/>
        <c:axPos val="b"/>
        <c:majorTickMark val="out"/>
        <c:minorTickMark val="none"/>
        <c:tickLblPos val="none"/>
        <c:crossAx val="468990280"/>
        <c:crosses val="autoZero"/>
        <c:auto val="1"/>
        <c:lblAlgn val="ctr"/>
        <c:lblOffset val="100"/>
        <c:noMultiLvlLbl val="0"/>
      </c:catAx>
      <c:valAx>
        <c:axId val="468990280"/>
        <c:scaling>
          <c:orientation val="minMax"/>
          <c:max val="80"/>
          <c:min val="0"/>
        </c:scaling>
        <c:delete val="0"/>
        <c:axPos val="l"/>
        <c:numFmt formatCode="0.00" sourceLinked="1"/>
        <c:majorTickMark val="none"/>
        <c:minorTickMark val="none"/>
        <c:tickLblPos val="none"/>
        <c:crossAx val="46898988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Finance!$D$52</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Finance!$I$53:$M$53</c:f>
            </c:numRef>
          </c:val>
          <c:extLst>
            <c:ext xmlns:c16="http://schemas.microsoft.com/office/drawing/2014/chart" uri="{C3380CC4-5D6E-409C-BE32-E72D297353CC}">
              <c16:uniqueId val="{00000000-3D1D-4452-9FC9-2080D5BEDB6C}"/>
            </c:ext>
          </c:extLst>
        </c:ser>
        <c:dLbls>
          <c:showLegendKey val="0"/>
          <c:showVal val="0"/>
          <c:showCatName val="0"/>
          <c:showSerName val="0"/>
          <c:showPercent val="0"/>
          <c:showBubbleSize val="0"/>
        </c:dLbls>
        <c:gapWidth val="21"/>
        <c:axId val="468991064"/>
        <c:axId val="46899145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(Finance!$G$53,Finance!$G$53,Finance!$G$53,Finance!$G$53,Finance!$G$53)</c:f>
            </c:numRef>
          </c:val>
          <c:smooth val="0"/>
          <c:extLst>
            <c:ext xmlns:c16="http://schemas.microsoft.com/office/drawing/2014/chart" uri="{C3380CC4-5D6E-409C-BE32-E72D297353CC}">
              <c16:uniqueId val="{00000001-3D1D-4452-9FC9-2080D5BEDB6C}"/>
            </c:ext>
          </c:extLst>
        </c:ser>
        <c:dLbls>
          <c:showLegendKey val="0"/>
          <c:showVal val="0"/>
          <c:showCatName val="0"/>
          <c:showSerName val="0"/>
          <c:showPercent val="0"/>
          <c:showBubbleSize val="0"/>
        </c:dLbls>
        <c:marker val="1"/>
        <c:smooth val="0"/>
        <c:axId val="468991064"/>
        <c:axId val="468991456"/>
      </c:lineChart>
      <c:catAx>
        <c:axId val="468991064"/>
        <c:scaling>
          <c:orientation val="minMax"/>
        </c:scaling>
        <c:delete val="1"/>
        <c:axPos val="b"/>
        <c:majorTickMark val="out"/>
        <c:minorTickMark val="none"/>
        <c:tickLblPos val="none"/>
        <c:crossAx val="468991456"/>
        <c:crosses val="autoZero"/>
        <c:auto val="1"/>
        <c:lblAlgn val="ctr"/>
        <c:lblOffset val="100"/>
        <c:noMultiLvlLbl val="0"/>
      </c:catAx>
      <c:valAx>
        <c:axId val="468991456"/>
        <c:scaling>
          <c:orientation val="minMax"/>
          <c:max val="80"/>
          <c:min val="0"/>
        </c:scaling>
        <c:delete val="0"/>
        <c:axPos val="l"/>
        <c:numFmt formatCode="0.00" sourceLinked="1"/>
        <c:majorTickMark val="none"/>
        <c:minorTickMark val="none"/>
        <c:tickLblPos val="none"/>
        <c:crossAx val="46899106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Finance!$D$54</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Finance!$I$55:$M$55</c:f>
            </c:numRef>
          </c:val>
          <c:extLst>
            <c:ext xmlns:c16="http://schemas.microsoft.com/office/drawing/2014/chart" uri="{C3380CC4-5D6E-409C-BE32-E72D297353CC}">
              <c16:uniqueId val="{00000000-8E1E-4420-BFCE-2B6945381486}"/>
            </c:ext>
          </c:extLst>
        </c:ser>
        <c:dLbls>
          <c:showLegendKey val="0"/>
          <c:showVal val="0"/>
          <c:showCatName val="0"/>
          <c:showSerName val="0"/>
          <c:showPercent val="0"/>
          <c:showBubbleSize val="0"/>
        </c:dLbls>
        <c:gapWidth val="21"/>
        <c:axId val="468714544"/>
        <c:axId val="46871493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(Finance!$G$55,Finance!$G$55,Finance!$G$55,Finance!$G$55,Finance!$G$55)</c:f>
            </c:numRef>
          </c:val>
          <c:smooth val="0"/>
          <c:extLst>
            <c:ext xmlns:c16="http://schemas.microsoft.com/office/drawing/2014/chart" uri="{C3380CC4-5D6E-409C-BE32-E72D297353CC}">
              <c16:uniqueId val="{00000001-8E1E-4420-BFCE-2B6945381486}"/>
            </c:ext>
          </c:extLst>
        </c:ser>
        <c:dLbls>
          <c:showLegendKey val="0"/>
          <c:showVal val="0"/>
          <c:showCatName val="0"/>
          <c:showSerName val="0"/>
          <c:showPercent val="0"/>
          <c:showBubbleSize val="0"/>
        </c:dLbls>
        <c:marker val="1"/>
        <c:smooth val="0"/>
        <c:axId val="468714544"/>
        <c:axId val="468714936"/>
      </c:lineChart>
      <c:catAx>
        <c:axId val="468714544"/>
        <c:scaling>
          <c:orientation val="minMax"/>
        </c:scaling>
        <c:delete val="1"/>
        <c:axPos val="b"/>
        <c:majorTickMark val="out"/>
        <c:minorTickMark val="none"/>
        <c:tickLblPos val="none"/>
        <c:crossAx val="468714936"/>
        <c:crosses val="autoZero"/>
        <c:auto val="1"/>
        <c:lblAlgn val="ctr"/>
        <c:lblOffset val="100"/>
        <c:noMultiLvlLbl val="0"/>
      </c:catAx>
      <c:valAx>
        <c:axId val="468714936"/>
        <c:scaling>
          <c:orientation val="minMax"/>
          <c:max val="80"/>
          <c:min val="0"/>
        </c:scaling>
        <c:delete val="0"/>
        <c:axPos val="l"/>
        <c:numFmt formatCode="0.00" sourceLinked="1"/>
        <c:majorTickMark val="none"/>
        <c:minorTickMark val="none"/>
        <c:tickLblPos val="none"/>
        <c:crossAx val="46871454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Finance!$D$56</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Finance!$I$57:$M$57</c:f>
            </c:numRef>
          </c:val>
          <c:extLst>
            <c:ext xmlns:c16="http://schemas.microsoft.com/office/drawing/2014/chart" uri="{C3380CC4-5D6E-409C-BE32-E72D297353CC}">
              <c16:uniqueId val="{00000000-ED27-48A0-AD83-B1AD44BD7210}"/>
            </c:ext>
          </c:extLst>
        </c:ser>
        <c:dLbls>
          <c:showLegendKey val="0"/>
          <c:showVal val="0"/>
          <c:showCatName val="0"/>
          <c:showSerName val="0"/>
          <c:showPercent val="0"/>
          <c:showBubbleSize val="0"/>
        </c:dLbls>
        <c:gapWidth val="21"/>
        <c:axId val="468715720"/>
        <c:axId val="468716112"/>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(Finance!$G$57,Finance!$G$57,Finance!$G$57,Finance!$G$57,Finance!$G$57)</c:f>
            </c:numRef>
          </c:val>
          <c:smooth val="0"/>
          <c:extLst>
            <c:ext xmlns:c16="http://schemas.microsoft.com/office/drawing/2014/chart" uri="{C3380CC4-5D6E-409C-BE32-E72D297353CC}">
              <c16:uniqueId val="{00000001-ED27-48A0-AD83-B1AD44BD7210}"/>
            </c:ext>
          </c:extLst>
        </c:ser>
        <c:dLbls>
          <c:showLegendKey val="0"/>
          <c:showVal val="0"/>
          <c:showCatName val="0"/>
          <c:showSerName val="0"/>
          <c:showPercent val="0"/>
          <c:showBubbleSize val="0"/>
        </c:dLbls>
        <c:marker val="1"/>
        <c:smooth val="0"/>
        <c:axId val="468715720"/>
        <c:axId val="468716112"/>
      </c:lineChart>
      <c:catAx>
        <c:axId val="468715720"/>
        <c:scaling>
          <c:orientation val="minMax"/>
        </c:scaling>
        <c:delete val="1"/>
        <c:axPos val="b"/>
        <c:majorTickMark val="out"/>
        <c:minorTickMark val="none"/>
        <c:tickLblPos val="none"/>
        <c:crossAx val="468716112"/>
        <c:crosses val="autoZero"/>
        <c:auto val="1"/>
        <c:lblAlgn val="ctr"/>
        <c:lblOffset val="100"/>
        <c:noMultiLvlLbl val="0"/>
      </c:catAx>
      <c:valAx>
        <c:axId val="468716112"/>
        <c:scaling>
          <c:orientation val="minMax"/>
          <c:max val="80"/>
          <c:min val="0"/>
        </c:scaling>
        <c:delete val="0"/>
        <c:axPos val="l"/>
        <c:numFmt formatCode="0.00" sourceLinked="1"/>
        <c:majorTickMark val="none"/>
        <c:minorTickMark val="none"/>
        <c:tickLblPos val="none"/>
        <c:crossAx val="468715720"/>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Finance!$D$58</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Finance!$I$59:$M$59</c:f>
            </c:numRef>
          </c:val>
          <c:extLst>
            <c:ext xmlns:c16="http://schemas.microsoft.com/office/drawing/2014/chart" uri="{C3380CC4-5D6E-409C-BE32-E72D297353CC}">
              <c16:uniqueId val="{00000000-34BD-4BC7-A9C9-70372293DB9D}"/>
            </c:ext>
          </c:extLst>
        </c:ser>
        <c:dLbls>
          <c:showLegendKey val="0"/>
          <c:showVal val="0"/>
          <c:showCatName val="0"/>
          <c:showSerName val="0"/>
          <c:showPercent val="0"/>
          <c:showBubbleSize val="0"/>
        </c:dLbls>
        <c:gapWidth val="21"/>
        <c:axId val="468716896"/>
        <c:axId val="468717288"/>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(Finance!$G$59,Finance!$G$59,Finance!$G$59,Finance!$G$59,Finance!$G$59)</c:f>
            </c:numRef>
          </c:val>
          <c:smooth val="0"/>
          <c:extLst>
            <c:ext xmlns:c16="http://schemas.microsoft.com/office/drawing/2014/chart" uri="{C3380CC4-5D6E-409C-BE32-E72D297353CC}">
              <c16:uniqueId val="{00000001-34BD-4BC7-A9C9-70372293DB9D}"/>
            </c:ext>
          </c:extLst>
        </c:ser>
        <c:dLbls>
          <c:showLegendKey val="0"/>
          <c:showVal val="0"/>
          <c:showCatName val="0"/>
          <c:showSerName val="0"/>
          <c:showPercent val="0"/>
          <c:showBubbleSize val="0"/>
        </c:dLbls>
        <c:marker val="1"/>
        <c:smooth val="0"/>
        <c:axId val="468716896"/>
        <c:axId val="468717288"/>
      </c:lineChart>
      <c:catAx>
        <c:axId val="468716896"/>
        <c:scaling>
          <c:orientation val="minMax"/>
        </c:scaling>
        <c:delete val="1"/>
        <c:axPos val="b"/>
        <c:majorTickMark val="out"/>
        <c:minorTickMark val="none"/>
        <c:tickLblPos val="none"/>
        <c:crossAx val="468717288"/>
        <c:crosses val="autoZero"/>
        <c:auto val="1"/>
        <c:lblAlgn val="ctr"/>
        <c:lblOffset val="100"/>
        <c:noMultiLvlLbl val="0"/>
      </c:catAx>
      <c:valAx>
        <c:axId val="468717288"/>
        <c:scaling>
          <c:orientation val="minMax"/>
          <c:max val="80"/>
          <c:min val="0"/>
        </c:scaling>
        <c:delete val="0"/>
        <c:axPos val="l"/>
        <c:numFmt formatCode="0.00" sourceLinked="1"/>
        <c:majorTickMark val="none"/>
        <c:minorTickMark val="none"/>
        <c:tickLblPos val="none"/>
        <c:crossAx val="468716896"/>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Finance!$D$60</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Finance!$I$61:$M$61</c:f>
            </c:numRef>
          </c:val>
          <c:extLst>
            <c:ext xmlns:c16="http://schemas.microsoft.com/office/drawing/2014/chart" uri="{C3380CC4-5D6E-409C-BE32-E72D297353CC}">
              <c16:uniqueId val="{00000000-F5CE-4AE2-8F76-963B8360B4AF}"/>
            </c:ext>
          </c:extLst>
        </c:ser>
        <c:dLbls>
          <c:showLegendKey val="0"/>
          <c:showVal val="0"/>
          <c:showCatName val="0"/>
          <c:showSerName val="0"/>
          <c:showPercent val="0"/>
          <c:showBubbleSize val="0"/>
        </c:dLbls>
        <c:gapWidth val="21"/>
        <c:axId val="468720032"/>
        <c:axId val="468720424"/>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(Finance!$G$61,Finance!$G$61,Finance!$G$61,Finance!$G$61,Finance!$G$61)</c:f>
            </c:numRef>
          </c:val>
          <c:smooth val="0"/>
          <c:extLst>
            <c:ext xmlns:c16="http://schemas.microsoft.com/office/drawing/2014/chart" uri="{C3380CC4-5D6E-409C-BE32-E72D297353CC}">
              <c16:uniqueId val="{00000001-F5CE-4AE2-8F76-963B8360B4AF}"/>
            </c:ext>
          </c:extLst>
        </c:ser>
        <c:dLbls>
          <c:showLegendKey val="0"/>
          <c:showVal val="0"/>
          <c:showCatName val="0"/>
          <c:showSerName val="0"/>
          <c:showPercent val="0"/>
          <c:showBubbleSize val="0"/>
        </c:dLbls>
        <c:marker val="1"/>
        <c:smooth val="0"/>
        <c:axId val="468720032"/>
        <c:axId val="468720424"/>
      </c:lineChart>
      <c:catAx>
        <c:axId val="468720032"/>
        <c:scaling>
          <c:orientation val="minMax"/>
        </c:scaling>
        <c:delete val="1"/>
        <c:axPos val="b"/>
        <c:majorTickMark val="out"/>
        <c:minorTickMark val="none"/>
        <c:tickLblPos val="none"/>
        <c:crossAx val="468720424"/>
        <c:crosses val="autoZero"/>
        <c:auto val="1"/>
        <c:lblAlgn val="ctr"/>
        <c:lblOffset val="100"/>
        <c:noMultiLvlLbl val="0"/>
      </c:catAx>
      <c:valAx>
        <c:axId val="468720424"/>
        <c:scaling>
          <c:orientation val="minMax"/>
          <c:max val="80"/>
          <c:min val="0"/>
        </c:scaling>
        <c:delete val="0"/>
        <c:axPos val="l"/>
        <c:numFmt formatCode="0.00" sourceLinked="1"/>
        <c:majorTickMark val="none"/>
        <c:minorTickMark val="none"/>
        <c:tickLblPos val="none"/>
        <c:crossAx val="468720032"/>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Finance!$D$62</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Finance!$I$63:$M$63</c:f>
            </c:numRef>
          </c:val>
          <c:extLst>
            <c:ext xmlns:c16="http://schemas.microsoft.com/office/drawing/2014/chart" uri="{C3380CC4-5D6E-409C-BE32-E72D297353CC}">
              <c16:uniqueId val="{00000000-B531-4EF5-975C-B5A1BFBA15A3}"/>
            </c:ext>
          </c:extLst>
        </c:ser>
        <c:dLbls>
          <c:showLegendKey val="0"/>
          <c:showVal val="0"/>
          <c:showCatName val="0"/>
          <c:showSerName val="0"/>
          <c:showPercent val="0"/>
          <c:showBubbleSize val="0"/>
        </c:dLbls>
        <c:gapWidth val="21"/>
        <c:axId val="468721208"/>
        <c:axId val="468721600"/>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(Finance!$G$63,Finance!$G$63,Finance!$G$63,Finance!$G$63,Finance!$G$63)</c:f>
            </c:numRef>
          </c:val>
          <c:smooth val="0"/>
          <c:extLst>
            <c:ext xmlns:c16="http://schemas.microsoft.com/office/drawing/2014/chart" uri="{C3380CC4-5D6E-409C-BE32-E72D297353CC}">
              <c16:uniqueId val="{00000001-B531-4EF5-975C-B5A1BFBA15A3}"/>
            </c:ext>
          </c:extLst>
        </c:ser>
        <c:dLbls>
          <c:showLegendKey val="0"/>
          <c:showVal val="0"/>
          <c:showCatName val="0"/>
          <c:showSerName val="0"/>
          <c:showPercent val="0"/>
          <c:showBubbleSize val="0"/>
        </c:dLbls>
        <c:marker val="1"/>
        <c:smooth val="0"/>
        <c:axId val="468721208"/>
        <c:axId val="468721600"/>
      </c:lineChart>
      <c:catAx>
        <c:axId val="468721208"/>
        <c:scaling>
          <c:orientation val="minMax"/>
        </c:scaling>
        <c:delete val="1"/>
        <c:axPos val="b"/>
        <c:majorTickMark val="out"/>
        <c:minorTickMark val="none"/>
        <c:tickLblPos val="none"/>
        <c:crossAx val="468721600"/>
        <c:crosses val="autoZero"/>
        <c:auto val="1"/>
        <c:lblAlgn val="ctr"/>
        <c:lblOffset val="100"/>
        <c:noMultiLvlLbl val="0"/>
      </c:catAx>
      <c:valAx>
        <c:axId val="468721600"/>
        <c:scaling>
          <c:orientation val="minMax"/>
          <c:max val="80"/>
          <c:min val="0"/>
        </c:scaling>
        <c:delete val="0"/>
        <c:axPos val="l"/>
        <c:numFmt formatCode="0.00" sourceLinked="1"/>
        <c:majorTickMark val="none"/>
        <c:minorTickMark val="none"/>
        <c:tickLblPos val="none"/>
        <c:crossAx val="468721208"/>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clustered"/>
        <c:varyColors val="0"/>
        <c:ser>
          <c:idx val="0"/>
          <c:order val="0"/>
          <c:tx>
            <c:strRef>
              <c:f>Finance!$D$64</c:f>
              <c:strCache>
                <c:ptCount val="1"/>
              </c:strCache>
            </c:strRef>
          </c:tx>
          <c:spPr>
            <a:solidFill>
              <a:srgbClr val="0000CC"/>
            </a:solidFill>
            <a:ln w="25400">
              <a:noFill/>
            </a:ln>
          </c:spPr>
          <c:invertIfNegative val="0"/>
          <c:cat>
            <c:numRef>
              <c:f>Finance!$I$5:$M$5</c:f>
              <c:numCache>
                <c:formatCode>General</c:formatCode>
                <c:ptCount val="5"/>
                <c:pt idx="0">
                  <c:v>2014</c:v>
                </c:pt>
                <c:pt idx="1">
                  <c:v>2015</c:v>
                </c:pt>
                <c:pt idx="2">
                  <c:v>2016</c:v>
                </c:pt>
                <c:pt idx="3">
                  <c:v>2017</c:v>
                </c:pt>
                <c:pt idx="4">
                  <c:v>2018</c:v>
                </c:pt>
              </c:numCache>
            </c:numRef>
          </c:cat>
          <c:val>
            <c:numRef>
              <c:f>Finance!$I$65:$M$65</c:f>
            </c:numRef>
          </c:val>
          <c:extLst>
            <c:ext xmlns:c16="http://schemas.microsoft.com/office/drawing/2014/chart" uri="{C3380CC4-5D6E-409C-BE32-E72D297353CC}">
              <c16:uniqueId val="{00000000-5F67-418B-8091-97373CA7073C}"/>
            </c:ext>
          </c:extLst>
        </c:ser>
        <c:dLbls>
          <c:showLegendKey val="0"/>
          <c:showVal val="0"/>
          <c:showCatName val="0"/>
          <c:showSerName val="0"/>
          <c:showPercent val="0"/>
          <c:showBubbleSize val="0"/>
        </c:dLbls>
        <c:gapWidth val="21"/>
        <c:axId val="483496184"/>
        <c:axId val="483496576"/>
      </c:barChart>
      <c:lineChart>
        <c:grouping val="standard"/>
        <c:varyColors val="0"/>
        <c:ser>
          <c:idx val="1"/>
          <c:order val="1"/>
          <c:tx>
            <c:strRef>
              <c:f>Finance!$G$5</c:f>
              <c:strCache>
                <c:ptCount val="1"/>
                <c:pt idx="0">
                  <c:v>Performance Stand. / Bench</c:v>
                </c:pt>
              </c:strCache>
            </c:strRef>
          </c:tx>
          <c:spPr>
            <a:ln w="19050">
              <a:solidFill>
                <a:srgbClr val="FF0000"/>
              </a:solidFill>
              <a:prstDash val="sysDash"/>
            </a:ln>
          </c:spPr>
          <c:marker>
            <c:symbol val="none"/>
          </c:marker>
          <c:val>
            <c:numRef>
              <c:f>(Finance!$G$65,Finance!$G$65,Finance!$G$65,Finance!$G$65,Finance!$G$65)</c:f>
            </c:numRef>
          </c:val>
          <c:smooth val="0"/>
          <c:extLst>
            <c:ext xmlns:c16="http://schemas.microsoft.com/office/drawing/2014/chart" uri="{C3380CC4-5D6E-409C-BE32-E72D297353CC}">
              <c16:uniqueId val="{00000001-5F67-418B-8091-97373CA7073C}"/>
            </c:ext>
          </c:extLst>
        </c:ser>
        <c:dLbls>
          <c:showLegendKey val="0"/>
          <c:showVal val="0"/>
          <c:showCatName val="0"/>
          <c:showSerName val="0"/>
          <c:showPercent val="0"/>
          <c:showBubbleSize val="0"/>
        </c:dLbls>
        <c:marker val="1"/>
        <c:smooth val="0"/>
        <c:axId val="483496184"/>
        <c:axId val="483496576"/>
      </c:lineChart>
      <c:catAx>
        <c:axId val="483496184"/>
        <c:scaling>
          <c:orientation val="minMax"/>
        </c:scaling>
        <c:delete val="1"/>
        <c:axPos val="b"/>
        <c:majorTickMark val="out"/>
        <c:minorTickMark val="none"/>
        <c:tickLblPos val="none"/>
        <c:crossAx val="483496576"/>
        <c:crosses val="autoZero"/>
        <c:auto val="1"/>
        <c:lblAlgn val="ctr"/>
        <c:lblOffset val="100"/>
        <c:noMultiLvlLbl val="0"/>
      </c:catAx>
      <c:valAx>
        <c:axId val="483496576"/>
        <c:scaling>
          <c:orientation val="minMax"/>
          <c:max val="80"/>
          <c:min val="0"/>
        </c:scaling>
        <c:delete val="0"/>
        <c:axPos val="l"/>
        <c:numFmt formatCode="0.00" sourceLinked="1"/>
        <c:majorTickMark val="none"/>
        <c:minorTickMark val="none"/>
        <c:tickLblPos val="none"/>
        <c:crossAx val="483496184"/>
        <c:crosses val="autoZero"/>
        <c:crossBetween val="between"/>
        <c:majorUnit val="1"/>
        <c:minorUnit val="1"/>
      </c:valAx>
      <c:spPr>
        <a:noFill/>
        <a:ln w="25400">
          <a:noFill/>
        </a:ln>
      </c:spPr>
    </c:plotArea>
    <c:plotVisOnly val="1"/>
    <c:dispBlanksAs val="gap"/>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021" r="0.75000000000001021"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261.xml"/><Relationship Id="rId13" Type="http://schemas.openxmlformats.org/officeDocument/2006/relationships/chart" Target="../charts/chart266.xml"/><Relationship Id="rId18" Type="http://schemas.openxmlformats.org/officeDocument/2006/relationships/chart" Target="../charts/chart271.xml"/><Relationship Id="rId26" Type="http://schemas.openxmlformats.org/officeDocument/2006/relationships/chart" Target="../charts/chart279.xml"/><Relationship Id="rId3" Type="http://schemas.openxmlformats.org/officeDocument/2006/relationships/chart" Target="../charts/chart256.xml"/><Relationship Id="rId21" Type="http://schemas.openxmlformats.org/officeDocument/2006/relationships/chart" Target="../charts/chart274.xml"/><Relationship Id="rId7" Type="http://schemas.openxmlformats.org/officeDocument/2006/relationships/chart" Target="../charts/chart260.xml"/><Relationship Id="rId12" Type="http://schemas.openxmlformats.org/officeDocument/2006/relationships/chart" Target="../charts/chart265.xml"/><Relationship Id="rId17" Type="http://schemas.openxmlformats.org/officeDocument/2006/relationships/chart" Target="../charts/chart270.xml"/><Relationship Id="rId25" Type="http://schemas.openxmlformats.org/officeDocument/2006/relationships/chart" Target="../charts/chart278.xml"/><Relationship Id="rId2" Type="http://schemas.openxmlformats.org/officeDocument/2006/relationships/chart" Target="../charts/chart255.xml"/><Relationship Id="rId16" Type="http://schemas.openxmlformats.org/officeDocument/2006/relationships/chart" Target="../charts/chart269.xml"/><Relationship Id="rId20" Type="http://schemas.openxmlformats.org/officeDocument/2006/relationships/chart" Target="../charts/chart273.xml"/><Relationship Id="rId1" Type="http://schemas.openxmlformats.org/officeDocument/2006/relationships/chart" Target="../charts/chart254.xml"/><Relationship Id="rId6" Type="http://schemas.openxmlformats.org/officeDocument/2006/relationships/chart" Target="../charts/chart259.xml"/><Relationship Id="rId11" Type="http://schemas.openxmlformats.org/officeDocument/2006/relationships/chart" Target="../charts/chart264.xml"/><Relationship Id="rId24" Type="http://schemas.openxmlformats.org/officeDocument/2006/relationships/chart" Target="../charts/chart277.xml"/><Relationship Id="rId5" Type="http://schemas.openxmlformats.org/officeDocument/2006/relationships/chart" Target="../charts/chart258.xml"/><Relationship Id="rId15" Type="http://schemas.openxmlformats.org/officeDocument/2006/relationships/chart" Target="../charts/chart268.xml"/><Relationship Id="rId23" Type="http://schemas.openxmlformats.org/officeDocument/2006/relationships/chart" Target="../charts/chart276.xml"/><Relationship Id="rId10" Type="http://schemas.openxmlformats.org/officeDocument/2006/relationships/chart" Target="../charts/chart263.xml"/><Relationship Id="rId19" Type="http://schemas.openxmlformats.org/officeDocument/2006/relationships/chart" Target="../charts/chart272.xml"/><Relationship Id="rId4" Type="http://schemas.openxmlformats.org/officeDocument/2006/relationships/chart" Target="../charts/chart257.xml"/><Relationship Id="rId9" Type="http://schemas.openxmlformats.org/officeDocument/2006/relationships/chart" Target="../charts/chart262.xml"/><Relationship Id="rId14" Type="http://schemas.openxmlformats.org/officeDocument/2006/relationships/chart" Target="../charts/chart267.xml"/><Relationship Id="rId22" Type="http://schemas.openxmlformats.org/officeDocument/2006/relationships/chart" Target="../charts/chart275.xml"/><Relationship Id="rId27" Type="http://schemas.openxmlformats.org/officeDocument/2006/relationships/chart" Target="../charts/chart280.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293.xml"/><Relationship Id="rId18" Type="http://schemas.openxmlformats.org/officeDocument/2006/relationships/chart" Target="../charts/chart298.xml"/><Relationship Id="rId26" Type="http://schemas.openxmlformats.org/officeDocument/2006/relationships/chart" Target="../charts/chart306.xml"/><Relationship Id="rId3" Type="http://schemas.openxmlformats.org/officeDocument/2006/relationships/chart" Target="../charts/chart283.xml"/><Relationship Id="rId21" Type="http://schemas.openxmlformats.org/officeDocument/2006/relationships/chart" Target="../charts/chart301.xml"/><Relationship Id="rId7" Type="http://schemas.openxmlformats.org/officeDocument/2006/relationships/chart" Target="../charts/chart287.xml"/><Relationship Id="rId12" Type="http://schemas.openxmlformats.org/officeDocument/2006/relationships/chart" Target="../charts/chart292.xml"/><Relationship Id="rId17" Type="http://schemas.openxmlformats.org/officeDocument/2006/relationships/chart" Target="../charts/chart297.xml"/><Relationship Id="rId25" Type="http://schemas.openxmlformats.org/officeDocument/2006/relationships/chart" Target="../charts/chart305.xml"/><Relationship Id="rId33" Type="http://schemas.openxmlformats.org/officeDocument/2006/relationships/chart" Target="../charts/chart313.xml"/><Relationship Id="rId2" Type="http://schemas.openxmlformats.org/officeDocument/2006/relationships/chart" Target="../charts/chart282.xml"/><Relationship Id="rId16" Type="http://schemas.openxmlformats.org/officeDocument/2006/relationships/chart" Target="../charts/chart296.xml"/><Relationship Id="rId20" Type="http://schemas.openxmlformats.org/officeDocument/2006/relationships/chart" Target="../charts/chart300.xml"/><Relationship Id="rId29" Type="http://schemas.openxmlformats.org/officeDocument/2006/relationships/chart" Target="../charts/chart309.xml"/><Relationship Id="rId1" Type="http://schemas.openxmlformats.org/officeDocument/2006/relationships/chart" Target="../charts/chart281.xml"/><Relationship Id="rId6" Type="http://schemas.openxmlformats.org/officeDocument/2006/relationships/chart" Target="../charts/chart286.xml"/><Relationship Id="rId11" Type="http://schemas.openxmlformats.org/officeDocument/2006/relationships/chart" Target="../charts/chart291.xml"/><Relationship Id="rId24" Type="http://schemas.openxmlformats.org/officeDocument/2006/relationships/chart" Target="../charts/chart304.xml"/><Relationship Id="rId32" Type="http://schemas.openxmlformats.org/officeDocument/2006/relationships/chart" Target="../charts/chart312.xml"/><Relationship Id="rId5" Type="http://schemas.openxmlformats.org/officeDocument/2006/relationships/chart" Target="../charts/chart285.xml"/><Relationship Id="rId15" Type="http://schemas.openxmlformats.org/officeDocument/2006/relationships/chart" Target="../charts/chart295.xml"/><Relationship Id="rId23" Type="http://schemas.openxmlformats.org/officeDocument/2006/relationships/chart" Target="../charts/chart303.xml"/><Relationship Id="rId28" Type="http://schemas.openxmlformats.org/officeDocument/2006/relationships/chart" Target="../charts/chart308.xml"/><Relationship Id="rId10" Type="http://schemas.openxmlformats.org/officeDocument/2006/relationships/chart" Target="../charts/chart290.xml"/><Relationship Id="rId19" Type="http://schemas.openxmlformats.org/officeDocument/2006/relationships/chart" Target="../charts/chart299.xml"/><Relationship Id="rId31" Type="http://schemas.openxmlformats.org/officeDocument/2006/relationships/chart" Target="../charts/chart311.xml"/><Relationship Id="rId4" Type="http://schemas.openxmlformats.org/officeDocument/2006/relationships/chart" Target="../charts/chart284.xml"/><Relationship Id="rId9" Type="http://schemas.openxmlformats.org/officeDocument/2006/relationships/chart" Target="../charts/chart289.xml"/><Relationship Id="rId14" Type="http://schemas.openxmlformats.org/officeDocument/2006/relationships/chart" Target="../charts/chart294.xml"/><Relationship Id="rId22" Type="http://schemas.openxmlformats.org/officeDocument/2006/relationships/chart" Target="../charts/chart302.xml"/><Relationship Id="rId27" Type="http://schemas.openxmlformats.org/officeDocument/2006/relationships/chart" Target="../charts/chart307.xml"/><Relationship Id="rId30" Type="http://schemas.openxmlformats.org/officeDocument/2006/relationships/chart" Target="../charts/chart310.xml"/><Relationship Id="rId8" Type="http://schemas.openxmlformats.org/officeDocument/2006/relationships/chart" Target="../charts/chart28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321.xml"/><Relationship Id="rId13" Type="http://schemas.openxmlformats.org/officeDocument/2006/relationships/chart" Target="../charts/chart326.xml"/><Relationship Id="rId18" Type="http://schemas.openxmlformats.org/officeDocument/2006/relationships/chart" Target="../charts/chart331.xml"/><Relationship Id="rId26" Type="http://schemas.openxmlformats.org/officeDocument/2006/relationships/chart" Target="../charts/chart339.xml"/><Relationship Id="rId3" Type="http://schemas.openxmlformats.org/officeDocument/2006/relationships/chart" Target="../charts/chart316.xml"/><Relationship Id="rId21" Type="http://schemas.openxmlformats.org/officeDocument/2006/relationships/chart" Target="../charts/chart334.xml"/><Relationship Id="rId7" Type="http://schemas.openxmlformats.org/officeDocument/2006/relationships/chart" Target="../charts/chart320.xml"/><Relationship Id="rId12" Type="http://schemas.openxmlformats.org/officeDocument/2006/relationships/chart" Target="../charts/chart325.xml"/><Relationship Id="rId17" Type="http://schemas.openxmlformats.org/officeDocument/2006/relationships/chart" Target="../charts/chart330.xml"/><Relationship Id="rId25" Type="http://schemas.openxmlformats.org/officeDocument/2006/relationships/chart" Target="../charts/chart338.xml"/><Relationship Id="rId2" Type="http://schemas.openxmlformats.org/officeDocument/2006/relationships/chart" Target="../charts/chart315.xml"/><Relationship Id="rId16" Type="http://schemas.openxmlformats.org/officeDocument/2006/relationships/chart" Target="../charts/chart329.xml"/><Relationship Id="rId20" Type="http://schemas.openxmlformats.org/officeDocument/2006/relationships/chart" Target="../charts/chart333.xml"/><Relationship Id="rId29" Type="http://schemas.openxmlformats.org/officeDocument/2006/relationships/chart" Target="../charts/chart342.xml"/><Relationship Id="rId1" Type="http://schemas.openxmlformats.org/officeDocument/2006/relationships/chart" Target="../charts/chart314.xml"/><Relationship Id="rId6" Type="http://schemas.openxmlformats.org/officeDocument/2006/relationships/chart" Target="../charts/chart319.xml"/><Relationship Id="rId11" Type="http://schemas.openxmlformats.org/officeDocument/2006/relationships/chart" Target="../charts/chart324.xml"/><Relationship Id="rId24" Type="http://schemas.openxmlformats.org/officeDocument/2006/relationships/chart" Target="../charts/chart337.xml"/><Relationship Id="rId5" Type="http://schemas.openxmlformats.org/officeDocument/2006/relationships/chart" Target="../charts/chart318.xml"/><Relationship Id="rId15" Type="http://schemas.openxmlformats.org/officeDocument/2006/relationships/chart" Target="../charts/chart328.xml"/><Relationship Id="rId23" Type="http://schemas.openxmlformats.org/officeDocument/2006/relationships/chart" Target="../charts/chart336.xml"/><Relationship Id="rId28" Type="http://schemas.openxmlformats.org/officeDocument/2006/relationships/chart" Target="../charts/chart341.xml"/><Relationship Id="rId10" Type="http://schemas.openxmlformats.org/officeDocument/2006/relationships/chart" Target="../charts/chart323.xml"/><Relationship Id="rId19" Type="http://schemas.openxmlformats.org/officeDocument/2006/relationships/chart" Target="../charts/chart332.xml"/><Relationship Id="rId4" Type="http://schemas.openxmlformats.org/officeDocument/2006/relationships/chart" Target="../charts/chart317.xml"/><Relationship Id="rId9" Type="http://schemas.openxmlformats.org/officeDocument/2006/relationships/chart" Target="../charts/chart322.xml"/><Relationship Id="rId14" Type="http://schemas.openxmlformats.org/officeDocument/2006/relationships/chart" Target="../charts/chart327.xml"/><Relationship Id="rId22" Type="http://schemas.openxmlformats.org/officeDocument/2006/relationships/chart" Target="../charts/chart335.xml"/><Relationship Id="rId27" Type="http://schemas.openxmlformats.org/officeDocument/2006/relationships/chart" Target="../charts/chart340.xml"/><Relationship Id="rId30" Type="http://schemas.openxmlformats.org/officeDocument/2006/relationships/chart" Target="../charts/chart34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51.xml"/><Relationship Id="rId13" Type="http://schemas.openxmlformats.org/officeDocument/2006/relationships/chart" Target="../charts/chart356.xml"/><Relationship Id="rId18" Type="http://schemas.openxmlformats.org/officeDocument/2006/relationships/chart" Target="../charts/chart361.xml"/><Relationship Id="rId26" Type="http://schemas.openxmlformats.org/officeDocument/2006/relationships/chart" Target="../charts/chart369.xml"/><Relationship Id="rId3" Type="http://schemas.openxmlformats.org/officeDocument/2006/relationships/chart" Target="../charts/chart346.xml"/><Relationship Id="rId21" Type="http://schemas.openxmlformats.org/officeDocument/2006/relationships/chart" Target="../charts/chart364.xml"/><Relationship Id="rId7" Type="http://schemas.openxmlformats.org/officeDocument/2006/relationships/chart" Target="../charts/chart350.xml"/><Relationship Id="rId12" Type="http://schemas.openxmlformats.org/officeDocument/2006/relationships/chart" Target="../charts/chart355.xml"/><Relationship Id="rId17" Type="http://schemas.openxmlformats.org/officeDocument/2006/relationships/chart" Target="../charts/chart360.xml"/><Relationship Id="rId25" Type="http://schemas.openxmlformats.org/officeDocument/2006/relationships/chart" Target="../charts/chart368.xml"/><Relationship Id="rId2" Type="http://schemas.openxmlformats.org/officeDocument/2006/relationships/chart" Target="../charts/chart345.xml"/><Relationship Id="rId16" Type="http://schemas.openxmlformats.org/officeDocument/2006/relationships/chart" Target="../charts/chart359.xml"/><Relationship Id="rId20" Type="http://schemas.openxmlformats.org/officeDocument/2006/relationships/chart" Target="../charts/chart363.xml"/><Relationship Id="rId29" Type="http://schemas.openxmlformats.org/officeDocument/2006/relationships/chart" Target="../charts/chart372.xml"/><Relationship Id="rId1" Type="http://schemas.openxmlformats.org/officeDocument/2006/relationships/chart" Target="../charts/chart344.xml"/><Relationship Id="rId6" Type="http://schemas.openxmlformats.org/officeDocument/2006/relationships/chart" Target="../charts/chart349.xml"/><Relationship Id="rId11" Type="http://schemas.openxmlformats.org/officeDocument/2006/relationships/chart" Target="../charts/chart354.xml"/><Relationship Id="rId24" Type="http://schemas.openxmlformats.org/officeDocument/2006/relationships/chart" Target="../charts/chart367.xml"/><Relationship Id="rId5" Type="http://schemas.openxmlformats.org/officeDocument/2006/relationships/chart" Target="../charts/chart348.xml"/><Relationship Id="rId15" Type="http://schemas.openxmlformats.org/officeDocument/2006/relationships/chart" Target="../charts/chart358.xml"/><Relationship Id="rId23" Type="http://schemas.openxmlformats.org/officeDocument/2006/relationships/chart" Target="../charts/chart366.xml"/><Relationship Id="rId28" Type="http://schemas.openxmlformats.org/officeDocument/2006/relationships/chart" Target="../charts/chart371.xml"/><Relationship Id="rId10" Type="http://schemas.openxmlformats.org/officeDocument/2006/relationships/chart" Target="../charts/chart353.xml"/><Relationship Id="rId19" Type="http://schemas.openxmlformats.org/officeDocument/2006/relationships/chart" Target="../charts/chart362.xml"/><Relationship Id="rId4" Type="http://schemas.openxmlformats.org/officeDocument/2006/relationships/chart" Target="../charts/chart347.xml"/><Relationship Id="rId9" Type="http://schemas.openxmlformats.org/officeDocument/2006/relationships/chart" Target="../charts/chart352.xml"/><Relationship Id="rId14" Type="http://schemas.openxmlformats.org/officeDocument/2006/relationships/chart" Target="../charts/chart357.xml"/><Relationship Id="rId22" Type="http://schemas.openxmlformats.org/officeDocument/2006/relationships/chart" Target="../charts/chart365.xml"/><Relationship Id="rId27" Type="http://schemas.openxmlformats.org/officeDocument/2006/relationships/chart" Target="../charts/chart370.xml"/><Relationship Id="rId30" Type="http://schemas.openxmlformats.org/officeDocument/2006/relationships/chart" Target="../charts/chart37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81.xml"/><Relationship Id="rId13" Type="http://schemas.openxmlformats.org/officeDocument/2006/relationships/chart" Target="../charts/chart386.xml"/><Relationship Id="rId18" Type="http://schemas.openxmlformats.org/officeDocument/2006/relationships/chart" Target="../charts/chart391.xml"/><Relationship Id="rId26" Type="http://schemas.openxmlformats.org/officeDocument/2006/relationships/chart" Target="../charts/chart399.xml"/><Relationship Id="rId3" Type="http://schemas.openxmlformats.org/officeDocument/2006/relationships/chart" Target="../charts/chart376.xml"/><Relationship Id="rId21" Type="http://schemas.openxmlformats.org/officeDocument/2006/relationships/chart" Target="../charts/chart394.xml"/><Relationship Id="rId7" Type="http://schemas.openxmlformats.org/officeDocument/2006/relationships/chart" Target="../charts/chart380.xml"/><Relationship Id="rId12" Type="http://schemas.openxmlformats.org/officeDocument/2006/relationships/chart" Target="../charts/chart385.xml"/><Relationship Id="rId17" Type="http://schemas.openxmlformats.org/officeDocument/2006/relationships/chart" Target="../charts/chart390.xml"/><Relationship Id="rId25" Type="http://schemas.openxmlformats.org/officeDocument/2006/relationships/chart" Target="../charts/chart398.xml"/><Relationship Id="rId2" Type="http://schemas.openxmlformats.org/officeDocument/2006/relationships/chart" Target="../charts/chart375.xml"/><Relationship Id="rId16" Type="http://schemas.openxmlformats.org/officeDocument/2006/relationships/chart" Target="../charts/chart389.xml"/><Relationship Id="rId20" Type="http://schemas.openxmlformats.org/officeDocument/2006/relationships/chart" Target="../charts/chart393.xml"/><Relationship Id="rId29" Type="http://schemas.openxmlformats.org/officeDocument/2006/relationships/chart" Target="../charts/chart402.xml"/><Relationship Id="rId1" Type="http://schemas.openxmlformats.org/officeDocument/2006/relationships/chart" Target="../charts/chart374.xml"/><Relationship Id="rId6" Type="http://schemas.openxmlformats.org/officeDocument/2006/relationships/chart" Target="../charts/chart379.xml"/><Relationship Id="rId11" Type="http://schemas.openxmlformats.org/officeDocument/2006/relationships/chart" Target="../charts/chart384.xml"/><Relationship Id="rId24" Type="http://schemas.openxmlformats.org/officeDocument/2006/relationships/chart" Target="../charts/chart397.xml"/><Relationship Id="rId5" Type="http://schemas.openxmlformats.org/officeDocument/2006/relationships/chart" Target="../charts/chart378.xml"/><Relationship Id="rId15" Type="http://schemas.openxmlformats.org/officeDocument/2006/relationships/chart" Target="../charts/chart388.xml"/><Relationship Id="rId23" Type="http://schemas.openxmlformats.org/officeDocument/2006/relationships/chart" Target="../charts/chart396.xml"/><Relationship Id="rId28" Type="http://schemas.openxmlformats.org/officeDocument/2006/relationships/chart" Target="../charts/chart401.xml"/><Relationship Id="rId10" Type="http://schemas.openxmlformats.org/officeDocument/2006/relationships/chart" Target="../charts/chart383.xml"/><Relationship Id="rId19" Type="http://schemas.openxmlformats.org/officeDocument/2006/relationships/chart" Target="../charts/chart392.xml"/><Relationship Id="rId4" Type="http://schemas.openxmlformats.org/officeDocument/2006/relationships/chart" Target="../charts/chart377.xml"/><Relationship Id="rId9" Type="http://schemas.openxmlformats.org/officeDocument/2006/relationships/chart" Target="../charts/chart382.xml"/><Relationship Id="rId14" Type="http://schemas.openxmlformats.org/officeDocument/2006/relationships/chart" Target="../charts/chart387.xml"/><Relationship Id="rId22" Type="http://schemas.openxmlformats.org/officeDocument/2006/relationships/chart" Target="../charts/chart395.xml"/><Relationship Id="rId27" Type="http://schemas.openxmlformats.org/officeDocument/2006/relationships/chart" Target="../charts/chart400.xml"/><Relationship Id="rId30" Type="http://schemas.openxmlformats.org/officeDocument/2006/relationships/chart" Target="../charts/chart403.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411.xml"/><Relationship Id="rId13" Type="http://schemas.openxmlformats.org/officeDocument/2006/relationships/chart" Target="../charts/chart416.xml"/><Relationship Id="rId18" Type="http://schemas.openxmlformats.org/officeDocument/2006/relationships/chart" Target="../charts/chart421.xml"/><Relationship Id="rId26" Type="http://schemas.openxmlformats.org/officeDocument/2006/relationships/chart" Target="../charts/chart429.xml"/><Relationship Id="rId3" Type="http://schemas.openxmlformats.org/officeDocument/2006/relationships/chart" Target="../charts/chart406.xml"/><Relationship Id="rId21" Type="http://schemas.openxmlformats.org/officeDocument/2006/relationships/chart" Target="../charts/chart424.xml"/><Relationship Id="rId7" Type="http://schemas.openxmlformats.org/officeDocument/2006/relationships/chart" Target="../charts/chart410.xml"/><Relationship Id="rId12" Type="http://schemas.openxmlformats.org/officeDocument/2006/relationships/chart" Target="../charts/chart415.xml"/><Relationship Id="rId17" Type="http://schemas.openxmlformats.org/officeDocument/2006/relationships/chart" Target="../charts/chart420.xml"/><Relationship Id="rId25" Type="http://schemas.openxmlformats.org/officeDocument/2006/relationships/chart" Target="../charts/chart428.xml"/><Relationship Id="rId2" Type="http://schemas.openxmlformats.org/officeDocument/2006/relationships/chart" Target="../charts/chart405.xml"/><Relationship Id="rId16" Type="http://schemas.openxmlformats.org/officeDocument/2006/relationships/chart" Target="../charts/chart419.xml"/><Relationship Id="rId20" Type="http://schemas.openxmlformats.org/officeDocument/2006/relationships/chart" Target="../charts/chart423.xml"/><Relationship Id="rId29" Type="http://schemas.openxmlformats.org/officeDocument/2006/relationships/chart" Target="../charts/chart432.xml"/><Relationship Id="rId1" Type="http://schemas.openxmlformats.org/officeDocument/2006/relationships/chart" Target="../charts/chart404.xml"/><Relationship Id="rId6" Type="http://schemas.openxmlformats.org/officeDocument/2006/relationships/chart" Target="../charts/chart409.xml"/><Relationship Id="rId11" Type="http://schemas.openxmlformats.org/officeDocument/2006/relationships/chart" Target="../charts/chart414.xml"/><Relationship Id="rId24" Type="http://schemas.openxmlformats.org/officeDocument/2006/relationships/chart" Target="../charts/chart427.xml"/><Relationship Id="rId5" Type="http://schemas.openxmlformats.org/officeDocument/2006/relationships/chart" Target="../charts/chart408.xml"/><Relationship Id="rId15" Type="http://schemas.openxmlformats.org/officeDocument/2006/relationships/chart" Target="../charts/chart418.xml"/><Relationship Id="rId23" Type="http://schemas.openxmlformats.org/officeDocument/2006/relationships/chart" Target="../charts/chart426.xml"/><Relationship Id="rId28" Type="http://schemas.openxmlformats.org/officeDocument/2006/relationships/chart" Target="../charts/chart431.xml"/><Relationship Id="rId10" Type="http://schemas.openxmlformats.org/officeDocument/2006/relationships/chart" Target="../charts/chart413.xml"/><Relationship Id="rId19" Type="http://schemas.openxmlformats.org/officeDocument/2006/relationships/chart" Target="../charts/chart422.xml"/><Relationship Id="rId4" Type="http://schemas.openxmlformats.org/officeDocument/2006/relationships/chart" Target="../charts/chart407.xml"/><Relationship Id="rId9" Type="http://schemas.openxmlformats.org/officeDocument/2006/relationships/chart" Target="../charts/chart412.xml"/><Relationship Id="rId14" Type="http://schemas.openxmlformats.org/officeDocument/2006/relationships/chart" Target="../charts/chart417.xml"/><Relationship Id="rId22" Type="http://schemas.openxmlformats.org/officeDocument/2006/relationships/chart" Target="../charts/chart425.xml"/><Relationship Id="rId27" Type="http://schemas.openxmlformats.org/officeDocument/2006/relationships/chart" Target="../charts/chart430.xml"/><Relationship Id="rId30" Type="http://schemas.openxmlformats.org/officeDocument/2006/relationships/chart" Target="../charts/chart433.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441.xml"/><Relationship Id="rId13" Type="http://schemas.openxmlformats.org/officeDocument/2006/relationships/chart" Target="../charts/chart446.xml"/><Relationship Id="rId18" Type="http://schemas.openxmlformats.org/officeDocument/2006/relationships/chart" Target="../charts/chart451.xml"/><Relationship Id="rId26" Type="http://schemas.openxmlformats.org/officeDocument/2006/relationships/chart" Target="../charts/chart459.xml"/><Relationship Id="rId3" Type="http://schemas.openxmlformats.org/officeDocument/2006/relationships/chart" Target="../charts/chart436.xml"/><Relationship Id="rId21" Type="http://schemas.openxmlformats.org/officeDocument/2006/relationships/chart" Target="../charts/chart454.xml"/><Relationship Id="rId7" Type="http://schemas.openxmlformats.org/officeDocument/2006/relationships/chart" Target="../charts/chart440.xml"/><Relationship Id="rId12" Type="http://schemas.openxmlformats.org/officeDocument/2006/relationships/chart" Target="../charts/chart445.xml"/><Relationship Id="rId17" Type="http://schemas.openxmlformats.org/officeDocument/2006/relationships/chart" Target="../charts/chart450.xml"/><Relationship Id="rId25" Type="http://schemas.openxmlformats.org/officeDocument/2006/relationships/chart" Target="../charts/chart458.xml"/><Relationship Id="rId2" Type="http://schemas.openxmlformats.org/officeDocument/2006/relationships/chart" Target="../charts/chart435.xml"/><Relationship Id="rId16" Type="http://schemas.openxmlformats.org/officeDocument/2006/relationships/chart" Target="../charts/chart449.xml"/><Relationship Id="rId20" Type="http://schemas.openxmlformats.org/officeDocument/2006/relationships/chart" Target="../charts/chart453.xml"/><Relationship Id="rId29" Type="http://schemas.openxmlformats.org/officeDocument/2006/relationships/chart" Target="../charts/chart462.xml"/><Relationship Id="rId1" Type="http://schemas.openxmlformats.org/officeDocument/2006/relationships/chart" Target="../charts/chart434.xml"/><Relationship Id="rId6" Type="http://schemas.openxmlformats.org/officeDocument/2006/relationships/chart" Target="../charts/chart439.xml"/><Relationship Id="rId11" Type="http://schemas.openxmlformats.org/officeDocument/2006/relationships/chart" Target="../charts/chart444.xml"/><Relationship Id="rId24" Type="http://schemas.openxmlformats.org/officeDocument/2006/relationships/chart" Target="../charts/chart457.xml"/><Relationship Id="rId5" Type="http://schemas.openxmlformats.org/officeDocument/2006/relationships/chart" Target="../charts/chart438.xml"/><Relationship Id="rId15" Type="http://schemas.openxmlformats.org/officeDocument/2006/relationships/chart" Target="../charts/chart448.xml"/><Relationship Id="rId23" Type="http://schemas.openxmlformats.org/officeDocument/2006/relationships/chart" Target="../charts/chart456.xml"/><Relationship Id="rId28" Type="http://schemas.openxmlformats.org/officeDocument/2006/relationships/chart" Target="../charts/chart461.xml"/><Relationship Id="rId10" Type="http://schemas.openxmlformats.org/officeDocument/2006/relationships/chart" Target="../charts/chart443.xml"/><Relationship Id="rId19" Type="http://schemas.openxmlformats.org/officeDocument/2006/relationships/chart" Target="../charts/chart452.xml"/><Relationship Id="rId4" Type="http://schemas.openxmlformats.org/officeDocument/2006/relationships/chart" Target="../charts/chart437.xml"/><Relationship Id="rId9" Type="http://schemas.openxmlformats.org/officeDocument/2006/relationships/chart" Target="../charts/chart442.xml"/><Relationship Id="rId14" Type="http://schemas.openxmlformats.org/officeDocument/2006/relationships/chart" Target="../charts/chart447.xml"/><Relationship Id="rId22" Type="http://schemas.openxmlformats.org/officeDocument/2006/relationships/chart" Target="../charts/chart455.xml"/><Relationship Id="rId27" Type="http://schemas.openxmlformats.org/officeDocument/2006/relationships/chart" Target="../charts/chart460.xml"/><Relationship Id="rId30" Type="http://schemas.openxmlformats.org/officeDocument/2006/relationships/chart" Target="../charts/chart46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471.xml"/><Relationship Id="rId13" Type="http://schemas.openxmlformats.org/officeDocument/2006/relationships/chart" Target="../charts/chart476.xml"/><Relationship Id="rId18" Type="http://schemas.openxmlformats.org/officeDocument/2006/relationships/chart" Target="../charts/chart481.xml"/><Relationship Id="rId26" Type="http://schemas.openxmlformats.org/officeDocument/2006/relationships/chart" Target="../charts/chart489.xml"/><Relationship Id="rId3" Type="http://schemas.openxmlformats.org/officeDocument/2006/relationships/chart" Target="../charts/chart466.xml"/><Relationship Id="rId21" Type="http://schemas.openxmlformats.org/officeDocument/2006/relationships/chart" Target="../charts/chart484.xml"/><Relationship Id="rId7" Type="http://schemas.openxmlformats.org/officeDocument/2006/relationships/chart" Target="../charts/chart470.xml"/><Relationship Id="rId12" Type="http://schemas.openxmlformats.org/officeDocument/2006/relationships/chart" Target="../charts/chart475.xml"/><Relationship Id="rId17" Type="http://schemas.openxmlformats.org/officeDocument/2006/relationships/chart" Target="../charts/chart480.xml"/><Relationship Id="rId25" Type="http://schemas.openxmlformats.org/officeDocument/2006/relationships/chart" Target="../charts/chart488.xml"/><Relationship Id="rId2" Type="http://schemas.openxmlformats.org/officeDocument/2006/relationships/chart" Target="../charts/chart465.xml"/><Relationship Id="rId16" Type="http://schemas.openxmlformats.org/officeDocument/2006/relationships/chart" Target="../charts/chart479.xml"/><Relationship Id="rId20" Type="http://schemas.openxmlformats.org/officeDocument/2006/relationships/chart" Target="../charts/chart483.xml"/><Relationship Id="rId29" Type="http://schemas.openxmlformats.org/officeDocument/2006/relationships/chart" Target="../charts/chart492.xml"/><Relationship Id="rId1" Type="http://schemas.openxmlformats.org/officeDocument/2006/relationships/chart" Target="../charts/chart464.xml"/><Relationship Id="rId6" Type="http://schemas.openxmlformats.org/officeDocument/2006/relationships/chart" Target="../charts/chart469.xml"/><Relationship Id="rId11" Type="http://schemas.openxmlformats.org/officeDocument/2006/relationships/chart" Target="../charts/chart474.xml"/><Relationship Id="rId24" Type="http://schemas.openxmlformats.org/officeDocument/2006/relationships/chart" Target="../charts/chart487.xml"/><Relationship Id="rId5" Type="http://schemas.openxmlformats.org/officeDocument/2006/relationships/chart" Target="../charts/chart468.xml"/><Relationship Id="rId15" Type="http://schemas.openxmlformats.org/officeDocument/2006/relationships/chart" Target="../charts/chart478.xml"/><Relationship Id="rId23" Type="http://schemas.openxmlformats.org/officeDocument/2006/relationships/chart" Target="../charts/chart486.xml"/><Relationship Id="rId28" Type="http://schemas.openxmlformats.org/officeDocument/2006/relationships/chart" Target="../charts/chart491.xml"/><Relationship Id="rId10" Type="http://schemas.openxmlformats.org/officeDocument/2006/relationships/chart" Target="../charts/chart473.xml"/><Relationship Id="rId19" Type="http://schemas.openxmlformats.org/officeDocument/2006/relationships/chart" Target="../charts/chart482.xml"/><Relationship Id="rId4" Type="http://schemas.openxmlformats.org/officeDocument/2006/relationships/chart" Target="../charts/chart467.xml"/><Relationship Id="rId9" Type="http://schemas.openxmlformats.org/officeDocument/2006/relationships/chart" Target="../charts/chart472.xml"/><Relationship Id="rId14" Type="http://schemas.openxmlformats.org/officeDocument/2006/relationships/chart" Target="../charts/chart477.xml"/><Relationship Id="rId22" Type="http://schemas.openxmlformats.org/officeDocument/2006/relationships/chart" Target="../charts/chart485.xml"/><Relationship Id="rId27" Type="http://schemas.openxmlformats.org/officeDocument/2006/relationships/chart" Target="../charts/chart490.xml"/><Relationship Id="rId30" Type="http://schemas.openxmlformats.org/officeDocument/2006/relationships/chart" Target="../charts/chart49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26" Type="http://schemas.openxmlformats.org/officeDocument/2006/relationships/chart" Target="../charts/chart35.xml"/><Relationship Id="rId3" Type="http://schemas.openxmlformats.org/officeDocument/2006/relationships/chart" Target="../charts/chart12.xml"/><Relationship Id="rId21" Type="http://schemas.openxmlformats.org/officeDocument/2006/relationships/chart" Target="../charts/chart30.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29" Type="http://schemas.openxmlformats.org/officeDocument/2006/relationships/chart" Target="../charts/chart38.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24" Type="http://schemas.openxmlformats.org/officeDocument/2006/relationships/chart" Target="../charts/chart33.xml"/><Relationship Id="rId5" Type="http://schemas.openxmlformats.org/officeDocument/2006/relationships/chart" Target="../charts/chart14.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26" Type="http://schemas.openxmlformats.org/officeDocument/2006/relationships/chart" Target="../charts/chart65.xml"/><Relationship Id="rId3" Type="http://schemas.openxmlformats.org/officeDocument/2006/relationships/chart" Target="../charts/chart42.xml"/><Relationship Id="rId21" Type="http://schemas.openxmlformats.org/officeDocument/2006/relationships/chart" Target="../charts/chart60.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5" Type="http://schemas.openxmlformats.org/officeDocument/2006/relationships/chart" Target="../charts/chart64.xml"/><Relationship Id="rId2" Type="http://schemas.openxmlformats.org/officeDocument/2006/relationships/chart" Target="../charts/chart41.xml"/><Relationship Id="rId16" Type="http://schemas.openxmlformats.org/officeDocument/2006/relationships/chart" Target="../charts/chart55.xml"/><Relationship Id="rId20" Type="http://schemas.openxmlformats.org/officeDocument/2006/relationships/chart" Target="../charts/chart59.xml"/><Relationship Id="rId29" Type="http://schemas.openxmlformats.org/officeDocument/2006/relationships/chart" Target="../charts/chart68.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24" Type="http://schemas.openxmlformats.org/officeDocument/2006/relationships/chart" Target="../charts/chart63.xml"/><Relationship Id="rId5" Type="http://schemas.openxmlformats.org/officeDocument/2006/relationships/chart" Target="../charts/chart44.xml"/><Relationship Id="rId15" Type="http://schemas.openxmlformats.org/officeDocument/2006/relationships/chart" Target="../charts/chart54.xml"/><Relationship Id="rId23" Type="http://schemas.openxmlformats.org/officeDocument/2006/relationships/chart" Target="../charts/chart62.xml"/><Relationship Id="rId28" Type="http://schemas.openxmlformats.org/officeDocument/2006/relationships/chart" Target="../charts/chart67.xml"/><Relationship Id="rId10" Type="http://schemas.openxmlformats.org/officeDocument/2006/relationships/chart" Target="../charts/chart49.xml"/><Relationship Id="rId19" Type="http://schemas.openxmlformats.org/officeDocument/2006/relationships/chart" Target="../charts/chart58.xml"/><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 Id="rId22" Type="http://schemas.openxmlformats.org/officeDocument/2006/relationships/chart" Target="../charts/chart61.xml"/><Relationship Id="rId27" Type="http://schemas.openxmlformats.org/officeDocument/2006/relationships/chart" Target="../charts/chart66.xml"/><Relationship Id="rId30"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77.xml"/><Relationship Id="rId13" Type="http://schemas.openxmlformats.org/officeDocument/2006/relationships/chart" Target="../charts/chart82.xml"/><Relationship Id="rId18" Type="http://schemas.openxmlformats.org/officeDocument/2006/relationships/chart" Target="../charts/chart87.xml"/><Relationship Id="rId26" Type="http://schemas.openxmlformats.org/officeDocument/2006/relationships/chart" Target="../charts/chart95.xml"/><Relationship Id="rId3" Type="http://schemas.openxmlformats.org/officeDocument/2006/relationships/chart" Target="../charts/chart72.xml"/><Relationship Id="rId21" Type="http://schemas.openxmlformats.org/officeDocument/2006/relationships/chart" Target="../charts/chart90.xml"/><Relationship Id="rId7" Type="http://schemas.openxmlformats.org/officeDocument/2006/relationships/chart" Target="../charts/chart76.xml"/><Relationship Id="rId12" Type="http://schemas.openxmlformats.org/officeDocument/2006/relationships/chart" Target="../charts/chart81.xml"/><Relationship Id="rId17" Type="http://schemas.openxmlformats.org/officeDocument/2006/relationships/chart" Target="../charts/chart86.xml"/><Relationship Id="rId25" Type="http://schemas.openxmlformats.org/officeDocument/2006/relationships/chart" Target="../charts/chart94.xml"/><Relationship Id="rId2" Type="http://schemas.openxmlformats.org/officeDocument/2006/relationships/chart" Target="../charts/chart71.xml"/><Relationship Id="rId16" Type="http://schemas.openxmlformats.org/officeDocument/2006/relationships/chart" Target="../charts/chart85.xml"/><Relationship Id="rId20" Type="http://schemas.openxmlformats.org/officeDocument/2006/relationships/chart" Target="../charts/chart89.xml"/><Relationship Id="rId29" Type="http://schemas.openxmlformats.org/officeDocument/2006/relationships/chart" Target="../charts/chart98.xml"/><Relationship Id="rId1" Type="http://schemas.openxmlformats.org/officeDocument/2006/relationships/chart" Target="../charts/chart70.xml"/><Relationship Id="rId6" Type="http://schemas.openxmlformats.org/officeDocument/2006/relationships/chart" Target="../charts/chart75.xml"/><Relationship Id="rId11" Type="http://schemas.openxmlformats.org/officeDocument/2006/relationships/chart" Target="../charts/chart80.xml"/><Relationship Id="rId24" Type="http://schemas.openxmlformats.org/officeDocument/2006/relationships/chart" Target="../charts/chart93.xml"/><Relationship Id="rId5" Type="http://schemas.openxmlformats.org/officeDocument/2006/relationships/chart" Target="../charts/chart74.xml"/><Relationship Id="rId15" Type="http://schemas.openxmlformats.org/officeDocument/2006/relationships/chart" Target="../charts/chart84.xml"/><Relationship Id="rId23" Type="http://schemas.openxmlformats.org/officeDocument/2006/relationships/chart" Target="../charts/chart92.xml"/><Relationship Id="rId28" Type="http://schemas.openxmlformats.org/officeDocument/2006/relationships/chart" Target="../charts/chart97.xml"/><Relationship Id="rId10" Type="http://schemas.openxmlformats.org/officeDocument/2006/relationships/chart" Target="../charts/chart79.xml"/><Relationship Id="rId19" Type="http://schemas.openxmlformats.org/officeDocument/2006/relationships/chart" Target="../charts/chart88.xml"/><Relationship Id="rId4" Type="http://schemas.openxmlformats.org/officeDocument/2006/relationships/chart" Target="../charts/chart73.xml"/><Relationship Id="rId9" Type="http://schemas.openxmlformats.org/officeDocument/2006/relationships/chart" Target="../charts/chart78.xml"/><Relationship Id="rId14" Type="http://schemas.openxmlformats.org/officeDocument/2006/relationships/chart" Target="../charts/chart83.xml"/><Relationship Id="rId22" Type="http://schemas.openxmlformats.org/officeDocument/2006/relationships/chart" Target="../charts/chart91.xml"/><Relationship Id="rId27" Type="http://schemas.openxmlformats.org/officeDocument/2006/relationships/chart" Target="../charts/chart96.xml"/><Relationship Id="rId30" Type="http://schemas.openxmlformats.org/officeDocument/2006/relationships/chart" Target="../charts/chart9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07.xml"/><Relationship Id="rId13" Type="http://schemas.openxmlformats.org/officeDocument/2006/relationships/chart" Target="../charts/chart112.xml"/><Relationship Id="rId18" Type="http://schemas.openxmlformats.org/officeDocument/2006/relationships/chart" Target="../charts/chart117.xml"/><Relationship Id="rId26" Type="http://schemas.openxmlformats.org/officeDocument/2006/relationships/chart" Target="../charts/chart125.xml"/><Relationship Id="rId3" Type="http://schemas.openxmlformats.org/officeDocument/2006/relationships/chart" Target="../charts/chart102.xml"/><Relationship Id="rId21" Type="http://schemas.openxmlformats.org/officeDocument/2006/relationships/chart" Target="../charts/chart120.xml"/><Relationship Id="rId7" Type="http://schemas.openxmlformats.org/officeDocument/2006/relationships/chart" Target="../charts/chart106.xml"/><Relationship Id="rId12" Type="http://schemas.openxmlformats.org/officeDocument/2006/relationships/chart" Target="../charts/chart111.xml"/><Relationship Id="rId17" Type="http://schemas.openxmlformats.org/officeDocument/2006/relationships/chart" Target="../charts/chart116.xml"/><Relationship Id="rId25" Type="http://schemas.openxmlformats.org/officeDocument/2006/relationships/chart" Target="../charts/chart124.xml"/><Relationship Id="rId2" Type="http://schemas.openxmlformats.org/officeDocument/2006/relationships/chart" Target="../charts/chart101.xml"/><Relationship Id="rId16" Type="http://schemas.openxmlformats.org/officeDocument/2006/relationships/chart" Target="../charts/chart115.xml"/><Relationship Id="rId20" Type="http://schemas.openxmlformats.org/officeDocument/2006/relationships/chart" Target="../charts/chart119.xml"/><Relationship Id="rId29" Type="http://schemas.openxmlformats.org/officeDocument/2006/relationships/chart" Target="../charts/chart128.xml"/><Relationship Id="rId1" Type="http://schemas.openxmlformats.org/officeDocument/2006/relationships/chart" Target="../charts/chart100.xml"/><Relationship Id="rId6" Type="http://schemas.openxmlformats.org/officeDocument/2006/relationships/chart" Target="../charts/chart105.xml"/><Relationship Id="rId11" Type="http://schemas.openxmlformats.org/officeDocument/2006/relationships/chart" Target="../charts/chart110.xml"/><Relationship Id="rId24" Type="http://schemas.openxmlformats.org/officeDocument/2006/relationships/chart" Target="../charts/chart123.xml"/><Relationship Id="rId5" Type="http://schemas.openxmlformats.org/officeDocument/2006/relationships/chart" Target="../charts/chart104.xml"/><Relationship Id="rId15" Type="http://schemas.openxmlformats.org/officeDocument/2006/relationships/chart" Target="../charts/chart114.xml"/><Relationship Id="rId23" Type="http://schemas.openxmlformats.org/officeDocument/2006/relationships/chart" Target="../charts/chart122.xml"/><Relationship Id="rId28" Type="http://schemas.openxmlformats.org/officeDocument/2006/relationships/chart" Target="../charts/chart127.xml"/><Relationship Id="rId10" Type="http://schemas.openxmlformats.org/officeDocument/2006/relationships/chart" Target="../charts/chart109.xml"/><Relationship Id="rId19" Type="http://schemas.openxmlformats.org/officeDocument/2006/relationships/chart" Target="../charts/chart118.xml"/><Relationship Id="rId4" Type="http://schemas.openxmlformats.org/officeDocument/2006/relationships/chart" Target="../charts/chart103.xml"/><Relationship Id="rId9" Type="http://schemas.openxmlformats.org/officeDocument/2006/relationships/chart" Target="../charts/chart108.xml"/><Relationship Id="rId14" Type="http://schemas.openxmlformats.org/officeDocument/2006/relationships/chart" Target="../charts/chart113.xml"/><Relationship Id="rId22" Type="http://schemas.openxmlformats.org/officeDocument/2006/relationships/chart" Target="../charts/chart121.xml"/><Relationship Id="rId27" Type="http://schemas.openxmlformats.org/officeDocument/2006/relationships/chart" Target="../charts/chart126.xml"/><Relationship Id="rId30" Type="http://schemas.openxmlformats.org/officeDocument/2006/relationships/chart" Target="../charts/chart12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37.xml"/><Relationship Id="rId13" Type="http://schemas.openxmlformats.org/officeDocument/2006/relationships/chart" Target="../charts/chart142.xml"/><Relationship Id="rId18" Type="http://schemas.openxmlformats.org/officeDocument/2006/relationships/chart" Target="../charts/chart147.xml"/><Relationship Id="rId26" Type="http://schemas.openxmlformats.org/officeDocument/2006/relationships/chart" Target="../charts/chart155.xml"/><Relationship Id="rId3" Type="http://schemas.openxmlformats.org/officeDocument/2006/relationships/chart" Target="../charts/chart132.xml"/><Relationship Id="rId21" Type="http://schemas.openxmlformats.org/officeDocument/2006/relationships/chart" Target="../charts/chart150.xml"/><Relationship Id="rId7" Type="http://schemas.openxmlformats.org/officeDocument/2006/relationships/chart" Target="../charts/chart136.xml"/><Relationship Id="rId12" Type="http://schemas.openxmlformats.org/officeDocument/2006/relationships/chart" Target="../charts/chart141.xml"/><Relationship Id="rId17" Type="http://schemas.openxmlformats.org/officeDocument/2006/relationships/chart" Target="../charts/chart146.xml"/><Relationship Id="rId25" Type="http://schemas.openxmlformats.org/officeDocument/2006/relationships/chart" Target="../charts/chart154.xml"/><Relationship Id="rId2" Type="http://schemas.openxmlformats.org/officeDocument/2006/relationships/chart" Target="../charts/chart131.xml"/><Relationship Id="rId16" Type="http://schemas.openxmlformats.org/officeDocument/2006/relationships/chart" Target="../charts/chart145.xml"/><Relationship Id="rId20" Type="http://schemas.openxmlformats.org/officeDocument/2006/relationships/chart" Target="../charts/chart149.xml"/><Relationship Id="rId29" Type="http://schemas.openxmlformats.org/officeDocument/2006/relationships/chart" Target="../charts/chart158.xml"/><Relationship Id="rId1" Type="http://schemas.openxmlformats.org/officeDocument/2006/relationships/chart" Target="../charts/chart130.xml"/><Relationship Id="rId6" Type="http://schemas.openxmlformats.org/officeDocument/2006/relationships/chart" Target="../charts/chart135.xml"/><Relationship Id="rId11" Type="http://schemas.openxmlformats.org/officeDocument/2006/relationships/chart" Target="../charts/chart140.xml"/><Relationship Id="rId24" Type="http://schemas.openxmlformats.org/officeDocument/2006/relationships/chart" Target="../charts/chart153.xml"/><Relationship Id="rId5" Type="http://schemas.openxmlformats.org/officeDocument/2006/relationships/chart" Target="../charts/chart134.xml"/><Relationship Id="rId15" Type="http://schemas.openxmlformats.org/officeDocument/2006/relationships/chart" Target="../charts/chart144.xml"/><Relationship Id="rId23" Type="http://schemas.openxmlformats.org/officeDocument/2006/relationships/chart" Target="../charts/chart152.xml"/><Relationship Id="rId28" Type="http://schemas.openxmlformats.org/officeDocument/2006/relationships/chart" Target="../charts/chart157.xml"/><Relationship Id="rId10" Type="http://schemas.openxmlformats.org/officeDocument/2006/relationships/chart" Target="../charts/chart139.xml"/><Relationship Id="rId19" Type="http://schemas.openxmlformats.org/officeDocument/2006/relationships/chart" Target="../charts/chart148.xml"/><Relationship Id="rId31" Type="http://schemas.openxmlformats.org/officeDocument/2006/relationships/chart" Target="../charts/chart160.xml"/><Relationship Id="rId4" Type="http://schemas.openxmlformats.org/officeDocument/2006/relationships/chart" Target="../charts/chart133.xml"/><Relationship Id="rId9" Type="http://schemas.openxmlformats.org/officeDocument/2006/relationships/chart" Target="../charts/chart138.xml"/><Relationship Id="rId14" Type="http://schemas.openxmlformats.org/officeDocument/2006/relationships/chart" Target="../charts/chart143.xml"/><Relationship Id="rId22" Type="http://schemas.openxmlformats.org/officeDocument/2006/relationships/chart" Target="../charts/chart151.xml"/><Relationship Id="rId27" Type="http://schemas.openxmlformats.org/officeDocument/2006/relationships/chart" Target="../charts/chart156.xml"/><Relationship Id="rId30" Type="http://schemas.openxmlformats.org/officeDocument/2006/relationships/chart" Target="../charts/chart15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68.xml"/><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 Type="http://schemas.openxmlformats.org/officeDocument/2006/relationships/chart" Target="../charts/chart163.xml"/><Relationship Id="rId21" Type="http://schemas.openxmlformats.org/officeDocument/2006/relationships/chart" Target="../charts/chart181.xml"/><Relationship Id="rId7" Type="http://schemas.openxmlformats.org/officeDocument/2006/relationships/chart" Target="../charts/chart167.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2" Type="http://schemas.openxmlformats.org/officeDocument/2006/relationships/chart" Target="../charts/chart162.xml"/><Relationship Id="rId16" Type="http://schemas.openxmlformats.org/officeDocument/2006/relationships/chart" Target="../charts/chart176.xml"/><Relationship Id="rId20" Type="http://schemas.openxmlformats.org/officeDocument/2006/relationships/chart" Target="../charts/chart180.xml"/><Relationship Id="rId29" Type="http://schemas.openxmlformats.org/officeDocument/2006/relationships/chart" Target="../charts/chart189.xml"/><Relationship Id="rId1" Type="http://schemas.openxmlformats.org/officeDocument/2006/relationships/chart" Target="../charts/chart161.xml"/><Relationship Id="rId6" Type="http://schemas.openxmlformats.org/officeDocument/2006/relationships/chart" Target="../charts/chart166.xml"/><Relationship Id="rId11" Type="http://schemas.openxmlformats.org/officeDocument/2006/relationships/chart" Target="../charts/chart171.xml"/><Relationship Id="rId24" Type="http://schemas.openxmlformats.org/officeDocument/2006/relationships/chart" Target="../charts/chart184.xml"/><Relationship Id="rId5" Type="http://schemas.openxmlformats.org/officeDocument/2006/relationships/chart" Target="../charts/chart165.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10" Type="http://schemas.openxmlformats.org/officeDocument/2006/relationships/chart" Target="../charts/chart170.xml"/><Relationship Id="rId19" Type="http://schemas.openxmlformats.org/officeDocument/2006/relationships/chart" Target="../charts/chart179.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203.xml"/><Relationship Id="rId18" Type="http://schemas.openxmlformats.org/officeDocument/2006/relationships/chart" Target="../charts/chart208.xml"/><Relationship Id="rId26" Type="http://schemas.openxmlformats.org/officeDocument/2006/relationships/chart" Target="../charts/chart216.xml"/><Relationship Id="rId3" Type="http://schemas.openxmlformats.org/officeDocument/2006/relationships/chart" Target="../charts/chart193.xml"/><Relationship Id="rId21" Type="http://schemas.openxmlformats.org/officeDocument/2006/relationships/chart" Target="../charts/chart211.xml"/><Relationship Id="rId7" Type="http://schemas.openxmlformats.org/officeDocument/2006/relationships/chart" Target="../charts/chart197.xml"/><Relationship Id="rId12" Type="http://schemas.openxmlformats.org/officeDocument/2006/relationships/chart" Target="../charts/chart202.xml"/><Relationship Id="rId17" Type="http://schemas.openxmlformats.org/officeDocument/2006/relationships/chart" Target="../charts/chart207.xml"/><Relationship Id="rId25" Type="http://schemas.openxmlformats.org/officeDocument/2006/relationships/chart" Target="../charts/chart215.xml"/><Relationship Id="rId33" Type="http://schemas.openxmlformats.org/officeDocument/2006/relationships/chart" Target="../charts/chart223.xml"/><Relationship Id="rId2" Type="http://schemas.openxmlformats.org/officeDocument/2006/relationships/chart" Target="../charts/chart192.xml"/><Relationship Id="rId16" Type="http://schemas.openxmlformats.org/officeDocument/2006/relationships/chart" Target="../charts/chart206.xml"/><Relationship Id="rId20" Type="http://schemas.openxmlformats.org/officeDocument/2006/relationships/chart" Target="../charts/chart210.xml"/><Relationship Id="rId29" Type="http://schemas.openxmlformats.org/officeDocument/2006/relationships/chart" Target="../charts/chart219.xml"/><Relationship Id="rId1" Type="http://schemas.openxmlformats.org/officeDocument/2006/relationships/chart" Target="../charts/chart191.xml"/><Relationship Id="rId6" Type="http://schemas.openxmlformats.org/officeDocument/2006/relationships/chart" Target="../charts/chart196.xml"/><Relationship Id="rId11" Type="http://schemas.openxmlformats.org/officeDocument/2006/relationships/chart" Target="../charts/chart201.xml"/><Relationship Id="rId24" Type="http://schemas.openxmlformats.org/officeDocument/2006/relationships/chart" Target="../charts/chart214.xml"/><Relationship Id="rId32" Type="http://schemas.openxmlformats.org/officeDocument/2006/relationships/chart" Target="../charts/chart222.xml"/><Relationship Id="rId5" Type="http://schemas.openxmlformats.org/officeDocument/2006/relationships/chart" Target="../charts/chart195.xml"/><Relationship Id="rId15" Type="http://schemas.openxmlformats.org/officeDocument/2006/relationships/chart" Target="../charts/chart205.xml"/><Relationship Id="rId23" Type="http://schemas.openxmlformats.org/officeDocument/2006/relationships/chart" Target="../charts/chart213.xml"/><Relationship Id="rId28" Type="http://schemas.openxmlformats.org/officeDocument/2006/relationships/chart" Target="../charts/chart218.xml"/><Relationship Id="rId10" Type="http://schemas.openxmlformats.org/officeDocument/2006/relationships/chart" Target="../charts/chart200.xml"/><Relationship Id="rId19" Type="http://schemas.openxmlformats.org/officeDocument/2006/relationships/chart" Target="../charts/chart209.xml"/><Relationship Id="rId31" Type="http://schemas.openxmlformats.org/officeDocument/2006/relationships/chart" Target="../charts/chart221.xml"/><Relationship Id="rId4" Type="http://schemas.openxmlformats.org/officeDocument/2006/relationships/chart" Target="../charts/chart194.xml"/><Relationship Id="rId9" Type="http://schemas.openxmlformats.org/officeDocument/2006/relationships/chart" Target="../charts/chart199.xml"/><Relationship Id="rId14" Type="http://schemas.openxmlformats.org/officeDocument/2006/relationships/chart" Target="../charts/chart204.xml"/><Relationship Id="rId22" Type="http://schemas.openxmlformats.org/officeDocument/2006/relationships/chart" Target="../charts/chart212.xml"/><Relationship Id="rId27" Type="http://schemas.openxmlformats.org/officeDocument/2006/relationships/chart" Target="../charts/chart217.xml"/><Relationship Id="rId30" Type="http://schemas.openxmlformats.org/officeDocument/2006/relationships/chart" Target="../charts/chart220.xml"/><Relationship Id="rId8" Type="http://schemas.openxmlformats.org/officeDocument/2006/relationships/chart" Target="../charts/chart19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31.xml"/><Relationship Id="rId13" Type="http://schemas.openxmlformats.org/officeDocument/2006/relationships/chart" Target="../charts/chart236.xml"/><Relationship Id="rId18" Type="http://schemas.openxmlformats.org/officeDocument/2006/relationships/chart" Target="../charts/chart241.xml"/><Relationship Id="rId26" Type="http://schemas.openxmlformats.org/officeDocument/2006/relationships/chart" Target="../charts/chart249.xml"/><Relationship Id="rId3" Type="http://schemas.openxmlformats.org/officeDocument/2006/relationships/chart" Target="../charts/chart226.xml"/><Relationship Id="rId21" Type="http://schemas.openxmlformats.org/officeDocument/2006/relationships/chart" Target="../charts/chart244.xml"/><Relationship Id="rId7" Type="http://schemas.openxmlformats.org/officeDocument/2006/relationships/chart" Target="../charts/chart230.xml"/><Relationship Id="rId12" Type="http://schemas.openxmlformats.org/officeDocument/2006/relationships/chart" Target="../charts/chart235.xml"/><Relationship Id="rId17" Type="http://schemas.openxmlformats.org/officeDocument/2006/relationships/chart" Target="../charts/chart240.xml"/><Relationship Id="rId25" Type="http://schemas.openxmlformats.org/officeDocument/2006/relationships/chart" Target="../charts/chart248.xml"/><Relationship Id="rId2" Type="http://schemas.openxmlformats.org/officeDocument/2006/relationships/chart" Target="../charts/chart225.xml"/><Relationship Id="rId16" Type="http://schemas.openxmlformats.org/officeDocument/2006/relationships/chart" Target="../charts/chart239.xml"/><Relationship Id="rId20" Type="http://schemas.openxmlformats.org/officeDocument/2006/relationships/chart" Target="../charts/chart243.xml"/><Relationship Id="rId29" Type="http://schemas.openxmlformats.org/officeDocument/2006/relationships/chart" Target="../charts/chart252.xml"/><Relationship Id="rId1" Type="http://schemas.openxmlformats.org/officeDocument/2006/relationships/chart" Target="../charts/chart224.xml"/><Relationship Id="rId6" Type="http://schemas.openxmlformats.org/officeDocument/2006/relationships/chart" Target="../charts/chart229.xml"/><Relationship Id="rId11" Type="http://schemas.openxmlformats.org/officeDocument/2006/relationships/chart" Target="../charts/chart234.xml"/><Relationship Id="rId24" Type="http://schemas.openxmlformats.org/officeDocument/2006/relationships/chart" Target="../charts/chart247.xml"/><Relationship Id="rId5" Type="http://schemas.openxmlformats.org/officeDocument/2006/relationships/chart" Target="../charts/chart228.xml"/><Relationship Id="rId15" Type="http://schemas.openxmlformats.org/officeDocument/2006/relationships/chart" Target="../charts/chart238.xml"/><Relationship Id="rId23" Type="http://schemas.openxmlformats.org/officeDocument/2006/relationships/chart" Target="../charts/chart246.xml"/><Relationship Id="rId28" Type="http://schemas.openxmlformats.org/officeDocument/2006/relationships/chart" Target="../charts/chart251.xml"/><Relationship Id="rId10" Type="http://schemas.openxmlformats.org/officeDocument/2006/relationships/chart" Target="../charts/chart233.xml"/><Relationship Id="rId19" Type="http://schemas.openxmlformats.org/officeDocument/2006/relationships/chart" Target="../charts/chart242.xml"/><Relationship Id="rId4" Type="http://schemas.openxmlformats.org/officeDocument/2006/relationships/chart" Target="../charts/chart227.xml"/><Relationship Id="rId9" Type="http://schemas.openxmlformats.org/officeDocument/2006/relationships/chart" Target="../charts/chart232.xml"/><Relationship Id="rId14" Type="http://schemas.openxmlformats.org/officeDocument/2006/relationships/chart" Target="../charts/chart237.xml"/><Relationship Id="rId22" Type="http://schemas.openxmlformats.org/officeDocument/2006/relationships/chart" Target="../charts/chart245.xml"/><Relationship Id="rId27" Type="http://schemas.openxmlformats.org/officeDocument/2006/relationships/chart" Target="../charts/chart250.xml"/><Relationship Id="rId30" Type="http://schemas.openxmlformats.org/officeDocument/2006/relationships/chart" Target="../charts/chart253.xml"/></Relationships>
</file>

<file path=xl/drawings/drawing1.xml><?xml version="1.0" encoding="utf-8"?>
<xdr:wsDr xmlns:xdr="http://schemas.openxmlformats.org/drawingml/2006/spreadsheetDrawing" xmlns:a="http://schemas.openxmlformats.org/drawingml/2006/main">
  <xdr:twoCellAnchor>
    <xdr:from>
      <xdr:col>1</xdr:col>
      <xdr:colOff>0</xdr:colOff>
      <xdr:row>48</xdr:row>
      <xdr:rowOff>0</xdr:rowOff>
    </xdr:from>
    <xdr:to>
      <xdr:col>8</xdr:col>
      <xdr:colOff>0</xdr:colOff>
      <xdr:row>60</xdr:row>
      <xdr:rowOff>0</xdr:rowOff>
    </xdr:to>
    <xdr:graphicFrame macro="">
      <xdr:nvGraphicFramePr>
        <xdr:cNvPr id="2"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48</xdr:row>
      <xdr:rowOff>0</xdr:rowOff>
    </xdr:from>
    <xdr:to>
      <xdr:col>15</xdr:col>
      <xdr:colOff>0</xdr:colOff>
      <xdr:row>60</xdr:row>
      <xdr:rowOff>0</xdr:rowOff>
    </xdr:to>
    <xdr:graphicFrame macro="">
      <xdr:nvGraphicFramePr>
        <xdr:cNvPr id="4"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8</xdr:col>
      <xdr:colOff>0</xdr:colOff>
      <xdr:row>89</xdr:row>
      <xdr:rowOff>0</xdr:rowOff>
    </xdr:to>
    <xdr:graphicFrame macro="">
      <xdr:nvGraphicFramePr>
        <xdr:cNvPr id="5"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73</xdr:row>
      <xdr:rowOff>0</xdr:rowOff>
    </xdr:from>
    <xdr:to>
      <xdr:col>15</xdr:col>
      <xdr:colOff>0</xdr:colOff>
      <xdr:row>89</xdr:row>
      <xdr:rowOff>0</xdr:rowOff>
    </xdr:to>
    <xdr:graphicFrame macro="">
      <xdr:nvGraphicFramePr>
        <xdr:cNvPr id="7"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60</xdr:row>
      <xdr:rowOff>0</xdr:rowOff>
    </xdr:from>
    <xdr:to>
      <xdr:col>8</xdr:col>
      <xdr:colOff>0</xdr:colOff>
      <xdr:row>73</xdr:row>
      <xdr:rowOff>0</xdr:rowOff>
    </xdr:to>
    <xdr:graphicFrame macro="">
      <xdr:nvGraphicFramePr>
        <xdr:cNvPr id="6"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60</xdr:row>
      <xdr:rowOff>0</xdr:rowOff>
    </xdr:from>
    <xdr:to>
      <xdr:col>15</xdr:col>
      <xdr:colOff>0</xdr:colOff>
      <xdr:row>73</xdr:row>
      <xdr:rowOff>0</xdr:rowOff>
    </xdr:to>
    <xdr:graphicFrame macro="">
      <xdr:nvGraphicFramePr>
        <xdr:cNvPr id="8"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0</xdr:colOff>
      <xdr:row>48</xdr:row>
      <xdr:rowOff>0</xdr:rowOff>
    </xdr:to>
    <xdr:graphicFrame macro="">
      <xdr:nvGraphicFramePr>
        <xdr:cNvPr id="10"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32</xdr:row>
      <xdr:rowOff>0</xdr:rowOff>
    </xdr:from>
    <xdr:to>
      <xdr:col>8</xdr:col>
      <xdr:colOff>0</xdr:colOff>
      <xdr:row>40</xdr:row>
      <xdr:rowOff>0</xdr:rowOff>
    </xdr:to>
    <xdr:graphicFrame macro="">
      <xdr:nvGraphicFramePr>
        <xdr:cNvPr id="11"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40</xdr:row>
      <xdr:rowOff>0</xdr:rowOff>
    </xdr:from>
    <xdr:to>
      <xdr:col>8</xdr:col>
      <xdr:colOff>0</xdr:colOff>
      <xdr:row>48</xdr:row>
      <xdr:rowOff>0</xdr:rowOff>
    </xdr:to>
    <xdr:graphicFrame macro="">
      <xdr:nvGraphicFramePr>
        <xdr:cNvPr id="1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29</xdr:row>
      <xdr:rowOff>0</xdr:rowOff>
    </xdr:from>
    <xdr:to>
      <xdr:col>14</xdr:col>
      <xdr:colOff>1074420</xdr:colOff>
      <xdr:row>30</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31</xdr:row>
      <xdr:rowOff>0</xdr:rowOff>
    </xdr:from>
    <xdr:to>
      <xdr:col>14</xdr:col>
      <xdr:colOff>1074420</xdr:colOff>
      <xdr:row>32</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33</xdr:row>
      <xdr:rowOff>0</xdr:rowOff>
    </xdr:from>
    <xdr:to>
      <xdr:col>14</xdr:col>
      <xdr:colOff>1074420</xdr:colOff>
      <xdr:row>34</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35</xdr:row>
      <xdr:rowOff>0</xdr:rowOff>
    </xdr:from>
    <xdr:to>
      <xdr:col>14</xdr:col>
      <xdr:colOff>1074420</xdr:colOff>
      <xdr:row>36</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37</xdr:row>
      <xdr:rowOff>0</xdr:rowOff>
    </xdr:from>
    <xdr:to>
      <xdr:col>14</xdr:col>
      <xdr:colOff>1074420</xdr:colOff>
      <xdr:row>38</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39</xdr:row>
      <xdr:rowOff>0</xdr:rowOff>
    </xdr:from>
    <xdr:to>
      <xdr:col>14</xdr:col>
      <xdr:colOff>1074420</xdr:colOff>
      <xdr:row>40</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41</xdr:row>
      <xdr:rowOff>0</xdr:rowOff>
    </xdr:from>
    <xdr:to>
      <xdr:col>14</xdr:col>
      <xdr:colOff>1074420</xdr:colOff>
      <xdr:row>42</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43</xdr:row>
      <xdr:rowOff>0</xdr:rowOff>
    </xdr:from>
    <xdr:to>
      <xdr:col>14</xdr:col>
      <xdr:colOff>1074420</xdr:colOff>
      <xdr:row>44</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45</xdr:row>
      <xdr:rowOff>0</xdr:rowOff>
    </xdr:from>
    <xdr:to>
      <xdr:col>14</xdr:col>
      <xdr:colOff>1074420</xdr:colOff>
      <xdr:row>46</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47</xdr:row>
      <xdr:rowOff>0</xdr:rowOff>
    </xdr:from>
    <xdr:to>
      <xdr:col>14</xdr:col>
      <xdr:colOff>1074420</xdr:colOff>
      <xdr:row>48</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49</xdr:row>
      <xdr:rowOff>0</xdr:rowOff>
    </xdr:from>
    <xdr:to>
      <xdr:col>14</xdr:col>
      <xdr:colOff>1074420</xdr:colOff>
      <xdr:row>50</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51</xdr:row>
      <xdr:rowOff>0</xdr:rowOff>
    </xdr:from>
    <xdr:to>
      <xdr:col>14</xdr:col>
      <xdr:colOff>1074420</xdr:colOff>
      <xdr:row>52</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53</xdr:row>
      <xdr:rowOff>0</xdr:rowOff>
    </xdr:from>
    <xdr:to>
      <xdr:col>14</xdr:col>
      <xdr:colOff>1074420</xdr:colOff>
      <xdr:row>54</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55</xdr:row>
      <xdr:rowOff>0</xdr:rowOff>
    </xdr:from>
    <xdr:to>
      <xdr:col>14</xdr:col>
      <xdr:colOff>1074420</xdr:colOff>
      <xdr:row>56</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57</xdr:row>
      <xdr:rowOff>0</xdr:rowOff>
    </xdr:from>
    <xdr:to>
      <xdr:col>14</xdr:col>
      <xdr:colOff>1074420</xdr:colOff>
      <xdr:row>58</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6</xdr:row>
      <xdr:rowOff>0</xdr:rowOff>
    </xdr:from>
    <xdr:to>
      <xdr:col>14</xdr:col>
      <xdr:colOff>1040130</xdr:colOff>
      <xdr:row>7</xdr:row>
      <xdr:rowOff>0</xdr:rowOff>
    </xdr:to>
    <xdr:graphicFrame macro="">
      <xdr:nvGraphicFramePr>
        <xdr:cNvPr id="3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8</xdr:row>
      <xdr:rowOff>0</xdr:rowOff>
    </xdr:from>
    <xdr:to>
      <xdr:col>14</xdr:col>
      <xdr:colOff>1040130</xdr:colOff>
      <xdr:row>8</xdr:row>
      <xdr:rowOff>560916</xdr:rowOff>
    </xdr:to>
    <xdr:graphicFrame macro="">
      <xdr:nvGraphicFramePr>
        <xdr:cNvPr id="3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10</xdr:row>
      <xdr:rowOff>0</xdr:rowOff>
    </xdr:from>
    <xdr:to>
      <xdr:col>14</xdr:col>
      <xdr:colOff>1040130</xdr:colOff>
      <xdr:row>11</xdr:row>
      <xdr:rowOff>10583</xdr:rowOff>
    </xdr:to>
    <xdr:graphicFrame macro="">
      <xdr:nvGraphicFramePr>
        <xdr:cNvPr id="4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12</xdr:row>
      <xdr:rowOff>0</xdr:rowOff>
    </xdr:from>
    <xdr:to>
      <xdr:col>14</xdr:col>
      <xdr:colOff>1040130</xdr:colOff>
      <xdr:row>12</xdr:row>
      <xdr:rowOff>539750</xdr:rowOff>
    </xdr:to>
    <xdr:graphicFrame macro="">
      <xdr:nvGraphicFramePr>
        <xdr:cNvPr id="4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14</xdr:row>
      <xdr:rowOff>10584</xdr:rowOff>
    </xdr:from>
    <xdr:to>
      <xdr:col>14</xdr:col>
      <xdr:colOff>1040130</xdr:colOff>
      <xdr:row>15</xdr:row>
      <xdr:rowOff>1</xdr:rowOff>
    </xdr:to>
    <xdr:graphicFrame macro="">
      <xdr:nvGraphicFramePr>
        <xdr:cNvPr id="4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18</xdr:row>
      <xdr:rowOff>0</xdr:rowOff>
    </xdr:from>
    <xdr:to>
      <xdr:col>14</xdr:col>
      <xdr:colOff>1045845</xdr:colOff>
      <xdr:row>18</xdr:row>
      <xdr:rowOff>529166</xdr:rowOff>
    </xdr:to>
    <xdr:graphicFrame macro="">
      <xdr:nvGraphicFramePr>
        <xdr:cNvPr id="4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22</xdr:row>
      <xdr:rowOff>0</xdr:rowOff>
    </xdr:from>
    <xdr:to>
      <xdr:col>14</xdr:col>
      <xdr:colOff>1040130</xdr:colOff>
      <xdr:row>22</xdr:row>
      <xdr:rowOff>666750</xdr:rowOff>
    </xdr:to>
    <xdr:graphicFrame macro="">
      <xdr:nvGraphicFramePr>
        <xdr:cNvPr id="5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24</xdr:row>
      <xdr:rowOff>10584</xdr:rowOff>
    </xdr:from>
    <xdr:to>
      <xdr:col>14</xdr:col>
      <xdr:colOff>1045845</xdr:colOff>
      <xdr:row>25</xdr:row>
      <xdr:rowOff>0</xdr:rowOff>
    </xdr:to>
    <xdr:graphicFrame macro="">
      <xdr:nvGraphicFramePr>
        <xdr:cNvPr id="5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10584</xdr:colOff>
      <xdr:row>26</xdr:row>
      <xdr:rowOff>105833</xdr:rowOff>
    </xdr:from>
    <xdr:to>
      <xdr:col>15</xdr:col>
      <xdr:colOff>2964</xdr:colOff>
      <xdr:row>26</xdr:row>
      <xdr:rowOff>656167</xdr:rowOff>
    </xdr:to>
    <xdr:graphicFrame macro="">
      <xdr:nvGraphicFramePr>
        <xdr:cNvPr id="5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28</xdr:row>
      <xdr:rowOff>0</xdr:rowOff>
    </xdr:from>
    <xdr:to>
      <xdr:col>14</xdr:col>
      <xdr:colOff>1040130</xdr:colOff>
      <xdr:row>28</xdr:row>
      <xdr:rowOff>571500</xdr:rowOff>
    </xdr:to>
    <xdr:graphicFrame macro="">
      <xdr:nvGraphicFramePr>
        <xdr:cNvPr id="5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14</xdr:row>
      <xdr:rowOff>0</xdr:rowOff>
    </xdr:from>
    <xdr:to>
      <xdr:col>15</xdr:col>
      <xdr:colOff>0</xdr:colOff>
      <xdr:row>14</xdr:row>
      <xdr:rowOff>455083</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18</xdr:row>
      <xdr:rowOff>0</xdr:rowOff>
    </xdr:from>
    <xdr:to>
      <xdr:col>15</xdr:col>
      <xdr:colOff>0</xdr:colOff>
      <xdr:row>19</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66</xdr:row>
      <xdr:rowOff>0</xdr:rowOff>
    </xdr:from>
    <xdr:to>
      <xdr:col>14</xdr:col>
      <xdr:colOff>1074420</xdr:colOff>
      <xdr:row>67</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68</xdr:row>
      <xdr:rowOff>0</xdr:rowOff>
    </xdr:from>
    <xdr:to>
      <xdr:col>14</xdr:col>
      <xdr:colOff>1074420</xdr:colOff>
      <xdr:row>69</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0</xdr:colOff>
      <xdr:row>12</xdr:row>
      <xdr:rowOff>0</xdr:rowOff>
    </xdr:from>
    <xdr:to>
      <xdr:col>14</xdr:col>
      <xdr:colOff>1040130</xdr:colOff>
      <xdr:row>13</xdr:row>
      <xdr:rowOff>0</xdr:rowOff>
    </xdr:to>
    <xdr:graphicFrame macro="">
      <xdr:nvGraphicFramePr>
        <xdr:cNvPr id="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xdr:col>
      <xdr:colOff>10583</xdr:colOff>
      <xdr:row>15</xdr:row>
      <xdr:rowOff>0</xdr:rowOff>
    </xdr:from>
    <xdr:to>
      <xdr:col>15</xdr:col>
      <xdr:colOff>2963</xdr:colOff>
      <xdr:row>15</xdr:row>
      <xdr:rowOff>529167</xdr:rowOff>
    </xdr:to>
    <xdr:graphicFrame macro="">
      <xdr:nvGraphicFramePr>
        <xdr:cNvPr id="3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0</xdr:colOff>
      <xdr:row>16</xdr:row>
      <xdr:rowOff>1</xdr:rowOff>
    </xdr:from>
    <xdr:to>
      <xdr:col>14</xdr:col>
      <xdr:colOff>1040130</xdr:colOff>
      <xdr:row>16</xdr:row>
      <xdr:rowOff>539751</xdr:rowOff>
    </xdr:to>
    <xdr:graphicFrame macro="">
      <xdr:nvGraphicFramePr>
        <xdr:cNvPr id="4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7620</xdr:colOff>
      <xdr:row>6</xdr:row>
      <xdr:rowOff>0</xdr:rowOff>
    </xdr:from>
    <xdr:to>
      <xdr:col>14</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7620</xdr:colOff>
      <xdr:row>8</xdr:row>
      <xdr:rowOff>0</xdr:rowOff>
    </xdr:from>
    <xdr:to>
      <xdr:col>14</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7620</xdr:colOff>
      <xdr:row>10</xdr:row>
      <xdr:rowOff>0</xdr:rowOff>
    </xdr:from>
    <xdr:to>
      <xdr:col>14</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7620</xdr:colOff>
      <xdr:row>12</xdr:row>
      <xdr:rowOff>0</xdr:rowOff>
    </xdr:from>
    <xdr:to>
      <xdr:col>14</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7620</xdr:colOff>
      <xdr:row>14</xdr:row>
      <xdr:rowOff>0</xdr:rowOff>
    </xdr:from>
    <xdr:to>
      <xdr:col>14</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16</xdr:row>
      <xdr:rowOff>0</xdr:rowOff>
    </xdr:from>
    <xdr:to>
      <xdr:col>13</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18</xdr:row>
      <xdr:rowOff>0</xdr:rowOff>
    </xdr:from>
    <xdr:to>
      <xdr:col>13</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20</xdr:row>
      <xdr:rowOff>0</xdr:rowOff>
    </xdr:from>
    <xdr:to>
      <xdr:col>13</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22</xdr:row>
      <xdr:rowOff>0</xdr:rowOff>
    </xdr:from>
    <xdr:to>
      <xdr:col>13</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24</xdr:row>
      <xdr:rowOff>0</xdr:rowOff>
    </xdr:from>
    <xdr:to>
      <xdr:col>13</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26</xdr:row>
      <xdr:rowOff>0</xdr:rowOff>
    </xdr:from>
    <xdr:to>
      <xdr:col>13</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28</xdr:row>
      <xdr:rowOff>0</xdr:rowOff>
    </xdr:from>
    <xdr:to>
      <xdr:col>13</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30</xdr:row>
      <xdr:rowOff>0</xdr:rowOff>
    </xdr:from>
    <xdr:to>
      <xdr:col>13</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32</xdr:row>
      <xdr:rowOff>0</xdr:rowOff>
    </xdr:from>
    <xdr:to>
      <xdr:col>13</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34</xdr:row>
      <xdr:rowOff>0</xdr:rowOff>
    </xdr:from>
    <xdr:to>
      <xdr:col>13</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36</xdr:row>
      <xdr:rowOff>0</xdr:rowOff>
    </xdr:from>
    <xdr:to>
      <xdr:col>13</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0</xdr:colOff>
      <xdr:row>38</xdr:row>
      <xdr:rowOff>0</xdr:rowOff>
    </xdr:from>
    <xdr:to>
      <xdr:col>13</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0</xdr:colOff>
      <xdr:row>40</xdr:row>
      <xdr:rowOff>0</xdr:rowOff>
    </xdr:from>
    <xdr:to>
      <xdr:col>13</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0</xdr:colOff>
      <xdr:row>42</xdr:row>
      <xdr:rowOff>0</xdr:rowOff>
    </xdr:from>
    <xdr:to>
      <xdr:col>13</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0</xdr:colOff>
      <xdr:row>44</xdr:row>
      <xdr:rowOff>0</xdr:rowOff>
    </xdr:from>
    <xdr:to>
      <xdr:col>13</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0</xdr:colOff>
      <xdr:row>46</xdr:row>
      <xdr:rowOff>0</xdr:rowOff>
    </xdr:from>
    <xdr:to>
      <xdr:col>13</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48</xdr:row>
      <xdr:rowOff>0</xdr:rowOff>
    </xdr:from>
    <xdr:to>
      <xdr:col>13</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0</xdr:colOff>
      <xdr:row>50</xdr:row>
      <xdr:rowOff>0</xdr:rowOff>
    </xdr:from>
    <xdr:to>
      <xdr:col>13</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0</xdr:colOff>
      <xdr:row>52</xdr:row>
      <xdr:rowOff>0</xdr:rowOff>
    </xdr:from>
    <xdr:to>
      <xdr:col>13</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0</xdr:colOff>
      <xdr:row>54</xdr:row>
      <xdr:rowOff>0</xdr:rowOff>
    </xdr:from>
    <xdr:to>
      <xdr:col>13</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0</xdr:colOff>
      <xdr:row>56</xdr:row>
      <xdr:rowOff>0</xdr:rowOff>
    </xdr:from>
    <xdr:to>
      <xdr:col>13</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0</xdr:colOff>
      <xdr:row>58</xdr:row>
      <xdr:rowOff>0</xdr:rowOff>
    </xdr:from>
    <xdr:to>
      <xdr:col>13</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0</xdr:colOff>
      <xdr:row>60</xdr:row>
      <xdr:rowOff>0</xdr:rowOff>
    </xdr:from>
    <xdr:to>
      <xdr:col>13</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0</xdr:colOff>
      <xdr:row>62</xdr:row>
      <xdr:rowOff>0</xdr:rowOff>
    </xdr:from>
    <xdr:to>
      <xdr:col>13</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0</xdr:colOff>
      <xdr:row>64</xdr:row>
      <xdr:rowOff>0</xdr:rowOff>
    </xdr:from>
    <xdr:to>
      <xdr:col>13</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7620</xdr:colOff>
      <xdr:row>6</xdr:row>
      <xdr:rowOff>0</xdr:rowOff>
    </xdr:from>
    <xdr:to>
      <xdr:col>16</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8</xdr:row>
      <xdr:rowOff>0</xdr:rowOff>
    </xdr:from>
    <xdr:to>
      <xdr:col>16</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7620</xdr:colOff>
      <xdr:row>10</xdr:row>
      <xdr:rowOff>0</xdr:rowOff>
    </xdr:from>
    <xdr:to>
      <xdr:col>16</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7620</xdr:colOff>
      <xdr:row>12</xdr:row>
      <xdr:rowOff>0</xdr:rowOff>
    </xdr:from>
    <xdr:to>
      <xdr:col>16</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xdr:colOff>
      <xdr:row>14</xdr:row>
      <xdr:rowOff>0</xdr:rowOff>
    </xdr:from>
    <xdr:to>
      <xdr:col>16</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16</xdr:row>
      <xdr:rowOff>0</xdr:rowOff>
    </xdr:from>
    <xdr:to>
      <xdr:col>15</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18</xdr:row>
      <xdr:rowOff>0</xdr:rowOff>
    </xdr:from>
    <xdr:to>
      <xdr:col>15</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20</xdr:row>
      <xdr:rowOff>0</xdr:rowOff>
    </xdr:from>
    <xdr:to>
      <xdr:col>15</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22</xdr:row>
      <xdr:rowOff>0</xdr:rowOff>
    </xdr:from>
    <xdr:to>
      <xdr:col>15</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24</xdr:row>
      <xdr:rowOff>0</xdr:rowOff>
    </xdr:from>
    <xdr:to>
      <xdr:col>15</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26</xdr:row>
      <xdr:rowOff>0</xdr:rowOff>
    </xdr:from>
    <xdr:to>
      <xdr:col>15</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28</xdr:row>
      <xdr:rowOff>0</xdr:rowOff>
    </xdr:from>
    <xdr:to>
      <xdr:col>15</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30</xdr:row>
      <xdr:rowOff>0</xdr:rowOff>
    </xdr:from>
    <xdr:to>
      <xdr:col>15</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32</xdr:row>
      <xdr:rowOff>0</xdr:rowOff>
    </xdr:from>
    <xdr:to>
      <xdr:col>15</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34</xdr:row>
      <xdr:rowOff>0</xdr:rowOff>
    </xdr:from>
    <xdr:to>
      <xdr:col>15</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36</xdr:row>
      <xdr:rowOff>0</xdr:rowOff>
    </xdr:from>
    <xdr:to>
      <xdr:col>15</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38</xdr:row>
      <xdr:rowOff>0</xdr:rowOff>
    </xdr:from>
    <xdr:to>
      <xdr:col>15</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40</xdr:row>
      <xdr:rowOff>0</xdr:rowOff>
    </xdr:from>
    <xdr:to>
      <xdr:col>15</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0</xdr:colOff>
      <xdr:row>42</xdr:row>
      <xdr:rowOff>0</xdr:rowOff>
    </xdr:from>
    <xdr:to>
      <xdr:col>15</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0</xdr:colOff>
      <xdr:row>44</xdr:row>
      <xdr:rowOff>0</xdr:rowOff>
    </xdr:from>
    <xdr:to>
      <xdr:col>15</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46</xdr:row>
      <xdr:rowOff>0</xdr:rowOff>
    </xdr:from>
    <xdr:to>
      <xdr:col>15</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0</xdr:colOff>
      <xdr:row>48</xdr:row>
      <xdr:rowOff>0</xdr:rowOff>
    </xdr:from>
    <xdr:to>
      <xdr:col>15</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xdr:col>
      <xdr:colOff>0</xdr:colOff>
      <xdr:row>50</xdr:row>
      <xdr:rowOff>0</xdr:rowOff>
    </xdr:from>
    <xdr:to>
      <xdr:col>15</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0</xdr:colOff>
      <xdr:row>52</xdr:row>
      <xdr:rowOff>0</xdr:rowOff>
    </xdr:from>
    <xdr:to>
      <xdr:col>15</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0</xdr:colOff>
      <xdr:row>54</xdr:row>
      <xdr:rowOff>0</xdr:rowOff>
    </xdr:from>
    <xdr:to>
      <xdr:col>15</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0</xdr:colOff>
      <xdr:row>56</xdr:row>
      <xdr:rowOff>0</xdr:rowOff>
    </xdr:from>
    <xdr:to>
      <xdr:col>15</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0</xdr:colOff>
      <xdr:row>58</xdr:row>
      <xdr:rowOff>0</xdr:rowOff>
    </xdr:from>
    <xdr:to>
      <xdr:col>15</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15</xdr:col>
      <xdr:colOff>0</xdr:colOff>
      <xdr:row>60</xdr:row>
      <xdr:rowOff>0</xdr:rowOff>
    </xdr:from>
    <xdr:to>
      <xdr:col>15</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0</xdr:colOff>
      <xdr:row>62</xdr:row>
      <xdr:rowOff>0</xdr:rowOff>
    </xdr:from>
    <xdr:to>
      <xdr:col>15</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15</xdr:col>
      <xdr:colOff>0</xdr:colOff>
      <xdr:row>64</xdr:row>
      <xdr:rowOff>0</xdr:rowOff>
    </xdr:from>
    <xdr:to>
      <xdr:col>15</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28</xdr:row>
      <xdr:rowOff>16933</xdr:rowOff>
    </xdr:from>
    <xdr:to>
      <xdr:col>14</xdr:col>
      <xdr:colOff>1074420</xdr:colOff>
      <xdr:row>29</xdr:row>
      <xdr:rowOff>16933</xdr:rowOff>
    </xdr:to>
    <xdr:graphicFrame macro="">
      <xdr:nvGraphicFramePr>
        <xdr:cNvPr id="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3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3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7620</xdr:colOff>
      <xdr:row>6</xdr:row>
      <xdr:rowOff>0</xdr:rowOff>
    </xdr:from>
    <xdr:to>
      <xdr:col>14</xdr:col>
      <xdr:colOff>1037168</xdr:colOff>
      <xdr:row>7</xdr:row>
      <xdr:rowOff>10584</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16</xdr:row>
      <xdr:rowOff>0</xdr:rowOff>
    </xdr:from>
    <xdr:to>
      <xdr:col>14</xdr:col>
      <xdr:colOff>1045845</xdr:colOff>
      <xdr:row>17</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22</xdr:row>
      <xdr:rowOff>0</xdr:rowOff>
    </xdr:from>
    <xdr:to>
      <xdr:col>14</xdr:col>
      <xdr:colOff>817245</xdr:colOff>
      <xdr:row>23</xdr:row>
      <xdr:rowOff>0</xdr:rowOff>
    </xdr:to>
    <xdr:graphicFrame macro="">
      <xdr:nvGraphicFramePr>
        <xdr:cNvPr id="3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9525</xdr:colOff>
      <xdr:row>14</xdr:row>
      <xdr:rowOff>114300</xdr:rowOff>
    </xdr:from>
    <xdr:to>
      <xdr:col>15</xdr:col>
      <xdr:colOff>1905</xdr:colOff>
      <xdr:row>14</xdr:row>
      <xdr:rowOff>495300</xdr:rowOff>
    </xdr:to>
    <xdr:graphicFrame macro="">
      <xdr:nvGraphicFramePr>
        <xdr:cNvPr id="3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28</xdr:row>
      <xdr:rowOff>0</xdr:rowOff>
    </xdr:from>
    <xdr:to>
      <xdr:col>14</xdr:col>
      <xdr:colOff>1045845</xdr:colOff>
      <xdr:row>29</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66</xdr:row>
      <xdr:rowOff>0</xdr:rowOff>
    </xdr:from>
    <xdr:to>
      <xdr:col>14</xdr:col>
      <xdr:colOff>1074420</xdr:colOff>
      <xdr:row>67</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68</xdr:row>
      <xdr:rowOff>0</xdr:rowOff>
    </xdr:from>
    <xdr:to>
      <xdr:col>14</xdr:col>
      <xdr:colOff>1074420</xdr:colOff>
      <xdr:row>69</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70</xdr:row>
      <xdr:rowOff>0</xdr:rowOff>
    </xdr:from>
    <xdr:to>
      <xdr:col>14</xdr:col>
      <xdr:colOff>1074420</xdr:colOff>
      <xdr:row>71</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3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3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7620</xdr:colOff>
      <xdr:row>6</xdr:row>
      <xdr:rowOff>0</xdr:rowOff>
    </xdr:from>
    <xdr:to>
      <xdr:col>15</xdr:col>
      <xdr:colOff>0</xdr:colOff>
      <xdr:row>7</xdr:row>
      <xdr:rowOff>0</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8</xdr:row>
      <xdr:rowOff>0</xdr:rowOff>
    </xdr:from>
    <xdr:to>
      <xdr:col>15</xdr:col>
      <xdr:colOff>0</xdr:colOff>
      <xdr:row>9</xdr:row>
      <xdr:rowOff>0</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xdr:colOff>
      <xdr:row>10</xdr:row>
      <xdr:rowOff>0</xdr:rowOff>
    </xdr:from>
    <xdr:to>
      <xdr:col>15</xdr:col>
      <xdr:colOff>0</xdr:colOff>
      <xdr:row>11</xdr:row>
      <xdr:rowOff>0</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7620</xdr:colOff>
      <xdr:row>12</xdr:row>
      <xdr:rowOff>0</xdr:rowOff>
    </xdr:from>
    <xdr:to>
      <xdr:col>15</xdr:col>
      <xdr:colOff>0</xdr:colOff>
      <xdr:row>13</xdr:row>
      <xdr:rowOff>0</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7620</xdr:colOff>
      <xdr:row>14</xdr:row>
      <xdr:rowOff>0</xdr:rowOff>
    </xdr:from>
    <xdr:to>
      <xdr:col>15</xdr:col>
      <xdr:colOff>0</xdr:colOff>
      <xdr:row>15</xdr:row>
      <xdr:rowOff>0</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16</xdr:row>
      <xdr:rowOff>0</xdr:rowOff>
    </xdr:from>
    <xdr:to>
      <xdr:col>14</xdr:col>
      <xdr:colOff>1074420</xdr:colOff>
      <xdr:row>17</xdr:row>
      <xdr:rowOff>0</xdr:rowOff>
    </xdr:to>
    <xdr:graphicFrame macro="">
      <xdr:nvGraphicFramePr>
        <xdr:cNvPr id="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18</xdr:row>
      <xdr:rowOff>0</xdr:rowOff>
    </xdr:from>
    <xdr:to>
      <xdr:col>14</xdr:col>
      <xdr:colOff>1074420</xdr:colOff>
      <xdr:row>19</xdr:row>
      <xdr:rowOff>0</xdr:rowOff>
    </xdr:to>
    <xdr:graphicFrame macro="">
      <xdr:nvGraphicFramePr>
        <xdr:cNvPr id="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20</xdr:row>
      <xdr:rowOff>0</xdr:rowOff>
    </xdr:from>
    <xdr:to>
      <xdr:col>14</xdr:col>
      <xdr:colOff>1074420</xdr:colOff>
      <xdr:row>21</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22</xdr:row>
      <xdr:rowOff>0</xdr:rowOff>
    </xdr:from>
    <xdr:to>
      <xdr:col>14</xdr:col>
      <xdr:colOff>1074420</xdr:colOff>
      <xdr:row>23</xdr:row>
      <xdr:rowOff>0</xdr:rowOff>
    </xdr:to>
    <xdr:graphicFrame macro="">
      <xdr:nvGraphicFramePr>
        <xdr:cNvPr id="1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24</xdr:row>
      <xdr:rowOff>0</xdr:rowOff>
    </xdr:from>
    <xdr:to>
      <xdr:col>14</xdr:col>
      <xdr:colOff>1074420</xdr:colOff>
      <xdr:row>25</xdr:row>
      <xdr:rowOff>0</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26</xdr:row>
      <xdr:rowOff>0</xdr:rowOff>
    </xdr:from>
    <xdr:to>
      <xdr:col>14</xdr:col>
      <xdr:colOff>1074420</xdr:colOff>
      <xdr:row>27</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28</xdr:row>
      <xdr:rowOff>0</xdr:rowOff>
    </xdr:from>
    <xdr:to>
      <xdr:col>14</xdr:col>
      <xdr:colOff>1074420</xdr:colOff>
      <xdr:row>29</xdr:row>
      <xdr:rowOff>0</xdr:rowOff>
    </xdr:to>
    <xdr:graphicFrame macro="">
      <xdr:nvGraphicFramePr>
        <xdr:cNvPr id="1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30</xdr:row>
      <xdr:rowOff>0</xdr:rowOff>
    </xdr:from>
    <xdr:to>
      <xdr:col>14</xdr:col>
      <xdr:colOff>1074420</xdr:colOff>
      <xdr:row>31</xdr:row>
      <xdr:rowOff>0</xdr:rowOff>
    </xdr:to>
    <xdr:graphicFrame macro="">
      <xdr:nvGraphicFramePr>
        <xdr:cNvPr id="1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32</xdr:row>
      <xdr:rowOff>0</xdr:rowOff>
    </xdr:from>
    <xdr:to>
      <xdr:col>14</xdr:col>
      <xdr:colOff>1074420</xdr:colOff>
      <xdr:row>33</xdr:row>
      <xdr:rowOff>0</xdr:rowOff>
    </xdr:to>
    <xdr:graphicFrame macro="">
      <xdr:nvGraphicFramePr>
        <xdr:cNvPr id="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34</xdr:row>
      <xdr:rowOff>0</xdr:rowOff>
    </xdr:from>
    <xdr:to>
      <xdr:col>14</xdr:col>
      <xdr:colOff>1074420</xdr:colOff>
      <xdr:row>35</xdr:row>
      <xdr:rowOff>0</xdr:rowOff>
    </xdr:to>
    <xdr:graphicFrame macro="">
      <xdr:nvGraphicFramePr>
        <xdr:cNvPr id="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36</xdr:row>
      <xdr:rowOff>0</xdr:rowOff>
    </xdr:from>
    <xdr:to>
      <xdr:col>14</xdr:col>
      <xdr:colOff>1074420</xdr:colOff>
      <xdr:row>37</xdr:row>
      <xdr:rowOff>0</xdr:rowOff>
    </xdr:to>
    <xdr:graphicFrame macro="">
      <xdr:nvGraphicFramePr>
        <xdr:cNvPr id="1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0</xdr:colOff>
      <xdr:row>38</xdr:row>
      <xdr:rowOff>0</xdr:rowOff>
    </xdr:from>
    <xdr:to>
      <xdr:col>14</xdr:col>
      <xdr:colOff>1074420</xdr:colOff>
      <xdr:row>39</xdr:row>
      <xdr:rowOff>0</xdr:rowOff>
    </xdr:to>
    <xdr:graphicFrame macro="">
      <xdr:nvGraphicFramePr>
        <xdr:cNvPr id="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40</xdr:row>
      <xdr:rowOff>0</xdr:rowOff>
    </xdr:from>
    <xdr:to>
      <xdr:col>14</xdr:col>
      <xdr:colOff>1074420</xdr:colOff>
      <xdr:row>41</xdr:row>
      <xdr:rowOff>0</xdr:rowOff>
    </xdr:to>
    <xdr:graphicFrame macro="">
      <xdr:nvGraphicFramePr>
        <xdr:cNvPr id="1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0</xdr:colOff>
      <xdr:row>42</xdr:row>
      <xdr:rowOff>0</xdr:rowOff>
    </xdr:from>
    <xdr:to>
      <xdr:col>14</xdr:col>
      <xdr:colOff>1074420</xdr:colOff>
      <xdr:row>43</xdr:row>
      <xdr:rowOff>0</xdr:rowOff>
    </xdr:to>
    <xdr:graphicFrame macro="">
      <xdr:nvGraphicFramePr>
        <xdr:cNvPr id="2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44</xdr:row>
      <xdr:rowOff>0</xdr:rowOff>
    </xdr:from>
    <xdr:to>
      <xdr:col>14</xdr:col>
      <xdr:colOff>1074420</xdr:colOff>
      <xdr:row>45</xdr:row>
      <xdr:rowOff>0</xdr:rowOff>
    </xdr:to>
    <xdr:graphicFrame macro="">
      <xdr:nvGraphicFramePr>
        <xdr:cNvPr id="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0</xdr:colOff>
      <xdr:row>46</xdr:row>
      <xdr:rowOff>0</xdr:rowOff>
    </xdr:from>
    <xdr:to>
      <xdr:col>14</xdr:col>
      <xdr:colOff>1074420</xdr:colOff>
      <xdr:row>47</xdr:row>
      <xdr:rowOff>0</xdr:rowOff>
    </xdr:to>
    <xdr:graphicFrame macro="">
      <xdr:nvGraphicFramePr>
        <xdr:cNvPr id="2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48</xdr:row>
      <xdr:rowOff>0</xdr:rowOff>
    </xdr:from>
    <xdr:to>
      <xdr:col>14</xdr:col>
      <xdr:colOff>1074420</xdr:colOff>
      <xdr:row>49</xdr:row>
      <xdr:rowOff>0</xdr:rowOff>
    </xdr:to>
    <xdr:graphicFrame macro="">
      <xdr:nvGraphicFramePr>
        <xdr:cNvPr id="2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0</xdr:colOff>
      <xdr:row>50</xdr:row>
      <xdr:rowOff>0</xdr:rowOff>
    </xdr:from>
    <xdr:to>
      <xdr:col>14</xdr:col>
      <xdr:colOff>1074420</xdr:colOff>
      <xdr:row>51</xdr:row>
      <xdr:rowOff>0</xdr:rowOff>
    </xdr:to>
    <xdr:graphicFrame macro="">
      <xdr:nvGraphicFramePr>
        <xdr:cNvPr id="2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52</xdr:row>
      <xdr:rowOff>0</xdr:rowOff>
    </xdr:from>
    <xdr:to>
      <xdr:col>14</xdr:col>
      <xdr:colOff>1074420</xdr:colOff>
      <xdr:row>53</xdr:row>
      <xdr:rowOff>0</xdr:rowOff>
    </xdr:to>
    <xdr:graphicFrame macro="">
      <xdr:nvGraphicFramePr>
        <xdr:cNvPr id="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54</xdr:row>
      <xdr:rowOff>0</xdr:rowOff>
    </xdr:from>
    <xdr:to>
      <xdr:col>14</xdr:col>
      <xdr:colOff>1074420</xdr:colOff>
      <xdr:row>55</xdr:row>
      <xdr:rowOff>0</xdr:rowOff>
    </xdr:to>
    <xdr:graphicFrame macro="">
      <xdr:nvGraphicFramePr>
        <xdr:cNvPr id="2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56</xdr:row>
      <xdr:rowOff>0</xdr:rowOff>
    </xdr:from>
    <xdr:to>
      <xdr:col>14</xdr:col>
      <xdr:colOff>1074420</xdr:colOff>
      <xdr:row>57</xdr:row>
      <xdr:rowOff>0</xdr:rowOff>
    </xdr:to>
    <xdr:graphicFrame macro="">
      <xdr:nvGraphicFramePr>
        <xdr:cNvPr id="2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0</xdr:colOff>
      <xdr:row>58</xdr:row>
      <xdr:rowOff>0</xdr:rowOff>
    </xdr:from>
    <xdr:to>
      <xdr:col>14</xdr:col>
      <xdr:colOff>1074420</xdr:colOff>
      <xdr:row>59</xdr:row>
      <xdr:rowOff>0</xdr:rowOff>
    </xdr:to>
    <xdr:graphicFrame macro="">
      <xdr:nvGraphicFramePr>
        <xdr:cNvPr id="2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0</xdr:colOff>
      <xdr:row>60</xdr:row>
      <xdr:rowOff>0</xdr:rowOff>
    </xdr:from>
    <xdr:to>
      <xdr:col>14</xdr:col>
      <xdr:colOff>1074420</xdr:colOff>
      <xdr:row>61</xdr:row>
      <xdr:rowOff>0</xdr:rowOff>
    </xdr:to>
    <xdr:graphicFrame macro="">
      <xdr:nvGraphicFramePr>
        <xdr:cNvPr id="2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xdr:col>
      <xdr:colOff>0</xdr:colOff>
      <xdr:row>62</xdr:row>
      <xdr:rowOff>0</xdr:rowOff>
    </xdr:from>
    <xdr:to>
      <xdr:col>14</xdr:col>
      <xdr:colOff>1074420</xdr:colOff>
      <xdr:row>63</xdr:row>
      <xdr:rowOff>0</xdr:rowOff>
    </xdr:to>
    <xdr:graphicFrame macro="">
      <xdr:nvGraphicFramePr>
        <xdr:cNvPr id="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14</xdr:col>
      <xdr:colOff>0</xdr:colOff>
      <xdr:row>64</xdr:row>
      <xdr:rowOff>0</xdr:rowOff>
    </xdr:from>
    <xdr:to>
      <xdr:col>14</xdr:col>
      <xdr:colOff>1074420</xdr:colOff>
      <xdr:row>65</xdr:row>
      <xdr:rowOff>0</xdr:rowOff>
    </xdr:to>
    <xdr:graphicFrame macro="">
      <xdr:nvGraphicFramePr>
        <xdr:cNvPr id="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Q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rdikaris\AppData\Local\Microsoft\Windows\Temporary%20Internet%20Files\Content.Outlook\XCHMJTPJ\Annual%20Performance%20KPIs%202016%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7.%20ISO\4.%20&#916;&#917;&#921;&#922;&#932;&#917;&#931;%20-%20&#931;&#932;&#927;&#935;&#927;&#920;&#917;&#931;&#921;&#913;\2016\Annual%20Performanc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ales"/>
      <sheetName val="Finance"/>
      <sheetName val="Customer"/>
      <sheetName val="HR"/>
      <sheetName val="QA"/>
      <sheetName val="QC "/>
      <sheetName val="Marketing"/>
      <sheetName val="R&amp;D"/>
      <sheetName val="BD"/>
      <sheetName val="Sales"/>
      <sheetName val="Supply"/>
      <sheetName val="CSR"/>
      <sheetName val="IT"/>
      <sheetName val="Operation"/>
      <sheetName val="EHS"/>
      <sheetName val="RA"/>
      <sheetName val="QC"/>
    </sheetNames>
    <sheetDataSet>
      <sheetData sheetId="0"/>
      <sheetData sheetId="1"/>
      <sheetData sheetId="2"/>
      <sheetData sheetId="3"/>
      <sheetData sheetId="4"/>
      <sheetData sheetId="5"/>
      <sheetData sheetId="6">
        <row r="1">
          <cell r="P1">
            <v>0</v>
          </cell>
        </row>
        <row r="2">
          <cell r="J2">
            <v>8</v>
          </cell>
          <cell r="M2">
            <v>6</v>
          </cell>
          <cell r="P2">
            <v>0</v>
          </cell>
        </row>
        <row r="3">
          <cell r="J3">
            <v>1</v>
          </cell>
          <cell r="M3">
            <v>1</v>
          </cell>
          <cell r="P3">
            <v>0</v>
          </cell>
        </row>
        <row r="4">
          <cell r="J4">
            <v>9</v>
          </cell>
          <cell r="M4">
            <v>1</v>
          </cell>
          <cell r="P4">
            <v>0</v>
          </cell>
        </row>
      </sheetData>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ales"/>
      <sheetName val="Finance"/>
      <sheetName val="HR"/>
      <sheetName val="Customer"/>
      <sheetName val="QA"/>
      <sheetName val="EHS"/>
      <sheetName val="QC"/>
      <sheetName val="Marketing"/>
      <sheetName val="RA"/>
      <sheetName val="R&amp;D"/>
      <sheetName val="BD"/>
      <sheetName val="Sales"/>
      <sheetName val="Supply"/>
      <sheetName val="CSR"/>
      <sheetName val="IT"/>
    </sheetNames>
    <sheetDataSet>
      <sheetData sheetId="0">
        <row r="1">
          <cell r="C1" t="str">
            <v>UNI-PHARMA</v>
          </cell>
        </row>
        <row r="2">
          <cell r="C2" t="str">
            <v>ANNUAL PERFORMANCE REPORTING</v>
          </cell>
        </row>
        <row r="15">
          <cell r="I15" t="str">
            <v>Operation (Prod. / Main.)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ales"/>
      <sheetName val="Finance"/>
      <sheetName val="Customer"/>
      <sheetName val="HR"/>
      <sheetName val="QA"/>
      <sheetName val="Operation"/>
      <sheetName val="EHS"/>
      <sheetName val="QC"/>
      <sheetName val="Marketing"/>
      <sheetName val="R&amp;D"/>
      <sheetName val="BD"/>
      <sheetName val="Sales"/>
      <sheetName val="Supply"/>
      <sheetName val="CSR"/>
      <sheetName val="IT"/>
      <sheetName val="RA"/>
    </sheetNames>
    <sheetDataSet>
      <sheetData sheetId="0">
        <row r="1">
          <cell r="C1" t="str">
            <v>UNI-PHARMA</v>
          </cell>
        </row>
        <row r="2">
          <cell r="C2" t="str">
            <v>ANNUAL PERFORMANCE REPORTING</v>
          </cell>
        </row>
        <row r="21">
          <cell r="F21" t="str">
            <v>Reg. Affairs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P95"/>
  <sheetViews>
    <sheetView showGridLines="0" topLeftCell="A58" zoomScaleNormal="100" workbookViewId="0">
      <selection activeCell="L15" sqref="L15:M15"/>
    </sheetView>
  </sheetViews>
  <sheetFormatPr defaultColWidth="8.85546875" defaultRowHeight="12" x14ac:dyDescent="0.2"/>
  <cols>
    <col min="1" max="1" width="1.7109375" style="2" customWidth="1"/>
    <col min="2" max="2" width="4.7109375" style="2" customWidth="1"/>
    <col min="3" max="4" width="14.7109375" style="2" customWidth="1"/>
    <col min="5" max="5" width="4.7109375" style="2" customWidth="1"/>
    <col min="6" max="7" width="14.7109375" style="2" customWidth="1"/>
    <col min="8" max="8" width="4.7109375" style="2" customWidth="1"/>
    <col min="9" max="10" width="14.7109375" style="2" customWidth="1"/>
    <col min="11" max="11" width="4.7109375" style="2" customWidth="1"/>
    <col min="12" max="13" width="14.7109375" style="2" customWidth="1"/>
    <col min="14" max="15" width="4.7109375" style="2" customWidth="1"/>
    <col min="16" max="16" width="1.7109375" style="2" customWidth="1"/>
    <col min="17" max="16384" width="8.85546875" style="2"/>
  </cols>
  <sheetData>
    <row r="1" spans="1:14" ht="26.25" customHeight="1" x14ac:dyDescent="0.25">
      <c r="A1" s="86"/>
      <c r="B1" s="153"/>
      <c r="C1" s="415" t="s">
        <v>68</v>
      </c>
      <c r="D1" s="415"/>
      <c r="E1" s="415"/>
      <c r="F1" s="415"/>
      <c r="G1" s="415"/>
      <c r="H1" s="415"/>
      <c r="I1" s="415"/>
      <c r="J1" s="415"/>
      <c r="K1" s="415"/>
      <c r="L1" s="415"/>
      <c r="M1" s="415"/>
      <c r="N1" s="154"/>
    </row>
    <row r="2" spans="1:14" s="1" customFormat="1" ht="14.45" customHeight="1" x14ac:dyDescent="0.3">
      <c r="B2" s="47"/>
      <c r="C2" s="106" t="s">
        <v>66</v>
      </c>
      <c r="D2" s="47"/>
      <c r="E2" s="48"/>
      <c r="F2" s="47"/>
      <c r="G2" s="47"/>
      <c r="H2" s="13"/>
      <c r="I2" s="77"/>
      <c r="J2" s="77"/>
      <c r="K2" s="93"/>
      <c r="L2" s="77"/>
      <c r="M2" s="51"/>
      <c r="N2" s="152"/>
    </row>
    <row r="3" spans="1:14" s="1" customFormat="1" ht="14.45" customHeight="1" x14ac:dyDescent="0.2">
      <c r="B3" s="47"/>
      <c r="C3" s="151" t="s">
        <v>57</v>
      </c>
      <c r="D3" s="47"/>
      <c r="E3" s="48"/>
      <c r="F3" s="47"/>
      <c r="G3" s="47"/>
      <c r="H3" s="13"/>
      <c r="I3" s="98" t="s">
        <v>45</v>
      </c>
      <c r="J3" s="98" t="s">
        <v>64</v>
      </c>
      <c r="K3" s="99"/>
      <c r="L3" s="98" t="s">
        <v>53</v>
      </c>
      <c r="M3" s="51"/>
      <c r="N3" s="72"/>
    </row>
    <row r="4" spans="1:14" s="1" customFormat="1" ht="14.45" customHeight="1" x14ac:dyDescent="0.2">
      <c r="B4" s="47"/>
      <c r="C4" s="47"/>
      <c r="D4" s="47"/>
      <c r="E4" s="48"/>
      <c r="F4" s="47"/>
      <c r="G4" s="47"/>
      <c r="H4" s="13"/>
      <c r="I4" s="100" t="s">
        <v>52</v>
      </c>
      <c r="J4" s="100" t="s">
        <v>51</v>
      </c>
      <c r="K4" s="101"/>
      <c r="L4" s="100" t="s">
        <v>48</v>
      </c>
      <c r="M4" s="51"/>
      <c r="N4" s="71"/>
    </row>
    <row r="5" spans="1:14" s="1" customFormat="1" ht="14.45" customHeight="1" x14ac:dyDescent="0.2">
      <c r="B5" s="47"/>
      <c r="C5" s="134" t="s">
        <v>26</v>
      </c>
      <c r="D5" s="132">
        <f>SUM(B10,E10,H10,K10,B16,E16,H16,K16,B22,E22,H22,K22)</f>
        <v>127</v>
      </c>
      <c r="E5" s="133"/>
      <c r="F5" s="134" t="s">
        <v>27</v>
      </c>
      <c r="G5" s="107">
        <f>SUM(B12,E12,H12,K12,B18,E18,H18,K18,B24,E24,H24,K24)</f>
        <v>133</v>
      </c>
      <c r="H5" s="13"/>
      <c r="I5" s="100" t="s">
        <v>28</v>
      </c>
      <c r="J5" s="100" t="s">
        <v>50</v>
      </c>
      <c r="K5" s="101"/>
      <c r="L5" s="100" t="s">
        <v>47</v>
      </c>
      <c r="M5" s="51"/>
      <c r="N5" s="52"/>
    </row>
    <row r="6" spans="1:14" s="1" customFormat="1" ht="14.45" customHeight="1" x14ac:dyDescent="0.2">
      <c r="B6" s="47"/>
      <c r="C6" s="134" t="s">
        <v>30</v>
      </c>
      <c r="D6" s="132">
        <f>SUM(B11,E11,H11,K11,B17,E17,H17,K17,B23,E23,H23,K23)</f>
        <v>37</v>
      </c>
      <c r="E6" s="133"/>
      <c r="F6" s="134" t="s">
        <v>29</v>
      </c>
      <c r="G6" s="108">
        <f>SUM(B13,E13,H13,K13,B19,E19,H19,K19,B25,E25,H25,K25)</f>
        <v>102</v>
      </c>
      <c r="H6" s="13"/>
      <c r="I6" s="102" t="s">
        <v>31</v>
      </c>
      <c r="J6" s="102" t="s">
        <v>49</v>
      </c>
      <c r="K6" s="103"/>
      <c r="L6" s="104" t="s">
        <v>46</v>
      </c>
      <c r="M6" s="52"/>
    </row>
    <row r="7" spans="1:14" s="1" customFormat="1" ht="14.45" customHeight="1" x14ac:dyDescent="0.2">
      <c r="B7" s="47"/>
      <c r="C7" s="74"/>
      <c r="D7" s="75"/>
      <c r="E7" s="48"/>
      <c r="F7" s="74"/>
      <c r="G7" s="75"/>
      <c r="H7" s="13"/>
      <c r="I7" s="77"/>
      <c r="J7" s="77"/>
      <c r="K7" s="76"/>
      <c r="L7" s="77"/>
      <c r="M7" s="52"/>
    </row>
    <row r="8" spans="1:14" s="1" customFormat="1" ht="6" customHeight="1" x14ac:dyDescent="0.2">
      <c r="C8" s="2"/>
      <c r="D8" s="6"/>
      <c r="E8" s="34"/>
      <c r="F8" s="2"/>
      <c r="G8" s="2"/>
      <c r="H8" s="2"/>
      <c r="I8" s="35"/>
      <c r="J8" s="35"/>
    </row>
    <row r="9" spans="1:14" s="1" customFormat="1" ht="28.9" customHeight="1" x14ac:dyDescent="0.2">
      <c r="B9" s="53">
        <v>1</v>
      </c>
      <c r="C9" s="416" t="s">
        <v>130</v>
      </c>
      <c r="D9" s="417"/>
      <c r="E9" s="53">
        <v>2</v>
      </c>
      <c r="F9" s="413" t="s">
        <v>10</v>
      </c>
      <c r="G9" s="414"/>
      <c r="H9" s="53">
        <v>3</v>
      </c>
      <c r="I9" s="413" t="s">
        <v>9</v>
      </c>
      <c r="J9" s="414"/>
      <c r="K9" s="53">
        <v>4</v>
      </c>
      <c r="L9" s="413" t="s">
        <v>54</v>
      </c>
      <c r="M9" s="414"/>
    </row>
    <row r="10" spans="1:14" s="1" customFormat="1" ht="14.45" customHeight="1" x14ac:dyDescent="0.2">
      <c r="B10" s="79">
        <f>'Inter. Sales'!J2</f>
        <v>6</v>
      </c>
      <c r="C10" s="73" t="s">
        <v>131</v>
      </c>
      <c r="D10" s="85">
        <f>B12/G5</f>
        <v>6.0150375939849621E-2</v>
      </c>
      <c r="E10" s="79">
        <f>Finance!J2</f>
        <v>11</v>
      </c>
      <c r="F10" s="73" t="s">
        <v>10</v>
      </c>
      <c r="G10" s="85">
        <f>E12/G5</f>
        <v>9.7744360902255634E-2</v>
      </c>
      <c r="H10" s="79">
        <f>HR!J2</f>
        <v>16</v>
      </c>
      <c r="I10" s="73" t="s">
        <v>9</v>
      </c>
      <c r="J10" s="85">
        <f>H12/G5</f>
        <v>0.13533834586466165</v>
      </c>
      <c r="K10" s="79">
        <f>Customer!J2</f>
        <v>6</v>
      </c>
      <c r="L10" s="73" t="s">
        <v>60</v>
      </c>
      <c r="M10" s="85">
        <f>K12/G5</f>
        <v>6.0150375939849621E-2</v>
      </c>
    </row>
    <row r="11" spans="1:14" s="1" customFormat="1" ht="14.45" customHeight="1" x14ac:dyDescent="0.2">
      <c r="B11" s="80">
        <f>'Inter. Sales'!J3</f>
        <v>2</v>
      </c>
      <c r="C11" s="148">
        <f>'Inter. Sales'!M3</f>
        <v>1</v>
      </c>
      <c r="D11" s="148">
        <f>'Inter. Sales'!M4</f>
        <v>1</v>
      </c>
      <c r="E11" s="80">
        <f>Finance!J3</f>
        <v>4</v>
      </c>
      <c r="F11" s="148">
        <f>Finance!M3</f>
        <v>0.81818181818181823</v>
      </c>
      <c r="G11" s="148">
        <f>Finance!M4</f>
        <v>1</v>
      </c>
      <c r="H11" s="80">
        <f>HR!J3</f>
        <v>3</v>
      </c>
      <c r="I11" s="148">
        <f>HR!M3</f>
        <v>0.9375</v>
      </c>
      <c r="J11" s="148">
        <f>HR!M4</f>
        <v>0.6875</v>
      </c>
      <c r="K11" s="80">
        <f>Customer!J3</f>
        <v>2</v>
      </c>
      <c r="L11" s="148">
        <f>Customer!M3</f>
        <v>1</v>
      </c>
      <c r="M11" s="150">
        <f>Customer!M4</f>
        <v>1</v>
      </c>
    </row>
    <row r="12" spans="1:14" s="1" customFormat="1" ht="14.45" customHeight="1" x14ac:dyDescent="0.2">
      <c r="B12" s="80">
        <f>'Inter. Sales'!J4</f>
        <v>8</v>
      </c>
      <c r="C12" s="148">
        <f>'Inter. Sales'!Q1</f>
        <v>0.33333333333333331</v>
      </c>
      <c r="D12" s="148">
        <f>'Inter. Sales'!Q2</f>
        <v>0.33333333333333331</v>
      </c>
      <c r="E12" s="80">
        <f>Finance!J4</f>
        <v>13</v>
      </c>
      <c r="F12" s="148">
        <f>Finance!Q1</f>
        <v>0.63636363636363635</v>
      </c>
      <c r="G12" s="148">
        <f>Finance!Q2</f>
        <v>0</v>
      </c>
      <c r="H12" s="80">
        <f>HR!J4</f>
        <v>18</v>
      </c>
      <c r="I12" s="148">
        <f>HR!Q1</f>
        <v>0</v>
      </c>
      <c r="J12" s="148">
        <f>HR!Q2</f>
        <v>0</v>
      </c>
      <c r="K12" s="80">
        <f>Customer!J4</f>
        <v>8</v>
      </c>
      <c r="L12" s="148">
        <f>Customer!Q1</f>
        <v>0</v>
      </c>
      <c r="M12" s="150">
        <f>Customer!Q2</f>
        <v>0</v>
      </c>
    </row>
    <row r="13" spans="1:14" s="1" customFormat="1" ht="14.45" customHeight="1" x14ac:dyDescent="0.2">
      <c r="B13" s="84">
        <f>'Inter. Sales'!M2</f>
        <v>6</v>
      </c>
      <c r="C13" s="149">
        <f>'Inter. Sales'!Q3</f>
        <v>-2.9547500000000002</v>
      </c>
      <c r="D13" s="149">
        <f>'Inter. Sales'!Q4</f>
        <v>13.921599206349208</v>
      </c>
      <c r="E13" s="84">
        <f>Finance!M2</f>
        <v>11</v>
      </c>
      <c r="F13" s="149">
        <f>Finance!Q3</f>
        <v>1.574264828738513</v>
      </c>
      <c r="G13" s="149">
        <f>Finance!Q4</f>
        <v>0</v>
      </c>
      <c r="H13" s="84">
        <f>HR!M2</f>
        <v>11</v>
      </c>
      <c r="I13" s="149">
        <f>HR!Q3</f>
        <v>0</v>
      </c>
      <c r="J13" s="149">
        <f>HR!Q4</f>
        <v>0</v>
      </c>
      <c r="K13" s="84">
        <f>Customer!M2</f>
        <v>6</v>
      </c>
      <c r="L13" s="149">
        <f>Customer!Q3</f>
        <v>0</v>
      </c>
      <c r="M13" s="150">
        <f>Customer!Q4</f>
        <v>0</v>
      </c>
    </row>
    <row r="14" spans="1:14" s="1" customFormat="1" ht="6" customHeight="1" x14ac:dyDescent="0.2">
      <c r="B14" s="42"/>
      <c r="C14" s="38"/>
      <c r="D14" s="38"/>
      <c r="E14" s="42"/>
      <c r="F14" s="38"/>
      <c r="G14" s="38"/>
      <c r="H14" s="42"/>
      <c r="I14" s="38"/>
      <c r="J14" s="38"/>
      <c r="L14" s="78"/>
    </row>
    <row r="15" spans="1:14" s="1" customFormat="1" ht="28.9" customHeight="1" x14ac:dyDescent="0.2">
      <c r="B15" s="53">
        <v>5</v>
      </c>
      <c r="C15" s="413" t="s">
        <v>89</v>
      </c>
      <c r="D15" s="414"/>
      <c r="E15" s="53">
        <v>6</v>
      </c>
      <c r="F15" s="413" t="s">
        <v>55</v>
      </c>
      <c r="G15" s="414"/>
      <c r="H15" s="53">
        <v>7</v>
      </c>
      <c r="I15" s="413" t="s">
        <v>91</v>
      </c>
      <c r="J15" s="414"/>
      <c r="K15" s="54">
        <v>8</v>
      </c>
      <c r="L15" s="413" t="s">
        <v>88</v>
      </c>
      <c r="M15" s="414"/>
    </row>
    <row r="16" spans="1:14" s="1" customFormat="1" ht="14.45" customHeight="1" x14ac:dyDescent="0.2">
      <c r="B16" s="79">
        <f>QA!J2</f>
        <v>19</v>
      </c>
      <c r="C16" s="73" t="s">
        <v>89</v>
      </c>
      <c r="D16" s="85">
        <f>B18/G5</f>
        <v>0.16541353383458646</v>
      </c>
      <c r="E16" s="79">
        <f>EHS!J2</f>
        <v>12</v>
      </c>
      <c r="F16" s="73" t="s">
        <v>59</v>
      </c>
      <c r="G16" s="85">
        <f>E18/G5</f>
        <v>6.0150375939849621E-2</v>
      </c>
      <c r="H16" s="79">
        <f>Operation!J2</f>
        <v>19</v>
      </c>
      <c r="I16" s="73" t="s">
        <v>61</v>
      </c>
      <c r="J16" s="85">
        <f>H18/G5</f>
        <v>9.7744360902255634E-2</v>
      </c>
      <c r="K16" s="79">
        <f>'[1]QC '!J2</f>
        <v>8</v>
      </c>
      <c r="L16" s="73" t="s">
        <v>88</v>
      </c>
      <c r="M16" s="85">
        <f>K18/G5</f>
        <v>6.7669172932330823E-2</v>
      </c>
    </row>
    <row r="17" spans="2:16" s="1" customFormat="1" ht="14.45" customHeight="1" x14ac:dyDescent="0.2">
      <c r="B17" s="80">
        <f>QA!J3</f>
        <v>3</v>
      </c>
      <c r="C17" s="148">
        <f>QA!M3</f>
        <v>1</v>
      </c>
      <c r="D17" s="148">
        <f>QA!M4</f>
        <v>1</v>
      </c>
      <c r="E17" s="80">
        <f>EHS!J3</f>
        <v>5</v>
      </c>
      <c r="F17" s="148">
        <f>EHS!M3</f>
        <v>0.25</v>
      </c>
      <c r="G17" s="148">
        <f>EHS!M4</f>
        <v>0.8</v>
      </c>
      <c r="H17" s="79">
        <f>Operation!J3</f>
        <v>1</v>
      </c>
      <c r="I17" s="148">
        <f>Operation!M3</f>
        <v>0.63157894736842102</v>
      </c>
      <c r="J17" s="148">
        <f>Operation!M4</f>
        <v>0.625</v>
      </c>
      <c r="K17" s="79">
        <f>'[1]QC '!J3</f>
        <v>1</v>
      </c>
      <c r="L17" s="148">
        <f>'[1]QC '!M3</f>
        <v>1</v>
      </c>
      <c r="M17" s="148">
        <f>'[1]QC '!M4</f>
        <v>1</v>
      </c>
    </row>
    <row r="18" spans="2:16" s="1" customFormat="1" ht="14.45" customHeight="1" x14ac:dyDescent="0.2">
      <c r="B18" s="80">
        <f>QA!J4</f>
        <v>22</v>
      </c>
      <c r="C18" s="148">
        <f>QA!Q1</f>
        <v>0.4</v>
      </c>
      <c r="D18" s="148">
        <f>QA!Q2</f>
        <v>0.3888888888888889</v>
      </c>
      <c r="E18" s="80">
        <f>EHS!J4</f>
        <v>8</v>
      </c>
      <c r="F18" s="148">
        <f>EHS!Q1</f>
        <v>0.45454545454545453</v>
      </c>
      <c r="G18" s="148">
        <f>EHS!M2</f>
        <v>12</v>
      </c>
      <c r="H18" s="79">
        <f>Operation!J4</f>
        <v>13</v>
      </c>
      <c r="I18" s="148">
        <f>Operation!Q1</f>
        <v>0</v>
      </c>
      <c r="J18" s="148">
        <f>Operation!Q2</f>
        <v>0</v>
      </c>
      <c r="K18" s="79">
        <f>'[1]QC '!J4</f>
        <v>9</v>
      </c>
      <c r="L18" s="148">
        <f>'[1]QC '!P1</f>
        <v>0</v>
      </c>
      <c r="M18" s="148">
        <f>'[1]QC '!P2</f>
        <v>0</v>
      </c>
    </row>
    <row r="19" spans="2:16" s="1" customFormat="1" ht="14.45" customHeight="1" x14ac:dyDescent="0.2">
      <c r="B19" s="84">
        <f>QA!M2</f>
        <v>10</v>
      </c>
      <c r="C19" s="149">
        <f>QA!Q3</f>
        <v>4.9835943720675315</v>
      </c>
      <c r="D19" s="149">
        <f>QA!Q4</f>
        <v>13.074580654986697</v>
      </c>
      <c r="E19" s="84">
        <f>EHS!M2</f>
        <v>12</v>
      </c>
      <c r="F19" s="149">
        <f>EHS!Q3</f>
        <v>16.666880160461037</v>
      </c>
      <c r="G19" s="149">
        <f>EHS!Q4</f>
        <v>-1.7982677825559958</v>
      </c>
      <c r="H19" s="84">
        <f>Operation!M2</f>
        <v>10</v>
      </c>
      <c r="I19" s="149">
        <f>Operation!Q3</f>
        <v>0</v>
      </c>
      <c r="J19" s="149">
        <f>Operation!Q4</f>
        <v>0</v>
      </c>
      <c r="K19" s="79">
        <f>'[1]QC '!M2</f>
        <v>6</v>
      </c>
      <c r="L19" s="149">
        <f>'[1]QC '!P3</f>
        <v>0</v>
      </c>
      <c r="M19" s="148">
        <f>'[1]QC '!P4</f>
        <v>0</v>
      </c>
    </row>
    <row r="20" spans="2:16" s="1" customFormat="1" ht="5.45" customHeight="1" x14ac:dyDescent="0.2">
      <c r="B20" s="42"/>
      <c r="C20" s="38"/>
      <c r="D20" s="38"/>
      <c r="E20" s="42"/>
      <c r="F20" s="38"/>
      <c r="G20" s="38"/>
      <c r="H20" s="42"/>
      <c r="I20" s="38"/>
      <c r="J20" s="38"/>
    </row>
    <row r="21" spans="2:16" s="1" customFormat="1" ht="28.9" customHeight="1" x14ac:dyDescent="0.2">
      <c r="B21" s="54">
        <v>9</v>
      </c>
      <c r="C21" s="413" t="s">
        <v>94</v>
      </c>
      <c r="D21" s="414"/>
      <c r="E21" s="53">
        <v>10</v>
      </c>
      <c r="F21" s="413" t="s">
        <v>92</v>
      </c>
      <c r="G21" s="414"/>
      <c r="H21" s="53">
        <v>11</v>
      </c>
      <c r="I21" s="413" t="s">
        <v>67</v>
      </c>
      <c r="J21" s="414"/>
      <c r="K21" s="53">
        <v>12</v>
      </c>
      <c r="L21" s="413" t="s">
        <v>95</v>
      </c>
      <c r="M21" s="414"/>
    </row>
    <row r="22" spans="2:16" s="1" customFormat="1" ht="14.45" customHeight="1" x14ac:dyDescent="0.2">
      <c r="B22" s="79">
        <f>Marketing!J2</f>
        <v>3</v>
      </c>
      <c r="C22" s="73" t="s">
        <v>94</v>
      </c>
      <c r="D22" s="85">
        <f>B24/G5</f>
        <v>1.5037593984962405E-2</v>
      </c>
      <c r="E22" s="79">
        <f>EHS!J2</f>
        <v>12</v>
      </c>
      <c r="F22" s="73" t="s">
        <v>93</v>
      </c>
      <c r="G22" s="85">
        <f>E24/G5</f>
        <v>6.0150375939849621E-2</v>
      </c>
      <c r="H22" s="79">
        <f>'R&amp;D'!J2</f>
        <v>9</v>
      </c>
      <c r="I22" s="73" t="s">
        <v>90</v>
      </c>
      <c r="J22" s="85">
        <f>H24/G5</f>
        <v>0.12030075187969924</v>
      </c>
      <c r="K22" s="79">
        <f>BD!J2</f>
        <v>6</v>
      </c>
      <c r="L22" s="73" t="s">
        <v>95</v>
      </c>
      <c r="M22" s="85">
        <f>K24/G5</f>
        <v>6.0150375939849621E-2</v>
      </c>
    </row>
    <row r="23" spans="2:16" s="1" customFormat="1" ht="14.45" customHeight="1" x14ac:dyDescent="0.2">
      <c r="B23" s="80">
        <f>Marketing!J3</f>
        <v>2</v>
      </c>
      <c r="C23" s="148">
        <f>Marketing!M3</f>
        <v>0</v>
      </c>
      <c r="D23" s="148">
        <f>Marketing!M4</f>
        <v>1</v>
      </c>
      <c r="E23" s="80">
        <f>EHS!J3</f>
        <v>5</v>
      </c>
      <c r="F23" s="148">
        <f>EHS!M3</f>
        <v>0.25</v>
      </c>
      <c r="G23" s="148">
        <f>EHS!M4</f>
        <v>0.8</v>
      </c>
      <c r="H23" s="80">
        <f>'R&amp;D'!J3</f>
        <v>7</v>
      </c>
      <c r="I23" s="148">
        <f>'R&amp;D'!M3</f>
        <v>1</v>
      </c>
      <c r="J23" s="148">
        <f>'R&amp;D'!M4</f>
        <v>1</v>
      </c>
      <c r="K23" s="80">
        <f>BD!J3</f>
        <v>2</v>
      </c>
      <c r="L23" s="148">
        <f>BD!M3</f>
        <v>1</v>
      </c>
      <c r="M23" s="148">
        <f>BD!M4</f>
        <v>1</v>
      </c>
    </row>
    <row r="24" spans="2:16" s="1" customFormat="1" ht="14.45" customHeight="1" x14ac:dyDescent="0.2">
      <c r="B24" s="80">
        <f>Marketing!J4</f>
        <v>2</v>
      </c>
      <c r="C24" s="148">
        <f>Marketing!R1</f>
        <v>0</v>
      </c>
      <c r="D24" s="148">
        <f>Marketing!R2</f>
        <v>0</v>
      </c>
      <c r="E24" s="80">
        <f>EHS!J4</f>
        <v>8</v>
      </c>
      <c r="F24" s="148">
        <f>EHS!Q1</f>
        <v>0.45454545454545453</v>
      </c>
      <c r="G24" s="148">
        <f>EHS!Q2</f>
        <v>0.36363636363636365</v>
      </c>
      <c r="H24" s="80">
        <f>'R&amp;D'!J4</f>
        <v>16</v>
      </c>
      <c r="I24" s="148">
        <f>'R&amp;D'!Q1</f>
        <v>0.66666666666666663</v>
      </c>
      <c r="J24" s="148">
        <f>'R&amp;D'!Q2</f>
        <v>0.42857142857142855</v>
      </c>
      <c r="K24" s="80">
        <f>BD!J4</f>
        <v>8</v>
      </c>
      <c r="L24" s="148">
        <f>BD!Q1</f>
        <v>0.75</v>
      </c>
      <c r="M24" s="148">
        <f>BD!Q2</f>
        <v>0.75</v>
      </c>
      <c r="P24" s="224"/>
    </row>
    <row r="25" spans="2:16" s="1" customFormat="1" ht="14.45" customHeight="1" x14ac:dyDescent="0.2">
      <c r="B25" s="84">
        <f>Marketing!M2</f>
        <v>3</v>
      </c>
      <c r="C25" s="149">
        <f>Marketing!R3</f>
        <v>0</v>
      </c>
      <c r="D25" s="149">
        <f>Marketing!R4</f>
        <v>0</v>
      </c>
      <c r="E25" s="84">
        <f>EHS!M2</f>
        <v>12</v>
      </c>
      <c r="F25" s="149">
        <f>RA!Q3</f>
        <v>6.3840909090909088</v>
      </c>
      <c r="G25" s="149">
        <f>RA!Q4</f>
        <v>-0.33802512490816694</v>
      </c>
      <c r="H25" s="84">
        <f>'R&amp;D'!M2</f>
        <v>9</v>
      </c>
      <c r="I25" s="149">
        <f>'R&amp;D'!Q3</f>
        <v>30.435714285714287</v>
      </c>
      <c r="J25" s="149">
        <f>'R&amp;D'!Q4</f>
        <v>30.874371450415175</v>
      </c>
      <c r="K25" s="84">
        <f>BD!M2</f>
        <v>6</v>
      </c>
      <c r="L25" s="149">
        <f>BD!Q3</f>
        <v>0.14735327310569318</v>
      </c>
      <c r="M25" s="148">
        <f>BD!Q4</f>
        <v>14.106226271829916</v>
      </c>
    </row>
    <row r="26" spans="2:16" s="1" customFormat="1" ht="5.45" customHeight="1" x14ac:dyDescent="0.2">
      <c r="B26" s="42"/>
      <c r="C26" s="38"/>
      <c r="D26" s="38"/>
      <c r="E26" s="42"/>
      <c r="F26" s="38"/>
      <c r="G26" s="38"/>
      <c r="H26" s="42"/>
      <c r="I26" s="38"/>
      <c r="J26" s="38"/>
    </row>
    <row r="27" spans="2:16" s="1" customFormat="1" ht="28.9" customHeight="1" x14ac:dyDescent="0.2">
      <c r="B27" s="54">
        <v>13</v>
      </c>
      <c r="C27" s="413" t="s">
        <v>98</v>
      </c>
      <c r="D27" s="414"/>
      <c r="E27" s="53">
        <v>14</v>
      </c>
      <c r="F27" s="413" t="s">
        <v>56</v>
      </c>
      <c r="G27" s="414"/>
      <c r="H27" s="53">
        <v>15</v>
      </c>
      <c r="I27" s="413" t="s">
        <v>96</v>
      </c>
      <c r="J27" s="414"/>
      <c r="K27" s="53">
        <v>16</v>
      </c>
      <c r="L27" s="413" t="s">
        <v>97</v>
      </c>
      <c r="M27" s="414"/>
    </row>
    <row r="28" spans="2:16" s="1" customFormat="1" ht="14.45" customHeight="1" x14ac:dyDescent="0.2">
      <c r="B28" s="79">
        <f>Sales!J2</f>
        <v>8</v>
      </c>
      <c r="C28" s="73" t="s">
        <v>98</v>
      </c>
      <c r="D28" s="85">
        <f>B30/G5</f>
        <v>4.5112781954887216E-2</v>
      </c>
      <c r="E28" s="79">
        <f>Supply!J2</f>
        <v>0</v>
      </c>
      <c r="F28" s="73" t="s">
        <v>62</v>
      </c>
      <c r="G28" s="85">
        <f>E30/G5</f>
        <v>0</v>
      </c>
      <c r="H28" s="79">
        <f>CSR!J2</f>
        <v>2</v>
      </c>
      <c r="I28" s="73" t="s">
        <v>96</v>
      </c>
      <c r="J28" s="85">
        <f>H30/G5</f>
        <v>7.5187969924812026E-3</v>
      </c>
      <c r="K28" s="79">
        <f>IT!J2</f>
        <v>3</v>
      </c>
      <c r="L28" s="73" t="s">
        <v>97</v>
      </c>
      <c r="M28" s="85">
        <f>K30/G5</f>
        <v>4.5112781954887216E-2</v>
      </c>
    </row>
    <row r="29" spans="2:16" s="1" customFormat="1" ht="14.45" customHeight="1" x14ac:dyDescent="0.2">
      <c r="B29" s="159">
        <f>Sales!J3</f>
        <v>2</v>
      </c>
      <c r="C29" s="148">
        <f>Sales!M3</f>
        <v>0.5</v>
      </c>
      <c r="D29" s="148">
        <f>Sales!M4</f>
        <v>1</v>
      </c>
      <c r="E29" s="80">
        <f>Supply!J3</f>
        <v>0</v>
      </c>
      <c r="F29" s="148">
        <f>Supply!M3</f>
        <v>0</v>
      </c>
      <c r="G29" s="148">
        <f>Supply!M4</f>
        <v>0</v>
      </c>
      <c r="H29" s="80">
        <f>CSR!J3</f>
        <v>1</v>
      </c>
      <c r="I29" s="148">
        <f>CSR!M3</f>
        <v>0</v>
      </c>
      <c r="J29" s="148">
        <f>CSR!M4</f>
        <v>1</v>
      </c>
      <c r="K29" s="80">
        <f>IT!J3</f>
        <v>3</v>
      </c>
      <c r="L29" s="148">
        <f>IT!M3</f>
        <v>1</v>
      </c>
      <c r="M29" s="148">
        <f>IT!M4</f>
        <v>1</v>
      </c>
    </row>
    <row r="30" spans="2:16" s="1" customFormat="1" ht="14.45" customHeight="1" x14ac:dyDescent="0.2">
      <c r="B30" s="80">
        <f>Sales!J4</f>
        <v>6</v>
      </c>
      <c r="C30" s="148">
        <f>Sales!Q1</f>
        <v>0</v>
      </c>
      <c r="D30" s="148">
        <f>Sales!Q2</f>
        <v>0</v>
      </c>
      <c r="E30" s="80">
        <f>Supply!J4</f>
        <v>0</v>
      </c>
      <c r="F30" s="148">
        <f>Supply!P1</f>
        <v>0</v>
      </c>
      <c r="G30" s="148">
        <f>Supply!P2</f>
        <v>0</v>
      </c>
      <c r="H30" s="80">
        <f>CSR!J4</f>
        <v>1</v>
      </c>
      <c r="I30" s="148">
        <f>CSR!Q1</f>
        <v>0</v>
      </c>
      <c r="J30" s="148">
        <f>CSR!Q2</f>
        <v>0</v>
      </c>
      <c r="K30" s="80">
        <f>IT!J4</f>
        <v>6</v>
      </c>
      <c r="L30" s="148">
        <f>IT!Q1</f>
        <v>1</v>
      </c>
      <c r="M30" s="148">
        <f>IT!Q2</f>
        <v>1</v>
      </c>
    </row>
    <row r="31" spans="2:16" s="1" customFormat="1" ht="14.45" customHeight="1" x14ac:dyDescent="0.2">
      <c r="B31" s="84">
        <f>Sales!M2</f>
        <v>8</v>
      </c>
      <c r="C31" s="149">
        <f>Sales!Q3</f>
        <v>-0.83027042259849548</v>
      </c>
      <c r="D31" s="149">
        <f>Sales!Q4</f>
        <v>0</v>
      </c>
      <c r="E31" s="84">
        <f>Supply!M2</f>
        <v>0</v>
      </c>
      <c r="F31" s="149">
        <f>Supply!P3</f>
        <v>0</v>
      </c>
      <c r="G31" s="149">
        <f>Supply!P4</f>
        <v>0</v>
      </c>
      <c r="H31" s="84">
        <f>CSR!M2</f>
        <v>2</v>
      </c>
      <c r="I31" s="149">
        <f>CSR!Q3</f>
        <v>0</v>
      </c>
      <c r="J31" s="149">
        <f>CSR!Q4</f>
        <v>0</v>
      </c>
      <c r="K31" s="84">
        <f>IT!M2</f>
        <v>3</v>
      </c>
      <c r="L31" s="149">
        <f>IT!Q3</f>
        <v>8.7150680091856642E-2</v>
      </c>
      <c r="M31" s="148">
        <f>IT!Q4</f>
        <v>4.9358640904103433E-2</v>
      </c>
    </row>
    <row r="32" spans="2:16" s="1" customFormat="1" ht="14.45" customHeight="1" x14ac:dyDescent="0.2">
      <c r="C32" s="38"/>
      <c r="D32" s="38"/>
      <c r="E32" s="42"/>
      <c r="F32" s="38"/>
      <c r="G32" s="38"/>
      <c r="H32" s="42"/>
      <c r="I32" s="38"/>
      <c r="J32" s="38"/>
    </row>
    <row r="33" spans="3:10" s="1" customFormat="1" ht="14.45" customHeight="1" x14ac:dyDescent="0.2">
      <c r="C33" s="38"/>
      <c r="D33" s="38"/>
      <c r="E33" s="42"/>
      <c r="F33" s="38"/>
      <c r="G33" s="38"/>
      <c r="H33" s="42"/>
      <c r="I33" s="38"/>
      <c r="J33" s="38"/>
    </row>
    <row r="34" spans="3:10" s="1" customFormat="1" ht="14.45" customHeight="1" x14ac:dyDescent="0.2">
      <c r="C34" s="38"/>
      <c r="D34" s="38"/>
      <c r="E34" s="42"/>
      <c r="F34" s="38"/>
      <c r="G34" s="38"/>
      <c r="H34" s="42"/>
      <c r="I34" s="38"/>
      <c r="J34" s="38"/>
    </row>
    <row r="35" spans="3:10" s="1" customFormat="1" ht="14.45" customHeight="1" x14ac:dyDescent="0.2">
      <c r="C35" s="38"/>
      <c r="D35" s="38"/>
      <c r="E35" s="42"/>
      <c r="F35" s="38"/>
      <c r="G35" s="38"/>
      <c r="H35" s="42"/>
      <c r="I35" s="38"/>
      <c r="J35" s="38"/>
    </row>
    <row r="36" spans="3:10" s="1" customFormat="1" ht="14.45" customHeight="1" x14ac:dyDescent="0.2">
      <c r="C36" s="38"/>
      <c r="D36" s="38"/>
      <c r="E36" s="42"/>
      <c r="F36" s="38"/>
      <c r="G36" s="38"/>
      <c r="H36" s="42"/>
      <c r="I36" s="38"/>
      <c r="J36" s="38"/>
    </row>
    <row r="37" spans="3:10" s="1" customFormat="1" ht="14.45" customHeight="1" x14ac:dyDescent="0.2">
      <c r="C37" s="38"/>
      <c r="D37" s="38"/>
      <c r="E37" s="42"/>
      <c r="F37" s="38"/>
      <c r="G37" s="38"/>
      <c r="H37" s="42"/>
      <c r="I37" s="38"/>
      <c r="J37" s="38"/>
    </row>
    <row r="38" spans="3:10" s="1" customFormat="1" ht="14.45" customHeight="1" x14ac:dyDescent="0.2">
      <c r="C38" s="38"/>
      <c r="D38" s="38"/>
      <c r="E38" s="42"/>
      <c r="F38" s="38"/>
      <c r="G38" s="38"/>
      <c r="H38" s="42"/>
      <c r="I38" s="38"/>
      <c r="J38" s="38"/>
    </row>
    <row r="39" spans="3:10" s="1" customFormat="1" ht="14.45" customHeight="1" x14ac:dyDescent="0.2">
      <c r="C39" s="38"/>
      <c r="D39" s="38"/>
      <c r="E39" s="42"/>
      <c r="F39" s="38"/>
      <c r="G39" s="38"/>
      <c r="H39" s="42"/>
      <c r="I39" s="38"/>
      <c r="J39" s="38"/>
    </row>
    <row r="40" spans="3:10" s="1" customFormat="1" ht="14.45" customHeight="1" x14ac:dyDescent="0.2">
      <c r="C40" s="38"/>
      <c r="D40" s="38"/>
      <c r="E40" s="42"/>
      <c r="F40" s="38"/>
      <c r="G40" s="38"/>
      <c r="H40" s="42"/>
      <c r="I40" s="38"/>
      <c r="J40" s="38"/>
    </row>
    <row r="41" spans="3:10" s="1" customFormat="1" ht="14.45" customHeight="1" x14ac:dyDescent="0.2">
      <c r="C41" s="38"/>
      <c r="D41" s="38"/>
      <c r="E41" s="42"/>
      <c r="F41" s="38"/>
      <c r="G41" s="38"/>
      <c r="H41" s="42"/>
      <c r="I41" s="38"/>
      <c r="J41" s="38"/>
    </row>
    <row r="42" spans="3:10" s="1" customFormat="1" ht="14.45" customHeight="1" x14ac:dyDescent="0.2">
      <c r="C42" s="38"/>
      <c r="D42" s="38"/>
      <c r="E42" s="42"/>
      <c r="F42" s="38"/>
      <c r="G42" s="38"/>
      <c r="H42" s="42"/>
      <c r="I42" s="38"/>
      <c r="J42" s="38"/>
    </row>
    <row r="43" spans="3:10" s="1" customFormat="1" ht="14.45" customHeight="1" x14ac:dyDescent="0.2">
      <c r="C43" s="38"/>
      <c r="D43" s="38"/>
      <c r="E43" s="42"/>
      <c r="F43" s="38"/>
      <c r="G43" s="38"/>
      <c r="H43" s="42"/>
      <c r="I43" s="38"/>
      <c r="J43" s="38"/>
    </row>
    <row r="44" spans="3:10" s="1" customFormat="1" ht="14.45" customHeight="1" x14ac:dyDescent="0.2">
      <c r="C44" s="38"/>
      <c r="D44" s="38"/>
      <c r="E44" s="42"/>
      <c r="F44" s="38"/>
      <c r="G44" s="38"/>
      <c r="H44" s="42"/>
      <c r="I44" s="38"/>
      <c r="J44" s="38"/>
    </row>
    <row r="45" spans="3:10" s="1" customFormat="1" ht="14.45" customHeight="1" x14ac:dyDescent="0.2">
      <c r="C45" s="38"/>
      <c r="D45" s="38"/>
      <c r="E45" s="42"/>
      <c r="F45" s="38"/>
      <c r="G45" s="38"/>
      <c r="H45" s="42"/>
      <c r="I45" s="38"/>
      <c r="J45" s="38"/>
    </row>
    <row r="46" spans="3:10" s="1" customFormat="1" ht="14.45" customHeight="1" x14ac:dyDescent="0.2">
      <c r="C46" s="38"/>
      <c r="D46" s="38"/>
      <c r="E46" s="42"/>
      <c r="F46" s="38"/>
      <c r="G46" s="38"/>
      <c r="H46" s="42"/>
      <c r="I46" s="38"/>
      <c r="J46" s="38"/>
    </row>
    <row r="47" spans="3:10" s="1" customFormat="1" ht="14.45" customHeight="1" x14ac:dyDescent="0.2">
      <c r="C47" s="38"/>
      <c r="D47" s="38"/>
      <c r="E47" s="42"/>
      <c r="F47" s="38"/>
      <c r="G47" s="38"/>
      <c r="H47" s="42"/>
      <c r="I47" s="38"/>
      <c r="J47" s="38"/>
    </row>
    <row r="48" spans="3:10" s="1" customFormat="1" ht="14.45" customHeight="1" x14ac:dyDescent="0.2">
      <c r="C48" s="38"/>
      <c r="D48" s="38"/>
      <c r="E48" s="42"/>
      <c r="F48" s="38"/>
      <c r="G48" s="38"/>
      <c r="H48" s="42"/>
      <c r="I48" s="38"/>
      <c r="J48" s="38"/>
    </row>
    <row r="49" spans="3:10" s="1" customFormat="1" ht="14.45" customHeight="1" x14ac:dyDescent="0.2">
      <c r="C49" s="36"/>
      <c r="D49" s="36"/>
      <c r="E49" s="42"/>
      <c r="F49" s="39"/>
      <c r="G49" s="39"/>
      <c r="H49" s="2"/>
      <c r="I49" s="37"/>
      <c r="J49" s="37"/>
    </row>
    <row r="50" spans="3:10" s="1" customFormat="1" ht="14.45" customHeight="1" x14ac:dyDescent="0.2">
      <c r="C50" s="36"/>
      <c r="D50" s="36"/>
      <c r="E50" s="42"/>
      <c r="F50" s="39"/>
      <c r="G50" s="39"/>
      <c r="H50" s="2"/>
      <c r="I50" s="37"/>
      <c r="J50" s="37"/>
    </row>
    <row r="51" spans="3:10" ht="14.45" customHeight="1" x14ac:dyDescent="0.2">
      <c r="C51" s="36"/>
      <c r="D51" s="36"/>
      <c r="E51" s="42"/>
      <c r="F51" s="38"/>
      <c r="G51" s="38"/>
      <c r="I51" s="37"/>
      <c r="J51" s="37"/>
    </row>
    <row r="92" spans="3:14" ht="15.75" x14ac:dyDescent="0.2">
      <c r="C92" s="87"/>
      <c r="D92" s="88"/>
      <c r="E92" s="88"/>
      <c r="F92" s="88"/>
      <c r="G92" s="88"/>
      <c r="H92" s="90"/>
      <c r="I92" s="88"/>
      <c r="J92" s="90"/>
      <c r="K92" s="88"/>
      <c r="L92" s="88"/>
      <c r="M92" s="88"/>
      <c r="N92" s="89"/>
    </row>
    <row r="93" spans="3:14" ht="15.75" x14ac:dyDescent="0.2">
      <c r="C93" s="87"/>
      <c r="D93" s="88"/>
      <c r="E93" s="88"/>
      <c r="F93" s="88"/>
      <c r="G93" s="88"/>
      <c r="H93" s="91"/>
      <c r="I93" s="88"/>
      <c r="J93" s="91"/>
      <c r="K93" s="88"/>
      <c r="L93" s="88"/>
      <c r="M93" s="88"/>
      <c r="N93" s="89"/>
    </row>
    <row r="94" spans="3:14" ht="15.75" x14ac:dyDescent="0.2">
      <c r="C94" s="87"/>
      <c r="D94" s="88"/>
      <c r="E94" s="88"/>
      <c r="F94" s="88"/>
      <c r="G94" s="88"/>
      <c r="H94" s="92"/>
      <c r="I94" s="88"/>
      <c r="J94" s="92"/>
      <c r="K94" s="88"/>
      <c r="L94" s="88"/>
      <c r="M94" s="88"/>
      <c r="N94" s="89"/>
    </row>
    <row r="95" spans="3:14" ht="15.75" x14ac:dyDescent="0.2">
      <c r="C95" s="87"/>
      <c r="D95" s="88"/>
      <c r="E95" s="88"/>
      <c r="F95" s="88"/>
      <c r="G95" s="88"/>
      <c r="H95" s="92"/>
      <c r="I95" s="88"/>
      <c r="J95" s="92"/>
      <c r="K95" s="88"/>
      <c r="L95" s="88"/>
      <c r="M95" s="88"/>
      <c r="N95" s="89"/>
    </row>
  </sheetData>
  <mergeCells count="17">
    <mergeCell ref="C1:M1"/>
    <mergeCell ref="L21:M21"/>
    <mergeCell ref="I21:J21"/>
    <mergeCell ref="F15:G15"/>
    <mergeCell ref="F21:G21"/>
    <mergeCell ref="L9:M9"/>
    <mergeCell ref="L15:M15"/>
    <mergeCell ref="C15:D15"/>
    <mergeCell ref="C21:D21"/>
    <mergeCell ref="C9:D9"/>
    <mergeCell ref="F9:G9"/>
    <mergeCell ref="I9:J9"/>
    <mergeCell ref="I15:J15"/>
    <mergeCell ref="C27:D27"/>
    <mergeCell ref="F27:G27"/>
    <mergeCell ref="I27:J27"/>
    <mergeCell ref="L27:M27"/>
  </mergeCells>
  <conditionalFormatting sqref="F9 L9 C21 I21">
    <cfRule type="beginsWith" dxfId="54999" priority="61" operator="beginsWith" text="NA">
      <formula>LEFT(C9,LEN("NA"))="NA"</formula>
    </cfRule>
  </conditionalFormatting>
  <conditionalFormatting sqref="F9 L9 C21 I21">
    <cfRule type="cellIs" dxfId="54998" priority="60" operator="equal">
      <formula>"?"</formula>
    </cfRule>
  </conditionalFormatting>
  <conditionalFormatting sqref="F11:G12 C11:D12 I11:J12 C17:D18 F17:G18 I17:J18 C23:D24 F23:G24 I23:J24 M2:M4 L17:M18 L11:M12 L23:M24">
    <cfRule type="cellIs" dxfId="54997" priority="45" operator="lessThan">
      <formula>0.5</formula>
    </cfRule>
    <cfRule type="cellIs" dxfId="54996" priority="46" operator="greaterThanOrEqual">
      <formula>0.5</formula>
    </cfRule>
  </conditionalFormatting>
  <conditionalFormatting sqref="D12 C13:D13 F12:G13 I12:J13 C18:D19 F18:G19 I18:J19 C24:D25 F24:G25 I24:J25 M5 L18:M19 L12:M13 L24:M25">
    <cfRule type="cellIs" dxfId="54995" priority="43" operator="lessThan">
      <formula>0</formula>
    </cfRule>
    <cfRule type="cellIs" dxfId="54994" priority="44" operator="greaterThan">
      <formula>0</formula>
    </cfRule>
  </conditionalFormatting>
  <conditionalFormatting sqref="C12:D12 F12:G12 I12:J12 L12:M12 C18:D18 F18:G18 I18:J18 L18:M18 C24:D24 F24:G24 I24:J24 L24:M24">
    <cfRule type="cellIs" dxfId="54993" priority="37" operator="lessThanOrEqual">
      <formula>0.5</formula>
    </cfRule>
    <cfRule type="cellIs" dxfId="54992" priority="38" operator="greaterThan">
      <formula>0.5</formula>
    </cfRule>
  </conditionalFormatting>
  <conditionalFormatting sqref="C30:D30 F30:G30 I30:J30 L30:M30">
    <cfRule type="cellIs" dxfId="54991" priority="29" operator="lessThanOrEqual">
      <formula>0.5</formula>
    </cfRule>
    <cfRule type="cellIs" dxfId="54990" priority="30" operator="greaterThan">
      <formula>0.5</formula>
    </cfRule>
  </conditionalFormatting>
  <conditionalFormatting sqref="C27 I27">
    <cfRule type="cellIs" dxfId="54989" priority="35" operator="equal">
      <formula>"?"</formula>
    </cfRule>
  </conditionalFormatting>
  <conditionalFormatting sqref="C29:D30 F29:G30 I29:J30 L29:M30">
    <cfRule type="cellIs" dxfId="54988" priority="33" operator="lessThan">
      <formula>0.5</formula>
    </cfRule>
    <cfRule type="cellIs" dxfId="54987" priority="34" operator="greaterThanOrEqual">
      <formula>0.5</formula>
    </cfRule>
  </conditionalFormatting>
  <conditionalFormatting sqref="C30:D31 F30:G31 I30:J31 L30:M31">
    <cfRule type="cellIs" dxfId="54986" priority="31" operator="lessThan">
      <formula>0</formula>
    </cfRule>
    <cfRule type="cellIs" dxfId="54985" priority="32" operator="greaterThan">
      <formula>0</formula>
    </cfRule>
  </conditionalFormatting>
  <conditionalFormatting sqref="M19">
    <cfRule type="cellIs" dxfId="54984" priority="27" operator="lessThan">
      <formula>0.5</formula>
    </cfRule>
    <cfRule type="cellIs" dxfId="54983" priority="28" operator="greaterThanOrEqual">
      <formula>0.5</formula>
    </cfRule>
  </conditionalFormatting>
  <conditionalFormatting sqref="M19">
    <cfRule type="cellIs" dxfId="54982" priority="25" operator="lessThanOrEqual">
      <formula>0.5</formula>
    </cfRule>
    <cfRule type="cellIs" dxfId="54981" priority="26" operator="greaterThan">
      <formula>0.5</formula>
    </cfRule>
  </conditionalFormatting>
  <conditionalFormatting sqref="M11">
    <cfRule type="cellIs" dxfId="54980" priority="23" operator="lessThan">
      <formula>0</formula>
    </cfRule>
    <cfRule type="cellIs" dxfId="54979" priority="24" operator="greaterThan">
      <formula>0</formula>
    </cfRule>
  </conditionalFormatting>
  <conditionalFormatting sqref="M11">
    <cfRule type="cellIs" dxfId="54978" priority="21" operator="lessThanOrEqual">
      <formula>0.5</formula>
    </cfRule>
    <cfRule type="cellIs" dxfId="54977" priority="22" operator="greaterThan">
      <formula>0.5</formula>
    </cfRule>
  </conditionalFormatting>
  <conditionalFormatting sqref="M13">
    <cfRule type="cellIs" dxfId="54976" priority="19" operator="lessThan">
      <formula>0.5</formula>
    </cfRule>
    <cfRule type="cellIs" dxfId="54975" priority="20" operator="greaterThanOrEqual">
      <formula>0.5</formula>
    </cfRule>
  </conditionalFormatting>
  <conditionalFormatting sqref="M13">
    <cfRule type="cellIs" dxfId="54974" priority="17" operator="lessThanOrEqual">
      <formula>0.5</formula>
    </cfRule>
    <cfRule type="cellIs" dxfId="54973" priority="18" operator="greaterThan">
      <formula>0.5</formula>
    </cfRule>
  </conditionalFormatting>
  <conditionalFormatting sqref="M23">
    <cfRule type="cellIs" dxfId="54972" priority="15" operator="lessThan">
      <formula>0</formula>
    </cfRule>
    <cfRule type="cellIs" dxfId="54971" priority="16" operator="greaterThan">
      <formula>0</formula>
    </cfRule>
  </conditionalFormatting>
  <conditionalFormatting sqref="M23">
    <cfRule type="cellIs" dxfId="54970" priority="13" operator="lessThanOrEqual">
      <formula>0.5</formula>
    </cfRule>
    <cfRule type="cellIs" dxfId="54969" priority="14" operator="greaterThan">
      <formula>0.5</formula>
    </cfRule>
  </conditionalFormatting>
  <conditionalFormatting sqref="M25">
    <cfRule type="cellIs" dxfId="54968" priority="11" operator="lessThan">
      <formula>0.5</formula>
    </cfRule>
    <cfRule type="cellIs" dxfId="54967" priority="12" operator="greaterThanOrEqual">
      <formula>0.5</formula>
    </cfRule>
  </conditionalFormatting>
  <conditionalFormatting sqref="M25">
    <cfRule type="cellIs" dxfId="54966" priority="9" operator="lessThanOrEqual">
      <formula>0.5</formula>
    </cfRule>
    <cfRule type="cellIs" dxfId="54965" priority="10" operator="greaterThan">
      <formula>0.5</formula>
    </cfRule>
  </conditionalFormatting>
  <conditionalFormatting sqref="M29">
    <cfRule type="cellIs" dxfId="54964" priority="5" operator="lessThanOrEqual">
      <formula>0.5</formula>
    </cfRule>
    <cfRule type="cellIs" dxfId="54963" priority="6" operator="greaterThan">
      <formula>0.5</formula>
    </cfRule>
  </conditionalFormatting>
  <conditionalFormatting sqref="M29">
    <cfRule type="cellIs" dxfId="54962" priority="7" operator="lessThan">
      <formula>0</formula>
    </cfRule>
    <cfRule type="cellIs" dxfId="54961" priority="8" operator="greaterThan">
      <formula>0</formula>
    </cfRule>
  </conditionalFormatting>
  <conditionalFormatting sqref="M31">
    <cfRule type="cellIs" dxfId="54960" priority="1" operator="lessThanOrEqual">
      <formula>0.5</formula>
    </cfRule>
    <cfRule type="cellIs" dxfId="54959" priority="2" operator="greaterThan">
      <formula>0.5</formula>
    </cfRule>
  </conditionalFormatting>
  <conditionalFormatting sqref="M31">
    <cfRule type="cellIs" dxfId="54958" priority="3" operator="lessThan">
      <formula>0.5</formula>
    </cfRule>
    <cfRule type="cellIs" dxfId="54957" priority="4" operator="greaterThanOrEqual">
      <formula>0.5</formula>
    </cfRule>
  </conditionalFormatting>
  <hyperlinks>
    <hyperlink ref="L21" location="'11Cmnt'!A1" display="Institutional Relationships With the Community"/>
    <hyperlink ref="I21" location="'10Rsrch'!A1" display="Research"/>
    <hyperlink ref="F21" location="'9Empl'!A1" display="Employment Processes "/>
    <hyperlink ref="C21" location="'8Fnnc'!A1" display="Financial Planning and Management"/>
    <hyperlink ref="L15" location="'7Fclt'!A1" display="Facilities and Equipment "/>
    <hyperlink ref="I15" location="'6Rsrc'!A1" display="Learning Resources"/>
    <hyperlink ref="F15" location="'5Srvc'!A1" display="Student Administration and Support Services"/>
    <hyperlink ref="C15" location="'4Lrn2'!A1" display="Learning and Teaching (per semester)"/>
    <hyperlink ref="I9" location="'3QA'!A1" display="Management of Quality Assurance and Improvement"/>
    <hyperlink ref="F9" location="'2Gvrn'!A1" display="Governance and Administration"/>
    <hyperlink ref="C9" location="'1Mission'!A1" display="Mission, Goals and Objectives"/>
    <hyperlink ref="C9:D9" location="'Inter. Sales'!A1" display="International Sales"/>
    <hyperlink ref="F9:G9" location="Finance!A1" display="Finance"/>
    <hyperlink ref="I9:J9" location="HR!A1" display="HR"/>
    <hyperlink ref="L9" location="'4Lrn1'!A1" display="Learning and Teaching (per academic year)"/>
    <hyperlink ref="F15:G15" location="EHS!Print_Area" display="Environment, Health and Safety"/>
    <hyperlink ref="I15:J15" location="Operation!A1" display="Operation / Production"/>
    <hyperlink ref="C21:D21" location="Marketing!A1" display="Marketing"/>
    <hyperlink ref="F21:G21" location="RA!A1" display="Reg. Affairs"/>
    <hyperlink ref="I21:J21" location="'R&amp;D'!A1" display="Innovation / R&amp;D"/>
    <hyperlink ref="C15:D15" location="QA!A1" display="QA"/>
    <hyperlink ref="L27" location="'11Cmnt'!A1" display="Institutional Relationships With the Community"/>
    <hyperlink ref="I27" location="'10Rsrch'!A1" display="Research"/>
    <hyperlink ref="F27" location="'9Empl'!A1" display="Employment Processes "/>
    <hyperlink ref="C27" location="'8Fnnc'!A1" display="Financial Planning and Management"/>
    <hyperlink ref="C27:D27" location="Sales!A1" display="Sales-Exports"/>
    <hyperlink ref="F27:G27" location="Supply!A1" display="Supply Chain"/>
    <hyperlink ref="I27:J27" location="CSR!A1" display="CSR"/>
    <hyperlink ref="L9:M9" location="Customer!A1" display="Customer and Services"/>
    <hyperlink ref="L15:M15" location="'QC '!A1" display="QC"/>
    <hyperlink ref="L21:M21" location="BD!A1" display="BD"/>
    <hyperlink ref="L27:M27" location="IT!A1" display="IT"/>
  </hyperlinks>
  <printOptions horizontalCentered="1"/>
  <pageMargins left="0.11811023622047245" right="0.11811023622047245" top="0.11811023622047245" bottom="0.11811023622047245" header="0.11811023622047245" footer="0.11811023622047245"/>
  <pageSetup paperSize="9" scale="6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1"/>
  <sheetViews>
    <sheetView showGridLines="0" zoomScale="110" zoomScaleNormal="110" workbookViewId="0">
      <pane xSplit="8" topLeftCell="I1" activePane="topRight" state="frozen"/>
      <selection activeCell="M33" sqref="M33"/>
      <selection pane="topRight" activeCell="H9" sqref="H9"/>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5.57031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18" t="str">
        <f>Main!C1</f>
        <v>UNI-PHARMA</v>
      </c>
      <c r="D1" s="418"/>
      <c r="E1" s="418"/>
      <c r="F1" s="418"/>
      <c r="G1" s="418"/>
      <c r="H1" s="418"/>
      <c r="I1" s="260"/>
      <c r="J1" s="251"/>
      <c r="K1" s="246"/>
      <c r="L1" s="260"/>
      <c r="M1" s="251"/>
      <c r="N1" s="251"/>
      <c r="O1" s="247"/>
      <c r="P1" s="263" t="s">
        <v>41</v>
      </c>
      <c r="Q1" s="257">
        <f>IF(COUNTIF(P6:P59,"&gt;0")=0,0%,COUNTIF(P6:P59,"&gt;0")/(COUNTIF(P6:P59,"&lt;=0")+COUNTIF(P6:P59,"&gt;0")))</f>
        <v>0.45454545454545453</v>
      </c>
      <c r="R1" s="247"/>
    </row>
    <row r="2" spans="1:19" ht="15.6" customHeight="1" x14ac:dyDescent="0.2">
      <c r="B2" s="237"/>
      <c r="C2" s="243" t="str">
        <f>Main!C2</f>
        <v>ANNUAL PERFORMANCE REPORTING</v>
      </c>
      <c r="D2" s="243"/>
      <c r="E2" s="238"/>
      <c r="F2" s="238"/>
      <c r="G2" s="238"/>
      <c r="H2" s="238"/>
      <c r="I2" s="261" t="s">
        <v>38</v>
      </c>
      <c r="J2" s="252">
        <f>COUNTIF(C6:C59,"Y")+COUNTIF(C6:C59,"N")</f>
        <v>12</v>
      </c>
      <c r="K2" s="248"/>
      <c r="L2" s="261" t="s">
        <v>40</v>
      </c>
      <c r="M2" s="254">
        <f>COUNT(G7,G9,G11,G13,G15,G17,G19,G21,G23,G25,G27,G29,#REF!,#REF!,#REF!,G30,G32,G34,G36,G38,G40,G42,G44,G46,G48,G50,G52,G54,G56,G58)</f>
        <v>12</v>
      </c>
      <c r="N2" s="254"/>
      <c r="O2" s="249"/>
      <c r="P2" s="263" t="s">
        <v>42</v>
      </c>
      <c r="Q2" s="257">
        <f>IF(COUNTIF(Q6:Q59,"&gt;0")=0,0%,COUNTIF(Q6:Q59,"&gt;0")/(COUNTIF(Q6:Q59,"&lt;=0")+COUNTIF(Q6:Q59,"&gt;0")))</f>
        <v>0.36363636363636365</v>
      </c>
      <c r="R2" s="301"/>
    </row>
    <row r="3" spans="1:19" ht="15.6" customHeight="1" x14ac:dyDescent="0.2">
      <c r="B3" s="279"/>
      <c r="C3" s="280">
        <v>8</v>
      </c>
      <c r="D3" s="245" t="s">
        <v>59</v>
      </c>
      <c r="E3" s="302"/>
      <c r="F3" s="303"/>
      <c r="G3" s="244"/>
      <c r="H3" s="244"/>
      <c r="I3" s="261" t="s">
        <v>39</v>
      </c>
      <c r="J3" s="252">
        <f>COUNTIF(D6:D59,"Y")</f>
        <v>5</v>
      </c>
      <c r="K3" s="248"/>
      <c r="L3" s="261" t="s">
        <v>36</v>
      </c>
      <c r="M3" s="255">
        <f>IF(ISERROR(COUNTIF(C6:C59,"Y")/(COUNTIF(C6:C59,"Y")+COUNTIF(C6:C59,"N"))),0,COUNTIF(C6:C59,"Y")/(COUNTIF(C6:C59,"Y")+COUNTIF(C6:C59,"N")))</f>
        <v>0.25</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+IF(ISNUMBER(P30),P30*R30,0*R30)
+IF(ISNUMBER(P32),P32*R32,0*R32)
+IF(ISNUMBER(P34),P34*R34,0*R34)
+IF(ISNUMBER(P36),Q36*R36,0*R36)
+IF(ISNUMBER(P38),P38*R38,0*R38)
+IF(ISNUMBER(P40),P40*R40,0*R40)
+IF(ISNUMBER(P42),P42*R42,0*R42)
+IF(ISNUMBER(P44),P44*R44,0*R44)
+IF(ISNUMBER(P46),P46*R46,0*R46)
+IF(ISNUMBER(P48),P48*R48,0*R48)
+IF(ISNUMBER(P50),P50*R50,0*R50)
+IF(ISNUMBER(P52),P52*R52,0*R52)
+IF(ISNUMBER(P54),P54*R54,0*R54)
+IF(ISNUMBER(P56),P56*R56,0*R56)
+IF(ISNUMBER(P58),P58*R58,0*R58)</f>
        <v>16.666880160461037</v>
      </c>
      <c r="R3" s="301"/>
    </row>
    <row r="4" spans="1:19" s="281" customFormat="1" ht="14.45" customHeight="1" x14ac:dyDescent="0.25">
      <c r="B4" s="225"/>
      <c r="C4" s="226"/>
      <c r="D4" s="226"/>
      <c r="E4" s="304" t="s">
        <v>3</v>
      </c>
      <c r="F4" s="305"/>
      <c r="G4" s="305"/>
      <c r="H4" s="305"/>
      <c r="I4" s="262" t="s">
        <v>25</v>
      </c>
      <c r="J4" s="253">
        <f>SUM(R6:R59)</f>
        <v>8</v>
      </c>
      <c r="K4" s="248"/>
      <c r="L4" s="262" t="s">
        <v>37</v>
      </c>
      <c r="M4" s="256">
        <f>IF(ISERROR(COUNT(G7,G9,G11,G13,G15,G17,G19,G21,G23,G25,G27,G29,#REF!,#REF!,#REF!,G30,G32,G34,G36,G38,G40,G42,G44,G46,G48,G50,G52,G54,G56,G58)/COUNTA(G7,G9,G11,G13,G15,G17,G19,G21,G23,G25,G27,G29,#REF!,#REF!,#REF!,G30,G32,G34,G36,G38,G40,G42,G44,G46,G48,G50,G52,G54,G56,G58)),0,COUNT(G7,G9,G11,G13,G15,G17,G19,G21,G23,G25,G27,G29,#REF!,#REF!,#REF!,G30,G32,G34,G36,G38,G40,G42,G44,G46,G48,G50,G52,G54,G56,G58)/COUNTA(G7,G9,G11,G13,G15,G17,G19,G21,G23,G25,G27,G29,#REF!,#REF!,#REF!,G30,G32,G34,G36,G38,G40,G42,G44,G46,G48,G50,G52,G54,G56,G58))</f>
        <v>0.8</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+IF(ISNUMBER(Q30),Q30*R30,0*R30)
+IF(ISNUMBER(Q32),Q32*R32,0*R32)
+IF(ISNUMBER(Q34),Q34*R34,0*R34)
+IF(ISNUMBER(Q36),Q36*R36,0*R36)
+IF(ISNUMBER(Q38),Q38*R38,0*R38)
+IF(ISNUMBER(Q40),Q40*R40,0*R40)
+IF(ISNUMBER(Q42),Q42*R42,0*R42)
+IF(ISNUMBER(Q44),Q44*R44,0*R44)
+IF(ISNUMBER(Q46),Q46*R46,0*R46)
+IF(ISNUMBER(Q48),Q48*R48,0*R48)
+IF(ISNUMBER(Q50),Q50*R50,0*R50)
+IF(ISNUMBER(Q52),Q52*R52,0*R52)
+IF(ISNUMBER(Q54),Q54*R54,0*R54)
+IF(ISNUMBER(Q56),Q56*R56,0*R56)
+IF(ISNUMBER(Q58),Q58*R58,0*R58)</f>
        <v>-1.7982677825559958</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248</v>
      </c>
      <c r="E6" s="307"/>
      <c r="F6" s="307"/>
      <c r="G6" s="308"/>
      <c r="H6" s="308"/>
      <c r="I6" s="309"/>
      <c r="J6" s="310"/>
      <c r="K6" s="310"/>
      <c r="L6" s="310"/>
      <c r="M6" s="310"/>
      <c r="N6" s="310"/>
      <c r="O6" s="228"/>
      <c r="P6" s="229"/>
      <c r="Q6" s="229"/>
      <c r="R6" s="240"/>
    </row>
    <row r="7" spans="1:19" s="281" customFormat="1" ht="30" customHeight="1" x14ac:dyDescent="0.2">
      <c r="A7" s="283"/>
      <c r="B7" s="286">
        <v>1</v>
      </c>
      <c r="C7" s="311" t="s">
        <v>24</v>
      </c>
      <c r="D7" s="312" t="s">
        <v>24</v>
      </c>
      <c r="E7" s="312" t="s">
        <v>205</v>
      </c>
      <c r="F7" s="314" t="s">
        <v>247</v>
      </c>
      <c r="G7" s="369">
        <v>2</v>
      </c>
      <c r="H7" s="316" t="s">
        <v>6</v>
      </c>
      <c r="I7" s="372">
        <f>7000000/2477533</f>
        <v>2.8253912258686364</v>
      </c>
      <c r="J7" s="372">
        <f>7990000/3708113</f>
        <v>2.1547347667128807</v>
      </c>
      <c r="K7" s="372">
        <f>38671*1000/35719967</f>
        <v>1.0826157818118924</v>
      </c>
      <c r="L7" s="372">
        <f>41865*1000/37622796</f>
        <v>1.1127562130151092</v>
      </c>
      <c r="M7" s="372">
        <f>47114/35043806</f>
        <v>1.3444315951298212E-3</v>
      </c>
      <c r="N7" s="372">
        <f>57609/38539866</f>
        <v>1.4947898365811651E-3</v>
      </c>
      <c r="O7" s="285"/>
      <c r="P7" s="284">
        <f>IF(H7="p",(IF(ISNUMBER(N7),IF(ISNUMBER(G7),(N7-G7)/ABS(G7),"NA"),"NA")),IF(H7="q",(IF(ISNUMBER(N7),IF(ISNUMBER(G7),(G7-N7)/ABS(N7),"NA"),"NA")),"NA"))</f>
        <v>1336.9807321772639</v>
      </c>
      <c r="Q7" s="287">
        <f>IF(H7="p",(IF(ISNUMBER(N7),IF(ISNUMBER(M7),(N7-M7)/ABS(M7),"NA"),"NA")),IF(H7="q",(IF(ISNUMBER(N7),IF(ISNUMBER(M7),(M7-N7)/ABS(N7),"NA"),"NA")),"NA"))</f>
        <v>-0.10058821499297747</v>
      </c>
      <c r="R7" s="289">
        <f>IF(OR(H7="p",H7="q"),COUNTIF(C7:D7,"Y"),0)</f>
        <v>0</v>
      </c>
      <c r="S7" s="412">
        <f>(M7-N7)/M7*100%</f>
        <v>-0.11183777738935463</v>
      </c>
    </row>
    <row r="8" spans="1:19" s="281" customFormat="1" ht="18" customHeight="1" x14ac:dyDescent="0.2">
      <c r="A8" s="283"/>
      <c r="B8" s="286"/>
      <c r="C8" s="319"/>
      <c r="D8" s="307" t="s">
        <v>249</v>
      </c>
      <c r="E8" s="307"/>
      <c r="F8" s="307"/>
      <c r="G8" s="308"/>
      <c r="H8" s="308"/>
      <c r="I8" s="373"/>
      <c r="J8" s="373"/>
      <c r="K8" s="373"/>
      <c r="L8" s="373"/>
      <c r="M8" s="373"/>
      <c r="N8" s="310"/>
      <c r="O8" s="228"/>
      <c r="P8" s="229"/>
      <c r="Q8" s="229"/>
      <c r="R8" s="240"/>
      <c r="S8" s="412"/>
    </row>
    <row r="9" spans="1:19" s="281" customFormat="1" ht="45" customHeight="1" x14ac:dyDescent="0.2">
      <c r="A9" s="283"/>
      <c r="B9" s="286">
        <v>2</v>
      </c>
      <c r="C9" s="311" t="s">
        <v>24</v>
      </c>
      <c r="D9" s="312" t="s">
        <v>24</v>
      </c>
      <c r="E9" s="312" t="s">
        <v>206</v>
      </c>
      <c r="F9" s="314" t="s">
        <v>250</v>
      </c>
      <c r="G9" s="369">
        <v>0.15</v>
      </c>
      <c r="H9" s="316" t="s">
        <v>6</v>
      </c>
      <c r="I9" s="372">
        <f>604202.18/2477533</f>
        <v>0.24387250543181466</v>
      </c>
      <c r="J9" s="372">
        <f>656318.4/3708113</f>
        <v>0.17699525338089753</v>
      </c>
      <c r="K9" s="372">
        <f>8181110.46/35719967</f>
        <v>0.22903465896259087</v>
      </c>
      <c r="L9" s="372">
        <f>8298834.76/37622796</f>
        <v>0.2205799579595307</v>
      </c>
      <c r="M9" s="372">
        <f>8290954/35043806</f>
        <v>0.23658828610111585</v>
      </c>
      <c r="N9" s="372">
        <f>9906615.5/38539866</f>
        <v>0.25704851957710489</v>
      </c>
      <c r="O9" s="285"/>
      <c r="P9" s="284">
        <f>IF(H9="p",(IF(ISNUMBER(N9),IF(ISNUMBER(G9),(N9-G9)/ABS(G9),"NA"),"NA")),IF(H9="q",(IF(ISNUMBER(N9),IF(ISNUMBER(G9),(G9-N9)/ABS(N9),"NA"),"NA")),"NA"))</f>
        <v>-0.41645258161074283</v>
      </c>
      <c r="Q9" s="287">
        <f>IF(H9="p",(IF(ISNUMBER(N9),IF(ISNUMBER(M9),(N9-M9)/ABS(M9),"NA"),"NA")),IF(H9="q",(IF(ISNUMBER(N9),IF(ISNUMBER(M9),(M9-N9)/ABS(N9),"NA"),"NA")),"NA"))</f>
        <v>-7.9596776163699118E-2</v>
      </c>
      <c r="R9" s="289">
        <f>IF(OR(H9="p",H9="q"),COUNTIF(C9:D9,"Y"),0)</f>
        <v>0</v>
      </c>
      <c r="S9" s="412">
        <f t="shared" ref="S9:S29" si="0">(M9-N9)/M9*100%</f>
        <v>-8.6480331774517846E-2</v>
      </c>
    </row>
    <row r="10" spans="1:19" s="281" customFormat="1" ht="18" customHeight="1" x14ac:dyDescent="0.2">
      <c r="A10" s="283"/>
      <c r="B10" s="286"/>
      <c r="C10" s="319"/>
      <c r="D10" s="307" t="s">
        <v>251</v>
      </c>
      <c r="E10" s="307"/>
      <c r="F10" s="307"/>
      <c r="G10" s="308"/>
      <c r="H10" s="308"/>
      <c r="I10" s="373"/>
      <c r="J10" s="373"/>
      <c r="K10" s="373"/>
      <c r="L10" s="373"/>
      <c r="M10" s="373"/>
      <c r="N10" s="310"/>
      <c r="O10" s="228"/>
      <c r="P10" s="229"/>
      <c r="Q10" s="229"/>
      <c r="R10" s="240"/>
      <c r="S10" s="412"/>
    </row>
    <row r="11" spans="1:19" s="281" customFormat="1" ht="42" customHeight="1" x14ac:dyDescent="0.2">
      <c r="A11" s="283"/>
      <c r="B11" s="286">
        <v>3</v>
      </c>
      <c r="C11" s="311" t="s">
        <v>24</v>
      </c>
      <c r="D11" s="312" t="s">
        <v>24</v>
      </c>
      <c r="E11" s="312" t="s">
        <v>273</v>
      </c>
      <c r="F11" s="314" t="s">
        <v>252</v>
      </c>
      <c r="G11" s="369">
        <v>5.0000000000000001E-3</v>
      </c>
      <c r="H11" s="316" t="s">
        <v>6</v>
      </c>
      <c r="I11" s="372">
        <f>11320/2477533</f>
        <v>4.5690612395475659E-3</v>
      </c>
      <c r="J11" s="372">
        <f>30435/3708113</f>
        <v>8.2076786764588884E-3</v>
      </c>
      <c r="K11" s="372">
        <f>1433034/35719967</f>
        <v>4.0118570098343034E-2</v>
      </c>
      <c r="L11" s="372">
        <f>1425500/37622796</f>
        <v>3.7889262669366729E-2</v>
      </c>
      <c r="M11" s="372">
        <f>1565627.68/35043806</f>
        <v>4.4676302568276968E-2</v>
      </c>
      <c r="N11" s="372">
        <f>2075971.85/38539866</f>
        <v>5.3865570004836036E-2</v>
      </c>
      <c r="O11" s="285"/>
      <c r="P11" s="284">
        <f>IF(H11="p",(IF(ISNUMBER(N11),IF(ISNUMBER(G11),(N11-G11)/ABS(G11),"NA"),"NA")),IF(H11="q",(IF(ISNUMBER(N11),IF(ISNUMBER(G11),(G11-N11)/ABS(N11),"NA"),"NA")),"NA"))</f>
        <v>-0.9071763280412497</v>
      </c>
      <c r="Q11" s="287">
        <f>IF(H11="p",(IF(ISNUMBER(N11),IF(ISNUMBER(M11),(N11-M11)/ABS(M11),"NA"),"NA")),IF(H11="q",(IF(ISNUMBER(N11),IF(ISNUMBER(M11),(M11-N11)/ABS(N11),"NA"),"NA")),"NA"))</f>
        <v>-0.17059630921447705</v>
      </c>
      <c r="R11" s="289">
        <f>IF(OR(H11="p",H11="q"),COUNTIF(C11:D11,"Y"),0)</f>
        <v>0</v>
      </c>
      <c r="S11" s="412">
        <f t="shared" si="0"/>
        <v>-0.20568549562747468</v>
      </c>
    </row>
    <row r="12" spans="1:19" s="281" customFormat="1" ht="18" customHeight="1" x14ac:dyDescent="0.2">
      <c r="A12" s="283"/>
      <c r="B12" s="286"/>
      <c r="C12" s="319"/>
      <c r="D12" s="370" t="s">
        <v>272</v>
      </c>
      <c r="E12" s="307"/>
      <c r="F12" s="307"/>
      <c r="G12" s="308"/>
      <c r="H12" s="308"/>
      <c r="I12" s="373"/>
      <c r="J12" s="373"/>
      <c r="K12" s="373"/>
      <c r="L12" s="373"/>
      <c r="M12" s="373"/>
      <c r="N12" s="310"/>
      <c r="O12" s="228"/>
      <c r="P12" s="229"/>
      <c r="Q12" s="229"/>
      <c r="R12" s="240"/>
      <c r="S12" s="412"/>
    </row>
    <row r="13" spans="1:19" s="281" customFormat="1" ht="43.5" customHeight="1" x14ac:dyDescent="0.2">
      <c r="A13" s="283"/>
      <c r="B13" s="286">
        <v>4</v>
      </c>
      <c r="C13" s="311" t="s">
        <v>24</v>
      </c>
      <c r="D13" s="312" t="s">
        <v>24</v>
      </c>
      <c r="E13" s="312" t="s">
        <v>8</v>
      </c>
      <c r="F13" s="314" t="s">
        <v>327</v>
      </c>
      <c r="G13" s="338">
        <v>0.25</v>
      </c>
      <c r="H13" s="316" t="s">
        <v>4</v>
      </c>
      <c r="I13" s="374">
        <f>29430/64357</f>
        <v>0.45729291296984009</v>
      </c>
      <c r="J13" s="374">
        <f>26392/38587</f>
        <v>0.68396091948065407</v>
      </c>
      <c r="K13" s="374">
        <f>(109008.6/140978.6)</f>
        <v>0.77322799346851223</v>
      </c>
      <c r="L13" s="374">
        <f>24430/77083.5</f>
        <v>0.31692904447774167</v>
      </c>
      <c r="M13" s="375">
        <f>68307/142267</f>
        <v>0.48013242705616904</v>
      </c>
      <c r="N13" s="375">
        <f>60955/151495</f>
        <v>0.40235651341628437</v>
      </c>
      <c r="O13" s="285"/>
      <c r="P13" s="284">
        <f>IF(H13="p",(IF(ISNUMBER(N13),IF(ISNUMBER(G13),(N13-G13)/ABS(G13),"NA"),"NA")),IF(H13="q",(IF(ISNUMBER(N13),IF(ISNUMBER(G13),(G13-N13)/ABS(N13),"NA"),"NA")),"NA"))</f>
        <v>0.60942605366513747</v>
      </c>
      <c r="Q13" s="287">
        <f>IF(H13="p",(IF(ISNUMBER(N13),IF(ISNUMBER(M13),(N13-M13)/ABS(M13),"NA"),"NA")),IF(H13="q",(IF(ISNUMBER(N13),IF(ISNUMBER(M13),(M13-N13)/ABS(N13),"NA"),"NA")),"NA"))</f>
        <v>-0.16198846246805559</v>
      </c>
      <c r="R13" s="289">
        <f>IF(OR(H13="p",H13="q"),COUNTIF(C13:D13,"Y"),0)</f>
        <v>0</v>
      </c>
      <c r="S13" s="412">
        <f t="shared" si="0"/>
        <v>0.16198846246805559</v>
      </c>
    </row>
    <row r="14" spans="1:19" s="281" customFormat="1" ht="18" customHeight="1" x14ac:dyDescent="0.2">
      <c r="A14" s="283"/>
      <c r="B14" s="286"/>
      <c r="C14" s="319"/>
      <c r="D14" s="370" t="s">
        <v>254</v>
      </c>
      <c r="E14" s="307"/>
      <c r="F14" s="307"/>
      <c r="G14" s="308"/>
      <c r="H14" s="308"/>
      <c r="I14" s="373"/>
      <c r="J14" s="373"/>
      <c r="K14" s="373"/>
      <c r="L14" s="373"/>
      <c r="M14" s="373"/>
      <c r="N14" s="310"/>
      <c r="O14" s="228"/>
      <c r="P14" s="229"/>
      <c r="Q14" s="229"/>
      <c r="R14" s="240"/>
      <c r="S14" s="412"/>
    </row>
    <row r="15" spans="1:19" s="281" customFormat="1" ht="53.25" customHeight="1" x14ac:dyDescent="0.2">
      <c r="A15" s="283"/>
      <c r="B15" s="286">
        <v>5</v>
      </c>
      <c r="C15" s="311" t="s">
        <v>24</v>
      </c>
      <c r="D15" s="312" t="s">
        <v>24</v>
      </c>
      <c r="E15" s="312" t="s">
        <v>207</v>
      </c>
      <c r="F15" s="314" t="s">
        <v>253</v>
      </c>
      <c r="G15" s="323">
        <v>1</v>
      </c>
      <c r="H15" s="316" t="s">
        <v>4</v>
      </c>
      <c r="I15" s="372">
        <f>44068000/2477533</f>
        <v>17.787048648797008</v>
      </c>
      <c r="J15" s="372">
        <f>49609000/3708113</f>
        <v>13.378502758680764</v>
      </c>
      <c r="K15" s="372">
        <f>831686000/35719967</f>
        <v>23.283504153293311</v>
      </c>
      <c r="L15" s="372">
        <f>52653.58*1000/37622796</f>
        <v>1.3995126784303857</v>
      </c>
      <c r="M15" s="372">
        <f>68307/35043806</f>
        <v>1.9491889665180773E-3</v>
      </c>
      <c r="N15" s="372">
        <f>60955/38539866</f>
        <v>1.581609027908919E-3</v>
      </c>
      <c r="O15" s="285"/>
      <c r="P15" s="284">
        <f>IF(H15="p",(IF(ISNUMBER(N15),IF(ISNUMBER(G15),(N15-G15)/ABS(G15),"NA"),"NA")),IF(H15="q",(IF(ISNUMBER(N15),IF(ISNUMBER(G15),(G15-N15)/ABS(N15),"NA"),"NA")),"NA"))</f>
        <v>-0.99841839097209106</v>
      </c>
      <c r="Q15" s="287">
        <f>IF(H15="p",(IF(ISNUMBER(N15),IF(ISNUMBER(M15),(N15-M15)/ABS(M15),"NA"),"NA")),IF(H15="q",(IF(ISNUMBER(N15),IF(ISNUMBER(M15),(M15-N15)/ABS(N15),"NA"),"NA")),"NA"))</f>
        <v>-0.18858096619835821</v>
      </c>
      <c r="R15" s="289">
        <f>IF(OR(H15="p",H15="q"),COUNTIF(C15:D15,"Y"),0)</f>
        <v>0</v>
      </c>
      <c r="S15" s="412">
        <f t="shared" si="0"/>
        <v>0.18858096619835821</v>
      </c>
    </row>
    <row r="16" spans="1:19" s="281" customFormat="1" ht="18" customHeight="1" x14ac:dyDescent="0.2">
      <c r="A16" s="283"/>
      <c r="B16" s="286"/>
      <c r="C16" s="319"/>
      <c r="D16" s="307" t="s">
        <v>255</v>
      </c>
      <c r="E16" s="307"/>
      <c r="F16" s="307"/>
      <c r="G16" s="308"/>
      <c r="H16" s="308"/>
      <c r="I16" s="373"/>
      <c r="J16" s="373"/>
      <c r="K16" s="373"/>
      <c r="L16" s="373"/>
      <c r="M16" s="373"/>
      <c r="N16" s="310"/>
      <c r="O16" s="228"/>
      <c r="P16" s="229"/>
      <c r="Q16" s="229"/>
      <c r="R16" s="240"/>
      <c r="S16" s="412"/>
    </row>
    <row r="17" spans="1:19" s="281" customFormat="1" ht="52.5" customHeight="1" x14ac:dyDescent="0.2">
      <c r="A17" s="283"/>
      <c r="B17" s="286">
        <v>6</v>
      </c>
      <c r="C17" s="311" t="s">
        <v>24</v>
      </c>
      <c r="D17" s="312" t="s">
        <v>24</v>
      </c>
      <c r="E17" s="312" t="s">
        <v>8</v>
      </c>
      <c r="F17" s="314" t="s">
        <v>270</v>
      </c>
      <c r="G17" s="338">
        <v>0.9</v>
      </c>
      <c r="H17" s="316" t="s">
        <v>4</v>
      </c>
      <c r="I17" s="322">
        <v>0.78</v>
      </c>
      <c r="J17" s="322">
        <v>0.82</v>
      </c>
      <c r="K17" s="322">
        <v>0.82</v>
      </c>
      <c r="L17" s="322">
        <v>0.81</v>
      </c>
      <c r="M17" s="322">
        <v>0.81</v>
      </c>
      <c r="N17" s="322">
        <v>0.82</v>
      </c>
      <c r="O17" s="285"/>
      <c r="P17" s="284">
        <f>IF(H17="p",(IF(ISNUMBER(N17),IF(ISNUMBER(G17),(N17-G17)/ABS(G17),"NA"),"NA")),IF(H17="q",(IF(ISNUMBER(N17),IF(ISNUMBER(G17),(G17-N17)/ABS(N17),"NA"),"NA")),"NA"))</f>
        <v>-8.8888888888888962E-2</v>
      </c>
      <c r="Q17" s="287">
        <f>IF(H17="p",(IF(ISNUMBER(N17),IF(ISNUMBER(M17),(N17-M17)/ABS(M17),"NA"),"NA")),IF(H17="q",(IF(ISNUMBER(N17),IF(ISNUMBER(M17),(M17-N17)/ABS(N17),"NA"),"NA")),"NA"))</f>
        <v>1.2345679012345552E-2</v>
      </c>
      <c r="R17" s="289">
        <f>IF(OR(H17="p",H17="q"),COUNTIF(C17:D17,"Y"),0)</f>
        <v>0</v>
      </c>
      <c r="S17" s="412">
        <f t="shared" si="0"/>
        <v>-1.2345679012345552E-2</v>
      </c>
    </row>
    <row r="18" spans="1:19" s="281" customFormat="1" ht="18" customHeight="1" x14ac:dyDescent="0.2">
      <c r="A18" s="283"/>
      <c r="B18" s="233"/>
      <c r="C18" s="319"/>
      <c r="D18" s="370" t="s">
        <v>271</v>
      </c>
      <c r="E18" s="307"/>
      <c r="F18" s="307"/>
      <c r="G18" s="308"/>
      <c r="H18" s="308"/>
      <c r="I18" s="373"/>
      <c r="J18" s="373"/>
      <c r="K18" s="373"/>
      <c r="L18" s="373"/>
      <c r="M18" s="373"/>
      <c r="N18" s="310"/>
      <c r="O18" s="228"/>
      <c r="P18" s="229"/>
      <c r="Q18" s="229"/>
      <c r="R18" s="240"/>
      <c r="S18" s="412"/>
    </row>
    <row r="19" spans="1:19" s="281" customFormat="1" ht="42.75" customHeight="1" x14ac:dyDescent="0.2">
      <c r="A19" s="283"/>
      <c r="B19" s="286">
        <v>7</v>
      </c>
      <c r="C19" s="311" t="s">
        <v>24</v>
      </c>
      <c r="D19" s="312" t="s">
        <v>24</v>
      </c>
      <c r="E19" s="312" t="s">
        <v>205</v>
      </c>
      <c r="F19" s="314" t="s">
        <v>274</v>
      </c>
      <c r="G19" s="323">
        <v>1</v>
      </c>
      <c r="H19" s="316" t="s">
        <v>6</v>
      </c>
      <c r="I19" s="371">
        <f>2800000/2477533</f>
        <v>1.1301564903474546</v>
      </c>
      <c r="J19" s="371">
        <f>3200000/3708113</f>
        <v>0.86297262246323125</v>
      </c>
      <c r="K19" s="371">
        <f>23800*1000/35719967</f>
        <v>0.66629400861428567</v>
      </c>
      <c r="L19" s="371">
        <f>24430*1000/37622796</f>
        <v>0.64934036268862105</v>
      </c>
      <c r="M19" s="371">
        <f>1580*1000/35043806</f>
        <v>4.5086426970860412E-2</v>
      </c>
      <c r="N19" s="371">
        <f>8230/38539866</f>
        <v>2.1354511196276603E-4</v>
      </c>
      <c r="O19" s="285"/>
      <c r="P19" s="284">
        <f>IF(H19="p",(IF(ISNUMBER(N19),IF(ISNUMBER(G19),(N19-G19)/ABS(G19),"NA"),"NA")),IF(H19="q",(IF(ISNUMBER(N19),IF(ISNUMBER(G19),(G19-N19)/ABS(N19),"NA"),"NA")),"NA"))</f>
        <v>4681.8512758201696</v>
      </c>
      <c r="Q19" s="287">
        <f>IF(H19="p",(IF(ISNUMBER(N19),IF(ISNUMBER(M19),(N19-M19)/ABS(M19),"NA"),"NA")),IF(H19="q",(IF(ISNUMBER(N19),IF(ISNUMBER(M19),(M19-N19)/ABS(N19),"NA"),"NA")),"NA"))</f>
        <v>210.13303206266659</v>
      </c>
      <c r="R19" s="289">
        <f>IF(OR(H19="p",H19="q"),COUNTIF(C19:D19,"Y"),0)</f>
        <v>0</v>
      </c>
      <c r="S19" s="412">
        <f>(M19-N19)/M19*100%</f>
        <v>0.99526364969881553</v>
      </c>
    </row>
    <row r="20" spans="1:19" s="281" customFormat="1" ht="18" customHeight="1" x14ac:dyDescent="0.2">
      <c r="A20" s="283"/>
      <c r="B20" s="233"/>
      <c r="C20" s="319"/>
      <c r="D20" s="370" t="s">
        <v>272</v>
      </c>
      <c r="E20" s="307"/>
      <c r="F20" s="307"/>
      <c r="G20" s="308"/>
      <c r="H20" s="308"/>
      <c r="I20" s="373"/>
      <c r="J20" s="373"/>
      <c r="K20" s="373"/>
      <c r="L20" s="373"/>
      <c r="M20" s="373"/>
      <c r="N20" s="310"/>
      <c r="O20" s="228"/>
      <c r="P20" s="229"/>
      <c r="Q20" s="229"/>
      <c r="R20" s="240"/>
      <c r="S20" s="412"/>
    </row>
    <row r="21" spans="1:19" s="281" customFormat="1" ht="44.25" customHeight="1" x14ac:dyDescent="0.2">
      <c r="A21" s="283"/>
      <c r="B21" s="286">
        <v>8</v>
      </c>
      <c r="C21" s="311" t="s">
        <v>24</v>
      </c>
      <c r="D21" s="312" t="s">
        <v>23</v>
      </c>
      <c r="E21" s="312" t="s">
        <v>8</v>
      </c>
      <c r="F21" s="314" t="s">
        <v>328</v>
      </c>
      <c r="G21" s="315">
        <v>0.75</v>
      </c>
      <c r="H21" s="316" t="s">
        <v>4</v>
      </c>
      <c r="I21" s="342">
        <f>(44.068/56.97)</f>
        <v>0.7735299280322977</v>
      </c>
      <c r="J21" s="342">
        <f>(43.792/60.372)</f>
        <v>0.72536937653216726</v>
      </c>
      <c r="K21" s="342">
        <f>83168.6/115138.6</f>
        <v>0.72233464711226303</v>
      </c>
      <c r="L21" s="374">
        <f>52653.5/77083.5</f>
        <v>0.68307095552225838</v>
      </c>
      <c r="M21" s="375">
        <f>66140/142267</f>
        <v>0.46490050398194943</v>
      </c>
      <c r="N21" s="375">
        <f>58770/151495</f>
        <v>0.38793359516815734</v>
      </c>
      <c r="O21" s="285"/>
      <c r="P21" s="284">
        <f>IF(H21="p",(IF(ISNUMBER(N21),IF(ISNUMBER(G21),(N21-G21)/ABS(G21),"NA"),"NA")),IF(H21="q",(IF(ISNUMBER(N21),IF(ISNUMBER(G21),(G21-N21)/ABS(N21),"NA"),"NA")),"NA"))</f>
        <v>-0.4827552064424569</v>
      </c>
      <c r="Q21" s="287">
        <f>IF(H21="p",(IF(ISNUMBER(N21),IF(ISNUMBER(M21),(N21-M21)/ABS(M21),"NA"),"NA")),IF(H21="q",(IF(ISNUMBER(N21),IF(ISNUMBER(M21),(M21-N21)/ABS(N21),"NA"),"NA")),"NA"))</f>
        <v>-0.16555565794090957</v>
      </c>
      <c r="R21" s="289">
        <f>IF(OR(H21="p",H21="q"),COUNTIF(C21:D21,"Y"),0)</f>
        <v>1</v>
      </c>
      <c r="S21" s="412">
        <f t="shared" si="0"/>
        <v>0.16555565794090957</v>
      </c>
    </row>
    <row r="22" spans="1:19" s="281" customFormat="1" ht="18" customHeight="1" x14ac:dyDescent="0.2">
      <c r="A22" s="283"/>
      <c r="B22" s="286"/>
      <c r="C22" s="319"/>
      <c r="D22" s="307" t="s">
        <v>264</v>
      </c>
      <c r="E22" s="307"/>
      <c r="F22" s="307"/>
      <c r="G22" s="308"/>
      <c r="H22" s="308"/>
      <c r="I22" s="373"/>
      <c r="J22" s="373"/>
      <c r="K22" s="373"/>
      <c r="L22" s="373"/>
      <c r="M22" s="373"/>
      <c r="N22" s="310"/>
      <c r="O22" s="228"/>
      <c r="P22" s="229"/>
      <c r="Q22" s="229"/>
      <c r="R22" s="240"/>
      <c r="S22" s="412"/>
    </row>
    <row r="23" spans="1:19" s="281" customFormat="1" ht="53.25" customHeight="1" x14ac:dyDescent="0.2">
      <c r="A23" s="283"/>
      <c r="B23" s="286">
        <v>9</v>
      </c>
      <c r="C23" s="311" t="s">
        <v>23</v>
      </c>
      <c r="D23" s="312" t="s">
        <v>23</v>
      </c>
      <c r="E23" s="313" t="s">
        <v>0</v>
      </c>
      <c r="F23" s="314" t="s">
        <v>202</v>
      </c>
      <c r="G23" s="323">
        <v>5000</v>
      </c>
      <c r="H23" s="316" t="s">
        <v>6</v>
      </c>
      <c r="I23" s="324"/>
      <c r="J23" s="324">
        <v>99</v>
      </c>
      <c r="K23" s="324">
        <v>1848</v>
      </c>
      <c r="L23" s="324">
        <v>4995</v>
      </c>
      <c r="M23" s="324">
        <v>2167</v>
      </c>
      <c r="N23" s="324">
        <v>0</v>
      </c>
      <c r="O23" s="285"/>
      <c r="P23" s="284" t="e">
        <f>IF(H23="p",(IF(ISNUMBER(N23),IF(ISNUMBER(G23),(N23-G23)/ABS(G23),"NA"),"NA")),IF(H23="q",(IF(ISNUMBER(N23),IF(ISNUMBER(G23),(G23-N23)/ABS(N23),"NA"),"NA")),"NA"))</f>
        <v>#DIV/0!</v>
      </c>
      <c r="Q23" s="287" t="e">
        <f>IF(H23="p",(IF(ISNUMBER(N23),IF(ISNUMBER(M23),(N23-M23)/ABS(M23),"NA"),"NA")),IF(H23="q",(IF(ISNUMBER(N23),IF(ISNUMBER(M23),(M23-N23)/ABS(N23),"NA"),"NA")),"NA"))</f>
        <v>#DIV/0!</v>
      </c>
      <c r="R23" s="289">
        <f>IF(OR(H23="p",H23="q"),COUNTIF(C23:D23,"Y"),0)</f>
        <v>2</v>
      </c>
      <c r="S23" s="412">
        <f t="shared" si="0"/>
        <v>1</v>
      </c>
    </row>
    <row r="24" spans="1:19" s="281" customFormat="1" ht="12.75" customHeight="1" x14ac:dyDescent="0.2">
      <c r="A24" s="283"/>
      <c r="B24" s="233"/>
      <c r="C24" s="319"/>
      <c r="D24" s="307" t="s">
        <v>203</v>
      </c>
      <c r="E24" s="307"/>
      <c r="F24" s="307"/>
      <c r="G24" s="308"/>
      <c r="H24" s="308"/>
      <c r="I24" s="373"/>
      <c r="J24" s="373"/>
      <c r="K24" s="373"/>
      <c r="L24" s="373"/>
      <c r="M24" s="373"/>
      <c r="N24" s="310"/>
      <c r="O24" s="228"/>
      <c r="P24" s="229"/>
      <c r="Q24" s="229"/>
      <c r="R24" s="240"/>
      <c r="S24" s="412"/>
    </row>
    <row r="25" spans="1:19" s="281" customFormat="1" ht="52.5" customHeight="1" x14ac:dyDescent="0.2">
      <c r="A25" s="283"/>
      <c r="B25" s="286">
        <v>10</v>
      </c>
      <c r="C25" s="311" t="s">
        <v>24</v>
      </c>
      <c r="D25" s="312" t="s">
        <v>23</v>
      </c>
      <c r="E25" s="313" t="s">
        <v>8</v>
      </c>
      <c r="F25" s="314" t="s">
        <v>290</v>
      </c>
      <c r="G25" s="315">
        <v>0.99</v>
      </c>
      <c r="H25" s="316" t="s">
        <v>4</v>
      </c>
      <c r="I25" s="324">
        <v>0</v>
      </c>
      <c r="J25" s="358">
        <v>0.82289999999999996</v>
      </c>
      <c r="K25" s="358">
        <v>0.99109999999999998</v>
      </c>
      <c r="L25" s="358">
        <f>48548.5/52653.5</f>
        <v>0.92203747139316472</v>
      </c>
      <c r="M25" s="358">
        <f>71388/72343</f>
        <v>0.98679899921208691</v>
      </c>
      <c r="N25" s="358">
        <f>60615/60955</f>
        <v>0.99442211467476005</v>
      </c>
      <c r="O25" s="285"/>
      <c r="P25" s="284">
        <f>IF(H25="p",(IF(ISNUMBER(N25),IF(ISNUMBER(G25),(N25-G25)/ABS(G25),"NA"),"NA")),IF(H25="q",(IF(ISNUMBER(N25),IF(ISNUMBER(G25),(G25-N25)/ABS(N25),"NA"),"NA")),"NA"))</f>
        <v>4.4667824997576345E-3</v>
      </c>
      <c r="Q25" s="287">
        <f>IF(H25="p",(IF(ISNUMBER(N25),IF(ISNUMBER(M25),(N25-M25)/ABS(M25),"NA"),"NA")),IF(H25="q",(IF(ISNUMBER(N25),IF(ISNUMBER(M25),(M25-N25)/ABS(N25),"NA"),"NA")),"NA"))</f>
        <v>7.725094440468463E-3</v>
      </c>
      <c r="R25" s="289">
        <f>IF(OR(H25="p",H25="q"),COUNTIF(C25:D25,"Y"),0)</f>
        <v>1</v>
      </c>
      <c r="S25" s="412">
        <f t="shared" si="0"/>
        <v>-7.725094440468463E-3</v>
      </c>
    </row>
    <row r="26" spans="1:19" s="281" customFormat="1" ht="18" customHeight="1" x14ac:dyDescent="0.2">
      <c r="A26" s="283"/>
      <c r="B26" s="233"/>
      <c r="C26" s="319"/>
      <c r="D26" s="307" t="s">
        <v>265</v>
      </c>
      <c r="E26" s="307"/>
      <c r="F26" s="307"/>
      <c r="G26" s="308"/>
      <c r="H26" s="308"/>
      <c r="I26" s="373"/>
      <c r="J26" s="373"/>
      <c r="K26" s="373"/>
      <c r="L26" s="373"/>
      <c r="M26" s="373"/>
      <c r="N26" s="310"/>
      <c r="O26" s="228"/>
      <c r="P26" s="229"/>
      <c r="Q26" s="229"/>
      <c r="R26" s="240"/>
      <c r="S26" s="412"/>
    </row>
    <row r="27" spans="1:19" s="281" customFormat="1" ht="52.5" customHeight="1" x14ac:dyDescent="0.2">
      <c r="A27" s="283"/>
      <c r="B27" s="286">
        <v>11</v>
      </c>
      <c r="C27" s="311" t="s">
        <v>23</v>
      </c>
      <c r="D27" s="312" t="s">
        <v>23</v>
      </c>
      <c r="E27" s="313" t="s">
        <v>0</v>
      </c>
      <c r="F27" s="314" t="s">
        <v>204</v>
      </c>
      <c r="G27" s="323">
        <v>10000</v>
      </c>
      <c r="H27" s="316" t="s">
        <v>6</v>
      </c>
      <c r="I27" s="324"/>
      <c r="J27" s="349">
        <v>-31.5</v>
      </c>
      <c r="K27" s="349">
        <v>-1711.46</v>
      </c>
      <c r="L27" s="349">
        <v>-2490.87</v>
      </c>
      <c r="M27" s="349">
        <v>-2252.0749999999998</v>
      </c>
      <c r="N27" s="349">
        <v>-1203.2049999999999</v>
      </c>
      <c r="O27" s="285"/>
      <c r="P27" s="284">
        <f>IF(H27="p",(IF(ISNUMBER(N27),IF(ISNUMBER(G27),(N27-G27)/ABS(G27),"NA"),"NA")),IF(H27="q",(IF(ISNUMBER(N27),IF(ISNUMBER(G27),(G27-N27)/ABS(N27),"NA"),"NA")),"NA"))</f>
        <v>9.311135675134329</v>
      </c>
      <c r="Q27" s="287">
        <f>IF(H27="p",(IF(ISNUMBER(N27),IF(ISNUMBER(M27),(N27-M27)/ABS(M27),"NA"),"NA")),IF(H27="q",(IF(ISNUMBER(N27),IF(ISNUMBER(M27),(M27-N27)/ABS(N27),"NA"),"NA")),"NA"))</f>
        <v>-0.87173008755781434</v>
      </c>
      <c r="R27" s="289">
        <f>IF(OR(H27="p",H27="q"),COUNTIF(C27:D27,"Y"),0)</f>
        <v>2</v>
      </c>
      <c r="S27" s="412">
        <f t="shared" si="0"/>
        <v>0.46573493333925381</v>
      </c>
    </row>
    <row r="28" spans="1:19" s="281" customFormat="1" ht="17.25" customHeight="1" x14ac:dyDescent="0.2">
      <c r="A28" s="283"/>
      <c r="B28" s="233"/>
      <c r="C28" s="319"/>
      <c r="D28" s="307" t="s">
        <v>288</v>
      </c>
      <c r="E28" s="307"/>
      <c r="F28" s="307"/>
      <c r="G28" s="308"/>
      <c r="H28" s="308"/>
      <c r="I28" s="373"/>
      <c r="J28" s="373"/>
      <c r="K28" s="373"/>
      <c r="L28" s="373"/>
      <c r="M28" s="373"/>
      <c r="N28" s="310"/>
      <c r="O28" s="228"/>
      <c r="P28" s="229"/>
      <c r="Q28" s="229"/>
      <c r="R28" s="240"/>
      <c r="S28" s="412"/>
    </row>
    <row r="29" spans="1:19" s="281" customFormat="1" ht="45.75" customHeight="1" x14ac:dyDescent="0.2">
      <c r="A29" s="283"/>
      <c r="B29" s="286">
        <v>12</v>
      </c>
      <c r="C29" s="311" t="s">
        <v>23</v>
      </c>
      <c r="D29" s="312" t="s">
        <v>23</v>
      </c>
      <c r="E29" s="313" t="s">
        <v>0</v>
      </c>
      <c r="F29" s="314" t="s">
        <v>289</v>
      </c>
      <c r="G29" s="323">
        <v>15000</v>
      </c>
      <c r="H29" s="316" t="s">
        <v>6</v>
      </c>
      <c r="I29" s="324"/>
      <c r="J29" s="349">
        <v>165</v>
      </c>
      <c r="K29" s="349">
        <v>176</v>
      </c>
      <c r="L29" s="349">
        <v>20000</v>
      </c>
      <c r="M29" s="349">
        <v>60328</v>
      </c>
      <c r="N29" s="349">
        <v>57372.65</v>
      </c>
      <c r="O29" s="285"/>
      <c r="P29" s="284">
        <f>IF(H29="p",(IF(ISNUMBER(N29),IF(ISNUMBER(G29),(N29-G29)/ABS(G29),"NA"),"NA")),IF(H29="q",(IF(ISNUMBER(N29),IF(ISNUMBER(G29),(G29-N29)/ABS(N29),"NA"),"NA")),"NA"))</f>
        <v>-0.73855138293246003</v>
      </c>
      <c r="Q29" s="287">
        <f>IF(H29="p",(IF(ISNUMBER(N29),IF(ISNUMBER(M29),(N29-M29)/ABS(M29),"NA"),"NA")),IF(H29="q",(IF(ISNUMBER(N29),IF(ISNUMBER(M29),(M29-N29)/ABS(N29),"NA"),"NA")),"NA"))</f>
        <v>5.1511478030036931E-2</v>
      </c>
      <c r="R29" s="289">
        <f>IF(OR(H29="p",H29="q"),COUNTIF(C29:D29,"Y"),0)</f>
        <v>2</v>
      </c>
      <c r="S29" s="412">
        <f t="shared" si="0"/>
        <v>4.8988032091234562E-2</v>
      </c>
    </row>
    <row r="30" spans="1:19" s="281" customFormat="1" ht="30" hidden="1" customHeight="1" x14ac:dyDescent="0.2">
      <c r="A30" s="283"/>
      <c r="B30" s="286">
        <v>16</v>
      </c>
      <c r="C30" s="311"/>
      <c r="D30" s="312"/>
      <c r="E30" s="313"/>
      <c r="F30" s="314"/>
      <c r="G30" s="323"/>
      <c r="H30" s="316"/>
      <c r="I30" s="324"/>
      <c r="J30" s="326"/>
      <c r="K30" s="326"/>
      <c r="L30" s="326"/>
      <c r="M30" s="326"/>
      <c r="N30" s="326"/>
      <c r="O30" s="285"/>
      <c r="P30" s="284" t="str">
        <f>IF(H30="p",(IF(ISNUMBER(M30),IF(ISNUMBER(G30),(M30-G30)/ABS(G30),"NA"),"NA")),IF(H30="q",(IF(ISNUMBER(M30),IF(ISNUMBER(G30),(G30-M30)/ABS(M30),"NA"),"NA")),"NA"))</f>
        <v>NA</v>
      </c>
      <c r="Q30" s="287" t="str">
        <f>IF(H30="p",(IF(ISNUMBER(M30),IF(ISNUMBER(L30),(M30-L30)/ABS(L30),"NA"),"NA")),IF(H30="q",(IF(ISNUMBER(M30),IF(ISNUMBER(L30),(L30-M30)/ABS(M30),"NA"),"NA")),"NA"))</f>
        <v>NA</v>
      </c>
      <c r="R30" s="289">
        <f>IF(OR(H30="p",H30="q"),COUNTIF(C30:D30,"Y"),0)</f>
        <v>0</v>
      </c>
      <c r="S30" s="283"/>
    </row>
    <row r="31" spans="1:19" s="281" customFormat="1" ht="18" hidden="1" customHeight="1" x14ac:dyDescent="0.2">
      <c r="A31" s="283"/>
      <c r="B31" s="286"/>
      <c r="C31" s="319"/>
      <c r="D31" s="307"/>
      <c r="E31" s="307"/>
      <c r="F31" s="307"/>
      <c r="G31" s="308"/>
      <c r="H31" s="308"/>
      <c r="I31" s="309"/>
      <c r="J31" s="309"/>
      <c r="K31" s="310"/>
      <c r="L31" s="310"/>
      <c r="M31" s="310"/>
      <c r="N31" s="310"/>
      <c r="O31" s="228"/>
      <c r="P31" s="229"/>
      <c r="Q31" s="229"/>
      <c r="R31" s="240"/>
    </row>
    <row r="32" spans="1:19" s="281" customFormat="1" ht="30" hidden="1" customHeight="1" x14ac:dyDescent="0.2">
      <c r="A32" s="283"/>
      <c r="B32" s="286">
        <v>17</v>
      </c>
      <c r="C32" s="311"/>
      <c r="D32" s="312"/>
      <c r="E32" s="313"/>
      <c r="F32" s="314"/>
      <c r="G32" s="323"/>
      <c r="H32" s="316"/>
      <c r="I32" s="324"/>
      <c r="J32" s="326"/>
      <c r="K32" s="326"/>
      <c r="L32" s="326"/>
      <c r="M32" s="326"/>
      <c r="N32" s="326"/>
      <c r="O32" s="285"/>
      <c r="P32" s="284" t="str">
        <f>IF(H32="p",(IF(ISNUMBER(M32),IF(ISNUMBER(G32),(M32-G32)/ABS(G32),"NA"),"NA")),IF(H32="q",(IF(ISNUMBER(M32),IF(ISNUMBER(G32),(G32-M32)/ABS(M32),"NA"),"NA")),"NA"))</f>
        <v>NA</v>
      </c>
      <c r="Q32" s="287" t="str">
        <f>IF(H32="p",(IF(ISNUMBER(M32),IF(ISNUMBER(L32),(M32-L32)/ABS(L32),"NA"),"NA")),IF(H32="q",(IF(ISNUMBER(M32),IF(ISNUMBER(L32),(L32-M32)/ABS(M32),"NA"),"NA")),"NA"))</f>
        <v>NA</v>
      </c>
      <c r="R32" s="289">
        <f>IF(OR(H32="p",H32="q"),COUNTIF(C32:D32,"Y"),0)</f>
        <v>0</v>
      </c>
      <c r="S32" s="283"/>
    </row>
    <row r="33" spans="1:19" s="281" customFormat="1" ht="18" hidden="1" customHeight="1" x14ac:dyDescent="0.2">
      <c r="A33" s="283"/>
      <c r="B33" s="286"/>
      <c r="C33" s="319"/>
      <c r="D33" s="307"/>
      <c r="E33" s="307"/>
      <c r="F33" s="307"/>
      <c r="G33" s="308"/>
      <c r="H33" s="308"/>
      <c r="I33" s="309"/>
      <c r="J33" s="309"/>
      <c r="K33" s="310"/>
      <c r="L33" s="310"/>
      <c r="M33" s="310"/>
      <c r="N33" s="310"/>
      <c r="O33" s="228"/>
      <c r="P33" s="229"/>
      <c r="Q33" s="229"/>
      <c r="R33" s="240"/>
    </row>
    <row r="34" spans="1:19" s="281" customFormat="1" ht="30" hidden="1" customHeight="1" x14ac:dyDescent="0.2">
      <c r="A34" s="283"/>
      <c r="B34" s="286">
        <v>18</v>
      </c>
      <c r="C34" s="311"/>
      <c r="D34" s="312"/>
      <c r="E34" s="313"/>
      <c r="F34" s="314"/>
      <c r="G34" s="323"/>
      <c r="H34" s="316"/>
      <c r="I34" s="326"/>
      <c r="J34" s="326"/>
      <c r="K34" s="326"/>
      <c r="L34" s="326"/>
      <c r="M34" s="326"/>
      <c r="N34" s="326"/>
      <c r="O34" s="285"/>
      <c r="P34" s="284" t="str">
        <f>IF(H34="p",(IF(ISNUMBER(M34),IF(ISNUMBER(G34),(M34-G34)/ABS(G34),"NA"),"NA")),IF(H34="q",(IF(ISNUMBER(M34),IF(ISNUMBER(G34),(G34-M34)/ABS(M34),"NA"),"NA")),"NA"))</f>
        <v>NA</v>
      </c>
      <c r="Q34" s="287" t="str">
        <f>IF(H34="p",(IF(ISNUMBER(M34),IF(ISNUMBER(L34),(M34-L34)/ABS(L34),"NA"),"NA")),IF(H34="q",(IF(ISNUMBER(M34),IF(ISNUMBER(L34),(L34-M34)/ABS(M34),"NA"),"NA")),"NA"))</f>
        <v>NA</v>
      </c>
      <c r="R34" s="289">
        <f>IF(OR(H34="p",H34="q"),COUNTIF(C34:D34,"Y"),0)</f>
        <v>0</v>
      </c>
      <c r="S34" s="283"/>
    </row>
    <row r="35" spans="1:19" s="281" customFormat="1" ht="18" hidden="1" customHeight="1" x14ac:dyDescent="0.2">
      <c r="A35" s="283"/>
      <c r="B35" s="286"/>
      <c r="C35" s="319"/>
      <c r="D35" s="307"/>
      <c r="E35" s="307"/>
      <c r="F35" s="307"/>
      <c r="G35" s="308"/>
      <c r="H35" s="308"/>
      <c r="I35" s="309"/>
      <c r="J35" s="309"/>
      <c r="K35" s="310"/>
      <c r="L35" s="310"/>
      <c r="M35" s="310"/>
      <c r="N35" s="310"/>
      <c r="O35" s="228"/>
      <c r="P35" s="229"/>
      <c r="Q35" s="229"/>
      <c r="R35" s="240"/>
    </row>
    <row r="36" spans="1:19" s="281" customFormat="1" ht="30" hidden="1" customHeight="1" x14ac:dyDescent="0.2">
      <c r="A36" s="283"/>
      <c r="B36" s="286">
        <v>19</v>
      </c>
      <c r="C36" s="311"/>
      <c r="D36" s="312"/>
      <c r="E36" s="313"/>
      <c r="F36" s="314"/>
      <c r="G36" s="323"/>
      <c r="H36" s="316"/>
      <c r="I36" s="326"/>
      <c r="J36" s="326"/>
      <c r="K36" s="326"/>
      <c r="L36" s="326"/>
      <c r="M36" s="326"/>
      <c r="N36" s="326"/>
      <c r="O36" s="285"/>
      <c r="P36" s="284" t="str">
        <f>IF(H36="p",(IF(ISNUMBER(M36),IF(ISNUMBER(G36),(M36-G36)/ABS(G36),"NA"),"NA")),IF(H36="q",(IF(ISNUMBER(M36),IF(ISNUMBER(G36),(G36-M36)/ABS(M36),"NA"),"NA")),"NA"))</f>
        <v>NA</v>
      </c>
      <c r="Q36" s="287" t="str">
        <f>IF(H36="p",(IF(ISNUMBER(M36),IF(ISNUMBER(L36),(M36-L36)/ABS(L36),"NA"),"NA")),IF(H36="q",(IF(ISNUMBER(M36),IF(ISNUMBER(L36),(L36-M36)/ABS(M36),"NA"),"NA")),"NA"))</f>
        <v>NA</v>
      </c>
      <c r="R36" s="289">
        <f>IF(OR(H36="p",H36="q"),COUNTIF(C36:D36,"Y"),0)</f>
        <v>0</v>
      </c>
      <c r="S36" s="283"/>
    </row>
    <row r="37" spans="1:19" s="281" customFormat="1" ht="18" hidden="1" customHeight="1" x14ac:dyDescent="0.2">
      <c r="A37" s="283"/>
      <c r="B37" s="286"/>
      <c r="C37" s="319"/>
      <c r="D37" s="307"/>
      <c r="E37" s="307"/>
      <c r="F37" s="307"/>
      <c r="G37" s="308"/>
      <c r="H37" s="308"/>
      <c r="I37" s="309"/>
      <c r="J37" s="309"/>
      <c r="K37" s="310"/>
      <c r="L37" s="310"/>
      <c r="M37" s="310"/>
      <c r="N37" s="310"/>
      <c r="O37" s="228"/>
      <c r="P37" s="229"/>
      <c r="Q37" s="229"/>
      <c r="R37" s="240"/>
    </row>
    <row r="38" spans="1:19" s="281" customFormat="1" ht="30" hidden="1" customHeight="1" x14ac:dyDescent="0.2">
      <c r="A38" s="283"/>
      <c r="B38" s="286">
        <v>20</v>
      </c>
      <c r="C38" s="311"/>
      <c r="D38" s="312"/>
      <c r="E38" s="313"/>
      <c r="F38" s="314"/>
      <c r="G38" s="323"/>
      <c r="H38" s="316"/>
      <c r="I38" s="326"/>
      <c r="J38" s="326"/>
      <c r="K38" s="326"/>
      <c r="L38" s="326"/>
      <c r="M38" s="326"/>
      <c r="N38" s="326"/>
      <c r="O38" s="285"/>
      <c r="P38" s="284" t="str">
        <f>IF(H38="p",(IF(ISNUMBER(M38),IF(ISNUMBER(G38),(M38-G38)/ABS(G38),"NA"),"NA")),IF(H38="q",(IF(ISNUMBER(M38),IF(ISNUMBER(G38),(G38-M38)/ABS(M38),"NA"),"NA")),"NA"))</f>
        <v>NA</v>
      </c>
      <c r="Q38" s="287" t="str">
        <f>IF(H38="p",(IF(ISNUMBER(M38),IF(ISNUMBER(L38),(M38-L38)/ABS(L38),"NA"),"NA")),IF(H38="q",(IF(ISNUMBER(M38),IF(ISNUMBER(L38),(L38-M38)/ABS(M38),"NA"),"NA")),"NA"))</f>
        <v>NA</v>
      </c>
      <c r="R38" s="289">
        <f>IF(OR(H38="p",H38="q"),COUNTIF(C38:D38,"Y"),0)</f>
        <v>0</v>
      </c>
      <c r="S38" s="283"/>
    </row>
    <row r="39" spans="1:19" s="281" customFormat="1" ht="18" hidden="1" customHeight="1" x14ac:dyDescent="0.2">
      <c r="A39" s="283"/>
      <c r="B39" s="286"/>
      <c r="C39" s="319"/>
      <c r="D39" s="307"/>
      <c r="E39" s="307"/>
      <c r="F39" s="307"/>
      <c r="G39" s="308"/>
      <c r="H39" s="308"/>
      <c r="I39" s="309"/>
      <c r="J39" s="309"/>
      <c r="K39" s="310"/>
      <c r="L39" s="310"/>
      <c r="M39" s="310"/>
      <c r="N39" s="310"/>
      <c r="O39" s="228"/>
      <c r="P39" s="229"/>
      <c r="Q39" s="229"/>
      <c r="R39" s="240"/>
    </row>
    <row r="40" spans="1:19" s="281" customFormat="1" ht="30" hidden="1" customHeight="1" x14ac:dyDescent="0.2">
      <c r="A40" s="283"/>
      <c r="B40" s="286">
        <v>21</v>
      </c>
      <c r="C40" s="311"/>
      <c r="D40" s="312"/>
      <c r="E40" s="313"/>
      <c r="F40" s="314"/>
      <c r="G40" s="323"/>
      <c r="H40" s="316"/>
      <c r="I40" s="324"/>
      <c r="J40" s="326"/>
      <c r="K40" s="326"/>
      <c r="L40" s="326"/>
      <c r="M40" s="326"/>
      <c r="N40" s="326"/>
      <c r="O40" s="285"/>
      <c r="P40" s="284" t="str">
        <f>IF(H40="p",(IF(ISNUMBER(M40),IF(ISNUMBER(G40),(M40-G40)/ABS(G40),"NA"),"NA")),IF(H40="q",(IF(ISNUMBER(M40),IF(ISNUMBER(G40),(G40-M40)/ABS(M40),"NA"),"NA")),"NA"))</f>
        <v>NA</v>
      </c>
      <c r="Q40" s="287" t="str">
        <f>IF(H40="p",(IF(ISNUMBER(M40),IF(ISNUMBER(L40),(M40-L40)/ABS(L40),"NA"),"NA")),IF(H40="q",(IF(ISNUMBER(M40),IF(ISNUMBER(L40),(L40-M40)/ABS(M40),"NA"),"NA")),"NA"))</f>
        <v>NA</v>
      </c>
      <c r="R40" s="289">
        <f>IF(OR(H40="p",H40="q"),COUNTIF(C40:D40,"Y"),0)</f>
        <v>0</v>
      </c>
      <c r="S40" s="283"/>
    </row>
    <row r="41" spans="1:19" s="281" customFormat="1" ht="18" hidden="1" customHeight="1" x14ac:dyDescent="0.2">
      <c r="A41" s="283"/>
      <c r="B41" s="286"/>
      <c r="C41" s="319"/>
      <c r="D41" s="307"/>
      <c r="E41" s="307"/>
      <c r="F41" s="307"/>
      <c r="G41" s="308"/>
      <c r="H41" s="308"/>
      <c r="I41" s="309"/>
      <c r="J41" s="309"/>
      <c r="K41" s="310"/>
      <c r="L41" s="310"/>
      <c r="M41" s="310"/>
      <c r="N41" s="310"/>
      <c r="O41" s="228"/>
      <c r="P41" s="229"/>
      <c r="Q41" s="229"/>
      <c r="R41" s="240"/>
    </row>
    <row r="42" spans="1:19" s="281" customFormat="1" ht="30" hidden="1" customHeight="1" x14ac:dyDescent="0.2">
      <c r="A42" s="283"/>
      <c r="B42" s="286">
        <v>22</v>
      </c>
      <c r="C42" s="311"/>
      <c r="D42" s="312"/>
      <c r="E42" s="313"/>
      <c r="F42" s="314"/>
      <c r="G42" s="323"/>
      <c r="H42" s="316"/>
      <c r="I42" s="324"/>
      <c r="J42" s="326"/>
      <c r="K42" s="326"/>
      <c r="L42" s="326"/>
      <c r="M42" s="326"/>
      <c r="N42" s="326"/>
      <c r="O42" s="285"/>
      <c r="P42" s="284" t="str">
        <f>IF(H42="p",(IF(ISNUMBER(M42),IF(ISNUMBER(G42),(M42-G42)/ABS(G42),"NA"),"NA")),IF(H42="q",(IF(ISNUMBER(M42),IF(ISNUMBER(G42),(G42-M42)/ABS(M42),"NA"),"NA")),"NA"))</f>
        <v>NA</v>
      </c>
      <c r="Q42" s="287" t="str">
        <f>IF(H42="p",(IF(ISNUMBER(M42),IF(ISNUMBER(L42),(M42-L42)/ABS(L42),"NA"),"NA")),IF(H42="q",(IF(ISNUMBER(M42),IF(ISNUMBER(L42),(L42-M42)/ABS(M42),"NA"),"NA")),"NA"))</f>
        <v>NA</v>
      </c>
      <c r="R42" s="289">
        <f>IF(OR(H42="p",H42="q"),COUNTIF(C42:D42,"Y"),0)</f>
        <v>0</v>
      </c>
      <c r="S42" s="283"/>
    </row>
    <row r="43" spans="1:19" s="281" customFormat="1" ht="18" hidden="1" customHeight="1" x14ac:dyDescent="0.2">
      <c r="A43" s="283"/>
      <c r="B43" s="286"/>
      <c r="C43" s="319"/>
      <c r="D43" s="307"/>
      <c r="E43" s="307"/>
      <c r="F43" s="307"/>
      <c r="G43" s="308"/>
      <c r="H43" s="308"/>
      <c r="I43" s="309"/>
      <c r="J43" s="309"/>
      <c r="K43" s="310"/>
      <c r="L43" s="310"/>
      <c r="M43" s="310"/>
      <c r="N43" s="310"/>
      <c r="O43" s="228"/>
      <c r="P43" s="229"/>
      <c r="Q43" s="229"/>
      <c r="R43" s="240"/>
    </row>
    <row r="44" spans="1:19" s="281" customFormat="1" ht="30" hidden="1" customHeight="1" x14ac:dyDescent="0.2">
      <c r="A44" s="283"/>
      <c r="B44" s="286">
        <v>23</v>
      </c>
      <c r="C44" s="311"/>
      <c r="D44" s="312"/>
      <c r="E44" s="313"/>
      <c r="F44" s="314"/>
      <c r="G44" s="323"/>
      <c r="H44" s="316"/>
      <c r="I44" s="326"/>
      <c r="J44" s="326"/>
      <c r="K44" s="326"/>
      <c r="L44" s="326"/>
      <c r="M44" s="326"/>
      <c r="N44" s="326"/>
      <c r="O44" s="285"/>
      <c r="P44" s="284" t="str">
        <f>IF(H44="p",(IF(ISNUMBER(M44),IF(ISNUMBER(G44),(M44-G44)/ABS(G44),"NA"),"NA")),IF(H44="q",(IF(ISNUMBER(M44),IF(ISNUMBER(G44),(G44-M44)/ABS(M44),"NA"),"NA")),"NA"))</f>
        <v>NA</v>
      </c>
      <c r="Q44" s="287" t="str">
        <f>IF(H44="p",(IF(ISNUMBER(M44),IF(ISNUMBER(L44),(M44-L44)/ABS(L44),"NA"),"NA")),IF(H44="q",(IF(ISNUMBER(M44),IF(ISNUMBER(L44),(L44-M44)/ABS(M44),"NA"),"NA")),"NA"))</f>
        <v>NA</v>
      </c>
      <c r="R44" s="289">
        <f>IF(OR(H44="p",H44="q"),COUNTIF(C44:D44,"Y"),0)</f>
        <v>0</v>
      </c>
      <c r="S44" s="283"/>
    </row>
    <row r="45" spans="1:19" s="281" customFormat="1" ht="18" hidden="1" customHeight="1" x14ac:dyDescent="0.2">
      <c r="A45" s="283"/>
      <c r="B45" s="286"/>
      <c r="C45" s="319"/>
      <c r="D45" s="307"/>
      <c r="E45" s="307"/>
      <c r="F45" s="307"/>
      <c r="G45" s="308"/>
      <c r="H45" s="308"/>
      <c r="I45" s="309"/>
      <c r="J45" s="309"/>
      <c r="K45" s="310"/>
      <c r="L45" s="310"/>
      <c r="M45" s="310"/>
      <c r="N45" s="310"/>
      <c r="O45" s="228"/>
      <c r="P45" s="229"/>
      <c r="Q45" s="229"/>
      <c r="R45" s="240"/>
    </row>
    <row r="46" spans="1:19" s="281" customFormat="1" ht="30" hidden="1" customHeight="1" x14ac:dyDescent="0.2">
      <c r="A46" s="283"/>
      <c r="B46" s="286">
        <v>24</v>
      </c>
      <c r="C46" s="311"/>
      <c r="D46" s="312"/>
      <c r="E46" s="313"/>
      <c r="F46" s="314"/>
      <c r="G46" s="323"/>
      <c r="H46" s="316"/>
      <c r="I46" s="326"/>
      <c r="J46" s="326"/>
      <c r="K46" s="326"/>
      <c r="L46" s="326"/>
      <c r="M46" s="326"/>
      <c r="N46" s="326"/>
      <c r="O46" s="285"/>
      <c r="P46" s="284" t="str">
        <f>IF(H46="p",(IF(ISNUMBER(M46),IF(ISNUMBER(G46),(M46-G46)/ABS(G46),"NA"),"NA")),IF(H46="q",(IF(ISNUMBER(M46),IF(ISNUMBER(G46),(G46-M46)/ABS(M46),"NA"),"NA")),"NA"))</f>
        <v>NA</v>
      </c>
      <c r="Q46" s="287" t="str">
        <f>IF(H46="p",(IF(ISNUMBER(M46),IF(ISNUMBER(L46),(M46-L46)/ABS(L46),"NA"),"NA")),IF(H46="q",(IF(ISNUMBER(M46),IF(ISNUMBER(L46),(L46-M46)/ABS(M46),"NA"),"NA")),"NA"))</f>
        <v>NA</v>
      </c>
      <c r="R46" s="289">
        <f>IF(OR(H46="p",H46="q"),COUNTIF(C46:D46,"Y"),0)</f>
        <v>0</v>
      </c>
      <c r="S46" s="283"/>
    </row>
    <row r="47" spans="1:19" s="281" customFormat="1" ht="18" hidden="1" customHeight="1" x14ac:dyDescent="0.2">
      <c r="A47" s="283"/>
      <c r="B47" s="286"/>
      <c r="C47" s="319"/>
      <c r="D47" s="307"/>
      <c r="E47" s="307"/>
      <c r="F47" s="307"/>
      <c r="G47" s="308"/>
      <c r="H47" s="308"/>
      <c r="I47" s="309"/>
      <c r="J47" s="309"/>
      <c r="K47" s="310"/>
      <c r="L47" s="310"/>
      <c r="M47" s="310"/>
      <c r="N47" s="310"/>
      <c r="O47" s="228"/>
      <c r="P47" s="229"/>
      <c r="Q47" s="229"/>
      <c r="R47" s="240"/>
    </row>
    <row r="48" spans="1:19" s="281" customFormat="1" ht="30" hidden="1" customHeight="1" x14ac:dyDescent="0.2">
      <c r="A48" s="283"/>
      <c r="B48" s="286">
        <v>25</v>
      </c>
      <c r="C48" s="311"/>
      <c r="D48" s="312"/>
      <c r="E48" s="313"/>
      <c r="F48" s="314"/>
      <c r="G48" s="323"/>
      <c r="H48" s="316"/>
      <c r="I48" s="326"/>
      <c r="J48" s="326"/>
      <c r="K48" s="326"/>
      <c r="L48" s="326"/>
      <c r="M48" s="326"/>
      <c r="N48" s="326"/>
      <c r="O48" s="285"/>
      <c r="P48" s="284" t="str">
        <f>IF(H48="p",(IF(ISNUMBER(M48),IF(ISNUMBER(G48),(M48-G48)/ABS(G48),"NA"),"NA")),IF(H48="q",(IF(ISNUMBER(M48),IF(ISNUMBER(G48),(G48-M48)/ABS(M48),"NA"),"NA")),"NA"))</f>
        <v>NA</v>
      </c>
      <c r="Q48" s="287" t="str">
        <f>IF(H48="p",(IF(ISNUMBER(M48),IF(ISNUMBER(L48),(M48-L48)/ABS(L48),"NA"),"NA")),IF(H48="q",(IF(ISNUMBER(M48),IF(ISNUMBER(L48),(L48-M48)/ABS(M48),"NA"),"NA")),"NA"))</f>
        <v>NA</v>
      </c>
      <c r="R48" s="289">
        <f>IF(OR(H48="p",H48="q"),COUNTIF(C48:D48,"Y"),0)</f>
        <v>0</v>
      </c>
      <c r="S48" s="283"/>
    </row>
    <row r="49" spans="1:19" s="281" customFormat="1" ht="18" hidden="1" customHeight="1" x14ac:dyDescent="0.2">
      <c r="A49" s="283"/>
      <c r="B49" s="286"/>
      <c r="C49" s="319"/>
      <c r="D49" s="307"/>
      <c r="E49" s="307"/>
      <c r="F49" s="307"/>
      <c r="G49" s="308"/>
      <c r="H49" s="308"/>
      <c r="I49" s="309"/>
      <c r="J49" s="309"/>
      <c r="K49" s="310"/>
      <c r="L49" s="310"/>
      <c r="M49" s="310"/>
      <c r="N49" s="310"/>
      <c r="O49" s="228"/>
      <c r="P49" s="229"/>
      <c r="Q49" s="229"/>
      <c r="R49" s="240"/>
    </row>
    <row r="50" spans="1:19" s="281" customFormat="1" ht="30" hidden="1" customHeight="1" x14ac:dyDescent="0.2">
      <c r="A50" s="283"/>
      <c r="B50" s="286">
        <v>26</v>
      </c>
      <c r="C50" s="311"/>
      <c r="D50" s="312"/>
      <c r="E50" s="313"/>
      <c r="F50" s="314"/>
      <c r="G50" s="323"/>
      <c r="H50" s="316"/>
      <c r="I50" s="326"/>
      <c r="J50" s="326"/>
      <c r="K50" s="326"/>
      <c r="L50" s="326"/>
      <c r="M50" s="326"/>
      <c r="N50" s="326"/>
      <c r="O50" s="285"/>
      <c r="P50" s="284" t="str">
        <f>IF(H50="p",(IF(ISNUMBER(M50),IF(ISNUMBER(G50),(M50-G50)/ABS(G50),"NA"),"NA")),IF(H50="q",(IF(ISNUMBER(M50),IF(ISNUMBER(G50),(G50-M50)/ABS(M50),"NA"),"NA")),"NA"))</f>
        <v>NA</v>
      </c>
      <c r="Q50" s="287" t="str">
        <f>IF(H50="p",(IF(ISNUMBER(M50),IF(ISNUMBER(L50),(M50-L50)/ABS(L50),"NA"),"NA")),IF(H50="q",(IF(ISNUMBER(M50),IF(ISNUMBER(L50),(L50-M50)/ABS(M50),"NA"),"NA")),"NA"))</f>
        <v>NA</v>
      </c>
      <c r="R50" s="289">
        <f>IF(OR(H50="p",H50="q"),COUNTIF(C50:D50,"Y"),0)</f>
        <v>0</v>
      </c>
      <c r="S50" s="283"/>
    </row>
    <row r="51" spans="1:19" s="281" customFormat="1" ht="18" hidden="1" customHeight="1" x14ac:dyDescent="0.2">
      <c r="A51" s="283"/>
      <c r="B51" s="286"/>
      <c r="C51" s="319"/>
      <c r="D51" s="307"/>
      <c r="E51" s="307"/>
      <c r="F51" s="307"/>
      <c r="G51" s="308"/>
      <c r="H51" s="308"/>
      <c r="I51" s="309"/>
      <c r="J51" s="309"/>
      <c r="K51" s="310"/>
      <c r="L51" s="310"/>
      <c r="M51" s="310"/>
      <c r="N51" s="310"/>
      <c r="O51" s="228"/>
      <c r="P51" s="229"/>
      <c r="Q51" s="229"/>
      <c r="R51" s="240"/>
    </row>
    <row r="52" spans="1:19" s="281" customFormat="1" ht="30" hidden="1" customHeight="1" x14ac:dyDescent="0.2">
      <c r="A52" s="283"/>
      <c r="B52" s="286">
        <v>27</v>
      </c>
      <c r="C52" s="311"/>
      <c r="D52" s="312"/>
      <c r="E52" s="313"/>
      <c r="F52" s="314"/>
      <c r="G52" s="323"/>
      <c r="H52" s="316"/>
      <c r="I52" s="326"/>
      <c r="J52" s="326"/>
      <c r="K52" s="326"/>
      <c r="L52" s="326"/>
      <c r="M52" s="326"/>
      <c r="N52" s="326"/>
      <c r="O52" s="285"/>
      <c r="P52" s="284" t="str">
        <f>IF(H52="p",(IF(ISNUMBER(M52),IF(ISNUMBER(G52),(M52-G52)/ABS(G52),"NA"),"NA")),IF(H52="q",(IF(ISNUMBER(M52),IF(ISNUMBER(G52),(G52-M52)/ABS(M52),"NA"),"NA")),"NA"))</f>
        <v>NA</v>
      </c>
      <c r="Q52" s="287" t="str">
        <f>IF(H52="p",(IF(ISNUMBER(M52),IF(ISNUMBER(L52),(M52-L52)/ABS(L52),"NA"),"NA")),IF(H52="q",(IF(ISNUMBER(M52),IF(ISNUMBER(L52),(L52-M52)/ABS(M52),"NA"),"NA")),"NA"))</f>
        <v>NA</v>
      </c>
      <c r="R52" s="289">
        <f>IF(OR(H52="p",H52="q"),COUNTIF(C52:D52,"Y"),0)</f>
        <v>0</v>
      </c>
      <c r="S52" s="283"/>
    </row>
    <row r="53" spans="1:19" s="281" customFormat="1" ht="18" hidden="1" customHeight="1" x14ac:dyDescent="0.2">
      <c r="A53" s="283"/>
      <c r="B53" s="286"/>
      <c r="C53" s="319"/>
      <c r="D53" s="307"/>
      <c r="E53" s="307"/>
      <c r="F53" s="307"/>
      <c r="G53" s="308"/>
      <c r="H53" s="308"/>
      <c r="I53" s="309"/>
      <c r="J53" s="309"/>
      <c r="K53" s="310"/>
      <c r="L53" s="310"/>
      <c r="M53" s="310"/>
      <c r="N53" s="310"/>
      <c r="O53" s="228"/>
      <c r="P53" s="229"/>
      <c r="Q53" s="229"/>
      <c r="R53" s="240"/>
    </row>
    <row r="54" spans="1:19" s="281" customFormat="1" ht="30" hidden="1" customHeight="1" x14ac:dyDescent="0.2">
      <c r="A54" s="283"/>
      <c r="B54" s="286">
        <v>28</v>
      </c>
      <c r="C54" s="311"/>
      <c r="D54" s="312"/>
      <c r="E54" s="313"/>
      <c r="F54" s="314"/>
      <c r="G54" s="323"/>
      <c r="H54" s="316"/>
      <c r="I54" s="326"/>
      <c r="J54" s="326"/>
      <c r="K54" s="326"/>
      <c r="L54" s="326"/>
      <c r="M54" s="326"/>
      <c r="N54" s="326"/>
      <c r="O54" s="285"/>
      <c r="P54" s="284" t="str">
        <f>IF(H54="p",(IF(ISNUMBER(M54),IF(ISNUMBER(G54),(M54-G54)/ABS(G54),"NA"),"NA")),IF(H54="q",(IF(ISNUMBER(M54),IF(ISNUMBER(G54),(G54-M54)/ABS(M54),"NA"),"NA")),"NA"))</f>
        <v>NA</v>
      </c>
      <c r="Q54" s="287" t="str">
        <f>IF(H54="p",(IF(ISNUMBER(M54),IF(ISNUMBER(L54),(M54-L54)/ABS(L54),"NA"),"NA")),IF(H54="q",(IF(ISNUMBER(M54),IF(ISNUMBER(L54),(L54-M54)/ABS(M54),"NA"),"NA")),"NA"))</f>
        <v>NA</v>
      </c>
      <c r="R54" s="289">
        <f>IF(OR(H54="p",H54="q"),COUNTIF(C54:D54,"Y"),0)</f>
        <v>0</v>
      </c>
      <c r="S54" s="283"/>
    </row>
    <row r="55" spans="1:19" s="281" customFormat="1" ht="18" hidden="1" customHeight="1" x14ac:dyDescent="0.2">
      <c r="A55" s="283"/>
      <c r="B55" s="286"/>
      <c r="C55" s="319"/>
      <c r="D55" s="307"/>
      <c r="E55" s="307"/>
      <c r="F55" s="307"/>
      <c r="G55" s="308"/>
      <c r="H55" s="308"/>
      <c r="I55" s="309"/>
      <c r="J55" s="309"/>
      <c r="K55" s="310"/>
      <c r="L55" s="310"/>
      <c r="M55" s="310"/>
      <c r="N55" s="310"/>
      <c r="O55" s="228"/>
      <c r="P55" s="229"/>
      <c r="Q55" s="229"/>
      <c r="R55" s="240"/>
    </row>
    <row r="56" spans="1:19" s="281" customFormat="1" ht="30" hidden="1" customHeight="1" x14ac:dyDescent="0.2">
      <c r="A56" s="283"/>
      <c r="B56" s="286">
        <v>29</v>
      </c>
      <c r="C56" s="311"/>
      <c r="D56" s="312"/>
      <c r="E56" s="313"/>
      <c r="F56" s="314"/>
      <c r="G56" s="323"/>
      <c r="H56" s="316"/>
      <c r="I56" s="326"/>
      <c r="J56" s="326"/>
      <c r="K56" s="326"/>
      <c r="L56" s="326"/>
      <c r="M56" s="326"/>
      <c r="N56" s="326"/>
      <c r="O56" s="285"/>
      <c r="P56" s="284" t="str">
        <f>IF(H56="p",(IF(ISNUMBER(M56),IF(ISNUMBER(G56),(M56-G56)/ABS(G56),"NA"),"NA")),IF(H56="q",(IF(ISNUMBER(M56),IF(ISNUMBER(G56),(G56-M56)/ABS(M56),"NA"),"NA")),"NA"))</f>
        <v>NA</v>
      </c>
      <c r="Q56" s="287" t="str">
        <f>IF(H56="p",(IF(ISNUMBER(M56),IF(ISNUMBER(L56),(M56-L56)/ABS(L56),"NA"),"NA")),IF(H56="q",(IF(ISNUMBER(M56),IF(ISNUMBER(L56),(L56-M56)/ABS(M56),"NA"),"NA")),"NA"))</f>
        <v>NA</v>
      </c>
      <c r="R56" s="289">
        <f>IF(OR(H56="p",H56="q"),COUNTIF(C56:D56,"Y"),0)</f>
        <v>0</v>
      </c>
      <c r="S56" s="283"/>
    </row>
    <row r="57" spans="1:19" s="281" customFormat="1" ht="18" hidden="1" customHeight="1" x14ac:dyDescent="0.2">
      <c r="A57" s="283"/>
      <c r="B57" s="286"/>
      <c r="C57" s="319"/>
      <c r="D57" s="307"/>
      <c r="E57" s="307"/>
      <c r="F57" s="307"/>
      <c r="G57" s="308"/>
      <c r="H57" s="308"/>
      <c r="I57" s="309"/>
      <c r="J57" s="309"/>
      <c r="K57" s="310"/>
      <c r="L57" s="310"/>
      <c r="M57" s="310"/>
      <c r="N57" s="310"/>
      <c r="O57" s="228"/>
      <c r="P57" s="229"/>
      <c r="Q57" s="229"/>
      <c r="R57" s="240"/>
    </row>
    <row r="58" spans="1:19" s="281" customFormat="1" ht="30" hidden="1" customHeight="1" x14ac:dyDescent="0.2">
      <c r="A58" s="283"/>
      <c r="B58" s="286">
        <v>30</v>
      </c>
      <c r="C58" s="311"/>
      <c r="D58" s="312"/>
      <c r="E58" s="313"/>
      <c r="F58" s="314"/>
      <c r="G58" s="323"/>
      <c r="H58" s="316"/>
      <c r="I58" s="326"/>
      <c r="J58" s="326"/>
      <c r="K58" s="326"/>
      <c r="L58" s="326"/>
      <c r="M58" s="326"/>
      <c r="N58" s="326"/>
      <c r="O58" s="285"/>
      <c r="P58" s="284" t="str">
        <f>IF(H58="p",(IF(ISNUMBER(M58),IF(ISNUMBER(G58),(M58-G58)/ABS(G58),"NA"),"NA")),IF(H58="q",(IF(ISNUMBER(M58),IF(ISNUMBER(G58),(G58-M58)/ABS(M58),"NA"),"NA")),"NA"))</f>
        <v>NA</v>
      </c>
      <c r="Q58" s="287" t="str">
        <f>IF(H58="p",(IF(ISNUMBER(M58),IF(ISNUMBER(L58),(M58-L58)/ABS(L58),"NA"),"NA")),IF(H58="q",(IF(ISNUMBER(M58),IF(ISNUMBER(L58),(L58-M58)/ABS(M58),"NA"),"NA")),"NA"))</f>
        <v>NA</v>
      </c>
      <c r="R58" s="289">
        <f>IF(OR(H58="p",H58="q"),COUNTIF(C58:D58,"Y"),0)</f>
        <v>0</v>
      </c>
      <c r="S58" s="283"/>
    </row>
    <row r="59" spans="1:19" s="281" customFormat="1" ht="18" hidden="1" customHeight="1" x14ac:dyDescent="0.2">
      <c r="A59" s="283"/>
      <c r="B59" s="233"/>
      <c r="C59" s="327"/>
      <c r="D59" s="282"/>
      <c r="E59" s="328"/>
      <c r="F59" s="328"/>
      <c r="G59" s="329"/>
      <c r="H59" s="329"/>
      <c r="I59" s="328"/>
      <c r="J59" s="328"/>
      <c r="K59" s="282"/>
      <c r="L59" s="282"/>
      <c r="M59" s="282"/>
      <c r="N59" s="282"/>
      <c r="O59" s="282"/>
      <c r="P59" s="282"/>
      <c r="Q59" s="282"/>
      <c r="R59" s="240"/>
    </row>
    <row r="60" spans="1:19" x14ac:dyDescent="0.2">
      <c r="A60" s="230"/>
      <c r="B60" s="234"/>
      <c r="C60" s="234"/>
      <c r="D60" s="234"/>
      <c r="E60" s="234"/>
      <c r="F60" s="234"/>
      <c r="G60" s="234"/>
      <c r="H60" s="234"/>
      <c r="I60" s="234"/>
      <c r="J60" s="234"/>
      <c r="K60" s="234"/>
      <c r="L60" s="234"/>
      <c r="M60" s="234"/>
      <c r="N60" s="234"/>
      <c r="O60" s="234"/>
      <c r="P60" s="235"/>
      <c r="Q60" s="235"/>
      <c r="R60" s="240"/>
    </row>
    <row r="61" spans="1:19" ht="6" customHeight="1" x14ac:dyDescent="0.2"/>
    <row r="62" spans="1:19" x14ac:dyDescent="0.2">
      <c r="C62" s="236" t="s">
        <v>17</v>
      </c>
      <c r="I62" s="236" t="s">
        <v>18</v>
      </c>
    </row>
    <row r="63" spans="1:19" x14ac:dyDescent="0.2">
      <c r="C63" s="266" t="s">
        <v>15</v>
      </c>
      <c r="D63" s="267" t="s">
        <v>16</v>
      </c>
      <c r="E63" s="268"/>
      <c r="F63" s="267"/>
      <c r="G63" s="231"/>
      <c r="I63" s="87"/>
      <c r="J63" s="88"/>
      <c r="K63" s="88"/>
      <c r="L63" s="88"/>
      <c r="M63" s="88"/>
      <c r="N63" s="330"/>
    </row>
    <row r="64" spans="1:19" x14ac:dyDescent="0.2">
      <c r="C64" s="269" t="s">
        <v>4</v>
      </c>
      <c r="D64" s="267" t="s">
        <v>5</v>
      </c>
      <c r="E64" s="268"/>
      <c r="F64" s="267"/>
      <c r="G64" s="231"/>
      <c r="I64" s="331"/>
      <c r="J64" s="88"/>
      <c r="K64" s="88"/>
      <c r="L64" s="88"/>
      <c r="M64" s="88"/>
      <c r="N64" s="330"/>
    </row>
    <row r="65" spans="3:14" x14ac:dyDescent="0.2">
      <c r="C65" s="270" t="s">
        <v>6</v>
      </c>
      <c r="D65" s="267" t="s">
        <v>7</v>
      </c>
      <c r="E65" s="271"/>
      <c r="F65" s="267"/>
      <c r="G65" s="231"/>
      <c r="I65" s="332"/>
      <c r="J65" s="88"/>
      <c r="K65" s="88"/>
      <c r="L65" s="88"/>
      <c r="M65" s="88"/>
      <c r="N65" s="330"/>
    </row>
    <row r="66" spans="3:14" ht="15.75" x14ac:dyDescent="0.2">
      <c r="C66" s="272" t="s">
        <v>34</v>
      </c>
      <c r="D66" s="267" t="s">
        <v>12</v>
      </c>
      <c r="E66" s="273"/>
      <c r="F66" s="267"/>
      <c r="G66" s="231"/>
      <c r="I66" s="333"/>
      <c r="J66" s="88"/>
      <c r="K66" s="88"/>
      <c r="L66" s="88"/>
      <c r="M66" s="88"/>
      <c r="N66" s="330"/>
    </row>
    <row r="67" spans="3:14" ht="15.75" x14ac:dyDescent="0.2">
      <c r="C67" s="274" t="s">
        <v>24</v>
      </c>
      <c r="D67" s="267" t="s">
        <v>19</v>
      </c>
      <c r="E67" s="275"/>
      <c r="F67" s="267"/>
      <c r="G67" s="231"/>
      <c r="I67" s="334"/>
      <c r="J67" s="88"/>
      <c r="K67" s="88"/>
      <c r="L67" s="88"/>
      <c r="M67" s="88"/>
      <c r="N67" s="330"/>
    </row>
    <row r="68" spans="3:14" ht="15.75" x14ac:dyDescent="0.2">
      <c r="C68" s="276" t="s">
        <v>23</v>
      </c>
      <c r="D68" s="267" t="s">
        <v>20</v>
      </c>
      <c r="E68" s="277"/>
      <c r="F68" s="267"/>
      <c r="G68" s="231"/>
      <c r="I68" s="335"/>
      <c r="J68" s="88"/>
      <c r="K68" s="88"/>
      <c r="L68" s="88"/>
      <c r="M68" s="88"/>
      <c r="N68" s="330"/>
    </row>
    <row r="69" spans="3:14" ht="15.75" x14ac:dyDescent="0.2">
      <c r="C69" s="278" t="s">
        <v>23</v>
      </c>
      <c r="D69" s="267" t="s">
        <v>63</v>
      </c>
      <c r="E69" s="277"/>
      <c r="F69" s="267"/>
      <c r="G69" s="232"/>
      <c r="I69" s="335"/>
      <c r="J69" s="88"/>
      <c r="K69" s="88"/>
      <c r="L69" s="88"/>
      <c r="M69" s="88"/>
      <c r="N69" s="330"/>
    </row>
    <row r="70" spans="3:14" x14ac:dyDescent="0.2">
      <c r="E70" s="232"/>
      <c r="F70" s="232"/>
      <c r="G70" s="232"/>
    </row>
    <row r="71" spans="3:14" x14ac:dyDescent="0.2">
      <c r="E71" s="232"/>
      <c r="F71" s="232"/>
      <c r="G71" s="232"/>
    </row>
  </sheetData>
  <protectedRanges>
    <protectedRange password="9F57" sqref="C7:D7 C9:D9 C11:D11 C13:D13 C15:D15 C17:D17 C19:D19 C21:D21 N29 N27 N25 N23 N21 N19 N15 N13 N11 N9 N7 C23:D23 C25:D25 C27:D27 C29:D29" name="Περιοχή2" securityDescriptor="O:WDG:WDD:(A;;CC;;;S-1-5-21-1060284298-1004336348-1801674531-3119)"/>
  </protectedRanges>
  <mergeCells count="2">
    <mergeCell ref="C1:H1"/>
    <mergeCell ref="B5:C5"/>
  </mergeCells>
  <conditionalFormatting sqref="P38:Q44 P46:Q52 P54:Q58 P30:Q36">
    <cfRule type="cellIs" dxfId="25538" priority="7959" stopIfTrue="1" operator="lessThan">
      <formula>0</formula>
    </cfRule>
    <cfRule type="cellIs" dxfId="25537" priority="7960" stopIfTrue="1" operator="greaterThan">
      <formula>0</formula>
    </cfRule>
  </conditionalFormatting>
  <conditionalFormatting sqref="J30:N30 J32:N32 J34:N34 J36:N36 J38:N38 J40:N40 J42:N42 J44:N44 J46:N46 J48:N48 J50:N50 J52:N52 J54:N54 J56:N56 J58:N58">
    <cfRule type="cellIs" dxfId="25536" priority="7956" operator="equal">
      <formula>"?"</formula>
    </cfRule>
  </conditionalFormatting>
  <conditionalFormatting sqref="C30:C59">
    <cfRule type="cellIs" dxfId="25535" priority="7949" operator="equal">
      <formula>"N"</formula>
    </cfRule>
    <cfRule type="cellIs" dxfId="25534" priority="7950" operator="equal">
      <formula>"Y"</formula>
    </cfRule>
  </conditionalFormatting>
  <conditionalFormatting sqref="H58 H56 H54 H52 H50 H48 H46 H44 H42 H40 H38 H36 H34 H32 H30">
    <cfRule type="cellIs" dxfId="25533" priority="7924" operator="equal">
      <formula>"q"</formula>
    </cfRule>
  </conditionalFormatting>
  <conditionalFormatting sqref="P54:Q54">
    <cfRule type="cellIs" dxfId="25532" priority="6284" stopIfTrue="1" operator="lessThan">
      <formula>0</formula>
    </cfRule>
    <cfRule type="cellIs" dxfId="25531" priority="6285" stopIfTrue="1" operator="greaterThan">
      <formula>0</formula>
    </cfRule>
  </conditionalFormatting>
  <conditionalFormatting sqref="P54:Q54">
    <cfRule type="cellIs" dxfId="25530" priority="6281" stopIfTrue="1" operator="lessThan">
      <formula>0</formula>
    </cfRule>
    <cfRule type="cellIs" dxfId="25529" priority="6282" stopIfTrue="1" operator="greaterThan">
      <formula>0</formula>
    </cfRule>
  </conditionalFormatting>
  <conditionalFormatting sqref="P54:Q54">
    <cfRule type="cellIs" dxfId="25528" priority="6278" stopIfTrue="1" operator="lessThan">
      <formula>0</formula>
    </cfRule>
    <cfRule type="cellIs" dxfId="25527" priority="6279" stopIfTrue="1" operator="greaterThan">
      <formula>0</formula>
    </cfRule>
  </conditionalFormatting>
  <conditionalFormatting sqref="P54:Q54">
    <cfRule type="cellIs" dxfId="25526" priority="6275" stopIfTrue="1" operator="lessThan">
      <formula>0</formula>
    </cfRule>
    <cfRule type="cellIs" dxfId="25525" priority="6276" stopIfTrue="1" operator="greaterThan">
      <formula>0</formula>
    </cfRule>
  </conditionalFormatting>
  <conditionalFormatting sqref="P54:Q54">
    <cfRule type="cellIs" dxfId="25524" priority="6272" stopIfTrue="1" operator="lessThan">
      <formula>0</formula>
    </cfRule>
    <cfRule type="cellIs" dxfId="25523" priority="6273" stopIfTrue="1" operator="greaterThan">
      <formula>0</formula>
    </cfRule>
  </conditionalFormatting>
  <conditionalFormatting sqref="P54:Q54">
    <cfRule type="cellIs" dxfId="25522" priority="6269" stopIfTrue="1" operator="lessThan">
      <formula>0</formula>
    </cfRule>
    <cfRule type="cellIs" dxfId="25521" priority="6270" stopIfTrue="1" operator="greaterThan">
      <formula>0</formula>
    </cfRule>
  </conditionalFormatting>
  <conditionalFormatting sqref="P54:Q54">
    <cfRule type="cellIs" dxfId="25520" priority="6266" stopIfTrue="1" operator="lessThan">
      <formula>0</formula>
    </cfRule>
    <cfRule type="cellIs" dxfId="25519" priority="6267" stopIfTrue="1" operator="greaterThan">
      <formula>0</formula>
    </cfRule>
  </conditionalFormatting>
  <conditionalFormatting sqref="P54:Q54">
    <cfRule type="cellIs" dxfId="25518" priority="6263" stopIfTrue="1" operator="lessThan">
      <formula>0</formula>
    </cfRule>
    <cfRule type="cellIs" dxfId="25517" priority="6264" stopIfTrue="1" operator="greaterThan">
      <formula>0</formula>
    </cfRule>
  </conditionalFormatting>
  <conditionalFormatting sqref="P54:Q54">
    <cfRule type="cellIs" dxfId="25516" priority="6260" stopIfTrue="1" operator="lessThan">
      <formula>0</formula>
    </cfRule>
    <cfRule type="cellIs" dxfId="25515" priority="6261" stopIfTrue="1" operator="greaterThan">
      <formula>0</formula>
    </cfRule>
  </conditionalFormatting>
  <conditionalFormatting sqref="P54:Q54">
    <cfRule type="cellIs" dxfId="25514" priority="6257" stopIfTrue="1" operator="lessThan">
      <formula>0</formula>
    </cfRule>
    <cfRule type="cellIs" dxfId="25513" priority="6258" stopIfTrue="1" operator="greaterThan">
      <formula>0</formula>
    </cfRule>
  </conditionalFormatting>
  <conditionalFormatting sqref="P54:Q54">
    <cfRule type="cellIs" dxfId="25512" priority="6254" stopIfTrue="1" operator="lessThan">
      <formula>0</formula>
    </cfRule>
    <cfRule type="cellIs" dxfId="25511" priority="6255" stopIfTrue="1" operator="greaterThan">
      <formula>0</formula>
    </cfRule>
  </conditionalFormatting>
  <conditionalFormatting sqref="P54:Q54">
    <cfRule type="cellIs" dxfId="25510" priority="6251" stopIfTrue="1" operator="lessThan">
      <formula>0</formula>
    </cfRule>
    <cfRule type="cellIs" dxfId="25509" priority="6252" stopIfTrue="1" operator="greaterThan">
      <formula>0</formula>
    </cfRule>
  </conditionalFormatting>
  <conditionalFormatting sqref="P54:Q54">
    <cfRule type="cellIs" dxfId="25508" priority="6248" stopIfTrue="1" operator="lessThan">
      <formula>0</formula>
    </cfRule>
    <cfRule type="cellIs" dxfId="25507" priority="6249" stopIfTrue="1" operator="greaterThan">
      <formula>0</formula>
    </cfRule>
  </conditionalFormatting>
  <conditionalFormatting sqref="P54:Q54">
    <cfRule type="cellIs" dxfId="25506" priority="6245" stopIfTrue="1" operator="lessThan">
      <formula>0</formula>
    </cfRule>
    <cfRule type="cellIs" dxfId="25505" priority="6246" stopIfTrue="1" operator="greaterThan">
      <formula>0</formula>
    </cfRule>
  </conditionalFormatting>
  <conditionalFormatting sqref="P56:Q56">
    <cfRule type="cellIs" dxfId="25504" priority="6242" stopIfTrue="1" operator="lessThan">
      <formula>0</formula>
    </cfRule>
    <cfRule type="cellIs" dxfId="25503" priority="6243" stopIfTrue="1" operator="greaterThan">
      <formula>0</formula>
    </cfRule>
  </conditionalFormatting>
  <conditionalFormatting sqref="P56:Q56">
    <cfRule type="cellIs" dxfId="25502" priority="6239" stopIfTrue="1" operator="lessThan">
      <formula>0</formula>
    </cfRule>
    <cfRule type="cellIs" dxfId="25501" priority="6240" stopIfTrue="1" operator="greaterThan">
      <formula>0</formula>
    </cfRule>
  </conditionalFormatting>
  <conditionalFormatting sqref="P56:Q56">
    <cfRule type="cellIs" dxfId="25500" priority="6236" stopIfTrue="1" operator="lessThan">
      <formula>0</formula>
    </cfRule>
    <cfRule type="cellIs" dxfId="25499" priority="6237" stopIfTrue="1" operator="greaterThan">
      <formula>0</formula>
    </cfRule>
  </conditionalFormatting>
  <conditionalFormatting sqref="P56:Q56">
    <cfRule type="cellIs" dxfId="25498" priority="6233" stopIfTrue="1" operator="lessThan">
      <formula>0</formula>
    </cfRule>
    <cfRule type="cellIs" dxfId="25497" priority="6234" stopIfTrue="1" operator="greaterThan">
      <formula>0</formula>
    </cfRule>
  </conditionalFormatting>
  <conditionalFormatting sqref="P56:Q56">
    <cfRule type="cellIs" dxfId="25496" priority="6230" stopIfTrue="1" operator="lessThan">
      <formula>0</formula>
    </cfRule>
    <cfRule type="cellIs" dxfId="25495" priority="6231" stopIfTrue="1" operator="greaterThan">
      <formula>0</formula>
    </cfRule>
  </conditionalFormatting>
  <conditionalFormatting sqref="P56:Q56">
    <cfRule type="cellIs" dxfId="25494" priority="6227" stopIfTrue="1" operator="lessThan">
      <formula>0</formula>
    </cfRule>
    <cfRule type="cellIs" dxfId="25493" priority="6228" stopIfTrue="1" operator="greaterThan">
      <formula>0</formula>
    </cfRule>
  </conditionalFormatting>
  <conditionalFormatting sqref="P56:Q56">
    <cfRule type="cellIs" dxfId="25492" priority="6224" stopIfTrue="1" operator="lessThan">
      <formula>0</formula>
    </cfRule>
    <cfRule type="cellIs" dxfId="25491" priority="6225" stopIfTrue="1" operator="greaterThan">
      <formula>0</formula>
    </cfRule>
  </conditionalFormatting>
  <conditionalFormatting sqref="P56:Q56">
    <cfRule type="cellIs" dxfId="25490" priority="6221" stopIfTrue="1" operator="lessThan">
      <formula>0</formula>
    </cfRule>
    <cfRule type="cellIs" dxfId="25489" priority="6222" stopIfTrue="1" operator="greaterThan">
      <formula>0</formula>
    </cfRule>
  </conditionalFormatting>
  <conditionalFormatting sqref="P56:Q56">
    <cfRule type="cellIs" dxfId="25488" priority="6218" stopIfTrue="1" operator="lessThan">
      <formula>0</formula>
    </cfRule>
    <cfRule type="cellIs" dxfId="25487" priority="6219" stopIfTrue="1" operator="greaterThan">
      <formula>0</formula>
    </cfRule>
  </conditionalFormatting>
  <conditionalFormatting sqref="P56:Q56">
    <cfRule type="cellIs" dxfId="25486" priority="6215" stopIfTrue="1" operator="lessThan">
      <formula>0</formula>
    </cfRule>
    <cfRule type="cellIs" dxfId="25485" priority="6216" stopIfTrue="1" operator="greaterThan">
      <formula>0</formula>
    </cfRule>
  </conditionalFormatting>
  <conditionalFormatting sqref="P56:Q56">
    <cfRule type="cellIs" dxfId="25484" priority="6212" stopIfTrue="1" operator="lessThan">
      <formula>0</formula>
    </cfRule>
    <cfRule type="cellIs" dxfId="25483" priority="6213" stopIfTrue="1" operator="greaterThan">
      <formula>0</formula>
    </cfRule>
  </conditionalFormatting>
  <conditionalFormatting sqref="P56:Q56">
    <cfRule type="cellIs" dxfId="25482" priority="6209" stopIfTrue="1" operator="lessThan">
      <formula>0</formula>
    </cfRule>
    <cfRule type="cellIs" dxfId="25481" priority="6210" stopIfTrue="1" operator="greaterThan">
      <formula>0</formula>
    </cfRule>
  </conditionalFormatting>
  <conditionalFormatting sqref="P56:Q56">
    <cfRule type="cellIs" dxfId="25480" priority="6206" stopIfTrue="1" operator="lessThan">
      <formula>0</formula>
    </cfRule>
    <cfRule type="cellIs" dxfId="25479" priority="6207" stopIfTrue="1" operator="greaterThan">
      <formula>0</formula>
    </cfRule>
  </conditionalFormatting>
  <conditionalFormatting sqref="P56:Q56">
    <cfRule type="cellIs" dxfId="25478" priority="6203" stopIfTrue="1" operator="lessThan">
      <formula>0</formula>
    </cfRule>
    <cfRule type="cellIs" dxfId="25477" priority="6204" stopIfTrue="1" operator="greaterThan">
      <formula>0</formula>
    </cfRule>
  </conditionalFormatting>
  <conditionalFormatting sqref="P56:Q56">
    <cfRule type="cellIs" dxfId="25476" priority="6200" stopIfTrue="1" operator="lessThan">
      <formula>0</formula>
    </cfRule>
    <cfRule type="cellIs" dxfId="25475" priority="6201" stopIfTrue="1" operator="greaterThan">
      <formula>0</formula>
    </cfRule>
  </conditionalFormatting>
  <conditionalFormatting sqref="P56:Q56">
    <cfRule type="cellIs" dxfId="25474" priority="6197" stopIfTrue="1" operator="lessThan">
      <formula>0</formula>
    </cfRule>
    <cfRule type="cellIs" dxfId="25473" priority="6198" stopIfTrue="1" operator="greaterThan">
      <formula>0</formula>
    </cfRule>
  </conditionalFormatting>
  <conditionalFormatting sqref="P56:Q56">
    <cfRule type="cellIs" dxfId="25472" priority="6194" stopIfTrue="1" operator="lessThan">
      <formula>0</formula>
    </cfRule>
    <cfRule type="cellIs" dxfId="25471" priority="6195" stopIfTrue="1" operator="greaterThan">
      <formula>0</formula>
    </cfRule>
  </conditionalFormatting>
  <conditionalFormatting sqref="P56:Q56">
    <cfRule type="cellIs" dxfId="25470" priority="6191" stopIfTrue="1" operator="lessThan">
      <formula>0</formula>
    </cfRule>
    <cfRule type="cellIs" dxfId="25469" priority="6192" stopIfTrue="1" operator="greaterThan">
      <formula>0</formula>
    </cfRule>
  </conditionalFormatting>
  <conditionalFormatting sqref="P56:Q56">
    <cfRule type="cellIs" dxfId="25468" priority="6188" stopIfTrue="1" operator="lessThan">
      <formula>0</formula>
    </cfRule>
    <cfRule type="cellIs" dxfId="25467" priority="6189" stopIfTrue="1" operator="greaterThan">
      <formula>0</formula>
    </cfRule>
  </conditionalFormatting>
  <conditionalFormatting sqref="P56:Q56">
    <cfRule type="cellIs" dxfId="25466" priority="6185" stopIfTrue="1" operator="lessThan">
      <formula>0</formula>
    </cfRule>
    <cfRule type="cellIs" dxfId="25465" priority="6186" stopIfTrue="1" operator="greaterThan">
      <formula>0</formula>
    </cfRule>
  </conditionalFormatting>
  <conditionalFormatting sqref="P58:Q58">
    <cfRule type="cellIs" dxfId="25464" priority="6182" stopIfTrue="1" operator="lessThan">
      <formula>0</formula>
    </cfRule>
    <cfRule type="cellIs" dxfId="25463" priority="6183" stopIfTrue="1" operator="greaterThan">
      <formula>0</formula>
    </cfRule>
  </conditionalFormatting>
  <conditionalFormatting sqref="P58:Q58">
    <cfRule type="cellIs" dxfId="25462" priority="6179" stopIfTrue="1" operator="lessThan">
      <formula>0</formula>
    </cfRule>
    <cfRule type="cellIs" dxfId="25461" priority="6180" stopIfTrue="1" operator="greaterThan">
      <formula>0</formula>
    </cfRule>
  </conditionalFormatting>
  <conditionalFormatting sqref="P58:Q58">
    <cfRule type="cellIs" dxfId="25460" priority="6176" stopIfTrue="1" operator="lessThan">
      <formula>0</formula>
    </cfRule>
    <cfRule type="cellIs" dxfId="25459" priority="6177" stopIfTrue="1" operator="greaterThan">
      <formula>0</formula>
    </cfRule>
  </conditionalFormatting>
  <conditionalFormatting sqref="P58:Q58">
    <cfRule type="cellIs" dxfId="25458" priority="6173" stopIfTrue="1" operator="lessThan">
      <formula>0</formula>
    </cfRule>
    <cfRule type="cellIs" dxfId="25457" priority="6174" stopIfTrue="1" operator="greaterThan">
      <formula>0</formula>
    </cfRule>
  </conditionalFormatting>
  <conditionalFormatting sqref="P58:Q58">
    <cfRule type="cellIs" dxfId="25456" priority="6170" stopIfTrue="1" operator="lessThan">
      <formula>0</formula>
    </cfRule>
    <cfRule type="cellIs" dxfId="25455" priority="6171" stopIfTrue="1" operator="greaterThan">
      <formula>0</formula>
    </cfRule>
  </conditionalFormatting>
  <conditionalFormatting sqref="P58:Q58">
    <cfRule type="cellIs" dxfId="25454" priority="6167" stopIfTrue="1" operator="lessThan">
      <formula>0</formula>
    </cfRule>
    <cfRule type="cellIs" dxfId="25453" priority="6168" stopIfTrue="1" operator="greaterThan">
      <formula>0</formula>
    </cfRule>
  </conditionalFormatting>
  <conditionalFormatting sqref="P58:Q58">
    <cfRule type="cellIs" dxfId="25452" priority="6164" stopIfTrue="1" operator="lessThan">
      <formula>0</formula>
    </cfRule>
    <cfRule type="cellIs" dxfId="25451" priority="6165" stopIfTrue="1" operator="greaterThan">
      <formula>0</formula>
    </cfRule>
  </conditionalFormatting>
  <conditionalFormatting sqref="P58:Q58">
    <cfRule type="cellIs" dxfId="25450" priority="6161" stopIfTrue="1" operator="lessThan">
      <formula>0</formula>
    </cfRule>
    <cfRule type="cellIs" dxfId="25449" priority="6162" stopIfTrue="1" operator="greaterThan">
      <formula>0</formula>
    </cfRule>
  </conditionalFormatting>
  <conditionalFormatting sqref="P58:Q58">
    <cfRule type="cellIs" dxfId="25448" priority="6158" stopIfTrue="1" operator="lessThan">
      <formula>0</formula>
    </cfRule>
    <cfRule type="cellIs" dxfId="25447" priority="6159" stopIfTrue="1" operator="greaterThan">
      <formula>0</formula>
    </cfRule>
  </conditionalFormatting>
  <conditionalFormatting sqref="P58:Q58">
    <cfRule type="cellIs" dxfId="25446" priority="6155" stopIfTrue="1" operator="lessThan">
      <formula>0</formula>
    </cfRule>
    <cfRule type="cellIs" dxfId="25445" priority="6156" stopIfTrue="1" operator="greaterThan">
      <formula>0</formula>
    </cfRule>
  </conditionalFormatting>
  <conditionalFormatting sqref="P58:Q58">
    <cfRule type="cellIs" dxfId="25444" priority="6152" stopIfTrue="1" operator="lessThan">
      <formula>0</formula>
    </cfRule>
    <cfRule type="cellIs" dxfId="25443" priority="6153" stopIfTrue="1" operator="greaterThan">
      <formula>0</formula>
    </cfRule>
  </conditionalFormatting>
  <conditionalFormatting sqref="P58:Q58">
    <cfRule type="cellIs" dxfId="25442" priority="6149" stopIfTrue="1" operator="lessThan">
      <formula>0</formula>
    </cfRule>
    <cfRule type="cellIs" dxfId="25441" priority="6150" stopIfTrue="1" operator="greaterThan">
      <formula>0</formula>
    </cfRule>
  </conditionalFormatting>
  <conditionalFormatting sqref="P58:Q58">
    <cfRule type="cellIs" dxfId="25440" priority="6146" stopIfTrue="1" operator="lessThan">
      <formula>0</formula>
    </cfRule>
    <cfRule type="cellIs" dxfId="25439" priority="6147" stopIfTrue="1" operator="greaterThan">
      <formula>0</formula>
    </cfRule>
  </conditionalFormatting>
  <conditionalFormatting sqref="P58:Q58">
    <cfRule type="cellIs" dxfId="25438" priority="6143" stopIfTrue="1" operator="lessThan">
      <formula>0</formula>
    </cfRule>
    <cfRule type="cellIs" dxfId="25437" priority="6144" stopIfTrue="1" operator="greaterThan">
      <formula>0</formula>
    </cfRule>
  </conditionalFormatting>
  <conditionalFormatting sqref="P58:Q58">
    <cfRule type="cellIs" dxfId="25436" priority="6140" stopIfTrue="1" operator="lessThan">
      <formula>0</formula>
    </cfRule>
    <cfRule type="cellIs" dxfId="25435" priority="6141" stopIfTrue="1" operator="greaterThan">
      <formula>0</formula>
    </cfRule>
  </conditionalFormatting>
  <conditionalFormatting sqref="P58:Q58">
    <cfRule type="cellIs" dxfId="25434" priority="6137" stopIfTrue="1" operator="lessThan">
      <formula>0</formula>
    </cfRule>
    <cfRule type="cellIs" dxfId="25433" priority="6138" stopIfTrue="1" operator="greaterThan">
      <formula>0</formula>
    </cfRule>
  </conditionalFormatting>
  <conditionalFormatting sqref="P58:Q58">
    <cfRule type="cellIs" dxfId="25432" priority="6134" stopIfTrue="1" operator="lessThan">
      <formula>0</formula>
    </cfRule>
    <cfRule type="cellIs" dxfId="25431" priority="6135" stopIfTrue="1" operator="greaterThan">
      <formula>0</formula>
    </cfRule>
  </conditionalFormatting>
  <conditionalFormatting sqref="P58:Q58">
    <cfRule type="cellIs" dxfId="25430" priority="6131" stopIfTrue="1" operator="lessThan">
      <formula>0</formula>
    </cfRule>
    <cfRule type="cellIs" dxfId="25429" priority="6132" stopIfTrue="1" operator="greaterThan">
      <formula>0</formula>
    </cfRule>
  </conditionalFormatting>
  <conditionalFormatting sqref="P58:Q58">
    <cfRule type="cellIs" dxfId="25428" priority="6128" stopIfTrue="1" operator="lessThan">
      <formula>0</formula>
    </cfRule>
    <cfRule type="cellIs" dxfId="25427" priority="6129" stopIfTrue="1" operator="greaterThan">
      <formula>0</formula>
    </cfRule>
  </conditionalFormatting>
  <conditionalFormatting sqref="P58:Q58">
    <cfRule type="cellIs" dxfId="25426" priority="6125" stopIfTrue="1" operator="lessThan">
      <formula>0</formula>
    </cfRule>
    <cfRule type="cellIs" dxfId="25425" priority="6126" stopIfTrue="1" operator="greaterThan">
      <formula>0</formula>
    </cfRule>
  </conditionalFormatting>
  <conditionalFormatting sqref="P30:Q30">
    <cfRule type="cellIs" dxfId="25424" priority="7022" stopIfTrue="1" operator="lessThan">
      <formula>0</formula>
    </cfRule>
    <cfRule type="cellIs" dxfId="25423" priority="7023" stopIfTrue="1" operator="greaterThan">
      <formula>0</formula>
    </cfRule>
  </conditionalFormatting>
  <conditionalFormatting sqref="P30:Q30">
    <cfRule type="cellIs" dxfId="25422" priority="7019" stopIfTrue="1" operator="lessThan">
      <formula>0</formula>
    </cfRule>
    <cfRule type="cellIs" dxfId="25421" priority="7020" stopIfTrue="1" operator="greaterThan">
      <formula>0</formula>
    </cfRule>
  </conditionalFormatting>
  <conditionalFormatting sqref="P30:Q30">
    <cfRule type="cellIs" dxfId="25420" priority="7016" stopIfTrue="1" operator="lessThan">
      <formula>0</formula>
    </cfRule>
    <cfRule type="cellIs" dxfId="25419" priority="7017" stopIfTrue="1" operator="greaterThan">
      <formula>0</formula>
    </cfRule>
  </conditionalFormatting>
  <conditionalFormatting sqref="P30:Q30">
    <cfRule type="cellIs" dxfId="25418" priority="7013" stopIfTrue="1" operator="lessThan">
      <formula>0</formula>
    </cfRule>
    <cfRule type="cellIs" dxfId="25417" priority="7014" stopIfTrue="1" operator="greaterThan">
      <formula>0</formula>
    </cfRule>
  </conditionalFormatting>
  <conditionalFormatting sqref="P30:Q30">
    <cfRule type="cellIs" dxfId="25416" priority="7010" stopIfTrue="1" operator="lessThan">
      <formula>0</formula>
    </cfRule>
    <cfRule type="cellIs" dxfId="25415" priority="7011" stopIfTrue="1" operator="greaterThan">
      <formula>0</formula>
    </cfRule>
  </conditionalFormatting>
  <conditionalFormatting sqref="P30:Q30">
    <cfRule type="cellIs" dxfId="25414" priority="7007" stopIfTrue="1" operator="lessThan">
      <formula>0</formula>
    </cfRule>
    <cfRule type="cellIs" dxfId="25413" priority="7008" stopIfTrue="1" operator="greaterThan">
      <formula>0</formula>
    </cfRule>
  </conditionalFormatting>
  <conditionalFormatting sqref="P30:Q30">
    <cfRule type="cellIs" dxfId="25412" priority="7004" stopIfTrue="1" operator="lessThan">
      <formula>0</formula>
    </cfRule>
    <cfRule type="cellIs" dxfId="25411" priority="7005" stopIfTrue="1" operator="greaterThan">
      <formula>0</formula>
    </cfRule>
  </conditionalFormatting>
  <conditionalFormatting sqref="P30:Q30">
    <cfRule type="cellIs" dxfId="25410" priority="7001" stopIfTrue="1" operator="lessThan">
      <formula>0</formula>
    </cfRule>
    <cfRule type="cellIs" dxfId="25409" priority="7002" stopIfTrue="1" operator="greaterThan">
      <formula>0</formula>
    </cfRule>
  </conditionalFormatting>
  <conditionalFormatting sqref="P30:Q30">
    <cfRule type="cellIs" dxfId="25408" priority="6998" stopIfTrue="1" operator="lessThan">
      <formula>0</formula>
    </cfRule>
    <cfRule type="cellIs" dxfId="25407" priority="6999" stopIfTrue="1" operator="greaterThan">
      <formula>0</formula>
    </cfRule>
  </conditionalFormatting>
  <conditionalFormatting sqref="P30:Q30">
    <cfRule type="cellIs" dxfId="25406" priority="6995" stopIfTrue="1" operator="lessThan">
      <formula>0</formula>
    </cfRule>
    <cfRule type="cellIs" dxfId="25405" priority="6996" stopIfTrue="1" operator="greaterThan">
      <formula>0</formula>
    </cfRule>
  </conditionalFormatting>
  <conditionalFormatting sqref="P30:Q30">
    <cfRule type="cellIs" dxfId="25404" priority="6992" stopIfTrue="1" operator="lessThan">
      <formula>0</formula>
    </cfRule>
    <cfRule type="cellIs" dxfId="25403" priority="6993" stopIfTrue="1" operator="greaterThan">
      <formula>0</formula>
    </cfRule>
  </conditionalFormatting>
  <conditionalFormatting sqref="P30:Q30">
    <cfRule type="cellIs" dxfId="25402" priority="6989" stopIfTrue="1" operator="lessThan">
      <formula>0</formula>
    </cfRule>
    <cfRule type="cellIs" dxfId="25401" priority="6990" stopIfTrue="1" operator="greaterThan">
      <formula>0</formula>
    </cfRule>
  </conditionalFormatting>
  <conditionalFormatting sqref="P30:Q30">
    <cfRule type="cellIs" dxfId="25400" priority="6986" stopIfTrue="1" operator="lessThan">
      <formula>0</formula>
    </cfRule>
    <cfRule type="cellIs" dxfId="25399" priority="6987" stopIfTrue="1" operator="greaterThan">
      <formula>0</formula>
    </cfRule>
  </conditionalFormatting>
  <conditionalFormatting sqref="P30:Q30">
    <cfRule type="cellIs" dxfId="25398" priority="6983" stopIfTrue="1" operator="lessThan">
      <formula>0</formula>
    </cfRule>
    <cfRule type="cellIs" dxfId="25397" priority="6984" stopIfTrue="1" operator="greaterThan">
      <formula>0</formula>
    </cfRule>
  </conditionalFormatting>
  <conditionalFormatting sqref="P30:Q30">
    <cfRule type="cellIs" dxfId="25396" priority="6980" stopIfTrue="1" operator="lessThan">
      <formula>0</formula>
    </cfRule>
    <cfRule type="cellIs" dxfId="25395" priority="6981" stopIfTrue="1" operator="greaterThan">
      <formula>0</formula>
    </cfRule>
  </conditionalFormatting>
  <conditionalFormatting sqref="P30:Q30">
    <cfRule type="cellIs" dxfId="25394" priority="6977" stopIfTrue="1" operator="lessThan">
      <formula>0</formula>
    </cfRule>
    <cfRule type="cellIs" dxfId="25393" priority="6978" stopIfTrue="1" operator="greaterThan">
      <formula>0</formula>
    </cfRule>
  </conditionalFormatting>
  <conditionalFormatting sqref="P30:Q30">
    <cfRule type="cellIs" dxfId="25392" priority="6974" stopIfTrue="1" operator="lessThan">
      <formula>0</formula>
    </cfRule>
    <cfRule type="cellIs" dxfId="25391" priority="6975" stopIfTrue="1" operator="greaterThan">
      <formula>0</formula>
    </cfRule>
  </conditionalFormatting>
  <conditionalFormatting sqref="P30:Q30">
    <cfRule type="cellIs" dxfId="25390" priority="6971" stopIfTrue="1" operator="lessThan">
      <formula>0</formula>
    </cfRule>
    <cfRule type="cellIs" dxfId="25389" priority="6972" stopIfTrue="1" operator="greaterThan">
      <formula>0</formula>
    </cfRule>
  </conditionalFormatting>
  <conditionalFormatting sqref="P30:Q30">
    <cfRule type="cellIs" dxfId="25388" priority="6968" stopIfTrue="1" operator="lessThan">
      <formula>0</formula>
    </cfRule>
    <cfRule type="cellIs" dxfId="25387" priority="6969" stopIfTrue="1" operator="greaterThan">
      <formula>0</formula>
    </cfRule>
  </conditionalFormatting>
  <conditionalFormatting sqref="P30:Q30">
    <cfRule type="cellIs" dxfId="25386" priority="6965" stopIfTrue="1" operator="lessThan">
      <formula>0</formula>
    </cfRule>
    <cfRule type="cellIs" dxfId="25385" priority="6966" stopIfTrue="1" operator="greaterThan">
      <formula>0</formula>
    </cfRule>
  </conditionalFormatting>
  <conditionalFormatting sqref="P32:Q32">
    <cfRule type="cellIs" dxfId="25384" priority="6962" stopIfTrue="1" operator="lessThan">
      <formula>0</formula>
    </cfRule>
    <cfRule type="cellIs" dxfId="25383" priority="6963" stopIfTrue="1" operator="greaterThan">
      <formula>0</formula>
    </cfRule>
  </conditionalFormatting>
  <conditionalFormatting sqref="P32:Q32">
    <cfRule type="cellIs" dxfId="25382" priority="6959" stopIfTrue="1" operator="lessThan">
      <formula>0</formula>
    </cfRule>
    <cfRule type="cellIs" dxfId="25381" priority="6960" stopIfTrue="1" operator="greaterThan">
      <formula>0</formula>
    </cfRule>
  </conditionalFormatting>
  <conditionalFormatting sqref="P32:Q32">
    <cfRule type="cellIs" dxfId="25380" priority="6956" stopIfTrue="1" operator="lessThan">
      <formula>0</formula>
    </cfRule>
    <cfRule type="cellIs" dxfId="25379" priority="6957" stopIfTrue="1" operator="greaterThan">
      <formula>0</formula>
    </cfRule>
  </conditionalFormatting>
  <conditionalFormatting sqref="P32:Q32">
    <cfRule type="cellIs" dxfId="25378" priority="6953" stopIfTrue="1" operator="lessThan">
      <formula>0</formula>
    </cfRule>
    <cfRule type="cellIs" dxfId="25377" priority="6954" stopIfTrue="1" operator="greaterThan">
      <formula>0</formula>
    </cfRule>
  </conditionalFormatting>
  <conditionalFormatting sqref="P32:Q32">
    <cfRule type="cellIs" dxfId="25376" priority="6950" stopIfTrue="1" operator="lessThan">
      <formula>0</formula>
    </cfRule>
    <cfRule type="cellIs" dxfId="25375" priority="6951" stopIfTrue="1" operator="greaterThan">
      <formula>0</formula>
    </cfRule>
  </conditionalFormatting>
  <conditionalFormatting sqref="P32:Q32">
    <cfRule type="cellIs" dxfId="25374" priority="6947" stopIfTrue="1" operator="lessThan">
      <formula>0</formula>
    </cfRule>
    <cfRule type="cellIs" dxfId="25373" priority="6948" stopIfTrue="1" operator="greaterThan">
      <formula>0</formula>
    </cfRule>
  </conditionalFormatting>
  <conditionalFormatting sqref="P32:Q32">
    <cfRule type="cellIs" dxfId="25372" priority="6944" stopIfTrue="1" operator="lessThan">
      <formula>0</formula>
    </cfRule>
    <cfRule type="cellIs" dxfId="25371" priority="6945" stopIfTrue="1" operator="greaterThan">
      <formula>0</formula>
    </cfRule>
  </conditionalFormatting>
  <conditionalFormatting sqref="P32:Q32">
    <cfRule type="cellIs" dxfId="25370" priority="6941" stopIfTrue="1" operator="lessThan">
      <formula>0</formula>
    </cfRule>
    <cfRule type="cellIs" dxfId="25369" priority="6942" stopIfTrue="1" operator="greaterThan">
      <formula>0</formula>
    </cfRule>
  </conditionalFormatting>
  <conditionalFormatting sqref="P32:Q32">
    <cfRule type="cellIs" dxfId="25368" priority="6938" stopIfTrue="1" operator="lessThan">
      <formula>0</formula>
    </cfRule>
    <cfRule type="cellIs" dxfId="25367" priority="6939" stopIfTrue="1" operator="greaterThan">
      <formula>0</formula>
    </cfRule>
  </conditionalFormatting>
  <conditionalFormatting sqref="P32:Q32">
    <cfRule type="cellIs" dxfId="25366" priority="6935" stopIfTrue="1" operator="lessThan">
      <formula>0</formula>
    </cfRule>
    <cfRule type="cellIs" dxfId="25365" priority="6936" stopIfTrue="1" operator="greaterThan">
      <formula>0</formula>
    </cfRule>
  </conditionalFormatting>
  <conditionalFormatting sqref="P32:Q32">
    <cfRule type="cellIs" dxfId="25364" priority="6932" stopIfTrue="1" operator="lessThan">
      <formula>0</formula>
    </cfRule>
    <cfRule type="cellIs" dxfId="25363" priority="6933" stopIfTrue="1" operator="greaterThan">
      <formula>0</formula>
    </cfRule>
  </conditionalFormatting>
  <conditionalFormatting sqref="P32:Q32">
    <cfRule type="cellIs" dxfId="25362" priority="6929" stopIfTrue="1" operator="lessThan">
      <formula>0</formula>
    </cfRule>
    <cfRule type="cellIs" dxfId="25361" priority="6930" stopIfTrue="1" operator="greaterThan">
      <formula>0</formula>
    </cfRule>
  </conditionalFormatting>
  <conditionalFormatting sqref="P32:Q32">
    <cfRule type="cellIs" dxfId="25360" priority="6926" stopIfTrue="1" operator="lessThan">
      <formula>0</formula>
    </cfRule>
    <cfRule type="cellIs" dxfId="25359" priority="6927" stopIfTrue="1" operator="greaterThan">
      <formula>0</formula>
    </cfRule>
  </conditionalFormatting>
  <conditionalFormatting sqref="P32:Q32">
    <cfRule type="cellIs" dxfId="25358" priority="6923" stopIfTrue="1" operator="lessThan">
      <formula>0</formula>
    </cfRule>
    <cfRule type="cellIs" dxfId="25357" priority="6924" stopIfTrue="1" operator="greaterThan">
      <formula>0</formula>
    </cfRule>
  </conditionalFormatting>
  <conditionalFormatting sqref="P32:Q32">
    <cfRule type="cellIs" dxfId="25356" priority="6920" stopIfTrue="1" operator="lessThan">
      <formula>0</formula>
    </cfRule>
    <cfRule type="cellIs" dxfId="25355" priority="6921" stopIfTrue="1" operator="greaterThan">
      <formula>0</formula>
    </cfRule>
  </conditionalFormatting>
  <conditionalFormatting sqref="P32:Q32">
    <cfRule type="cellIs" dxfId="25354" priority="6917" stopIfTrue="1" operator="lessThan">
      <formula>0</formula>
    </cfRule>
    <cfRule type="cellIs" dxfId="25353" priority="6918" stopIfTrue="1" operator="greaterThan">
      <formula>0</formula>
    </cfRule>
  </conditionalFormatting>
  <conditionalFormatting sqref="P32:Q32">
    <cfRule type="cellIs" dxfId="25352" priority="6914" stopIfTrue="1" operator="lessThan">
      <formula>0</formula>
    </cfRule>
    <cfRule type="cellIs" dxfId="25351" priority="6915" stopIfTrue="1" operator="greaterThan">
      <formula>0</formula>
    </cfRule>
  </conditionalFormatting>
  <conditionalFormatting sqref="P32:Q32">
    <cfRule type="cellIs" dxfId="25350" priority="6911" stopIfTrue="1" operator="lessThan">
      <formula>0</formula>
    </cfRule>
    <cfRule type="cellIs" dxfId="25349" priority="6912" stopIfTrue="1" operator="greaterThan">
      <formula>0</formula>
    </cfRule>
  </conditionalFormatting>
  <conditionalFormatting sqref="P32:Q32">
    <cfRule type="cellIs" dxfId="25348" priority="6908" stopIfTrue="1" operator="lessThan">
      <formula>0</formula>
    </cfRule>
    <cfRule type="cellIs" dxfId="25347" priority="6909" stopIfTrue="1" operator="greaterThan">
      <formula>0</formula>
    </cfRule>
  </conditionalFormatting>
  <conditionalFormatting sqref="P32:Q32">
    <cfRule type="cellIs" dxfId="25346" priority="6905" stopIfTrue="1" operator="lessThan">
      <formula>0</formula>
    </cfRule>
    <cfRule type="cellIs" dxfId="25345" priority="6906" stopIfTrue="1" operator="greaterThan">
      <formula>0</formula>
    </cfRule>
  </conditionalFormatting>
  <conditionalFormatting sqref="P34:Q34">
    <cfRule type="cellIs" dxfId="25344" priority="6902" stopIfTrue="1" operator="lessThan">
      <formula>0</formula>
    </cfRule>
    <cfRule type="cellIs" dxfId="25343" priority="6903" stopIfTrue="1" operator="greaterThan">
      <formula>0</formula>
    </cfRule>
  </conditionalFormatting>
  <conditionalFormatting sqref="P34:Q34">
    <cfRule type="cellIs" dxfId="25342" priority="6899" stopIfTrue="1" operator="lessThan">
      <formula>0</formula>
    </cfRule>
    <cfRule type="cellIs" dxfId="25341" priority="6900" stopIfTrue="1" operator="greaterThan">
      <formula>0</formula>
    </cfRule>
  </conditionalFormatting>
  <conditionalFormatting sqref="P34:Q34">
    <cfRule type="cellIs" dxfId="25340" priority="6896" stopIfTrue="1" operator="lessThan">
      <formula>0</formula>
    </cfRule>
    <cfRule type="cellIs" dxfId="25339" priority="6897" stopIfTrue="1" operator="greaterThan">
      <formula>0</formula>
    </cfRule>
  </conditionalFormatting>
  <conditionalFormatting sqref="P34:Q34">
    <cfRule type="cellIs" dxfId="25338" priority="6893" stopIfTrue="1" operator="lessThan">
      <formula>0</formula>
    </cfRule>
    <cfRule type="cellIs" dxfId="25337" priority="6894" stopIfTrue="1" operator="greaterThan">
      <formula>0</formula>
    </cfRule>
  </conditionalFormatting>
  <conditionalFormatting sqref="P34:Q34">
    <cfRule type="cellIs" dxfId="25336" priority="6890" stopIfTrue="1" operator="lessThan">
      <formula>0</formula>
    </cfRule>
    <cfRule type="cellIs" dxfId="25335" priority="6891" stopIfTrue="1" operator="greaterThan">
      <formula>0</formula>
    </cfRule>
  </conditionalFormatting>
  <conditionalFormatting sqref="P34:Q34">
    <cfRule type="cellIs" dxfId="25334" priority="6887" stopIfTrue="1" operator="lessThan">
      <formula>0</formula>
    </cfRule>
    <cfRule type="cellIs" dxfId="25333" priority="6888" stopIfTrue="1" operator="greaterThan">
      <formula>0</formula>
    </cfRule>
  </conditionalFormatting>
  <conditionalFormatting sqref="P34:Q34">
    <cfRule type="cellIs" dxfId="25332" priority="6884" stopIfTrue="1" operator="lessThan">
      <formula>0</formula>
    </cfRule>
    <cfRule type="cellIs" dxfId="25331" priority="6885" stopIfTrue="1" operator="greaterThan">
      <formula>0</formula>
    </cfRule>
  </conditionalFormatting>
  <conditionalFormatting sqref="P34:Q34">
    <cfRule type="cellIs" dxfId="25330" priority="6881" stopIfTrue="1" operator="lessThan">
      <formula>0</formula>
    </cfRule>
    <cfRule type="cellIs" dxfId="25329" priority="6882" stopIfTrue="1" operator="greaterThan">
      <formula>0</formula>
    </cfRule>
  </conditionalFormatting>
  <conditionalFormatting sqref="P34:Q34">
    <cfRule type="cellIs" dxfId="25328" priority="6878" stopIfTrue="1" operator="lessThan">
      <formula>0</formula>
    </cfRule>
    <cfRule type="cellIs" dxfId="25327" priority="6879" stopIfTrue="1" operator="greaterThan">
      <formula>0</formula>
    </cfRule>
  </conditionalFormatting>
  <conditionalFormatting sqref="P34:Q34">
    <cfRule type="cellIs" dxfId="25326" priority="6875" stopIfTrue="1" operator="lessThan">
      <formula>0</formula>
    </cfRule>
    <cfRule type="cellIs" dxfId="25325" priority="6876" stopIfTrue="1" operator="greaterThan">
      <formula>0</formula>
    </cfRule>
  </conditionalFormatting>
  <conditionalFormatting sqref="P34:Q34">
    <cfRule type="cellIs" dxfId="25324" priority="6872" stopIfTrue="1" operator="lessThan">
      <formula>0</formula>
    </cfRule>
    <cfRule type="cellIs" dxfId="25323" priority="6873" stopIfTrue="1" operator="greaterThan">
      <formula>0</formula>
    </cfRule>
  </conditionalFormatting>
  <conditionalFormatting sqref="P34:Q34">
    <cfRule type="cellIs" dxfId="25322" priority="6869" stopIfTrue="1" operator="lessThan">
      <formula>0</formula>
    </cfRule>
    <cfRule type="cellIs" dxfId="25321" priority="6870" stopIfTrue="1" operator="greaterThan">
      <formula>0</formula>
    </cfRule>
  </conditionalFormatting>
  <conditionalFormatting sqref="P34:Q34">
    <cfRule type="cellIs" dxfId="25320" priority="6866" stopIfTrue="1" operator="lessThan">
      <formula>0</formula>
    </cfRule>
    <cfRule type="cellIs" dxfId="25319" priority="6867" stopIfTrue="1" operator="greaterThan">
      <formula>0</formula>
    </cfRule>
  </conditionalFormatting>
  <conditionalFormatting sqref="P34:Q34">
    <cfRule type="cellIs" dxfId="25318" priority="6863" stopIfTrue="1" operator="lessThan">
      <formula>0</formula>
    </cfRule>
    <cfRule type="cellIs" dxfId="25317" priority="6864" stopIfTrue="1" operator="greaterThan">
      <formula>0</formula>
    </cfRule>
  </conditionalFormatting>
  <conditionalFormatting sqref="P34:Q34">
    <cfRule type="cellIs" dxfId="25316" priority="6860" stopIfTrue="1" operator="lessThan">
      <formula>0</formula>
    </cfRule>
    <cfRule type="cellIs" dxfId="25315" priority="6861" stopIfTrue="1" operator="greaterThan">
      <formula>0</formula>
    </cfRule>
  </conditionalFormatting>
  <conditionalFormatting sqref="P34:Q34">
    <cfRule type="cellIs" dxfId="25314" priority="6857" stopIfTrue="1" operator="lessThan">
      <formula>0</formula>
    </cfRule>
    <cfRule type="cellIs" dxfId="25313" priority="6858" stopIfTrue="1" operator="greaterThan">
      <formula>0</formula>
    </cfRule>
  </conditionalFormatting>
  <conditionalFormatting sqref="P34:Q34">
    <cfRule type="cellIs" dxfId="25312" priority="6854" stopIfTrue="1" operator="lessThan">
      <formula>0</formula>
    </cfRule>
    <cfRule type="cellIs" dxfId="25311" priority="6855" stopIfTrue="1" operator="greaterThan">
      <formula>0</formula>
    </cfRule>
  </conditionalFormatting>
  <conditionalFormatting sqref="P34:Q34">
    <cfRule type="cellIs" dxfId="25310" priority="6851" stopIfTrue="1" operator="lessThan">
      <formula>0</formula>
    </cfRule>
    <cfRule type="cellIs" dxfId="25309" priority="6852" stopIfTrue="1" operator="greaterThan">
      <formula>0</formula>
    </cfRule>
  </conditionalFormatting>
  <conditionalFormatting sqref="P34:Q34">
    <cfRule type="cellIs" dxfId="25308" priority="6848" stopIfTrue="1" operator="lessThan">
      <formula>0</formula>
    </cfRule>
    <cfRule type="cellIs" dxfId="25307" priority="6849" stopIfTrue="1" operator="greaterThan">
      <formula>0</formula>
    </cfRule>
  </conditionalFormatting>
  <conditionalFormatting sqref="P34:Q34">
    <cfRule type="cellIs" dxfId="25306" priority="6845" stopIfTrue="1" operator="lessThan">
      <formula>0</formula>
    </cfRule>
    <cfRule type="cellIs" dxfId="25305" priority="6846" stopIfTrue="1" operator="greaterThan">
      <formula>0</formula>
    </cfRule>
  </conditionalFormatting>
  <conditionalFormatting sqref="P36:Q36">
    <cfRule type="cellIs" dxfId="25304" priority="6842" stopIfTrue="1" operator="lessThan">
      <formula>0</formula>
    </cfRule>
    <cfRule type="cellIs" dxfId="25303" priority="6843" stopIfTrue="1" operator="greaterThan">
      <formula>0</formula>
    </cfRule>
  </conditionalFormatting>
  <conditionalFormatting sqref="P36:Q36">
    <cfRule type="cellIs" dxfId="25302" priority="6839" stopIfTrue="1" operator="lessThan">
      <formula>0</formula>
    </cfRule>
    <cfRule type="cellIs" dxfId="25301" priority="6840" stopIfTrue="1" operator="greaterThan">
      <formula>0</formula>
    </cfRule>
  </conditionalFormatting>
  <conditionalFormatting sqref="P36:Q36">
    <cfRule type="cellIs" dxfId="25300" priority="6836" stopIfTrue="1" operator="lessThan">
      <formula>0</formula>
    </cfRule>
    <cfRule type="cellIs" dxfId="25299" priority="6837" stopIfTrue="1" operator="greaterThan">
      <formula>0</formula>
    </cfRule>
  </conditionalFormatting>
  <conditionalFormatting sqref="P36:Q36">
    <cfRule type="cellIs" dxfId="25298" priority="6833" stopIfTrue="1" operator="lessThan">
      <formula>0</formula>
    </cfRule>
    <cfRule type="cellIs" dxfId="25297" priority="6834" stopIfTrue="1" operator="greaterThan">
      <formula>0</formula>
    </cfRule>
  </conditionalFormatting>
  <conditionalFormatting sqref="P36:Q36">
    <cfRule type="cellIs" dxfId="25296" priority="6830" stopIfTrue="1" operator="lessThan">
      <formula>0</formula>
    </cfRule>
    <cfRule type="cellIs" dxfId="25295" priority="6831" stopIfTrue="1" operator="greaterThan">
      <formula>0</formula>
    </cfRule>
  </conditionalFormatting>
  <conditionalFormatting sqref="P36:Q36">
    <cfRule type="cellIs" dxfId="25294" priority="6827" stopIfTrue="1" operator="lessThan">
      <formula>0</formula>
    </cfRule>
    <cfRule type="cellIs" dxfId="25293" priority="6828" stopIfTrue="1" operator="greaterThan">
      <formula>0</formula>
    </cfRule>
  </conditionalFormatting>
  <conditionalFormatting sqref="P36:Q36">
    <cfRule type="cellIs" dxfId="25292" priority="6824" stopIfTrue="1" operator="lessThan">
      <formula>0</formula>
    </cfRule>
    <cfRule type="cellIs" dxfId="25291" priority="6825" stopIfTrue="1" operator="greaterThan">
      <formula>0</formula>
    </cfRule>
  </conditionalFormatting>
  <conditionalFormatting sqref="P36:Q36">
    <cfRule type="cellIs" dxfId="25290" priority="6821" stopIfTrue="1" operator="lessThan">
      <formula>0</formula>
    </cfRule>
    <cfRule type="cellIs" dxfId="25289" priority="6822" stopIfTrue="1" operator="greaterThan">
      <formula>0</formula>
    </cfRule>
  </conditionalFormatting>
  <conditionalFormatting sqref="P36:Q36">
    <cfRule type="cellIs" dxfId="25288" priority="6818" stopIfTrue="1" operator="lessThan">
      <formula>0</formula>
    </cfRule>
    <cfRule type="cellIs" dxfId="25287" priority="6819" stopIfTrue="1" operator="greaterThan">
      <formula>0</formula>
    </cfRule>
  </conditionalFormatting>
  <conditionalFormatting sqref="P36:Q36">
    <cfRule type="cellIs" dxfId="25286" priority="6815" stopIfTrue="1" operator="lessThan">
      <formula>0</formula>
    </cfRule>
    <cfRule type="cellIs" dxfId="25285" priority="6816" stopIfTrue="1" operator="greaterThan">
      <formula>0</formula>
    </cfRule>
  </conditionalFormatting>
  <conditionalFormatting sqref="P36:Q36">
    <cfRule type="cellIs" dxfId="25284" priority="6812" stopIfTrue="1" operator="lessThan">
      <formula>0</formula>
    </cfRule>
    <cfRule type="cellIs" dxfId="25283" priority="6813" stopIfTrue="1" operator="greaterThan">
      <formula>0</formula>
    </cfRule>
  </conditionalFormatting>
  <conditionalFormatting sqref="P36:Q36">
    <cfRule type="cellIs" dxfId="25282" priority="6809" stopIfTrue="1" operator="lessThan">
      <formula>0</formula>
    </cfRule>
    <cfRule type="cellIs" dxfId="25281" priority="6810" stopIfTrue="1" operator="greaterThan">
      <formula>0</formula>
    </cfRule>
  </conditionalFormatting>
  <conditionalFormatting sqref="P36:Q36">
    <cfRule type="cellIs" dxfId="25280" priority="6806" stopIfTrue="1" operator="lessThan">
      <formula>0</formula>
    </cfRule>
    <cfRule type="cellIs" dxfId="25279" priority="6807" stopIfTrue="1" operator="greaterThan">
      <formula>0</formula>
    </cfRule>
  </conditionalFormatting>
  <conditionalFormatting sqref="P36:Q36">
    <cfRule type="cellIs" dxfId="25278" priority="6803" stopIfTrue="1" operator="lessThan">
      <formula>0</formula>
    </cfRule>
    <cfRule type="cellIs" dxfId="25277" priority="6804" stopIfTrue="1" operator="greaterThan">
      <formula>0</formula>
    </cfRule>
  </conditionalFormatting>
  <conditionalFormatting sqref="P36:Q36">
    <cfRule type="cellIs" dxfId="25276" priority="6800" stopIfTrue="1" operator="lessThan">
      <formula>0</formula>
    </cfRule>
    <cfRule type="cellIs" dxfId="25275" priority="6801" stopIfTrue="1" operator="greaterThan">
      <formula>0</formula>
    </cfRule>
  </conditionalFormatting>
  <conditionalFormatting sqref="P36:Q36">
    <cfRule type="cellIs" dxfId="25274" priority="6797" stopIfTrue="1" operator="lessThan">
      <formula>0</formula>
    </cfRule>
    <cfRule type="cellIs" dxfId="25273" priority="6798" stopIfTrue="1" operator="greaterThan">
      <formula>0</formula>
    </cfRule>
  </conditionalFormatting>
  <conditionalFormatting sqref="P36:Q36">
    <cfRule type="cellIs" dxfId="25272" priority="6794" stopIfTrue="1" operator="lessThan">
      <formula>0</formula>
    </cfRule>
    <cfRule type="cellIs" dxfId="25271" priority="6795" stopIfTrue="1" operator="greaterThan">
      <formula>0</formula>
    </cfRule>
  </conditionalFormatting>
  <conditionalFormatting sqref="P36:Q36">
    <cfRule type="cellIs" dxfId="25270" priority="6791" stopIfTrue="1" operator="lessThan">
      <formula>0</formula>
    </cfRule>
    <cfRule type="cellIs" dxfId="25269" priority="6792" stopIfTrue="1" operator="greaterThan">
      <formula>0</formula>
    </cfRule>
  </conditionalFormatting>
  <conditionalFormatting sqref="P36:Q36">
    <cfRule type="cellIs" dxfId="25268" priority="6788" stopIfTrue="1" operator="lessThan">
      <formula>0</formula>
    </cfRule>
    <cfRule type="cellIs" dxfId="25267" priority="6789" stopIfTrue="1" operator="greaterThan">
      <formula>0</formula>
    </cfRule>
  </conditionalFormatting>
  <conditionalFormatting sqref="P36:Q36">
    <cfRule type="cellIs" dxfId="25266" priority="6785" stopIfTrue="1" operator="lessThan">
      <formula>0</formula>
    </cfRule>
    <cfRule type="cellIs" dxfId="25265" priority="6786" stopIfTrue="1" operator="greaterThan">
      <formula>0</formula>
    </cfRule>
  </conditionalFormatting>
  <conditionalFormatting sqref="P38:Q38">
    <cfRule type="cellIs" dxfId="25264" priority="6782" stopIfTrue="1" operator="lessThan">
      <formula>0</formula>
    </cfRule>
    <cfRule type="cellIs" dxfId="25263" priority="6783" stopIfTrue="1" operator="greaterThan">
      <formula>0</formula>
    </cfRule>
  </conditionalFormatting>
  <conditionalFormatting sqref="P38:Q38">
    <cfRule type="cellIs" dxfId="25262" priority="6779" stopIfTrue="1" operator="lessThan">
      <formula>0</formula>
    </cfRule>
    <cfRule type="cellIs" dxfId="25261" priority="6780" stopIfTrue="1" operator="greaterThan">
      <formula>0</formula>
    </cfRule>
  </conditionalFormatting>
  <conditionalFormatting sqref="P38:Q38">
    <cfRule type="cellIs" dxfId="25260" priority="6776" stopIfTrue="1" operator="lessThan">
      <formula>0</formula>
    </cfRule>
    <cfRule type="cellIs" dxfId="25259" priority="6777" stopIfTrue="1" operator="greaterThan">
      <formula>0</formula>
    </cfRule>
  </conditionalFormatting>
  <conditionalFormatting sqref="P38:Q38">
    <cfRule type="cellIs" dxfId="25258" priority="6773" stopIfTrue="1" operator="lessThan">
      <formula>0</formula>
    </cfRule>
    <cfRule type="cellIs" dxfId="25257" priority="6774" stopIfTrue="1" operator="greaterThan">
      <formula>0</formula>
    </cfRule>
  </conditionalFormatting>
  <conditionalFormatting sqref="P38:Q38">
    <cfRule type="cellIs" dxfId="25256" priority="6770" stopIfTrue="1" operator="lessThan">
      <formula>0</formula>
    </cfRule>
    <cfRule type="cellIs" dxfId="25255" priority="6771" stopIfTrue="1" operator="greaterThan">
      <formula>0</formula>
    </cfRule>
  </conditionalFormatting>
  <conditionalFormatting sqref="P38:Q38">
    <cfRule type="cellIs" dxfId="25254" priority="6767" stopIfTrue="1" operator="lessThan">
      <formula>0</formula>
    </cfRule>
    <cfRule type="cellIs" dxfId="25253" priority="6768" stopIfTrue="1" operator="greaterThan">
      <formula>0</formula>
    </cfRule>
  </conditionalFormatting>
  <conditionalFormatting sqref="P38:Q38">
    <cfRule type="cellIs" dxfId="25252" priority="6764" stopIfTrue="1" operator="lessThan">
      <formula>0</formula>
    </cfRule>
    <cfRule type="cellIs" dxfId="25251" priority="6765" stopIfTrue="1" operator="greaterThan">
      <formula>0</formula>
    </cfRule>
  </conditionalFormatting>
  <conditionalFormatting sqref="P38:Q38">
    <cfRule type="cellIs" dxfId="25250" priority="6761" stopIfTrue="1" operator="lessThan">
      <formula>0</formula>
    </cfRule>
    <cfRule type="cellIs" dxfId="25249" priority="6762" stopIfTrue="1" operator="greaterThan">
      <formula>0</formula>
    </cfRule>
  </conditionalFormatting>
  <conditionalFormatting sqref="P38:Q38">
    <cfRule type="cellIs" dxfId="25248" priority="6758" stopIfTrue="1" operator="lessThan">
      <formula>0</formula>
    </cfRule>
    <cfRule type="cellIs" dxfId="25247" priority="6759" stopIfTrue="1" operator="greaterThan">
      <formula>0</formula>
    </cfRule>
  </conditionalFormatting>
  <conditionalFormatting sqref="P38:Q38">
    <cfRule type="cellIs" dxfId="25246" priority="6755" stopIfTrue="1" operator="lessThan">
      <formula>0</formula>
    </cfRule>
    <cfRule type="cellIs" dxfId="25245" priority="6756" stopIfTrue="1" operator="greaterThan">
      <formula>0</formula>
    </cfRule>
  </conditionalFormatting>
  <conditionalFormatting sqref="P38:Q38">
    <cfRule type="cellIs" dxfId="25244" priority="6752" stopIfTrue="1" operator="lessThan">
      <formula>0</formula>
    </cfRule>
    <cfRule type="cellIs" dxfId="25243" priority="6753" stopIfTrue="1" operator="greaterThan">
      <formula>0</formula>
    </cfRule>
  </conditionalFormatting>
  <conditionalFormatting sqref="P38:Q38">
    <cfRule type="cellIs" dxfId="25242" priority="6749" stopIfTrue="1" operator="lessThan">
      <formula>0</formula>
    </cfRule>
    <cfRule type="cellIs" dxfId="25241" priority="6750" stopIfTrue="1" operator="greaterThan">
      <formula>0</formula>
    </cfRule>
  </conditionalFormatting>
  <conditionalFormatting sqref="P38:Q38">
    <cfRule type="cellIs" dxfId="25240" priority="6746" stopIfTrue="1" operator="lessThan">
      <formula>0</formula>
    </cfRule>
    <cfRule type="cellIs" dxfId="25239" priority="6747" stopIfTrue="1" operator="greaterThan">
      <formula>0</formula>
    </cfRule>
  </conditionalFormatting>
  <conditionalFormatting sqref="P38:Q38">
    <cfRule type="cellIs" dxfId="25238" priority="6743" stopIfTrue="1" operator="lessThan">
      <formula>0</formula>
    </cfRule>
    <cfRule type="cellIs" dxfId="25237" priority="6744" stopIfTrue="1" operator="greaterThan">
      <formula>0</formula>
    </cfRule>
  </conditionalFormatting>
  <conditionalFormatting sqref="P38:Q38">
    <cfRule type="cellIs" dxfId="25236" priority="6740" stopIfTrue="1" operator="lessThan">
      <formula>0</formula>
    </cfRule>
    <cfRule type="cellIs" dxfId="25235" priority="6741" stopIfTrue="1" operator="greaterThan">
      <formula>0</formula>
    </cfRule>
  </conditionalFormatting>
  <conditionalFormatting sqref="P38:Q38">
    <cfRule type="cellIs" dxfId="25234" priority="6737" stopIfTrue="1" operator="lessThan">
      <formula>0</formula>
    </cfRule>
    <cfRule type="cellIs" dxfId="25233" priority="6738" stopIfTrue="1" operator="greaterThan">
      <formula>0</formula>
    </cfRule>
  </conditionalFormatting>
  <conditionalFormatting sqref="P38:Q38">
    <cfRule type="cellIs" dxfId="25232" priority="6734" stopIfTrue="1" operator="lessThan">
      <formula>0</formula>
    </cfRule>
    <cfRule type="cellIs" dxfId="25231" priority="6735" stopIfTrue="1" operator="greaterThan">
      <formula>0</formula>
    </cfRule>
  </conditionalFormatting>
  <conditionalFormatting sqref="P38:Q38">
    <cfRule type="cellIs" dxfId="25230" priority="6731" stopIfTrue="1" operator="lessThan">
      <formula>0</formula>
    </cfRule>
    <cfRule type="cellIs" dxfId="25229" priority="6732" stopIfTrue="1" operator="greaterThan">
      <formula>0</formula>
    </cfRule>
  </conditionalFormatting>
  <conditionalFormatting sqref="P38:Q38">
    <cfRule type="cellIs" dxfId="25228" priority="6728" stopIfTrue="1" operator="lessThan">
      <formula>0</formula>
    </cfRule>
    <cfRule type="cellIs" dxfId="25227" priority="6729" stopIfTrue="1" operator="greaterThan">
      <formula>0</formula>
    </cfRule>
  </conditionalFormatting>
  <conditionalFormatting sqref="P38:Q38">
    <cfRule type="cellIs" dxfId="25226" priority="6725" stopIfTrue="1" operator="lessThan">
      <formula>0</formula>
    </cfRule>
    <cfRule type="cellIs" dxfId="25225" priority="6726" stopIfTrue="1" operator="greaterThan">
      <formula>0</formula>
    </cfRule>
  </conditionalFormatting>
  <conditionalFormatting sqref="P40:Q40">
    <cfRule type="cellIs" dxfId="25224" priority="6722" stopIfTrue="1" operator="lessThan">
      <formula>0</formula>
    </cfRule>
    <cfRule type="cellIs" dxfId="25223" priority="6723" stopIfTrue="1" operator="greaterThan">
      <formula>0</formula>
    </cfRule>
  </conditionalFormatting>
  <conditionalFormatting sqref="P40:Q40">
    <cfRule type="cellIs" dxfId="25222" priority="6719" stopIfTrue="1" operator="lessThan">
      <formula>0</formula>
    </cfRule>
    <cfRule type="cellIs" dxfId="25221" priority="6720" stopIfTrue="1" operator="greaterThan">
      <formula>0</formula>
    </cfRule>
  </conditionalFormatting>
  <conditionalFormatting sqref="P40:Q40">
    <cfRule type="cellIs" dxfId="25220" priority="6716" stopIfTrue="1" operator="lessThan">
      <formula>0</formula>
    </cfRule>
    <cfRule type="cellIs" dxfId="25219" priority="6717" stopIfTrue="1" operator="greaterThan">
      <formula>0</formula>
    </cfRule>
  </conditionalFormatting>
  <conditionalFormatting sqref="P40:Q40">
    <cfRule type="cellIs" dxfId="25218" priority="6713" stopIfTrue="1" operator="lessThan">
      <formula>0</formula>
    </cfRule>
    <cfRule type="cellIs" dxfId="25217" priority="6714" stopIfTrue="1" operator="greaterThan">
      <formula>0</formula>
    </cfRule>
  </conditionalFormatting>
  <conditionalFormatting sqref="P40:Q40">
    <cfRule type="cellIs" dxfId="25216" priority="6710" stopIfTrue="1" operator="lessThan">
      <formula>0</formula>
    </cfRule>
    <cfRule type="cellIs" dxfId="25215" priority="6711" stopIfTrue="1" operator="greaterThan">
      <formula>0</formula>
    </cfRule>
  </conditionalFormatting>
  <conditionalFormatting sqref="P40:Q40">
    <cfRule type="cellIs" dxfId="25214" priority="6707" stopIfTrue="1" operator="lessThan">
      <formula>0</formula>
    </cfRule>
    <cfRule type="cellIs" dxfId="25213" priority="6708" stopIfTrue="1" operator="greaterThan">
      <formula>0</formula>
    </cfRule>
  </conditionalFormatting>
  <conditionalFormatting sqref="P40:Q40">
    <cfRule type="cellIs" dxfId="25212" priority="6704" stopIfTrue="1" operator="lessThan">
      <formula>0</formula>
    </cfRule>
    <cfRule type="cellIs" dxfId="25211" priority="6705" stopIfTrue="1" operator="greaterThan">
      <formula>0</formula>
    </cfRule>
  </conditionalFormatting>
  <conditionalFormatting sqref="P40:Q40">
    <cfRule type="cellIs" dxfId="25210" priority="6701" stopIfTrue="1" operator="lessThan">
      <formula>0</formula>
    </cfRule>
    <cfRule type="cellIs" dxfId="25209" priority="6702" stopIfTrue="1" operator="greaterThan">
      <formula>0</formula>
    </cfRule>
  </conditionalFormatting>
  <conditionalFormatting sqref="P40:Q40">
    <cfRule type="cellIs" dxfId="25208" priority="6698" stopIfTrue="1" operator="lessThan">
      <formula>0</formula>
    </cfRule>
    <cfRule type="cellIs" dxfId="25207" priority="6699" stopIfTrue="1" operator="greaterThan">
      <formula>0</formula>
    </cfRule>
  </conditionalFormatting>
  <conditionalFormatting sqref="P40:Q40">
    <cfRule type="cellIs" dxfId="25206" priority="6695" stopIfTrue="1" operator="lessThan">
      <formula>0</formula>
    </cfRule>
    <cfRule type="cellIs" dxfId="25205" priority="6696" stopIfTrue="1" operator="greaterThan">
      <formula>0</formula>
    </cfRule>
  </conditionalFormatting>
  <conditionalFormatting sqref="P40:Q40">
    <cfRule type="cellIs" dxfId="25204" priority="6692" stopIfTrue="1" operator="lessThan">
      <formula>0</formula>
    </cfRule>
    <cfRule type="cellIs" dxfId="25203" priority="6693" stopIfTrue="1" operator="greaterThan">
      <formula>0</formula>
    </cfRule>
  </conditionalFormatting>
  <conditionalFormatting sqref="P40:Q40">
    <cfRule type="cellIs" dxfId="25202" priority="6689" stopIfTrue="1" operator="lessThan">
      <formula>0</formula>
    </cfRule>
    <cfRule type="cellIs" dxfId="25201" priority="6690" stopIfTrue="1" operator="greaterThan">
      <formula>0</formula>
    </cfRule>
  </conditionalFormatting>
  <conditionalFormatting sqref="P40:Q40">
    <cfRule type="cellIs" dxfId="25200" priority="6686" stopIfTrue="1" operator="lessThan">
      <formula>0</formula>
    </cfRule>
    <cfRule type="cellIs" dxfId="25199" priority="6687" stopIfTrue="1" operator="greaterThan">
      <formula>0</formula>
    </cfRule>
  </conditionalFormatting>
  <conditionalFormatting sqref="P40:Q40">
    <cfRule type="cellIs" dxfId="25198" priority="6683" stopIfTrue="1" operator="lessThan">
      <formula>0</formula>
    </cfRule>
    <cfRule type="cellIs" dxfId="25197" priority="6684" stopIfTrue="1" operator="greaterThan">
      <formula>0</formula>
    </cfRule>
  </conditionalFormatting>
  <conditionalFormatting sqref="P40:Q40">
    <cfRule type="cellIs" dxfId="25196" priority="6680" stopIfTrue="1" operator="lessThan">
      <formula>0</formula>
    </cfRule>
    <cfRule type="cellIs" dxfId="25195" priority="6681" stopIfTrue="1" operator="greaterThan">
      <formula>0</formula>
    </cfRule>
  </conditionalFormatting>
  <conditionalFormatting sqref="P40:Q40">
    <cfRule type="cellIs" dxfId="25194" priority="6677" stopIfTrue="1" operator="lessThan">
      <formula>0</formula>
    </cfRule>
    <cfRule type="cellIs" dxfId="25193" priority="6678" stopIfTrue="1" operator="greaterThan">
      <formula>0</formula>
    </cfRule>
  </conditionalFormatting>
  <conditionalFormatting sqref="P40:Q40">
    <cfRule type="cellIs" dxfId="25192" priority="6674" stopIfTrue="1" operator="lessThan">
      <formula>0</formula>
    </cfRule>
    <cfRule type="cellIs" dxfId="25191" priority="6675" stopIfTrue="1" operator="greaterThan">
      <formula>0</formula>
    </cfRule>
  </conditionalFormatting>
  <conditionalFormatting sqref="P40:Q40">
    <cfRule type="cellIs" dxfId="25190" priority="6671" stopIfTrue="1" operator="lessThan">
      <formula>0</formula>
    </cfRule>
    <cfRule type="cellIs" dxfId="25189" priority="6672" stopIfTrue="1" operator="greaterThan">
      <formula>0</formula>
    </cfRule>
  </conditionalFormatting>
  <conditionalFormatting sqref="P40:Q40">
    <cfRule type="cellIs" dxfId="25188" priority="6668" stopIfTrue="1" operator="lessThan">
      <formula>0</formula>
    </cfRule>
    <cfRule type="cellIs" dxfId="25187" priority="6669" stopIfTrue="1" operator="greaterThan">
      <formula>0</formula>
    </cfRule>
  </conditionalFormatting>
  <conditionalFormatting sqref="P40:Q40">
    <cfRule type="cellIs" dxfId="25186" priority="6665" stopIfTrue="1" operator="lessThan">
      <formula>0</formula>
    </cfRule>
    <cfRule type="cellIs" dxfId="25185" priority="6666" stopIfTrue="1" operator="greaterThan">
      <formula>0</formula>
    </cfRule>
  </conditionalFormatting>
  <conditionalFormatting sqref="P42:Q42">
    <cfRule type="cellIs" dxfId="25184" priority="6662" stopIfTrue="1" operator="lessThan">
      <formula>0</formula>
    </cfRule>
    <cfRule type="cellIs" dxfId="25183" priority="6663" stopIfTrue="1" operator="greaterThan">
      <formula>0</formula>
    </cfRule>
  </conditionalFormatting>
  <conditionalFormatting sqref="P42:Q42">
    <cfRule type="cellIs" dxfId="25182" priority="6659" stopIfTrue="1" operator="lessThan">
      <formula>0</formula>
    </cfRule>
    <cfRule type="cellIs" dxfId="25181" priority="6660" stopIfTrue="1" operator="greaterThan">
      <formula>0</formula>
    </cfRule>
  </conditionalFormatting>
  <conditionalFormatting sqref="P42:Q42">
    <cfRule type="cellIs" dxfId="25180" priority="6656" stopIfTrue="1" operator="lessThan">
      <formula>0</formula>
    </cfRule>
    <cfRule type="cellIs" dxfId="25179" priority="6657" stopIfTrue="1" operator="greaterThan">
      <formula>0</formula>
    </cfRule>
  </conditionalFormatting>
  <conditionalFormatting sqref="P42:Q42">
    <cfRule type="cellIs" dxfId="25178" priority="6653" stopIfTrue="1" operator="lessThan">
      <formula>0</formula>
    </cfRule>
    <cfRule type="cellIs" dxfId="25177" priority="6654" stopIfTrue="1" operator="greaterThan">
      <formula>0</formula>
    </cfRule>
  </conditionalFormatting>
  <conditionalFormatting sqref="P42:Q42">
    <cfRule type="cellIs" dxfId="25176" priority="6650" stopIfTrue="1" operator="lessThan">
      <formula>0</formula>
    </cfRule>
    <cfRule type="cellIs" dxfId="25175" priority="6651" stopIfTrue="1" operator="greaterThan">
      <formula>0</formula>
    </cfRule>
  </conditionalFormatting>
  <conditionalFormatting sqref="P42:Q42">
    <cfRule type="cellIs" dxfId="25174" priority="6647" stopIfTrue="1" operator="lessThan">
      <formula>0</formula>
    </cfRule>
    <cfRule type="cellIs" dxfId="25173" priority="6648" stopIfTrue="1" operator="greaterThan">
      <formula>0</formula>
    </cfRule>
  </conditionalFormatting>
  <conditionalFormatting sqref="P42:Q42">
    <cfRule type="cellIs" dxfId="25172" priority="6644" stopIfTrue="1" operator="lessThan">
      <formula>0</formula>
    </cfRule>
    <cfRule type="cellIs" dxfId="25171" priority="6645" stopIfTrue="1" operator="greaterThan">
      <formula>0</formula>
    </cfRule>
  </conditionalFormatting>
  <conditionalFormatting sqref="P42:Q42">
    <cfRule type="cellIs" dxfId="25170" priority="6641" stopIfTrue="1" operator="lessThan">
      <formula>0</formula>
    </cfRule>
    <cfRule type="cellIs" dxfId="25169" priority="6642" stopIfTrue="1" operator="greaterThan">
      <formula>0</formula>
    </cfRule>
  </conditionalFormatting>
  <conditionalFormatting sqref="P42:Q42">
    <cfRule type="cellIs" dxfId="25168" priority="6638" stopIfTrue="1" operator="lessThan">
      <formula>0</formula>
    </cfRule>
    <cfRule type="cellIs" dxfId="25167" priority="6639" stopIfTrue="1" operator="greaterThan">
      <formula>0</formula>
    </cfRule>
  </conditionalFormatting>
  <conditionalFormatting sqref="P42:Q42">
    <cfRule type="cellIs" dxfId="25166" priority="6635" stopIfTrue="1" operator="lessThan">
      <formula>0</formula>
    </cfRule>
    <cfRule type="cellIs" dxfId="25165" priority="6636" stopIfTrue="1" operator="greaterThan">
      <formula>0</formula>
    </cfRule>
  </conditionalFormatting>
  <conditionalFormatting sqref="P42:Q42">
    <cfRule type="cellIs" dxfId="25164" priority="6632" stopIfTrue="1" operator="lessThan">
      <formula>0</formula>
    </cfRule>
    <cfRule type="cellIs" dxfId="25163" priority="6633" stopIfTrue="1" operator="greaterThan">
      <formula>0</formula>
    </cfRule>
  </conditionalFormatting>
  <conditionalFormatting sqref="P42:Q42">
    <cfRule type="cellIs" dxfId="25162" priority="6629" stopIfTrue="1" operator="lessThan">
      <formula>0</formula>
    </cfRule>
    <cfRule type="cellIs" dxfId="25161" priority="6630" stopIfTrue="1" operator="greaterThan">
      <formula>0</formula>
    </cfRule>
  </conditionalFormatting>
  <conditionalFormatting sqref="P42:Q42">
    <cfRule type="cellIs" dxfId="25160" priority="6626" stopIfTrue="1" operator="lessThan">
      <formula>0</formula>
    </cfRule>
    <cfRule type="cellIs" dxfId="25159" priority="6627" stopIfTrue="1" operator="greaterThan">
      <formula>0</formula>
    </cfRule>
  </conditionalFormatting>
  <conditionalFormatting sqref="P42:Q42">
    <cfRule type="cellIs" dxfId="25158" priority="6623" stopIfTrue="1" operator="lessThan">
      <formula>0</formula>
    </cfRule>
    <cfRule type="cellIs" dxfId="25157" priority="6624" stopIfTrue="1" operator="greaterThan">
      <formula>0</formula>
    </cfRule>
  </conditionalFormatting>
  <conditionalFormatting sqref="P42:Q42">
    <cfRule type="cellIs" dxfId="25156" priority="6620" stopIfTrue="1" operator="lessThan">
      <formula>0</formula>
    </cfRule>
    <cfRule type="cellIs" dxfId="25155" priority="6621" stopIfTrue="1" operator="greaterThan">
      <formula>0</formula>
    </cfRule>
  </conditionalFormatting>
  <conditionalFormatting sqref="P42:Q42">
    <cfRule type="cellIs" dxfId="25154" priority="6617" stopIfTrue="1" operator="lessThan">
      <formula>0</formula>
    </cfRule>
    <cfRule type="cellIs" dxfId="25153" priority="6618" stopIfTrue="1" operator="greaterThan">
      <formula>0</formula>
    </cfRule>
  </conditionalFormatting>
  <conditionalFormatting sqref="P42:Q42">
    <cfRule type="cellIs" dxfId="25152" priority="6614" stopIfTrue="1" operator="lessThan">
      <formula>0</formula>
    </cfRule>
    <cfRule type="cellIs" dxfId="25151" priority="6615" stopIfTrue="1" operator="greaterThan">
      <formula>0</formula>
    </cfRule>
  </conditionalFormatting>
  <conditionalFormatting sqref="P42:Q42">
    <cfRule type="cellIs" dxfId="25150" priority="6611" stopIfTrue="1" operator="lessThan">
      <formula>0</formula>
    </cfRule>
    <cfRule type="cellIs" dxfId="25149" priority="6612" stopIfTrue="1" operator="greaterThan">
      <formula>0</formula>
    </cfRule>
  </conditionalFormatting>
  <conditionalFormatting sqref="P42:Q42">
    <cfRule type="cellIs" dxfId="25148" priority="6608" stopIfTrue="1" operator="lessThan">
      <formula>0</formula>
    </cfRule>
    <cfRule type="cellIs" dxfId="25147" priority="6609" stopIfTrue="1" operator="greaterThan">
      <formula>0</formula>
    </cfRule>
  </conditionalFormatting>
  <conditionalFormatting sqref="P42:Q42">
    <cfRule type="cellIs" dxfId="25146" priority="6605" stopIfTrue="1" operator="lessThan">
      <formula>0</formula>
    </cfRule>
    <cfRule type="cellIs" dxfId="25145" priority="6606" stopIfTrue="1" operator="greaterThan">
      <formula>0</formula>
    </cfRule>
  </conditionalFormatting>
  <conditionalFormatting sqref="P44:Q44">
    <cfRule type="cellIs" dxfId="25144" priority="6602" stopIfTrue="1" operator="lessThan">
      <formula>0</formula>
    </cfRule>
    <cfRule type="cellIs" dxfId="25143" priority="6603" stopIfTrue="1" operator="greaterThan">
      <formula>0</formula>
    </cfRule>
  </conditionalFormatting>
  <conditionalFormatting sqref="P44:Q44">
    <cfRule type="cellIs" dxfId="25142" priority="6599" stopIfTrue="1" operator="lessThan">
      <formula>0</formula>
    </cfRule>
    <cfRule type="cellIs" dxfId="25141" priority="6600" stopIfTrue="1" operator="greaterThan">
      <formula>0</formula>
    </cfRule>
  </conditionalFormatting>
  <conditionalFormatting sqref="P44:Q44">
    <cfRule type="cellIs" dxfId="25140" priority="6596" stopIfTrue="1" operator="lessThan">
      <formula>0</formula>
    </cfRule>
    <cfRule type="cellIs" dxfId="25139" priority="6597" stopIfTrue="1" operator="greaterThan">
      <formula>0</formula>
    </cfRule>
  </conditionalFormatting>
  <conditionalFormatting sqref="P44:Q44">
    <cfRule type="cellIs" dxfId="25138" priority="6593" stopIfTrue="1" operator="lessThan">
      <formula>0</formula>
    </cfRule>
    <cfRule type="cellIs" dxfId="25137" priority="6594" stopIfTrue="1" operator="greaterThan">
      <formula>0</formula>
    </cfRule>
  </conditionalFormatting>
  <conditionalFormatting sqref="P44:Q44">
    <cfRule type="cellIs" dxfId="25136" priority="6590" stopIfTrue="1" operator="lessThan">
      <formula>0</formula>
    </cfRule>
    <cfRule type="cellIs" dxfId="25135" priority="6591" stopIfTrue="1" operator="greaterThan">
      <formula>0</formula>
    </cfRule>
  </conditionalFormatting>
  <conditionalFormatting sqref="P44:Q44">
    <cfRule type="cellIs" dxfId="25134" priority="6587" stopIfTrue="1" operator="lessThan">
      <formula>0</formula>
    </cfRule>
    <cfRule type="cellIs" dxfId="25133" priority="6588" stopIfTrue="1" operator="greaterThan">
      <formula>0</formula>
    </cfRule>
  </conditionalFormatting>
  <conditionalFormatting sqref="P44:Q44">
    <cfRule type="cellIs" dxfId="25132" priority="6584" stopIfTrue="1" operator="lessThan">
      <formula>0</formula>
    </cfRule>
    <cfRule type="cellIs" dxfId="25131" priority="6585" stopIfTrue="1" operator="greaterThan">
      <formula>0</formula>
    </cfRule>
  </conditionalFormatting>
  <conditionalFormatting sqref="P44:Q44">
    <cfRule type="cellIs" dxfId="25130" priority="6581" stopIfTrue="1" operator="lessThan">
      <formula>0</formula>
    </cfRule>
    <cfRule type="cellIs" dxfId="25129" priority="6582" stopIfTrue="1" operator="greaterThan">
      <formula>0</formula>
    </cfRule>
  </conditionalFormatting>
  <conditionalFormatting sqref="P44:Q44">
    <cfRule type="cellIs" dxfId="25128" priority="6578" stopIfTrue="1" operator="lessThan">
      <formula>0</formula>
    </cfRule>
    <cfRule type="cellIs" dxfId="25127" priority="6579" stopIfTrue="1" operator="greaterThan">
      <formula>0</formula>
    </cfRule>
  </conditionalFormatting>
  <conditionalFormatting sqref="P44:Q44">
    <cfRule type="cellIs" dxfId="25126" priority="6575" stopIfTrue="1" operator="lessThan">
      <formula>0</formula>
    </cfRule>
    <cfRule type="cellIs" dxfId="25125" priority="6576" stopIfTrue="1" operator="greaterThan">
      <formula>0</formula>
    </cfRule>
  </conditionalFormatting>
  <conditionalFormatting sqref="P44:Q44">
    <cfRule type="cellIs" dxfId="25124" priority="6572" stopIfTrue="1" operator="lessThan">
      <formula>0</formula>
    </cfRule>
    <cfRule type="cellIs" dxfId="25123" priority="6573" stopIfTrue="1" operator="greaterThan">
      <formula>0</formula>
    </cfRule>
  </conditionalFormatting>
  <conditionalFormatting sqref="P44:Q44">
    <cfRule type="cellIs" dxfId="25122" priority="6569" stopIfTrue="1" operator="lessThan">
      <formula>0</formula>
    </cfRule>
    <cfRule type="cellIs" dxfId="25121" priority="6570" stopIfTrue="1" operator="greaterThan">
      <formula>0</formula>
    </cfRule>
  </conditionalFormatting>
  <conditionalFormatting sqref="P44:Q44">
    <cfRule type="cellIs" dxfId="25120" priority="6566" stopIfTrue="1" operator="lessThan">
      <formula>0</formula>
    </cfRule>
    <cfRule type="cellIs" dxfId="25119" priority="6567" stopIfTrue="1" operator="greaterThan">
      <formula>0</formula>
    </cfRule>
  </conditionalFormatting>
  <conditionalFormatting sqref="P44:Q44">
    <cfRule type="cellIs" dxfId="25118" priority="6563" stopIfTrue="1" operator="lessThan">
      <formula>0</formula>
    </cfRule>
    <cfRule type="cellIs" dxfId="25117" priority="6564" stopIfTrue="1" operator="greaterThan">
      <formula>0</formula>
    </cfRule>
  </conditionalFormatting>
  <conditionalFormatting sqref="P44:Q44">
    <cfRule type="cellIs" dxfId="25116" priority="6560" stopIfTrue="1" operator="lessThan">
      <formula>0</formula>
    </cfRule>
    <cfRule type="cellIs" dxfId="25115" priority="6561" stopIfTrue="1" operator="greaterThan">
      <formula>0</formula>
    </cfRule>
  </conditionalFormatting>
  <conditionalFormatting sqref="P44:Q44">
    <cfRule type="cellIs" dxfId="25114" priority="6557" stopIfTrue="1" operator="lessThan">
      <formula>0</formula>
    </cfRule>
    <cfRule type="cellIs" dxfId="25113" priority="6558" stopIfTrue="1" operator="greaterThan">
      <formula>0</formula>
    </cfRule>
  </conditionalFormatting>
  <conditionalFormatting sqref="P44:Q44">
    <cfRule type="cellIs" dxfId="25112" priority="6554" stopIfTrue="1" operator="lessThan">
      <formula>0</formula>
    </cfRule>
    <cfRule type="cellIs" dxfId="25111" priority="6555" stopIfTrue="1" operator="greaterThan">
      <formula>0</formula>
    </cfRule>
  </conditionalFormatting>
  <conditionalFormatting sqref="P44:Q44">
    <cfRule type="cellIs" dxfId="25110" priority="6551" stopIfTrue="1" operator="lessThan">
      <formula>0</formula>
    </cfRule>
    <cfRule type="cellIs" dxfId="25109" priority="6552" stopIfTrue="1" operator="greaterThan">
      <formula>0</formula>
    </cfRule>
  </conditionalFormatting>
  <conditionalFormatting sqref="P44:Q44">
    <cfRule type="cellIs" dxfId="25108" priority="6548" stopIfTrue="1" operator="lessThan">
      <formula>0</formula>
    </cfRule>
    <cfRule type="cellIs" dxfId="25107" priority="6549" stopIfTrue="1" operator="greaterThan">
      <formula>0</formula>
    </cfRule>
  </conditionalFormatting>
  <conditionalFormatting sqref="P44:Q44">
    <cfRule type="cellIs" dxfId="25106" priority="6545" stopIfTrue="1" operator="lessThan">
      <formula>0</formula>
    </cfRule>
    <cfRule type="cellIs" dxfId="25105" priority="6546" stopIfTrue="1" operator="greaterThan">
      <formula>0</formula>
    </cfRule>
  </conditionalFormatting>
  <conditionalFormatting sqref="P46:Q46">
    <cfRule type="cellIs" dxfId="25104" priority="6542" stopIfTrue="1" operator="lessThan">
      <formula>0</formula>
    </cfRule>
    <cfRule type="cellIs" dxfId="25103" priority="6543" stopIfTrue="1" operator="greaterThan">
      <formula>0</formula>
    </cfRule>
  </conditionalFormatting>
  <conditionalFormatting sqref="P46:Q46">
    <cfRule type="cellIs" dxfId="25102" priority="6539" stopIfTrue="1" operator="lessThan">
      <formula>0</formula>
    </cfRule>
    <cfRule type="cellIs" dxfId="25101" priority="6540" stopIfTrue="1" operator="greaterThan">
      <formula>0</formula>
    </cfRule>
  </conditionalFormatting>
  <conditionalFormatting sqref="P46:Q46">
    <cfRule type="cellIs" dxfId="25100" priority="6536" stopIfTrue="1" operator="lessThan">
      <formula>0</formula>
    </cfRule>
    <cfRule type="cellIs" dxfId="25099" priority="6537" stopIfTrue="1" operator="greaterThan">
      <formula>0</formula>
    </cfRule>
  </conditionalFormatting>
  <conditionalFormatting sqref="P46:Q46">
    <cfRule type="cellIs" dxfId="25098" priority="6533" stopIfTrue="1" operator="lessThan">
      <formula>0</formula>
    </cfRule>
    <cfRule type="cellIs" dxfId="25097" priority="6534" stopIfTrue="1" operator="greaterThan">
      <formula>0</formula>
    </cfRule>
  </conditionalFormatting>
  <conditionalFormatting sqref="P46:Q46">
    <cfRule type="cellIs" dxfId="25096" priority="6530" stopIfTrue="1" operator="lessThan">
      <formula>0</formula>
    </cfRule>
    <cfRule type="cellIs" dxfId="25095" priority="6531" stopIfTrue="1" operator="greaterThan">
      <formula>0</formula>
    </cfRule>
  </conditionalFormatting>
  <conditionalFormatting sqref="P46:Q46">
    <cfRule type="cellIs" dxfId="25094" priority="6527" stopIfTrue="1" operator="lessThan">
      <formula>0</formula>
    </cfRule>
    <cfRule type="cellIs" dxfId="25093" priority="6528" stopIfTrue="1" operator="greaterThan">
      <formula>0</formula>
    </cfRule>
  </conditionalFormatting>
  <conditionalFormatting sqref="P46:Q46">
    <cfRule type="cellIs" dxfId="25092" priority="6524" stopIfTrue="1" operator="lessThan">
      <formula>0</formula>
    </cfRule>
    <cfRule type="cellIs" dxfId="25091" priority="6525" stopIfTrue="1" operator="greaterThan">
      <formula>0</formula>
    </cfRule>
  </conditionalFormatting>
  <conditionalFormatting sqref="P46:Q46">
    <cfRule type="cellIs" dxfId="25090" priority="6521" stopIfTrue="1" operator="lessThan">
      <formula>0</formula>
    </cfRule>
    <cfRule type="cellIs" dxfId="25089" priority="6522" stopIfTrue="1" operator="greaterThan">
      <formula>0</formula>
    </cfRule>
  </conditionalFormatting>
  <conditionalFormatting sqref="P46:Q46">
    <cfRule type="cellIs" dxfId="25088" priority="6518" stopIfTrue="1" operator="lessThan">
      <formula>0</formula>
    </cfRule>
    <cfRule type="cellIs" dxfId="25087" priority="6519" stopIfTrue="1" operator="greaterThan">
      <formula>0</formula>
    </cfRule>
  </conditionalFormatting>
  <conditionalFormatting sqref="P46:Q46">
    <cfRule type="cellIs" dxfId="25086" priority="6515" stopIfTrue="1" operator="lessThan">
      <formula>0</formula>
    </cfRule>
    <cfRule type="cellIs" dxfId="25085" priority="6516" stopIfTrue="1" operator="greaterThan">
      <formula>0</formula>
    </cfRule>
  </conditionalFormatting>
  <conditionalFormatting sqref="P46:Q46">
    <cfRule type="cellIs" dxfId="25084" priority="6512" stopIfTrue="1" operator="lessThan">
      <formula>0</formula>
    </cfRule>
    <cfRule type="cellIs" dxfId="25083" priority="6513" stopIfTrue="1" operator="greaterThan">
      <formula>0</formula>
    </cfRule>
  </conditionalFormatting>
  <conditionalFormatting sqref="P46:Q46">
    <cfRule type="cellIs" dxfId="25082" priority="6509" stopIfTrue="1" operator="lessThan">
      <formula>0</formula>
    </cfRule>
    <cfRule type="cellIs" dxfId="25081" priority="6510" stopIfTrue="1" operator="greaterThan">
      <formula>0</formula>
    </cfRule>
  </conditionalFormatting>
  <conditionalFormatting sqref="P46:Q46">
    <cfRule type="cellIs" dxfId="25080" priority="6506" stopIfTrue="1" operator="lessThan">
      <formula>0</formula>
    </cfRule>
    <cfRule type="cellIs" dxfId="25079" priority="6507" stopIfTrue="1" operator="greaterThan">
      <formula>0</formula>
    </cfRule>
  </conditionalFormatting>
  <conditionalFormatting sqref="P46:Q46">
    <cfRule type="cellIs" dxfId="25078" priority="6503" stopIfTrue="1" operator="lessThan">
      <formula>0</formula>
    </cfRule>
    <cfRule type="cellIs" dxfId="25077" priority="6504" stopIfTrue="1" operator="greaterThan">
      <formula>0</formula>
    </cfRule>
  </conditionalFormatting>
  <conditionalFormatting sqref="P46:Q46">
    <cfRule type="cellIs" dxfId="25076" priority="6500" stopIfTrue="1" operator="lessThan">
      <formula>0</formula>
    </cfRule>
    <cfRule type="cellIs" dxfId="25075" priority="6501" stopIfTrue="1" operator="greaterThan">
      <formula>0</formula>
    </cfRule>
  </conditionalFormatting>
  <conditionalFormatting sqref="P46:Q46">
    <cfRule type="cellIs" dxfId="25074" priority="6497" stopIfTrue="1" operator="lessThan">
      <formula>0</formula>
    </cfRule>
    <cfRule type="cellIs" dxfId="25073" priority="6498" stopIfTrue="1" operator="greaterThan">
      <formula>0</formula>
    </cfRule>
  </conditionalFormatting>
  <conditionalFormatting sqref="P46:Q46">
    <cfRule type="cellIs" dxfId="25072" priority="6494" stopIfTrue="1" operator="lessThan">
      <formula>0</formula>
    </cfRule>
    <cfRule type="cellIs" dxfId="25071" priority="6495" stopIfTrue="1" operator="greaterThan">
      <formula>0</formula>
    </cfRule>
  </conditionalFormatting>
  <conditionalFormatting sqref="P46:Q46">
    <cfRule type="cellIs" dxfId="25070" priority="6491" stopIfTrue="1" operator="lessThan">
      <formula>0</formula>
    </cfRule>
    <cfRule type="cellIs" dxfId="25069" priority="6492" stopIfTrue="1" operator="greaterThan">
      <formula>0</formula>
    </cfRule>
  </conditionalFormatting>
  <conditionalFormatting sqref="P46:Q46">
    <cfRule type="cellIs" dxfId="25068" priority="6488" stopIfTrue="1" operator="lessThan">
      <formula>0</formula>
    </cfRule>
    <cfRule type="cellIs" dxfId="25067" priority="6489" stopIfTrue="1" operator="greaterThan">
      <formula>0</formula>
    </cfRule>
  </conditionalFormatting>
  <conditionalFormatting sqref="P46:Q46">
    <cfRule type="cellIs" dxfId="25066" priority="6485" stopIfTrue="1" operator="lessThan">
      <formula>0</formula>
    </cfRule>
    <cfRule type="cellIs" dxfId="25065" priority="6486" stopIfTrue="1" operator="greaterThan">
      <formula>0</formula>
    </cfRule>
  </conditionalFormatting>
  <conditionalFormatting sqref="P48:Q48">
    <cfRule type="cellIs" dxfId="25064" priority="6482" stopIfTrue="1" operator="lessThan">
      <formula>0</formula>
    </cfRule>
    <cfRule type="cellIs" dxfId="25063" priority="6483" stopIfTrue="1" operator="greaterThan">
      <formula>0</formula>
    </cfRule>
  </conditionalFormatting>
  <conditionalFormatting sqref="P48:Q48">
    <cfRule type="cellIs" dxfId="25062" priority="6479" stopIfTrue="1" operator="lessThan">
      <formula>0</formula>
    </cfRule>
    <cfRule type="cellIs" dxfId="25061" priority="6480" stopIfTrue="1" operator="greaterThan">
      <formula>0</formula>
    </cfRule>
  </conditionalFormatting>
  <conditionalFormatting sqref="P48:Q48">
    <cfRule type="cellIs" dxfId="25060" priority="6476" stopIfTrue="1" operator="lessThan">
      <formula>0</formula>
    </cfRule>
    <cfRule type="cellIs" dxfId="25059" priority="6477" stopIfTrue="1" operator="greaterThan">
      <formula>0</formula>
    </cfRule>
  </conditionalFormatting>
  <conditionalFormatting sqref="P48:Q48">
    <cfRule type="cellIs" dxfId="25058" priority="6473" stopIfTrue="1" operator="lessThan">
      <formula>0</formula>
    </cfRule>
    <cfRule type="cellIs" dxfId="25057" priority="6474" stopIfTrue="1" operator="greaterThan">
      <formula>0</formula>
    </cfRule>
  </conditionalFormatting>
  <conditionalFormatting sqref="P48:Q48">
    <cfRule type="cellIs" dxfId="25056" priority="6470" stopIfTrue="1" operator="lessThan">
      <formula>0</formula>
    </cfRule>
    <cfRule type="cellIs" dxfId="25055" priority="6471" stopIfTrue="1" operator="greaterThan">
      <formula>0</formula>
    </cfRule>
  </conditionalFormatting>
  <conditionalFormatting sqref="P48:Q48">
    <cfRule type="cellIs" dxfId="25054" priority="6467" stopIfTrue="1" operator="lessThan">
      <formula>0</formula>
    </cfRule>
    <cfRule type="cellIs" dxfId="25053" priority="6468" stopIfTrue="1" operator="greaterThan">
      <formula>0</formula>
    </cfRule>
  </conditionalFormatting>
  <conditionalFormatting sqref="P48:Q48">
    <cfRule type="cellIs" dxfId="25052" priority="6464" stopIfTrue="1" operator="lessThan">
      <formula>0</formula>
    </cfRule>
    <cfRule type="cellIs" dxfId="25051" priority="6465" stopIfTrue="1" operator="greaterThan">
      <formula>0</formula>
    </cfRule>
  </conditionalFormatting>
  <conditionalFormatting sqref="P48:Q48">
    <cfRule type="cellIs" dxfId="25050" priority="6461" stopIfTrue="1" operator="lessThan">
      <formula>0</formula>
    </cfRule>
    <cfRule type="cellIs" dxfId="25049" priority="6462" stopIfTrue="1" operator="greaterThan">
      <formula>0</formula>
    </cfRule>
  </conditionalFormatting>
  <conditionalFormatting sqref="P48:Q48">
    <cfRule type="cellIs" dxfId="25048" priority="6458" stopIfTrue="1" operator="lessThan">
      <formula>0</formula>
    </cfRule>
    <cfRule type="cellIs" dxfId="25047" priority="6459" stopIfTrue="1" operator="greaterThan">
      <formula>0</formula>
    </cfRule>
  </conditionalFormatting>
  <conditionalFormatting sqref="P48:Q48">
    <cfRule type="cellIs" dxfId="25046" priority="6455" stopIfTrue="1" operator="lessThan">
      <formula>0</formula>
    </cfRule>
    <cfRule type="cellIs" dxfId="25045" priority="6456" stopIfTrue="1" operator="greaterThan">
      <formula>0</formula>
    </cfRule>
  </conditionalFormatting>
  <conditionalFormatting sqref="P48:Q48">
    <cfRule type="cellIs" dxfId="25044" priority="6452" stopIfTrue="1" operator="lessThan">
      <formula>0</formula>
    </cfRule>
    <cfRule type="cellIs" dxfId="25043" priority="6453" stopIfTrue="1" operator="greaterThan">
      <formula>0</formula>
    </cfRule>
  </conditionalFormatting>
  <conditionalFormatting sqref="P48:Q48">
    <cfRule type="cellIs" dxfId="25042" priority="6449" stopIfTrue="1" operator="lessThan">
      <formula>0</formula>
    </cfRule>
    <cfRule type="cellIs" dxfId="25041" priority="6450" stopIfTrue="1" operator="greaterThan">
      <formula>0</formula>
    </cfRule>
  </conditionalFormatting>
  <conditionalFormatting sqref="P48:Q48">
    <cfRule type="cellIs" dxfId="25040" priority="6446" stopIfTrue="1" operator="lessThan">
      <formula>0</formula>
    </cfRule>
    <cfRule type="cellIs" dxfId="25039" priority="6447" stopIfTrue="1" operator="greaterThan">
      <formula>0</formula>
    </cfRule>
  </conditionalFormatting>
  <conditionalFormatting sqref="P48:Q48">
    <cfRule type="cellIs" dxfId="25038" priority="6443" stopIfTrue="1" operator="lessThan">
      <formula>0</formula>
    </cfRule>
    <cfRule type="cellIs" dxfId="25037" priority="6444" stopIfTrue="1" operator="greaterThan">
      <formula>0</formula>
    </cfRule>
  </conditionalFormatting>
  <conditionalFormatting sqref="P48:Q48">
    <cfRule type="cellIs" dxfId="25036" priority="6440" stopIfTrue="1" operator="lessThan">
      <formula>0</formula>
    </cfRule>
    <cfRule type="cellIs" dxfId="25035" priority="6441" stopIfTrue="1" operator="greaterThan">
      <formula>0</formula>
    </cfRule>
  </conditionalFormatting>
  <conditionalFormatting sqref="P48:Q48">
    <cfRule type="cellIs" dxfId="25034" priority="6437" stopIfTrue="1" operator="lessThan">
      <formula>0</formula>
    </cfRule>
    <cfRule type="cellIs" dxfId="25033" priority="6438" stopIfTrue="1" operator="greaterThan">
      <formula>0</formula>
    </cfRule>
  </conditionalFormatting>
  <conditionalFormatting sqref="P48:Q48">
    <cfRule type="cellIs" dxfId="25032" priority="6434" stopIfTrue="1" operator="lessThan">
      <formula>0</formula>
    </cfRule>
    <cfRule type="cellIs" dxfId="25031" priority="6435" stopIfTrue="1" operator="greaterThan">
      <formula>0</formula>
    </cfRule>
  </conditionalFormatting>
  <conditionalFormatting sqref="P48:Q48">
    <cfRule type="cellIs" dxfId="25030" priority="6431" stopIfTrue="1" operator="lessThan">
      <formula>0</formula>
    </cfRule>
    <cfRule type="cellIs" dxfId="25029" priority="6432" stopIfTrue="1" operator="greaterThan">
      <formula>0</formula>
    </cfRule>
  </conditionalFormatting>
  <conditionalFormatting sqref="P48:Q48">
    <cfRule type="cellIs" dxfId="25028" priority="6428" stopIfTrue="1" operator="lessThan">
      <formula>0</formula>
    </cfRule>
    <cfRule type="cellIs" dxfId="25027" priority="6429" stopIfTrue="1" operator="greaterThan">
      <formula>0</formula>
    </cfRule>
  </conditionalFormatting>
  <conditionalFormatting sqref="P48:Q48">
    <cfRule type="cellIs" dxfId="25026" priority="6425" stopIfTrue="1" operator="lessThan">
      <formula>0</formula>
    </cfRule>
    <cfRule type="cellIs" dxfId="25025" priority="6426" stopIfTrue="1" operator="greaterThan">
      <formula>0</formula>
    </cfRule>
  </conditionalFormatting>
  <conditionalFormatting sqref="P50:Q50">
    <cfRule type="cellIs" dxfId="25024" priority="6422" stopIfTrue="1" operator="lessThan">
      <formula>0</formula>
    </cfRule>
    <cfRule type="cellIs" dxfId="25023" priority="6423" stopIfTrue="1" operator="greaterThan">
      <formula>0</formula>
    </cfRule>
  </conditionalFormatting>
  <conditionalFormatting sqref="P50:Q50">
    <cfRule type="cellIs" dxfId="25022" priority="6419" stopIfTrue="1" operator="lessThan">
      <formula>0</formula>
    </cfRule>
    <cfRule type="cellIs" dxfId="25021" priority="6420" stopIfTrue="1" operator="greaterThan">
      <formula>0</formula>
    </cfRule>
  </conditionalFormatting>
  <conditionalFormatting sqref="P50:Q50">
    <cfRule type="cellIs" dxfId="25020" priority="6416" stopIfTrue="1" operator="lessThan">
      <formula>0</formula>
    </cfRule>
    <cfRule type="cellIs" dxfId="25019" priority="6417" stopIfTrue="1" operator="greaterThan">
      <formula>0</formula>
    </cfRule>
  </conditionalFormatting>
  <conditionalFormatting sqref="P50:Q50">
    <cfRule type="cellIs" dxfId="25018" priority="6413" stopIfTrue="1" operator="lessThan">
      <formula>0</formula>
    </cfRule>
    <cfRule type="cellIs" dxfId="25017" priority="6414" stopIfTrue="1" operator="greaterThan">
      <formula>0</formula>
    </cfRule>
  </conditionalFormatting>
  <conditionalFormatting sqref="P50:Q50">
    <cfRule type="cellIs" dxfId="25016" priority="6410" stopIfTrue="1" operator="lessThan">
      <formula>0</formula>
    </cfRule>
    <cfRule type="cellIs" dxfId="25015" priority="6411" stopIfTrue="1" operator="greaterThan">
      <formula>0</formula>
    </cfRule>
  </conditionalFormatting>
  <conditionalFormatting sqref="P50:Q50">
    <cfRule type="cellIs" dxfId="25014" priority="6407" stopIfTrue="1" operator="lessThan">
      <formula>0</formula>
    </cfRule>
    <cfRule type="cellIs" dxfId="25013" priority="6408" stopIfTrue="1" operator="greaterThan">
      <formula>0</formula>
    </cfRule>
  </conditionalFormatting>
  <conditionalFormatting sqref="P50:Q50">
    <cfRule type="cellIs" dxfId="25012" priority="6404" stopIfTrue="1" operator="lessThan">
      <formula>0</formula>
    </cfRule>
    <cfRule type="cellIs" dxfId="25011" priority="6405" stopIfTrue="1" operator="greaterThan">
      <formula>0</formula>
    </cfRule>
  </conditionalFormatting>
  <conditionalFormatting sqref="P50:Q50">
    <cfRule type="cellIs" dxfId="25010" priority="6401" stopIfTrue="1" operator="lessThan">
      <formula>0</formula>
    </cfRule>
    <cfRule type="cellIs" dxfId="25009" priority="6402" stopIfTrue="1" operator="greaterThan">
      <formula>0</formula>
    </cfRule>
  </conditionalFormatting>
  <conditionalFormatting sqref="P50:Q50">
    <cfRule type="cellIs" dxfId="25008" priority="6398" stopIfTrue="1" operator="lessThan">
      <formula>0</formula>
    </cfRule>
    <cfRule type="cellIs" dxfId="25007" priority="6399" stopIfTrue="1" operator="greaterThan">
      <formula>0</formula>
    </cfRule>
  </conditionalFormatting>
  <conditionalFormatting sqref="P50:Q50">
    <cfRule type="cellIs" dxfId="25006" priority="6395" stopIfTrue="1" operator="lessThan">
      <formula>0</formula>
    </cfRule>
    <cfRule type="cellIs" dxfId="25005" priority="6396" stopIfTrue="1" operator="greaterThan">
      <formula>0</formula>
    </cfRule>
  </conditionalFormatting>
  <conditionalFormatting sqref="P50:Q50">
    <cfRule type="cellIs" dxfId="25004" priority="6392" stopIfTrue="1" operator="lessThan">
      <formula>0</formula>
    </cfRule>
    <cfRule type="cellIs" dxfId="25003" priority="6393" stopIfTrue="1" operator="greaterThan">
      <formula>0</formula>
    </cfRule>
  </conditionalFormatting>
  <conditionalFormatting sqref="P50:Q50">
    <cfRule type="cellIs" dxfId="25002" priority="6389" stopIfTrue="1" operator="lessThan">
      <formula>0</formula>
    </cfRule>
    <cfRule type="cellIs" dxfId="25001" priority="6390" stopIfTrue="1" operator="greaterThan">
      <formula>0</formula>
    </cfRule>
  </conditionalFormatting>
  <conditionalFormatting sqref="P50:Q50">
    <cfRule type="cellIs" dxfId="25000" priority="6386" stopIfTrue="1" operator="lessThan">
      <formula>0</formula>
    </cfRule>
    <cfRule type="cellIs" dxfId="24999" priority="6387" stopIfTrue="1" operator="greaterThan">
      <formula>0</formula>
    </cfRule>
  </conditionalFormatting>
  <conditionalFormatting sqref="P50:Q50">
    <cfRule type="cellIs" dxfId="24998" priority="6383" stopIfTrue="1" operator="lessThan">
      <formula>0</formula>
    </cfRule>
    <cfRule type="cellIs" dxfId="24997" priority="6384" stopIfTrue="1" operator="greaterThan">
      <formula>0</formula>
    </cfRule>
  </conditionalFormatting>
  <conditionalFormatting sqref="P50:Q50">
    <cfRule type="cellIs" dxfId="24996" priority="6380" stopIfTrue="1" operator="lessThan">
      <formula>0</formula>
    </cfRule>
    <cfRule type="cellIs" dxfId="24995" priority="6381" stopIfTrue="1" operator="greaterThan">
      <formula>0</formula>
    </cfRule>
  </conditionalFormatting>
  <conditionalFormatting sqref="P50:Q50">
    <cfRule type="cellIs" dxfId="24994" priority="6377" stopIfTrue="1" operator="lessThan">
      <formula>0</formula>
    </cfRule>
    <cfRule type="cellIs" dxfId="24993" priority="6378" stopIfTrue="1" operator="greaterThan">
      <formula>0</formula>
    </cfRule>
  </conditionalFormatting>
  <conditionalFormatting sqref="P50:Q50">
    <cfRule type="cellIs" dxfId="24992" priority="6374" stopIfTrue="1" operator="lessThan">
      <formula>0</formula>
    </cfRule>
    <cfRule type="cellIs" dxfId="24991" priority="6375" stopIfTrue="1" operator="greaterThan">
      <formula>0</formula>
    </cfRule>
  </conditionalFormatting>
  <conditionalFormatting sqref="P50:Q50">
    <cfRule type="cellIs" dxfId="24990" priority="6371" stopIfTrue="1" operator="lessThan">
      <formula>0</formula>
    </cfRule>
    <cfRule type="cellIs" dxfId="24989" priority="6372" stopIfTrue="1" operator="greaterThan">
      <formula>0</formula>
    </cfRule>
  </conditionalFormatting>
  <conditionalFormatting sqref="P50:Q50">
    <cfRule type="cellIs" dxfId="24988" priority="6368" stopIfTrue="1" operator="lessThan">
      <formula>0</formula>
    </cfRule>
    <cfRule type="cellIs" dxfId="24987" priority="6369" stopIfTrue="1" operator="greaterThan">
      <formula>0</formula>
    </cfRule>
  </conditionalFormatting>
  <conditionalFormatting sqref="P50:Q50">
    <cfRule type="cellIs" dxfId="24986" priority="6365" stopIfTrue="1" operator="lessThan">
      <formula>0</formula>
    </cfRule>
    <cfRule type="cellIs" dxfId="24985" priority="6366" stopIfTrue="1" operator="greaterThan">
      <formula>0</formula>
    </cfRule>
  </conditionalFormatting>
  <conditionalFormatting sqref="P52:Q52">
    <cfRule type="cellIs" dxfId="24984" priority="6362" stopIfTrue="1" operator="lessThan">
      <formula>0</formula>
    </cfRule>
    <cfRule type="cellIs" dxfId="24983" priority="6363" stopIfTrue="1" operator="greaterThan">
      <formula>0</formula>
    </cfRule>
  </conditionalFormatting>
  <conditionalFormatting sqref="P52:Q52">
    <cfRule type="cellIs" dxfId="24982" priority="6359" stopIfTrue="1" operator="lessThan">
      <formula>0</formula>
    </cfRule>
    <cfRule type="cellIs" dxfId="24981" priority="6360" stopIfTrue="1" operator="greaterThan">
      <formula>0</formula>
    </cfRule>
  </conditionalFormatting>
  <conditionalFormatting sqref="P52:Q52">
    <cfRule type="cellIs" dxfId="24980" priority="6356" stopIfTrue="1" operator="lessThan">
      <formula>0</formula>
    </cfRule>
    <cfRule type="cellIs" dxfId="24979" priority="6357" stopIfTrue="1" operator="greaterThan">
      <formula>0</formula>
    </cfRule>
  </conditionalFormatting>
  <conditionalFormatting sqref="P52:Q52">
    <cfRule type="cellIs" dxfId="24978" priority="6353" stopIfTrue="1" operator="lessThan">
      <formula>0</formula>
    </cfRule>
    <cfRule type="cellIs" dxfId="24977" priority="6354" stopIfTrue="1" operator="greaterThan">
      <formula>0</formula>
    </cfRule>
  </conditionalFormatting>
  <conditionalFormatting sqref="P52:Q52">
    <cfRule type="cellIs" dxfId="24976" priority="6350" stopIfTrue="1" operator="lessThan">
      <formula>0</formula>
    </cfRule>
    <cfRule type="cellIs" dxfId="24975" priority="6351" stopIfTrue="1" operator="greaterThan">
      <formula>0</formula>
    </cfRule>
  </conditionalFormatting>
  <conditionalFormatting sqref="P52:Q52">
    <cfRule type="cellIs" dxfId="24974" priority="6347" stopIfTrue="1" operator="lessThan">
      <formula>0</formula>
    </cfRule>
    <cfRule type="cellIs" dxfId="24973" priority="6348" stopIfTrue="1" operator="greaterThan">
      <formula>0</formula>
    </cfRule>
  </conditionalFormatting>
  <conditionalFormatting sqref="P52:Q52">
    <cfRule type="cellIs" dxfId="24972" priority="6344" stopIfTrue="1" operator="lessThan">
      <formula>0</formula>
    </cfRule>
    <cfRule type="cellIs" dxfId="24971" priority="6345" stopIfTrue="1" operator="greaterThan">
      <formula>0</formula>
    </cfRule>
  </conditionalFormatting>
  <conditionalFormatting sqref="P52:Q52">
    <cfRule type="cellIs" dxfId="24970" priority="6341" stopIfTrue="1" operator="lessThan">
      <formula>0</formula>
    </cfRule>
    <cfRule type="cellIs" dxfId="24969" priority="6342" stopIfTrue="1" operator="greaterThan">
      <formula>0</formula>
    </cfRule>
  </conditionalFormatting>
  <conditionalFormatting sqref="P52:Q52">
    <cfRule type="cellIs" dxfId="24968" priority="6338" stopIfTrue="1" operator="lessThan">
      <formula>0</formula>
    </cfRule>
    <cfRule type="cellIs" dxfId="24967" priority="6339" stopIfTrue="1" operator="greaterThan">
      <formula>0</formula>
    </cfRule>
  </conditionalFormatting>
  <conditionalFormatting sqref="P52:Q52">
    <cfRule type="cellIs" dxfId="24966" priority="6335" stopIfTrue="1" operator="lessThan">
      <formula>0</formula>
    </cfRule>
    <cfRule type="cellIs" dxfId="24965" priority="6336" stopIfTrue="1" operator="greaterThan">
      <formula>0</formula>
    </cfRule>
  </conditionalFormatting>
  <conditionalFormatting sqref="P52:Q52">
    <cfRule type="cellIs" dxfId="24964" priority="6332" stopIfTrue="1" operator="lessThan">
      <formula>0</formula>
    </cfRule>
    <cfRule type="cellIs" dxfId="24963" priority="6333" stopIfTrue="1" operator="greaterThan">
      <formula>0</formula>
    </cfRule>
  </conditionalFormatting>
  <conditionalFormatting sqref="P52:Q52">
    <cfRule type="cellIs" dxfId="24962" priority="6329" stopIfTrue="1" operator="lessThan">
      <formula>0</formula>
    </cfRule>
    <cfRule type="cellIs" dxfId="24961" priority="6330" stopIfTrue="1" operator="greaterThan">
      <formula>0</formula>
    </cfRule>
  </conditionalFormatting>
  <conditionalFormatting sqref="P52:Q52">
    <cfRule type="cellIs" dxfId="24960" priority="6326" stopIfTrue="1" operator="lessThan">
      <formula>0</formula>
    </cfRule>
    <cfRule type="cellIs" dxfId="24959" priority="6327" stopIfTrue="1" operator="greaterThan">
      <formula>0</formula>
    </cfRule>
  </conditionalFormatting>
  <conditionalFormatting sqref="P52:Q52">
    <cfRule type="cellIs" dxfId="24958" priority="6323" stopIfTrue="1" operator="lessThan">
      <formula>0</formula>
    </cfRule>
    <cfRule type="cellIs" dxfId="24957" priority="6324" stopIfTrue="1" operator="greaterThan">
      <formula>0</formula>
    </cfRule>
  </conditionalFormatting>
  <conditionalFormatting sqref="P52:Q52">
    <cfRule type="cellIs" dxfId="24956" priority="6320" stopIfTrue="1" operator="lessThan">
      <formula>0</formula>
    </cfRule>
    <cfRule type="cellIs" dxfId="24955" priority="6321" stopIfTrue="1" operator="greaterThan">
      <formula>0</formula>
    </cfRule>
  </conditionalFormatting>
  <conditionalFormatting sqref="P52:Q52">
    <cfRule type="cellIs" dxfId="24954" priority="6317" stopIfTrue="1" operator="lessThan">
      <formula>0</formula>
    </cfRule>
    <cfRule type="cellIs" dxfId="24953" priority="6318" stopIfTrue="1" operator="greaterThan">
      <formula>0</formula>
    </cfRule>
  </conditionalFormatting>
  <conditionalFormatting sqref="P52:Q52">
    <cfRule type="cellIs" dxfId="24952" priority="6314" stopIfTrue="1" operator="lessThan">
      <formula>0</formula>
    </cfRule>
    <cfRule type="cellIs" dxfId="24951" priority="6315" stopIfTrue="1" operator="greaterThan">
      <formula>0</formula>
    </cfRule>
  </conditionalFormatting>
  <conditionalFormatting sqref="P52:Q52">
    <cfRule type="cellIs" dxfId="24950" priority="6311" stopIfTrue="1" operator="lessThan">
      <formula>0</formula>
    </cfRule>
    <cfRule type="cellIs" dxfId="24949" priority="6312" stopIfTrue="1" operator="greaterThan">
      <formula>0</formula>
    </cfRule>
  </conditionalFormatting>
  <conditionalFormatting sqref="P52:Q52">
    <cfRule type="cellIs" dxfId="24948" priority="6308" stopIfTrue="1" operator="lessThan">
      <formula>0</formula>
    </cfRule>
    <cfRule type="cellIs" dxfId="24947" priority="6309" stopIfTrue="1" operator="greaterThan">
      <formula>0</formula>
    </cfRule>
  </conditionalFormatting>
  <conditionalFormatting sqref="P52:Q52">
    <cfRule type="cellIs" dxfId="24946" priority="6305" stopIfTrue="1" operator="lessThan">
      <formula>0</formula>
    </cfRule>
    <cfRule type="cellIs" dxfId="24945" priority="6306" stopIfTrue="1" operator="greaterThan">
      <formula>0</formula>
    </cfRule>
  </conditionalFormatting>
  <conditionalFormatting sqref="P54:Q54">
    <cfRule type="cellIs" dxfId="24944" priority="6302" stopIfTrue="1" operator="lessThan">
      <formula>0</formula>
    </cfRule>
    <cfRule type="cellIs" dxfId="24943" priority="6303" stopIfTrue="1" operator="greaterThan">
      <formula>0</formula>
    </cfRule>
  </conditionalFormatting>
  <conditionalFormatting sqref="P54:Q54">
    <cfRule type="cellIs" dxfId="24942" priority="6299" stopIfTrue="1" operator="lessThan">
      <formula>0</formula>
    </cfRule>
    <cfRule type="cellIs" dxfId="24941" priority="6300" stopIfTrue="1" operator="greaterThan">
      <formula>0</formula>
    </cfRule>
  </conditionalFormatting>
  <conditionalFormatting sqref="P54:Q54">
    <cfRule type="cellIs" dxfId="24940" priority="6296" stopIfTrue="1" operator="lessThan">
      <formula>0</formula>
    </cfRule>
    <cfRule type="cellIs" dxfId="24939" priority="6297" stopIfTrue="1" operator="greaterThan">
      <formula>0</formula>
    </cfRule>
  </conditionalFormatting>
  <conditionalFormatting sqref="P54:Q54">
    <cfRule type="cellIs" dxfId="24938" priority="6293" stopIfTrue="1" operator="lessThan">
      <formula>0</formula>
    </cfRule>
    <cfRule type="cellIs" dxfId="24937" priority="6294" stopIfTrue="1" operator="greaterThan">
      <formula>0</formula>
    </cfRule>
  </conditionalFormatting>
  <conditionalFormatting sqref="P54:Q54">
    <cfRule type="cellIs" dxfId="24936" priority="6290" stopIfTrue="1" operator="lessThan">
      <formula>0</formula>
    </cfRule>
    <cfRule type="cellIs" dxfId="24935" priority="6291" stopIfTrue="1" operator="greaterThan">
      <formula>0</formula>
    </cfRule>
  </conditionalFormatting>
  <conditionalFormatting sqref="P54:Q54">
    <cfRule type="cellIs" dxfId="24934" priority="6287" stopIfTrue="1" operator="lessThan">
      <formula>0</formula>
    </cfRule>
    <cfRule type="cellIs" dxfId="24933" priority="6288" stopIfTrue="1" operator="greaterThan">
      <formula>0</formula>
    </cfRule>
  </conditionalFormatting>
  <conditionalFormatting sqref="P42:Q42">
    <cfRule type="cellIs" dxfId="24932" priority="4484" stopIfTrue="1" operator="lessThan">
      <formula>0</formula>
    </cfRule>
    <cfRule type="cellIs" dxfId="24931" priority="4485" stopIfTrue="1" operator="greaterThan">
      <formula>0</formula>
    </cfRule>
  </conditionalFormatting>
  <conditionalFormatting sqref="P42:Q42">
    <cfRule type="cellIs" dxfId="24930" priority="4481" stopIfTrue="1" operator="lessThan">
      <formula>0</formula>
    </cfRule>
    <cfRule type="cellIs" dxfId="24929" priority="4482" stopIfTrue="1" operator="greaterThan">
      <formula>0</formula>
    </cfRule>
  </conditionalFormatting>
  <conditionalFormatting sqref="P42:Q42">
    <cfRule type="cellIs" dxfId="24928" priority="4478" stopIfTrue="1" operator="lessThan">
      <formula>0</formula>
    </cfRule>
    <cfRule type="cellIs" dxfId="24927" priority="4479" stopIfTrue="1" operator="greaterThan">
      <formula>0</formula>
    </cfRule>
  </conditionalFormatting>
  <conditionalFormatting sqref="P42:Q42">
    <cfRule type="cellIs" dxfId="24926" priority="4475" stopIfTrue="1" operator="lessThan">
      <formula>0</formula>
    </cfRule>
    <cfRule type="cellIs" dxfId="24925" priority="4476" stopIfTrue="1" operator="greaterThan">
      <formula>0</formula>
    </cfRule>
  </conditionalFormatting>
  <conditionalFormatting sqref="P42:Q42">
    <cfRule type="cellIs" dxfId="24924" priority="4472" stopIfTrue="1" operator="lessThan">
      <formula>0</formula>
    </cfRule>
    <cfRule type="cellIs" dxfId="24923" priority="4473" stopIfTrue="1" operator="greaterThan">
      <formula>0</formula>
    </cfRule>
  </conditionalFormatting>
  <conditionalFormatting sqref="P42:Q42">
    <cfRule type="cellIs" dxfId="24922" priority="4469" stopIfTrue="1" operator="lessThan">
      <formula>0</formula>
    </cfRule>
    <cfRule type="cellIs" dxfId="24921" priority="4470" stopIfTrue="1" operator="greaterThan">
      <formula>0</formula>
    </cfRule>
  </conditionalFormatting>
  <conditionalFormatting sqref="P42:Q42">
    <cfRule type="cellIs" dxfId="24920" priority="4466" stopIfTrue="1" operator="lessThan">
      <formula>0</formula>
    </cfRule>
    <cfRule type="cellIs" dxfId="24919" priority="4467" stopIfTrue="1" operator="greaterThan">
      <formula>0</formula>
    </cfRule>
  </conditionalFormatting>
  <conditionalFormatting sqref="P42:Q42">
    <cfRule type="cellIs" dxfId="24918" priority="4463" stopIfTrue="1" operator="lessThan">
      <formula>0</formula>
    </cfRule>
    <cfRule type="cellIs" dxfId="24917" priority="4464" stopIfTrue="1" operator="greaterThan">
      <formula>0</formula>
    </cfRule>
  </conditionalFormatting>
  <conditionalFormatting sqref="P42:Q42">
    <cfRule type="cellIs" dxfId="24916" priority="4460" stopIfTrue="1" operator="lessThan">
      <formula>0</formula>
    </cfRule>
    <cfRule type="cellIs" dxfId="24915" priority="4461" stopIfTrue="1" operator="greaterThan">
      <formula>0</formula>
    </cfRule>
  </conditionalFormatting>
  <conditionalFormatting sqref="P42:Q42">
    <cfRule type="cellIs" dxfId="24914" priority="4457" stopIfTrue="1" operator="lessThan">
      <formula>0</formula>
    </cfRule>
    <cfRule type="cellIs" dxfId="24913" priority="4458" stopIfTrue="1" operator="greaterThan">
      <formula>0</formula>
    </cfRule>
  </conditionalFormatting>
  <conditionalFormatting sqref="P42:Q42">
    <cfRule type="cellIs" dxfId="24912" priority="4454" stopIfTrue="1" operator="lessThan">
      <formula>0</formula>
    </cfRule>
    <cfRule type="cellIs" dxfId="24911" priority="4455" stopIfTrue="1" operator="greaterThan">
      <formula>0</formula>
    </cfRule>
  </conditionalFormatting>
  <conditionalFormatting sqref="P42:Q42">
    <cfRule type="cellIs" dxfId="24910" priority="4451" stopIfTrue="1" operator="lessThan">
      <formula>0</formula>
    </cfRule>
    <cfRule type="cellIs" dxfId="24909" priority="4452" stopIfTrue="1" operator="greaterThan">
      <formula>0</formula>
    </cfRule>
  </conditionalFormatting>
  <conditionalFormatting sqref="P42:Q42">
    <cfRule type="cellIs" dxfId="24908" priority="4448" stopIfTrue="1" operator="lessThan">
      <formula>0</formula>
    </cfRule>
    <cfRule type="cellIs" dxfId="24907" priority="4449" stopIfTrue="1" operator="greaterThan">
      <formula>0</formula>
    </cfRule>
  </conditionalFormatting>
  <conditionalFormatting sqref="P42:Q42">
    <cfRule type="cellIs" dxfId="24906" priority="4445" stopIfTrue="1" operator="lessThan">
      <formula>0</formula>
    </cfRule>
    <cfRule type="cellIs" dxfId="24905" priority="4446" stopIfTrue="1" operator="greaterThan">
      <formula>0</formula>
    </cfRule>
  </conditionalFormatting>
  <conditionalFormatting sqref="P42:Q42">
    <cfRule type="cellIs" dxfId="24904" priority="4442" stopIfTrue="1" operator="lessThan">
      <formula>0</formula>
    </cfRule>
    <cfRule type="cellIs" dxfId="24903" priority="4443" stopIfTrue="1" operator="greaterThan">
      <formula>0</formula>
    </cfRule>
  </conditionalFormatting>
  <conditionalFormatting sqref="P42:Q42">
    <cfRule type="cellIs" dxfId="24902" priority="4439" stopIfTrue="1" operator="lessThan">
      <formula>0</formula>
    </cfRule>
    <cfRule type="cellIs" dxfId="24901" priority="4440" stopIfTrue="1" operator="greaterThan">
      <formula>0</formula>
    </cfRule>
  </conditionalFormatting>
  <conditionalFormatting sqref="P44:Q44">
    <cfRule type="cellIs" dxfId="24900" priority="4436" stopIfTrue="1" operator="lessThan">
      <formula>0</formula>
    </cfRule>
    <cfRule type="cellIs" dxfId="24899" priority="4437" stopIfTrue="1" operator="greaterThan">
      <formula>0</formula>
    </cfRule>
  </conditionalFormatting>
  <conditionalFormatting sqref="P44:Q44">
    <cfRule type="cellIs" dxfId="24898" priority="4433" stopIfTrue="1" operator="lessThan">
      <formula>0</formula>
    </cfRule>
    <cfRule type="cellIs" dxfId="24897" priority="4434" stopIfTrue="1" operator="greaterThan">
      <formula>0</formula>
    </cfRule>
  </conditionalFormatting>
  <conditionalFormatting sqref="P44:Q44">
    <cfRule type="cellIs" dxfId="24896" priority="4430" stopIfTrue="1" operator="lessThan">
      <formula>0</formula>
    </cfRule>
    <cfRule type="cellIs" dxfId="24895" priority="4431" stopIfTrue="1" operator="greaterThan">
      <formula>0</formula>
    </cfRule>
  </conditionalFormatting>
  <conditionalFormatting sqref="P44:Q44">
    <cfRule type="cellIs" dxfId="24894" priority="4427" stopIfTrue="1" operator="lessThan">
      <formula>0</formula>
    </cfRule>
    <cfRule type="cellIs" dxfId="24893" priority="4428" stopIfTrue="1" operator="greaterThan">
      <formula>0</formula>
    </cfRule>
  </conditionalFormatting>
  <conditionalFormatting sqref="P44:Q44">
    <cfRule type="cellIs" dxfId="24892" priority="4424" stopIfTrue="1" operator="lessThan">
      <formula>0</formula>
    </cfRule>
    <cfRule type="cellIs" dxfId="24891" priority="4425" stopIfTrue="1" operator="greaterThan">
      <formula>0</formula>
    </cfRule>
  </conditionalFormatting>
  <conditionalFormatting sqref="P44:Q44">
    <cfRule type="cellIs" dxfId="24890" priority="4421" stopIfTrue="1" operator="lessThan">
      <formula>0</formula>
    </cfRule>
    <cfRule type="cellIs" dxfId="24889" priority="4422" stopIfTrue="1" operator="greaterThan">
      <formula>0</formula>
    </cfRule>
  </conditionalFormatting>
  <conditionalFormatting sqref="P44:Q44">
    <cfRule type="cellIs" dxfId="24888" priority="4418" stopIfTrue="1" operator="lessThan">
      <formula>0</formula>
    </cfRule>
    <cfRule type="cellIs" dxfId="24887" priority="4419" stopIfTrue="1" operator="greaterThan">
      <formula>0</formula>
    </cfRule>
  </conditionalFormatting>
  <conditionalFormatting sqref="P44:Q44">
    <cfRule type="cellIs" dxfId="24886" priority="4415" stopIfTrue="1" operator="lessThan">
      <formula>0</formula>
    </cfRule>
    <cfRule type="cellIs" dxfId="24885" priority="4416" stopIfTrue="1" operator="greaterThan">
      <formula>0</formula>
    </cfRule>
  </conditionalFormatting>
  <conditionalFormatting sqref="P44:Q44">
    <cfRule type="cellIs" dxfId="24884" priority="4412" stopIfTrue="1" operator="lessThan">
      <formula>0</formula>
    </cfRule>
    <cfRule type="cellIs" dxfId="24883" priority="4413" stopIfTrue="1" operator="greaterThan">
      <formula>0</formula>
    </cfRule>
  </conditionalFormatting>
  <conditionalFormatting sqref="P44:Q44">
    <cfRule type="cellIs" dxfId="24882" priority="4409" stopIfTrue="1" operator="lessThan">
      <formula>0</formula>
    </cfRule>
    <cfRule type="cellIs" dxfId="24881" priority="4410" stopIfTrue="1" operator="greaterThan">
      <formula>0</formula>
    </cfRule>
  </conditionalFormatting>
  <conditionalFormatting sqref="P44:Q44">
    <cfRule type="cellIs" dxfId="24880" priority="4406" stopIfTrue="1" operator="lessThan">
      <formula>0</formula>
    </cfRule>
    <cfRule type="cellIs" dxfId="24879" priority="4407" stopIfTrue="1" operator="greaterThan">
      <formula>0</formula>
    </cfRule>
  </conditionalFormatting>
  <conditionalFormatting sqref="P44:Q44">
    <cfRule type="cellIs" dxfId="24878" priority="4403" stopIfTrue="1" operator="lessThan">
      <formula>0</formula>
    </cfRule>
    <cfRule type="cellIs" dxfId="24877" priority="4404" stopIfTrue="1" operator="greaterThan">
      <formula>0</formula>
    </cfRule>
  </conditionalFormatting>
  <conditionalFormatting sqref="P44:Q44">
    <cfRule type="cellIs" dxfId="24876" priority="4400" stopIfTrue="1" operator="lessThan">
      <formula>0</formula>
    </cfRule>
    <cfRule type="cellIs" dxfId="24875" priority="4401" stopIfTrue="1" operator="greaterThan">
      <formula>0</formula>
    </cfRule>
  </conditionalFormatting>
  <conditionalFormatting sqref="P44:Q44">
    <cfRule type="cellIs" dxfId="24874" priority="4397" stopIfTrue="1" operator="lessThan">
      <formula>0</formula>
    </cfRule>
    <cfRule type="cellIs" dxfId="24873" priority="4398" stopIfTrue="1" operator="greaterThan">
      <formula>0</formula>
    </cfRule>
  </conditionalFormatting>
  <conditionalFormatting sqref="P44:Q44">
    <cfRule type="cellIs" dxfId="24872" priority="4394" stopIfTrue="1" operator="lessThan">
      <formula>0</formula>
    </cfRule>
    <cfRule type="cellIs" dxfId="24871" priority="4395" stopIfTrue="1" operator="greaterThan">
      <formula>0</formula>
    </cfRule>
  </conditionalFormatting>
  <conditionalFormatting sqref="P44:Q44">
    <cfRule type="cellIs" dxfId="24870" priority="4391" stopIfTrue="1" operator="lessThan">
      <formula>0</formula>
    </cfRule>
    <cfRule type="cellIs" dxfId="24869" priority="4392" stopIfTrue="1" operator="greaterThan">
      <formula>0</formula>
    </cfRule>
  </conditionalFormatting>
  <conditionalFormatting sqref="P44:Q44">
    <cfRule type="cellIs" dxfId="24868" priority="4388" stopIfTrue="1" operator="lessThan">
      <formula>0</formula>
    </cfRule>
    <cfRule type="cellIs" dxfId="24867" priority="4389" stopIfTrue="1" operator="greaterThan">
      <formula>0</formula>
    </cfRule>
  </conditionalFormatting>
  <conditionalFormatting sqref="P44:Q44">
    <cfRule type="cellIs" dxfId="24866" priority="4385" stopIfTrue="1" operator="lessThan">
      <formula>0</formula>
    </cfRule>
    <cfRule type="cellIs" dxfId="24865" priority="4386" stopIfTrue="1" operator="greaterThan">
      <formula>0</formula>
    </cfRule>
  </conditionalFormatting>
  <conditionalFormatting sqref="P44:Q44">
    <cfRule type="cellIs" dxfId="24864" priority="4382" stopIfTrue="1" operator="lessThan">
      <formula>0</formula>
    </cfRule>
    <cfRule type="cellIs" dxfId="24863" priority="4383" stopIfTrue="1" operator="greaterThan">
      <formula>0</formula>
    </cfRule>
  </conditionalFormatting>
  <conditionalFormatting sqref="P44:Q44">
    <cfRule type="cellIs" dxfId="24862" priority="4379" stopIfTrue="1" operator="lessThan">
      <formula>0</formula>
    </cfRule>
    <cfRule type="cellIs" dxfId="24861" priority="4380" stopIfTrue="1" operator="greaterThan">
      <formula>0</formula>
    </cfRule>
  </conditionalFormatting>
  <conditionalFormatting sqref="P46:Q46">
    <cfRule type="cellIs" dxfId="24860" priority="4376" stopIfTrue="1" operator="lessThan">
      <formula>0</formula>
    </cfRule>
    <cfRule type="cellIs" dxfId="24859" priority="4377" stopIfTrue="1" operator="greaterThan">
      <formula>0</formula>
    </cfRule>
  </conditionalFormatting>
  <conditionalFormatting sqref="P46:Q46">
    <cfRule type="cellIs" dxfId="24858" priority="4373" stopIfTrue="1" operator="lessThan">
      <formula>0</formula>
    </cfRule>
    <cfRule type="cellIs" dxfId="24857" priority="4374" stopIfTrue="1" operator="greaterThan">
      <formula>0</formula>
    </cfRule>
  </conditionalFormatting>
  <conditionalFormatting sqref="P46:Q46">
    <cfRule type="cellIs" dxfId="24856" priority="4370" stopIfTrue="1" operator="lessThan">
      <formula>0</formula>
    </cfRule>
    <cfRule type="cellIs" dxfId="24855" priority="4371" stopIfTrue="1" operator="greaterThan">
      <formula>0</formula>
    </cfRule>
  </conditionalFormatting>
  <conditionalFormatting sqref="P46:Q46">
    <cfRule type="cellIs" dxfId="24854" priority="4367" stopIfTrue="1" operator="lessThan">
      <formula>0</formula>
    </cfRule>
    <cfRule type="cellIs" dxfId="24853" priority="4368" stopIfTrue="1" operator="greaterThan">
      <formula>0</formula>
    </cfRule>
  </conditionalFormatting>
  <conditionalFormatting sqref="P46:Q46">
    <cfRule type="cellIs" dxfId="24852" priority="4364" stopIfTrue="1" operator="lessThan">
      <formula>0</formula>
    </cfRule>
    <cfRule type="cellIs" dxfId="24851" priority="4365" stopIfTrue="1" operator="greaterThan">
      <formula>0</formula>
    </cfRule>
  </conditionalFormatting>
  <conditionalFormatting sqref="P46:Q46">
    <cfRule type="cellIs" dxfId="24850" priority="4361" stopIfTrue="1" operator="lessThan">
      <formula>0</formula>
    </cfRule>
    <cfRule type="cellIs" dxfId="24849" priority="4362" stopIfTrue="1" operator="greaterThan">
      <formula>0</formula>
    </cfRule>
  </conditionalFormatting>
  <conditionalFormatting sqref="P46:Q46">
    <cfRule type="cellIs" dxfId="24848" priority="4358" stopIfTrue="1" operator="lessThan">
      <formula>0</formula>
    </cfRule>
    <cfRule type="cellIs" dxfId="24847" priority="4359" stopIfTrue="1" operator="greaterThan">
      <formula>0</formula>
    </cfRule>
  </conditionalFormatting>
  <conditionalFormatting sqref="P46:Q46">
    <cfRule type="cellIs" dxfId="24846" priority="4355" stopIfTrue="1" operator="lessThan">
      <formula>0</formula>
    </cfRule>
    <cfRule type="cellIs" dxfId="24845" priority="4356" stopIfTrue="1" operator="greaterThan">
      <formula>0</formula>
    </cfRule>
  </conditionalFormatting>
  <conditionalFormatting sqref="P46:Q46">
    <cfRule type="cellIs" dxfId="24844" priority="4352" stopIfTrue="1" operator="lessThan">
      <formula>0</formula>
    </cfRule>
    <cfRule type="cellIs" dxfId="24843" priority="4353" stopIfTrue="1" operator="greaterThan">
      <formula>0</formula>
    </cfRule>
  </conditionalFormatting>
  <conditionalFormatting sqref="P46:Q46">
    <cfRule type="cellIs" dxfId="24842" priority="4349" stopIfTrue="1" operator="lessThan">
      <formula>0</formula>
    </cfRule>
    <cfRule type="cellIs" dxfId="24841" priority="4350" stopIfTrue="1" operator="greaterThan">
      <formula>0</formula>
    </cfRule>
  </conditionalFormatting>
  <conditionalFormatting sqref="P46:Q46">
    <cfRule type="cellIs" dxfId="24840" priority="4346" stopIfTrue="1" operator="lessThan">
      <formula>0</formula>
    </cfRule>
    <cfRule type="cellIs" dxfId="24839" priority="4347" stopIfTrue="1" operator="greaterThan">
      <formula>0</formula>
    </cfRule>
  </conditionalFormatting>
  <conditionalFormatting sqref="P46:Q46">
    <cfRule type="cellIs" dxfId="24838" priority="4343" stopIfTrue="1" operator="lessThan">
      <formula>0</formula>
    </cfRule>
    <cfRule type="cellIs" dxfId="24837" priority="4344" stopIfTrue="1" operator="greaterThan">
      <formula>0</formula>
    </cfRule>
  </conditionalFormatting>
  <conditionalFormatting sqref="P46:Q46">
    <cfRule type="cellIs" dxfId="24836" priority="4340" stopIfTrue="1" operator="lessThan">
      <formula>0</formula>
    </cfRule>
    <cfRule type="cellIs" dxfId="24835" priority="4341" stopIfTrue="1" operator="greaterThan">
      <formula>0</formula>
    </cfRule>
  </conditionalFormatting>
  <conditionalFormatting sqref="P46:Q46">
    <cfRule type="cellIs" dxfId="24834" priority="4337" stopIfTrue="1" operator="lessThan">
      <formula>0</formula>
    </cfRule>
    <cfRule type="cellIs" dxfId="24833" priority="4338" stopIfTrue="1" operator="greaterThan">
      <formula>0</formula>
    </cfRule>
  </conditionalFormatting>
  <conditionalFormatting sqref="P46:Q46">
    <cfRule type="cellIs" dxfId="24832" priority="4334" stopIfTrue="1" operator="lessThan">
      <formula>0</formula>
    </cfRule>
    <cfRule type="cellIs" dxfId="24831" priority="4335" stopIfTrue="1" operator="greaterThan">
      <formula>0</formula>
    </cfRule>
  </conditionalFormatting>
  <conditionalFormatting sqref="P46:Q46">
    <cfRule type="cellIs" dxfId="24830" priority="4331" stopIfTrue="1" operator="lessThan">
      <formula>0</formula>
    </cfRule>
    <cfRule type="cellIs" dxfId="24829" priority="4332" stopIfTrue="1" operator="greaterThan">
      <formula>0</formula>
    </cfRule>
  </conditionalFormatting>
  <conditionalFormatting sqref="P46:Q46">
    <cfRule type="cellIs" dxfId="24828" priority="4328" stopIfTrue="1" operator="lessThan">
      <formula>0</formula>
    </cfRule>
    <cfRule type="cellIs" dxfId="24827" priority="4329" stopIfTrue="1" operator="greaterThan">
      <formula>0</formula>
    </cfRule>
  </conditionalFormatting>
  <conditionalFormatting sqref="P46:Q46">
    <cfRule type="cellIs" dxfId="24826" priority="4325" stopIfTrue="1" operator="lessThan">
      <formula>0</formula>
    </cfRule>
    <cfRule type="cellIs" dxfId="24825" priority="4326" stopIfTrue="1" operator="greaterThan">
      <formula>0</formula>
    </cfRule>
  </conditionalFormatting>
  <conditionalFormatting sqref="P46:Q46">
    <cfRule type="cellIs" dxfId="24824" priority="4322" stopIfTrue="1" operator="lessThan">
      <formula>0</formula>
    </cfRule>
    <cfRule type="cellIs" dxfId="24823" priority="4323" stopIfTrue="1" operator="greaterThan">
      <formula>0</formula>
    </cfRule>
  </conditionalFormatting>
  <conditionalFormatting sqref="P46:Q46">
    <cfRule type="cellIs" dxfId="24822" priority="4319" stopIfTrue="1" operator="lessThan">
      <formula>0</formula>
    </cfRule>
    <cfRule type="cellIs" dxfId="24821" priority="4320" stopIfTrue="1" operator="greaterThan">
      <formula>0</formula>
    </cfRule>
  </conditionalFormatting>
  <conditionalFormatting sqref="P48:Q48">
    <cfRule type="cellIs" dxfId="24820" priority="4316" stopIfTrue="1" operator="lessThan">
      <formula>0</formula>
    </cfRule>
    <cfRule type="cellIs" dxfId="24819" priority="4317" stopIfTrue="1" operator="greaterThan">
      <formula>0</formula>
    </cfRule>
  </conditionalFormatting>
  <conditionalFormatting sqref="P48:Q48">
    <cfRule type="cellIs" dxfId="24818" priority="4313" stopIfTrue="1" operator="lessThan">
      <formula>0</formula>
    </cfRule>
    <cfRule type="cellIs" dxfId="24817" priority="4314" stopIfTrue="1" operator="greaterThan">
      <formula>0</formula>
    </cfRule>
  </conditionalFormatting>
  <conditionalFormatting sqref="P48:Q48">
    <cfRule type="cellIs" dxfId="24816" priority="4310" stopIfTrue="1" operator="lessThan">
      <formula>0</formula>
    </cfRule>
    <cfRule type="cellIs" dxfId="24815" priority="4311" stopIfTrue="1" operator="greaterThan">
      <formula>0</formula>
    </cfRule>
  </conditionalFormatting>
  <conditionalFormatting sqref="P48:Q48">
    <cfRule type="cellIs" dxfId="24814" priority="4307" stopIfTrue="1" operator="lessThan">
      <formula>0</formula>
    </cfRule>
    <cfRule type="cellIs" dxfId="24813" priority="4308" stopIfTrue="1" operator="greaterThan">
      <formula>0</formula>
    </cfRule>
  </conditionalFormatting>
  <conditionalFormatting sqref="P48:Q48">
    <cfRule type="cellIs" dxfId="24812" priority="4304" stopIfTrue="1" operator="lessThan">
      <formula>0</formula>
    </cfRule>
    <cfRule type="cellIs" dxfId="24811" priority="4305" stopIfTrue="1" operator="greaterThan">
      <formula>0</formula>
    </cfRule>
  </conditionalFormatting>
  <conditionalFormatting sqref="P48:Q48">
    <cfRule type="cellIs" dxfId="24810" priority="4301" stopIfTrue="1" operator="lessThan">
      <formula>0</formula>
    </cfRule>
    <cfRule type="cellIs" dxfId="24809" priority="4302" stopIfTrue="1" operator="greaterThan">
      <formula>0</formula>
    </cfRule>
  </conditionalFormatting>
  <conditionalFormatting sqref="P48:Q48">
    <cfRule type="cellIs" dxfId="24808" priority="4298" stopIfTrue="1" operator="lessThan">
      <formula>0</formula>
    </cfRule>
    <cfRule type="cellIs" dxfId="24807" priority="4299" stopIfTrue="1" operator="greaterThan">
      <formula>0</formula>
    </cfRule>
  </conditionalFormatting>
  <conditionalFormatting sqref="P48:Q48">
    <cfRule type="cellIs" dxfId="24806" priority="4295" stopIfTrue="1" operator="lessThan">
      <formula>0</formula>
    </cfRule>
    <cfRule type="cellIs" dxfId="24805" priority="4296" stopIfTrue="1" operator="greaterThan">
      <formula>0</formula>
    </cfRule>
  </conditionalFormatting>
  <conditionalFormatting sqref="P48:Q48">
    <cfRule type="cellIs" dxfId="24804" priority="4292" stopIfTrue="1" operator="lessThan">
      <formula>0</formula>
    </cfRule>
    <cfRule type="cellIs" dxfId="24803" priority="4293" stopIfTrue="1" operator="greaterThan">
      <formula>0</formula>
    </cfRule>
  </conditionalFormatting>
  <conditionalFormatting sqref="P48:Q48">
    <cfRule type="cellIs" dxfId="24802" priority="4289" stopIfTrue="1" operator="lessThan">
      <formula>0</formula>
    </cfRule>
    <cfRule type="cellIs" dxfId="24801" priority="4290" stopIfTrue="1" operator="greaterThan">
      <formula>0</formula>
    </cfRule>
  </conditionalFormatting>
  <conditionalFormatting sqref="P48:Q48">
    <cfRule type="cellIs" dxfId="24800" priority="4286" stopIfTrue="1" operator="lessThan">
      <formula>0</formula>
    </cfRule>
    <cfRule type="cellIs" dxfId="24799" priority="4287" stopIfTrue="1" operator="greaterThan">
      <formula>0</formula>
    </cfRule>
  </conditionalFormatting>
  <conditionalFormatting sqref="P48:Q48">
    <cfRule type="cellIs" dxfId="24798" priority="4283" stopIfTrue="1" operator="lessThan">
      <formula>0</formula>
    </cfRule>
    <cfRule type="cellIs" dxfId="24797" priority="4284" stopIfTrue="1" operator="greaterThan">
      <formula>0</formula>
    </cfRule>
  </conditionalFormatting>
  <conditionalFormatting sqref="P48:Q48">
    <cfRule type="cellIs" dxfId="24796" priority="4280" stopIfTrue="1" operator="lessThan">
      <formula>0</formula>
    </cfRule>
    <cfRule type="cellIs" dxfId="24795" priority="4281" stopIfTrue="1" operator="greaterThan">
      <formula>0</formula>
    </cfRule>
  </conditionalFormatting>
  <conditionalFormatting sqref="P48:Q48">
    <cfRule type="cellIs" dxfId="24794" priority="4277" stopIfTrue="1" operator="lessThan">
      <formula>0</formula>
    </cfRule>
    <cfRule type="cellIs" dxfId="24793" priority="4278" stopIfTrue="1" operator="greaterThan">
      <formula>0</formula>
    </cfRule>
  </conditionalFormatting>
  <conditionalFormatting sqref="P48:Q48">
    <cfRule type="cellIs" dxfId="24792" priority="4274" stopIfTrue="1" operator="lessThan">
      <formula>0</formula>
    </cfRule>
    <cfRule type="cellIs" dxfId="24791" priority="4275" stopIfTrue="1" operator="greaterThan">
      <formula>0</formula>
    </cfRule>
  </conditionalFormatting>
  <conditionalFormatting sqref="P48:Q48">
    <cfRule type="cellIs" dxfId="24790" priority="4271" stopIfTrue="1" operator="lessThan">
      <formula>0</formula>
    </cfRule>
    <cfRule type="cellIs" dxfId="24789" priority="4272" stopIfTrue="1" operator="greaterThan">
      <formula>0</formula>
    </cfRule>
  </conditionalFormatting>
  <conditionalFormatting sqref="P48:Q48">
    <cfRule type="cellIs" dxfId="24788" priority="4268" stopIfTrue="1" operator="lessThan">
      <formula>0</formula>
    </cfRule>
    <cfRule type="cellIs" dxfId="24787" priority="4269" stopIfTrue="1" operator="greaterThan">
      <formula>0</formula>
    </cfRule>
  </conditionalFormatting>
  <conditionalFormatting sqref="P48:Q48">
    <cfRule type="cellIs" dxfId="24786" priority="4265" stopIfTrue="1" operator="lessThan">
      <formula>0</formula>
    </cfRule>
    <cfRule type="cellIs" dxfId="24785" priority="4266" stopIfTrue="1" operator="greaterThan">
      <formula>0</formula>
    </cfRule>
  </conditionalFormatting>
  <conditionalFormatting sqref="P48:Q48">
    <cfRule type="cellIs" dxfId="24784" priority="4262" stopIfTrue="1" operator="lessThan">
      <formula>0</formula>
    </cfRule>
    <cfRule type="cellIs" dxfId="24783" priority="4263" stopIfTrue="1" operator="greaterThan">
      <formula>0</formula>
    </cfRule>
  </conditionalFormatting>
  <conditionalFormatting sqref="P48:Q48">
    <cfRule type="cellIs" dxfId="24782" priority="4259" stopIfTrue="1" operator="lessThan">
      <formula>0</formula>
    </cfRule>
    <cfRule type="cellIs" dxfId="24781" priority="4260" stopIfTrue="1" operator="greaterThan">
      <formula>0</formula>
    </cfRule>
  </conditionalFormatting>
  <conditionalFormatting sqref="P50:Q50">
    <cfRule type="cellIs" dxfId="24780" priority="4256" stopIfTrue="1" operator="lessThan">
      <formula>0</formula>
    </cfRule>
    <cfRule type="cellIs" dxfId="24779" priority="4257" stopIfTrue="1" operator="greaterThan">
      <formula>0</formula>
    </cfRule>
  </conditionalFormatting>
  <conditionalFormatting sqref="P50:Q50">
    <cfRule type="cellIs" dxfId="24778" priority="4253" stopIfTrue="1" operator="lessThan">
      <formula>0</formula>
    </cfRule>
    <cfRule type="cellIs" dxfId="24777" priority="4254" stopIfTrue="1" operator="greaterThan">
      <formula>0</formula>
    </cfRule>
  </conditionalFormatting>
  <conditionalFormatting sqref="P50:Q50">
    <cfRule type="cellIs" dxfId="24776" priority="4250" stopIfTrue="1" operator="lessThan">
      <formula>0</formula>
    </cfRule>
    <cfRule type="cellIs" dxfId="24775" priority="4251" stopIfTrue="1" operator="greaterThan">
      <formula>0</formula>
    </cfRule>
  </conditionalFormatting>
  <conditionalFormatting sqref="P50:Q50">
    <cfRule type="cellIs" dxfId="24774" priority="4247" stopIfTrue="1" operator="lessThan">
      <formula>0</formula>
    </cfRule>
    <cfRule type="cellIs" dxfId="24773" priority="4248" stopIfTrue="1" operator="greaterThan">
      <formula>0</formula>
    </cfRule>
  </conditionalFormatting>
  <conditionalFormatting sqref="P50:Q50">
    <cfRule type="cellIs" dxfId="24772" priority="4244" stopIfTrue="1" operator="lessThan">
      <formula>0</formula>
    </cfRule>
    <cfRule type="cellIs" dxfId="24771" priority="4245" stopIfTrue="1" operator="greaterThan">
      <formula>0</formula>
    </cfRule>
  </conditionalFormatting>
  <conditionalFormatting sqref="P50:Q50">
    <cfRule type="cellIs" dxfId="24770" priority="4241" stopIfTrue="1" operator="lessThan">
      <formula>0</formula>
    </cfRule>
    <cfRule type="cellIs" dxfId="24769" priority="4242" stopIfTrue="1" operator="greaterThan">
      <formula>0</formula>
    </cfRule>
  </conditionalFormatting>
  <conditionalFormatting sqref="P50:Q50">
    <cfRule type="cellIs" dxfId="24768" priority="4238" stopIfTrue="1" operator="lessThan">
      <formula>0</formula>
    </cfRule>
    <cfRule type="cellIs" dxfId="24767" priority="4239" stopIfTrue="1" operator="greaterThan">
      <formula>0</formula>
    </cfRule>
  </conditionalFormatting>
  <conditionalFormatting sqref="P50:Q50">
    <cfRule type="cellIs" dxfId="24766" priority="4235" stopIfTrue="1" operator="lessThan">
      <formula>0</formula>
    </cfRule>
    <cfRule type="cellIs" dxfId="24765" priority="4236" stopIfTrue="1" operator="greaterThan">
      <formula>0</formula>
    </cfRule>
  </conditionalFormatting>
  <conditionalFormatting sqref="P50:Q50">
    <cfRule type="cellIs" dxfId="24764" priority="4232" stopIfTrue="1" operator="lessThan">
      <formula>0</formula>
    </cfRule>
    <cfRule type="cellIs" dxfId="24763" priority="4233" stopIfTrue="1" operator="greaterThan">
      <formula>0</formula>
    </cfRule>
  </conditionalFormatting>
  <conditionalFormatting sqref="P50:Q50">
    <cfRule type="cellIs" dxfId="24762" priority="4229" stopIfTrue="1" operator="lessThan">
      <formula>0</formula>
    </cfRule>
    <cfRule type="cellIs" dxfId="24761" priority="4230" stopIfTrue="1" operator="greaterThan">
      <formula>0</formula>
    </cfRule>
  </conditionalFormatting>
  <conditionalFormatting sqref="P50:Q50">
    <cfRule type="cellIs" dxfId="24760" priority="4226" stopIfTrue="1" operator="lessThan">
      <formula>0</formula>
    </cfRule>
    <cfRule type="cellIs" dxfId="24759" priority="4227" stopIfTrue="1" operator="greaterThan">
      <formula>0</formula>
    </cfRule>
  </conditionalFormatting>
  <conditionalFormatting sqref="P50:Q50">
    <cfRule type="cellIs" dxfId="24758" priority="4223" stopIfTrue="1" operator="lessThan">
      <formula>0</formula>
    </cfRule>
    <cfRule type="cellIs" dxfId="24757" priority="4224" stopIfTrue="1" operator="greaterThan">
      <formula>0</formula>
    </cfRule>
  </conditionalFormatting>
  <conditionalFormatting sqref="P50:Q50">
    <cfRule type="cellIs" dxfId="24756" priority="4220" stopIfTrue="1" operator="lessThan">
      <formula>0</formula>
    </cfRule>
    <cfRule type="cellIs" dxfId="24755" priority="4221" stopIfTrue="1" operator="greaterThan">
      <formula>0</formula>
    </cfRule>
  </conditionalFormatting>
  <conditionalFormatting sqref="P50:Q50">
    <cfRule type="cellIs" dxfId="24754" priority="4217" stopIfTrue="1" operator="lessThan">
      <formula>0</formula>
    </cfRule>
    <cfRule type="cellIs" dxfId="24753" priority="4218" stopIfTrue="1" operator="greaterThan">
      <formula>0</formula>
    </cfRule>
  </conditionalFormatting>
  <conditionalFormatting sqref="P50:Q50">
    <cfRule type="cellIs" dxfId="24752" priority="4214" stopIfTrue="1" operator="lessThan">
      <formula>0</formula>
    </cfRule>
    <cfRule type="cellIs" dxfId="24751" priority="4215" stopIfTrue="1" operator="greaterThan">
      <formula>0</formula>
    </cfRule>
  </conditionalFormatting>
  <conditionalFormatting sqref="P50:Q50">
    <cfRule type="cellIs" dxfId="24750" priority="4211" stopIfTrue="1" operator="lessThan">
      <formula>0</formula>
    </cfRule>
    <cfRule type="cellIs" dxfId="24749" priority="4212" stopIfTrue="1" operator="greaterThan">
      <formula>0</formula>
    </cfRule>
  </conditionalFormatting>
  <conditionalFormatting sqref="P50:Q50">
    <cfRule type="cellIs" dxfId="24748" priority="4208" stopIfTrue="1" operator="lessThan">
      <formula>0</formula>
    </cfRule>
    <cfRule type="cellIs" dxfId="24747" priority="4209" stopIfTrue="1" operator="greaterThan">
      <formula>0</formula>
    </cfRule>
  </conditionalFormatting>
  <conditionalFormatting sqref="P50:Q50">
    <cfRule type="cellIs" dxfId="24746" priority="4205" stopIfTrue="1" operator="lessThan">
      <formula>0</formula>
    </cfRule>
    <cfRule type="cellIs" dxfId="24745" priority="4206" stopIfTrue="1" operator="greaterThan">
      <formula>0</formula>
    </cfRule>
  </conditionalFormatting>
  <conditionalFormatting sqref="P50:Q50">
    <cfRule type="cellIs" dxfId="24744" priority="4202" stopIfTrue="1" operator="lessThan">
      <formula>0</formula>
    </cfRule>
    <cfRule type="cellIs" dxfId="24743" priority="4203" stopIfTrue="1" operator="greaterThan">
      <formula>0</formula>
    </cfRule>
  </conditionalFormatting>
  <conditionalFormatting sqref="P50:Q50">
    <cfRule type="cellIs" dxfId="24742" priority="4199" stopIfTrue="1" operator="lessThan">
      <formula>0</formula>
    </cfRule>
    <cfRule type="cellIs" dxfId="24741" priority="4200" stopIfTrue="1" operator="greaterThan">
      <formula>0</formula>
    </cfRule>
  </conditionalFormatting>
  <conditionalFormatting sqref="P52:Q52">
    <cfRule type="cellIs" dxfId="24740" priority="4196" stopIfTrue="1" operator="lessThan">
      <formula>0</formula>
    </cfRule>
    <cfRule type="cellIs" dxfId="24739" priority="4197" stopIfTrue="1" operator="greaterThan">
      <formula>0</formula>
    </cfRule>
  </conditionalFormatting>
  <conditionalFormatting sqref="P52:Q52">
    <cfRule type="cellIs" dxfId="24738" priority="4193" stopIfTrue="1" operator="lessThan">
      <formula>0</formula>
    </cfRule>
    <cfRule type="cellIs" dxfId="24737" priority="4194" stopIfTrue="1" operator="greaterThan">
      <formula>0</formula>
    </cfRule>
  </conditionalFormatting>
  <conditionalFormatting sqref="P52:Q52">
    <cfRule type="cellIs" dxfId="24736" priority="4190" stopIfTrue="1" operator="lessThan">
      <formula>0</formula>
    </cfRule>
    <cfRule type="cellIs" dxfId="24735" priority="4191" stopIfTrue="1" operator="greaterThan">
      <formula>0</formula>
    </cfRule>
  </conditionalFormatting>
  <conditionalFormatting sqref="P52:Q52">
    <cfRule type="cellIs" dxfId="24734" priority="4187" stopIfTrue="1" operator="lessThan">
      <formula>0</formula>
    </cfRule>
    <cfRule type="cellIs" dxfId="24733" priority="4188" stopIfTrue="1" operator="greaterThan">
      <formula>0</formula>
    </cfRule>
  </conditionalFormatting>
  <conditionalFormatting sqref="P52:Q52">
    <cfRule type="cellIs" dxfId="24732" priority="4178" stopIfTrue="1" operator="lessThan">
      <formula>0</formula>
    </cfRule>
    <cfRule type="cellIs" dxfId="24731" priority="4179" stopIfTrue="1" operator="greaterThan">
      <formula>0</formula>
    </cfRule>
  </conditionalFormatting>
  <conditionalFormatting sqref="P52:Q52">
    <cfRule type="cellIs" dxfId="24730" priority="4175" stopIfTrue="1" operator="lessThan">
      <formula>0</formula>
    </cfRule>
    <cfRule type="cellIs" dxfId="24729" priority="4176" stopIfTrue="1" operator="greaterThan">
      <formula>0</formula>
    </cfRule>
  </conditionalFormatting>
  <conditionalFormatting sqref="P52:Q52">
    <cfRule type="cellIs" dxfId="24728" priority="4172" stopIfTrue="1" operator="lessThan">
      <formula>0</formula>
    </cfRule>
    <cfRule type="cellIs" dxfId="24727" priority="4173" stopIfTrue="1" operator="greaterThan">
      <formula>0</formula>
    </cfRule>
  </conditionalFormatting>
  <conditionalFormatting sqref="P52:Q52">
    <cfRule type="cellIs" dxfId="24726" priority="4169" stopIfTrue="1" operator="lessThan">
      <formula>0</formula>
    </cfRule>
    <cfRule type="cellIs" dxfId="24725" priority="4170" stopIfTrue="1" operator="greaterThan">
      <formula>0</formula>
    </cfRule>
  </conditionalFormatting>
  <conditionalFormatting sqref="P52:Q52">
    <cfRule type="cellIs" dxfId="24724" priority="4166" stopIfTrue="1" operator="lessThan">
      <formula>0</formula>
    </cfRule>
    <cfRule type="cellIs" dxfId="24723" priority="4167" stopIfTrue="1" operator="greaterThan">
      <formula>0</formula>
    </cfRule>
  </conditionalFormatting>
  <conditionalFormatting sqref="P52:Q52">
    <cfRule type="cellIs" dxfId="24722" priority="4163" stopIfTrue="1" operator="lessThan">
      <formula>0</formula>
    </cfRule>
    <cfRule type="cellIs" dxfId="24721" priority="4164" stopIfTrue="1" operator="greaterThan">
      <formula>0</formula>
    </cfRule>
  </conditionalFormatting>
  <conditionalFormatting sqref="P52:Q52">
    <cfRule type="cellIs" dxfId="24720" priority="4160" stopIfTrue="1" operator="lessThan">
      <formula>0</formula>
    </cfRule>
    <cfRule type="cellIs" dxfId="24719" priority="4161" stopIfTrue="1" operator="greaterThan">
      <formula>0</formula>
    </cfRule>
  </conditionalFormatting>
  <conditionalFormatting sqref="P52:Q52">
    <cfRule type="cellIs" dxfId="24718" priority="4157" stopIfTrue="1" operator="lessThan">
      <formula>0</formula>
    </cfRule>
    <cfRule type="cellIs" dxfId="24717" priority="4158" stopIfTrue="1" operator="greaterThan">
      <formula>0</formula>
    </cfRule>
  </conditionalFormatting>
  <conditionalFormatting sqref="P52:Q52">
    <cfRule type="cellIs" dxfId="24716" priority="4154" stopIfTrue="1" operator="lessThan">
      <formula>0</formula>
    </cfRule>
    <cfRule type="cellIs" dxfId="24715" priority="4155" stopIfTrue="1" operator="greaterThan">
      <formula>0</formula>
    </cfRule>
  </conditionalFormatting>
  <conditionalFormatting sqref="P52:Q52">
    <cfRule type="cellIs" dxfId="24714" priority="4151" stopIfTrue="1" operator="lessThan">
      <formula>0</formula>
    </cfRule>
    <cfRule type="cellIs" dxfId="24713" priority="4152" stopIfTrue="1" operator="greaterThan">
      <formula>0</formula>
    </cfRule>
  </conditionalFormatting>
  <conditionalFormatting sqref="P52:Q52">
    <cfRule type="cellIs" dxfId="24712" priority="4148" stopIfTrue="1" operator="lessThan">
      <formula>0</formula>
    </cfRule>
    <cfRule type="cellIs" dxfId="24711" priority="4149" stopIfTrue="1" operator="greaterThan">
      <formula>0</formula>
    </cfRule>
  </conditionalFormatting>
  <conditionalFormatting sqref="P52:Q52">
    <cfRule type="cellIs" dxfId="24710" priority="4145" stopIfTrue="1" operator="lessThan">
      <formula>0</formula>
    </cfRule>
    <cfRule type="cellIs" dxfId="24709" priority="4146" stopIfTrue="1" operator="greaterThan">
      <formula>0</formula>
    </cfRule>
  </conditionalFormatting>
  <conditionalFormatting sqref="P52:Q52">
    <cfRule type="cellIs" dxfId="24708" priority="4142" stopIfTrue="1" operator="lessThan">
      <formula>0</formula>
    </cfRule>
    <cfRule type="cellIs" dxfId="24707" priority="4143" stopIfTrue="1" operator="greaterThan">
      <formula>0</formula>
    </cfRule>
  </conditionalFormatting>
  <conditionalFormatting sqref="P52:Q52">
    <cfRule type="cellIs" dxfId="24706" priority="4139" stopIfTrue="1" operator="lessThan">
      <formula>0</formula>
    </cfRule>
    <cfRule type="cellIs" dxfId="24705" priority="4140" stopIfTrue="1" operator="greaterThan">
      <formula>0</formula>
    </cfRule>
  </conditionalFormatting>
  <conditionalFormatting sqref="P54:Q54">
    <cfRule type="cellIs" dxfId="24704" priority="4136" stopIfTrue="1" operator="lessThan">
      <formula>0</formula>
    </cfRule>
    <cfRule type="cellIs" dxfId="24703" priority="4137" stopIfTrue="1" operator="greaterThan">
      <formula>0</formula>
    </cfRule>
  </conditionalFormatting>
  <conditionalFormatting sqref="P54:Q54">
    <cfRule type="cellIs" dxfId="24702" priority="4133" stopIfTrue="1" operator="lessThan">
      <formula>0</formula>
    </cfRule>
    <cfRule type="cellIs" dxfId="24701" priority="4134" stopIfTrue="1" operator="greaterThan">
      <formula>0</formula>
    </cfRule>
  </conditionalFormatting>
  <conditionalFormatting sqref="P54:Q54">
    <cfRule type="cellIs" dxfId="24700" priority="4130" stopIfTrue="1" operator="lessThan">
      <formula>0</formula>
    </cfRule>
    <cfRule type="cellIs" dxfId="24699" priority="4131" stopIfTrue="1" operator="greaterThan">
      <formula>0</formula>
    </cfRule>
  </conditionalFormatting>
  <conditionalFormatting sqref="P54:Q54">
    <cfRule type="cellIs" dxfId="24698" priority="4127" stopIfTrue="1" operator="lessThan">
      <formula>0</formula>
    </cfRule>
    <cfRule type="cellIs" dxfId="24697" priority="4128" stopIfTrue="1" operator="greaterThan">
      <formula>0</formula>
    </cfRule>
  </conditionalFormatting>
  <conditionalFormatting sqref="P54:Q54">
    <cfRule type="cellIs" dxfId="24696" priority="4124" stopIfTrue="1" operator="lessThan">
      <formula>0</formula>
    </cfRule>
    <cfRule type="cellIs" dxfId="24695" priority="4125" stopIfTrue="1" operator="greaterThan">
      <formula>0</formula>
    </cfRule>
  </conditionalFormatting>
  <conditionalFormatting sqref="P54:Q54">
    <cfRule type="cellIs" dxfId="24694" priority="4121" stopIfTrue="1" operator="lessThan">
      <formula>0</formula>
    </cfRule>
    <cfRule type="cellIs" dxfId="24693" priority="4122" stopIfTrue="1" operator="greaterThan">
      <formula>0</formula>
    </cfRule>
  </conditionalFormatting>
  <conditionalFormatting sqref="P54:Q54">
    <cfRule type="cellIs" dxfId="24692" priority="4118" stopIfTrue="1" operator="lessThan">
      <formula>0</formula>
    </cfRule>
    <cfRule type="cellIs" dxfId="24691" priority="4119" stopIfTrue="1" operator="greaterThan">
      <formula>0</formula>
    </cfRule>
  </conditionalFormatting>
  <conditionalFormatting sqref="P54:Q54">
    <cfRule type="cellIs" dxfId="24690" priority="4115" stopIfTrue="1" operator="lessThan">
      <formula>0</formula>
    </cfRule>
    <cfRule type="cellIs" dxfId="24689" priority="4116" stopIfTrue="1" operator="greaterThan">
      <formula>0</formula>
    </cfRule>
  </conditionalFormatting>
  <conditionalFormatting sqref="P54:Q54">
    <cfRule type="cellIs" dxfId="24688" priority="4112" stopIfTrue="1" operator="lessThan">
      <formula>0</formula>
    </cfRule>
    <cfRule type="cellIs" dxfId="24687" priority="4113" stopIfTrue="1" operator="greaterThan">
      <formula>0</formula>
    </cfRule>
  </conditionalFormatting>
  <conditionalFormatting sqref="P54:Q54">
    <cfRule type="cellIs" dxfId="24686" priority="4109" stopIfTrue="1" operator="lessThan">
      <formula>0</formula>
    </cfRule>
    <cfRule type="cellIs" dxfId="24685" priority="4110" stopIfTrue="1" operator="greaterThan">
      <formula>0</formula>
    </cfRule>
  </conditionalFormatting>
  <conditionalFormatting sqref="P54:Q54">
    <cfRule type="cellIs" dxfId="24684" priority="4106" stopIfTrue="1" operator="lessThan">
      <formula>0</formula>
    </cfRule>
    <cfRule type="cellIs" dxfId="24683" priority="4107" stopIfTrue="1" operator="greaterThan">
      <formula>0</formula>
    </cfRule>
  </conditionalFormatting>
  <conditionalFormatting sqref="P54:Q54">
    <cfRule type="cellIs" dxfId="24682" priority="4103" stopIfTrue="1" operator="lessThan">
      <formula>0</formula>
    </cfRule>
    <cfRule type="cellIs" dxfId="24681" priority="4104" stopIfTrue="1" operator="greaterThan">
      <formula>0</formula>
    </cfRule>
  </conditionalFormatting>
  <conditionalFormatting sqref="P54:Q54">
    <cfRule type="cellIs" dxfId="24680" priority="4100" stopIfTrue="1" operator="lessThan">
      <formula>0</formula>
    </cfRule>
    <cfRule type="cellIs" dxfId="24679" priority="4101" stopIfTrue="1" operator="greaterThan">
      <formula>0</formula>
    </cfRule>
  </conditionalFormatting>
  <conditionalFormatting sqref="P54:Q54">
    <cfRule type="cellIs" dxfId="24678" priority="4097" stopIfTrue="1" operator="lessThan">
      <formula>0</formula>
    </cfRule>
    <cfRule type="cellIs" dxfId="24677" priority="4098" stopIfTrue="1" operator="greaterThan">
      <formula>0</formula>
    </cfRule>
  </conditionalFormatting>
  <conditionalFormatting sqref="P54:Q54">
    <cfRule type="cellIs" dxfId="24676" priority="4094" stopIfTrue="1" operator="lessThan">
      <formula>0</formula>
    </cfRule>
    <cfRule type="cellIs" dxfId="24675" priority="4095" stopIfTrue="1" operator="greaterThan">
      <formula>0</formula>
    </cfRule>
  </conditionalFormatting>
  <conditionalFormatting sqref="P54:Q54">
    <cfRule type="cellIs" dxfId="24674" priority="4091" stopIfTrue="1" operator="lessThan">
      <formula>0</formula>
    </cfRule>
    <cfRule type="cellIs" dxfId="24673" priority="4092" stopIfTrue="1" operator="greaterThan">
      <formula>0</formula>
    </cfRule>
  </conditionalFormatting>
  <conditionalFormatting sqref="P54:Q54">
    <cfRule type="cellIs" dxfId="24672" priority="4088" stopIfTrue="1" operator="lessThan">
      <formula>0</formula>
    </cfRule>
    <cfRule type="cellIs" dxfId="24671" priority="4089" stopIfTrue="1" operator="greaterThan">
      <formula>0</formula>
    </cfRule>
  </conditionalFormatting>
  <conditionalFormatting sqref="P54:Q54">
    <cfRule type="cellIs" dxfId="24670" priority="4085" stopIfTrue="1" operator="lessThan">
      <formula>0</formula>
    </cfRule>
    <cfRule type="cellIs" dxfId="24669" priority="4086" stopIfTrue="1" operator="greaterThan">
      <formula>0</formula>
    </cfRule>
  </conditionalFormatting>
  <conditionalFormatting sqref="P54:Q54">
    <cfRule type="cellIs" dxfId="24668" priority="4082" stopIfTrue="1" operator="lessThan">
      <formula>0</formula>
    </cfRule>
    <cfRule type="cellIs" dxfId="24667" priority="4083" stopIfTrue="1" operator="greaterThan">
      <formula>0</formula>
    </cfRule>
  </conditionalFormatting>
  <conditionalFormatting sqref="P54:Q54">
    <cfRule type="cellIs" dxfId="24666" priority="4079" stopIfTrue="1" operator="lessThan">
      <formula>0</formula>
    </cfRule>
    <cfRule type="cellIs" dxfId="24665" priority="4080" stopIfTrue="1" operator="greaterThan">
      <formula>0</formula>
    </cfRule>
  </conditionalFormatting>
  <conditionalFormatting sqref="P56:Q56">
    <cfRule type="cellIs" dxfId="24664" priority="4076" stopIfTrue="1" operator="lessThan">
      <formula>0</formula>
    </cfRule>
    <cfRule type="cellIs" dxfId="24663" priority="4077" stopIfTrue="1" operator="greaterThan">
      <formula>0</formula>
    </cfRule>
  </conditionalFormatting>
  <conditionalFormatting sqref="P56:Q56">
    <cfRule type="cellIs" dxfId="24662" priority="4073" stopIfTrue="1" operator="lessThan">
      <formula>0</formula>
    </cfRule>
    <cfRule type="cellIs" dxfId="24661" priority="4074" stopIfTrue="1" operator="greaterThan">
      <formula>0</formula>
    </cfRule>
  </conditionalFormatting>
  <conditionalFormatting sqref="P56:Q56">
    <cfRule type="cellIs" dxfId="24660" priority="4070" stopIfTrue="1" operator="lessThan">
      <formula>0</formula>
    </cfRule>
    <cfRule type="cellIs" dxfId="24659" priority="4071" stopIfTrue="1" operator="greaterThan">
      <formula>0</formula>
    </cfRule>
  </conditionalFormatting>
  <conditionalFormatting sqref="P56:Q56">
    <cfRule type="cellIs" dxfId="24658" priority="4067" stopIfTrue="1" operator="lessThan">
      <formula>0</formula>
    </cfRule>
    <cfRule type="cellIs" dxfId="24657" priority="4068" stopIfTrue="1" operator="greaterThan">
      <formula>0</formula>
    </cfRule>
  </conditionalFormatting>
  <conditionalFormatting sqref="P56:Q56">
    <cfRule type="cellIs" dxfId="24656" priority="4064" stopIfTrue="1" operator="lessThan">
      <formula>0</formula>
    </cfRule>
    <cfRule type="cellIs" dxfId="24655" priority="4065" stopIfTrue="1" operator="greaterThan">
      <formula>0</formula>
    </cfRule>
  </conditionalFormatting>
  <conditionalFormatting sqref="P56:Q56">
    <cfRule type="cellIs" dxfId="24654" priority="4061" stopIfTrue="1" operator="lessThan">
      <formula>0</formula>
    </cfRule>
    <cfRule type="cellIs" dxfId="24653" priority="4062" stopIfTrue="1" operator="greaterThan">
      <formula>0</formula>
    </cfRule>
  </conditionalFormatting>
  <conditionalFormatting sqref="P56:Q56">
    <cfRule type="cellIs" dxfId="24652" priority="4058" stopIfTrue="1" operator="lessThan">
      <formula>0</formula>
    </cfRule>
    <cfRule type="cellIs" dxfId="24651" priority="4059" stopIfTrue="1" operator="greaterThan">
      <formula>0</formula>
    </cfRule>
  </conditionalFormatting>
  <conditionalFormatting sqref="P56:Q56">
    <cfRule type="cellIs" dxfId="24650" priority="4055" stopIfTrue="1" operator="lessThan">
      <formula>0</formula>
    </cfRule>
    <cfRule type="cellIs" dxfId="24649" priority="4056" stopIfTrue="1" operator="greaterThan">
      <formula>0</formula>
    </cfRule>
  </conditionalFormatting>
  <conditionalFormatting sqref="P56:Q56">
    <cfRule type="cellIs" dxfId="24648" priority="4052" stopIfTrue="1" operator="lessThan">
      <formula>0</formula>
    </cfRule>
    <cfRule type="cellIs" dxfId="24647" priority="4053" stopIfTrue="1" operator="greaterThan">
      <formula>0</formula>
    </cfRule>
  </conditionalFormatting>
  <conditionalFormatting sqref="P56:Q56">
    <cfRule type="cellIs" dxfId="24646" priority="4049" stopIfTrue="1" operator="lessThan">
      <formula>0</formula>
    </cfRule>
    <cfRule type="cellIs" dxfId="24645" priority="4050" stopIfTrue="1" operator="greaterThan">
      <formula>0</formula>
    </cfRule>
  </conditionalFormatting>
  <conditionalFormatting sqref="P56:Q56">
    <cfRule type="cellIs" dxfId="24644" priority="4046" stopIfTrue="1" operator="lessThan">
      <formula>0</formula>
    </cfRule>
    <cfRule type="cellIs" dxfId="24643" priority="4047" stopIfTrue="1" operator="greaterThan">
      <formula>0</formula>
    </cfRule>
  </conditionalFormatting>
  <conditionalFormatting sqref="P56:Q56">
    <cfRule type="cellIs" dxfId="24642" priority="4043" stopIfTrue="1" operator="lessThan">
      <formula>0</formula>
    </cfRule>
    <cfRule type="cellIs" dxfId="24641" priority="4044" stopIfTrue="1" operator="greaterThan">
      <formula>0</formula>
    </cfRule>
  </conditionalFormatting>
  <conditionalFormatting sqref="P56:Q56">
    <cfRule type="cellIs" dxfId="24640" priority="4040" stopIfTrue="1" operator="lessThan">
      <formula>0</formula>
    </cfRule>
    <cfRule type="cellIs" dxfId="24639" priority="4041" stopIfTrue="1" operator="greaterThan">
      <formula>0</formula>
    </cfRule>
  </conditionalFormatting>
  <conditionalFormatting sqref="P56:Q56">
    <cfRule type="cellIs" dxfId="24638" priority="4037" stopIfTrue="1" operator="lessThan">
      <formula>0</formula>
    </cfRule>
    <cfRule type="cellIs" dxfId="24637" priority="4038" stopIfTrue="1" operator="greaterThan">
      <formula>0</formula>
    </cfRule>
  </conditionalFormatting>
  <conditionalFormatting sqref="P56:Q56">
    <cfRule type="cellIs" dxfId="24636" priority="4034" stopIfTrue="1" operator="lessThan">
      <formula>0</formula>
    </cfRule>
    <cfRule type="cellIs" dxfId="24635" priority="4035" stopIfTrue="1" operator="greaterThan">
      <formula>0</formula>
    </cfRule>
  </conditionalFormatting>
  <conditionalFormatting sqref="P56:Q56">
    <cfRule type="cellIs" dxfId="24634" priority="4031" stopIfTrue="1" operator="lessThan">
      <formula>0</formula>
    </cfRule>
    <cfRule type="cellIs" dxfId="24633" priority="4032" stopIfTrue="1" operator="greaterThan">
      <formula>0</formula>
    </cfRule>
  </conditionalFormatting>
  <conditionalFormatting sqref="P56:Q56">
    <cfRule type="cellIs" dxfId="24632" priority="4028" stopIfTrue="1" operator="lessThan">
      <formula>0</formula>
    </cfRule>
    <cfRule type="cellIs" dxfId="24631" priority="4029" stopIfTrue="1" operator="greaterThan">
      <formula>0</formula>
    </cfRule>
  </conditionalFormatting>
  <conditionalFormatting sqref="P56:Q56">
    <cfRule type="cellIs" dxfId="24630" priority="4025" stopIfTrue="1" operator="lessThan">
      <formula>0</formula>
    </cfRule>
    <cfRule type="cellIs" dxfId="24629" priority="4026" stopIfTrue="1" operator="greaterThan">
      <formula>0</formula>
    </cfRule>
  </conditionalFormatting>
  <conditionalFormatting sqref="P56:Q56">
    <cfRule type="cellIs" dxfId="24628" priority="4022" stopIfTrue="1" operator="lessThan">
      <formula>0</formula>
    </cfRule>
    <cfRule type="cellIs" dxfId="24627" priority="4023" stopIfTrue="1" operator="greaterThan">
      <formula>0</formula>
    </cfRule>
  </conditionalFormatting>
  <conditionalFormatting sqref="P56:Q56">
    <cfRule type="cellIs" dxfId="24626" priority="4019" stopIfTrue="1" operator="lessThan">
      <formula>0</formula>
    </cfRule>
    <cfRule type="cellIs" dxfId="24625" priority="4020" stopIfTrue="1" operator="greaterThan">
      <formula>0</formula>
    </cfRule>
  </conditionalFormatting>
  <conditionalFormatting sqref="P58:Q58">
    <cfRule type="cellIs" dxfId="24624" priority="4016" stopIfTrue="1" operator="lessThan">
      <formula>0</formula>
    </cfRule>
    <cfRule type="cellIs" dxfId="24623" priority="4017" stopIfTrue="1" operator="greaterThan">
      <formula>0</formula>
    </cfRule>
  </conditionalFormatting>
  <conditionalFormatting sqref="P58:Q58">
    <cfRule type="cellIs" dxfId="24622" priority="4013" stopIfTrue="1" operator="lessThan">
      <formula>0</formula>
    </cfRule>
    <cfRule type="cellIs" dxfId="24621" priority="4014" stopIfTrue="1" operator="greaterThan">
      <formula>0</formula>
    </cfRule>
  </conditionalFormatting>
  <conditionalFormatting sqref="P58:Q58">
    <cfRule type="cellIs" dxfId="24620" priority="4010" stopIfTrue="1" operator="lessThan">
      <formula>0</formula>
    </cfRule>
    <cfRule type="cellIs" dxfId="24619" priority="4011" stopIfTrue="1" operator="greaterThan">
      <formula>0</formula>
    </cfRule>
  </conditionalFormatting>
  <conditionalFormatting sqref="P58:Q58">
    <cfRule type="cellIs" dxfId="24618" priority="4007" stopIfTrue="1" operator="lessThan">
      <formula>0</formula>
    </cfRule>
    <cfRule type="cellIs" dxfId="24617" priority="4008" stopIfTrue="1" operator="greaterThan">
      <formula>0</formula>
    </cfRule>
  </conditionalFormatting>
  <conditionalFormatting sqref="P58:Q58">
    <cfRule type="cellIs" dxfId="24616" priority="4004" stopIfTrue="1" operator="lessThan">
      <formula>0</formula>
    </cfRule>
    <cfRule type="cellIs" dxfId="24615" priority="4005" stopIfTrue="1" operator="greaterThan">
      <formula>0</formula>
    </cfRule>
  </conditionalFormatting>
  <conditionalFormatting sqref="P58:Q58">
    <cfRule type="cellIs" dxfId="24614" priority="4001" stopIfTrue="1" operator="lessThan">
      <formula>0</formula>
    </cfRule>
    <cfRule type="cellIs" dxfId="24613" priority="4002" stopIfTrue="1" operator="greaterThan">
      <formula>0</formula>
    </cfRule>
  </conditionalFormatting>
  <conditionalFormatting sqref="P58:Q58">
    <cfRule type="cellIs" dxfId="24612" priority="3998" stopIfTrue="1" operator="lessThan">
      <formula>0</formula>
    </cfRule>
    <cfRule type="cellIs" dxfId="24611" priority="3999" stopIfTrue="1" operator="greaterThan">
      <formula>0</formula>
    </cfRule>
  </conditionalFormatting>
  <conditionalFormatting sqref="P58:Q58">
    <cfRule type="cellIs" dxfId="24610" priority="3995" stopIfTrue="1" operator="lessThan">
      <formula>0</formula>
    </cfRule>
    <cfRule type="cellIs" dxfId="24609" priority="3996" stopIfTrue="1" operator="greaterThan">
      <formula>0</formula>
    </cfRule>
  </conditionalFormatting>
  <conditionalFormatting sqref="P58:Q58">
    <cfRule type="cellIs" dxfId="24608" priority="3992" stopIfTrue="1" operator="lessThan">
      <formula>0</formula>
    </cfRule>
    <cfRule type="cellIs" dxfId="24607" priority="3993" stopIfTrue="1" operator="greaterThan">
      <formula>0</formula>
    </cfRule>
  </conditionalFormatting>
  <conditionalFormatting sqref="P58:Q58">
    <cfRule type="cellIs" dxfId="24606" priority="3989" stopIfTrue="1" operator="lessThan">
      <formula>0</formula>
    </cfRule>
    <cfRule type="cellIs" dxfId="24605" priority="3990" stopIfTrue="1" operator="greaterThan">
      <formula>0</formula>
    </cfRule>
  </conditionalFormatting>
  <conditionalFormatting sqref="P58:Q58">
    <cfRule type="cellIs" dxfId="24604" priority="3986" stopIfTrue="1" operator="lessThan">
      <formula>0</formula>
    </cfRule>
    <cfRule type="cellIs" dxfId="24603" priority="3987" stopIfTrue="1" operator="greaterThan">
      <formula>0</formula>
    </cfRule>
  </conditionalFormatting>
  <conditionalFormatting sqref="P58:Q58">
    <cfRule type="cellIs" dxfId="24602" priority="3983" stopIfTrue="1" operator="lessThan">
      <formula>0</formula>
    </cfRule>
    <cfRule type="cellIs" dxfId="24601" priority="3984" stopIfTrue="1" operator="greaterThan">
      <formula>0</formula>
    </cfRule>
  </conditionalFormatting>
  <conditionalFormatting sqref="P58:Q58">
    <cfRule type="cellIs" dxfId="24600" priority="3980" stopIfTrue="1" operator="lessThan">
      <formula>0</formula>
    </cfRule>
    <cfRule type="cellIs" dxfId="24599" priority="3981" stopIfTrue="1" operator="greaterThan">
      <formula>0</formula>
    </cfRule>
  </conditionalFormatting>
  <conditionalFormatting sqref="P58:Q58">
    <cfRule type="cellIs" dxfId="24598" priority="3977" stopIfTrue="1" operator="lessThan">
      <formula>0</formula>
    </cfRule>
    <cfRule type="cellIs" dxfId="24597" priority="3978" stopIfTrue="1" operator="greaterThan">
      <formula>0</formula>
    </cfRule>
  </conditionalFormatting>
  <conditionalFormatting sqref="P58:Q58">
    <cfRule type="cellIs" dxfId="24596" priority="3974" stopIfTrue="1" operator="lessThan">
      <formula>0</formula>
    </cfRule>
    <cfRule type="cellIs" dxfId="24595" priority="3975" stopIfTrue="1" operator="greaterThan">
      <formula>0</formula>
    </cfRule>
  </conditionalFormatting>
  <conditionalFormatting sqref="P58:Q58">
    <cfRule type="cellIs" dxfId="24594" priority="3971" stopIfTrue="1" operator="lessThan">
      <formula>0</formula>
    </cfRule>
    <cfRule type="cellIs" dxfId="24593" priority="3972" stopIfTrue="1" operator="greaterThan">
      <formula>0</formula>
    </cfRule>
  </conditionalFormatting>
  <conditionalFormatting sqref="P58:Q58">
    <cfRule type="cellIs" dxfId="24592" priority="3968" stopIfTrue="1" operator="lessThan">
      <formula>0</formula>
    </cfRule>
    <cfRule type="cellIs" dxfId="24591" priority="3969" stopIfTrue="1" operator="greaterThan">
      <formula>0</formula>
    </cfRule>
  </conditionalFormatting>
  <conditionalFormatting sqref="P58:Q58">
    <cfRule type="cellIs" dxfId="24590" priority="3965" stopIfTrue="1" operator="lessThan">
      <formula>0</formula>
    </cfRule>
    <cfRule type="cellIs" dxfId="24589" priority="3966" stopIfTrue="1" operator="greaterThan">
      <formula>0</formula>
    </cfRule>
  </conditionalFormatting>
  <conditionalFormatting sqref="P58:Q58">
    <cfRule type="cellIs" dxfId="24588" priority="3962" stopIfTrue="1" operator="lessThan">
      <formula>0</formula>
    </cfRule>
    <cfRule type="cellIs" dxfId="24587" priority="3963" stopIfTrue="1" operator="greaterThan">
      <formula>0</formula>
    </cfRule>
  </conditionalFormatting>
  <conditionalFormatting sqref="P58:Q58">
    <cfRule type="cellIs" dxfId="24586" priority="3959" stopIfTrue="1" operator="lessThan">
      <formula>0</formula>
    </cfRule>
    <cfRule type="cellIs" dxfId="24585" priority="3960" stopIfTrue="1" operator="greaterThan">
      <formula>0</formula>
    </cfRule>
  </conditionalFormatting>
  <conditionalFormatting sqref="P30:Q30">
    <cfRule type="cellIs" dxfId="24584" priority="4856" stopIfTrue="1" operator="lessThan">
      <formula>0</formula>
    </cfRule>
    <cfRule type="cellIs" dxfId="24583" priority="4857" stopIfTrue="1" operator="greaterThan">
      <formula>0</formula>
    </cfRule>
  </conditionalFormatting>
  <conditionalFormatting sqref="P30:Q30">
    <cfRule type="cellIs" dxfId="24582" priority="4853" stopIfTrue="1" operator="lessThan">
      <formula>0</formula>
    </cfRule>
    <cfRule type="cellIs" dxfId="24581" priority="4854" stopIfTrue="1" operator="greaterThan">
      <formula>0</formula>
    </cfRule>
  </conditionalFormatting>
  <conditionalFormatting sqref="P30:Q30">
    <cfRule type="cellIs" dxfId="24580" priority="4850" stopIfTrue="1" operator="lessThan">
      <formula>0</formula>
    </cfRule>
    <cfRule type="cellIs" dxfId="24579" priority="4851" stopIfTrue="1" operator="greaterThan">
      <formula>0</formula>
    </cfRule>
  </conditionalFormatting>
  <conditionalFormatting sqref="P30:Q30">
    <cfRule type="cellIs" dxfId="24578" priority="4847" stopIfTrue="1" operator="lessThan">
      <formula>0</formula>
    </cfRule>
    <cfRule type="cellIs" dxfId="24577" priority="4848" stopIfTrue="1" operator="greaterThan">
      <formula>0</formula>
    </cfRule>
  </conditionalFormatting>
  <conditionalFormatting sqref="P30:Q30">
    <cfRule type="cellIs" dxfId="24576" priority="4844" stopIfTrue="1" operator="lessThan">
      <formula>0</formula>
    </cfRule>
    <cfRule type="cellIs" dxfId="24575" priority="4845" stopIfTrue="1" operator="greaterThan">
      <formula>0</formula>
    </cfRule>
  </conditionalFormatting>
  <conditionalFormatting sqref="P30:Q30">
    <cfRule type="cellIs" dxfId="24574" priority="4841" stopIfTrue="1" operator="lessThan">
      <formula>0</formula>
    </cfRule>
    <cfRule type="cellIs" dxfId="24573" priority="4842" stopIfTrue="1" operator="greaterThan">
      <formula>0</formula>
    </cfRule>
  </conditionalFormatting>
  <conditionalFormatting sqref="P30:Q30">
    <cfRule type="cellIs" dxfId="24572" priority="4838" stopIfTrue="1" operator="lessThan">
      <formula>0</formula>
    </cfRule>
    <cfRule type="cellIs" dxfId="24571" priority="4839" stopIfTrue="1" operator="greaterThan">
      <formula>0</formula>
    </cfRule>
  </conditionalFormatting>
  <conditionalFormatting sqref="P30:Q30">
    <cfRule type="cellIs" dxfId="24570" priority="4835" stopIfTrue="1" operator="lessThan">
      <formula>0</formula>
    </cfRule>
    <cfRule type="cellIs" dxfId="24569" priority="4836" stopIfTrue="1" operator="greaterThan">
      <formula>0</formula>
    </cfRule>
  </conditionalFormatting>
  <conditionalFormatting sqref="P30:Q30">
    <cfRule type="cellIs" dxfId="24568" priority="4832" stopIfTrue="1" operator="lessThan">
      <formula>0</formula>
    </cfRule>
    <cfRule type="cellIs" dxfId="24567" priority="4833" stopIfTrue="1" operator="greaterThan">
      <formula>0</formula>
    </cfRule>
  </conditionalFormatting>
  <conditionalFormatting sqref="P30:Q30">
    <cfRule type="cellIs" dxfId="24566" priority="4829" stopIfTrue="1" operator="lessThan">
      <formula>0</formula>
    </cfRule>
    <cfRule type="cellIs" dxfId="24565" priority="4830" stopIfTrue="1" operator="greaterThan">
      <formula>0</formula>
    </cfRule>
  </conditionalFormatting>
  <conditionalFormatting sqref="P30:Q30">
    <cfRule type="cellIs" dxfId="24564" priority="4826" stopIfTrue="1" operator="lessThan">
      <formula>0</formula>
    </cfRule>
    <cfRule type="cellIs" dxfId="24563" priority="4827" stopIfTrue="1" operator="greaterThan">
      <formula>0</formula>
    </cfRule>
  </conditionalFormatting>
  <conditionalFormatting sqref="P30:Q30">
    <cfRule type="cellIs" dxfId="24562" priority="4823" stopIfTrue="1" operator="lessThan">
      <formula>0</formula>
    </cfRule>
    <cfRule type="cellIs" dxfId="24561" priority="4824" stopIfTrue="1" operator="greaterThan">
      <formula>0</formula>
    </cfRule>
  </conditionalFormatting>
  <conditionalFormatting sqref="P30:Q30">
    <cfRule type="cellIs" dxfId="24560" priority="4820" stopIfTrue="1" operator="lessThan">
      <formula>0</formula>
    </cfRule>
    <cfRule type="cellIs" dxfId="24559" priority="4821" stopIfTrue="1" operator="greaterThan">
      <formula>0</formula>
    </cfRule>
  </conditionalFormatting>
  <conditionalFormatting sqref="P30:Q30">
    <cfRule type="cellIs" dxfId="24558" priority="4817" stopIfTrue="1" operator="lessThan">
      <formula>0</formula>
    </cfRule>
    <cfRule type="cellIs" dxfId="24557" priority="4818" stopIfTrue="1" operator="greaterThan">
      <formula>0</formula>
    </cfRule>
  </conditionalFormatting>
  <conditionalFormatting sqref="P30:Q30">
    <cfRule type="cellIs" dxfId="24556" priority="4814" stopIfTrue="1" operator="lessThan">
      <formula>0</formula>
    </cfRule>
    <cfRule type="cellIs" dxfId="24555" priority="4815" stopIfTrue="1" operator="greaterThan">
      <formula>0</formula>
    </cfRule>
  </conditionalFormatting>
  <conditionalFormatting sqref="P30:Q30">
    <cfRule type="cellIs" dxfId="24554" priority="4811" stopIfTrue="1" operator="lessThan">
      <formula>0</formula>
    </cfRule>
    <cfRule type="cellIs" dxfId="24553" priority="4812" stopIfTrue="1" operator="greaterThan">
      <formula>0</formula>
    </cfRule>
  </conditionalFormatting>
  <conditionalFormatting sqref="P30:Q30">
    <cfRule type="cellIs" dxfId="24552" priority="4808" stopIfTrue="1" operator="lessThan">
      <formula>0</formula>
    </cfRule>
    <cfRule type="cellIs" dxfId="24551" priority="4809" stopIfTrue="1" operator="greaterThan">
      <formula>0</formula>
    </cfRule>
  </conditionalFormatting>
  <conditionalFormatting sqref="P30:Q30">
    <cfRule type="cellIs" dxfId="24550" priority="4805" stopIfTrue="1" operator="lessThan">
      <formula>0</formula>
    </cfRule>
    <cfRule type="cellIs" dxfId="24549" priority="4806" stopIfTrue="1" operator="greaterThan">
      <formula>0</formula>
    </cfRule>
  </conditionalFormatting>
  <conditionalFormatting sqref="P30:Q30">
    <cfRule type="cellIs" dxfId="24548" priority="4802" stopIfTrue="1" operator="lessThan">
      <formula>0</formula>
    </cfRule>
    <cfRule type="cellIs" dxfId="24547" priority="4803" stopIfTrue="1" operator="greaterThan">
      <formula>0</formula>
    </cfRule>
  </conditionalFormatting>
  <conditionalFormatting sqref="P30:Q30">
    <cfRule type="cellIs" dxfId="24546" priority="4799" stopIfTrue="1" operator="lessThan">
      <formula>0</formula>
    </cfRule>
    <cfRule type="cellIs" dxfId="24545" priority="4800" stopIfTrue="1" operator="greaterThan">
      <formula>0</formula>
    </cfRule>
  </conditionalFormatting>
  <conditionalFormatting sqref="P32:Q32">
    <cfRule type="cellIs" dxfId="24544" priority="4796" stopIfTrue="1" operator="lessThan">
      <formula>0</formula>
    </cfRule>
    <cfRule type="cellIs" dxfId="24543" priority="4797" stopIfTrue="1" operator="greaterThan">
      <formula>0</formula>
    </cfRule>
  </conditionalFormatting>
  <conditionalFormatting sqref="P32:Q32">
    <cfRule type="cellIs" dxfId="24542" priority="4793" stopIfTrue="1" operator="lessThan">
      <formula>0</formula>
    </cfRule>
    <cfRule type="cellIs" dxfId="24541" priority="4794" stopIfTrue="1" operator="greaterThan">
      <formula>0</formula>
    </cfRule>
  </conditionalFormatting>
  <conditionalFormatting sqref="P32:Q32">
    <cfRule type="cellIs" dxfId="24540" priority="4790" stopIfTrue="1" operator="lessThan">
      <formula>0</formula>
    </cfRule>
    <cfRule type="cellIs" dxfId="24539" priority="4791" stopIfTrue="1" operator="greaterThan">
      <formula>0</formula>
    </cfRule>
  </conditionalFormatting>
  <conditionalFormatting sqref="P32:Q32">
    <cfRule type="cellIs" dxfId="24538" priority="4787" stopIfTrue="1" operator="lessThan">
      <formula>0</formula>
    </cfRule>
    <cfRule type="cellIs" dxfId="24537" priority="4788" stopIfTrue="1" operator="greaterThan">
      <formula>0</formula>
    </cfRule>
  </conditionalFormatting>
  <conditionalFormatting sqref="P32:Q32">
    <cfRule type="cellIs" dxfId="24536" priority="4784" stopIfTrue="1" operator="lessThan">
      <formula>0</formula>
    </cfRule>
    <cfRule type="cellIs" dxfId="24535" priority="4785" stopIfTrue="1" operator="greaterThan">
      <formula>0</formula>
    </cfRule>
  </conditionalFormatting>
  <conditionalFormatting sqref="P32:Q32">
    <cfRule type="cellIs" dxfId="24534" priority="4781" stopIfTrue="1" operator="lessThan">
      <formula>0</formula>
    </cfRule>
    <cfRule type="cellIs" dxfId="24533" priority="4782" stopIfTrue="1" operator="greaterThan">
      <formula>0</formula>
    </cfRule>
  </conditionalFormatting>
  <conditionalFormatting sqref="P32:Q32">
    <cfRule type="cellIs" dxfId="24532" priority="4778" stopIfTrue="1" operator="lessThan">
      <formula>0</formula>
    </cfRule>
    <cfRule type="cellIs" dxfId="24531" priority="4779" stopIfTrue="1" operator="greaterThan">
      <formula>0</formula>
    </cfRule>
  </conditionalFormatting>
  <conditionalFormatting sqref="P32:Q32">
    <cfRule type="cellIs" dxfId="24530" priority="4775" stopIfTrue="1" operator="lessThan">
      <formula>0</formula>
    </cfRule>
    <cfRule type="cellIs" dxfId="24529" priority="4776" stopIfTrue="1" operator="greaterThan">
      <formula>0</formula>
    </cfRule>
  </conditionalFormatting>
  <conditionalFormatting sqref="P32:Q32">
    <cfRule type="cellIs" dxfId="24528" priority="4772" stopIfTrue="1" operator="lessThan">
      <formula>0</formula>
    </cfRule>
    <cfRule type="cellIs" dxfId="24527" priority="4773" stopIfTrue="1" operator="greaterThan">
      <formula>0</formula>
    </cfRule>
  </conditionalFormatting>
  <conditionalFormatting sqref="P32:Q32">
    <cfRule type="cellIs" dxfId="24526" priority="4769" stopIfTrue="1" operator="lessThan">
      <formula>0</formula>
    </cfRule>
    <cfRule type="cellIs" dxfId="24525" priority="4770" stopIfTrue="1" operator="greaterThan">
      <formula>0</formula>
    </cfRule>
  </conditionalFormatting>
  <conditionalFormatting sqref="P32:Q32">
    <cfRule type="cellIs" dxfId="24524" priority="4766" stopIfTrue="1" operator="lessThan">
      <formula>0</formula>
    </cfRule>
    <cfRule type="cellIs" dxfId="24523" priority="4767" stopIfTrue="1" operator="greaterThan">
      <formula>0</formula>
    </cfRule>
  </conditionalFormatting>
  <conditionalFormatting sqref="P32:Q32">
    <cfRule type="cellIs" dxfId="24522" priority="4763" stopIfTrue="1" operator="lessThan">
      <formula>0</formula>
    </cfRule>
    <cfRule type="cellIs" dxfId="24521" priority="4764" stopIfTrue="1" operator="greaterThan">
      <formula>0</formula>
    </cfRule>
  </conditionalFormatting>
  <conditionalFormatting sqref="P32:Q32">
    <cfRule type="cellIs" dxfId="24520" priority="4760" stopIfTrue="1" operator="lessThan">
      <formula>0</formula>
    </cfRule>
    <cfRule type="cellIs" dxfId="24519" priority="4761" stopIfTrue="1" operator="greaterThan">
      <formula>0</formula>
    </cfRule>
  </conditionalFormatting>
  <conditionalFormatting sqref="P32:Q32">
    <cfRule type="cellIs" dxfId="24518" priority="4757" stopIfTrue="1" operator="lessThan">
      <formula>0</formula>
    </cfRule>
    <cfRule type="cellIs" dxfId="24517" priority="4758" stopIfTrue="1" operator="greaterThan">
      <formula>0</formula>
    </cfRule>
  </conditionalFormatting>
  <conditionalFormatting sqref="P32:Q32">
    <cfRule type="cellIs" dxfId="24516" priority="4754" stopIfTrue="1" operator="lessThan">
      <formula>0</formula>
    </cfRule>
    <cfRule type="cellIs" dxfId="24515" priority="4755" stopIfTrue="1" operator="greaterThan">
      <formula>0</formula>
    </cfRule>
  </conditionalFormatting>
  <conditionalFormatting sqref="P32:Q32">
    <cfRule type="cellIs" dxfId="24514" priority="4751" stopIfTrue="1" operator="lessThan">
      <formula>0</formula>
    </cfRule>
    <cfRule type="cellIs" dxfId="24513" priority="4752" stopIfTrue="1" operator="greaterThan">
      <formula>0</formula>
    </cfRule>
  </conditionalFormatting>
  <conditionalFormatting sqref="P32:Q32">
    <cfRule type="cellIs" dxfId="24512" priority="4748" stopIfTrue="1" operator="lessThan">
      <formula>0</formula>
    </cfRule>
    <cfRule type="cellIs" dxfId="24511" priority="4749" stopIfTrue="1" operator="greaterThan">
      <formula>0</formula>
    </cfRule>
  </conditionalFormatting>
  <conditionalFormatting sqref="P32:Q32">
    <cfRule type="cellIs" dxfId="24510" priority="4745" stopIfTrue="1" operator="lessThan">
      <formula>0</formula>
    </cfRule>
    <cfRule type="cellIs" dxfId="24509" priority="4746" stopIfTrue="1" operator="greaterThan">
      <formula>0</formula>
    </cfRule>
  </conditionalFormatting>
  <conditionalFormatting sqref="P32:Q32">
    <cfRule type="cellIs" dxfId="24508" priority="4742" stopIfTrue="1" operator="lessThan">
      <formula>0</formula>
    </cfRule>
    <cfRule type="cellIs" dxfId="24507" priority="4743" stopIfTrue="1" operator="greaterThan">
      <formula>0</formula>
    </cfRule>
  </conditionalFormatting>
  <conditionalFormatting sqref="P32:Q32">
    <cfRule type="cellIs" dxfId="24506" priority="4739" stopIfTrue="1" operator="lessThan">
      <formula>0</formula>
    </cfRule>
    <cfRule type="cellIs" dxfId="24505" priority="4740" stopIfTrue="1" operator="greaterThan">
      <formula>0</formula>
    </cfRule>
  </conditionalFormatting>
  <conditionalFormatting sqref="P34:Q34">
    <cfRule type="cellIs" dxfId="24504" priority="4736" stopIfTrue="1" operator="lessThan">
      <formula>0</formula>
    </cfRule>
    <cfRule type="cellIs" dxfId="24503" priority="4737" stopIfTrue="1" operator="greaterThan">
      <formula>0</formula>
    </cfRule>
  </conditionalFormatting>
  <conditionalFormatting sqref="P34:Q34">
    <cfRule type="cellIs" dxfId="24502" priority="4733" stopIfTrue="1" operator="lessThan">
      <formula>0</formula>
    </cfRule>
    <cfRule type="cellIs" dxfId="24501" priority="4734" stopIfTrue="1" operator="greaterThan">
      <formula>0</formula>
    </cfRule>
  </conditionalFormatting>
  <conditionalFormatting sqref="P34:Q34">
    <cfRule type="cellIs" dxfId="24500" priority="4730" stopIfTrue="1" operator="lessThan">
      <formula>0</formula>
    </cfRule>
    <cfRule type="cellIs" dxfId="24499" priority="4731" stopIfTrue="1" operator="greaterThan">
      <formula>0</formula>
    </cfRule>
  </conditionalFormatting>
  <conditionalFormatting sqref="P34:Q34">
    <cfRule type="cellIs" dxfId="24498" priority="4727" stopIfTrue="1" operator="lessThan">
      <formula>0</formula>
    </cfRule>
    <cfRule type="cellIs" dxfId="24497" priority="4728" stopIfTrue="1" operator="greaterThan">
      <formula>0</formula>
    </cfRule>
  </conditionalFormatting>
  <conditionalFormatting sqref="P34:Q34">
    <cfRule type="cellIs" dxfId="24496" priority="4724" stopIfTrue="1" operator="lessThan">
      <formula>0</formula>
    </cfRule>
    <cfRule type="cellIs" dxfId="24495" priority="4725" stopIfTrue="1" operator="greaterThan">
      <formula>0</formula>
    </cfRule>
  </conditionalFormatting>
  <conditionalFormatting sqref="P34:Q34">
    <cfRule type="cellIs" dxfId="24494" priority="4721" stopIfTrue="1" operator="lessThan">
      <formula>0</formula>
    </cfRule>
    <cfRule type="cellIs" dxfId="24493" priority="4722" stopIfTrue="1" operator="greaterThan">
      <formula>0</formula>
    </cfRule>
  </conditionalFormatting>
  <conditionalFormatting sqref="P34:Q34">
    <cfRule type="cellIs" dxfId="24492" priority="4718" stopIfTrue="1" operator="lessThan">
      <formula>0</formula>
    </cfRule>
    <cfRule type="cellIs" dxfId="24491" priority="4719" stopIfTrue="1" operator="greaterThan">
      <formula>0</formula>
    </cfRule>
  </conditionalFormatting>
  <conditionalFormatting sqref="P34:Q34">
    <cfRule type="cellIs" dxfId="24490" priority="4715" stopIfTrue="1" operator="lessThan">
      <formula>0</formula>
    </cfRule>
    <cfRule type="cellIs" dxfId="24489" priority="4716" stopIfTrue="1" operator="greaterThan">
      <formula>0</formula>
    </cfRule>
  </conditionalFormatting>
  <conditionalFormatting sqref="P34:Q34">
    <cfRule type="cellIs" dxfId="24488" priority="4712" stopIfTrue="1" operator="lessThan">
      <formula>0</formula>
    </cfRule>
    <cfRule type="cellIs" dxfId="24487" priority="4713" stopIfTrue="1" operator="greaterThan">
      <formula>0</formula>
    </cfRule>
  </conditionalFormatting>
  <conditionalFormatting sqref="P34:Q34">
    <cfRule type="cellIs" dxfId="24486" priority="4709" stopIfTrue="1" operator="lessThan">
      <formula>0</formula>
    </cfRule>
    <cfRule type="cellIs" dxfId="24485" priority="4710" stopIfTrue="1" operator="greaterThan">
      <formula>0</formula>
    </cfRule>
  </conditionalFormatting>
  <conditionalFormatting sqref="P34:Q34">
    <cfRule type="cellIs" dxfId="24484" priority="4706" stopIfTrue="1" operator="lessThan">
      <formula>0</formula>
    </cfRule>
    <cfRule type="cellIs" dxfId="24483" priority="4707" stopIfTrue="1" operator="greaterThan">
      <formula>0</formula>
    </cfRule>
  </conditionalFormatting>
  <conditionalFormatting sqref="P34:Q34">
    <cfRule type="cellIs" dxfId="24482" priority="4703" stopIfTrue="1" operator="lessThan">
      <formula>0</formula>
    </cfRule>
    <cfRule type="cellIs" dxfId="24481" priority="4704" stopIfTrue="1" operator="greaterThan">
      <formula>0</formula>
    </cfRule>
  </conditionalFormatting>
  <conditionalFormatting sqref="P34:Q34">
    <cfRule type="cellIs" dxfId="24480" priority="4700" stopIfTrue="1" operator="lessThan">
      <formula>0</formula>
    </cfRule>
    <cfRule type="cellIs" dxfId="24479" priority="4701" stopIfTrue="1" operator="greaterThan">
      <formula>0</formula>
    </cfRule>
  </conditionalFormatting>
  <conditionalFormatting sqref="P34:Q34">
    <cfRule type="cellIs" dxfId="24478" priority="4697" stopIfTrue="1" operator="lessThan">
      <formula>0</formula>
    </cfRule>
    <cfRule type="cellIs" dxfId="24477" priority="4698" stopIfTrue="1" operator="greaterThan">
      <formula>0</formula>
    </cfRule>
  </conditionalFormatting>
  <conditionalFormatting sqref="P34:Q34">
    <cfRule type="cellIs" dxfId="24476" priority="4694" stopIfTrue="1" operator="lessThan">
      <formula>0</formula>
    </cfRule>
    <cfRule type="cellIs" dxfId="24475" priority="4695" stopIfTrue="1" operator="greaterThan">
      <formula>0</formula>
    </cfRule>
  </conditionalFormatting>
  <conditionalFormatting sqref="P34:Q34">
    <cfRule type="cellIs" dxfId="24474" priority="4691" stopIfTrue="1" operator="lessThan">
      <formula>0</formula>
    </cfRule>
    <cfRule type="cellIs" dxfId="24473" priority="4692" stopIfTrue="1" operator="greaterThan">
      <formula>0</formula>
    </cfRule>
  </conditionalFormatting>
  <conditionalFormatting sqref="P34:Q34">
    <cfRule type="cellIs" dxfId="24472" priority="4688" stopIfTrue="1" operator="lessThan">
      <formula>0</formula>
    </cfRule>
    <cfRule type="cellIs" dxfId="24471" priority="4689" stopIfTrue="1" operator="greaterThan">
      <formula>0</formula>
    </cfRule>
  </conditionalFormatting>
  <conditionalFormatting sqref="P34:Q34">
    <cfRule type="cellIs" dxfId="24470" priority="4685" stopIfTrue="1" operator="lessThan">
      <formula>0</formula>
    </cfRule>
    <cfRule type="cellIs" dxfId="24469" priority="4686" stopIfTrue="1" operator="greaterThan">
      <formula>0</formula>
    </cfRule>
  </conditionalFormatting>
  <conditionalFormatting sqref="P34:Q34">
    <cfRule type="cellIs" dxfId="24468" priority="4682" stopIfTrue="1" operator="lessThan">
      <formula>0</formula>
    </cfRule>
    <cfRule type="cellIs" dxfId="24467" priority="4683" stopIfTrue="1" operator="greaterThan">
      <formula>0</formula>
    </cfRule>
  </conditionalFormatting>
  <conditionalFormatting sqref="P34:Q34">
    <cfRule type="cellIs" dxfId="24466" priority="4679" stopIfTrue="1" operator="lessThan">
      <formula>0</formula>
    </cfRule>
    <cfRule type="cellIs" dxfId="24465" priority="4680" stopIfTrue="1" operator="greaterThan">
      <formula>0</formula>
    </cfRule>
  </conditionalFormatting>
  <conditionalFormatting sqref="P36:Q36">
    <cfRule type="cellIs" dxfId="24464" priority="4676" stopIfTrue="1" operator="lessThan">
      <formula>0</formula>
    </cfRule>
    <cfRule type="cellIs" dxfId="24463" priority="4677" stopIfTrue="1" operator="greaterThan">
      <formula>0</formula>
    </cfRule>
  </conditionalFormatting>
  <conditionalFormatting sqref="P36:Q36">
    <cfRule type="cellIs" dxfId="24462" priority="4673" stopIfTrue="1" operator="lessThan">
      <formula>0</formula>
    </cfRule>
    <cfRule type="cellIs" dxfId="24461" priority="4674" stopIfTrue="1" operator="greaterThan">
      <formula>0</formula>
    </cfRule>
  </conditionalFormatting>
  <conditionalFormatting sqref="P36:Q36">
    <cfRule type="cellIs" dxfId="24460" priority="4670" stopIfTrue="1" operator="lessThan">
      <formula>0</formula>
    </cfRule>
    <cfRule type="cellIs" dxfId="24459" priority="4671" stopIfTrue="1" operator="greaterThan">
      <formula>0</formula>
    </cfRule>
  </conditionalFormatting>
  <conditionalFormatting sqref="P36:Q36">
    <cfRule type="cellIs" dxfId="24458" priority="4667" stopIfTrue="1" operator="lessThan">
      <formula>0</formula>
    </cfRule>
    <cfRule type="cellIs" dxfId="24457" priority="4668" stopIfTrue="1" operator="greaterThan">
      <formula>0</formula>
    </cfRule>
  </conditionalFormatting>
  <conditionalFormatting sqref="P36:Q36">
    <cfRule type="cellIs" dxfId="24456" priority="4664" stopIfTrue="1" operator="lessThan">
      <formula>0</formula>
    </cfRule>
    <cfRule type="cellIs" dxfId="24455" priority="4665" stopIfTrue="1" operator="greaterThan">
      <formula>0</formula>
    </cfRule>
  </conditionalFormatting>
  <conditionalFormatting sqref="P36:Q36">
    <cfRule type="cellIs" dxfId="24454" priority="4661" stopIfTrue="1" operator="lessThan">
      <formula>0</formula>
    </cfRule>
    <cfRule type="cellIs" dxfId="24453" priority="4662" stopIfTrue="1" operator="greaterThan">
      <formula>0</formula>
    </cfRule>
  </conditionalFormatting>
  <conditionalFormatting sqref="P36:Q36">
    <cfRule type="cellIs" dxfId="24452" priority="4658" stopIfTrue="1" operator="lessThan">
      <formula>0</formula>
    </cfRule>
    <cfRule type="cellIs" dxfId="24451" priority="4659" stopIfTrue="1" operator="greaterThan">
      <formula>0</formula>
    </cfRule>
  </conditionalFormatting>
  <conditionalFormatting sqref="P36:Q36">
    <cfRule type="cellIs" dxfId="24450" priority="4655" stopIfTrue="1" operator="lessThan">
      <formula>0</formula>
    </cfRule>
    <cfRule type="cellIs" dxfId="24449" priority="4656" stopIfTrue="1" operator="greaterThan">
      <formula>0</formula>
    </cfRule>
  </conditionalFormatting>
  <conditionalFormatting sqref="P36:Q36">
    <cfRule type="cellIs" dxfId="24448" priority="4652" stopIfTrue="1" operator="lessThan">
      <formula>0</formula>
    </cfRule>
    <cfRule type="cellIs" dxfId="24447" priority="4653" stopIfTrue="1" operator="greaterThan">
      <formula>0</formula>
    </cfRule>
  </conditionalFormatting>
  <conditionalFormatting sqref="P36:Q36">
    <cfRule type="cellIs" dxfId="24446" priority="4649" stopIfTrue="1" operator="lessThan">
      <formula>0</formula>
    </cfRule>
    <cfRule type="cellIs" dxfId="24445" priority="4650" stopIfTrue="1" operator="greaterThan">
      <formula>0</formula>
    </cfRule>
  </conditionalFormatting>
  <conditionalFormatting sqref="P36:Q36">
    <cfRule type="cellIs" dxfId="24444" priority="4646" stopIfTrue="1" operator="lessThan">
      <formula>0</formula>
    </cfRule>
    <cfRule type="cellIs" dxfId="24443" priority="4647" stopIfTrue="1" operator="greaterThan">
      <formula>0</formula>
    </cfRule>
  </conditionalFormatting>
  <conditionalFormatting sqref="P36:Q36">
    <cfRule type="cellIs" dxfId="24442" priority="4643" stopIfTrue="1" operator="lessThan">
      <formula>0</formula>
    </cfRule>
    <cfRule type="cellIs" dxfId="24441" priority="4644" stopIfTrue="1" operator="greaterThan">
      <formula>0</formula>
    </cfRule>
  </conditionalFormatting>
  <conditionalFormatting sqref="P36:Q36">
    <cfRule type="cellIs" dxfId="24440" priority="4640" stopIfTrue="1" operator="lessThan">
      <formula>0</formula>
    </cfRule>
    <cfRule type="cellIs" dxfId="24439" priority="4641" stopIfTrue="1" operator="greaterThan">
      <formula>0</formula>
    </cfRule>
  </conditionalFormatting>
  <conditionalFormatting sqref="P36:Q36">
    <cfRule type="cellIs" dxfId="24438" priority="4637" stopIfTrue="1" operator="lessThan">
      <formula>0</formula>
    </cfRule>
    <cfRule type="cellIs" dxfId="24437" priority="4638" stopIfTrue="1" operator="greaterThan">
      <formula>0</formula>
    </cfRule>
  </conditionalFormatting>
  <conditionalFormatting sqref="P36:Q36">
    <cfRule type="cellIs" dxfId="24436" priority="4634" stopIfTrue="1" operator="lessThan">
      <formula>0</formula>
    </cfRule>
    <cfRule type="cellIs" dxfId="24435" priority="4635" stopIfTrue="1" operator="greaterThan">
      <formula>0</formula>
    </cfRule>
  </conditionalFormatting>
  <conditionalFormatting sqref="P36:Q36">
    <cfRule type="cellIs" dxfId="24434" priority="4631" stopIfTrue="1" operator="lessThan">
      <formula>0</formula>
    </cfRule>
    <cfRule type="cellIs" dxfId="24433" priority="4632" stopIfTrue="1" operator="greaterThan">
      <formula>0</formula>
    </cfRule>
  </conditionalFormatting>
  <conditionalFormatting sqref="P36:Q36">
    <cfRule type="cellIs" dxfId="24432" priority="4628" stopIfTrue="1" operator="lessThan">
      <formula>0</formula>
    </cfRule>
    <cfRule type="cellIs" dxfId="24431" priority="4629" stopIfTrue="1" operator="greaterThan">
      <formula>0</formula>
    </cfRule>
  </conditionalFormatting>
  <conditionalFormatting sqref="P36:Q36">
    <cfRule type="cellIs" dxfId="24430" priority="4625" stopIfTrue="1" operator="lessThan">
      <formula>0</formula>
    </cfRule>
    <cfRule type="cellIs" dxfId="24429" priority="4626" stopIfTrue="1" operator="greaterThan">
      <formula>0</formula>
    </cfRule>
  </conditionalFormatting>
  <conditionalFormatting sqref="P36:Q36">
    <cfRule type="cellIs" dxfId="24428" priority="4622" stopIfTrue="1" operator="lessThan">
      <formula>0</formula>
    </cfRule>
    <cfRule type="cellIs" dxfId="24427" priority="4623" stopIfTrue="1" operator="greaterThan">
      <formula>0</formula>
    </cfRule>
  </conditionalFormatting>
  <conditionalFormatting sqref="P36:Q36">
    <cfRule type="cellIs" dxfId="24426" priority="4619" stopIfTrue="1" operator="lessThan">
      <formula>0</formula>
    </cfRule>
    <cfRule type="cellIs" dxfId="24425" priority="4620" stopIfTrue="1" operator="greaterThan">
      <formula>0</formula>
    </cfRule>
  </conditionalFormatting>
  <conditionalFormatting sqref="P38:Q38">
    <cfRule type="cellIs" dxfId="24424" priority="4616" stopIfTrue="1" operator="lessThan">
      <formula>0</formula>
    </cfRule>
    <cfRule type="cellIs" dxfId="24423" priority="4617" stopIfTrue="1" operator="greaterThan">
      <formula>0</formula>
    </cfRule>
  </conditionalFormatting>
  <conditionalFormatting sqref="P38:Q38">
    <cfRule type="cellIs" dxfId="24422" priority="4613" stopIfTrue="1" operator="lessThan">
      <formula>0</formula>
    </cfRule>
    <cfRule type="cellIs" dxfId="24421" priority="4614" stopIfTrue="1" operator="greaterThan">
      <formula>0</formula>
    </cfRule>
  </conditionalFormatting>
  <conditionalFormatting sqref="P38:Q38">
    <cfRule type="cellIs" dxfId="24420" priority="4610" stopIfTrue="1" operator="lessThan">
      <formula>0</formula>
    </cfRule>
    <cfRule type="cellIs" dxfId="24419" priority="4611" stopIfTrue="1" operator="greaterThan">
      <formula>0</formula>
    </cfRule>
  </conditionalFormatting>
  <conditionalFormatting sqref="P38:Q38">
    <cfRule type="cellIs" dxfId="24418" priority="4607" stopIfTrue="1" operator="lessThan">
      <formula>0</formula>
    </cfRule>
    <cfRule type="cellIs" dxfId="24417" priority="4608" stopIfTrue="1" operator="greaterThan">
      <formula>0</formula>
    </cfRule>
  </conditionalFormatting>
  <conditionalFormatting sqref="P38:Q38">
    <cfRule type="cellIs" dxfId="24416" priority="4604" stopIfTrue="1" operator="lessThan">
      <formula>0</formula>
    </cfRule>
    <cfRule type="cellIs" dxfId="24415" priority="4605" stopIfTrue="1" operator="greaterThan">
      <formula>0</formula>
    </cfRule>
  </conditionalFormatting>
  <conditionalFormatting sqref="P38:Q38">
    <cfRule type="cellIs" dxfId="24414" priority="4601" stopIfTrue="1" operator="lessThan">
      <formula>0</formula>
    </cfRule>
    <cfRule type="cellIs" dxfId="24413" priority="4602" stopIfTrue="1" operator="greaterThan">
      <formula>0</formula>
    </cfRule>
  </conditionalFormatting>
  <conditionalFormatting sqref="P38:Q38">
    <cfRule type="cellIs" dxfId="24412" priority="4598" stopIfTrue="1" operator="lessThan">
      <formula>0</formula>
    </cfRule>
    <cfRule type="cellIs" dxfId="24411" priority="4599" stopIfTrue="1" operator="greaterThan">
      <formula>0</formula>
    </cfRule>
  </conditionalFormatting>
  <conditionalFormatting sqref="P38:Q38">
    <cfRule type="cellIs" dxfId="24410" priority="4595" stopIfTrue="1" operator="lessThan">
      <formula>0</formula>
    </cfRule>
    <cfRule type="cellIs" dxfId="24409" priority="4596" stopIfTrue="1" operator="greaterThan">
      <formula>0</formula>
    </cfRule>
  </conditionalFormatting>
  <conditionalFormatting sqref="P38:Q38">
    <cfRule type="cellIs" dxfId="24408" priority="4592" stopIfTrue="1" operator="lessThan">
      <formula>0</formula>
    </cfRule>
    <cfRule type="cellIs" dxfId="24407" priority="4593" stopIfTrue="1" operator="greaterThan">
      <formula>0</formula>
    </cfRule>
  </conditionalFormatting>
  <conditionalFormatting sqref="P38:Q38">
    <cfRule type="cellIs" dxfId="24406" priority="4589" stopIfTrue="1" operator="lessThan">
      <formula>0</formula>
    </cfRule>
    <cfRule type="cellIs" dxfId="24405" priority="4590" stopIfTrue="1" operator="greaterThan">
      <formula>0</formula>
    </cfRule>
  </conditionalFormatting>
  <conditionalFormatting sqref="P38:Q38">
    <cfRule type="cellIs" dxfId="24404" priority="4586" stopIfTrue="1" operator="lessThan">
      <formula>0</formula>
    </cfRule>
    <cfRule type="cellIs" dxfId="24403" priority="4587" stopIfTrue="1" operator="greaterThan">
      <formula>0</formula>
    </cfRule>
  </conditionalFormatting>
  <conditionalFormatting sqref="P38:Q38">
    <cfRule type="cellIs" dxfId="24402" priority="4583" stopIfTrue="1" operator="lessThan">
      <formula>0</formula>
    </cfRule>
    <cfRule type="cellIs" dxfId="24401" priority="4584" stopIfTrue="1" operator="greaterThan">
      <formula>0</formula>
    </cfRule>
  </conditionalFormatting>
  <conditionalFormatting sqref="P38:Q38">
    <cfRule type="cellIs" dxfId="24400" priority="4580" stopIfTrue="1" operator="lessThan">
      <formula>0</formula>
    </cfRule>
    <cfRule type="cellIs" dxfId="24399" priority="4581" stopIfTrue="1" operator="greaterThan">
      <formula>0</formula>
    </cfRule>
  </conditionalFormatting>
  <conditionalFormatting sqref="P38:Q38">
    <cfRule type="cellIs" dxfId="24398" priority="4577" stopIfTrue="1" operator="lessThan">
      <formula>0</formula>
    </cfRule>
    <cfRule type="cellIs" dxfId="24397" priority="4578" stopIfTrue="1" operator="greaterThan">
      <formula>0</formula>
    </cfRule>
  </conditionalFormatting>
  <conditionalFormatting sqref="P38:Q38">
    <cfRule type="cellIs" dxfId="24396" priority="4574" stopIfTrue="1" operator="lessThan">
      <formula>0</formula>
    </cfRule>
    <cfRule type="cellIs" dxfId="24395" priority="4575" stopIfTrue="1" operator="greaterThan">
      <formula>0</formula>
    </cfRule>
  </conditionalFormatting>
  <conditionalFormatting sqref="P38:Q38">
    <cfRule type="cellIs" dxfId="24394" priority="4571" stopIfTrue="1" operator="lessThan">
      <formula>0</formula>
    </cfRule>
    <cfRule type="cellIs" dxfId="24393" priority="4572" stopIfTrue="1" operator="greaterThan">
      <formula>0</formula>
    </cfRule>
  </conditionalFormatting>
  <conditionalFormatting sqref="P38:Q38">
    <cfRule type="cellIs" dxfId="24392" priority="4568" stopIfTrue="1" operator="lessThan">
      <formula>0</formula>
    </cfRule>
    <cfRule type="cellIs" dxfId="24391" priority="4569" stopIfTrue="1" operator="greaterThan">
      <formula>0</formula>
    </cfRule>
  </conditionalFormatting>
  <conditionalFormatting sqref="P38:Q38">
    <cfRule type="cellIs" dxfId="24390" priority="4565" stopIfTrue="1" operator="lessThan">
      <formula>0</formula>
    </cfRule>
    <cfRule type="cellIs" dxfId="24389" priority="4566" stopIfTrue="1" operator="greaterThan">
      <formula>0</formula>
    </cfRule>
  </conditionalFormatting>
  <conditionalFormatting sqref="P38:Q38">
    <cfRule type="cellIs" dxfId="24388" priority="4562" stopIfTrue="1" operator="lessThan">
      <formula>0</formula>
    </cfRule>
    <cfRule type="cellIs" dxfId="24387" priority="4563" stopIfTrue="1" operator="greaterThan">
      <formula>0</formula>
    </cfRule>
  </conditionalFormatting>
  <conditionalFormatting sqref="P38:Q38">
    <cfRule type="cellIs" dxfId="24386" priority="4559" stopIfTrue="1" operator="lessThan">
      <formula>0</formula>
    </cfRule>
    <cfRule type="cellIs" dxfId="24385" priority="4560" stopIfTrue="1" operator="greaterThan">
      <formula>0</formula>
    </cfRule>
  </conditionalFormatting>
  <conditionalFormatting sqref="P40:Q40">
    <cfRule type="cellIs" dxfId="24384" priority="4556" stopIfTrue="1" operator="lessThan">
      <formula>0</formula>
    </cfRule>
    <cfRule type="cellIs" dxfId="24383" priority="4557" stopIfTrue="1" operator="greaterThan">
      <formula>0</formula>
    </cfRule>
  </conditionalFormatting>
  <conditionalFormatting sqref="P40:Q40">
    <cfRule type="cellIs" dxfId="24382" priority="4553" stopIfTrue="1" operator="lessThan">
      <formula>0</formula>
    </cfRule>
    <cfRule type="cellIs" dxfId="24381" priority="4554" stopIfTrue="1" operator="greaterThan">
      <formula>0</formula>
    </cfRule>
  </conditionalFormatting>
  <conditionalFormatting sqref="P40:Q40">
    <cfRule type="cellIs" dxfId="24380" priority="4550" stopIfTrue="1" operator="lessThan">
      <formula>0</formula>
    </cfRule>
    <cfRule type="cellIs" dxfId="24379" priority="4551" stopIfTrue="1" operator="greaterThan">
      <formula>0</formula>
    </cfRule>
  </conditionalFormatting>
  <conditionalFormatting sqref="P40:Q40">
    <cfRule type="cellIs" dxfId="24378" priority="4547" stopIfTrue="1" operator="lessThan">
      <formula>0</formula>
    </cfRule>
    <cfRule type="cellIs" dxfId="24377" priority="4548" stopIfTrue="1" operator="greaterThan">
      <formula>0</formula>
    </cfRule>
  </conditionalFormatting>
  <conditionalFormatting sqref="P40:Q40">
    <cfRule type="cellIs" dxfId="24376" priority="4544" stopIfTrue="1" operator="lessThan">
      <formula>0</formula>
    </cfRule>
    <cfRule type="cellIs" dxfId="24375" priority="4545" stopIfTrue="1" operator="greaterThan">
      <formula>0</formula>
    </cfRule>
  </conditionalFormatting>
  <conditionalFormatting sqref="P40:Q40">
    <cfRule type="cellIs" dxfId="24374" priority="4541" stopIfTrue="1" operator="lessThan">
      <formula>0</formula>
    </cfRule>
    <cfRule type="cellIs" dxfId="24373" priority="4542" stopIfTrue="1" operator="greaterThan">
      <formula>0</formula>
    </cfRule>
  </conditionalFormatting>
  <conditionalFormatting sqref="P40:Q40">
    <cfRule type="cellIs" dxfId="24372" priority="4538" stopIfTrue="1" operator="lessThan">
      <formula>0</formula>
    </cfRule>
    <cfRule type="cellIs" dxfId="24371" priority="4539" stopIfTrue="1" operator="greaterThan">
      <formula>0</formula>
    </cfRule>
  </conditionalFormatting>
  <conditionalFormatting sqref="P40:Q40">
    <cfRule type="cellIs" dxfId="24370" priority="4535" stopIfTrue="1" operator="lessThan">
      <formula>0</formula>
    </cfRule>
    <cfRule type="cellIs" dxfId="24369" priority="4536" stopIfTrue="1" operator="greaterThan">
      <formula>0</formula>
    </cfRule>
  </conditionalFormatting>
  <conditionalFormatting sqref="P40:Q40">
    <cfRule type="cellIs" dxfId="24368" priority="4532" stopIfTrue="1" operator="lessThan">
      <formula>0</formula>
    </cfRule>
    <cfRule type="cellIs" dxfId="24367" priority="4533" stopIfTrue="1" operator="greaterThan">
      <formula>0</formula>
    </cfRule>
  </conditionalFormatting>
  <conditionalFormatting sqref="P40:Q40">
    <cfRule type="cellIs" dxfId="24366" priority="4529" stopIfTrue="1" operator="lessThan">
      <formula>0</formula>
    </cfRule>
    <cfRule type="cellIs" dxfId="24365" priority="4530" stopIfTrue="1" operator="greaterThan">
      <formula>0</formula>
    </cfRule>
  </conditionalFormatting>
  <conditionalFormatting sqref="P40:Q40">
    <cfRule type="cellIs" dxfId="24364" priority="4526" stopIfTrue="1" operator="lessThan">
      <formula>0</formula>
    </cfRule>
    <cfRule type="cellIs" dxfId="24363" priority="4527" stopIfTrue="1" operator="greaterThan">
      <formula>0</formula>
    </cfRule>
  </conditionalFormatting>
  <conditionalFormatting sqref="P40:Q40">
    <cfRule type="cellIs" dxfId="24362" priority="4523" stopIfTrue="1" operator="lessThan">
      <formula>0</formula>
    </cfRule>
    <cfRule type="cellIs" dxfId="24361" priority="4524" stopIfTrue="1" operator="greaterThan">
      <formula>0</formula>
    </cfRule>
  </conditionalFormatting>
  <conditionalFormatting sqref="P40:Q40">
    <cfRule type="cellIs" dxfId="24360" priority="4520" stopIfTrue="1" operator="lessThan">
      <formula>0</formula>
    </cfRule>
    <cfRule type="cellIs" dxfId="24359" priority="4521" stopIfTrue="1" operator="greaterThan">
      <formula>0</formula>
    </cfRule>
  </conditionalFormatting>
  <conditionalFormatting sqref="P40:Q40">
    <cfRule type="cellIs" dxfId="24358" priority="4517" stopIfTrue="1" operator="lessThan">
      <formula>0</formula>
    </cfRule>
    <cfRule type="cellIs" dxfId="24357" priority="4518" stopIfTrue="1" operator="greaterThan">
      <formula>0</formula>
    </cfRule>
  </conditionalFormatting>
  <conditionalFormatting sqref="P40:Q40">
    <cfRule type="cellIs" dxfId="24356" priority="4514" stopIfTrue="1" operator="lessThan">
      <formula>0</formula>
    </cfRule>
    <cfRule type="cellIs" dxfId="24355" priority="4515" stopIfTrue="1" operator="greaterThan">
      <formula>0</formula>
    </cfRule>
  </conditionalFormatting>
  <conditionalFormatting sqref="P40:Q40">
    <cfRule type="cellIs" dxfId="24354" priority="4511" stopIfTrue="1" operator="lessThan">
      <formula>0</formula>
    </cfRule>
    <cfRule type="cellIs" dxfId="24353" priority="4512" stopIfTrue="1" operator="greaterThan">
      <formula>0</formula>
    </cfRule>
  </conditionalFormatting>
  <conditionalFormatting sqref="P40:Q40">
    <cfRule type="cellIs" dxfId="24352" priority="4508" stopIfTrue="1" operator="lessThan">
      <formula>0</formula>
    </cfRule>
    <cfRule type="cellIs" dxfId="24351" priority="4509" stopIfTrue="1" operator="greaterThan">
      <formula>0</formula>
    </cfRule>
  </conditionalFormatting>
  <conditionalFormatting sqref="P40:Q40">
    <cfRule type="cellIs" dxfId="24350" priority="4505" stopIfTrue="1" operator="lessThan">
      <formula>0</formula>
    </cfRule>
    <cfRule type="cellIs" dxfId="24349" priority="4506" stopIfTrue="1" operator="greaterThan">
      <formula>0</formula>
    </cfRule>
  </conditionalFormatting>
  <conditionalFormatting sqref="P40:Q40">
    <cfRule type="cellIs" dxfId="24348" priority="4502" stopIfTrue="1" operator="lessThan">
      <formula>0</formula>
    </cfRule>
    <cfRule type="cellIs" dxfId="24347" priority="4503" stopIfTrue="1" operator="greaterThan">
      <formula>0</formula>
    </cfRule>
  </conditionalFormatting>
  <conditionalFormatting sqref="P40:Q40">
    <cfRule type="cellIs" dxfId="24346" priority="4499" stopIfTrue="1" operator="lessThan">
      <formula>0</formula>
    </cfRule>
    <cfRule type="cellIs" dxfId="24345" priority="4500" stopIfTrue="1" operator="greaterThan">
      <formula>0</formula>
    </cfRule>
  </conditionalFormatting>
  <conditionalFormatting sqref="P42:Q42">
    <cfRule type="cellIs" dxfId="24344" priority="4496" stopIfTrue="1" operator="lessThan">
      <formula>0</formula>
    </cfRule>
    <cfRule type="cellIs" dxfId="24343" priority="4497" stopIfTrue="1" operator="greaterThan">
      <formula>0</formula>
    </cfRule>
  </conditionalFormatting>
  <conditionalFormatting sqref="P42:Q42">
    <cfRule type="cellIs" dxfId="24342" priority="4493" stopIfTrue="1" operator="lessThan">
      <formula>0</formula>
    </cfRule>
    <cfRule type="cellIs" dxfId="24341" priority="4494" stopIfTrue="1" operator="greaterThan">
      <formula>0</formula>
    </cfRule>
  </conditionalFormatting>
  <conditionalFormatting sqref="P42:Q42">
    <cfRule type="cellIs" dxfId="24340" priority="4490" stopIfTrue="1" operator="lessThan">
      <formula>0</formula>
    </cfRule>
    <cfRule type="cellIs" dxfId="24339" priority="4491" stopIfTrue="1" operator="greaterThan">
      <formula>0</formula>
    </cfRule>
  </conditionalFormatting>
  <conditionalFormatting sqref="P42:Q42">
    <cfRule type="cellIs" dxfId="24338" priority="4487" stopIfTrue="1" operator="lessThan">
      <formula>0</formula>
    </cfRule>
    <cfRule type="cellIs" dxfId="24337" priority="4488" stopIfTrue="1" operator="greaterThan">
      <formula>0</formula>
    </cfRule>
  </conditionalFormatting>
  <conditionalFormatting sqref="P52:Q52">
    <cfRule type="cellIs" dxfId="24336" priority="4184" stopIfTrue="1" operator="lessThan">
      <formula>0</formula>
    </cfRule>
    <cfRule type="cellIs" dxfId="24335" priority="4185" stopIfTrue="1" operator="greaterThan">
      <formula>0</formula>
    </cfRule>
  </conditionalFormatting>
  <conditionalFormatting sqref="P52:Q52">
    <cfRule type="cellIs" dxfId="24334" priority="4181" stopIfTrue="1" operator="lessThan">
      <formula>0</formula>
    </cfRule>
    <cfRule type="cellIs" dxfId="24333" priority="4182" stopIfTrue="1" operator="greaterThan">
      <formula>0</formula>
    </cfRule>
  </conditionalFormatting>
  <conditionalFormatting sqref="I30 I34 I36 I38 I40 I42 I44 I46 I48 I50 I52 I54 I56 I58 I32">
    <cfRule type="cellIs" dxfId="24332" priority="3620" operator="equal">
      <formula>"?"</formula>
    </cfRule>
  </conditionalFormatting>
  <conditionalFormatting sqref="I30">
    <cfRule type="cellIs" dxfId="24331" priority="3616" operator="equal">
      <formula>"?"</formula>
    </cfRule>
  </conditionalFormatting>
  <conditionalFormatting sqref="I32">
    <cfRule type="cellIs" dxfId="24330" priority="3615" operator="equal">
      <formula>"?"</formula>
    </cfRule>
  </conditionalFormatting>
  <conditionalFormatting sqref="I42 I40">
    <cfRule type="cellIs" dxfId="24329" priority="3614" operator="equal">
      <formula>"?"</formula>
    </cfRule>
  </conditionalFormatting>
  <conditionalFormatting sqref="P7:Q7 P9:Q9 P11:Q11 P13:Q13 P15:Q15 P17:Q19 P21:Q21">
    <cfRule type="cellIs" dxfId="24328" priority="3524" stopIfTrue="1" operator="lessThan">
      <formula>0</formula>
    </cfRule>
    <cfRule type="cellIs" dxfId="24327" priority="3525" stopIfTrue="1" operator="greaterThan">
      <formula>0</formula>
    </cfRule>
  </conditionalFormatting>
  <conditionalFormatting sqref="P7:Q7">
    <cfRule type="cellIs" dxfId="24326" priority="3520" stopIfTrue="1" operator="lessThan">
      <formula>0</formula>
    </cfRule>
    <cfRule type="cellIs" dxfId="24325" priority="3521" stopIfTrue="1" operator="greaterThan">
      <formula>0</formula>
    </cfRule>
  </conditionalFormatting>
  <conditionalFormatting sqref="P7:Q7">
    <cfRule type="cellIs" dxfId="24324" priority="3518" stopIfTrue="1" operator="lessThan">
      <formula>0</formula>
    </cfRule>
    <cfRule type="cellIs" dxfId="24323" priority="3519" stopIfTrue="1" operator="greaterThan">
      <formula>0</formula>
    </cfRule>
  </conditionalFormatting>
  <conditionalFormatting sqref="P7:Q7">
    <cfRule type="cellIs" dxfId="24322" priority="3516" stopIfTrue="1" operator="lessThan">
      <formula>0</formula>
    </cfRule>
    <cfRule type="cellIs" dxfId="24321" priority="3517" stopIfTrue="1" operator="greaterThan">
      <formula>0</formula>
    </cfRule>
  </conditionalFormatting>
  <conditionalFormatting sqref="P7:Q7">
    <cfRule type="cellIs" dxfId="24320" priority="3514" stopIfTrue="1" operator="lessThan">
      <formula>0</formula>
    </cfRule>
    <cfRule type="cellIs" dxfId="24319" priority="3515" stopIfTrue="1" operator="greaterThan">
      <formula>0</formula>
    </cfRule>
  </conditionalFormatting>
  <conditionalFormatting sqref="P7:Q7">
    <cfRule type="cellIs" dxfId="24318" priority="3512" stopIfTrue="1" operator="lessThan">
      <formula>0</formula>
    </cfRule>
    <cfRule type="cellIs" dxfId="24317" priority="3513" stopIfTrue="1" operator="greaterThan">
      <formula>0</formula>
    </cfRule>
  </conditionalFormatting>
  <conditionalFormatting sqref="P7:Q7">
    <cfRule type="cellIs" dxfId="24316" priority="3510" stopIfTrue="1" operator="lessThan">
      <formula>0</formula>
    </cfRule>
    <cfRule type="cellIs" dxfId="24315" priority="3511" stopIfTrue="1" operator="greaterThan">
      <formula>0</formula>
    </cfRule>
  </conditionalFormatting>
  <conditionalFormatting sqref="P7:Q7">
    <cfRule type="cellIs" dxfId="24314" priority="3508" stopIfTrue="1" operator="lessThan">
      <formula>0</formula>
    </cfRule>
    <cfRule type="cellIs" dxfId="24313" priority="3509" stopIfTrue="1" operator="greaterThan">
      <formula>0</formula>
    </cfRule>
  </conditionalFormatting>
  <conditionalFormatting sqref="P7:Q7">
    <cfRule type="cellIs" dxfId="24312" priority="3506" stopIfTrue="1" operator="lessThan">
      <formula>0</formula>
    </cfRule>
    <cfRule type="cellIs" dxfId="24311" priority="3507" stopIfTrue="1" operator="greaterThan">
      <formula>0</formula>
    </cfRule>
  </conditionalFormatting>
  <conditionalFormatting sqref="P7:Q7">
    <cfRule type="cellIs" dxfId="24310" priority="3504" stopIfTrue="1" operator="lessThan">
      <formula>0</formula>
    </cfRule>
    <cfRule type="cellIs" dxfId="24309" priority="3505" stopIfTrue="1" operator="greaterThan">
      <formula>0</formula>
    </cfRule>
  </conditionalFormatting>
  <conditionalFormatting sqref="P7:Q7">
    <cfRule type="cellIs" dxfId="24308" priority="3502" stopIfTrue="1" operator="lessThan">
      <formula>0</formula>
    </cfRule>
    <cfRule type="cellIs" dxfId="24307" priority="3503" stopIfTrue="1" operator="greaterThan">
      <formula>0</formula>
    </cfRule>
  </conditionalFormatting>
  <conditionalFormatting sqref="P7:Q7">
    <cfRule type="cellIs" dxfId="24306" priority="3500" stopIfTrue="1" operator="lessThan">
      <formula>0</formula>
    </cfRule>
    <cfRule type="cellIs" dxfId="24305" priority="3501" stopIfTrue="1" operator="greaterThan">
      <formula>0</formula>
    </cfRule>
  </conditionalFormatting>
  <conditionalFormatting sqref="P7:Q7">
    <cfRule type="cellIs" dxfId="24304" priority="3498" stopIfTrue="1" operator="lessThan">
      <formula>0</formula>
    </cfRule>
    <cfRule type="cellIs" dxfId="24303" priority="3499" stopIfTrue="1" operator="greaterThan">
      <formula>0</formula>
    </cfRule>
  </conditionalFormatting>
  <conditionalFormatting sqref="P7:Q7">
    <cfRule type="cellIs" dxfId="24302" priority="3496" stopIfTrue="1" operator="lessThan">
      <formula>0</formula>
    </cfRule>
    <cfRule type="cellIs" dxfId="24301" priority="3497" stopIfTrue="1" operator="greaterThan">
      <formula>0</formula>
    </cfRule>
  </conditionalFormatting>
  <conditionalFormatting sqref="P7:Q7">
    <cfRule type="cellIs" dxfId="24300" priority="3494" stopIfTrue="1" operator="lessThan">
      <formula>0</formula>
    </cfRule>
    <cfRule type="cellIs" dxfId="24299" priority="3495" stopIfTrue="1" operator="greaterThan">
      <formula>0</formula>
    </cfRule>
  </conditionalFormatting>
  <conditionalFormatting sqref="P7:Q7">
    <cfRule type="cellIs" dxfId="24298" priority="3492" stopIfTrue="1" operator="lessThan">
      <formula>0</formula>
    </cfRule>
    <cfRule type="cellIs" dxfId="24297" priority="3493" stopIfTrue="1" operator="greaterThan">
      <formula>0</formula>
    </cfRule>
  </conditionalFormatting>
  <conditionalFormatting sqref="P7:Q7">
    <cfRule type="cellIs" dxfId="24296" priority="3490" stopIfTrue="1" operator="lessThan">
      <formula>0</formula>
    </cfRule>
    <cfRule type="cellIs" dxfId="24295" priority="3491" stopIfTrue="1" operator="greaterThan">
      <formula>0</formula>
    </cfRule>
  </conditionalFormatting>
  <conditionalFormatting sqref="P7:Q7">
    <cfRule type="cellIs" dxfId="24294" priority="3488" stopIfTrue="1" operator="lessThan">
      <formula>0</formula>
    </cfRule>
    <cfRule type="cellIs" dxfId="24293" priority="3489" stopIfTrue="1" operator="greaterThan">
      <formula>0</formula>
    </cfRule>
  </conditionalFormatting>
  <conditionalFormatting sqref="P7:Q7">
    <cfRule type="cellIs" dxfId="24292" priority="3486" stopIfTrue="1" operator="lessThan">
      <formula>0</formula>
    </cfRule>
    <cfRule type="cellIs" dxfId="24291" priority="3487" stopIfTrue="1" operator="greaterThan">
      <formula>0</formula>
    </cfRule>
  </conditionalFormatting>
  <conditionalFormatting sqref="P7:Q7">
    <cfRule type="cellIs" dxfId="24290" priority="3484" stopIfTrue="1" operator="lessThan">
      <formula>0</formula>
    </cfRule>
    <cfRule type="cellIs" dxfId="24289" priority="3485" stopIfTrue="1" operator="greaterThan">
      <formula>0</formula>
    </cfRule>
  </conditionalFormatting>
  <conditionalFormatting sqref="P7:Q7">
    <cfRule type="cellIs" dxfId="24288" priority="3482" stopIfTrue="1" operator="lessThan">
      <formula>0</formula>
    </cfRule>
    <cfRule type="cellIs" dxfId="24287" priority="3483" stopIfTrue="1" operator="greaterThan">
      <formula>0</formula>
    </cfRule>
  </conditionalFormatting>
  <conditionalFormatting sqref="P9:Q9">
    <cfRule type="cellIs" dxfId="24286" priority="3480" stopIfTrue="1" operator="lessThan">
      <formula>0</formula>
    </cfRule>
    <cfRule type="cellIs" dxfId="24285" priority="3481" stopIfTrue="1" operator="greaterThan">
      <formula>0</formula>
    </cfRule>
  </conditionalFormatting>
  <conditionalFormatting sqref="P9:Q9">
    <cfRule type="cellIs" dxfId="24284" priority="3478" stopIfTrue="1" operator="lessThan">
      <formula>0</formula>
    </cfRule>
    <cfRule type="cellIs" dxfId="24283" priority="3479" stopIfTrue="1" operator="greaterThan">
      <formula>0</formula>
    </cfRule>
  </conditionalFormatting>
  <conditionalFormatting sqref="P9:Q9">
    <cfRule type="cellIs" dxfId="24282" priority="3476" stopIfTrue="1" operator="lessThan">
      <formula>0</formula>
    </cfRule>
    <cfRule type="cellIs" dxfId="24281" priority="3477" stopIfTrue="1" operator="greaterThan">
      <formula>0</formula>
    </cfRule>
  </conditionalFormatting>
  <conditionalFormatting sqref="P9:Q9">
    <cfRule type="cellIs" dxfId="24280" priority="3474" stopIfTrue="1" operator="lessThan">
      <formula>0</formula>
    </cfRule>
    <cfRule type="cellIs" dxfId="24279" priority="3475" stopIfTrue="1" operator="greaterThan">
      <formula>0</formula>
    </cfRule>
  </conditionalFormatting>
  <conditionalFormatting sqref="P9:Q9">
    <cfRule type="cellIs" dxfId="24278" priority="3472" stopIfTrue="1" operator="lessThan">
      <formula>0</formula>
    </cfRule>
    <cfRule type="cellIs" dxfId="24277" priority="3473" stopIfTrue="1" operator="greaterThan">
      <formula>0</formula>
    </cfRule>
  </conditionalFormatting>
  <conditionalFormatting sqref="P9:Q9">
    <cfRule type="cellIs" dxfId="24276" priority="3470" stopIfTrue="1" operator="lessThan">
      <formula>0</formula>
    </cfRule>
    <cfRule type="cellIs" dxfId="24275" priority="3471" stopIfTrue="1" operator="greaterThan">
      <formula>0</formula>
    </cfRule>
  </conditionalFormatting>
  <conditionalFormatting sqref="P9:Q9">
    <cfRule type="cellIs" dxfId="24274" priority="3468" stopIfTrue="1" operator="lessThan">
      <formula>0</formula>
    </cfRule>
    <cfRule type="cellIs" dxfId="24273" priority="3469" stopIfTrue="1" operator="greaterThan">
      <formula>0</formula>
    </cfRule>
  </conditionalFormatting>
  <conditionalFormatting sqref="P9:Q9">
    <cfRule type="cellIs" dxfId="24272" priority="3466" stopIfTrue="1" operator="lessThan">
      <formula>0</formula>
    </cfRule>
    <cfRule type="cellIs" dxfId="24271" priority="3467" stopIfTrue="1" operator="greaterThan">
      <formula>0</formula>
    </cfRule>
  </conditionalFormatting>
  <conditionalFormatting sqref="P9:Q9">
    <cfRule type="cellIs" dxfId="24270" priority="3464" stopIfTrue="1" operator="lessThan">
      <formula>0</formula>
    </cfRule>
    <cfRule type="cellIs" dxfId="24269" priority="3465" stopIfTrue="1" operator="greaterThan">
      <formula>0</formula>
    </cfRule>
  </conditionalFormatting>
  <conditionalFormatting sqref="P9:Q9">
    <cfRule type="cellIs" dxfId="24268" priority="3462" stopIfTrue="1" operator="lessThan">
      <formula>0</formula>
    </cfRule>
    <cfRule type="cellIs" dxfId="24267" priority="3463" stopIfTrue="1" operator="greaterThan">
      <formula>0</formula>
    </cfRule>
  </conditionalFormatting>
  <conditionalFormatting sqref="P9:Q9">
    <cfRule type="cellIs" dxfId="24266" priority="3460" stopIfTrue="1" operator="lessThan">
      <formula>0</formula>
    </cfRule>
    <cfRule type="cellIs" dxfId="24265" priority="3461" stopIfTrue="1" operator="greaterThan">
      <formula>0</formula>
    </cfRule>
  </conditionalFormatting>
  <conditionalFormatting sqref="P9:Q9">
    <cfRule type="cellIs" dxfId="24264" priority="3458" stopIfTrue="1" operator="lessThan">
      <formula>0</formula>
    </cfRule>
    <cfRule type="cellIs" dxfId="24263" priority="3459" stopIfTrue="1" operator="greaterThan">
      <formula>0</formula>
    </cfRule>
  </conditionalFormatting>
  <conditionalFormatting sqref="P9:Q9">
    <cfRule type="cellIs" dxfId="24262" priority="3456" stopIfTrue="1" operator="lessThan">
      <formula>0</formula>
    </cfRule>
    <cfRule type="cellIs" dxfId="24261" priority="3457" stopIfTrue="1" operator="greaterThan">
      <formula>0</formula>
    </cfRule>
  </conditionalFormatting>
  <conditionalFormatting sqref="P9:Q9">
    <cfRule type="cellIs" dxfId="24260" priority="3454" stopIfTrue="1" operator="lessThan">
      <formula>0</formula>
    </cfRule>
    <cfRule type="cellIs" dxfId="24259" priority="3455" stopIfTrue="1" operator="greaterThan">
      <formula>0</formula>
    </cfRule>
  </conditionalFormatting>
  <conditionalFormatting sqref="P9:Q9">
    <cfRule type="cellIs" dxfId="24258" priority="3452" stopIfTrue="1" operator="lessThan">
      <formula>0</formula>
    </cfRule>
    <cfRule type="cellIs" dxfId="24257" priority="3453" stopIfTrue="1" operator="greaterThan">
      <formula>0</formula>
    </cfRule>
  </conditionalFormatting>
  <conditionalFormatting sqref="P9:Q9">
    <cfRule type="cellIs" dxfId="24256" priority="3450" stopIfTrue="1" operator="lessThan">
      <formula>0</formula>
    </cfRule>
    <cfRule type="cellIs" dxfId="24255" priority="3451" stopIfTrue="1" operator="greaterThan">
      <formula>0</formula>
    </cfRule>
  </conditionalFormatting>
  <conditionalFormatting sqref="P9:Q9">
    <cfRule type="cellIs" dxfId="24254" priority="3448" stopIfTrue="1" operator="lessThan">
      <formula>0</formula>
    </cfRule>
    <cfRule type="cellIs" dxfId="24253" priority="3449" stopIfTrue="1" operator="greaterThan">
      <formula>0</formula>
    </cfRule>
  </conditionalFormatting>
  <conditionalFormatting sqref="P9:Q9">
    <cfRule type="cellIs" dxfId="24252" priority="3446" stopIfTrue="1" operator="lessThan">
      <formula>0</formula>
    </cfRule>
    <cfRule type="cellIs" dxfId="24251" priority="3447" stopIfTrue="1" operator="greaterThan">
      <formula>0</formula>
    </cfRule>
  </conditionalFormatting>
  <conditionalFormatting sqref="P9:Q9">
    <cfRule type="cellIs" dxfId="24250" priority="3444" stopIfTrue="1" operator="lessThan">
      <formula>0</formula>
    </cfRule>
    <cfRule type="cellIs" dxfId="24249" priority="3445" stopIfTrue="1" operator="greaterThan">
      <formula>0</formula>
    </cfRule>
  </conditionalFormatting>
  <conditionalFormatting sqref="P9:Q9">
    <cfRule type="cellIs" dxfId="24248" priority="3442" stopIfTrue="1" operator="lessThan">
      <formula>0</formula>
    </cfRule>
    <cfRule type="cellIs" dxfId="24247" priority="3443" stopIfTrue="1" operator="greaterThan">
      <formula>0</formula>
    </cfRule>
  </conditionalFormatting>
  <conditionalFormatting sqref="P11:Q11">
    <cfRule type="cellIs" dxfId="24246" priority="3440" stopIfTrue="1" operator="lessThan">
      <formula>0</formula>
    </cfRule>
    <cfRule type="cellIs" dxfId="24245" priority="3441" stopIfTrue="1" operator="greaterThan">
      <formula>0</formula>
    </cfRule>
  </conditionalFormatting>
  <conditionalFormatting sqref="P11:Q11">
    <cfRule type="cellIs" dxfId="24244" priority="3438" stopIfTrue="1" operator="lessThan">
      <formula>0</formula>
    </cfRule>
    <cfRule type="cellIs" dxfId="24243" priority="3439" stopIfTrue="1" operator="greaterThan">
      <formula>0</formula>
    </cfRule>
  </conditionalFormatting>
  <conditionalFormatting sqref="P11:Q11">
    <cfRule type="cellIs" dxfId="24242" priority="3436" stopIfTrue="1" operator="lessThan">
      <formula>0</formula>
    </cfRule>
    <cfRule type="cellIs" dxfId="24241" priority="3437" stopIfTrue="1" operator="greaterThan">
      <formula>0</formula>
    </cfRule>
  </conditionalFormatting>
  <conditionalFormatting sqref="P11:Q11">
    <cfRule type="cellIs" dxfId="24240" priority="3434" stopIfTrue="1" operator="lessThan">
      <formula>0</formula>
    </cfRule>
    <cfRule type="cellIs" dxfId="24239" priority="3435" stopIfTrue="1" operator="greaterThan">
      <formula>0</formula>
    </cfRule>
  </conditionalFormatting>
  <conditionalFormatting sqref="P11:Q11">
    <cfRule type="cellIs" dxfId="24238" priority="3432" stopIfTrue="1" operator="lessThan">
      <formula>0</formula>
    </cfRule>
    <cfRule type="cellIs" dxfId="24237" priority="3433" stopIfTrue="1" operator="greaterThan">
      <formula>0</formula>
    </cfRule>
  </conditionalFormatting>
  <conditionalFormatting sqref="P11:Q11">
    <cfRule type="cellIs" dxfId="24236" priority="3430" stopIfTrue="1" operator="lessThan">
      <formula>0</formula>
    </cfRule>
    <cfRule type="cellIs" dxfId="24235" priority="3431" stopIfTrue="1" operator="greaterThan">
      <formula>0</formula>
    </cfRule>
  </conditionalFormatting>
  <conditionalFormatting sqref="P11:Q11">
    <cfRule type="cellIs" dxfId="24234" priority="3428" stopIfTrue="1" operator="lessThan">
      <formula>0</formula>
    </cfRule>
    <cfRule type="cellIs" dxfId="24233" priority="3429" stopIfTrue="1" operator="greaterThan">
      <formula>0</formula>
    </cfRule>
  </conditionalFormatting>
  <conditionalFormatting sqref="P11:Q11">
    <cfRule type="cellIs" dxfId="24232" priority="3426" stopIfTrue="1" operator="lessThan">
      <formula>0</formula>
    </cfRule>
    <cfRule type="cellIs" dxfId="24231" priority="3427" stopIfTrue="1" operator="greaterThan">
      <formula>0</formula>
    </cfRule>
  </conditionalFormatting>
  <conditionalFormatting sqref="P11:Q11">
    <cfRule type="cellIs" dxfId="24230" priority="3424" stopIfTrue="1" operator="lessThan">
      <formula>0</formula>
    </cfRule>
    <cfRule type="cellIs" dxfId="24229" priority="3425" stopIfTrue="1" operator="greaterThan">
      <formula>0</formula>
    </cfRule>
  </conditionalFormatting>
  <conditionalFormatting sqref="P11:Q11">
    <cfRule type="cellIs" dxfId="24228" priority="3422" stopIfTrue="1" operator="lessThan">
      <formula>0</formula>
    </cfRule>
    <cfRule type="cellIs" dxfId="24227" priority="3423" stopIfTrue="1" operator="greaterThan">
      <formula>0</formula>
    </cfRule>
  </conditionalFormatting>
  <conditionalFormatting sqref="P11:Q11">
    <cfRule type="cellIs" dxfId="24226" priority="3420" stopIfTrue="1" operator="lessThan">
      <formula>0</formula>
    </cfRule>
    <cfRule type="cellIs" dxfId="24225" priority="3421" stopIfTrue="1" operator="greaterThan">
      <formula>0</formula>
    </cfRule>
  </conditionalFormatting>
  <conditionalFormatting sqref="P11:Q11">
    <cfRule type="cellIs" dxfId="24224" priority="3418" stopIfTrue="1" operator="lessThan">
      <formula>0</formula>
    </cfRule>
    <cfRule type="cellIs" dxfId="24223" priority="3419" stopIfTrue="1" operator="greaterThan">
      <formula>0</formula>
    </cfRule>
  </conditionalFormatting>
  <conditionalFormatting sqref="P11:Q11">
    <cfRule type="cellIs" dxfId="24222" priority="3416" stopIfTrue="1" operator="lessThan">
      <formula>0</formula>
    </cfRule>
    <cfRule type="cellIs" dxfId="24221" priority="3417" stopIfTrue="1" operator="greaterThan">
      <formula>0</formula>
    </cfRule>
  </conditionalFormatting>
  <conditionalFormatting sqref="P11:Q11">
    <cfRule type="cellIs" dxfId="24220" priority="3414" stopIfTrue="1" operator="lessThan">
      <formula>0</formula>
    </cfRule>
    <cfRule type="cellIs" dxfId="24219" priority="3415" stopIfTrue="1" operator="greaterThan">
      <formula>0</formula>
    </cfRule>
  </conditionalFormatting>
  <conditionalFormatting sqref="P11:Q11">
    <cfRule type="cellIs" dxfId="24218" priority="3412" stopIfTrue="1" operator="lessThan">
      <formula>0</formula>
    </cfRule>
    <cfRule type="cellIs" dxfId="24217" priority="3413" stopIfTrue="1" operator="greaterThan">
      <formula>0</formula>
    </cfRule>
  </conditionalFormatting>
  <conditionalFormatting sqref="P11:Q11">
    <cfRule type="cellIs" dxfId="24216" priority="3410" stopIfTrue="1" operator="lessThan">
      <formula>0</formula>
    </cfRule>
    <cfRule type="cellIs" dxfId="24215" priority="3411" stopIfTrue="1" operator="greaterThan">
      <formula>0</formula>
    </cfRule>
  </conditionalFormatting>
  <conditionalFormatting sqref="P11:Q11">
    <cfRule type="cellIs" dxfId="24214" priority="3408" stopIfTrue="1" operator="lessThan">
      <formula>0</formula>
    </cfRule>
    <cfRule type="cellIs" dxfId="24213" priority="3409" stopIfTrue="1" operator="greaterThan">
      <formula>0</formula>
    </cfRule>
  </conditionalFormatting>
  <conditionalFormatting sqref="P11:Q11">
    <cfRule type="cellIs" dxfId="24212" priority="3406" stopIfTrue="1" operator="lessThan">
      <formula>0</formula>
    </cfRule>
    <cfRule type="cellIs" dxfId="24211" priority="3407" stopIfTrue="1" operator="greaterThan">
      <formula>0</formula>
    </cfRule>
  </conditionalFormatting>
  <conditionalFormatting sqref="P11:Q11">
    <cfRule type="cellIs" dxfId="24210" priority="3404" stopIfTrue="1" operator="lessThan">
      <formula>0</formula>
    </cfRule>
    <cfRule type="cellIs" dxfId="24209" priority="3405" stopIfTrue="1" operator="greaterThan">
      <formula>0</formula>
    </cfRule>
  </conditionalFormatting>
  <conditionalFormatting sqref="P11:Q11">
    <cfRule type="cellIs" dxfId="24208" priority="3402" stopIfTrue="1" operator="lessThan">
      <formula>0</formula>
    </cfRule>
    <cfRule type="cellIs" dxfId="24207" priority="3403" stopIfTrue="1" operator="greaterThan">
      <formula>0</formula>
    </cfRule>
  </conditionalFormatting>
  <conditionalFormatting sqref="P13:Q13">
    <cfRule type="cellIs" dxfId="24206" priority="3400" stopIfTrue="1" operator="lessThan">
      <formula>0</formula>
    </cfRule>
    <cfRule type="cellIs" dxfId="24205" priority="3401" stopIfTrue="1" operator="greaterThan">
      <formula>0</formula>
    </cfRule>
  </conditionalFormatting>
  <conditionalFormatting sqref="P13:Q13">
    <cfRule type="cellIs" dxfId="24204" priority="3398" stopIfTrue="1" operator="lessThan">
      <formula>0</formula>
    </cfRule>
    <cfRule type="cellIs" dxfId="24203" priority="3399" stopIfTrue="1" operator="greaterThan">
      <formula>0</formula>
    </cfRule>
  </conditionalFormatting>
  <conditionalFormatting sqref="P13:Q13">
    <cfRule type="cellIs" dxfId="24202" priority="3396" stopIfTrue="1" operator="lessThan">
      <formula>0</formula>
    </cfRule>
    <cfRule type="cellIs" dxfId="24201" priority="3397" stopIfTrue="1" operator="greaterThan">
      <formula>0</formula>
    </cfRule>
  </conditionalFormatting>
  <conditionalFormatting sqref="P13:Q13">
    <cfRule type="cellIs" dxfId="24200" priority="3394" stopIfTrue="1" operator="lessThan">
      <formula>0</formula>
    </cfRule>
    <cfRule type="cellIs" dxfId="24199" priority="3395" stopIfTrue="1" operator="greaterThan">
      <formula>0</formula>
    </cfRule>
  </conditionalFormatting>
  <conditionalFormatting sqref="P13:Q13">
    <cfRule type="cellIs" dxfId="24198" priority="3392" stopIfTrue="1" operator="lessThan">
      <formula>0</formula>
    </cfRule>
    <cfRule type="cellIs" dxfId="24197" priority="3393" stopIfTrue="1" operator="greaterThan">
      <formula>0</formula>
    </cfRule>
  </conditionalFormatting>
  <conditionalFormatting sqref="P13:Q13">
    <cfRule type="cellIs" dxfId="24196" priority="3390" stopIfTrue="1" operator="lessThan">
      <formula>0</formula>
    </cfRule>
    <cfRule type="cellIs" dxfId="24195" priority="3391" stopIfTrue="1" operator="greaterThan">
      <formula>0</formula>
    </cfRule>
  </conditionalFormatting>
  <conditionalFormatting sqref="P13:Q13">
    <cfRule type="cellIs" dxfId="24194" priority="3388" stopIfTrue="1" operator="lessThan">
      <formula>0</formula>
    </cfRule>
    <cfRule type="cellIs" dxfId="24193" priority="3389" stopIfTrue="1" operator="greaterThan">
      <formula>0</formula>
    </cfRule>
  </conditionalFormatting>
  <conditionalFormatting sqref="P13:Q13">
    <cfRule type="cellIs" dxfId="24192" priority="3386" stopIfTrue="1" operator="lessThan">
      <formula>0</formula>
    </cfRule>
    <cfRule type="cellIs" dxfId="24191" priority="3387" stopIfTrue="1" operator="greaterThan">
      <formula>0</formula>
    </cfRule>
  </conditionalFormatting>
  <conditionalFormatting sqref="P13:Q13">
    <cfRule type="cellIs" dxfId="24190" priority="3384" stopIfTrue="1" operator="lessThan">
      <formula>0</formula>
    </cfRule>
    <cfRule type="cellIs" dxfId="24189" priority="3385" stopIfTrue="1" operator="greaterThan">
      <formula>0</formula>
    </cfRule>
  </conditionalFormatting>
  <conditionalFormatting sqref="P13:Q13">
    <cfRule type="cellIs" dxfId="24188" priority="3382" stopIfTrue="1" operator="lessThan">
      <formula>0</formula>
    </cfRule>
    <cfRule type="cellIs" dxfId="24187" priority="3383" stopIfTrue="1" operator="greaterThan">
      <formula>0</formula>
    </cfRule>
  </conditionalFormatting>
  <conditionalFormatting sqref="P13:Q13">
    <cfRule type="cellIs" dxfId="24186" priority="3380" stopIfTrue="1" operator="lessThan">
      <formula>0</formula>
    </cfRule>
    <cfRule type="cellIs" dxfId="24185" priority="3381" stopIfTrue="1" operator="greaterThan">
      <formula>0</formula>
    </cfRule>
  </conditionalFormatting>
  <conditionalFormatting sqref="P13:Q13">
    <cfRule type="cellIs" dxfId="24184" priority="3378" stopIfTrue="1" operator="lessThan">
      <formula>0</formula>
    </cfRule>
    <cfRule type="cellIs" dxfId="24183" priority="3379" stopIfTrue="1" operator="greaterThan">
      <formula>0</formula>
    </cfRule>
  </conditionalFormatting>
  <conditionalFormatting sqref="P13:Q13">
    <cfRule type="cellIs" dxfId="24182" priority="3376" stopIfTrue="1" operator="lessThan">
      <formula>0</formula>
    </cfRule>
    <cfRule type="cellIs" dxfId="24181" priority="3377" stopIfTrue="1" operator="greaterThan">
      <formula>0</formula>
    </cfRule>
  </conditionalFormatting>
  <conditionalFormatting sqref="P13:Q13">
    <cfRule type="cellIs" dxfId="24180" priority="3374" stopIfTrue="1" operator="lessThan">
      <formula>0</formula>
    </cfRule>
    <cfRule type="cellIs" dxfId="24179" priority="3375" stopIfTrue="1" operator="greaterThan">
      <formula>0</formula>
    </cfRule>
  </conditionalFormatting>
  <conditionalFormatting sqref="P13:Q13">
    <cfRule type="cellIs" dxfId="24178" priority="3372" stopIfTrue="1" operator="lessThan">
      <formula>0</formula>
    </cfRule>
    <cfRule type="cellIs" dxfId="24177" priority="3373" stopIfTrue="1" operator="greaterThan">
      <formula>0</formula>
    </cfRule>
  </conditionalFormatting>
  <conditionalFormatting sqref="P13:Q13">
    <cfRule type="cellIs" dxfId="24176" priority="3370" stopIfTrue="1" operator="lessThan">
      <formula>0</formula>
    </cfRule>
    <cfRule type="cellIs" dxfId="24175" priority="3371" stopIfTrue="1" operator="greaterThan">
      <formula>0</formula>
    </cfRule>
  </conditionalFormatting>
  <conditionalFormatting sqref="P13:Q13">
    <cfRule type="cellIs" dxfId="24174" priority="3368" stopIfTrue="1" operator="lessThan">
      <formula>0</formula>
    </cfRule>
    <cfRule type="cellIs" dxfId="24173" priority="3369" stopIfTrue="1" operator="greaterThan">
      <formula>0</formula>
    </cfRule>
  </conditionalFormatting>
  <conditionalFormatting sqref="P13:Q13">
    <cfRule type="cellIs" dxfId="24172" priority="3366" stopIfTrue="1" operator="lessThan">
      <formula>0</formula>
    </cfRule>
    <cfRule type="cellIs" dxfId="24171" priority="3367" stopIfTrue="1" operator="greaterThan">
      <formula>0</formula>
    </cfRule>
  </conditionalFormatting>
  <conditionalFormatting sqref="P13:Q13">
    <cfRule type="cellIs" dxfId="24170" priority="3364" stopIfTrue="1" operator="lessThan">
      <formula>0</formula>
    </cfRule>
    <cfRule type="cellIs" dxfId="24169" priority="3365" stopIfTrue="1" operator="greaterThan">
      <formula>0</formula>
    </cfRule>
  </conditionalFormatting>
  <conditionalFormatting sqref="P13:Q13">
    <cfRule type="cellIs" dxfId="24168" priority="3362" stopIfTrue="1" operator="lessThan">
      <formula>0</formula>
    </cfRule>
    <cfRule type="cellIs" dxfId="24167" priority="3363" stopIfTrue="1" operator="greaterThan">
      <formula>0</formula>
    </cfRule>
  </conditionalFormatting>
  <conditionalFormatting sqref="P15:Q15">
    <cfRule type="cellIs" dxfId="24166" priority="3360" stopIfTrue="1" operator="lessThan">
      <formula>0</formula>
    </cfRule>
    <cfRule type="cellIs" dxfId="24165" priority="3361" stopIfTrue="1" operator="greaterThan">
      <formula>0</formula>
    </cfRule>
  </conditionalFormatting>
  <conditionalFormatting sqref="P15:Q15">
    <cfRule type="cellIs" dxfId="24164" priority="3358" stopIfTrue="1" operator="lessThan">
      <formula>0</formula>
    </cfRule>
    <cfRule type="cellIs" dxfId="24163" priority="3359" stopIfTrue="1" operator="greaterThan">
      <formula>0</formula>
    </cfRule>
  </conditionalFormatting>
  <conditionalFormatting sqref="P15:Q15">
    <cfRule type="cellIs" dxfId="24162" priority="3356" stopIfTrue="1" operator="lessThan">
      <formula>0</formula>
    </cfRule>
    <cfRule type="cellIs" dxfId="24161" priority="3357" stopIfTrue="1" operator="greaterThan">
      <formula>0</formula>
    </cfRule>
  </conditionalFormatting>
  <conditionalFormatting sqref="P15:Q15">
    <cfRule type="cellIs" dxfId="24160" priority="3354" stopIfTrue="1" operator="lessThan">
      <formula>0</formula>
    </cfRule>
    <cfRule type="cellIs" dxfId="24159" priority="3355" stopIfTrue="1" operator="greaterThan">
      <formula>0</formula>
    </cfRule>
  </conditionalFormatting>
  <conditionalFormatting sqref="P15:Q15">
    <cfRule type="cellIs" dxfId="24158" priority="3352" stopIfTrue="1" operator="lessThan">
      <formula>0</formula>
    </cfRule>
    <cfRule type="cellIs" dxfId="24157" priority="3353" stopIfTrue="1" operator="greaterThan">
      <formula>0</formula>
    </cfRule>
  </conditionalFormatting>
  <conditionalFormatting sqref="P15:Q15">
    <cfRule type="cellIs" dxfId="24156" priority="3350" stopIfTrue="1" operator="lessThan">
      <formula>0</formula>
    </cfRule>
    <cfRule type="cellIs" dxfId="24155" priority="3351" stopIfTrue="1" operator="greaterThan">
      <formula>0</formula>
    </cfRule>
  </conditionalFormatting>
  <conditionalFormatting sqref="P15:Q15">
    <cfRule type="cellIs" dxfId="24154" priority="3348" stopIfTrue="1" operator="lessThan">
      <formula>0</formula>
    </cfRule>
    <cfRule type="cellIs" dxfId="24153" priority="3349" stopIfTrue="1" operator="greaterThan">
      <formula>0</formula>
    </cfRule>
  </conditionalFormatting>
  <conditionalFormatting sqref="P15:Q15">
    <cfRule type="cellIs" dxfId="24152" priority="3346" stopIfTrue="1" operator="lessThan">
      <formula>0</formula>
    </cfRule>
    <cfRule type="cellIs" dxfId="24151" priority="3347" stopIfTrue="1" operator="greaterThan">
      <formula>0</formula>
    </cfRule>
  </conditionalFormatting>
  <conditionalFormatting sqref="P15:Q15">
    <cfRule type="cellIs" dxfId="24150" priority="3344" stopIfTrue="1" operator="lessThan">
      <formula>0</formula>
    </cfRule>
    <cfRule type="cellIs" dxfId="24149" priority="3345" stopIfTrue="1" operator="greaterThan">
      <formula>0</formula>
    </cfRule>
  </conditionalFormatting>
  <conditionalFormatting sqref="P15:Q15">
    <cfRule type="cellIs" dxfId="24148" priority="3342" stopIfTrue="1" operator="lessThan">
      <formula>0</formula>
    </cfRule>
    <cfRule type="cellIs" dxfId="24147" priority="3343" stopIfTrue="1" operator="greaterThan">
      <formula>0</formula>
    </cfRule>
  </conditionalFormatting>
  <conditionalFormatting sqref="P15:Q15">
    <cfRule type="cellIs" dxfId="24146" priority="3340" stopIfTrue="1" operator="lessThan">
      <formula>0</formula>
    </cfRule>
    <cfRule type="cellIs" dxfId="24145" priority="3341" stopIfTrue="1" operator="greaterThan">
      <formula>0</formula>
    </cfRule>
  </conditionalFormatting>
  <conditionalFormatting sqref="P15:Q15">
    <cfRule type="cellIs" dxfId="24144" priority="3338" stopIfTrue="1" operator="lessThan">
      <formula>0</formula>
    </cfRule>
    <cfRule type="cellIs" dxfId="24143" priority="3339" stopIfTrue="1" operator="greaterThan">
      <formula>0</formula>
    </cfRule>
  </conditionalFormatting>
  <conditionalFormatting sqref="P15:Q15">
    <cfRule type="cellIs" dxfId="24142" priority="3336" stopIfTrue="1" operator="lessThan">
      <formula>0</formula>
    </cfRule>
    <cfRule type="cellIs" dxfId="24141" priority="3337" stopIfTrue="1" operator="greaterThan">
      <formula>0</formula>
    </cfRule>
  </conditionalFormatting>
  <conditionalFormatting sqref="P15:Q15">
    <cfRule type="cellIs" dxfId="24140" priority="3334" stopIfTrue="1" operator="lessThan">
      <formula>0</formula>
    </cfRule>
    <cfRule type="cellIs" dxfId="24139" priority="3335" stopIfTrue="1" operator="greaterThan">
      <formula>0</formula>
    </cfRule>
  </conditionalFormatting>
  <conditionalFormatting sqref="P15:Q15">
    <cfRule type="cellIs" dxfId="24138" priority="3332" stopIfTrue="1" operator="lessThan">
      <formula>0</formula>
    </cfRule>
    <cfRule type="cellIs" dxfId="24137" priority="3333" stopIfTrue="1" operator="greaterThan">
      <formula>0</formula>
    </cfRule>
  </conditionalFormatting>
  <conditionalFormatting sqref="P15:Q15">
    <cfRule type="cellIs" dxfId="24136" priority="3330" stopIfTrue="1" operator="lessThan">
      <formula>0</formula>
    </cfRule>
    <cfRule type="cellIs" dxfId="24135" priority="3331" stopIfTrue="1" operator="greaterThan">
      <formula>0</formula>
    </cfRule>
  </conditionalFormatting>
  <conditionalFormatting sqref="P15:Q15">
    <cfRule type="cellIs" dxfId="24134" priority="3328" stopIfTrue="1" operator="lessThan">
      <formula>0</formula>
    </cfRule>
    <cfRule type="cellIs" dxfId="24133" priority="3329" stopIfTrue="1" operator="greaterThan">
      <formula>0</formula>
    </cfRule>
  </conditionalFormatting>
  <conditionalFormatting sqref="P15:Q15">
    <cfRule type="cellIs" dxfId="24132" priority="3326" stopIfTrue="1" operator="lessThan">
      <formula>0</formula>
    </cfRule>
    <cfRule type="cellIs" dxfId="24131" priority="3327" stopIfTrue="1" operator="greaterThan">
      <formula>0</formula>
    </cfRule>
  </conditionalFormatting>
  <conditionalFormatting sqref="P15:Q15">
    <cfRule type="cellIs" dxfId="24130" priority="3324" stopIfTrue="1" operator="lessThan">
      <formula>0</formula>
    </cfRule>
    <cfRule type="cellIs" dxfId="24129" priority="3325" stopIfTrue="1" operator="greaterThan">
      <formula>0</formula>
    </cfRule>
  </conditionalFormatting>
  <conditionalFormatting sqref="P15:Q15">
    <cfRule type="cellIs" dxfId="24128" priority="3322" stopIfTrue="1" operator="lessThan">
      <formula>0</formula>
    </cfRule>
    <cfRule type="cellIs" dxfId="24127" priority="3323" stopIfTrue="1" operator="greaterThan">
      <formula>0</formula>
    </cfRule>
  </conditionalFormatting>
  <conditionalFormatting sqref="P17:Q17">
    <cfRule type="cellIs" dxfId="24126" priority="3320" stopIfTrue="1" operator="lessThan">
      <formula>0</formula>
    </cfRule>
    <cfRule type="cellIs" dxfId="24125" priority="3321" stopIfTrue="1" operator="greaterThan">
      <formula>0</formula>
    </cfRule>
  </conditionalFormatting>
  <conditionalFormatting sqref="P17:Q17">
    <cfRule type="cellIs" dxfId="24124" priority="3318" stopIfTrue="1" operator="lessThan">
      <formula>0</formula>
    </cfRule>
    <cfRule type="cellIs" dxfId="24123" priority="3319" stopIfTrue="1" operator="greaterThan">
      <formula>0</formula>
    </cfRule>
  </conditionalFormatting>
  <conditionalFormatting sqref="P17:Q17">
    <cfRule type="cellIs" dxfId="24122" priority="3316" stopIfTrue="1" operator="lessThan">
      <formula>0</formula>
    </cfRule>
    <cfRule type="cellIs" dxfId="24121" priority="3317" stopIfTrue="1" operator="greaterThan">
      <formula>0</formula>
    </cfRule>
  </conditionalFormatting>
  <conditionalFormatting sqref="P17:Q17">
    <cfRule type="cellIs" dxfId="24120" priority="3314" stopIfTrue="1" operator="lessThan">
      <formula>0</formula>
    </cfRule>
    <cfRule type="cellIs" dxfId="24119" priority="3315" stopIfTrue="1" operator="greaterThan">
      <formula>0</formula>
    </cfRule>
  </conditionalFormatting>
  <conditionalFormatting sqref="P17:Q17">
    <cfRule type="cellIs" dxfId="24118" priority="3312" stopIfTrue="1" operator="lessThan">
      <formula>0</formula>
    </cfRule>
    <cfRule type="cellIs" dxfId="24117" priority="3313" stopIfTrue="1" operator="greaterThan">
      <formula>0</formula>
    </cfRule>
  </conditionalFormatting>
  <conditionalFormatting sqref="P17:Q17">
    <cfRule type="cellIs" dxfId="24116" priority="3310" stopIfTrue="1" operator="lessThan">
      <formula>0</formula>
    </cfRule>
    <cfRule type="cellIs" dxfId="24115" priority="3311" stopIfTrue="1" operator="greaterThan">
      <formula>0</formula>
    </cfRule>
  </conditionalFormatting>
  <conditionalFormatting sqref="P17:Q17">
    <cfRule type="cellIs" dxfId="24114" priority="3308" stopIfTrue="1" operator="lessThan">
      <formula>0</formula>
    </cfRule>
    <cfRule type="cellIs" dxfId="24113" priority="3309" stopIfTrue="1" operator="greaterThan">
      <formula>0</formula>
    </cfRule>
  </conditionalFormatting>
  <conditionalFormatting sqref="P17:Q17">
    <cfRule type="cellIs" dxfId="24112" priority="3306" stopIfTrue="1" operator="lessThan">
      <formula>0</formula>
    </cfRule>
    <cfRule type="cellIs" dxfId="24111" priority="3307" stopIfTrue="1" operator="greaterThan">
      <formula>0</formula>
    </cfRule>
  </conditionalFormatting>
  <conditionalFormatting sqref="P17:Q17">
    <cfRule type="cellIs" dxfId="24110" priority="3304" stopIfTrue="1" operator="lessThan">
      <formula>0</formula>
    </cfRule>
    <cfRule type="cellIs" dxfId="24109" priority="3305" stopIfTrue="1" operator="greaterThan">
      <formula>0</formula>
    </cfRule>
  </conditionalFormatting>
  <conditionalFormatting sqref="P17:Q17">
    <cfRule type="cellIs" dxfId="24108" priority="3302" stopIfTrue="1" operator="lessThan">
      <formula>0</formula>
    </cfRule>
    <cfRule type="cellIs" dxfId="24107" priority="3303" stopIfTrue="1" operator="greaterThan">
      <formula>0</formula>
    </cfRule>
  </conditionalFormatting>
  <conditionalFormatting sqref="P17:Q17">
    <cfRule type="cellIs" dxfId="24106" priority="3300" stopIfTrue="1" operator="lessThan">
      <formula>0</formula>
    </cfRule>
    <cfRule type="cellIs" dxfId="24105" priority="3301" stopIfTrue="1" operator="greaterThan">
      <formula>0</formula>
    </cfRule>
  </conditionalFormatting>
  <conditionalFormatting sqref="P17:Q17">
    <cfRule type="cellIs" dxfId="24104" priority="3298" stopIfTrue="1" operator="lessThan">
      <formula>0</formula>
    </cfRule>
    <cfRule type="cellIs" dxfId="24103" priority="3299" stopIfTrue="1" operator="greaterThan">
      <formula>0</formula>
    </cfRule>
  </conditionalFormatting>
  <conditionalFormatting sqref="P17:Q17">
    <cfRule type="cellIs" dxfId="24102" priority="3296" stopIfTrue="1" operator="lessThan">
      <formula>0</formula>
    </cfRule>
    <cfRule type="cellIs" dxfId="24101" priority="3297" stopIfTrue="1" operator="greaterThan">
      <formula>0</formula>
    </cfRule>
  </conditionalFormatting>
  <conditionalFormatting sqref="P17:Q17">
    <cfRule type="cellIs" dxfId="24100" priority="3294" stopIfTrue="1" operator="lessThan">
      <formula>0</formula>
    </cfRule>
    <cfRule type="cellIs" dxfId="24099" priority="3295" stopIfTrue="1" operator="greaterThan">
      <formula>0</formula>
    </cfRule>
  </conditionalFormatting>
  <conditionalFormatting sqref="P17:Q17">
    <cfRule type="cellIs" dxfId="24098" priority="3292" stopIfTrue="1" operator="lessThan">
      <formula>0</formula>
    </cfRule>
    <cfRule type="cellIs" dxfId="24097" priority="3293" stopIfTrue="1" operator="greaterThan">
      <formula>0</formula>
    </cfRule>
  </conditionalFormatting>
  <conditionalFormatting sqref="P17:Q17">
    <cfRule type="cellIs" dxfId="24096" priority="3290" stopIfTrue="1" operator="lessThan">
      <formula>0</formula>
    </cfRule>
    <cfRule type="cellIs" dxfId="24095" priority="3291" stopIfTrue="1" operator="greaterThan">
      <formula>0</formula>
    </cfRule>
  </conditionalFormatting>
  <conditionalFormatting sqref="P17:Q17">
    <cfRule type="cellIs" dxfId="24094" priority="3288" stopIfTrue="1" operator="lessThan">
      <formula>0</formula>
    </cfRule>
    <cfRule type="cellIs" dxfId="24093" priority="3289" stopIfTrue="1" operator="greaterThan">
      <formula>0</formula>
    </cfRule>
  </conditionalFormatting>
  <conditionalFormatting sqref="P17:Q17">
    <cfRule type="cellIs" dxfId="24092" priority="3286" stopIfTrue="1" operator="lessThan">
      <formula>0</formula>
    </cfRule>
    <cfRule type="cellIs" dxfId="24091" priority="3287" stopIfTrue="1" operator="greaterThan">
      <formula>0</formula>
    </cfRule>
  </conditionalFormatting>
  <conditionalFormatting sqref="P17:Q17">
    <cfRule type="cellIs" dxfId="24090" priority="3284" stopIfTrue="1" operator="lessThan">
      <formula>0</formula>
    </cfRule>
    <cfRule type="cellIs" dxfId="24089" priority="3285" stopIfTrue="1" operator="greaterThan">
      <formula>0</formula>
    </cfRule>
  </conditionalFormatting>
  <conditionalFormatting sqref="P17:Q17">
    <cfRule type="cellIs" dxfId="24088" priority="3282" stopIfTrue="1" operator="lessThan">
      <formula>0</formula>
    </cfRule>
    <cfRule type="cellIs" dxfId="24087" priority="3283" stopIfTrue="1" operator="greaterThan">
      <formula>0</formula>
    </cfRule>
  </conditionalFormatting>
  <conditionalFormatting sqref="P19:Q19">
    <cfRule type="cellIs" dxfId="24086" priority="3280" stopIfTrue="1" operator="lessThan">
      <formula>0</formula>
    </cfRule>
    <cfRule type="cellIs" dxfId="24085" priority="3281" stopIfTrue="1" operator="greaterThan">
      <formula>0</formula>
    </cfRule>
  </conditionalFormatting>
  <conditionalFormatting sqref="P19:Q19">
    <cfRule type="cellIs" dxfId="24084" priority="3278" stopIfTrue="1" operator="lessThan">
      <formula>0</formula>
    </cfRule>
    <cfRule type="cellIs" dxfId="24083" priority="3279" stopIfTrue="1" operator="greaterThan">
      <formula>0</formula>
    </cfRule>
  </conditionalFormatting>
  <conditionalFormatting sqref="P19:Q19">
    <cfRule type="cellIs" dxfId="24082" priority="3276" stopIfTrue="1" operator="lessThan">
      <formula>0</formula>
    </cfRule>
    <cfRule type="cellIs" dxfId="24081" priority="3277" stopIfTrue="1" operator="greaterThan">
      <formula>0</formula>
    </cfRule>
  </conditionalFormatting>
  <conditionalFormatting sqref="P19:Q19">
    <cfRule type="cellIs" dxfId="24080" priority="3274" stopIfTrue="1" operator="lessThan">
      <formula>0</formula>
    </cfRule>
    <cfRule type="cellIs" dxfId="24079" priority="3275" stopIfTrue="1" operator="greaterThan">
      <formula>0</formula>
    </cfRule>
  </conditionalFormatting>
  <conditionalFormatting sqref="P19:Q19">
    <cfRule type="cellIs" dxfId="24078" priority="3272" stopIfTrue="1" operator="lessThan">
      <formula>0</formula>
    </cfRule>
    <cfRule type="cellIs" dxfId="24077" priority="3273" stopIfTrue="1" operator="greaterThan">
      <formula>0</formula>
    </cfRule>
  </conditionalFormatting>
  <conditionalFormatting sqref="P19:Q19">
    <cfRule type="cellIs" dxfId="24076" priority="3270" stopIfTrue="1" operator="lessThan">
      <formula>0</formula>
    </cfRule>
    <cfRule type="cellIs" dxfId="24075" priority="3271" stopIfTrue="1" operator="greaterThan">
      <formula>0</formula>
    </cfRule>
  </conditionalFormatting>
  <conditionalFormatting sqref="P19:Q19">
    <cfRule type="cellIs" dxfId="24074" priority="3268" stopIfTrue="1" operator="lessThan">
      <formula>0</formula>
    </cfRule>
    <cfRule type="cellIs" dxfId="24073" priority="3269" stopIfTrue="1" operator="greaterThan">
      <formula>0</formula>
    </cfRule>
  </conditionalFormatting>
  <conditionalFormatting sqref="P19:Q19">
    <cfRule type="cellIs" dxfId="24072" priority="3266" stopIfTrue="1" operator="lessThan">
      <formula>0</formula>
    </cfRule>
    <cfRule type="cellIs" dxfId="24071" priority="3267" stopIfTrue="1" operator="greaterThan">
      <formula>0</formula>
    </cfRule>
  </conditionalFormatting>
  <conditionalFormatting sqref="P19:Q19">
    <cfRule type="cellIs" dxfId="24070" priority="3264" stopIfTrue="1" operator="lessThan">
      <formula>0</formula>
    </cfRule>
    <cfRule type="cellIs" dxfId="24069" priority="3265" stopIfTrue="1" operator="greaterThan">
      <formula>0</formula>
    </cfRule>
  </conditionalFormatting>
  <conditionalFormatting sqref="P19:Q19">
    <cfRule type="cellIs" dxfId="24068" priority="3262" stopIfTrue="1" operator="lessThan">
      <formula>0</formula>
    </cfRule>
    <cfRule type="cellIs" dxfId="24067" priority="3263" stopIfTrue="1" operator="greaterThan">
      <formula>0</formula>
    </cfRule>
  </conditionalFormatting>
  <conditionalFormatting sqref="P19:Q19">
    <cfRule type="cellIs" dxfId="24066" priority="3260" stopIfTrue="1" operator="lessThan">
      <formula>0</formula>
    </cfRule>
    <cfRule type="cellIs" dxfId="24065" priority="3261" stopIfTrue="1" operator="greaterThan">
      <formula>0</formula>
    </cfRule>
  </conditionalFormatting>
  <conditionalFormatting sqref="P19:Q19">
    <cfRule type="cellIs" dxfId="24064" priority="3258" stopIfTrue="1" operator="lessThan">
      <formula>0</formula>
    </cfRule>
    <cfRule type="cellIs" dxfId="24063" priority="3259" stopIfTrue="1" operator="greaterThan">
      <formula>0</formula>
    </cfRule>
  </conditionalFormatting>
  <conditionalFormatting sqref="P19:Q19">
    <cfRule type="cellIs" dxfId="24062" priority="3256" stopIfTrue="1" operator="lessThan">
      <formula>0</formula>
    </cfRule>
    <cfRule type="cellIs" dxfId="24061" priority="3257" stopIfTrue="1" operator="greaterThan">
      <formula>0</formula>
    </cfRule>
  </conditionalFormatting>
  <conditionalFormatting sqref="P19:Q19">
    <cfRule type="cellIs" dxfId="24060" priority="3254" stopIfTrue="1" operator="lessThan">
      <formula>0</formula>
    </cfRule>
    <cfRule type="cellIs" dxfId="24059" priority="3255" stopIfTrue="1" operator="greaterThan">
      <formula>0</formula>
    </cfRule>
  </conditionalFormatting>
  <conditionalFormatting sqref="P19:Q19">
    <cfRule type="cellIs" dxfId="24058" priority="3252" stopIfTrue="1" operator="lessThan">
      <formula>0</formula>
    </cfRule>
    <cfRule type="cellIs" dxfId="24057" priority="3253" stopIfTrue="1" operator="greaterThan">
      <formula>0</formula>
    </cfRule>
  </conditionalFormatting>
  <conditionalFormatting sqref="P19:Q19">
    <cfRule type="cellIs" dxfId="24056" priority="3250" stopIfTrue="1" operator="lessThan">
      <formula>0</formula>
    </cfRule>
    <cfRule type="cellIs" dxfId="24055" priority="3251" stopIfTrue="1" operator="greaterThan">
      <formula>0</formula>
    </cfRule>
  </conditionalFormatting>
  <conditionalFormatting sqref="P19:Q19">
    <cfRule type="cellIs" dxfId="24054" priority="3248" stopIfTrue="1" operator="lessThan">
      <formula>0</formula>
    </cfRule>
    <cfRule type="cellIs" dxfId="24053" priority="3249" stopIfTrue="1" operator="greaterThan">
      <formula>0</formula>
    </cfRule>
  </conditionalFormatting>
  <conditionalFormatting sqref="P19:Q19">
    <cfRule type="cellIs" dxfId="24052" priority="3246" stopIfTrue="1" operator="lessThan">
      <formula>0</formula>
    </cfRule>
    <cfRule type="cellIs" dxfId="24051" priority="3247" stopIfTrue="1" operator="greaterThan">
      <formula>0</formula>
    </cfRule>
  </conditionalFormatting>
  <conditionalFormatting sqref="P19:Q19">
    <cfRule type="cellIs" dxfId="24050" priority="3244" stopIfTrue="1" operator="lessThan">
      <formula>0</formula>
    </cfRule>
    <cfRule type="cellIs" dxfId="24049" priority="3245" stopIfTrue="1" operator="greaterThan">
      <formula>0</formula>
    </cfRule>
  </conditionalFormatting>
  <conditionalFormatting sqref="P19:Q19">
    <cfRule type="cellIs" dxfId="24048" priority="3242" stopIfTrue="1" operator="lessThan">
      <formula>0</formula>
    </cfRule>
    <cfRule type="cellIs" dxfId="24047" priority="3243" stopIfTrue="1" operator="greaterThan">
      <formula>0</formula>
    </cfRule>
  </conditionalFormatting>
  <conditionalFormatting sqref="P21:Q21">
    <cfRule type="cellIs" dxfId="24046" priority="3240" stopIfTrue="1" operator="lessThan">
      <formula>0</formula>
    </cfRule>
    <cfRule type="cellIs" dxfId="24045" priority="3241" stopIfTrue="1" operator="greaterThan">
      <formula>0</formula>
    </cfRule>
  </conditionalFormatting>
  <conditionalFormatting sqref="P21:Q21">
    <cfRule type="cellIs" dxfId="24044" priority="3238" stopIfTrue="1" operator="lessThan">
      <formula>0</formula>
    </cfRule>
    <cfRule type="cellIs" dxfId="24043" priority="3239" stopIfTrue="1" operator="greaterThan">
      <formula>0</formula>
    </cfRule>
  </conditionalFormatting>
  <conditionalFormatting sqref="P21:Q21">
    <cfRule type="cellIs" dxfId="24042" priority="3236" stopIfTrue="1" operator="lessThan">
      <formula>0</formula>
    </cfRule>
    <cfRule type="cellIs" dxfId="24041" priority="3237" stopIfTrue="1" operator="greaterThan">
      <formula>0</formula>
    </cfRule>
  </conditionalFormatting>
  <conditionalFormatting sqref="P21:Q21">
    <cfRule type="cellIs" dxfId="24040" priority="3234" stopIfTrue="1" operator="lessThan">
      <formula>0</formula>
    </cfRule>
    <cfRule type="cellIs" dxfId="24039" priority="3235" stopIfTrue="1" operator="greaterThan">
      <formula>0</formula>
    </cfRule>
  </conditionalFormatting>
  <conditionalFormatting sqref="P21:Q21">
    <cfRule type="cellIs" dxfId="24038" priority="3232" stopIfTrue="1" operator="lessThan">
      <formula>0</formula>
    </cfRule>
    <cfRule type="cellIs" dxfId="24037" priority="3233" stopIfTrue="1" operator="greaterThan">
      <formula>0</formula>
    </cfRule>
  </conditionalFormatting>
  <conditionalFormatting sqref="P21:Q21">
    <cfRule type="cellIs" dxfId="24036" priority="3230" stopIfTrue="1" operator="lessThan">
      <formula>0</formula>
    </cfRule>
    <cfRule type="cellIs" dxfId="24035" priority="3231" stopIfTrue="1" operator="greaterThan">
      <formula>0</formula>
    </cfRule>
  </conditionalFormatting>
  <conditionalFormatting sqref="P21:Q21">
    <cfRule type="cellIs" dxfId="24034" priority="3228" stopIfTrue="1" operator="lessThan">
      <formula>0</formula>
    </cfRule>
    <cfRule type="cellIs" dxfId="24033" priority="3229" stopIfTrue="1" operator="greaterThan">
      <formula>0</formula>
    </cfRule>
  </conditionalFormatting>
  <conditionalFormatting sqref="P21:Q21">
    <cfRule type="cellIs" dxfId="24032" priority="3226" stopIfTrue="1" operator="lessThan">
      <formula>0</formula>
    </cfRule>
    <cfRule type="cellIs" dxfId="24031" priority="3227" stopIfTrue="1" operator="greaterThan">
      <formula>0</formula>
    </cfRule>
  </conditionalFormatting>
  <conditionalFormatting sqref="P21:Q21">
    <cfRule type="cellIs" dxfId="24030" priority="3224" stopIfTrue="1" operator="lessThan">
      <formula>0</formula>
    </cfRule>
    <cfRule type="cellIs" dxfId="24029" priority="3225" stopIfTrue="1" operator="greaterThan">
      <formula>0</formula>
    </cfRule>
  </conditionalFormatting>
  <conditionalFormatting sqref="P21:Q21">
    <cfRule type="cellIs" dxfId="24028" priority="3222" stopIfTrue="1" operator="lessThan">
      <formula>0</formula>
    </cfRule>
    <cfRule type="cellIs" dxfId="24027" priority="3223" stopIfTrue="1" operator="greaterThan">
      <formula>0</formula>
    </cfRule>
  </conditionalFormatting>
  <conditionalFormatting sqref="P21:Q21">
    <cfRule type="cellIs" dxfId="24026" priority="3220" stopIfTrue="1" operator="lessThan">
      <formula>0</formula>
    </cfRule>
    <cfRule type="cellIs" dxfId="24025" priority="3221" stopIfTrue="1" operator="greaterThan">
      <formula>0</formula>
    </cfRule>
  </conditionalFormatting>
  <conditionalFormatting sqref="P21:Q21">
    <cfRule type="cellIs" dxfId="24024" priority="3218" stopIfTrue="1" operator="lessThan">
      <formula>0</formula>
    </cfRule>
    <cfRule type="cellIs" dxfId="24023" priority="3219" stopIfTrue="1" operator="greaterThan">
      <formula>0</formula>
    </cfRule>
  </conditionalFormatting>
  <conditionalFormatting sqref="P21:Q21">
    <cfRule type="cellIs" dxfId="24022" priority="3216" stopIfTrue="1" operator="lessThan">
      <formula>0</formula>
    </cfRule>
    <cfRule type="cellIs" dxfId="24021" priority="3217" stopIfTrue="1" operator="greaterThan">
      <formula>0</formula>
    </cfRule>
  </conditionalFormatting>
  <conditionalFormatting sqref="P21:Q21">
    <cfRule type="cellIs" dxfId="24020" priority="3214" stopIfTrue="1" operator="lessThan">
      <formula>0</formula>
    </cfRule>
    <cfRule type="cellIs" dxfId="24019" priority="3215" stopIfTrue="1" operator="greaterThan">
      <formula>0</formula>
    </cfRule>
  </conditionalFormatting>
  <conditionalFormatting sqref="P21:Q21">
    <cfRule type="cellIs" dxfId="24018" priority="3212" stopIfTrue="1" operator="lessThan">
      <formula>0</formula>
    </cfRule>
    <cfRule type="cellIs" dxfId="24017" priority="3213" stopIfTrue="1" operator="greaterThan">
      <formula>0</formula>
    </cfRule>
  </conditionalFormatting>
  <conditionalFormatting sqref="P21:Q21">
    <cfRule type="cellIs" dxfId="24016" priority="3210" stopIfTrue="1" operator="lessThan">
      <formula>0</formula>
    </cfRule>
    <cfRule type="cellIs" dxfId="24015" priority="3211" stopIfTrue="1" operator="greaterThan">
      <formula>0</formula>
    </cfRule>
  </conditionalFormatting>
  <conditionalFormatting sqref="P21:Q21">
    <cfRule type="cellIs" dxfId="24014" priority="3208" stopIfTrue="1" operator="lessThan">
      <formula>0</formula>
    </cfRule>
    <cfRule type="cellIs" dxfId="24013" priority="3209" stopIfTrue="1" operator="greaterThan">
      <formula>0</formula>
    </cfRule>
  </conditionalFormatting>
  <conditionalFormatting sqref="P21:Q21">
    <cfRule type="cellIs" dxfId="24012" priority="3206" stopIfTrue="1" operator="lessThan">
      <formula>0</formula>
    </cfRule>
    <cfRule type="cellIs" dxfId="24011" priority="3207" stopIfTrue="1" operator="greaterThan">
      <formula>0</formula>
    </cfRule>
  </conditionalFormatting>
  <conditionalFormatting sqref="P21:Q21">
    <cfRule type="cellIs" dxfId="24010" priority="3204" stopIfTrue="1" operator="lessThan">
      <formula>0</formula>
    </cfRule>
    <cfRule type="cellIs" dxfId="24009" priority="3205" stopIfTrue="1" operator="greaterThan">
      <formula>0</formula>
    </cfRule>
  </conditionalFormatting>
  <conditionalFormatting sqref="P21:Q21">
    <cfRule type="cellIs" dxfId="24008" priority="3202" stopIfTrue="1" operator="lessThan">
      <formula>0</formula>
    </cfRule>
    <cfRule type="cellIs" dxfId="24007" priority="3203" stopIfTrue="1" operator="greaterThan">
      <formula>0</formula>
    </cfRule>
  </conditionalFormatting>
  <conditionalFormatting sqref="P7:Q7">
    <cfRule type="cellIs" dxfId="24006" priority="3200" stopIfTrue="1" operator="lessThan">
      <formula>0</formula>
    </cfRule>
    <cfRule type="cellIs" dxfId="24005" priority="3201" stopIfTrue="1" operator="greaterThan">
      <formula>0</formula>
    </cfRule>
  </conditionalFormatting>
  <conditionalFormatting sqref="P7:Q7">
    <cfRule type="cellIs" dxfId="24004" priority="3198" stopIfTrue="1" operator="lessThan">
      <formula>0</formula>
    </cfRule>
    <cfRule type="cellIs" dxfId="24003" priority="3199" stopIfTrue="1" operator="greaterThan">
      <formula>0</formula>
    </cfRule>
  </conditionalFormatting>
  <conditionalFormatting sqref="P7:Q7">
    <cfRule type="cellIs" dxfId="24002" priority="3196" stopIfTrue="1" operator="lessThan">
      <formula>0</formula>
    </cfRule>
    <cfRule type="cellIs" dxfId="24001" priority="3197" stopIfTrue="1" operator="greaterThan">
      <formula>0</formula>
    </cfRule>
  </conditionalFormatting>
  <conditionalFormatting sqref="P7:Q7">
    <cfRule type="cellIs" dxfId="24000" priority="3194" stopIfTrue="1" operator="lessThan">
      <formula>0</formula>
    </cfRule>
    <cfRule type="cellIs" dxfId="23999" priority="3195" stopIfTrue="1" operator="greaterThan">
      <formula>0</formula>
    </cfRule>
  </conditionalFormatting>
  <conditionalFormatting sqref="P7:Q7">
    <cfRule type="cellIs" dxfId="23998" priority="3192" stopIfTrue="1" operator="lessThan">
      <formula>0</formula>
    </cfRule>
    <cfRule type="cellIs" dxfId="23997" priority="3193" stopIfTrue="1" operator="greaterThan">
      <formula>0</formula>
    </cfRule>
  </conditionalFormatting>
  <conditionalFormatting sqref="P7:Q7">
    <cfRule type="cellIs" dxfId="23996" priority="3190" stopIfTrue="1" operator="lessThan">
      <formula>0</formula>
    </cfRule>
    <cfRule type="cellIs" dxfId="23995" priority="3191" stopIfTrue="1" operator="greaterThan">
      <formula>0</formula>
    </cfRule>
  </conditionalFormatting>
  <conditionalFormatting sqref="P7:Q7">
    <cfRule type="cellIs" dxfId="23994" priority="3188" stopIfTrue="1" operator="lessThan">
      <formula>0</formula>
    </cfRule>
    <cfRule type="cellIs" dxfId="23993" priority="3189" stopIfTrue="1" operator="greaterThan">
      <formula>0</formula>
    </cfRule>
  </conditionalFormatting>
  <conditionalFormatting sqref="P7:Q7">
    <cfRule type="cellIs" dxfId="23992" priority="3186" stopIfTrue="1" operator="lessThan">
      <formula>0</formula>
    </cfRule>
    <cfRule type="cellIs" dxfId="23991" priority="3187" stopIfTrue="1" operator="greaterThan">
      <formula>0</formula>
    </cfRule>
  </conditionalFormatting>
  <conditionalFormatting sqref="P7:Q7">
    <cfRule type="cellIs" dxfId="23990" priority="3184" stopIfTrue="1" operator="lessThan">
      <formula>0</formula>
    </cfRule>
    <cfRule type="cellIs" dxfId="23989" priority="3185" stopIfTrue="1" operator="greaterThan">
      <formula>0</formula>
    </cfRule>
  </conditionalFormatting>
  <conditionalFormatting sqref="P7:Q7">
    <cfRule type="cellIs" dxfId="23988" priority="3182" stopIfTrue="1" operator="lessThan">
      <formula>0</formula>
    </cfRule>
    <cfRule type="cellIs" dxfId="23987" priority="3183" stopIfTrue="1" operator="greaterThan">
      <formula>0</formula>
    </cfRule>
  </conditionalFormatting>
  <conditionalFormatting sqref="P7:Q7">
    <cfRule type="cellIs" dxfId="23986" priority="3180" stopIfTrue="1" operator="lessThan">
      <formula>0</formula>
    </cfRule>
    <cfRule type="cellIs" dxfId="23985" priority="3181" stopIfTrue="1" operator="greaterThan">
      <formula>0</formula>
    </cfRule>
  </conditionalFormatting>
  <conditionalFormatting sqref="P7:Q7">
    <cfRule type="cellIs" dxfId="23984" priority="3178" stopIfTrue="1" operator="lessThan">
      <formula>0</formula>
    </cfRule>
    <cfRule type="cellIs" dxfId="23983" priority="3179" stopIfTrue="1" operator="greaterThan">
      <formula>0</formula>
    </cfRule>
  </conditionalFormatting>
  <conditionalFormatting sqref="P7:Q7">
    <cfRule type="cellIs" dxfId="23982" priority="3176" stopIfTrue="1" operator="lessThan">
      <formula>0</formula>
    </cfRule>
    <cfRule type="cellIs" dxfId="23981" priority="3177" stopIfTrue="1" operator="greaterThan">
      <formula>0</formula>
    </cfRule>
  </conditionalFormatting>
  <conditionalFormatting sqref="P7:Q7">
    <cfRule type="cellIs" dxfId="23980" priority="3174" stopIfTrue="1" operator="lessThan">
      <formula>0</formula>
    </cfRule>
    <cfRule type="cellIs" dxfId="23979" priority="3175" stopIfTrue="1" operator="greaterThan">
      <formula>0</formula>
    </cfRule>
  </conditionalFormatting>
  <conditionalFormatting sqref="P7:Q7">
    <cfRule type="cellIs" dxfId="23978" priority="3172" stopIfTrue="1" operator="lessThan">
      <formula>0</formula>
    </cfRule>
    <cfRule type="cellIs" dxfId="23977" priority="3173" stopIfTrue="1" operator="greaterThan">
      <formula>0</formula>
    </cfRule>
  </conditionalFormatting>
  <conditionalFormatting sqref="P7:Q7">
    <cfRule type="cellIs" dxfId="23976" priority="3170" stopIfTrue="1" operator="lessThan">
      <formula>0</formula>
    </cfRule>
    <cfRule type="cellIs" dxfId="23975" priority="3171" stopIfTrue="1" operator="greaterThan">
      <formula>0</formula>
    </cfRule>
  </conditionalFormatting>
  <conditionalFormatting sqref="P7:Q7">
    <cfRule type="cellIs" dxfId="23974" priority="3168" stopIfTrue="1" operator="lessThan">
      <formula>0</formula>
    </cfRule>
    <cfRule type="cellIs" dxfId="23973" priority="3169" stopIfTrue="1" operator="greaterThan">
      <formula>0</formula>
    </cfRule>
  </conditionalFormatting>
  <conditionalFormatting sqref="P7:Q7">
    <cfRule type="cellIs" dxfId="23972" priority="3166" stopIfTrue="1" operator="lessThan">
      <formula>0</formula>
    </cfRule>
    <cfRule type="cellIs" dxfId="23971" priority="3167" stopIfTrue="1" operator="greaterThan">
      <formula>0</formula>
    </cfRule>
  </conditionalFormatting>
  <conditionalFormatting sqref="P7:Q7">
    <cfRule type="cellIs" dxfId="23970" priority="3164" stopIfTrue="1" operator="lessThan">
      <formula>0</formula>
    </cfRule>
    <cfRule type="cellIs" dxfId="23969" priority="3165" stopIfTrue="1" operator="greaterThan">
      <formula>0</formula>
    </cfRule>
  </conditionalFormatting>
  <conditionalFormatting sqref="P7:Q7">
    <cfRule type="cellIs" dxfId="23968" priority="3162" stopIfTrue="1" operator="lessThan">
      <formula>0</formula>
    </cfRule>
    <cfRule type="cellIs" dxfId="23967" priority="3163" stopIfTrue="1" operator="greaterThan">
      <formula>0</formula>
    </cfRule>
  </conditionalFormatting>
  <conditionalFormatting sqref="P7:Q7">
    <cfRule type="cellIs" dxfId="23966" priority="3160" stopIfTrue="1" operator="lessThan">
      <formula>0</formula>
    </cfRule>
    <cfRule type="cellIs" dxfId="23965" priority="3161" stopIfTrue="1" operator="greaterThan">
      <formula>0</formula>
    </cfRule>
  </conditionalFormatting>
  <conditionalFormatting sqref="P9:Q9">
    <cfRule type="cellIs" dxfId="23964" priority="3158" stopIfTrue="1" operator="lessThan">
      <formula>0</formula>
    </cfRule>
    <cfRule type="cellIs" dxfId="23963" priority="3159" stopIfTrue="1" operator="greaterThan">
      <formula>0</formula>
    </cfRule>
  </conditionalFormatting>
  <conditionalFormatting sqref="P9:Q9">
    <cfRule type="cellIs" dxfId="23962" priority="3156" stopIfTrue="1" operator="lessThan">
      <formula>0</formula>
    </cfRule>
    <cfRule type="cellIs" dxfId="23961" priority="3157" stopIfTrue="1" operator="greaterThan">
      <formula>0</formula>
    </cfRule>
  </conditionalFormatting>
  <conditionalFormatting sqref="P9:Q9">
    <cfRule type="cellIs" dxfId="23960" priority="3154" stopIfTrue="1" operator="lessThan">
      <formula>0</formula>
    </cfRule>
    <cfRule type="cellIs" dxfId="23959" priority="3155" stopIfTrue="1" operator="greaterThan">
      <formula>0</formula>
    </cfRule>
  </conditionalFormatting>
  <conditionalFormatting sqref="P9:Q9">
    <cfRule type="cellIs" dxfId="23958" priority="3152" stopIfTrue="1" operator="lessThan">
      <formula>0</formula>
    </cfRule>
    <cfRule type="cellIs" dxfId="23957" priority="3153" stopIfTrue="1" operator="greaterThan">
      <formula>0</formula>
    </cfRule>
  </conditionalFormatting>
  <conditionalFormatting sqref="P9:Q9">
    <cfRule type="cellIs" dxfId="23956" priority="3150" stopIfTrue="1" operator="lessThan">
      <formula>0</formula>
    </cfRule>
    <cfRule type="cellIs" dxfId="23955" priority="3151" stopIfTrue="1" operator="greaterThan">
      <formula>0</formula>
    </cfRule>
  </conditionalFormatting>
  <conditionalFormatting sqref="P9:Q9">
    <cfRule type="cellIs" dxfId="23954" priority="3148" stopIfTrue="1" operator="lessThan">
      <formula>0</formula>
    </cfRule>
    <cfRule type="cellIs" dxfId="23953" priority="3149" stopIfTrue="1" operator="greaterThan">
      <formula>0</formula>
    </cfRule>
  </conditionalFormatting>
  <conditionalFormatting sqref="P9:Q9">
    <cfRule type="cellIs" dxfId="23952" priority="3146" stopIfTrue="1" operator="lessThan">
      <formula>0</formula>
    </cfRule>
    <cfRule type="cellIs" dxfId="23951" priority="3147" stopIfTrue="1" operator="greaterThan">
      <formula>0</formula>
    </cfRule>
  </conditionalFormatting>
  <conditionalFormatting sqref="P9:Q9">
    <cfRule type="cellIs" dxfId="23950" priority="3144" stopIfTrue="1" operator="lessThan">
      <formula>0</formula>
    </cfRule>
    <cfRule type="cellIs" dxfId="23949" priority="3145" stopIfTrue="1" operator="greaterThan">
      <formula>0</formula>
    </cfRule>
  </conditionalFormatting>
  <conditionalFormatting sqref="P9:Q9">
    <cfRule type="cellIs" dxfId="23948" priority="3142" stopIfTrue="1" operator="lessThan">
      <formula>0</formula>
    </cfRule>
    <cfRule type="cellIs" dxfId="23947" priority="3143" stopIfTrue="1" operator="greaterThan">
      <formula>0</formula>
    </cfRule>
  </conditionalFormatting>
  <conditionalFormatting sqref="P9:Q9">
    <cfRule type="cellIs" dxfId="23946" priority="3140" stopIfTrue="1" operator="lessThan">
      <formula>0</formula>
    </cfRule>
    <cfRule type="cellIs" dxfId="23945" priority="3141" stopIfTrue="1" operator="greaterThan">
      <formula>0</formula>
    </cfRule>
  </conditionalFormatting>
  <conditionalFormatting sqref="P9:Q9">
    <cfRule type="cellIs" dxfId="23944" priority="3138" stopIfTrue="1" operator="lessThan">
      <formula>0</formula>
    </cfRule>
    <cfRule type="cellIs" dxfId="23943" priority="3139" stopIfTrue="1" operator="greaterThan">
      <formula>0</formula>
    </cfRule>
  </conditionalFormatting>
  <conditionalFormatting sqref="P9:Q9">
    <cfRule type="cellIs" dxfId="23942" priority="3136" stopIfTrue="1" operator="lessThan">
      <formula>0</formula>
    </cfRule>
    <cfRule type="cellIs" dxfId="23941" priority="3137" stopIfTrue="1" operator="greaterThan">
      <formula>0</formula>
    </cfRule>
  </conditionalFormatting>
  <conditionalFormatting sqref="P9:Q9">
    <cfRule type="cellIs" dxfId="23940" priority="3134" stopIfTrue="1" operator="lessThan">
      <formula>0</formula>
    </cfRule>
    <cfRule type="cellIs" dxfId="23939" priority="3135" stopIfTrue="1" operator="greaterThan">
      <formula>0</formula>
    </cfRule>
  </conditionalFormatting>
  <conditionalFormatting sqref="P9:Q9">
    <cfRule type="cellIs" dxfId="23938" priority="3132" stopIfTrue="1" operator="lessThan">
      <formula>0</formula>
    </cfRule>
    <cfRule type="cellIs" dxfId="23937" priority="3133" stopIfTrue="1" operator="greaterThan">
      <formula>0</formula>
    </cfRule>
  </conditionalFormatting>
  <conditionalFormatting sqref="P9:Q9">
    <cfRule type="cellIs" dxfId="23936" priority="3130" stopIfTrue="1" operator="lessThan">
      <formula>0</formula>
    </cfRule>
    <cfRule type="cellIs" dxfId="23935" priority="3131" stopIfTrue="1" operator="greaterThan">
      <formula>0</formula>
    </cfRule>
  </conditionalFormatting>
  <conditionalFormatting sqref="P9:Q9">
    <cfRule type="cellIs" dxfId="23934" priority="3128" stopIfTrue="1" operator="lessThan">
      <formula>0</formula>
    </cfRule>
    <cfRule type="cellIs" dxfId="23933" priority="3129" stopIfTrue="1" operator="greaterThan">
      <formula>0</formula>
    </cfRule>
  </conditionalFormatting>
  <conditionalFormatting sqref="P9:Q9">
    <cfRule type="cellIs" dxfId="23932" priority="3126" stopIfTrue="1" operator="lessThan">
      <formula>0</formula>
    </cfRule>
    <cfRule type="cellIs" dxfId="23931" priority="3127" stopIfTrue="1" operator="greaterThan">
      <formula>0</formula>
    </cfRule>
  </conditionalFormatting>
  <conditionalFormatting sqref="P9:Q9">
    <cfRule type="cellIs" dxfId="23930" priority="3124" stopIfTrue="1" operator="lessThan">
      <formula>0</formula>
    </cfRule>
    <cfRule type="cellIs" dxfId="23929" priority="3125" stopIfTrue="1" operator="greaterThan">
      <formula>0</formula>
    </cfRule>
  </conditionalFormatting>
  <conditionalFormatting sqref="P9:Q9">
    <cfRule type="cellIs" dxfId="23928" priority="3122" stopIfTrue="1" operator="lessThan">
      <formula>0</formula>
    </cfRule>
    <cfRule type="cellIs" dxfId="23927" priority="3123" stopIfTrue="1" operator="greaterThan">
      <formula>0</formula>
    </cfRule>
  </conditionalFormatting>
  <conditionalFormatting sqref="P9:Q9">
    <cfRule type="cellIs" dxfId="23926" priority="3120" stopIfTrue="1" operator="lessThan">
      <formula>0</formula>
    </cfRule>
    <cfRule type="cellIs" dxfId="23925" priority="3121" stopIfTrue="1" operator="greaterThan">
      <formula>0</formula>
    </cfRule>
  </conditionalFormatting>
  <conditionalFormatting sqref="P9:Q9">
    <cfRule type="cellIs" dxfId="23924" priority="3118" stopIfTrue="1" operator="lessThan">
      <formula>0</formula>
    </cfRule>
    <cfRule type="cellIs" dxfId="23923" priority="3119" stopIfTrue="1" operator="greaterThan">
      <formula>0</formula>
    </cfRule>
  </conditionalFormatting>
  <conditionalFormatting sqref="P11:Q11">
    <cfRule type="cellIs" dxfId="23922" priority="3116" stopIfTrue="1" operator="lessThan">
      <formula>0</formula>
    </cfRule>
    <cfRule type="cellIs" dxfId="23921" priority="3117" stopIfTrue="1" operator="greaterThan">
      <formula>0</formula>
    </cfRule>
  </conditionalFormatting>
  <conditionalFormatting sqref="P11:Q11">
    <cfRule type="cellIs" dxfId="23920" priority="3114" stopIfTrue="1" operator="lessThan">
      <formula>0</formula>
    </cfRule>
    <cfRule type="cellIs" dxfId="23919" priority="3115" stopIfTrue="1" operator="greaterThan">
      <formula>0</formula>
    </cfRule>
  </conditionalFormatting>
  <conditionalFormatting sqref="P11:Q11">
    <cfRule type="cellIs" dxfId="23918" priority="3112" stopIfTrue="1" operator="lessThan">
      <formula>0</formula>
    </cfRule>
    <cfRule type="cellIs" dxfId="23917" priority="3113" stopIfTrue="1" operator="greaterThan">
      <formula>0</formula>
    </cfRule>
  </conditionalFormatting>
  <conditionalFormatting sqref="P11:Q11">
    <cfRule type="cellIs" dxfId="23916" priority="3110" stopIfTrue="1" operator="lessThan">
      <formula>0</formula>
    </cfRule>
    <cfRule type="cellIs" dxfId="23915" priority="3111" stopIfTrue="1" operator="greaterThan">
      <formula>0</formula>
    </cfRule>
  </conditionalFormatting>
  <conditionalFormatting sqref="P11:Q11">
    <cfRule type="cellIs" dxfId="23914" priority="3108" stopIfTrue="1" operator="lessThan">
      <formula>0</formula>
    </cfRule>
    <cfRule type="cellIs" dxfId="23913" priority="3109" stopIfTrue="1" operator="greaterThan">
      <formula>0</formula>
    </cfRule>
  </conditionalFormatting>
  <conditionalFormatting sqref="P11:Q11">
    <cfRule type="cellIs" dxfId="23912" priority="3106" stopIfTrue="1" operator="lessThan">
      <formula>0</formula>
    </cfRule>
    <cfRule type="cellIs" dxfId="23911" priority="3107" stopIfTrue="1" operator="greaterThan">
      <formula>0</formula>
    </cfRule>
  </conditionalFormatting>
  <conditionalFormatting sqref="P11:Q11">
    <cfRule type="cellIs" dxfId="23910" priority="3104" stopIfTrue="1" operator="lessThan">
      <formula>0</formula>
    </cfRule>
    <cfRule type="cellIs" dxfId="23909" priority="3105" stopIfTrue="1" operator="greaterThan">
      <formula>0</formula>
    </cfRule>
  </conditionalFormatting>
  <conditionalFormatting sqref="P11:Q11">
    <cfRule type="cellIs" dxfId="23908" priority="3102" stopIfTrue="1" operator="lessThan">
      <formula>0</formula>
    </cfRule>
    <cfRule type="cellIs" dxfId="23907" priority="3103" stopIfTrue="1" operator="greaterThan">
      <formula>0</formula>
    </cfRule>
  </conditionalFormatting>
  <conditionalFormatting sqref="P11:Q11">
    <cfRule type="cellIs" dxfId="23906" priority="3100" stopIfTrue="1" operator="lessThan">
      <formula>0</formula>
    </cfRule>
    <cfRule type="cellIs" dxfId="23905" priority="3101" stopIfTrue="1" operator="greaterThan">
      <formula>0</formula>
    </cfRule>
  </conditionalFormatting>
  <conditionalFormatting sqref="P11:Q11">
    <cfRule type="cellIs" dxfId="23904" priority="3098" stopIfTrue="1" operator="lessThan">
      <formula>0</formula>
    </cfRule>
    <cfRule type="cellIs" dxfId="23903" priority="3099" stopIfTrue="1" operator="greaterThan">
      <formula>0</formula>
    </cfRule>
  </conditionalFormatting>
  <conditionalFormatting sqref="P11:Q11">
    <cfRule type="cellIs" dxfId="23902" priority="3096" stopIfTrue="1" operator="lessThan">
      <formula>0</formula>
    </cfRule>
    <cfRule type="cellIs" dxfId="23901" priority="3097" stopIfTrue="1" operator="greaterThan">
      <formula>0</formula>
    </cfRule>
  </conditionalFormatting>
  <conditionalFormatting sqref="P11:Q11">
    <cfRule type="cellIs" dxfId="23900" priority="3094" stopIfTrue="1" operator="lessThan">
      <formula>0</formula>
    </cfRule>
    <cfRule type="cellIs" dxfId="23899" priority="3095" stopIfTrue="1" operator="greaterThan">
      <formula>0</formula>
    </cfRule>
  </conditionalFormatting>
  <conditionalFormatting sqref="P11:Q11">
    <cfRule type="cellIs" dxfId="23898" priority="3092" stopIfTrue="1" operator="lessThan">
      <formula>0</formula>
    </cfRule>
    <cfRule type="cellIs" dxfId="23897" priority="3093" stopIfTrue="1" operator="greaterThan">
      <formula>0</formula>
    </cfRule>
  </conditionalFormatting>
  <conditionalFormatting sqref="P11:Q11">
    <cfRule type="cellIs" dxfId="23896" priority="3090" stopIfTrue="1" operator="lessThan">
      <formula>0</formula>
    </cfRule>
    <cfRule type="cellIs" dxfId="23895" priority="3091" stopIfTrue="1" operator="greaterThan">
      <formula>0</formula>
    </cfRule>
  </conditionalFormatting>
  <conditionalFormatting sqref="P11:Q11">
    <cfRule type="cellIs" dxfId="23894" priority="3088" stopIfTrue="1" operator="lessThan">
      <formula>0</formula>
    </cfRule>
    <cfRule type="cellIs" dxfId="23893" priority="3089" stopIfTrue="1" operator="greaterThan">
      <formula>0</formula>
    </cfRule>
  </conditionalFormatting>
  <conditionalFormatting sqref="P11:Q11">
    <cfRule type="cellIs" dxfId="23892" priority="3086" stopIfTrue="1" operator="lessThan">
      <formula>0</formula>
    </cfRule>
    <cfRule type="cellIs" dxfId="23891" priority="3087" stopIfTrue="1" operator="greaterThan">
      <formula>0</formula>
    </cfRule>
  </conditionalFormatting>
  <conditionalFormatting sqref="P11:Q11">
    <cfRule type="cellIs" dxfId="23890" priority="3084" stopIfTrue="1" operator="lessThan">
      <formula>0</formula>
    </cfRule>
    <cfRule type="cellIs" dxfId="23889" priority="3085" stopIfTrue="1" operator="greaterThan">
      <formula>0</formula>
    </cfRule>
  </conditionalFormatting>
  <conditionalFormatting sqref="P11:Q11">
    <cfRule type="cellIs" dxfId="23888" priority="3082" stopIfTrue="1" operator="lessThan">
      <formula>0</formula>
    </cfRule>
    <cfRule type="cellIs" dxfId="23887" priority="3083" stopIfTrue="1" operator="greaterThan">
      <formula>0</formula>
    </cfRule>
  </conditionalFormatting>
  <conditionalFormatting sqref="P11:Q11">
    <cfRule type="cellIs" dxfId="23886" priority="3080" stopIfTrue="1" operator="lessThan">
      <formula>0</formula>
    </cfRule>
    <cfRule type="cellIs" dxfId="23885" priority="3081" stopIfTrue="1" operator="greaterThan">
      <formula>0</formula>
    </cfRule>
  </conditionalFormatting>
  <conditionalFormatting sqref="P11:Q11">
    <cfRule type="cellIs" dxfId="23884" priority="3078" stopIfTrue="1" operator="lessThan">
      <formula>0</formula>
    </cfRule>
    <cfRule type="cellIs" dxfId="23883" priority="3079" stopIfTrue="1" operator="greaterThan">
      <formula>0</formula>
    </cfRule>
  </conditionalFormatting>
  <conditionalFormatting sqref="P11:Q11">
    <cfRule type="cellIs" dxfId="23882" priority="3076" stopIfTrue="1" operator="lessThan">
      <formula>0</formula>
    </cfRule>
    <cfRule type="cellIs" dxfId="23881" priority="3077" stopIfTrue="1" operator="greaterThan">
      <formula>0</formula>
    </cfRule>
  </conditionalFormatting>
  <conditionalFormatting sqref="P13:Q13">
    <cfRule type="cellIs" dxfId="23880" priority="3074" stopIfTrue="1" operator="lessThan">
      <formula>0</formula>
    </cfRule>
    <cfRule type="cellIs" dxfId="23879" priority="3075" stopIfTrue="1" operator="greaterThan">
      <formula>0</formula>
    </cfRule>
  </conditionalFormatting>
  <conditionalFormatting sqref="P13:Q13">
    <cfRule type="cellIs" dxfId="23878" priority="3072" stopIfTrue="1" operator="lessThan">
      <formula>0</formula>
    </cfRule>
    <cfRule type="cellIs" dxfId="23877" priority="3073" stopIfTrue="1" operator="greaterThan">
      <formula>0</formula>
    </cfRule>
  </conditionalFormatting>
  <conditionalFormatting sqref="P13:Q13">
    <cfRule type="cellIs" dxfId="23876" priority="3070" stopIfTrue="1" operator="lessThan">
      <formula>0</formula>
    </cfRule>
    <cfRule type="cellIs" dxfId="23875" priority="3071" stopIfTrue="1" operator="greaterThan">
      <formula>0</formula>
    </cfRule>
  </conditionalFormatting>
  <conditionalFormatting sqref="P13:Q13">
    <cfRule type="cellIs" dxfId="23874" priority="3068" stopIfTrue="1" operator="lessThan">
      <formula>0</formula>
    </cfRule>
    <cfRule type="cellIs" dxfId="23873" priority="3069" stopIfTrue="1" operator="greaterThan">
      <formula>0</formula>
    </cfRule>
  </conditionalFormatting>
  <conditionalFormatting sqref="P13:Q13">
    <cfRule type="cellIs" dxfId="23872" priority="3066" stopIfTrue="1" operator="lessThan">
      <formula>0</formula>
    </cfRule>
    <cfRule type="cellIs" dxfId="23871" priority="3067" stopIfTrue="1" operator="greaterThan">
      <formula>0</formula>
    </cfRule>
  </conditionalFormatting>
  <conditionalFormatting sqref="P13:Q13">
    <cfRule type="cellIs" dxfId="23870" priority="3064" stopIfTrue="1" operator="lessThan">
      <formula>0</formula>
    </cfRule>
    <cfRule type="cellIs" dxfId="23869" priority="3065" stopIfTrue="1" operator="greaterThan">
      <formula>0</formula>
    </cfRule>
  </conditionalFormatting>
  <conditionalFormatting sqref="P13:Q13">
    <cfRule type="cellIs" dxfId="23868" priority="3062" stopIfTrue="1" operator="lessThan">
      <formula>0</formula>
    </cfRule>
    <cfRule type="cellIs" dxfId="23867" priority="3063" stopIfTrue="1" operator="greaterThan">
      <formula>0</formula>
    </cfRule>
  </conditionalFormatting>
  <conditionalFormatting sqref="P13:Q13">
    <cfRule type="cellIs" dxfId="23866" priority="3060" stopIfTrue="1" operator="lessThan">
      <formula>0</formula>
    </cfRule>
    <cfRule type="cellIs" dxfId="23865" priority="3061" stopIfTrue="1" operator="greaterThan">
      <formula>0</formula>
    </cfRule>
  </conditionalFormatting>
  <conditionalFormatting sqref="P13:Q13">
    <cfRule type="cellIs" dxfId="23864" priority="3058" stopIfTrue="1" operator="lessThan">
      <formula>0</formula>
    </cfRule>
    <cfRule type="cellIs" dxfId="23863" priority="3059" stopIfTrue="1" operator="greaterThan">
      <formula>0</formula>
    </cfRule>
  </conditionalFormatting>
  <conditionalFormatting sqref="P13:Q13">
    <cfRule type="cellIs" dxfId="23862" priority="3056" stopIfTrue="1" operator="lessThan">
      <formula>0</formula>
    </cfRule>
    <cfRule type="cellIs" dxfId="23861" priority="3057" stopIfTrue="1" operator="greaterThan">
      <formula>0</formula>
    </cfRule>
  </conditionalFormatting>
  <conditionalFormatting sqref="P13:Q13">
    <cfRule type="cellIs" dxfId="23860" priority="3054" stopIfTrue="1" operator="lessThan">
      <formula>0</formula>
    </cfRule>
    <cfRule type="cellIs" dxfId="23859" priority="3055" stopIfTrue="1" operator="greaterThan">
      <formula>0</formula>
    </cfRule>
  </conditionalFormatting>
  <conditionalFormatting sqref="P13:Q13">
    <cfRule type="cellIs" dxfId="23858" priority="3052" stopIfTrue="1" operator="lessThan">
      <formula>0</formula>
    </cfRule>
    <cfRule type="cellIs" dxfId="23857" priority="3053" stopIfTrue="1" operator="greaterThan">
      <formula>0</formula>
    </cfRule>
  </conditionalFormatting>
  <conditionalFormatting sqref="P13:Q13">
    <cfRule type="cellIs" dxfId="23856" priority="3050" stopIfTrue="1" operator="lessThan">
      <formula>0</formula>
    </cfRule>
    <cfRule type="cellIs" dxfId="23855" priority="3051" stopIfTrue="1" operator="greaterThan">
      <formula>0</formula>
    </cfRule>
  </conditionalFormatting>
  <conditionalFormatting sqref="P13:Q13">
    <cfRule type="cellIs" dxfId="23854" priority="3048" stopIfTrue="1" operator="lessThan">
      <formula>0</formula>
    </cfRule>
    <cfRule type="cellIs" dxfId="23853" priority="3049" stopIfTrue="1" operator="greaterThan">
      <formula>0</formula>
    </cfRule>
  </conditionalFormatting>
  <conditionalFormatting sqref="P13:Q13">
    <cfRule type="cellIs" dxfId="23852" priority="3046" stopIfTrue="1" operator="lessThan">
      <formula>0</formula>
    </cfRule>
    <cfRule type="cellIs" dxfId="23851" priority="3047" stopIfTrue="1" operator="greaterThan">
      <formula>0</formula>
    </cfRule>
  </conditionalFormatting>
  <conditionalFormatting sqref="P13:Q13">
    <cfRule type="cellIs" dxfId="23850" priority="3044" stopIfTrue="1" operator="lessThan">
      <formula>0</formula>
    </cfRule>
    <cfRule type="cellIs" dxfId="23849" priority="3045" stopIfTrue="1" operator="greaterThan">
      <formula>0</formula>
    </cfRule>
  </conditionalFormatting>
  <conditionalFormatting sqref="P13:Q13">
    <cfRule type="cellIs" dxfId="23848" priority="3042" stopIfTrue="1" operator="lessThan">
      <formula>0</formula>
    </cfRule>
    <cfRule type="cellIs" dxfId="23847" priority="3043" stopIfTrue="1" operator="greaterThan">
      <formula>0</formula>
    </cfRule>
  </conditionalFormatting>
  <conditionalFormatting sqref="P13:Q13">
    <cfRule type="cellIs" dxfId="23846" priority="3040" stopIfTrue="1" operator="lessThan">
      <formula>0</formula>
    </cfRule>
    <cfRule type="cellIs" dxfId="23845" priority="3041" stopIfTrue="1" operator="greaterThan">
      <formula>0</formula>
    </cfRule>
  </conditionalFormatting>
  <conditionalFormatting sqref="P13:Q13">
    <cfRule type="cellIs" dxfId="23844" priority="3038" stopIfTrue="1" operator="lessThan">
      <formula>0</formula>
    </cfRule>
    <cfRule type="cellIs" dxfId="23843" priority="3039" stopIfTrue="1" operator="greaterThan">
      <formula>0</formula>
    </cfRule>
  </conditionalFormatting>
  <conditionalFormatting sqref="P13:Q13">
    <cfRule type="cellIs" dxfId="23842" priority="3036" stopIfTrue="1" operator="lessThan">
      <formula>0</formula>
    </cfRule>
    <cfRule type="cellIs" dxfId="23841" priority="3037" stopIfTrue="1" operator="greaterThan">
      <formula>0</formula>
    </cfRule>
  </conditionalFormatting>
  <conditionalFormatting sqref="P13:Q13">
    <cfRule type="cellIs" dxfId="23840" priority="3034" stopIfTrue="1" operator="lessThan">
      <formula>0</formula>
    </cfRule>
    <cfRule type="cellIs" dxfId="23839" priority="3035" stopIfTrue="1" operator="greaterThan">
      <formula>0</formula>
    </cfRule>
  </conditionalFormatting>
  <conditionalFormatting sqref="P15:Q15">
    <cfRule type="cellIs" dxfId="23838" priority="3032" stopIfTrue="1" operator="lessThan">
      <formula>0</formula>
    </cfRule>
    <cfRule type="cellIs" dxfId="23837" priority="3033" stopIfTrue="1" operator="greaterThan">
      <formula>0</formula>
    </cfRule>
  </conditionalFormatting>
  <conditionalFormatting sqref="P15:Q15">
    <cfRule type="cellIs" dxfId="23836" priority="3030" stopIfTrue="1" operator="lessThan">
      <formula>0</formula>
    </cfRule>
    <cfRule type="cellIs" dxfId="23835" priority="3031" stopIfTrue="1" operator="greaterThan">
      <formula>0</formula>
    </cfRule>
  </conditionalFormatting>
  <conditionalFormatting sqref="P15:Q15">
    <cfRule type="cellIs" dxfId="23834" priority="3028" stopIfTrue="1" operator="lessThan">
      <formula>0</formula>
    </cfRule>
    <cfRule type="cellIs" dxfId="23833" priority="3029" stopIfTrue="1" operator="greaterThan">
      <formula>0</formula>
    </cfRule>
  </conditionalFormatting>
  <conditionalFormatting sqref="P15:Q15">
    <cfRule type="cellIs" dxfId="23832" priority="3026" stopIfTrue="1" operator="lessThan">
      <formula>0</formula>
    </cfRule>
    <cfRule type="cellIs" dxfId="23831" priority="3027" stopIfTrue="1" operator="greaterThan">
      <formula>0</formula>
    </cfRule>
  </conditionalFormatting>
  <conditionalFormatting sqref="P15:Q15">
    <cfRule type="cellIs" dxfId="23830" priority="3024" stopIfTrue="1" operator="lessThan">
      <formula>0</formula>
    </cfRule>
    <cfRule type="cellIs" dxfId="23829" priority="3025" stopIfTrue="1" operator="greaterThan">
      <formula>0</formula>
    </cfRule>
  </conditionalFormatting>
  <conditionalFormatting sqref="P15:Q15">
    <cfRule type="cellIs" dxfId="23828" priority="3022" stopIfTrue="1" operator="lessThan">
      <formula>0</formula>
    </cfRule>
    <cfRule type="cellIs" dxfId="23827" priority="3023" stopIfTrue="1" operator="greaterThan">
      <formula>0</formula>
    </cfRule>
  </conditionalFormatting>
  <conditionalFormatting sqref="P15:Q15">
    <cfRule type="cellIs" dxfId="23826" priority="3020" stopIfTrue="1" operator="lessThan">
      <formula>0</formula>
    </cfRule>
    <cfRule type="cellIs" dxfId="23825" priority="3021" stopIfTrue="1" operator="greaterThan">
      <formula>0</formula>
    </cfRule>
  </conditionalFormatting>
  <conditionalFormatting sqref="P15:Q15">
    <cfRule type="cellIs" dxfId="23824" priority="3018" stopIfTrue="1" operator="lessThan">
      <formula>0</formula>
    </cfRule>
    <cfRule type="cellIs" dxfId="23823" priority="3019" stopIfTrue="1" operator="greaterThan">
      <formula>0</formula>
    </cfRule>
  </conditionalFormatting>
  <conditionalFormatting sqref="P15:Q15">
    <cfRule type="cellIs" dxfId="23822" priority="3016" stopIfTrue="1" operator="lessThan">
      <formula>0</formula>
    </cfRule>
    <cfRule type="cellIs" dxfId="23821" priority="3017" stopIfTrue="1" operator="greaterThan">
      <formula>0</formula>
    </cfRule>
  </conditionalFormatting>
  <conditionalFormatting sqref="P15:Q15">
    <cfRule type="cellIs" dxfId="23820" priority="3014" stopIfTrue="1" operator="lessThan">
      <formula>0</formula>
    </cfRule>
    <cfRule type="cellIs" dxfId="23819" priority="3015" stopIfTrue="1" operator="greaterThan">
      <formula>0</formula>
    </cfRule>
  </conditionalFormatting>
  <conditionalFormatting sqref="P15:Q15">
    <cfRule type="cellIs" dxfId="23818" priority="3012" stopIfTrue="1" operator="lessThan">
      <formula>0</formula>
    </cfRule>
    <cfRule type="cellIs" dxfId="23817" priority="3013" stopIfTrue="1" operator="greaterThan">
      <formula>0</formula>
    </cfRule>
  </conditionalFormatting>
  <conditionalFormatting sqref="P15:Q15">
    <cfRule type="cellIs" dxfId="23816" priority="3010" stopIfTrue="1" operator="lessThan">
      <formula>0</formula>
    </cfRule>
    <cfRule type="cellIs" dxfId="23815" priority="3011" stopIfTrue="1" operator="greaterThan">
      <formula>0</formula>
    </cfRule>
  </conditionalFormatting>
  <conditionalFormatting sqref="P15:Q15">
    <cfRule type="cellIs" dxfId="23814" priority="3008" stopIfTrue="1" operator="lessThan">
      <formula>0</formula>
    </cfRule>
    <cfRule type="cellIs" dxfId="23813" priority="3009" stopIfTrue="1" operator="greaterThan">
      <formula>0</formula>
    </cfRule>
  </conditionalFormatting>
  <conditionalFormatting sqref="P15:Q15">
    <cfRule type="cellIs" dxfId="23812" priority="3006" stopIfTrue="1" operator="lessThan">
      <formula>0</formula>
    </cfRule>
    <cfRule type="cellIs" dxfId="23811" priority="3007" stopIfTrue="1" operator="greaterThan">
      <formula>0</formula>
    </cfRule>
  </conditionalFormatting>
  <conditionalFormatting sqref="P15:Q15">
    <cfRule type="cellIs" dxfId="23810" priority="3004" stopIfTrue="1" operator="lessThan">
      <formula>0</formula>
    </cfRule>
    <cfRule type="cellIs" dxfId="23809" priority="3005" stopIfTrue="1" operator="greaterThan">
      <formula>0</formula>
    </cfRule>
  </conditionalFormatting>
  <conditionalFormatting sqref="P15:Q15">
    <cfRule type="cellIs" dxfId="23808" priority="3002" stopIfTrue="1" operator="lessThan">
      <formula>0</formula>
    </cfRule>
    <cfRule type="cellIs" dxfId="23807" priority="3003" stopIfTrue="1" operator="greaterThan">
      <formula>0</formula>
    </cfRule>
  </conditionalFormatting>
  <conditionalFormatting sqref="P15:Q15">
    <cfRule type="cellIs" dxfId="23806" priority="3000" stopIfTrue="1" operator="lessThan">
      <formula>0</formula>
    </cfRule>
    <cfRule type="cellIs" dxfId="23805" priority="3001" stopIfTrue="1" operator="greaterThan">
      <formula>0</formula>
    </cfRule>
  </conditionalFormatting>
  <conditionalFormatting sqref="P15:Q15">
    <cfRule type="cellIs" dxfId="23804" priority="2998" stopIfTrue="1" operator="lessThan">
      <formula>0</formula>
    </cfRule>
    <cfRule type="cellIs" dxfId="23803" priority="2999" stopIfTrue="1" operator="greaterThan">
      <formula>0</formula>
    </cfRule>
  </conditionalFormatting>
  <conditionalFormatting sqref="P15:Q15">
    <cfRule type="cellIs" dxfId="23802" priority="2996" stopIfTrue="1" operator="lessThan">
      <formula>0</formula>
    </cfRule>
    <cfRule type="cellIs" dxfId="23801" priority="2997" stopIfTrue="1" operator="greaterThan">
      <formula>0</formula>
    </cfRule>
  </conditionalFormatting>
  <conditionalFormatting sqref="P15:Q15">
    <cfRule type="cellIs" dxfId="23800" priority="2994" stopIfTrue="1" operator="lessThan">
      <formula>0</formula>
    </cfRule>
    <cfRule type="cellIs" dxfId="23799" priority="2995" stopIfTrue="1" operator="greaterThan">
      <formula>0</formula>
    </cfRule>
  </conditionalFormatting>
  <conditionalFormatting sqref="P15:Q15">
    <cfRule type="cellIs" dxfId="23798" priority="2992" stopIfTrue="1" operator="lessThan">
      <formula>0</formula>
    </cfRule>
    <cfRule type="cellIs" dxfId="23797" priority="2993" stopIfTrue="1" operator="greaterThan">
      <formula>0</formula>
    </cfRule>
  </conditionalFormatting>
  <conditionalFormatting sqref="P17:Q17">
    <cfRule type="cellIs" dxfId="23796" priority="2990" stopIfTrue="1" operator="lessThan">
      <formula>0</formula>
    </cfRule>
    <cfRule type="cellIs" dxfId="23795" priority="2991" stopIfTrue="1" operator="greaterThan">
      <formula>0</formula>
    </cfRule>
  </conditionalFormatting>
  <conditionalFormatting sqref="P17:Q17">
    <cfRule type="cellIs" dxfId="23794" priority="2988" stopIfTrue="1" operator="lessThan">
      <formula>0</formula>
    </cfRule>
    <cfRule type="cellIs" dxfId="23793" priority="2989" stopIfTrue="1" operator="greaterThan">
      <formula>0</formula>
    </cfRule>
  </conditionalFormatting>
  <conditionalFormatting sqref="P17:Q17">
    <cfRule type="cellIs" dxfId="23792" priority="2986" stopIfTrue="1" operator="lessThan">
      <formula>0</formula>
    </cfRule>
    <cfRule type="cellIs" dxfId="23791" priority="2987" stopIfTrue="1" operator="greaterThan">
      <formula>0</formula>
    </cfRule>
  </conditionalFormatting>
  <conditionalFormatting sqref="P17:Q17">
    <cfRule type="cellIs" dxfId="23790" priority="2984" stopIfTrue="1" operator="lessThan">
      <formula>0</formula>
    </cfRule>
    <cfRule type="cellIs" dxfId="23789" priority="2985" stopIfTrue="1" operator="greaterThan">
      <formula>0</formula>
    </cfRule>
  </conditionalFormatting>
  <conditionalFormatting sqref="P17:Q17">
    <cfRule type="cellIs" dxfId="23788" priority="2982" stopIfTrue="1" operator="lessThan">
      <formula>0</formula>
    </cfRule>
    <cfRule type="cellIs" dxfId="23787" priority="2983" stopIfTrue="1" operator="greaterThan">
      <formula>0</formula>
    </cfRule>
  </conditionalFormatting>
  <conditionalFormatting sqref="P17:Q17">
    <cfRule type="cellIs" dxfId="23786" priority="2980" stopIfTrue="1" operator="lessThan">
      <formula>0</formula>
    </cfRule>
    <cfRule type="cellIs" dxfId="23785" priority="2981" stopIfTrue="1" operator="greaterThan">
      <formula>0</formula>
    </cfRule>
  </conditionalFormatting>
  <conditionalFormatting sqref="P17:Q17">
    <cfRule type="cellIs" dxfId="23784" priority="2978" stopIfTrue="1" operator="lessThan">
      <formula>0</formula>
    </cfRule>
    <cfRule type="cellIs" dxfId="23783" priority="2979" stopIfTrue="1" operator="greaterThan">
      <formula>0</formula>
    </cfRule>
  </conditionalFormatting>
  <conditionalFormatting sqref="P17:Q17">
    <cfRule type="cellIs" dxfId="23782" priority="2976" stopIfTrue="1" operator="lessThan">
      <formula>0</formula>
    </cfRule>
    <cfRule type="cellIs" dxfId="23781" priority="2977" stopIfTrue="1" operator="greaterThan">
      <formula>0</formula>
    </cfRule>
  </conditionalFormatting>
  <conditionalFormatting sqref="P17:Q17">
    <cfRule type="cellIs" dxfId="23780" priority="2974" stopIfTrue="1" operator="lessThan">
      <formula>0</formula>
    </cfRule>
    <cfRule type="cellIs" dxfId="23779" priority="2975" stopIfTrue="1" operator="greaterThan">
      <formula>0</formula>
    </cfRule>
  </conditionalFormatting>
  <conditionalFormatting sqref="P17:Q17">
    <cfRule type="cellIs" dxfId="23778" priority="2972" stopIfTrue="1" operator="lessThan">
      <formula>0</formula>
    </cfRule>
    <cfRule type="cellIs" dxfId="23777" priority="2973" stopIfTrue="1" operator="greaterThan">
      <formula>0</formula>
    </cfRule>
  </conditionalFormatting>
  <conditionalFormatting sqref="P17:Q17">
    <cfRule type="cellIs" dxfId="23776" priority="2970" stopIfTrue="1" operator="lessThan">
      <formula>0</formula>
    </cfRule>
    <cfRule type="cellIs" dxfId="23775" priority="2971" stopIfTrue="1" operator="greaterThan">
      <formula>0</formula>
    </cfRule>
  </conditionalFormatting>
  <conditionalFormatting sqref="P17:Q17">
    <cfRule type="cellIs" dxfId="23774" priority="2968" stopIfTrue="1" operator="lessThan">
      <formula>0</formula>
    </cfRule>
    <cfRule type="cellIs" dxfId="23773" priority="2969" stopIfTrue="1" operator="greaterThan">
      <formula>0</formula>
    </cfRule>
  </conditionalFormatting>
  <conditionalFormatting sqref="P17:Q17">
    <cfRule type="cellIs" dxfId="23772" priority="2966" stopIfTrue="1" operator="lessThan">
      <formula>0</formula>
    </cfRule>
    <cfRule type="cellIs" dxfId="23771" priority="2967" stopIfTrue="1" operator="greaterThan">
      <formula>0</formula>
    </cfRule>
  </conditionalFormatting>
  <conditionalFormatting sqref="P17:Q17">
    <cfRule type="cellIs" dxfId="23770" priority="2964" stopIfTrue="1" operator="lessThan">
      <formula>0</formula>
    </cfRule>
    <cfRule type="cellIs" dxfId="23769" priority="2965" stopIfTrue="1" operator="greaterThan">
      <formula>0</formula>
    </cfRule>
  </conditionalFormatting>
  <conditionalFormatting sqref="P17:Q17">
    <cfRule type="cellIs" dxfId="23768" priority="2962" stopIfTrue="1" operator="lessThan">
      <formula>0</formula>
    </cfRule>
    <cfRule type="cellIs" dxfId="23767" priority="2963" stopIfTrue="1" operator="greaterThan">
      <formula>0</formula>
    </cfRule>
  </conditionalFormatting>
  <conditionalFormatting sqref="P17:Q17">
    <cfRule type="cellIs" dxfId="23766" priority="2960" stopIfTrue="1" operator="lessThan">
      <formula>0</formula>
    </cfRule>
    <cfRule type="cellIs" dxfId="23765" priority="2961" stopIfTrue="1" operator="greaterThan">
      <formula>0</formula>
    </cfRule>
  </conditionalFormatting>
  <conditionalFormatting sqref="P17:Q17">
    <cfRule type="cellIs" dxfId="23764" priority="2958" stopIfTrue="1" operator="lessThan">
      <formula>0</formula>
    </cfRule>
    <cfRule type="cellIs" dxfId="23763" priority="2959" stopIfTrue="1" operator="greaterThan">
      <formula>0</formula>
    </cfRule>
  </conditionalFormatting>
  <conditionalFormatting sqref="P17:Q17">
    <cfRule type="cellIs" dxfId="23762" priority="2956" stopIfTrue="1" operator="lessThan">
      <formula>0</formula>
    </cfRule>
    <cfRule type="cellIs" dxfId="23761" priority="2957" stopIfTrue="1" operator="greaterThan">
      <formula>0</formula>
    </cfRule>
  </conditionalFormatting>
  <conditionalFormatting sqref="P17:Q17">
    <cfRule type="cellIs" dxfId="23760" priority="2954" stopIfTrue="1" operator="lessThan">
      <formula>0</formula>
    </cfRule>
    <cfRule type="cellIs" dxfId="23759" priority="2955" stopIfTrue="1" operator="greaterThan">
      <formula>0</formula>
    </cfRule>
  </conditionalFormatting>
  <conditionalFormatting sqref="P17:Q17">
    <cfRule type="cellIs" dxfId="23758" priority="2952" stopIfTrue="1" operator="lessThan">
      <formula>0</formula>
    </cfRule>
    <cfRule type="cellIs" dxfId="23757" priority="2953" stopIfTrue="1" operator="greaterThan">
      <formula>0</formula>
    </cfRule>
  </conditionalFormatting>
  <conditionalFormatting sqref="P17:Q17">
    <cfRule type="cellIs" dxfId="23756" priority="2950" stopIfTrue="1" operator="lessThan">
      <formula>0</formula>
    </cfRule>
    <cfRule type="cellIs" dxfId="23755" priority="2951" stopIfTrue="1" operator="greaterThan">
      <formula>0</formula>
    </cfRule>
  </conditionalFormatting>
  <conditionalFormatting sqref="P19:Q19">
    <cfRule type="cellIs" dxfId="23754" priority="2948" stopIfTrue="1" operator="lessThan">
      <formula>0</formula>
    </cfRule>
    <cfRule type="cellIs" dxfId="23753" priority="2949" stopIfTrue="1" operator="greaterThan">
      <formula>0</formula>
    </cfRule>
  </conditionalFormatting>
  <conditionalFormatting sqref="P19:Q19">
    <cfRule type="cellIs" dxfId="23752" priority="2946" stopIfTrue="1" operator="lessThan">
      <formula>0</formula>
    </cfRule>
    <cfRule type="cellIs" dxfId="23751" priority="2947" stopIfTrue="1" operator="greaterThan">
      <formula>0</formula>
    </cfRule>
  </conditionalFormatting>
  <conditionalFormatting sqref="P19:Q19">
    <cfRule type="cellIs" dxfId="23750" priority="2944" stopIfTrue="1" operator="lessThan">
      <formula>0</formula>
    </cfRule>
    <cfRule type="cellIs" dxfId="23749" priority="2945" stopIfTrue="1" operator="greaterThan">
      <formula>0</formula>
    </cfRule>
  </conditionalFormatting>
  <conditionalFormatting sqref="P19:Q19">
    <cfRule type="cellIs" dxfId="23748" priority="2942" stopIfTrue="1" operator="lessThan">
      <formula>0</formula>
    </cfRule>
    <cfRule type="cellIs" dxfId="23747" priority="2943" stopIfTrue="1" operator="greaterThan">
      <formula>0</formula>
    </cfRule>
  </conditionalFormatting>
  <conditionalFormatting sqref="P19:Q19">
    <cfRule type="cellIs" dxfId="23746" priority="2940" stopIfTrue="1" operator="lessThan">
      <formula>0</formula>
    </cfRule>
    <cfRule type="cellIs" dxfId="23745" priority="2941" stopIfTrue="1" operator="greaterThan">
      <formula>0</formula>
    </cfRule>
  </conditionalFormatting>
  <conditionalFormatting sqref="P19:Q19">
    <cfRule type="cellIs" dxfId="23744" priority="2938" stopIfTrue="1" operator="lessThan">
      <formula>0</formula>
    </cfRule>
    <cfRule type="cellIs" dxfId="23743" priority="2939" stopIfTrue="1" operator="greaterThan">
      <formula>0</formula>
    </cfRule>
  </conditionalFormatting>
  <conditionalFormatting sqref="P19:Q19">
    <cfRule type="cellIs" dxfId="23742" priority="2936" stopIfTrue="1" operator="lessThan">
      <formula>0</formula>
    </cfRule>
    <cfRule type="cellIs" dxfId="23741" priority="2937" stopIfTrue="1" operator="greaterThan">
      <formula>0</formula>
    </cfRule>
  </conditionalFormatting>
  <conditionalFormatting sqref="P19:Q19">
    <cfRule type="cellIs" dxfId="23740" priority="2934" stopIfTrue="1" operator="lessThan">
      <formula>0</formula>
    </cfRule>
    <cfRule type="cellIs" dxfId="23739" priority="2935" stopIfTrue="1" operator="greaterThan">
      <formula>0</formula>
    </cfRule>
  </conditionalFormatting>
  <conditionalFormatting sqref="P19:Q19">
    <cfRule type="cellIs" dxfId="23738" priority="2932" stopIfTrue="1" operator="lessThan">
      <formula>0</formula>
    </cfRule>
    <cfRule type="cellIs" dxfId="23737" priority="2933" stopIfTrue="1" operator="greaterThan">
      <formula>0</formula>
    </cfRule>
  </conditionalFormatting>
  <conditionalFormatting sqref="P19:Q19">
    <cfRule type="cellIs" dxfId="23736" priority="2930" stopIfTrue="1" operator="lessThan">
      <formula>0</formula>
    </cfRule>
    <cfRule type="cellIs" dxfId="23735" priority="2931" stopIfTrue="1" operator="greaterThan">
      <formula>0</formula>
    </cfRule>
  </conditionalFormatting>
  <conditionalFormatting sqref="P19:Q19">
    <cfRule type="cellIs" dxfId="23734" priority="2928" stopIfTrue="1" operator="lessThan">
      <formula>0</formula>
    </cfRule>
    <cfRule type="cellIs" dxfId="23733" priority="2929" stopIfTrue="1" operator="greaterThan">
      <formula>0</formula>
    </cfRule>
  </conditionalFormatting>
  <conditionalFormatting sqref="P19:Q19">
    <cfRule type="cellIs" dxfId="23732" priority="2926" stopIfTrue="1" operator="lessThan">
      <formula>0</formula>
    </cfRule>
    <cfRule type="cellIs" dxfId="23731" priority="2927" stopIfTrue="1" operator="greaterThan">
      <formula>0</formula>
    </cfRule>
  </conditionalFormatting>
  <conditionalFormatting sqref="P19:Q19">
    <cfRule type="cellIs" dxfId="23730" priority="2924" stopIfTrue="1" operator="lessThan">
      <formula>0</formula>
    </cfRule>
    <cfRule type="cellIs" dxfId="23729" priority="2925" stopIfTrue="1" operator="greaterThan">
      <formula>0</formula>
    </cfRule>
  </conditionalFormatting>
  <conditionalFormatting sqref="P19:Q19">
    <cfRule type="cellIs" dxfId="23728" priority="2922" stopIfTrue="1" operator="lessThan">
      <formula>0</formula>
    </cfRule>
    <cfRule type="cellIs" dxfId="23727" priority="2923" stopIfTrue="1" operator="greaterThan">
      <formula>0</formula>
    </cfRule>
  </conditionalFormatting>
  <conditionalFormatting sqref="P19:Q19">
    <cfRule type="cellIs" dxfId="23726" priority="2920" stopIfTrue="1" operator="lessThan">
      <formula>0</formula>
    </cfRule>
    <cfRule type="cellIs" dxfId="23725" priority="2921" stopIfTrue="1" operator="greaterThan">
      <formula>0</formula>
    </cfRule>
  </conditionalFormatting>
  <conditionalFormatting sqref="P19:Q19">
    <cfRule type="cellIs" dxfId="23724" priority="2918" stopIfTrue="1" operator="lessThan">
      <formula>0</formula>
    </cfRule>
    <cfRule type="cellIs" dxfId="23723" priority="2919" stopIfTrue="1" operator="greaterThan">
      <formula>0</formula>
    </cfRule>
  </conditionalFormatting>
  <conditionalFormatting sqref="P19:Q19">
    <cfRule type="cellIs" dxfId="23722" priority="2916" stopIfTrue="1" operator="lessThan">
      <formula>0</formula>
    </cfRule>
    <cfRule type="cellIs" dxfId="23721" priority="2917" stopIfTrue="1" operator="greaterThan">
      <formula>0</formula>
    </cfRule>
  </conditionalFormatting>
  <conditionalFormatting sqref="P19:Q19">
    <cfRule type="cellIs" dxfId="23720" priority="2914" stopIfTrue="1" operator="lessThan">
      <formula>0</formula>
    </cfRule>
    <cfRule type="cellIs" dxfId="23719" priority="2915" stopIfTrue="1" operator="greaterThan">
      <formula>0</formula>
    </cfRule>
  </conditionalFormatting>
  <conditionalFormatting sqref="P19:Q19">
    <cfRule type="cellIs" dxfId="23718" priority="2912" stopIfTrue="1" operator="lessThan">
      <formula>0</formula>
    </cfRule>
    <cfRule type="cellIs" dxfId="23717" priority="2913" stopIfTrue="1" operator="greaterThan">
      <formula>0</formula>
    </cfRule>
  </conditionalFormatting>
  <conditionalFormatting sqref="P19:Q19">
    <cfRule type="cellIs" dxfId="23716" priority="2910" stopIfTrue="1" operator="lessThan">
      <formula>0</formula>
    </cfRule>
    <cfRule type="cellIs" dxfId="23715" priority="2911" stopIfTrue="1" operator="greaterThan">
      <formula>0</formula>
    </cfRule>
  </conditionalFormatting>
  <conditionalFormatting sqref="P19:Q19">
    <cfRule type="cellIs" dxfId="23714" priority="2908" stopIfTrue="1" operator="lessThan">
      <formula>0</formula>
    </cfRule>
    <cfRule type="cellIs" dxfId="23713" priority="2909" stopIfTrue="1" operator="greaterThan">
      <formula>0</formula>
    </cfRule>
  </conditionalFormatting>
  <conditionalFormatting sqref="P21:Q21">
    <cfRule type="cellIs" dxfId="23712" priority="2906" stopIfTrue="1" operator="lessThan">
      <formula>0</formula>
    </cfRule>
    <cfRule type="cellIs" dxfId="23711" priority="2907" stopIfTrue="1" operator="greaterThan">
      <formula>0</formula>
    </cfRule>
  </conditionalFormatting>
  <conditionalFormatting sqref="P21:Q21">
    <cfRule type="cellIs" dxfId="23710" priority="2904" stopIfTrue="1" operator="lessThan">
      <formula>0</formula>
    </cfRule>
    <cfRule type="cellIs" dxfId="23709" priority="2905" stopIfTrue="1" operator="greaterThan">
      <formula>0</formula>
    </cfRule>
  </conditionalFormatting>
  <conditionalFormatting sqref="P21:Q21">
    <cfRule type="cellIs" dxfId="23708" priority="2902" stopIfTrue="1" operator="lessThan">
      <formula>0</formula>
    </cfRule>
    <cfRule type="cellIs" dxfId="23707" priority="2903" stopIfTrue="1" operator="greaterThan">
      <formula>0</formula>
    </cfRule>
  </conditionalFormatting>
  <conditionalFormatting sqref="P21:Q21">
    <cfRule type="cellIs" dxfId="23706" priority="2900" stopIfTrue="1" operator="lessThan">
      <formula>0</formula>
    </cfRule>
    <cfRule type="cellIs" dxfId="23705" priority="2901" stopIfTrue="1" operator="greaterThan">
      <formula>0</formula>
    </cfRule>
  </conditionalFormatting>
  <conditionalFormatting sqref="P21:Q21">
    <cfRule type="cellIs" dxfId="23704" priority="2898" stopIfTrue="1" operator="lessThan">
      <formula>0</formula>
    </cfRule>
    <cfRule type="cellIs" dxfId="23703" priority="2899" stopIfTrue="1" operator="greaterThan">
      <formula>0</formula>
    </cfRule>
  </conditionalFormatting>
  <conditionalFormatting sqref="P21:Q21">
    <cfRule type="cellIs" dxfId="23702" priority="2896" stopIfTrue="1" operator="lessThan">
      <formula>0</formula>
    </cfRule>
    <cfRule type="cellIs" dxfId="23701" priority="2897" stopIfTrue="1" operator="greaterThan">
      <formula>0</formula>
    </cfRule>
  </conditionalFormatting>
  <conditionalFormatting sqref="P21:Q21">
    <cfRule type="cellIs" dxfId="23700" priority="2894" stopIfTrue="1" operator="lessThan">
      <formula>0</formula>
    </cfRule>
    <cfRule type="cellIs" dxfId="23699" priority="2895" stopIfTrue="1" operator="greaterThan">
      <formula>0</formula>
    </cfRule>
  </conditionalFormatting>
  <conditionalFormatting sqref="P21:Q21">
    <cfRule type="cellIs" dxfId="23698" priority="2892" stopIfTrue="1" operator="lessThan">
      <formula>0</formula>
    </cfRule>
    <cfRule type="cellIs" dxfId="23697" priority="2893" stopIfTrue="1" operator="greaterThan">
      <formula>0</formula>
    </cfRule>
  </conditionalFormatting>
  <conditionalFormatting sqref="P21:Q21">
    <cfRule type="cellIs" dxfId="23696" priority="2890" stopIfTrue="1" operator="lessThan">
      <formula>0</formula>
    </cfRule>
    <cfRule type="cellIs" dxfId="23695" priority="2891" stopIfTrue="1" operator="greaterThan">
      <formula>0</formula>
    </cfRule>
  </conditionalFormatting>
  <conditionalFormatting sqref="P21:Q21">
    <cfRule type="cellIs" dxfId="23694" priority="2888" stopIfTrue="1" operator="lessThan">
      <formula>0</formula>
    </cfRule>
    <cfRule type="cellIs" dxfId="23693" priority="2889" stopIfTrue="1" operator="greaterThan">
      <formula>0</formula>
    </cfRule>
  </conditionalFormatting>
  <conditionalFormatting sqref="P21:Q21">
    <cfRule type="cellIs" dxfId="23692" priority="2886" stopIfTrue="1" operator="lessThan">
      <formula>0</formula>
    </cfRule>
    <cfRule type="cellIs" dxfId="23691" priority="2887" stopIfTrue="1" operator="greaterThan">
      <formula>0</formula>
    </cfRule>
  </conditionalFormatting>
  <conditionalFormatting sqref="P21:Q21">
    <cfRule type="cellIs" dxfId="23690" priority="2884" stopIfTrue="1" operator="lessThan">
      <formula>0</formula>
    </cfRule>
    <cfRule type="cellIs" dxfId="23689" priority="2885" stopIfTrue="1" operator="greaterThan">
      <formula>0</formula>
    </cfRule>
  </conditionalFormatting>
  <conditionalFormatting sqref="P21:Q21">
    <cfRule type="cellIs" dxfId="23688" priority="2882" stopIfTrue="1" operator="lessThan">
      <formula>0</formula>
    </cfRule>
    <cfRule type="cellIs" dxfId="23687" priority="2883" stopIfTrue="1" operator="greaterThan">
      <formula>0</formula>
    </cfRule>
  </conditionalFormatting>
  <conditionalFormatting sqref="P21:Q21">
    <cfRule type="cellIs" dxfId="23686" priority="2880" stopIfTrue="1" operator="lessThan">
      <formula>0</formula>
    </cfRule>
    <cfRule type="cellIs" dxfId="23685" priority="2881" stopIfTrue="1" operator="greaterThan">
      <formula>0</formula>
    </cfRule>
  </conditionalFormatting>
  <conditionalFormatting sqref="P21:Q21">
    <cfRule type="cellIs" dxfId="23684" priority="2878" stopIfTrue="1" operator="lessThan">
      <formula>0</formula>
    </cfRule>
    <cfRule type="cellIs" dxfId="23683" priority="2879" stopIfTrue="1" operator="greaterThan">
      <formula>0</formula>
    </cfRule>
  </conditionalFormatting>
  <conditionalFormatting sqref="P21:Q21">
    <cfRule type="cellIs" dxfId="23682" priority="2876" stopIfTrue="1" operator="lessThan">
      <formula>0</formula>
    </cfRule>
    <cfRule type="cellIs" dxfId="23681" priority="2877" stopIfTrue="1" operator="greaterThan">
      <formula>0</formula>
    </cfRule>
  </conditionalFormatting>
  <conditionalFormatting sqref="P21:Q21">
    <cfRule type="cellIs" dxfId="23680" priority="2874" stopIfTrue="1" operator="lessThan">
      <formula>0</formula>
    </cfRule>
    <cfRule type="cellIs" dxfId="23679" priority="2875" stopIfTrue="1" operator="greaterThan">
      <formula>0</formula>
    </cfRule>
  </conditionalFormatting>
  <conditionalFormatting sqref="P21:Q21">
    <cfRule type="cellIs" dxfId="23678" priority="2872" stopIfTrue="1" operator="lessThan">
      <formula>0</formula>
    </cfRule>
    <cfRule type="cellIs" dxfId="23677" priority="2873" stopIfTrue="1" operator="greaterThan">
      <formula>0</formula>
    </cfRule>
  </conditionalFormatting>
  <conditionalFormatting sqref="P21:Q21">
    <cfRule type="cellIs" dxfId="23676" priority="2870" stopIfTrue="1" operator="lessThan">
      <formula>0</formula>
    </cfRule>
    <cfRule type="cellIs" dxfId="23675" priority="2871" stopIfTrue="1" operator="greaterThan">
      <formula>0</formula>
    </cfRule>
  </conditionalFormatting>
  <conditionalFormatting sqref="P21:Q21">
    <cfRule type="cellIs" dxfId="23674" priority="2868" stopIfTrue="1" operator="lessThan">
      <formula>0</formula>
    </cfRule>
    <cfRule type="cellIs" dxfId="23673" priority="2869" stopIfTrue="1" operator="greaterThan">
      <formula>0</formula>
    </cfRule>
  </conditionalFormatting>
  <conditionalFormatting sqref="P21:Q21">
    <cfRule type="cellIs" dxfId="23672" priority="2866" stopIfTrue="1" operator="lessThan">
      <formula>0</formula>
    </cfRule>
    <cfRule type="cellIs" dxfId="23671" priority="2867" stopIfTrue="1" operator="greaterThan">
      <formula>0</formula>
    </cfRule>
  </conditionalFormatting>
  <conditionalFormatting sqref="P9:Q9">
    <cfRule type="cellIs" dxfId="23670" priority="2864" stopIfTrue="1" operator="lessThan">
      <formula>0</formula>
    </cfRule>
    <cfRule type="cellIs" dxfId="23669" priority="2865" stopIfTrue="1" operator="greaterThan">
      <formula>0</formula>
    </cfRule>
  </conditionalFormatting>
  <conditionalFormatting sqref="P9:Q9">
    <cfRule type="cellIs" dxfId="23668" priority="2862" stopIfTrue="1" operator="lessThan">
      <formula>0</formula>
    </cfRule>
    <cfRule type="cellIs" dxfId="23667" priority="2863" stopIfTrue="1" operator="greaterThan">
      <formula>0</formula>
    </cfRule>
  </conditionalFormatting>
  <conditionalFormatting sqref="P9:Q9">
    <cfRule type="cellIs" dxfId="23666" priority="2860" stopIfTrue="1" operator="lessThan">
      <formula>0</formula>
    </cfRule>
    <cfRule type="cellIs" dxfId="23665" priority="2861" stopIfTrue="1" operator="greaterThan">
      <formula>0</formula>
    </cfRule>
  </conditionalFormatting>
  <conditionalFormatting sqref="P9:Q9">
    <cfRule type="cellIs" dxfId="23664" priority="2858" stopIfTrue="1" operator="lessThan">
      <formula>0</formula>
    </cfRule>
    <cfRule type="cellIs" dxfId="23663" priority="2859" stopIfTrue="1" operator="greaterThan">
      <formula>0</formula>
    </cfRule>
  </conditionalFormatting>
  <conditionalFormatting sqref="P9:Q9">
    <cfRule type="cellIs" dxfId="23662" priority="2856" stopIfTrue="1" operator="lessThan">
      <formula>0</formula>
    </cfRule>
    <cfRule type="cellIs" dxfId="23661" priority="2857" stopIfTrue="1" operator="greaterThan">
      <formula>0</formula>
    </cfRule>
  </conditionalFormatting>
  <conditionalFormatting sqref="P9:Q9">
    <cfRule type="cellIs" dxfId="23660" priority="2854" stopIfTrue="1" operator="lessThan">
      <formula>0</formula>
    </cfRule>
    <cfRule type="cellIs" dxfId="23659" priority="2855" stopIfTrue="1" operator="greaterThan">
      <formula>0</formula>
    </cfRule>
  </conditionalFormatting>
  <conditionalFormatting sqref="P9:Q9">
    <cfRule type="cellIs" dxfId="23658" priority="2852" stopIfTrue="1" operator="lessThan">
      <formula>0</formula>
    </cfRule>
    <cfRule type="cellIs" dxfId="23657" priority="2853" stopIfTrue="1" operator="greaterThan">
      <formula>0</formula>
    </cfRule>
  </conditionalFormatting>
  <conditionalFormatting sqref="P9:Q9">
    <cfRule type="cellIs" dxfId="23656" priority="2850" stopIfTrue="1" operator="lessThan">
      <formula>0</formula>
    </cfRule>
    <cfRule type="cellIs" dxfId="23655" priority="2851" stopIfTrue="1" operator="greaterThan">
      <formula>0</formula>
    </cfRule>
  </conditionalFormatting>
  <conditionalFormatting sqref="P9:Q9">
    <cfRule type="cellIs" dxfId="23654" priority="2848" stopIfTrue="1" operator="lessThan">
      <formula>0</formula>
    </cfRule>
    <cfRule type="cellIs" dxfId="23653" priority="2849" stopIfTrue="1" operator="greaterThan">
      <formula>0</formula>
    </cfRule>
  </conditionalFormatting>
  <conditionalFormatting sqref="P9:Q9">
    <cfRule type="cellIs" dxfId="23652" priority="2846" stopIfTrue="1" operator="lessThan">
      <formula>0</formula>
    </cfRule>
    <cfRule type="cellIs" dxfId="23651" priority="2847" stopIfTrue="1" operator="greaterThan">
      <formula>0</formula>
    </cfRule>
  </conditionalFormatting>
  <conditionalFormatting sqref="P9:Q9">
    <cfRule type="cellIs" dxfId="23650" priority="2844" stopIfTrue="1" operator="lessThan">
      <formula>0</formula>
    </cfRule>
    <cfRule type="cellIs" dxfId="23649" priority="2845" stopIfTrue="1" operator="greaterThan">
      <formula>0</formula>
    </cfRule>
  </conditionalFormatting>
  <conditionalFormatting sqref="P9:Q9">
    <cfRule type="cellIs" dxfId="23648" priority="2842" stopIfTrue="1" operator="lessThan">
      <formula>0</formula>
    </cfRule>
    <cfRule type="cellIs" dxfId="23647" priority="2843" stopIfTrue="1" operator="greaterThan">
      <formula>0</formula>
    </cfRule>
  </conditionalFormatting>
  <conditionalFormatting sqref="P9:Q9">
    <cfRule type="cellIs" dxfId="23646" priority="2840" stopIfTrue="1" operator="lessThan">
      <formula>0</formula>
    </cfRule>
    <cfRule type="cellIs" dxfId="23645" priority="2841" stopIfTrue="1" operator="greaterThan">
      <formula>0</formula>
    </cfRule>
  </conditionalFormatting>
  <conditionalFormatting sqref="P9:Q9">
    <cfRule type="cellIs" dxfId="23644" priority="2838" stopIfTrue="1" operator="lessThan">
      <formula>0</formula>
    </cfRule>
    <cfRule type="cellIs" dxfId="23643" priority="2839" stopIfTrue="1" operator="greaterThan">
      <formula>0</formula>
    </cfRule>
  </conditionalFormatting>
  <conditionalFormatting sqref="P9:Q9">
    <cfRule type="cellIs" dxfId="23642" priority="2836" stopIfTrue="1" operator="lessThan">
      <formula>0</formula>
    </cfRule>
    <cfRule type="cellIs" dxfId="23641" priority="2837" stopIfTrue="1" operator="greaterThan">
      <formula>0</formula>
    </cfRule>
  </conditionalFormatting>
  <conditionalFormatting sqref="P9:Q9">
    <cfRule type="cellIs" dxfId="23640" priority="2834" stopIfTrue="1" operator="lessThan">
      <formula>0</formula>
    </cfRule>
    <cfRule type="cellIs" dxfId="23639" priority="2835" stopIfTrue="1" operator="greaterThan">
      <formula>0</formula>
    </cfRule>
  </conditionalFormatting>
  <conditionalFormatting sqref="P9:Q9">
    <cfRule type="cellIs" dxfId="23638" priority="2832" stopIfTrue="1" operator="lessThan">
      <formula>0</formula>
    </cfRule>
    <cfRule type="cellIs" dxfId="23637" priority="2833" stopIfTrue="1" operator="greaterThan">
      <formula>0</formula>
    </cfRule>
  </conditionalFormatting>
  <conditionalFormatting sqref="P9:Q9">
    <cfRule type="cellIs" dxfId="23636" priority="2830" stopIfTrue="1" operator="lessThan">
      <formula>0</formula>
    </cfRule>
    <cfRule type="cellIs" dxfId="23635" priority="2831" stopIfTrue="1" operator="greaterThan">
      <formula>0</formula>
    </cfRule>
  </conditionalFormatting>
  <conditionalFormatting sqref="P9:Q9">
    <cfRule type="cellIs" dxfId="23634" priority="2828" stopIfTrue="1" operator="lessThan">
      <formula>0</formula>
    </cfRule>
    <cfRule type="cellIs" dxfId="23633" priority="2829" stopIfTrue="1" operator="greaterThan">
      <formula>0</formula>
    </cfRule>
  </conditionalFormatting>
  <conditionalFormatting sqref="P9:Q9">
    <cfRule type="cellIs" dxfId="23632" priority="2826" stopIfTrue="1" operator="lessThan">
      <formula>0</formula>
    </cfRule>
    <cfRule type="cellIs" dxfId="23631" priority="2827" stopIfTrue="1" operator="greaterThan">
      <formula>0</formula>
    </cfRule>
  </conditionalFormatting>
  <conditionalFormatting sqref="P9:Q9">
    <cfRule type="cellIs" dxfId="23630" priority="2824" stopIfTrue="1" operator="lessThan">
      <formula>0</formula>
    </cfRule>
    <cfRule type="cellIs" dxfId="23629" priority="2825" stopIfTrue="1" operator="greaterThan">
      <formula>0</formula>
    </cfRule>
  </conditionalFormatting>
  <conditionalFormatting sqref="P9:Q9">
    <cfRule type="cellIs" dxfId="23628" priority="2822" stopIfTrue="1" operator="lessThan">
      <formula>0</formula>
    </cfRule>
    <cfRule type="cellIs" dxfId="23627" priority="2823" stopIfTrue="1" operator="greaterThan">
      <formula>0</formula>
    </cfRule>
  </conditionalFormatting>
  <conditionalFormatting sqref="P9:Q9">
    <cfRule type="cellIs" dxfId="23626" priority="2820" stopIfTrue="1" operator="lessThan">
      <formula>0</formula>
    </cfRule>
    <cfRule type="cellIs" dxfId="23625" priority="2821" stopIfTrue="1" operator="greaterThan">
      <formula>0</formula>
    </cfRule>
  </conditionalFormatting>
  <conditionalFormatting sqref="P9:Q9">
    <cfRule type="cellIs" dxfId="23624" priority="2818" stopIfTrue="1" operator="lessThan">
      <formula>0</formula>
    </cfRule>
    <cfRule type="cellIs" dxfId="23623" priority="2819" stopIfTrue="1" operator="greaterThan">
      <formula>0</formula>
    </cfRule>
  </conditionalFormatting>
  <conditionalFormatting sqref="P9:Q9">
    <cfRule type="cellIs" dxfId="23622" priority="2816" stopIfTrue="1" operator="lessThan">
      <formula>0</formula>
    </cfRule>
    <cfRule type="cellIs" dxfId="23621" priority="2817" stopIfTrue="1" operator="greaterThan">
      <formula>0</formula>
    </cfRule>
  </conditionalFormatting>
  <conditionalFormatting sqref="P9:Q9">
    <cfRule type="cellIs" dxfId="23620" priority="2814" stopIfTrue="1" operator="lessThan">
      <formula>0</formula>
    </cfRule>
    <cfRule type="cellIs" dxfId="23619" priority="2815" stopIfTrue="1" operator="greaterThan">
      <formula>0</formula>
    </cfRule>
  </conditionalFormatting>
  <conditionalFormatting sqref="P9:Q9">
    <cfRule type="cellIs" dxfId="23618" priority="2812" stopIfTrue="1" operator="lessThan">
      <formula>0</formula>
    </cfRule>
    <cfRule type="cellIs" dxfId="23617" priority="2813" stopIfTrue="1" operator="greaterThan">
      <formula>0</formula>
    </cfRule>
  </conditionalFormatting>
  <conditionalFormatting sqref="P9:Q9">
    <cfRule type="cellIs" dxfId="23616" priority="2810" stopIfTrue="1" operator="lessThan">
      <formula>0</formula>
    </cfRule>
    <cfRule type="cellIs" dxfId="23615" priority="2811" stopIfTrue="1" operator="greaterThan">
      <formula>0</formula>
    </cfRule>
  </conditionalFormatting>
  <conditionalFormatting sqref="P9:Q9">
    <cfRule type="cellIs" dxfId="23614" priority="2808" stopIfTrue="1" operator="lessThan">
      <formula>0</formula>
    </cfRule>
    <cfRule type="cellIs" dxfId="23613" priority="2809" stopIfTrue="1" operator="greaterThan">
      <formula>0</formula>
    </cfRule>
  </conditionalFormatting>
  <conditionalFormatting sqref="P9:Q9">
    <cfRule type="cellIs" dxfId="23612" priority="2806" stopIfTrue="1" operator="lessThan">
      <formula>0</formula>
    </cfRule>
    <cfRule type="cellIs" dxfId="23611" priority="2807" stopIfTrue="1" operator="greaterThan">
      <formula>0</formula>
    </cfRule>
  </conditionalFormatting>
  <conditionalFormatting sqref="P9:Q9">
    <cfRule type="cellIs" dxfId="23610" priority="2804" stopIfTrue="1" operator="lessThan">
      <formula>0</formula>
    </cfRule>
    <cfRule type="cellIs" dxfId="23609" priority="2805" stopIfTrue="1" operator="greaterThan">
      <formula>0</formula>
    </cfRule>
  </conditionalFormatting>
  <conditionalFormatting sqref="P9:Q9">
    <cfRule type="cellIs" dxfId="23608" priority="2802" stopIfTrue="1" operator="lessThan">
      <formula>0</formula>
    </cfRule>
    <cfRule type="cellIs" dxfId="23607" priority="2803" stopIfTrue="1" operator="greaterThan">
      <formula>0</formula>
    </cfRule>
  </conditionalFormatting>
  <conditionalFormatting sqref="P9:Q9">
    <cfRule type="cellIs" dxfId="23606" priority="2800" stopIfTrue="1" operator="lessThan">
      <formula>0</formula>
    </cfRule>
    <cfRule type="cellIs" dxfId="23605" priority="2801" stopIfTrue="1" operator="greaterThan">
      <formula>0</formula>
    </cfRule>
  </conditionalFormatting>
  <conditionalFormatting sqref="P9:Q9">
    <cfRule type="cellIs" dxfId="23604" priority="2798" stopIfTrue="1" operator="lessThan">
      <formula>0</formula>
    </cfRule>
    <cfRule type="cellIs" dxfId="23603" priority="2799" stopIfTrue="1" operator="greaterThan">
      <formula>0</formula>
    </cfRule>
  </conditionalFormatting>
  <conditionalFormatting sqref="P9:Q9">
    <cfRule type="cellIs" dxfId="23602" priority="2796" stopIfTrue="1" operator="lessThan">
      <formula>0</formula>
    </cfRule>
    <cfRule type="cellIs" dxfId="23601" priority="2797" stopIfTrue="1" operator="greaterThan">
      <formula>0</formula>
    </cfRule>
  </conditionalFormatting>
  <conditionalFormatting sqref="P9:Q9">
    <cfRule type="cellIs" dxfId="23600" priority="2794" stopIfTrue="1" operator="lessThan">
      <formula>0</formula>
    </cfRule>
    <cfRule type="cellIs" dxfId="23599" priority="2795" stopIfTrue="1" operator="greaterThan">
      <formula>0</formula>
    </cfRule>
  </conditionalFormatting>
  <conditionalFormatting sqref="P9:Q9">
    <cfRule type="cellIs" dxfId="23598" priority="2792" stopIfTrue="1" operator="lessThan">
      <formula>0</formula>
    </cfRule>
    <cfRule type="cellIs" dxfId="23597" priority="2793" stopIfTrue="1" operator="greaterThan">
      <formula>0</formula>
    </cfRule>
  </conditionalFormatting>
  <conditionalFormatting sqref="P9:Q9">
    <cfRule type="cellIs" dxfId="23596" priority="2790" stopIfTrue="1" operator="lessThan">
      <formula>0</formula>
    </cfRule>
    <cfRule type="cellIs" dxfId="23595" priority="2791" stopIfTrue="1" operator="greaterThan">
      <formula>0</formula>
    </cfRule>
  </conditionalFormatting>
  <conditionalFormatting sqref="P9:Q9">
    <cfRule type="cellIs" dxfId="23594" priority="2788" stopIfTrue="1" operator="lessThan">
      <formula>0</formula>
    </cfRule>
    <cfRule type="cellIs" dxfId="23593" priority="2789" stopIfTrue="1" operator="greaterThan">
      <formula>0</formula>
    </cfRule>
  </conditionalFormatting>
  <conditionalFormatting sqref="P9:Q9">
    <cfRule type="cellIs" dxfId="23592" priority="2786" stopIfTrue="1" operator="lessThan">
      <formula>0</formula>
    </cfRule>
    <cfRule type="cellIs" dxfId="23591" priority="2787" stopIfTrue="1" operator="greaterThan">
      <formula>0</formula>
    </cfRule>
  </conditionalFormatting>
  <conditionalFormatting sqref="P9:Q9">
    <cfRule type="cellIs" dxfId="23590" priority="2784" stopIfTrue="1" operator="lessThan">
      <formula>0</formula>
    </cfRule>
    <cfRule type="cellIs" dxfId="23589" priority="2785" stopIfTrue="1" operator="greaterThan">
      <formula>0</formula>
    </cfRule>
  </conditionalFormatting>
  <conditionalFormatting sqref="P11:Q11">
    <cfRule type="cellIs" dxfId="23588" priority="2782" stopIfTrue="1" operator="lessThan">
      <formula>0</formula>
    </cfRule>
    <cfRule type="cellIs" dxfId="23587" priority="2783" stopIfTrue="1" operator="greaterThan">
      <formula>0</formula>
    </cfRule>
  </conditionalFormatting>
  <conditionalFormatting sqref="P11:Q11">
    <cfRule type="cellIs" dxfId="23586" priority="2780" stopIfTrue="1" operator="lessThan">
      <formula>0</formula>
    </cfRule>
    <cfRule type="cellIs" dxfId="23585" priority="2781" stopIfTrue="1" operator="greaterThan">
      <formula>0</formula>
    </cfRule>
  </conditionalFormatting>
  <conditionalFormatting sqref="P11:Q11">
    <cfRule type="cellIs" dxfId="23584" priority="2778" stopIfTrue="1" operator="lessThan">
      <formula>0</formula>
    </cfRule>
    <cfRule type="cellIs" dxfId="23583" priority="2779" stopIfTrue="1" operator="greaterThan">
      <formula>0</formula>
    </cfRule>
  </conditionalFormatting>
  <conditionalFormatting sqref="P11:Q11">
    <cfRule type="cellIs" dxfId="23582" priority="2776" stopIfTrue="1" operator="lessThan">
      <formula>0</formula>
    </cfRule>
    <cfRule type="cellIs" dxfId="23581" priority="2777" stopIfTrue="1" operator="greaterThan">
      <formula>0</formula>
    </cfRule>
  </conditionalFormatting>
  <conditionalFormatting sqref="P11:Q11">
    <cfRule type="cellIs" dxfId="23580" priority="2774" stopIfTrue="1" operator="lessThan">
      <formula>0</formula>
    </cfRule>
    <cfRule type="cellIs" dxfId="23579" priority="2775" stopIfTrue="1" operator="greaterThan">
      <formula>0</formula>
    </cfRule>
  </conditionalFormatting>
  <conditionalFormatting sqref="P11:Q11">
    <cfRule type="cellIs" dxfId="23578" priority="2772" stopIfTrue="1" operator="lessThan">
      <formula>0</formula>
    </cfRule>
    <cfRule type="cellIs" dxfId="23577" priority="2773" stopIfTrue="1" operator="greaterThan">
      <formula>0</formula>
    </cfRule>
  </conditionalFormatting>
  <conditionalFormatting sqref="P11:Q11">
    <cfRule type="cellIs" dxfId="23576" priority="2770" stopIfTrue="1" operator="lessThan">
      <formula>0</formula>
    </cfRule>
    <cfRule type="cellIs" dxfId="23575" priority="2771" stopIfTrue="1" operator="greaterThan">
      <formula>0</formula>
    </cfRule>
  </conditionalFormatting>
  <conditionalFormatting sqref="P11:Q11">
    <cfRule type="cellIs" dxfId="23574" priority="2768" stopIfTrue="1" operator="lessThan">
      <formula>0</formula>
    </cfRule>
    <cfRule type="cellIs" dxfId="23573" priority="2769" stopIfTrue="1" operator="greaterThan">
      <formula>0</formula>
    </cfRule>
  </conditionalFormatting>
  <conditionalFormatting sqref="P11:Q11">
    <cfRule type="cellIs" dxfId="23572" priority="2766" stopIfTrue="1" operator="lessThan">
      <formula>0</formula>
    </cfRule>
    <cfRule type="cellIs" dxfId="23571" priority="2767" stopIfTrue="1" operator="greaterThan">
      <formula>0</formula>
    </cfRule>
  </conditionalFormatting>
  <conditionalFormatting sqref="P11:Q11">
    <cfRule type="cellIs" dxfId="23570" priority="2764" stopIfTrue="1" operator="lessThan">
      <formula>0</formula>
    </cfRule>
    <cfRule type="cellIs" dxfId="23569" priority="2765" stopIfTrue="1" operator="greaterThan">
      <formula>0</formula>
    </cfRule>
  </conditionalFormatting>
  <conditionalFormatting sqref="P11:Q11">
    <cfRule type="cellIs" dxfId="23568" priority="2762" stopIfTrue="1" operator="lessThan">
      <formula>0</formula>
    </cfRule>
    <cfRule type="cellIs" dxfId="23567" priority="2763" stopIfTrue="1" operator="greaterThan">
      <formula>0</formula>
    </cfRule>
  </conditionalFormatting>
  <conditionalFormatting sqref="P11:Q11">
    <cfRule type="cellIs" dxfId="23566" priority="2760" stopIfTrue="1" operator="lessThan">
      <formula>0</formula>
    </cfRule>
    <cfRule type="cellIs" dxfId="23565" priority="2761" stopIfTrue="1" operator="greaterThan">
      <formula>0</formula>
    </cfRule>
  </conditionalFormatting>
  <conditionalFormatting sqref="P11:Q11">
    <cfRule type="cellIs" dxfId="23564" priority="2758" stopIfTrue="1" operator="lessThan">
      <formula>0</formula>
    </cfRule>
    <cfRule type="cellIs" dxfId="23563" priority="2759" stopIfTrue="1" operator="greaterThan">
      <formula>0</formula>
    </cfRule>
  </conditionalFormatting>
  <conditionalFormatting sqref="P11:Q11">
    <cfRule type="cellIs" dxfId="23562" priority="2756" stopIfTrue="1" operator="lessThan">
      <formula>0</formula>
    </cfRule>
    <cfRule type="cellIs" dxfId="23561" priority="2757" stopIfTrue="1" operator="greaterThan">
      <formula>0</formula>
    </cfRule>
  </conditionalFormatting>
  <conditionalFormatting sqref="P11:Q11">
    <cfRule type="cellIs" dxfId="23560" priority="2754" stopIfTrue="1" operator="lessThan">
      <formula>0</formula>
    </cfRule>
    <cfRule type="cellIs" dxfId="23559" priority="2755" stopIfTrue="1" operator="greaterThan">
      <formula>0</formula>
    </cfRule>
  </conditionalFormatting>
  <conditionalFormatting sqref="P11:Q11">
    <cfRule type="cellIs" dxfId="23558" priority="2752" stopIfTrue="1" operator="lessThan">
      <formula>0</formula>
    </cfRule>
    <cfRule type="cellIs" dxfId="23557" priority="2753" stopIfTrue="1" operator="greaterThan">
      <formula>0</formula>
    </cfRule>
  </conditionalFormatting>
  <conditionalFormatting sqref="P11:Q11">
    <cfRule type="cellIs" dxfId="23556" priority="2750" stopIfTrue="1" operator="lessThan">
      <formula>0</formula>
    </cfRule>
    <cfRule type="cellIs" dxfId="23555" priority="2751" stopIfTrue="1" operator="greaterThan">
      <formula>0</formula>
    </cfRule>
  </conditionalFormatting>
  <conditionalFormatting sqref="P11:Q11">
    <cfRule type="cellIs" dxfId="23554" priority="2748" stopIfTrue="1" operator="lessThan">
      <formula>0</formula>
    </cfRule>
    <cfRule type="cellIs" dxfId="23553" priority="2749" stopIfTrue="1" operator="greaterThan">
      <formula>0</formula>
    </cfRule>
  </conditionalFormatting>
  <conditionalFormatting sqref="P11:Q11">
    <cfRule type="cellIs" dxfId="23552" priority="2746" stopIfTrue="1" operator="lessThan">
      <formula>0</formula>
    </cfRule>
    <cfRule type="cellIs" dxfId="23551" priority="2747" stopIfTrue="1" operator="greaterThan">
      <formula>0</formula>
    </cfRule>
  </conditionalFormatting>
  <conditionalFormatting sqref="P11:Q11">
    <cfRule type="cellIs" dxfId="23550" priority="2744" stopIfTrue="1" operator="lessThan">
      <formula>0</formula>
    </cfRule>
    <cfRule type="cellIs" dxfId="23549" priority="2745" stopIfTrue="1" operator="greaterThan">
      <formula>0</formula>
    </cfRule>
  </conditionalFormatting>
  <conditionalFormatting sqref="P11:Q11">
    <cfRule type="cellIs" dxfId="23548" priority="2742" stopIfTrue="1" operator="lessThan">
      <formula>0</formula>
    </cfRule>
    <cfRule type="cellIs" dxfId="23547" priority="2743" stopIfTrue="1" operator="greaterThan">
      <formula>0</formula>
    </cfRule>
  </conditionalFormatting>
  <conditionalFormatting sqref="P11:Q11">
    <cfRule type="cellIs" dxfId="23546" priority="2740" stopIfTrue="1" operator="lessThan">
      <formula>0</formula>
    </cfRule>
    <cfRule type="cellIs" dxfId="23545" priority="2741" stopIfTrue="1" operator="greaterThan">
      <formula>0</formula>
    </cfRule>
  </conditionalFormatting>
  <conditionalFormatting sqref="P11:Q11">
    <cfRule type="cellIs" dxfId="23544" priority="2738" stopIfTrue="1" operator="lessThan">
      <formula>0</formula>
    </cfRule>
    <cfRule type="cellIs" dxfId="23543" priority="2739" stopIfTrue="1" operator="greaterThan">
      <formula>0</formula>
    </cfRule>
  </conditionalFormatting>
  <conditionalFormatting sqref="P11:Q11">
    <cfRule type="cellIs" dxfId="23542" priority="2736" stopIfTrue="1" operator="lessThan">
      <formula>0</formula>
    </cfRule>
    <cfRule type="cellIs" dxfId="23541" priority="2737" stopIfTrue="1" operator="greaterThan">
      <formula>0</formula>
    </cfRule>
  </conditionalFormatting>
  <conditionalFormatting sqref="P11:Q11">
    <cfRule type="cellIs" dxfId="23540" priority="2734" stopIfTrue="1" operator="lessThan">
      <formula>0</formula>
    </cfRule>
    <cfRule type="cellIs" dxfId="23539" priority="2735" stopIfTrue="1" operator="greaterThan">
      <formula>0</formula>
    </cfRule>
  </conditionalFormatting>
  <conditionalFormatting sqref="P11:Q11">
    <cfRule type="cellIs" dxfId="23538" priority="2732" stopIfTrue="1" operator="lessThan">
      <formula>0</formula>
    </cfRule>
    <cfRule type="cellIs" dxfId="23537" priority="2733" stopIfTrue="1" operator="greaterThan">
      <formula>0</formula>
    </cfRule>
  </conditionalFormatting>
  <conditionalFormatting sqref="P11:Q11">
    <cfRule type="cellIs" dxfId="23536" priority="2730" stopIfTrue="1" operator="lessThan">
      <formula>0</formula>
    </cfRule>
    <cfRule type="cellIs" dxfId="23535" priority="2731" stopIfTrue="1" operator="greaterThan">
      <formula>0</formula>
    </cfRule>
  </conditionalFormatting>
  <conditionalFormatting sqref="P11:Q11">
    <cfRule type="cellIs" dxfId="23534" priority="2728" stopIfTrue="1" operator="lessThan">
      <formula>0</formula>
    </cfRule>
    <cfRule type="cellIs" dxfId="23533" priority="2729" stopIfTrue="1" operator="greaterThan">
      <formula>0</formula>
    </cfRule>
  </conditionalFormatting>
  <conditionalFormatting sqref="P11:Q11">
    <cfRule type="cellIs" dxfId="23532" priority="2726" stopIfTrue="1" operator="lessThan">
      <formula>0</formula>
    </cfRule>
    <cfRule type="cellIs" dxfId="23531" priority="2727" stopIfTrue="1" operator="greaterThan">
      <formula>0</formula>
    </cfRule>
  </conditionalFormatting>
  <conditionalFormatting sqref="P11:Q11">
    <cfRule type="cellIs" dxfId="23530" priority="2724" stopIfTrue="1" operator="lessThan">
      <formula>0</formula>
    </cfRule>
    <cfRule type="cellIs" dxfId="23529" priority="2725" stopIfTrue="1" operator="greaterThan">
      <formula>0</formula>
    </cfRule>
  </conditionalFormatting>
  <conditionalFormatting sqref="P11:Q11">
    <cfRule type="cellIs" dxfId="23528" priority="2722" stopIfTrue="1" operator="lessThan">
      <formula>0</formula>
    </cfRule>
    <cfRule type="cellIs" dxfId="23527" priority="2723" stopIfTrue="1" operator="greaterThan">
      <formula>0</formula>
    </cfRule>
  </conditionalFormatting>
  <conditionalFormatting sqref="P11:Q11">
    <cfRule type="cellIs" dxfId="23526" priority="2720" stopIfTrue="1" operator="lessThan">
      <formula>0</formula>
    </cfRule>
    <cfRule type="cellIs" dxfId="23525" priority="2721" stopIfTrue="1" operator="greaterThan">
      <formula>0</formula>
    </cfRule>
  </conditionalFormatting>
  <conditionalFormatting sqref="P11:Q11">
    <cfRule type="cellIs" dxfId="23524" priority="2718" stopIfTrue="1" operator="lessThan">
      <formula>0</formula>
    </cfRule>
    <cfRule type="cellIs" dxfId="23523" priority="2719" stopIfTrue="1" operator="greaterThan">
      <formula>0</formula>
    </cfRule>
  </conditionalFormatting>
  <conditionalFormatting sqref="P11:Q11">
    <cfRule type="cellIs" dxfId="23522" priority="2716" stopIfTrue="1" operator="lessThan">
      <formula>0</formula>
    </cfRule>
    <cfRule type="cellIs" dxfId="23521" priority="2717" stopIfTrue="1" operator="greaterThan">
      <formula>0</formula>
    </cfRule>
  </conditionalFormatting>
  <conditionalFormatting sqref="P11:Q11">
    <cfRule type="cellIs" dxfId="23520" priority="2714" stopIfTrue="1" operator="lessThan">
      <formula>0</formula>
    </cfRule>
    <cfRule type="cellIs" dxfId="23519" priority="2715" stopIfTrue="1" operator="greaterThan">
      <formula>0</formula>
    </cfRule>
  </conditionalFormatting>
  <conditionalFormatting sqref="P11:Q11">
    <cfRule type="cellIs" dxfId="23518" priority="2712" stopIfTrue="1" operator="lessThan">
      <formula>0</formula>
    </cfRule>
    <cfRule type="cellIs" dxfId="23517" priority="2713" stopIfTrue="1" operator="greaterThan">
      <formula>0</formula>
    </cfRule>
  </conditionalFormatting>
  <conditionalFormatting sqref="P11:Q11">
    <cfRule type="cellIs" dxfId="23516" priority="2710" stopIfTrue="1" operator="lessThan">
      <formula>0</formula>
    </cfRule>
    <cfRule type="cellIs" dxfId="23515" priority="2711" stopIfTrue="1" operator="greaterThan">
      <formula>0</formula>
    </cfRule>
  </conditionalFormatting>
  <conditionalFormatting sqref="P11:Q11">
    <cfRule type="cellIs" dxfId="23514" priority="2708" stopIfTrue="1" operator="lessThan">
      <formula>0</formula>
    </cfRule>
    <cfRule type="cellIs" dxfId="23513" priority="2709" stopIfTrue="1" operator="greaterThan">
      <formula>0</formula>
    </cfRule>
  </conditionalFormatting>
  <conditionalFormatting sqref="P11:Q11">
    <cfRule type="cellIs" dxfId="23512" priority="2706" stopIfTrue="1" operator="lessThan">
      <formula>0</formula>
    </cfRule>
    <cfRule type="cellIs" dxfId="23511" priority="2707" stopIfTrue="1" operator="greaterThan">
      <formula>0</formula>
    </cfRule>
  </conditionalFormatting>
  <conditionalFormatting sqref="P11:Q11">
    <cfRule type="cellIs" dxfId="23510" priority="2704" stopIfTrue="1" operator="lessThan">
      <formula>0</formula>
    </cfRule>
    <cfRule type="cellIs" dxfId="23509" priority="2705" stopIfTrue="1" operator="greaterThan">
      <formula>0</formula>
    </cfRule>
  </conditionalFormatting>
  <conditionalFormatting sqref="P11:Q11">
    <cfRule type="cellIs" dxfId="23508" priority="2702" stopIfTrue="1" operator="lessThan">
      <formula>0</formula>
    </cfRule>
    <cfRule type="cellIs" dxfId="23507" priority="2703" stopIfTrue="1" operator="greaterThan">
      <formula>0</formula>
    </cfRule>
  </conditionalFormatting>
  <conditionalFormatting sqref="P13:Q13">
    <cfRule type="cellIs" dxfId="23506" priority="2700" stopIfTrue="1" operator="lessThan">
      <formula>0</formula>
    </cfRule>
    <cfRule type="cellIs" dxfId="23505" priority="2701" stopIfTrue="1" operator="greaterThan">
      <formula>0</formula>
    </cfRule>
  </conditionalFormatting>
  <conditionalFormatting sqref="P13:Q13">
    <cfRule type="cellIs" dxfId="23504" priority="2698" stopIfTrue="1" operator="lessThan">
      <formula>0</formula>
    </cfRule>
    <cfRule type="cellIs" dxfId="23503" priority="2699" stopIfTrue="1" operator="greaterThan">
      <formula>0</formula>
    </cfRule>
  </conditionalFormatting>
  <conditionalFormatting sqref="P13:Q13">
    <cfRule type="cellIs" dxfId="23502" priority="2696" stopIfTrue="1" operator="lessThan">
      <formula>0</formula>
    </cfRule>
    <cfRule type="cellIs" dxfId="23501" priority="2697" stopIfTrue="1" operator="greaterThan">
      <formula>0</formula>
    </cfRule>
  </conditionalFormatting>
  <conditionalFormatting sqref="P13:Q13">
    <cfRule type="cellIs" dxfId="23500" priority="2694" stopIfTrue="1" operator="lessThan">
      <formula>0</formula>
    </cfRule>
    <cfRule type="cellIs" dxfId="23499" priority="2695" stopIfTrue="1" operator="greaterThan">
      <formula>0</formula>
    </cfRule>
  </conditionalFormatting>
  <conditionalFormatting sqref="P13:Q13">
    <cfRule type="cellIs" dxfId="23498" priority="2692" stopIfTrue="1" operator="lessThan">
      <formula>0</formula>
    </cfRule>
    <cfRule type="cellIs" dxfId="23497" priority="2693" stopIfTrue="1" operator="greaterThan">
      <formula>0</formula>
    </cfRule>
  </conditionalFormatting>
  <conditionalFormatting sqref="P13:Q13">
    <cfRule type="cellIs" dxfId="23496" priority="2690" stopIfTrue="1" operator="lessThan">
      <formula>0</formula>
    </cfRule>
    <cfRule type="cellIs" dxfId="23495" priority="2691" stopIfTrue="1" operator="greaterThan">
      <formula>0</formula>
    </cfRule>
  </conditionalFormatting>
  <conditionalFormatting sqref="P13:Q13">
    <cfRule type="cellIs" dxfId="23494" priority="2688" stopIfTrue="1" operator="lessThan">
      <formula>0</formula>
    </cfRule>
    <cfRule type="cellIs" dxfId="23493" priority="2689" stopIfTrue="1" operator="greaterThan">
      <formula>0</formula>
    </cfRule>
  </conditionalFormatting>
  <conditionalFormatting sqref="P13:Q13">
    <cfRule type="cellIs" dxfId="23492" priority="2686" stopIfTrue="1" operator="lessThan">
      <formula>0</formula>
    </cfRule>
    <cfRule type="cellIs" dxfId="23491" priority="2687" stopIfTrue="1" operator="greaterThan">
      <formula>0</formula>
    </cfRule>
  </conditionalFormatting>
  <conditionalFormatting sqref="P13:Q13">
    <cfRule type="cellIs" dxfId="23490" priority="2684" stopIfTrue="1" operator="lessThan">
      <formula>0</formula>
    </cfRule>
    <cfRule type="cellIs" dxfId="23489" priority="2685" stopIfTrue="1" operator="greaterThan">
      <formula>0</formula>
    </cfRule>
  </conditionalFormatting>
  <conditionalFormatting sqref="P13:Q13">
    <cfRule type="cellIs" dxfId="23488" priority="2682" stopIfTrue="1" operator="lessThan">
      <formula>0</formula>
    </cfRule>
    <cfRule type="cellIs" dxfId="23487" priority="2683" stopIfTrue="1" operator="greaterThan">
      <formula>0</formula>
    </cfRule>
  </conditionalFormatting>
  <conditionalFormatting sqref="P13:Q13">
    <cfRule type="cellIs" dxfId="23486" priority="2680" stopIfTrue="1" operator="lessThan">
      <formula>0</formula>
    </cfRule>
    <cfRule type="cellIs" dxfId="23485" priority="2681" stopIfTrue="1" operator="greaterThan">
      <formula>0</formula>
    </cfRule>
  </conditionalFormatting>
  <conditionalFormatting sqref="P13:Q13">
    <cfRule type="cellIs" dxfId="23484" priority="2678" stopIfTrue="1" operator="lessThan">
      <formula>0</formula>
    </cfRule>
    <cfRule type="cellIs" dxfId="23483" priority="2679" stopIfTrue="1" operator="greaterThan">
      <formula>0</formula>
    </cfRule>
  </conditionalFormatting>
  <conditionalFormatting sqref="P13:Q13">
    <cfRule type="cellIs" dxfId="23482" priority="2676" stopIfTrue="1" operator="lessThan">
      <formula>0</formula>
    </cfRule>
    <cfRule type="cellIs" dxfId="23481" priority="2677" stopIfTrue="1" operator="greaterThan">
      <formula>0</formula>
    </cfRule>
  </conditionalFormatting>
  <conditionalFormatting sqref="P13:Q13">
    <cfRule type="cellIs" dxfId="23480" priority="2674" stopIfTrue="1" operator="lessThan">
      <formula>0</formula>
    </cfRule>
    <cfRule type="cellIs" dxfId="23479" priority="2675" stopIfTrue="1" operator="greaterThan">
      <formula>0</formula>
    </cfRule>
  </conditionalFormatting>
  <conditionalFormatting sqref="P13:Q13">
    <cfRule type="cellIs" dxfId="23478" priority="2672" stopIfTrue="1" operator="lessThan">
      <formula>0</formula>
    </cfRule>
    <cfRule type="cellIs" dxfId="23477" priority="2673" stopIfTrue="1" operator="greaterThan">
      <formula>0</formula>
    </cfRule>
  </conditionalFormatting>
  <conditionalFormatting sqref="P13:Q13">
    <cfRule type="cellIs" dxfId="23476" priority="2670" stopIfTrue="1" operator="lessThan">
      <formula>0</formula>
    </cfRule>
    <cfRule type="cellIs" dxfId="23475" priority="2671" stopIfTrue="1" operator="greaterThan">
      <formula>0</formula>
    </cfRule>
  </conditionalFormatting>
  <conditionalFormatting sqref="P13:Q13">
    <cfRule type="cellIs" dxfId="23474" priority="2668" stopIfTrue="1" operator="lessThan">
      <formula>0</formula>
    </cfRule>
    <cfRule type="cellIs" dxfId="23473" priority="2669" stopIfTrue="1" operator="greaterThan">
      <formula>0</formula>
    </cfRule>
  </conditionalFormatting>
  <conditionalFormatting sqref="P13:Q13">
    <cfRule type="cellIs" dxfId="23472" priority="2666" stopIfTrue="1" operator="lessThan">
      <formula>0</formula>
    </cfRule>
    <cfRule type="cellIs" dxfId="23471" priority="2667" stopIfTrue="1" operator="greaterThan">
      <formula>0</formula>
    </cfRule>
  </conditionalFormatting>
  <conditionalFormatting sqref="P13:Q13">
    <cfRule type="cellIs" dxfId="23470" priority="2664" stopIfTrue="1" operator="lessThan">
      <formula>0</formula>
    </cfRule>
    <cfRule type="cellIs" dxfId="23469" priority="2665" stopIfTrue="1" operator="greaterThan">
      <formula>0</formula>
    </cfRule>
  </conditionalFormatting>
  <conditionalFormatting sqref="P13:Q13">
    <cfRule type="cellIs" dxfId="23468" priority="2662" stopIfTrue="1" operator="lessThan">
      <formula>0</formula>
    </cfRule>
    <cfRule type="cellIs" dxfId="23467" priority="2663" stopIfTrue="1" operator="greaterThan">
      <formula>0</formula>
    </cfRule>
  </conditionalFormatting>
  <conditionalFormatting sqref="P13:Q13">
    <cfRule type="cellIs" dxfId="23466" priority="2660" stopIfTrue="1" operator="lessThan">
      <formula>0</formula>
    </cfRule>
    <cfRule type="cellIs" dxfId="23465" priority="2661" stopIfTrue="1" operator="greaterThan">
      <formula>0</formula>
    </cfRule>
  </conditionalFormatting>
  <conditionalFormatting sqref="P13:Q13">
    <cfRule type="cellIs" dxfId="23464" priority="2658" stopIfTrue="1" operator="lessThan">
      <formula>0</formula>
    </cfRule>
    <cfRule type="cellIs" dxfId="23463" priority="2659" stopIfTrue="1" operator="greaterThan">
      <formula>0</formula>
    </cfRule>
  </conditionalFormatting>
  <conditionalFormatting sqref="P13:Q13">
    <cfRule type="cellIs" dxfId="23462" priority="2656" stopIfTrue="1" operator="lessThan">
      <formula>0</formula>
    </cfRule>
    <cfRule type="cellIs" dxfId="23461" priority="2657" stopIfTrue="1" operator="greaterThan">
      <formula>0</formula>
    </cfRule>
  </conditionalFormatting>
  <conditionalFormatting sqref="P13:Q13">
    <cfRule type="cellIs" dxfId="23460" priority="2654" stopIfTrue="1" operator="lessThan">
      <formula>0</formula>
    </cfRule>
    <cfRule type="cellIs" dxfId="23459" priority="2655" stopIfTrue="1" operator="greaterThan">
      <formula>0</formula>
    </cfRule>
  </conditionalFormatting>
  <conditionalFormatting sqref="P13:Q13">
    <cfRule type="cellIs" dxfId="23458" priority="2652" stopIfTrue="1" operator="lessThan">
      <formula>0</formula>
    </cfRule>
    <cfRule type="cellIs" dxfId="23457" priority="2653" stopIfTrue="1" operator="greaterThan">
      <formula>0</formula>
    </cfRule>
  </conditionalFormatting>
  <conditionalFormatting sqref="P13:Q13">
    <cfRule type="cellIs" dxfId="23456" priority="2650" stopIfTrue="1" operator="lessThan">
      <formula>0</formula>
    </cfRule>
    <cfRule type="cellIs" dxfId="23455" priority="2651" stopIfTrue="1" operator="greaterThan">
      <formula>0</formula>
    </cfRule>
  </conditionalFormatting>
  <conditionalFormatting sqref="P13:Q13">
    <cfRule type="cellIs" dxfId="23454" priority="2648" stopIfTrue="1" operator="lessThan">
      <formula>0</formula>
    </cfRule>
    <cfRule type="cellIs" dxfId="23453" priority="2649" stopIfTrue="1" operator="greaterThan">
      <formula>0</formula>
    </cfRule>
  </conditionalFormatting>
  <conditionalFormatting sqref="P13:Q13">
    <cfRule type="cellIs" dxfId="23452" priority="2646" stopIfTrue="1" operator="lessThan">
      <formula>0</formula>
    </cfRule>
    <cfRule type="cellIs" dxfId="23451" priority="2647" stopIfTrue="1" operator="greaterThan">
      <formula>0</formula>
    </cfRule>
  </conditionalFormatting>
  <conditionalFormatting sqref="P13:Q13">
    <cfRule type="cellIs" dxfId="23450" priority="2644" stopIfTrue="1" operator="lessThan">
      <formula>0</formula>
    </cfRule>
    <cfRule type="cellIs" dxfId="23449" priority="2645" stopIfTrue="1" operator="greaterThan">
      <formula>0</formula>
    </cfRule>
  </conditionalFormatting>
  <conditionalFormatting sqref="P13:Q13">
    <cfRule type="cellIs" dxfId="23448" priority="2642" stopIfTrue="1" operator="lessThan">
      <formula>0</formula>
    </cfRule>
    <cfRule type="cellIs" dxfId="23447" priority="2643" stopIfTrue="1" operator="greaterThan">
      <formula>0</formula>
    </cfRule>
  </conditionalFormatting>
  <conditionalFormatting sqref="P13:Q13">
    <cfRule type="cellIs" dxfId="23446" priority="2640" stopIfTrue="1" operator="lessThan">
      <formula>0</formula>
    </cfRule>
    <cfRule type="cellIs" dxfId="23445" priority="2641" stopIfTrue="1" operator="greaterThan">
      <formula>0</formula>
    </cfRule>
  </conditionalFormatting>
  <conditionalFormatting sqref="P13:Q13">
    <cfRule type="cellIs" dxfId="23444" priority="2638" stopIfTrue="1" operator="lessThan">
      <formula>0</formula>
    </cfRule>
    <cfRule type="cellIs" dxfId="23443" priority="2639" stopIfTrue="1" operator="greaterThan">
      <formula>0</formula>
    </cfRule>
  </conditionalFormatting>
  <conditionalFormatting sqref="P13:Q13">
    <cfRule type="cellIs" dxfId="23442" priority="2636" stopIfTrue="1" operator="lessThan">
      <formula>0</formula>
    </cfRule>
    <cfRule type="cellIs" dxfId="23441" priority="2637" stopIfTrue="1" operator="greaterThan">
      <formula>0</formula>
    </cfRule>
  </conditionalFormatting>
  <conditionalFormatting sqref="P13:Q13">
    <cfRule type="cellIs" dxfId="23440" priority="2634" stopIfTrue="1" operator="lessThan">
      <formula>0</formula>
    </cfRule>
    <cfRule type="cellIs" dxfId="23439" priority="2635" stopIfTrue="1" operator="greaterThan">
      <formula>0</formula>
    </cfRule>
  </conditionalFormatting>
  <conditionalFormatting sqref="P13:Q13">
    <cfRule type="cellIs" dxfId="23438" priority="2632" stopIfTrue="1" operator="lessThan">
      <formula>0</formula>
    </cfRule>
    <cfRule type="cellIs" dxfId="23437" priority="2633" stopIfTrue="1" operator="greaterThan">
      <formula>0</formula>
    </cfRule>
  </conditionalFormatting>
  <conditionalFormatting sqref="P13:Q13">
    <cfRule type="cellIs" dxfId="23436" priority="2630" stopIfTrue="1" operator="lessThan">
      <formula>0</formula>
    </cfRule>
    <cfRule type="cellIs" dxfId="23435" priority="2631" stopIfTrue="1" operator="greaterThan">
      <formula>0</formula>
    </cfRule>
  </conditionalFormatting>
  <conditionalFormatting sqref="P13:Q13">
    <cfRule type="cellIs" dxfId="23434" priority="2628" stopIfTrue="1" operator="lessThan">
      <formula>0</formula>
    </cfRule>
    <cfRule type="cellIs" dxfId="23433" priority="2629" stopIfTrue="1" operator="greaterThan">
      <formula>0</formula>
    </cfRule>
  </conditionalFormatting>
  <conditionalFormatting sqref="P13:Q13">
    <cfRule type="cellIs" dxfId="23432" priority="2626" stopIfTrue="1" operator="lessThan">
      <formula>0</formula>
    </cfRule>
    <cfRule type="cellIs" dxfId="23431" priority="2627" stopIfTrue="1" operator="greaterThan">
      <formula>0</formula>
    </cfRule>
  </conditionalFormatting>
  <conditionalFormatting sqref="P13:Q13">
    <cfRule type="cellIs" dxfId="23430" priority="2624" stopIfTrue="1" operator="lessThan">
      <formula>0</formula>
    </cfRule>
    <cfRule type="cellIs" dxfId="23429" priority="2625" stopIfTrue="1" operator="greaterThan">
      <formula>0</formula>
    </cfRule>
  </conditionalFormatting>
  <conditionalFormatting sqref="P13:Q13">
    <cfRule type="cellIs" dxfId="23428" priority="2622" stopIfTrue="1" operator="lessThan">
      <formula>0</formula>
    </cfRule>
    <cfRule type="cellIs" dxfId="23427" priority="2623" stopIfTrue="1" operator="greaterThan">
      <formula>0</formula>
    </cfRule>
  </conditionalFormatting>
  <conditionalFormatting sqref="P13:Q13">
    <cfRule type="cellIs" dxfId="23426" priority="2620" stopIfTrue="1" operator="lessThan">
      <formula>0</formula>
    </cfRule>
    <cfRule type="cellIs" dxfId="23425" priority="2621" stopIfTrue="1" operator="greaterThan">
      <formula>0</formula>
    </cfRule>
  </conditionalFormatting>
  <conditionalFormatting sqref="P15:Q15">
    <cfRule type="cellIs" dxfId="23424" priority="2618" stopIfTrue="1" operator="lessThan">
      <formula>0</formula>
    </cfRule>
    <cfRule type="cellIs" dxfId="23423" priority="2619" stopIfTrue="1" operator="greaterThan">
      <formula>0</formula>
    </cfRule>
  </conditionalFormatting>
  <conditionalFormatting sqref="P15:Q15">
    <cfRule type="cellIs" dxfId="23422" priority="2616" stopIfTrue="1" operator="lessThan">
      <formula>0</formula>
    </cfRule>
    <cfRule type="cellIs" dxfId="23421" priority="2617" stopIfTrue="1" operator="greaterThan">
      <formula>0</formula>
    </cfRule>
  </conditionalFormatting>
  <conditionalFormatting sqref="P15:Q15">
    <cfRule type="cellIs" dxfId="23420" priority="2614" stopIfTrue="1" operator="lessThan">
      <formula>0</formula>
    </cfRule>
    <cfRule type="cellIs" dxfId="23419" priority="2615" stopIfTrue="1" operator="greaterThan">
      <formula>0</formula>
    </cfRule>
  </conditionalFormatting>
  <conditionalFormatting sqref="P15:Q15">
    <cfRule type="cellIs" dxfId="23418" priority="2612" stopIfTrue="1" operator="lessThan">
      <formula>0</formula>
    </cfRule>
    <cfRule type="cellIs" dxfId="23417" priority="2613" stopIfTrue="1" operator="greaterThan">
      <formula>0</formula>
    </cfRule>
  </conditionalFormatting>
  <conditionalFormatting sqref="P15:Q15">
    <cfRule type="cellIs" dxfId="23416" priority="2610" stopIfTrue="1" operator="lessThan">
      <formula>0</formula>
    </cfRule>
    <cfRule type="cellIs" dxfId="23415" priority="2611" stopIfTrue="1" operator="greaterThan">
      <formula>0</formula>
    </cfRule>
  </conditionalFormatting>
  <conditionalFormatting sqref="P15:Q15">
    <cfRule type="cellIs" dxfId="23414" priority="2608" stopIfTrue="1" operator="lessThan">
      <formula>0</formula>
    </cfRule>
    <cfRule type="cellIs" dxfId="23413" priority="2609" stopIfTrue="1" operator="greaterThan">
      <formula>0</formula>
    </cfRule>
  </conditionalFormatting>
  <conditionalFormatting sqref="P15:Q15">
    <cfRule type="cellIs" dxfId="23412" priority="2606" stopIfTrue="1" operator="lessThan">
      <formula>0</formula>
    </cfRule>
    <cfRule type="cellIs" dxfId="23411" priority="2607" stopIfTrue="1" operator="greaterThan">
      <formula>0</formula>
    </cfRule>
  </conditionalFormatting>
  <conditionalFormatting sqref="P15:Q15">
    <cfRule type="cellIs" dxfId="23410" priority="2604" stopIfTrue="1" operator="lessThan">
      <formula>0</formula>
    </cfRule>
    <cfRule type="cellIs" dxfId="23409" priority="2605" stopIfTrue="1" operator="greaterThan">
      <formula>0</formula>
    </cfRule>
  </conditionalFormatting>
  <conditionalFormatting sqref="P15:Q15">
    <cfRule type="cellIs" dxfId="23408" priority="2602" stopIfTrue="1" operator="lessThan">
      <formula>0</formula>
    </cfRule>
    <cfRule type="cellIs" dxfId="23407" priority="2603" stopIfTrue="1" operator="greaterThan">
      <formula>0</formula>
    </cfRule>
  </conditionalFormatting>
  <conditionalFormatting sqref="P15:Q15">
    <cfRule type="cellIs" dxfId="23406" priority="2600" stopIfTrue="1" operator="lessThan">
      <formula>0</formula>
    </cfRule>
    <cfRule type="cellIs" dxfId="23405" priority="2601" stopIfTrue="1" operator="greaterThan">
      <formula>0</formula>
    </cfRule>
  </conditionalFormatting>
  <conditionalFormatting sqref="P15:Q15">
    <cfRule type="cellIs" dxfId="23404" priority="2598" stopIfTrue="1" operator="lessThan">
      <formula>0</formula>
    </cfRule>
    <cfRule type="cellIs" dxfId="23403" priority="2599" stopIfTrue="1" operator="greaterThan">
      <formula>0</formula>
    </cfRule>
  </conditionalFormatting>
  <conditionalFormatting sqref="P15:Q15">
    <cfRule type="cellIs" dxfId="23402" priority="2596" stopIfTrue="1" operator="lessThan">
      <formula>0</formula>
    </cfRule>
    <cfRule type="cellIs" dxfId="23401" priority="2597" stopIfTrue="1" operator="greaterThan">
      <formula>0</formula>
    </cfRule>
  </conditionalFormatting>
  <conditionalFormatting sqref="P15:Q15">
    <cfRule type="cellIs" dxfId="23400" priority="2594" stopIfTrue="1" operator="lessThan">
      <formula>0</formula>
    </cfRule>
    <cfRule type="cellIs" dxfId="23399" priority="2595" stopIfTrue="1" operator="greaterThan">
      <formula>0</formula>
    </cfRule>
  </conditionalFormatting>
  <conditionalFormatting sqref="P15:Q15">
    <cfRule type="cellIs" dxfId="23398" priority="2592" stopIfTrue="1" operator="lessThan">
      <formula>0</formula>
    </cfRule>
    <cfRule type="cellIs" dxfId="23397" priority="2593" stopIfTrue="1" operator="greaterThan">
      <formula>0</formula>
    </cfRule>
  </conditionalFormatting>
  <conditionalFormatting sqref="P15:Q15">
    <cfRule type="cellIs" dxfId="23396" priority="2590" stopIfTrue="1" operator="lessThan">
      <formula>0</formula>
    </cfRule>
    <cfRule type="cellIs" dxfId="23395" priority="2591" stopIfTrue="1" operator="greaterThan">
      <formula>0</formula>
    </cfRule>
  </conditionalFormatting>
  <conditionalFormatting sqref="P15:Q15">
    <cfRule type="cellIs" dxfId="23394" priority="2588" stopIfTrue="1" operator="lessThan">
      <formula>0</formula>
    </cfRule>
    <cfRule type="cellIs" dxfId="23393" priority="2589" stopIfTrue="1" operator="greaterThan">
      <formula>0</formula>
    </cfRule>
  </conditionalFormatting>
  <conditionalFormatting sqref="P15:Q15">
    <cfRule type="cellIs" dxfId="23392" priority="2586" stopIfTrue="1" operator="lessThan">
      <formula>0</formula>
    </cfRule>
    <cfRule type="cellIs" dxfId="23391" priority="2587" stopIfTrue="1" operator="greaterThan">
      <formula>0</formula>
    </cfRule>
  </conditionalFormatting>
  <conditionalFormatting sqref="P15:Q15">
    <cfRule type="cellIs" dxfId="23390" priority="2584" stopIfTrue="1" operator="lessThan">
      <formula>0</formula>
    </cfRule>
    <cfRule type="cellIs" dxfId="23389" priority="2585" stopIfTrue="1" operator="greaterThan">
      <formula>0</formula>
    </cfRule>
  </conditionalFormatting>
  <conditionalFormatting sqref="P15:Q15">
    <cfRule type="cellIs" dxfId="23388" priority="2582" stopIfTrue="1" operator="lessThan">
      <formula>0</formula>
    </cfRule>
    <cfRule type="cellIs" dxfId="23387" priority="2583" stopIfTrue="1" operator="greaterThan">
      <formula>0</formula>
    </cfRule>
  </conditionalFormatting>
  <conditionalFormatting sqref="P15:Q15">
    <cfRule type="cellIs" dxfId="23386" priority="2580" stopIfTrue="1" operator="lessThan">
      <formula>0</formula>
    </cfRule>
    <cfRule type="cellIs" dxfId="23385" priority="2581" stopIfTrue="1" operator="greaterThan">
      <formula>0</formula>
    </cfRule>
  </conditionalFormatting>
  <conditionalFormatting sqref="P15:Q15">
    <cfRule type="cellIs" dxfId="23384" priority="2578" stopIfTrue="1" operator="lessThan">
      <formula>0</formula>
    </cfRule>
    <cfRule type="cellIs" dxfId="23383" priority="2579" stopIfTrue="1" operator="greaterThan">
      <formula>0</formula>
    </cfRule>
  </conditionalFormatting>
  <conditionalFormatting sqref="P15:Q15">
    <cfRule type="cellIs" dxfId="23382" priority="2576" stopIfTrue="1" operator="lessThan">
      <formula>0</formula>
    </cfRule>
    <cfRule type="cellIs" dxfId="23381" priority="2577" stopIfTrue="1" operator="greaterThan">
      <formula>0</formula>
    </cfRule>
  </conditionalFormatting>
  <conditionalFormatting sqref="P15:Q15">
    <cfRule type="cellIs" dxfId="23380" priority="2574" stopIfTrue="1" operator="lessThan">
      <formula>0</formula>
    </cfRule>
    <cfRule type="cellIs" dxfId="23379" priority="2575" stopIfTrue="1" operator="greaterThan">
      <formula>0</formula>
    </cfRule>
  </conditionalFormatting>
  <conditionalFormatting sqref="P15:Q15">
    <cfRule type="cellIs" dxfId="23378" priority="2572" stopIfTrue="1" operator="lessThan">
      <formula>0</formula>
    </cfRule>
    <cfRule type="cellIs" dxfId="23377" priority="2573" stopIfTrue="1" operator="greaterThan">
      <formula>0</formula>
    </cfRule>
  </conditionalFormatting>
  <conditionalFormatting sqref="P15:Q15">
    <cfRule type="cellIs" dxfId="23376" priority="2570" stopIfTrue="1" operator="lessThan">
      <formula>0</formula>
    </cfRule>
    <cfRule type="cellIs" dxfId="23375" priority="2571" stopIfTrue="1" operator="greaterThan">
      <formula>0</formula>
    </cfRule>
  </conditionalFormatting>
  <conditionalFormatting sqref="P15:Q15">
    <cfRule type="cellIs" dxfId="23374" priority="2568" stopIfTrue="1" operator="lessThan">
      <formula>0</formula>
    </cfRule>
    <cfRule type="cellIs" dxfId="23373" priority="2569" stopIfTrue="1" operator="greaterThan">
      <formula>0</formula>
    </cfRule>
  </conditionalFormatting>
  <conditionalFormatting sqref="P15:Q15">
    <cfRule type="cellIs" dxfId="23372" priority="2566" stopIfTrue="1" operator="lessThan">
      <formula>0</formula>
    </cfRule>
    <cfRule type="cellIs" dxfId="23371" priority="2567" stopIfTrue="1" operator="greaterThan">
      <formula>0</formula>
    </cfRule>
  </conditionalFormatting>
  <conditionalFormatting sqref="P15:Q15">
    <cfRule type="cellIs" dxfId="23370" priority="2564" stopIfTrue="1" operator="lessThan">
      <formula>0</formula>
    </cfRule>
    <cfRule type="cellIs" dxfId="23369" priority="2565" stopIfTrue="1" operator="greaterThan">
      <formula>0</formula>
    </cfRule>
  </conditionalFormatting>
  <conditionalFormatting sqref="P15:Q15">
    <cfRule type="cellIs" dxfId="23368" priority="2562" stopIfTrue="1" operator="lessThan">
      <formula>0</formula>
    </cfRule>
    <cfRule type="cellIs" dxfId="23367" priority="2563" stopIfTrue="1" operator="greaterThan">
      <formula>0</formula>
    </cfRule>
  </conditionalFormatting>
  <conditionalFormatting sqref="P15:Q15">
    <cfRule type="cellIs" dxfId="23366" priority="2560" stopIfTrue="1" operator="lessThan">
      <formula>0</formula>
    </cfRule>
    <cfRule type="cellIs" dxfId="23365" priority="2561" stopIfTrue="1" operator="greaterThan">
      <formula>0</formula>
    </cfRule>
  </conditionalFormatting>
  <conditionalFormatting sqref="P15:Q15">
    <cfRule type="cellIs" dxfId="23364" priority="2558" stopIfTrue="1" operator="lessThan">
      <formula>0</formula>
    </cfRule>
    <cfRule type="cellIs" dxfId="23363" priority="2559" stopIfTrue="1" operator="greaterThan">
      <formula>0</formula>
    </cfRule>
  </conditionalFormatting>
  <conditionalFormatting sqref="P15:Q15">
    <cfRule type="cellIs" dxfId="23362" priority="2556" stopIfTrue="1" operator="lessThan">
      <formula>0</formula>
    </cfRule>
    <cfRule type="cellIs" dxfId="23361" priority="2557" stopIfTrue="1" operator="greaterThan">
      <formula>0</formula>
    </cfRule>
  </conditionalFormatting>
  <conditionalFormatting sqref="P15:Q15">
    <cfRule type="cellIs" dxfId="23360" priority="2554" stopIfTrue="1" operator="lessThan">
      <formula>0</formula>
    </cfRule>
    <cfRule type="cellIs" dxfId="23359" priority="2555" stopIfTrue="1" operator="greaterThan">
      <formula>0</formula>
    </cfRule>
  </conditionalFormatting>
  <conditionalFormatting sqref="P15:Q15">
    <cfRule type="cellIs" dxfId="23358" priority="2552" stopIfTrue="1" operator="lessThan">
      <formula>0</formula>
    </cfRule>
    <cfRule type="cellIs" dxfId="23357" priority="2553" stopIfTrue="1" operator="greaterThan">
      <formula>0</formula>
    </cfRule>
  </conditionalFormatting>
  <conditionalFormatting sqref="P15:Q15">
    <cfRule type="cellIs" dxfId="23356" priority="2550" stopIfTrue="1" operator="lessThan">
      <formula>0</formula>
    </cfRule>
    <cfRule type="cellIs" dxfId="23355" priority="2551" stopIfTrue="1" operator="greaterThan">
      <formula>0</formula>
    </cfRule>
  </conditionalFormatting>
  <conditionalFormatting sqref="P15:Q15">
    <cfRule type="cellIs" dxfId="23354" priority="2548" stopIfTrue="1" operator="lessThan">
      <formula>0</formula>
    </cfRule>
    <cfRule type="cellIs" dxfId="23353" priority="2549" stopIfTrue="1" operator="greaterThan">
      <formula>0</formula>
    </cfRule>
  </conditionalFormatting>
  <conditionalFormatting sqref="P15:Q15">
    <cfRule type="cellIs" dxfId="23352" priority="2546" stopIfTrue="1" operator="lessThan">
      <formula>0</formula>
    </cfRule>
    <cfRule type="cellIs" dxfId="23351" priority="2547" stopIfTrue="1" operator="greaterThan">
      <formula>0</formula>
    </cfRule>
  </conditionalFormatting>
  <conditionalFormatting sqref="P15:Q15">
    <cfRule type="cellIs" dxfId="23350" priority="2544" stopIfTrue="1" operator="lessThan">
      <formula>0</formula>
    </cfRule>
    <cfRule type="cellIs" dxfId="23349" priority="2545" stopIfTrue="1" operator="greaterThan">
      <formula>0</formula>
    </cfRule>
  </conditionalFormatting>
  <conditionalFormatting sqref="P15:Q15">
    <cfRule type="cellIs" dxfId="23348" priority="2542" stopIfTrue="1" operator="lessThan">
      <formula>0</formula>
    </cfRule>
    <cfRule type="cellIs" dxfId="23347" priority="2543" stopIfTrue="1" operator="greaterThan">
      <formula>0</formula>
    </cfRule>
  </conditionalFormatting>
  <conditionalFormatting sqref="P15:Q15">
    <cfRule type="cellIs" dxfId="23346" priority="2540" stopIfTrue="1" operator="lessThan">
      <formula>0</formula>
    </cfRule>
    <cfRule type="cellIs" dxfId="23345" priority="2541" stopIfTrue="1" operator="greaterThan">
      <formula>0</formula>
    </cfRule>
  </conditionalFormatting>
  <conditionalFormatting sqref="P15:Q15">
    <cfRule type="cellIs" dxfId="23344" priority="2538" stopIfTrue="1" operator="lessThan">
      <formula>0</formula>
    </cfRule>
    <cfRule type="cellIs" dxfId="23343" priority="2539" stopIfTrue="1" operator="greaterThan">
      <formula>0</formula>
    </cfRule>
  </conditionalFormatting>
  <conditionalFormatting sqref="P17:Q17">
    <cfRule type="cellIs" dxfId="23342" priority="2536" stopIfTrue="1" operator="lessThan">
      <formula>0</formula>
    </cfRule>
    <cfRule type="cellIs" dxfId="23341" priority="2537" stopIfTrue="1" operator="greaterThan">
      <formula>0</formula>
    </cfRule>
  </conditionalFormatting>
  <conditionalFormatting sqref="P17:Q17">
    <cfRule type="cellIs" dxfId="23340" priority="2534" stopIfTrue="1" operator="lessThan">
      <formula>0</formula>
    </cfRule>
    <cfRule type="cellIs" dxfId="23339" priority="2535" stopIfTrue="1" operator="greaterThan">
      <formula>0</formula>
    </cfRule>
  </conditionalFormatting>
  <conditionalFormatting sqref="P17:Q17">
    <cfRule type="cellIs" dxfId="23338" priority="2532" stopIfTrue="1" operator="lessThan">
      <formula>0</formula>
    </cfRule>
    <cfRule type="cellIs" dxfId="23337" priority="2533" stopIfTrue="1" operator="greaterThan">
      <formula>0</formula>
    </cfRule>
  </conditionalFormatting>
  <conditionalFormatting sqref="P17:Q17">
    <cfRule type="cellIs" dxfId="23336" priority="2530" stopIfTrue="1" operator="lessThan">
      <formula>0</formula>
    </cfRule>
    <cfRule type="cellIs" dxfId="23335" priority="2531" stopIfTrue="1" operator="greaterThan">
      <formula>0</formula>
    </cfRule>
  </conditionalFormatting>
  <conditionalFormatting sqref="P17:Q17">
    <cfRule type="cellIs" dxfId="23334" priority="2528" stopIfTrue="1" operator="lessThan">
      <formula>0</formula>
    </cfRule>
    <cfRule type="cellIs" dxfId="23333" priority="2529" stopIfTrue="1" operator="greaterThan">
      <formula>0</formula>
    </cfRule>
  </conditionalFormatting>
  <conditionalFormatting sqref="P17:Q17">
    <cfRule type="cellIs" dxfId="23332" priority="2526" stopIfTrue="1" operator="lessThan">
      <formula>0</formula>
    </cfRule>
    <cfRule type="cellIs" dxfId="23331" priority="2527" stopIfTrue="1" operator="greaterThan">
      <formula>0</formula>
    </cfRule>
  </conditionalFormatting>
  <conditionalFormatting sqref="P17:Q17">
    <cfRule type="cellIs" dxfId="23330" priority="2524" stopIfTrue="1" operator="lessThan">
      <formula>0</formula>
    </cfRule>
    <cfRule type="cellIs" dxfId="23329" priority="2525" stopIfTrue="1" operator="greaterThan">
      <formula>0</formula>
    </cfRule>
  </conditionalFormatting>
  <conditionalFormatting sqref="P17:Q17">
    <cfRule type="cellIs" dxfId="23328" priority="2522" stopIfTrue="1" operator="lessThan">
      <formula>0</formula>
    </cfRule>
    <cfRule type="cellIs" dxfId="23327" priority="2523" stopIfTrue="1" operator="greaterThan">
      <formula>0</formula>
    </cfRule>
  </conditionalFormatting>
  <conditionalFormatting sqref="P17:Q17">
    <cfRule type="cellIs" dxfId="23326" priority="2520" stopIfTrue="1" operator="lessThan">
      <formula>0</formula>
    </cfRule>
    <cfRule type="cellIs" dxfId="23325" priority="2521" stopIfTrue="1" operator="greaterThan">
      <formula>0</formula>
    </cfRule>
  </conditionalFormatting>
  <conditionalFormatting sqref="P17:Q17">
    <cfRule type="cellIs" dxfId="23324" priority="2518" stopIfTrue="1" operator="lessThan">
      <formula>0</formula>
    </cfRule>
    <cfRule type="cellIs" dxfId="23323" priority="2519" stopIfTrue="1" operator="greaterThan">
      <formula>0</formula>
    </cfRule>
  </conditionalFormatting>
  <conditionalFormatting sqref="P17:Q17">
    <cfRule type="cellIs" dxfId="23322" priority="2516" stopIfTrue="1" operator="lessThan">
      <formula>0</formula>
    </cfRule>
    <cfRule type="cellIs" dxfId="23321" priority="2517" stopIfTrue="1" operator="greaterThan">
      <formula>0</formula>
    </cfRule>
  </conditionalFormatting>
  <conditionalFormatting sqref="P17:Q17">
    <cfRule type="cellIs" dxfId="23320" priority="2514" stopIfTrue="1" operator="lessThan">
      <formula>0</formula>
    </cfRule>
    <cfRule type="cellIs" dxfId="23319" priority="2515" stopIfTrue="1" operator="greaterThan">
      <formula>0</formula>
    </cfRule>
  </conditionalFormatting>
  <conditionalFormatting sqref="P17:Q17">
    <cfRule type="cellIs" dxfId="23318" priority="2512" stopIfTrue="1" operator="lessThan">
      <formula>0</formula>
    </cfRule>
    <cfRule type="cellIs" dxfId="23317" priority="2513" stopIfTrue="1" operator="greaterThan">
      <formula>0</formula>
    </cfRule>
  </conditionalFormatting>
  <conditionalFormatting sqref="P17:Q17">
    <cfRule type="cellIs" dxfId="23316" priority="2510" stopIfTrue="1" operator="lessThan">
      <formula>0</formula>
    </cfRule>
    <cfRule type="cellIs" dxfId="23315" priority="2511" stopIfTrue="1" operator="greaterThan">
      <formula>0</formula>
    </cfRule>
  </conditionalFormatting>
  <conditionalFormatting sqref="P17:Q17">
    <cfRule type="cellIs" dxfId="23314" priority="2508" stopIfTrue="1" operator="lessThan">
      <formula>0</formula>
    </cfRule>
    <cfRule type="cellIs" dxfId="23313" priority="2509" stopIfTrue="1" operator="greaterThan">
      <formula>0</formula>
    </cfRule>
  </conditionalFormatting>
  <conditionalFormatting sqref="P17:Q17">
    <cfRule type="cellIs" dxfId="23312" priority="2506" stopIfTrue="1" operator="lessThan">
      <formula>0</formula>
    </cfRule>
    <cfRule type="cellIs" dxfId="23311" priority="2507" stopIfTrue="1" operator="greaterThan">
      <formula>0</formula>
    </cfRule>
  </conditionalFormatting>
  <conditionalFormatting sqref="P17:Q17">
    <cfRule type="cellIs" dxfId="23310" priority="2504" stopIfTrue="1" operator="lessThan">
      <formula>0</formula>
    </cfRule>
    <cfRule type="cellIs" dxfId="23309" priority="2505" stopIfTrue="1" operator="greaterThan">
      <formula>0</formula>
    </cfRule>
  </conditionalFormatting>
  <conditionalFormatting sqref="P17:Q17">
    <cfRule type="cellIs" dxfId="23308" priority="2502" stopIfTrue="1" operator="lessThan">
      <formula>0</formula>
    </cfRule>
    <cfRule type="cellIs" dxfId="23307" priority="2503" stopIfTrue="1" operator="greaterThan">
      <formula>0</formula>
    </cfRule>
  </conditionalFormatting>
  <conditionalFormatting sqref="P17:Q17">
    <cfRule type="cellIs" dxfId="23306" priority="2500" stopIfTrue="1" operator="lessThan">
      <formula>0</formula>
    </cfRule>
    <cfRule type="cellIs" dxfId="23305" priority="2501" stopIfTrue="1" operator="greaterThan">
      <formula>0</formula>
    </cfRule>
  </conditionalFormatting>
  <conditionalFormatting sqref="P17:Q17">
    <cfRule type="cellIs" dxfId="23304" priority="2498" stopIfTrue="1" operator="lessThan">
      <formula>0</formula>
    </cfRule>
    <cfRule type="cellIs" dxfId="23303" priority="2499" stopIfTrue="1" operator="greaterThan">
      <formula>0</formula>
    </cfRule>
  </conditionalFormatting>
  <conditionalFormatting sqref="P17:Q17">
    <cfRule type="cellIs" dxfId="23302" priority="2496" stopIfTrue="1" operator="lessThan">
      <formula>0</formula>
    </cfRule>
    <cfRule type="cellIs" dxfId="23301" priority="2497" stopIfTrue="1" operator="greaterThan">
      <formula>0</formula>
    </cfRule>
  </conditionalFormatting>
  <conditionalFormatting sqref="P17:Q17">
    <cfRule type="cellIs" dxfId="23300" priority="2494" stopIfTrue="1" operator="lessThan">
      <formula>0</formula>
    </cfRule>
    <cfRule type="cellIs" dxfId="23299" priority="2495" stopIfTrue="1" operator="greaterThan">
      <formula>0</formula>
    </cfRule>
  </conditionalFormatting>
  <conditionalFormatting sqref="P17:Q17">
    <cfRule type="cellIs" dxfId="23298" priority="2492" stopIfTrue="1" operator="lessThan">
      <formula>0</formula>
    </cfRule>
    <cfRule type="cellIs" dxfId="23297" priority="2493" stopIfTrue="1" operator="greaterThan">
      <formula>0</formula>
    </cfRule>
  </conditionalFormatting>
  <conditionalFormatting sqref="P17:Q17">
    <cfRule type="cellIs" dxfId="23296" priority="2490" stopIfTrue="1" operator="lessThan">
      <formula>0</formula>
    </cfRule>
    <cfRule type="cellIs" dxfId="23295" priority="2491" stopIfTrue="1" operator="greaterThan">
      <formula>0</formula>
    </cfRule>
  </conditionalFormatting>
  <conditionalFormatting sqref="P17:Q17">
    <cfRule type="cellIs" dxfId="23294" priority="2488" stopIfTrue="1" operator="lessThan">
      <formula>0</formula>
    </cfRule>
    <cfRule type="cellIs" dxfId="23293" priority="2489" stopIfTrue="1" operator="greaterThan">
      <formula>0</formula>
    </cfRule>
  </conditionalFormatting>
  <conditionalFormatting sqref="P17:Q17">
    <cfRule type="cellIs" dxfId="23292" priority="2486" stopIfTrue="1" operator="lessThan">
      <formula>0</formula>
    </cfRule>
    <cfRule type="cellIs" dxfId="23291" priority="2487" stopIfTrue="1" operator="greaterThan">
      <formula>0</formula>
    </cfRule>
  </conditionalFormatting>
  <conditionalFormatting sqref="P17:Q17">
    <cfRule type="cellIs" dxfId="23290" priority="2484" stopIfTrue="1" operator="lessThan">
      <formula>0</formula>
    </cfRule>
    <cfRule type="cellIs" dxfId="23289" priority="2485" stopIfTrue="1" operator="greaterThan">
      <formula>0</formula>
    </cfRule>
  </conditionalFormatting>
  <conditionalFormatting sqref="P17:Q17">
    <cfRule type="cellIs" dxfId="23288" priority="2482" stopIfTrue="1" operator="lessThan">
      <formula>0</formula>
    </cfRule>
    <cfRule type="cellIs" dxfId="23287" priority="2483" stopIfTrue="1" operator="greaterThan">
      <formula>0</formula>
    </cfRule>
  </conditionalFormatting>
  <conditionalFormatting sqref="P17:Q17">
    <cfRule type="cellIs" dxfId="23286" priority="2480" stopIfTrue="1" operator="lessThan">
      <formula>0</formula>
    </cfRule>
    <cfRule type="cellIs" dxfId="23285" priority="2481" stopIfTrue="1" operator="greaterThan">
      <formula>0</formula>
    </cfRule>
  </conditionalFormatting>
  <conditionalFormatting sqref="P17:Q17">
    <cfRule type="cellIs" dxfId="23284" priority="2478" stopIfTrue="1" operator="lessThan">
      <formula>0</formula>
    </cfRule>
    <cfRule type="cellIs" dxfId="23283" priority="2479" stopIfTrue="1" operator="greaterThan">
      <formula>0</formula>
    </cfRule>
  </conditionalFormatting>
  <conditionalFormatting sqref="P17:Q17">
    <cfRule type="cellIs" dxfId="23282" priority="2476" stopIfTrue="1" operator="lessThan">
      <formula>0</formula>
    </cfRule>
    <cfRule type="cellIs" dxfId="23281" priority="2477" stopIfTrue="1" operator="greaterThan">
      <formula>0</formula>
    </cfRule>
  </conditionalFormatting>
  <conditionalFormatting sqref="P17:Q17">
    <cfRule type="cellIs" dxfId="23280" priority="2474" stopIfTrue="1" operator="lessThan">
      <formula>0</formula>
    </cfRule>
    <cfRule type="cellIs" dxfId="23279" priority="2475" stopIfTrue="1" operator="greaterThan">
      <formula>0</formula>
    </cfRule>
  </conditionalFormatting>
  <conditionalFormatting sqref="P17:Q17">
    <cfRule type="cellIs" dxfId="23278" priority="2472" stopIfTrue="1" operator="lessThan">
      <formula>0</formula>
    </cfRule>
    <cfRule type="cellIs" dxfId="23277" priority="2473" stopIfTrue="1" operator="greaterThan">
      <formula>0</formula>
    </cfRule>
  </conditionalFormatting>
  <conditionalFormatting sqref="P17:Q17">
    <cfRule type="cellIs" dxfId="23276" priority="2470" stopIfTrue="1" operator="lessThan">
      <formula>0</formula>
    </cfRule>
    <cfRule type="cellIs" dxfId="23275" priority="2471" stopIfTrue="1" operator="greaterThan">
      <formula>0</formula>
    </cfRule>
  </conditionalFormatting>
  <conditionalFormatting sqref="P17:Q17">
    <cfRule type="cellIs" dxfId="23274" priority="2468" stopIfTrue="1" operator="lessThan">
      <formula>0</formula>
    </cfRule>
    <cfRule type="cellIs" dxfId="23273" priority="2469" stopIfTrue="1" operator="greaterThan">
      <formula>0</formula>
    </cfRule>
  </conditionalFormatting>
  <conditionalFormatting sqref="P17:Q17">
    <cfRule type="cellIs" dxfId="23272" priority="2466" stopIfTrue="1" operator="lessThan">
      <formula>0</formula>
    </cfRule>
    <cfRule type="cellIs" dxfId="23271" priority="2467" stopIfTrue="1" operator="greaterThan">
      <formula>0</formula>
    </cfRule>
  </conditionalFormatting>
  <conditionalFormatting sqref="P17:Q17">
    <cfRule type="cellIs" dxfId="23270" priority="2464" stopIfTrue="1" operator="lessThan">
      <formula>0</formula>
    </cfRule>
    <cfRule type="cellIs" dxfId="23269" priority="2465" stopIfTrue="1" operator="greaterThan">
      <formula>0</formula>
    </cfRule>
  </conditionalFormatting>
  <conditionalFormatting sqref="P17:Q17">
    <cfRule type="cellIs" dxfId="23268" priority="2462" stopIfTrue="1" operator="lessThan">
      <formula>0</formula>
    </cfRule>
    <cfRule type="cellIs" dxfId="23267" priority="2463" stopIfTrue="1" operator="greaterThan">
      <formula>0</formula>
    </cfRule>
  </conditionalFormatting>
  <conditionalFormatting sqref="P17:Q17">
    <cfRule type="cellIs" dxfId="23266" priority="2460" stopIfTrue="1" operator="lessThan">
      <formula>0</formula>
    </cfRule>
    <cfRule type="cellIs" dxfId="23265" priority="2461" stopIfTrue="1" operator="greaterThan">
      <formula>0</formula>
    </cfRule>
  </conditionalFormatting>
  <conditionalFormatting sqref="P17:Q17">
    <cfRule type="cellIs" dxfId="23264" priority="2458" stopIfTrue="1" operator="lessThan">
      <formula>0</formula>
    </cfRule>
    <cfRule type="cellIs" dxfId="23263" priority="2459" stopIfTrue="1" operator="greaterThan">
      <formula>0</formula>
    </cfRule>
  </conditionalFormatting>
  <conditionalFormatting sqref="P17:Q17">
    <cfRule type="cellIs" dxfId="23262" priority="2456" stopIfTrue="1" operator="lessThan">
      <formula>0</formula>
    </cfRule>
    <cfRule type="cellIs" dxfId="23261" priority="2457" stopIfTrue="1" operator="greaterThan">
      <formula>0</formula>
    </cfRule>
  </conditionalFormatting>
  <conditionalFormatting sqref="P19:Q19">
    <cfRule type="cellIs" dxfId="23260" priority="2454" stopIfTrue="1" operator="lessThan">
      <formula>0</formula>
    </cfRule>
    <cfRule type="cellIs" dxfId="23259" priority="2455" stopIfTrue="1" operator="greaterThan">
      <formula>0</formula>
    </cfRule>
  </conditionalFormatting>
  <conditionalFormatting sqref="P19:Q19">
    <cfRule type="cellIs" dxfId="23258" priority="2452" stopIfTrue="1" operator="lessThan">
      <formula>0</formula>
    </cfRule>
    <cfRule type="cellIs" dxfId="23257" priority="2453" stopIfTrue="1" operator="greaterThan">
      <formula>0</formula>
    </cfRule>
  </conditionalFormatting>
  <conditionalFormatting sqref="P19:Q19">
    <cfRule type="cellIs" dxfId="23256" priority="2450" stopIfTrue="1" operator="lessThan">
      <formula>0</formula>
    </cfRule>
    <cfRule type="cellIs" dxfId="23255" priority="2451" stopIfTrue="1" operator="greaterThan">
      <formula>0</formula>
    </cfRule>
  </conditionalFormatting>
  <conditionalFormatting sqref="P19:Q19">
    <cfRule type="cellIs" dxfId="23254" priority="2448" stopIfTrue="1" operator="lessThan">
      <formula>0</formula>
    </cfRule>
    <cfRule type="cellIs" dxfId="23253" priority="2449" stopIfTrue="1" operator="greaterThan">
      <formula>0</formula>
    </cfRule>
  </conditionalFormatting>
  <conditionalFormatting sqref="P19:Q19">
    <cfRule type="cellIs" dxfId="23252" priority="2446" stopIfTrue="1" operator="lessThan">
      <formula>0</formula>
    </cfRule>
    <cfRule type="cellIs" dxfId="23251" priority="2447" stopIfTrue="1" operator="greaterThan">
      <formula>0</formula>
    </cfRule>
  </conditionalFormatting>
  <conditionalFormatting sqref="P19:Q19">
    <cfRule type="cellIs" dxfId="23250" priority="2444" stopIfTrue="1" operator="lessThan">
      <formula>0</formula>
    </cfRule>
    <cfRule type="cellIs" dxfId="23249" priority="2445" stopIfTrue="1" operator="greaterThan">
      <formula>0</formula>
    </cfRule>
  </conditionalFormatting>
  <conditionalFormatting sqref="P19:Q19">
    <cfRule type="cellIs" dxfId="23248" priority="2442" stopIfTrue="1" operator="lessThan">
      <formula>0</formula>
    </cfRule>
    <cfRule type="cellIs" dxfId="23247" priority="2443" stopIfTrue="1" operator="greaterThan">
      <formula>0</formula>
    </cfRule>
  </conditionalFormatting>
  <conditionalFormatting sqref="P19:Q19">
    <cfRule type="cellIs" dxfId="23246" priority="2440" stopIfTrue="1" operator="lessThan">
      <formula>0</formula>
    </cfRule>
    <cfRule type="cellIs" dxfId="23245" priority="2441" stopIfTrue="1" operator="greaterThan">
      <formula>0</formula>
    </cfRule>
  </conditionalFormatting>
  <conditionalFormatting sqref="P19:Q19">
    <cfRule type="cellIs" dxfId="23244" priority="2438" stopIfTrue="1" operator="lessThan">
      <formula>0</formula>
    </cfRule>
    <cfRule type="cellIs" dxfId="23243" priority="2439" stopIfTrue="1" operator="greaterThan">
      <formula>0</formula>
    </cfRule>
  </conditionalFormatting>
  <conditionalFormatting sqref="P19:Q19">
    <cfRule type="cellIs" dxfId="23242" priority="2436" stopIfTrue="1" operator="lessThan">
      <formula>0</formula>
    </cfRule>
    <cfRule type="cellIs" dxfId="23241" priority="2437" stopIfTrue="1" operator="greaterThan">
      <formula>0</formula>
    </cfRule>
  </conditionalFormatting>
  <conditionalFormatting sqref="P19:Q19">
    <cfRule type="cellIs" dxfId="23240" priority="2434" stopIfTrue="1" operator="lessThan">
      <formula>0</formula>
    </cfRule>
    <cfRule type="cellIs" dxfId="23239" priority="2435" stopIfTrue="1" operator="greaterThan">
      <formula>0</formula>
    </cfRule>
  </conditionalFormatting>
  <conditionalFormatting sqref="P19:Q19">
    <cfRule type="cellIs" dxfId="23238" priority="2432" stopIfTrue="1" operator="lessThan">
      <formula>0</formula>
    </cfRule>
    <cfRule type="cellIs" dxfId="23237" priority="2433" stopIfTrue="1" operator="greaterThan">
      <formula>0</formula>
    </cfRule>
  </conditionalFormatting>
  <conditionalFormatting sqref="P19:Q19">
    <cfRule type="cellIs" dxfId="23236" priority="2430" stopIfTrue="1" operator="lessThan">
      <formula>0</formula>
    </cfRule>
    <cfRule type="cellIs" dxfId="23235" priority="2431" stopIfTrue="1" operator="greaterThan">
      <formula>0</formula>
    </cfRule>
  </conditionalFormatting>
  <conditionalFormatting sqref="P19:Q19">
    <cfRule type="cellIs" dxfId="23234" priority="2428" stopIfTrue="1" operator="lessThan">
      <formula>0</formula>
    </cfRule>
    <cfRule type="cellIs" dxfId="23233" priority="2429" stopIfTrue="1" operator="greaterThan">
      <formula>0</formula>
    </cfRule>
  </conditionalFormatting>
  <conditionalFormatting sqref="P19:Q19">
    <cfRule type="cellIs" dxfId="23232" priority="2426" stopIfTrue="1" operator="lessThan">
      <formula>0</formula>
    </cfRule>
    <cfRule type="cellIs" dxfId="23231" priority="2427" stopIfTrue="1" operator="greaterThan">
      <formula>0</formula>
    </cfRule>
  </conditionalFormatting>
  <conditionalFormatting sqref="P19:Q19">
    <cfRule type="cellIs" dxfId="23230" priority="2424" stopIfTrue="1" operator="lessThan">
      <formula>0</formula>
    </cfRule>
    <cfRule type="cellIs" dxfId="23229" priority="2425" stopIfTrue="1" operator="greaterThan">
      <formula>0</formula>
    </cfRule>
  </conditionalFormatting>
  <conditionalFormatting sqref="P19:Q19">
    <cfRule type="cellIs" dxfId="23228" priority="2422" stopIfTrue="1" operator="lessThan">
      <formula>0</formula>
    </cfRule>
    <cfRule type="cellIs" dxfId="23227" priority="2423" stopIfTrue="1" operator="greaterThan">
      <formula>0</formula>
    </cfRule>
  </conditionalFormatting>
  <conditionalFormatting sqref="P19:Q19">
    <cfRule type="cellIs" dxfId="23226" priority="2420" stopIfTrue="1" operator="lessThan">
      <formula>0</formula>
    </cfRule>
    <cfRule type="cellIs" dxfId="23225" priority="2421" stopIfTrue="1" operator="greaterThan">
      <formula>0</formula>
    </cfRule>
  </conditionalFormatting>
  <conditionalFormatting sqref="P19:Q19">
    <cfRule type="cellIs" dxfId="23224" priority="2418" stopIfTrue="1" operator="lessThan">
      <formula>0</formula>
    </cfRule>
    <cfRule type="cellIs" dxfId="23223" priority="2419" stopIfTrue="1" operator="greaterThan">
      <formula>0</formula>
    </cfRule>
  </conditionalFormatting>
  <conditionalFormatting sqref="P19:Q19">
    <cfRule type="cellIs" dxfId="23222" priority="2416" stopIfTrue="1" operator="lessThan">
      <formula>0</formula>
    </cfRule>
    <cfRule type="cellIs" dxfId="23221" priority="2417" stopIfTrue="1" operator="greaterThan">
      <formula>0</formula>
    </cfRule>
  </conditionalFormatting>
  <conditionalFormatting sqref="P19:Q19">
    <cfRule type="cellIs" dxfId="23220" priority="2414" stopIfTrue="1" operator="lessThan">
      <formula>0</formula>
    </cfRule>
    <cfRule type="cellIs" dxfId="23219" priority="2415" stopIfTrue="1" operator="greaterThan">
      <formula>0</formula>
    </cfRule>
  </conditionalFormatting>
  <conditionalFormatting sqref="P19:Q19">
    <cfRule type="cellIs" dxfId="23218" priority="2412" stopIfTrue="1" operator="lessThan">
      <formula>0</formula>
    </cfRule>
    <cfRule type="cellIs" dxfId="23217" priority="2413" stopIfTrue="1" operator="greaterThan">
      <formula>0</formula>
    </cfRule>
  </conditionalFormatting>
  <conditionalFormatting sqref="P19:Q19">
    <cfRule type="cellIs" dxfId="23216" priority="2410" stopIfTrue="1" operator="lessThan">
      <formula>0</formula>
    </cfRule>
    <cfRule type="cellIs" dxfId="23215" priority="2411" stopIfTrue="1" operator="greaterThan">
      <formula>0</formula>
    </cfRule>
  </conditionalFormatting>
  <conditionalFormatting sqref="P19:Q19">
    <cfRule type="cellIs" dxfId="23214" priority="2408" stopIfTrue="1" operator="lessThan">
      <formula>0</formula>
    </cfRule>
    <cfRule type="cellIs" dxfId="23213" priority="2409" stopIfTrue="1" operator="greaterThan">
      <formula>0</formula>
    </cfRule>
  </conditionalFormatting>
  <conditionalFormatting sqref="P19:Q19">
    <cfRule type="cellIs" dxfId="23212" priority="2406" stopIfTrue="1" operator="lessThan">
      <formula>0</formula>
    </cfRule>
    <cfRule type="cellIs" dxfId="23211" priority="2407" stopIfTrue="1" operator="greaterThan">
      <formula>0</formula>
    </cfRule>
  </conditionalFormatting>
  <conditionalFormatting sqref="P19:Q19">
    <cfRule type="cellIs" dxfId="23210" priority="2404" stopIfTrue="1" operator="lessThan">
      <formula>0</formula>
    </cfRule>
    <cfRule type="cellIs" dxfId="23209" priority="2405" stopIfTrue="1" operator="greaterThan">
      <formula>0</formula>
    </cfRule>
  </conditionalFormatting>
  <conditionalFormatting sqref="P19:Q19">
    <cfRule type="cellIs" dxfId="23208" priority="2402" stopIfTrue="1" operator="lessThan">
      <formula>0</formula>
    </cfRule>
    <cfRule type="cellIs" dxfId="23207" priority="2403" stopIfTrue="1" operator="greaterThan">
      <formula>0</formula>
    </cfRule>
  </conditionalFormatting>
  <conditionalFormatting sqref="P19:Q19">
    <cfRule type="cellIs" dxfId="23206" priority="2400" stopIfTrue="1" operator="lessThan">
      <formula>0</formula>
    </cfRule>
    <cfRule type="cellIs" dxfId="23205" priority="2401" stopIfTrue="1" operator="greaterThan">
      <formula>0</formula>
    </cfRule>
  </conditionalFormatting>
  <conditionalFormatting sqref="P19:Q19">
    <cfRule type="cellIs" dxfId="23204" priority="2398" stopIfTrue="1" operator="lessThan">
      <formula>0</formula>
    </cfRule>
    <cfRule type="cellIs" dxfId="23203" priority="2399" stopIfTrue="1" operator="greaterThan">
      <formula>0</formula>
    </cfRule>
  </conditionalFormatting>
  <conditionalFormatting sqref="P19:Q19">
    <cfRule type="cellIs" dxfId="23202" priority="2396" stopIfTrue="1" operator="lessThan">
      <formula>0</formula>
    </cfRule>
    <cfRule type="cellIs" dxfId="23201" priority="2397" stopIfTrue="1" operator="greaterThan">
      <formula>0</formula>
    </cfRule>
  </conditionalFormatting>
  <conditionalFormatting sqref="P19:Q19">
    <cfRule type="cellIs" dxfId="23200" priority="2394" stopIfTrue="1" operator="lessThan">
      <formula>0</formula>
    </cfRule>
    <cfRule type="cellIs" dxfId="23199" priority="2395" stopIfTrue="1" operator="greaterThan">
      <formula>0</formula>
    </cfRule>
  </conditionalFormatting>
  <conditionalFormatting sqref="P19:Q19">
    <cfRule type="cellIs" dxfId="23198" priority="2392" stopIfTrue="1" operator="lessThan">
      <formula>0</formula>
    </cfRule>
    <cfRule type="cellIs" dxfId="23197" priority="2393" stopIfTrue="1" operator="greaterThan">
      <formula>0</formula>
    </cfRule>
  </conditionalFormatting>
  <conditionalFormatting sqref="P19:Q19">
    <cfRule type="cellIs" dxfId="23196" priority="2390" stopIfTrue="1" operator="lessThan">
      <formula>0</formula>
    </cfRule>
    <cfRule type="cellIs" dxfId="23195" priority="2391" stopIfTrue="1" operator="greaterThan">
      <formula>0</formula>
    </cfRule>
  </conditionalFormatting>
  <conditionalFormatting sqref="P19:Q19">
    <cfRule type="cellIs" dxfId="23194" priority="2388" stopIfTrue="1" operator="lessThan">
      <formula>0</formula>
    </cfRule>
    <cfRule type="cellIs" dxfId="23193" priority="2389" stopIfTrue="1" operator="greaterThan">
      <formula>0</formula>
    </cfRule>
  </conditionalFormatting>
  <conditionalFormatting sqref="P19:Q19">
    <cfRule type="cellIs" dxfId="23192" priority="2386" stopIfTrue="1" operator="lessThan">
      <formula>0</formula>
    </cfRule>
    <cfRule type="cellIs" dxfId="23191" priority="2387" stopIfTrue="1" operator="greaterThan">
      <formula>0</formula>
    </cfRule>
  </conditionalFormatting>
  <conditionalFormatting sqref="P19:Q19">
    <cfRule type="cellIs" dxfId="23190" priority="2384" stopIfTrue="1" operator="lessThan">
      <formula>0</formula>
    </cfRule>
    <cfRule type="cellIs" dxfId="23189" priority="2385" stopIfTrue="1" operator="greaterThan">
      <formula>0</formula>
    </cfRule>
  </conditionalFormatting>
  <conditionalFormatting sqref="P19:Q19">
    <cfRule type="cellIs" dxfId="23188" priority="2382" stopIfTrue="1" operator="lessThan">
      <formula>0</formula>
    </cfRule>
    <cfRule type="cellIs" dxfId="23187" priority="2383" stopIfTrue="1" operator="greaterThan">
      <formula>0</formula>
    </cfRule>
  </conditionalFormatting>
  <conditionalFormatting sqref="P19:Q19">
    <cfRule type="cellIs" dxfId="23186" priority="2380" stopIfTrue="1" operator="lessThan">
      <formula>0</formula>
    </cfRule>
    <cfRule type="cellIs" dxfId="23185" priority="2381" stopIfTrue="1" operator="greaterThan">
      <formula>0</formula>
    </cfRule>
  </conditionalFormatting>
  <conditionalFormatting sqref="P19:Q19">
    <cfRule type="cellIs" dxfId="23184" priority="2378" stopIfTrue="1" operator="lessThan">
      <formula>0</formula>
    </cfRule>
    <cfRule type="cellIs" dxfId="23183" priority="2379" stopIfTrue="1" operator="greaterThan">
      <formula>0</formula>
    </cfRule>
  </conditionalFormatting>
  <conditionalFormatting sqref="P19:Q19">
    <cfRule type="cellIs" dxfId="23182" priority="2376" stopIfTrue="1" operator="lessThan">
      <formula>0</formula>
    </cfRule>
    <cfRule type="cellIs" dxfId="23181" priority="2377" stopIfTrue="1" operator="greaterThan">
      <formula>0</formula>
    </cfRule>
  </conditionalFormatting>
  <conditionalFormatting sqref="P19:Q19">
    <cfRule type="cellIs" dxfId="23180" priority="2374" stopIfTrue="1" operator="lessThan">
      <formula>0</formula>
    </cfRule>
    <cfRule type="cellIs" dxfId="23179" priority="2375" stopIfTrue="1" operator="greaterThan">
      <formula>0</formula>
    </cfRule>
  </conditionalFormatting>
  <conditionalFormatting sqref="P21:Q21">
    <cfRule type="cellIs" dxfId="23178" priority="2372" stopIfTrue="1" operator="lessThan">
      <formula>0</formula>
    </cfRule>
    <cfRule type="cellIs" dxfId="23177" priority="2373" stopIfTrue="1" operator="greaterThan">
      <formula>0</formula>
    </cfRule>
  </conditionalFormatting>
  <conditionalFormatting sqref="P21:Q21">
    <cfRule type="cellIs" dxfId="23176" priority="2370" stopIfTrue="1" operator="lessThan">
      <formula>0</formula>
    </cfRule>
    <cfRule type="cellIs" dxfId="23175" priority="2371" stopIfTrue="1" operator="greaterThan">
      <formula>0</formula>
    </cfRule>
  </conditionalFormatting>
  <conditionalFormatting sqref="P21:Q21">
    <cfRule type="cellIs" dxfId="23174" priority="2368" stopIfTrue="1" operator="lessThan">
      <formula>0</formula>
    </cfRule>
    <cfRule type="cellIs" dxfId="23173" priority="2369" stopIfTrue="1" operator="greaterThan">
      <formula>0</formula>
    </cfRule>
  </conditionalFormatting>
  <conditionalFormatting sqref="P21:Q21">
    <cfRule type="cellIs" dxfId="23172" priority="2366" stopIfTrue="1" operator="lessThan">
      <formula>0</formula>
    </cfRule>
    <cfRule type="cellIs" dxfId="23171" priority="2367" stopIfTrue="1" operator="greaterThan">
      <formula>0</formula>
    </cfRule>
  </conditionalFormatting>
  <conditionalFormatting sqref="P21:Q21">
    <cfRule type="cellIs" dxfId="23170" priority="2364" stopIfTrue="1" operator="lessThan">
      <formula>0</formula>
    </cfRule>
    <cfRule type="cellIs" dxfId="23169" priority="2365" stopIfTrue="1" operator="greaterThan">
      <formula>0</formula>
    </cfRule>
  </conditionalFormatting>
  <conditionalFormatting sqref="P21:Q21">
    <cfRule type="cellIs" dxfId="23168" priority="2362" stopIfTrue="1" operator="lessThan">
      <formula>0</formula>
    </cfRule>
    <cfRule type="cellIs" dxfId="23167" priority="2363" stopIfTrue="1" operator="greaterThan">
      <formula>0</formula>
    </cfRule>
  </conditionalFormatting>
  <conditionalFormatting sqref="P21:Q21">
    <cfRule type="cellIs" dxfId="23166" priority="2360" stopIfTrue="1" operator="lessThan">
      <formula>0</formula>
    </cfRule>
    <cfRule type="cellIs" dxfId="23165" priority="2361" stopIfTrue="1" operator="greaterThan">
      <formula>0</formula>
    </cfRule>
  </conditionalFormatting>
  <conditionalFormatting sqref="P21:Q21">
    <cfRule type="cellIs" dxfId="23164" priority="2358" stopIfTrue="1" operator="lessThan">
      <formula>0</formula>
    </cfRule>
    <cfRule type="cellIs" dxfId="23163" priority="2359" stopIfTrue="1" operator="greaterThan">
      <formula>0</formula>
    </cfRule>
  </conditionalFormatting>
  <conditionalFormatting sqref="P21:Q21">
    <cfRule type="cellIs" dxfId="23162" priority="2356" stopIfTrue="1" operator="lessThan">
      <formula>0</formula>
    </cfRule>
    <cfRule type="cellIs" dxfId="23161" priority="2357" stopIfTrue="1" operator="greaterThan">
      <formula>0</formula>
    </cfRule>
  </conditionalFormatting>
  <conditionalFormatting sqref="P21:Q21">
    <cfRule type="cellIs" dxfId="23160" priority="2354" stopIfTrue="1" operator="lessThan">
      <formula>0</formula>
    </cfRule>
    <cfRule type="cellIs" dxfId="23159" priority="2355" stopIfTrue="1" operator="greaterThan">
      <formula>0</formula>
    </cfRule>
  </conditionalFormatting>
  <conditionalFormatting sqref="P21:Q21">
    <cfRule type="cellIs" dxfId="23158" priority="2352" stopIfTrue="1" operator="lessThan">
      <formula>0</formula>
    </cfRule>
    <cfRule type="cellIs" dxfId="23157" priority="2353" stopIfTrue="1" operator="greaterThan">
      <formula>0</formula>
    </cfRule>
  </conditionalFormatting>
  <conditionalFormatting sqref="P21:Q21">
    <cfRule type="cellIs" dxfId="23156" priority="2350" stopIfTrue="1" operator="lessThan">
      <formula>0</formula>
    </cfRule>
    <cfRule type="cellIs" dxfId="23155" priority="2351" stopIfTrue="1" operator="greaterThan">
      <formula>0</formula>
    </cfRule>
  </conditionalFormatting>
  <conditionalFormatting sqref="P21:Q21">
    <cfRule type="cellIs" dxfId="23154" priority="2348" stopIfTrue="1" operator="lessThan">
      <formula>0</formula>
    </cfRule>
    <cfRule type="cellIs" dxfId="23153" priority="2349" stopIfTrue="1" operator="greaterThan">
      <formula>0</formula>
    </cfRule>
  </conditionalFormatting>
  <conditionalFormatting sqref="P21:Q21">
    <cfRule type="cellIs" dxfId="23152" priority="2346" stopIfTrue="1" operator="lessThan">
      <formula>0</formula>
    </cfRule>
    <cfRule type="cellIs" dxfId="23151" priority="2347" stopIfTrue="1" operator="greaterThan">
      <formula>0</formula>
    </cfRule>
  </conditionalFormatting>
  <conditionalFormatting sqref="P21:Q21">
    <cfRule type="cellIs" dxfId="23150" priority="2344" stopIfTrue="1" operator="lessThan">
      <formula>0</formula>
    </cfRule>
    <cfRule type="cellIs" dxfId="23149" priority="2345" stopIfTrue="1" operator="greaterThan">
      <formula>0</formula>
    </cfRule>
  </conditionalFormatting>
  <conditionalFormatting sqref="P21:Q21">
    <cfRule type="cellIs" dxfId="23148" priority="2342" stopIfTrue="1" operator="lessThan">
      <formula>0</formula>
    </cfRule>
    <cfRule type="cellIs" dxfId="23147" priority="2343" stopIfTrue="1" operator="greaterThan">
      <formula>0</formula>
    </cfRule>
  </conditionalFormatting>
  <conditionalFormatting sqref="P21:Q21">
    <cfRule type="cellIs" dxfId="23146" priority="2340" stopIfTrue="1" operator="lessThan">
      <formula>0</formula>
    </cfRule>
    <cfRule type="cellIs" dxfId="23145" priority="2341" stopIfTrue="1" operator="greaterThan">
      <formula>0</formula>
    </cfRule>
  </conditionalFormatting>
  <conditionalFormatting sqref="P21:Q21">
    <cfRule type="cellIs" dxfId="23144" priority="2338" stopIfTrue="1" operator="lessThan">
      <formula>0</formula>
    </cfRule>
    <cfRule type="cellIs" dxfId="23143" priority="2339" stopIfTrue="1" operator="greaterThan">
      <formula>0</formula>
    </cfRule>
  </conditionalFormatting>
  <conditionalFormatting sqref="P21:Q21">
    <cfRule type="cellIs" dxfId="23142" priority="2336" stopIfTrue="1" operator="lessThan">
      <formula>0</formula>
    </cfRule>
    <cfRule type="cellIs" dxfId="23141" priority="2337" stopIfTrue="1" operator="greaterThan">
      <formula>0</formula>
    </cfRule>
  </conditionalFormatting>
  <conditionalFormatting sqref="P21:Q21">
    <cfRule type="cellIs" dxfId="23140" priority="2334" stopIfTrue="1" operator="lessThan">
      <formula>0</formula>
    </cfRule>
    <cfRule type="cellIs" dxfId="23139" priority="2335" stopIfTrue="1" operator="greaterThan">
      <formula>0</formula>
    </cfRule>
  </conditionalFormatting>
  <conditionalFormatting sqref="P21:Q21">
    <cfRule type="cellIs" dxfId="23138" priority="2332" stopIfTrue="1" operator="lessThan">
      <formula>0</formula>
    </cfRule>
    <cfRule type="cellIs" dxfId="23137" priority="2333" stopIfTrue="1" operator="greaterThan">
      <formula>0</formula>
    </cfRule>
  </conditionalFormatting>
  <conditionalFormatting sqref="P21:Q21">
    <cfRule type="cellIs" dxfId="23136" priority="2330" stopIfTrue="1" operator="lessThan">
      <formula>0</formula>
    </cfRule>
    <cfRule type="cellIs" dxfId="23135" priority="2331" stopIfTrue="1" operator="greaterThan">
      <formula>0</formula>
    </cfRule>
  </conditionalFormatting>
  <conditionalFormatting sqref="P21:Q21">
    <cfRule type="cellIs" dxfId="23134" priority="2328" stopIfTrue="1" operator="lessThan">
      <formula>0</formula>
    </cfRule>
    <cfRule type="cellIs" dxfId="23133" priority="2329" stopIfTrue="1" operator="greaterThan">
      <formula>0</formula>
    </cfRule>
  </conditionalFormatting>
  <conditionalFormatting sqref="P21:Q21">
    <cfRule type="cellIs" dxfId="23132" priority="2326" stopIfTrue="1" operator="lessThan">
      <formula>0</formula>
    </cfRule>
    <cfRule type="cellIs" dxfId="23131" priority="2327" stopIfTrue="1" operator="greaterThan">
      <formula>0</formula>
    </cfRule>
  </conditionalFormatting>
  <conditionalFormatting sqref="P21:Q21">
    <cfRule type="cellIs" dxfId="23130" priority="2324" stopIfTrue="1" operator="lessThan">
      <formula>0</formula>
    </cfRule>
    <cfRule type="cellIs" dxfId="23129" priority="2325" stopIfTrue="1" operator="greaterThan">
      <formula>0</formula>
    </cfRule>
  </conditionalFormatting>
  <conditionalFormatting sqref="P21:Q21">
    <cfRule type="cellIs" dxfId="23128" priority="2322" stopIfTrue="1" operator="lessThan">
      <formula>0</formula>
    </cfRule>
    <cfRule type="cellIs" dxfId="23127" priority="2323" stopIfTrue="1" operator="greaterThan">
      <formula>0</formula>
    </cfRule>
  </conditionalFormatting>
  <conditionalFormatting sqref="P21:Q21">
    <cfRule type="cellIs" dxfId="23126" priority="2320" stopIfTrue="1" operator="lessThan">
      <formula>0</formula>
    </cfRule>
    <cfRule type="cellIs" dxfId="23125" priority="2321" stopIfTrue="1" operator="greaterThan">
      <formula>0</formula>
    </cfRule>
  </conditionalFormatting>
  <conditionalFormatting sqref="P21:Q21">
    <cfRule type="cellIs" dxfId="23124" priority="2318" stopIfTrue="1" operator="lessThan">
      <formula>0</formula>
    </cfRule>
    <cfRule type="cellIs" dxfId="23123" priority="2319" stopIfTrue="1" operator="greaterThan">
      <formula>0</formula>
    </cfRule>
  </conditionalFormatting>
  <conditionalFormatting sqref="P21:Q21">
    <cfRule type="cellIs" dxfId="23122" priority="2316" stopIfTrue="1" operator="lessThan">
      <formula>0</formula>
    </cfRule>
    <cfRule type="cellIs" dxfId="23121" priority="2317" stopIfTrue="1" operator="greaterThan">
      <formula>0</formula>
    </cfRule>
  </conditionalFormatting>
  <conditionalFormatting sqref="P21:Q21">
    <cfRule type="cellIs" dxfId="23120" priority="2314" stopIfTrue="1" operator="lessThan">
      <formula>0</formula>
    </cfRule>
    <cfRule type="cellIs" dxfId="23119" priority="2315" stopIfTrue="1" operator="greaterThan">
      <formula>0</formula>
    </cfRule>
  </conditionalFormatting>
  <conditionalFormatting sqref="P21:Q21">
    <cfRule type="cellIs" dxfId="23118" priority="2312" stopIfTrue="1" operator="lessThan">
      <formula>0</formula>
    </cfRule>
    <cfRule type="cellIs" dxfId="23117" priority="2313" stopIfTrue="1" operator="greaterThan">
      <formula>0</formula>
    </cfRule>
  </conditionalFormatting>
  <conditionalFormatting sqref="P21:Q21">
    <cfRule type="cellIs" dxfId="23116" priority="2310" stopIfTrue="1" operator="lessThan">
      <formula>0</formula>
    </cfRule>
    <cfRule type="cellIs" dxfId="23115" priority="2311" stopIfTrue="1" operator="greaterThan">
      <formula>0</formula>
    </cfRule>
  </conditionalFormatting>
  <conditionalFormatting sqref="P21:Q21">
    <cfRule type="cellIs" dxfId="23114" priority="2308" stopIfTrue="1" operator="lessThan">
      <formula>0</formula>
    </cfRule>
    <cfRule type="cellIs" dxfId="23113" priority="2309" stopIfTrue="1" operator="greaterThan">
      <formula>0</formula>
    </cfRule>
  </conditionalFormatting>
  <conditionalFormatting sqref="P21:Q21">
    <cfRule type="cellIs" dxfId="23112" priority="2306" stopIfTrue="1" operator="lessThan">
      <formula>0</formula>
    </cfRule>
    <cfRule type="cellIs" dxfId="23111" priority="2307" stopIfTrue="1" operator="greaterThan">
      <formula>0</formula>
    </cfRule>
  </conditionalFormatting>
  <conditionalFormatting sqref="P21:Q21">
    <cfRule type="cellIs" dxfId="23110" priority="2304" stopIfTrue="1" operator="lessThan">
      <formula>0</formula>
    </cfRule>
    <cfRule type="cellIs" dxfId="23109" priority="2305" stopIfTrue="1" operator="greaterThan">
      <formula>0</formula>
    </cfRule>
  </conditionalFormatting>
  <conditionalFormatting sqref="P21:Q21">
    <cfRule type="cellIs" dxfId="23108" priority="2302" stopIfTrue="1" operator="lessThan">
      <formula>0</formula>
    </cfRule>
    <cfRule type="cellIs" dxfId="23107" priority="2303" stopIfTrue="1" operator="greaterThan">
      <formula>0</formula>
    </cfRule>
  </conditionalFormatting>
  <conditionalFormatting sqref="P21:Q21">
    <cfRule type="cellIs" dxfId="23106" priority="2300" stopIfTrue="1" operator="lessThan">
      <formula>0</formula>
    </cfRule>
    <cfRule type="cellIs" dxfId="23105" priority="2301" stopIfTrue="1" operator="greaterThan">
      <formula>0</formula>
    </cfRule>
  </conditionalFormatting>
  <conditionalFormatting sqref="P21:Q21">
    <cfRule type="cellIs" dxfId="23104" priority="2298" stopIfTrue="1" operator="lessThan">
      <formula>0</formula>
    </cfRule>
    <cfRule type="cellIs" dxfId="23103" priority="2299" stopIfTrue="1" operator="greaterThan">
      <formula>0</formula>
    </cfRule>
  </conditionalFormatting>
  <conditionalFormatting sqref="P21:Q21">
    <cfRule type="cellIs" dxfId="23102" priority="2296" stopIfTrue="1" operator="lessThan">
      <formula>0</formula>
    </cfRule>
    <cfRule type="cellIs" dxfId="23101" priority="2297" stopIfTrue="1" operator="greaterThan">
      <formula>0</formula>
    </cfRule>
  </conditionalFormatting>
  <conditionalFormatting sqref="P21:Q21">
    <cfRule type="cellIs" dxfId="23100" priority="2294" stopIfTrue="1" operator="lessThan">
      <formula>0</formula>
    </cfRule>
    <cfRule type="cellIs" dxfId="23099" priority="2295" stopIfTrue="1" operator="greaterThan">
      <formula>0</formula>
    </cfRule>
  </conditionalFormatting>
  <conditionalFormatting sqref="P21:Q21">
    <cfRule type="cellIs" dxfId="23098" priority="2292" stopIfTrue="1" operator="lessThan">
      <formula>0</formula>
    </cfRule>
    <cfRule type="cellIs" dxfId="23097" priority="2293" stopIfTrue="1" operator="greaterThan">
      <formula>0</formula>
    </cfRule>
  </conditionalFormatting>
  <conditionalFormatting sqref="C18 C20">
    <cfRule type="cellIs" dxfId="23096" priority="2290" operator="equal">
      <formula>"N"</formula>
    </cfRule>
    <cfRule type="cellIs" dxfId="23095" priority="2291" operator="equal">
      <formula>"Y"</formula>
    </cfRule>
  </conditionalFormatting>
  <conditionalFormatting sqref="C6:C12 C14 C16:C17">
    <cfRule type="cellIs" dxfId="23094" priority="2288" operator="equal">
      <formula>"N"</formula>
    </cfRule>
    <cfRule type="cellIs" dxfId="23093" priority="2289" operator="equal">
      <formula>"Y"</formula>
    </cfRule>
  </conditionalFormatting>
  <conditionalFormatting sqref="C13">
    <cfRule type="cellIs" dxfId="23092" priority="2285" operator="equal">
      <formula>"N"</formula>
    </cfRule>
    <cfRule type="cellIs" dxfId="23091" priority="2286" operator="equal">
      <formula>"Y"</formula>
    </cfRule>
  </conditionalFormatting>
  <conditionalFormatting sqref="C15">
    <cfRule type="cellIs" dxfId="23090" priority="2283" operator="equal">
      <formula>"N"</formula>
    </cfRule>
    <cfRule type="cellIs" dxfId="23089" priority="2284" operator="equal">
      <formula>"Y"</formula>
    </cfRule>
  </conditionalFormatting>
  <conditionalFormatting sqref="C19">
    <cfRule type="cellIs" dxfId="23088" priority="2278" operator="equal">
      <formula>"N"</formula>
    </cfRule>
    <cfRule type="cellIs" dxfId="23087" priority="2279" operator="equal">
      <formula>"Y"</formula>
    </cfRule>
  </conditionalFormatting>
  <conditionalFormatting sqref="C21">
    <cfRule type="cellIs" dxfId="23086" priority="2276" operator="equal">
      <formula>"N"</formula>
    </cfRule>
    <cfRule type="cellIs" dxfId="23085" priority="2277" operator="equal">
      <formula>"Y"</formula>
    </cfRule>
  </conditionalFormatting>
  <conditionalFormatting sqref="C22:C27">
    <cfRule type="cellIs" dxfId="23084" priority="2262" operator="equal">
      <formula>"N"</formula>
    </cfRule>
    <cfRule type="cellIs" dxfId="23083" priority="2263" operator="equal">
      <formula>"Y"</formula>
    </cfRule>
  </conditionalFormatting>
  <conditionalFormatting sqref="P24:Q24">
    <cfRule type="cellIs" dxfId="23082" priority="2258" stopIfTrue="1" operator="lessThan">
      <formula>0</formula>
    </cfRule>
    <cfRule type="cellIs" dxfId="23081" priority="2259" stopIfTrue="1" operator="greaterThan">
      <formula>0</formula>
    </cfRule>
  </conditionalFormatting>
  <conditionalFormatting sqref="C28:C29">
    <cfRule type="cellIs" dxfId="23080" priority="1979" operator="equal">
      <formula>"N"</formula>
    </cfRule>
    <cfRule type="cellIs" dxfId="23079" priority="1980" operator="equal">
      <formula>"Y"</formula>
    </cfRule>
  </conditionalFormatting>
  <conditionalFormatting sqref="H13">
    <cfRule type="cellIs" dxfId="23078" priority="1870" operator="equal">
      <formula>"q"</formula>
    </cfRule>
  </conditionalFormatting>
  <conditionalFormatting sqref="H11 H9 H7">
    <cfRule type="cellIs" dxfId="23077" priority="1871" operator="equal">
      <formula>"q"</formula>
    </cfRule>
  </conditionalFormatting>
  <conditionalFormatting sqref="H17">
    <cfRule type="cellIs" dxfId="23076" priority="1869" operator="equal">
      <formula>"q"</formula>
    </cfRule>
  </conditionalFormatting>
  <conditionalFormatting sqref="H21">
    <cfRule type="cellIs" dxfId="23075" priority="1867" operator="equal">
      <formula>"q"</formula>
    </cfRule>
  </conditionalFormatting>
  <conditionalFormatting sqref="I17:K17">
    <cfRule type="cellIs" dxfId="23074" priority="1866" operator="equal">
      <formula>"?"</formula>
    </cfRule>
  </conditionalFormatting>
  <conditionalFormatting sqref="I19:K19">
    <cfRule type="cellIs" dxfId="23073" priority="1865" operator="equal">
      <formula>"?"</formula>
    </cfRule>
  </conditionalFormatting>
  <conditionalFormatting sqref="H15">
    <cfRule type="cellIs" dxfId="23072" priority="1864" operator="equal">
      <formula>"q"</formula>
    </cfRule>
  </conditionalFormatting>
  <conditionalFormatting sqref="H19">
    <cfRule type="cellIs" dxfId="23071" priority="1863" operator="equal">
      <formula>"q"</formula>
    </cfRule>
  </conditionalFormatting>
  <conditionalFormatting sqref="I21:K21">
    <cfRule type="cellIs" dxfId="23070" priority="1862" operator="equal">
      <formula>"?"</formula>
    </cfRule>
  </conditionalFormatting>
  <conditionalFormatting sqref="I23:K23 I25:K25 I27:K27">
    <cfRule type="cellIs" dxfId="23069" priority="1861" operator="equal">
      <formula>"?"</formula>
    </cfRule>
  </conditionalFormatting>
  <conditionalFormatting sqref="I23:K23">
    <cfRule type="cellIs" dxfId="23068" priority="1860" operator="equal">
      <formula>"?"</formula>
    </cfRule>
  </conditionalFormatting>
  <conditionalFormatting sqref="M23:N23">
    <cfRule type="cellIs" dxfId="23067" priority="1858" operator="equal">
      <formula>"?"</formula>
    </cfRule>
  </conditionalFormatting>
  <conditionalFormatting sqref="M23:N23">
    <cfRule type="cellIs" dxfId="23066" priority="1857" operator="equal">
      <formula>"?"</formula>
    </cfRule>
  </conditionalFormatting>
  <conditionalFormatting sqref="M27:N27">
    <cfRule type="cellIs" dxfId="23065" priority="1856" operator="equal">
      <formula>"?"</formula>
    </cfRule>
  </conditionalFormatting>
  <conditionalFormatting sqref="M25:N25">
    <cfRule type="cellIs" dxfId="23064" priority="1855" operator="equal">
      <formula>"?"</formula>
    </cfRule>
  </conditionalFormatting>
  <conditionalFormatting sqref="J23:K23">
    <cfRule type="cellIs" dxfId="23063" priority="1854" operator="equal">
      <formula>"?"</formula>
    </cfRule>
  </conditionalFormatting>
  <conditionalFormatting sqref="J23:K23">
    <cfRule type="cellIs" dxfId="23062" priority="1853" operator="equal">
      <formula>"?"</formula>
    </cfRule>
  </conditionalFormatting>
  <conditionalFormatting sqref="J27:K27">
    <cfRule type="cellIs" dxfId="23061" priority="1852" operator="equal">
      <formula>"?"</formula>
    </cfRule>
  </conditionalFormatting>
  <conditionalFormatting sqref="J25:K25">
    <cfRule type="cellIs" dxfId="23060" priority="1851" operator="equal">
      <formula>"?"</formula>
    </cfRule>
  </conditionalFormatting>
  <conditionalFormatting sqref="H23">
    <cfRule type="cellIs" dxfId="23059" priority="1850" operator="equal">
      <formula>"q"</formula>
    </cfRule>
  </conditionalFormatting>
  <conditionalFormatting sqref="I29:K29">
    <cfRule type="cellIs" dxfId="23058" priority="1848" operator="equal">
      <formula>"?"</formula>
    </cfRule>
  </conditionalFormatting>
  <conditionalFormatting sqref="M29:N29">
    <cfRule type="cellIs" dxfId="23057" priority="1847" operator="equal">
      <formula>"?"</formula>
    </cfRule>
  </conditionalFormatting>
  <conditionalFormatting sqref="J29:K29">
    <cfRule type="cellIs" dxfId="23056" priority="1846" operator="equal">
      <formula>"?"</formula>
    </cfRule>
  </conditionalFormatting>
  <conditionalFormatting sqref="K17">
    <cfRule type="cellIs" dxfId="23055" priority="1844" operator="equal">
      <formula>"?"</formula>
    </cfRule>
  </conditionalFormatting>
  <conditionalFormatting sqref="K19">
    <cfRule type="cellIs" dxfId="23054" priority="1843" operator="equal">
      <formula>"?"</formula>
    </cfRule>
  </conditionalFormatting>
  <conditionalFormatting sqref="K21">
    <cfRule type="cellIs" dxfId="23053" priority="1842" operator="equal">
      <formula>"?"</formula>
    </cfRule>
  </conditionalFormatting>
  <conditionalFormatting sqref="K23">
    <cfRule type="cellIs" dxfId="23052" priority="1841" operator="equal">
      <formula>"?"</formula>
    </cfRule>
  </conditionalFormatting>
  <conditionalFormatting sqref="K23">
    <cfRule type="cellIs" dxfId="23051" priority="1840" operator="equal">
      <formula>"?"</formula>
    </cfRule>
  </conditionalFormatting>
  <conditionalFormatting sqref="K27">
    <cfRule type="cellIs" dxfId="23050" priority="1839" operator="equal">
      <formula>"?"</formula>
    </cfRule>
  </conditionalFormatting>
  <conditionalFormatting sqref="K25">
    <cfRule type="cellIs" dxfId="23049" priority="1838" operator="equal">
      <formula>"?"</formula>
    </cfRule>
  </conditionalFormatting>
  <conditionalFormatting sqref="K29">
    <cfRule type="cellIs" dxfId="23048" priority="1837" operator="equal">
      <formula>"?"</formula>
    </cfRule>
  </conditionalFormatting>
  <conditionalFormatting sqref="L19">
    <cfRule type="cellIs" dxfId="23047" priority="1836" operator="equal">
      <formula>"?"</formula>
    </cfRule>
  </conditionalFormatting>
  <conditionalFormatting sqref="L23">
    <cfRule type="cellIs" dxfId="23046" priority="1835" operator="equal">
      <formula>"?"</formula>
    </cfRule>
  </conditionalFormatting>
  <conditionalFormatting sqref="L23">
    <cfRule type="cellIs" dxfId="23045" priority="1834" operator="equal">
      <formula>"?"</formula>
    </cfRule>
  </conditionalFormatting>
  <conditionalFormatting sqref="L25">
    <cfRule type="cellIs" dxfId="23044" priority="1833" operator="equal">
      <formula>"?"</formula>
    </cfRule>
  </conditionalFormatting>
  <conditionalFormatting sqref="L29">
    <cfRule type="cellIs" dxfId="23043" priority="1832" operator="equal">
      <formula>"?"</formula>
    </cfRule>
  </conditionalFormatting>
  <conditionalFormatting sqref="L17">
    <cfRule type="cellIs" dxfId="23042" priority="1831" operator="equal">
      <formula>"?"</formula>
    </cfRule>
  </conditionalFormatting>
  <conditionalFormatting sqref="L17">
    <cfRule type="cellIs" dxfId="23041" priority="1830" operator="equal">
      <formula>"?"</formula>
    </cfRule>
  </conditionalFormatting>
  <conditionalFormatting sqref="L27">
    <cfRule type="cellIs" dxfId="23040" priority="1829" operator="equal">
      <formula>"?"</formula>
    </cfRule>
  </conditionalFormatting>
  <conditionalFormatting sqref="M19:N19">
    <cfRule type="cellIs" dxfId="23039" priority="1828" operator="equal">
      <formula>"?"</formula>
    </cfRule>
  </conditionalFormatting>
  <conditionalFormatting sqref="P9">
    <cfRule type="cellIs" dxfId="23038" priority="1826" stopIfTrue="1" operator="lessThan">
      <formula>0</formula>
    </cfRule>
    <cfRule type="cellIs" dxfId="23037" priority="1827" stopIfTrue="1" operator="greaterThan">
      <formula>0</formula>
    </cfRule>
  </conditionalFormatting>
  <conditionalFormatting sqref="P9">
    <cfRule type="cellIs" dxfId="23036" priority="1824" stopIfTrue="1" operator="lessThan">
      <formula>0</formula>
    </cfRule>
    <cfRule type="cellIs" dxfId="23035" priority="1825" stopIfTrue="1" operator="greaterThan">
      <formula>0</formula>
    </cfRule>
  </conditionalFormatting>
  <conditionalFormatting sqref="P9">
    <cfRule type="cellIs" dxfId="23034" priority="1822" stopIfTrue="1" operator="lessThan">
      <formula>0</formula>
    </cfRule>
    <cfRule type="cellIs" dxfId="23033" priority="1823" stopIfTrue="1" operator="greaterThan">
      <formula>0</formula>
    </cfRule>
  </conditionalFormatting>
  <conditionalFormatting sqref="P9">
    <cfRule type="cellIs" dxfId="23032" priority="1820" stopIfTrue="1" operator="lessThan">
      <formula>0</formula>
    </cfRule>
    <cfRule type="cellIs" dxfId="23031" priority="1821" stopIfTrue="1" operator="greaterThan">
      <formula>0</formula>
    </cfRule>
  </conditionalFormatting>
  <conditionalFormatting sqref="P9">
    <cfRule type="cellIs" dxfId="23030" priority="1818" stopIfTrue="1" operator="lessThan">
      <formula>0</formula>
    </cfRule>
    <cfRule type="cellIs" dxfId="23029" priority="1819" stopIfTrue="1" operator="greaterThan">
      <formula>0</formula>
    </cfRule>
  </conditionalFormatting>
  <conditionalFormatting sqref="P9">
    <cfRule type="cellIs" dxfId="23028" priority="1816" stopIfTrue="1" operator="lessThan">
      <formula>0</formula>
    </cfRule>
    <cfRule type="cellIs" dxfId="23027" priority="1817" stopIfTrue="1" operator="greaterThan">
      <formula>0</formula>
    </cfRule>
  </conditionalFormatting>
  <conditionalFormatting sqref="P9">
    <cfRule type="cellIs" dxfId="23026" priority="1814" stopIfTrue="1" operator="lessThan">
      <formula>0</formula>
    </cfRule>
    <cfRule type="cellIs" dxfId="23025" priority="1815" stopIfTrue="1" operator="greaterThan">
      <formula>0</formula>
    </cfRule>
  </conditionalFormatting>
  <conditionalFormatting sqref="P9">
    <cfRule type="cellIs" dxfId="23024" priority="1812" stopIfTrue="1" operator="lessThan">
      <formula>0</formula>
    </cfRule>
    <cfRule type="cellIs" dxfId="23023" priority="1813" stopIfTrue="1" operator="greaterThan">
      <formula>0</formula>
    </cfRule>
  </conditionalFormatting>
  <conditionalFormatting sqref="P9">
    <cfRule type="cellIs" dxfId="23022" priority="1810" stopIfTrue="1" operator="lessThan">
      <formula>0</formula>
    </cfRule>
    <cfRule type="cellIs" dxfId="23021" priority="1811" stopIfTrue="1" operator="greaterThan">
      <formula>0</formula>
    </cfRule>
  </conditionalFormatting>
  <conditionalFormatting sqref="P9">
    <cfRule type="cellIs" dxfId="23020" priority="1808" stopIfTrue="1" operator="lessThan">
      <formula>0</formula>
    </cfRule>
    <cfRule type="cellIs" dxfId="23019" priority="1809" stopIfTrue="1" operator="greaterThan">
      <formula>0</formula>
    </cfRule>
  </conditionalFormatting>
  <conditionalFormatting sqref="P9">
    <cfRule type="cellIs" dxfId="23018" priority="1806" stopIfTrue="1" operator="lessThan">
      <formula>0</formula>
    </cfRule>
    <cfRule type="cellIs" dxfId="23017" priority="1807" stopIfTrue="1" operator="greaterThan">
      <formula>0</formula>
    </cfRule>
  </conditionalFormatting>
  <conditionalFormatting sqref="P9">
    <cfRule type="cellIs" dxfId="23016" priority="1804" stopIfTrue="1" operator="lessThan">
      <formula>0</formula>
    </cfRule>
    <cfRule type="cellIs" dxfId="23015" priority="1805" stopIfTrue="1" operator="greaterThan">
      <formula>0</formula>
    </cfRule>
  </conditionalFormatting>
  <conditionalFormatting sqref="P9">
    <cfRule type="cellIs" dxfId="23014" priority="1802" stopIfTrue="1" operator="lessThan">
      <formula>0</formula>
    </cfRule>
    <cfRule type="cellIs" dxfId="23013" priority="1803" stopIfTrue="1" operator="greaterThan">
      <formula>0</formula>
    </cfRule>
  </conditionalFormatting>
  <conditionalFormatting sqref="P9">
    <cfRule type="cellIs" dxfId="23012" priority="1800" stopIfTrue="1" operator="lessThan">
      <formula>0</formula>
    </cfRule>
    <cfRule type="cellIs" dxfId="23011" priority="1801" stopIfTrue="1" operator="greaterThan">
      <formula>0</formula>
    </cfRule>
  </conditionalFormatting>
  <conditionalFormatting sqref="P9">
    <cfRule type="cellIs" dxfId="23010" priority="1798" stopIfTrue="1" operator="lessThan">
      <formula>0</formula>
    </cfRule>
    <cfRule type="cellIs" dxfId="23009" priority="1799" stopIfTrue="1" operator="greaterThan">
      <formula>0</formula>
    </cfRule>
  </conditionalFormatting>
  <conditionalFormatting sqref="P9">
    <cfRule type="cellIs" dxfId="23008" priority="1796" stopIfTrue="1" operator="lessThan">
      <formula>0</formula>
    </cfRule>
    <cfRule type="cellIs" dxfId="23007" priority="1797" stopIfTrue="1" operator="greaterThan">
      <formula>0</formula>
    </cfRule>
  </conditionalFormatting>
  <conditionalFormatting sqref="P9">
    <cfRule type="cellIs" dxfId="23006" priority="1794" stopIfTrue="1" operator="lessThan">
      <formula>0</formula>
    </cfRule>
    <cfRule type="cellIs" dxfId="23005" priority="1795" stopIfTrue="1" operator="greaterThan">
      <formula>0</formula>
    </cfRule>
  </conditionalFormatting>
  <conditionalFormatting sqref="P9">
    <cfRule type="cellIs" dxfId="23004" priority="1792" stopIfTrue="1" operator="lessThan">
      <formula>0</formula>
    </cfRule>
    <cfRule type="cellIs" dxfId="23003" priority="1793" stopIfTrue="1" operator="greaterThan">
      <formula>0</formula>
    </cfRule>
  </conditionalFormatting>
  <conditionalFormatting sqref="P9">
    <cfRule type="cellIs" dxfId="23002" priority="1790" stopIfTrue="1" operator="lessThan">
      <formula>0</formula>
    </cfRule>
    <cfRule type="cellIs" dxfId="23001" priority="1791" stopIfTrue="1" operator="greaterThan">
      <formula>0</formula>
    </cfRule>
  </conditionalFormatting>
  <conditionalFormatting sqref="P9">
    <cfRule type="cellIs" dxfId="23000" priority="1788" stopIfTrue="1" operator="lessThan">
      <formula>0</formula>
    </cfRule>
    <cfRule type="cellIs" dxfId="22999" priority="1789" stopIfTrue="1" operator="greaterThan">
      <formula>0</formula>
    </cfRule>
  </conditionalFormatting>
  <conditionalFormatting sqref="P9">
    <cfRule type="cellIs" dxfId="22998" priority="1786" stopIfTrue="1" operator="lessThan">
      <formula>0</formula>
    </cfRule>
    <cfRule type="cellIs" dxfId="22997" priority="1787" stopIfTrue="1" operator="greaterThan">
      <formula>0</formula>
    </cfRule>
  </conditionalFormatting>
  <conditionalFormatting sqref="P9">
    <cfRule type="cellIs" dxfId="22996" priority="1784" stopIfTrue="1" operator="lessThan">
      <formula>0</formula>
    </cfRule>
    <cfRule type="cellIs" dxfId="22995" priority="1785" stopIfTrue="1" operator="greaterThan">
      <formula>0</formula>
    </cfRule>
  </conditionalFormatting>
  <conditionalFormatting sqref="P9">
    <cfRule type="cellIs" dxfId="22994" priority="1782" stopIfTrue="1" operator="lessThan">
      <formula>0</formula>
    </cfRule>
    <cfRule type="cellIs" dxfId="22993" priority="1783" stopIfTrue="1" operator="greaterThan">
      <formula>0</formula>
    </cfRule>
  </conditionalFormatting>
  <conditionalFormatting sqref="P9">
    <cfRule type="cellIs" dxfId="22992" priority="1780" stopIfTrue="1" operator="lessThan">
      <formula>0</formula>
    </cfRule>
    <cfRule type="cellIs" dxfId="22991" priority="1781" stopIfTrue="1" operator="greaterThan">
      <formula>0</formula>
    </cfRule>
  </conditionalFormatting>
  <conditionalFormatting sqref="P9">
    <cfRule type="cellIs" dxfId="22990" priority="1778" stopIfTrue="1" operator="lessThan">
      <formula>0</formula>
    </cfRule>
    <cfRule type="cellIs" dxfId="22989" priority="1779" stopIfTrue="1" operator="greaterThan">
      <formula>0</formula>
    </cfRule>
  </conditionalFormatting>
  <conditionalFormatting sqref="P9">
    <cfRule type="cellIs" dxfId="22988" priority="1776" stopIfTrue="1" operator="lessThan">
      <formula>0</formula>
    </cfRule>
    <cfRule type="cellIs" dxfId="22987" priority="1777" stopIfTrue="1" operator="greaterThan">
      <formula>0</formula>
    </cfRule>
  </conditionalFormatting>
  <conditionalFormatting sqref="P9">
    <cfRule type="cellIs" dxfId="22986" priority="1774" stopIfTrue="1" operator="lessThan">
      <formula>0</formula>
    </cfRule>
    <cfRule type="cellIs" dxfId="22985" priority="1775" stopIfTrue="1" operator="greaterThan">
      <formula>0</formula>
    </cfRule>
  </conditionalFormatting>
  <conditionalFormatting sqref="P9">
    <cfRule type="cellIs" dxfId="22984" priority="1772" stopIfTrue="1" operator="lessThan">
      <formula>0</formula>
    </cfRule>
    <cfRule type="cellIs" dxfId="22983" priority="1773" stopIfTrue="1" operator="greaterThan">
      <formula>0</formula>
    </cfRule>
  </conditionalFormatting>
  <conditionalFormatting sqref="P9">
    <cfRule type="cellIs" dxfId="22982" priority="1770" stopIfTrue="1" operator="lessThan">
      <formula>0</formula>
    </cfRule>
    <cfRule type="cellIs" dxfId="22981" priority="1771" stopIfTrue="1" operator="greaterThan">
      <formula>0</formula>
    </cfRule>
  </conditionalFormatting>
  <conditionalFormatting sqref="P9">
    <cfRule type="cellIs" dxfId="22980" priority="1768" stopIfTrue="1" operator="lessThan">
      <formula>0</formula>
    </cfRule>
    <cfRule type="cellIs" dxfId="22979" priority="1769" stopIfTrue="1" operator="greaterThan">
      <formula>0</formula>
    </cfRule>
  </conditionalFormatting>
  <conditionalFormatting sqref="P9">
    <cfRule type="cellIs" dxfId="22978" priority="1766" stopIfTrue="1" operator="lessThan">
      <formula>0</formula>
    </cfRule>
    <cfRule type="cellIs" dxfId="22977" priority="1767" stopIfTrue="1" operator="greaterThan">
      <formula>0</formula>
    </cfRule>
  </conditionalFormatting>
  <conditionalFormatting sqref="P9">
    <cfRule type="cellIs" dxfId="22976" priority="1764" stopIfTrue="1" operator="lessThan">
      <formula>0</formula>
    </cfRule>
    <cfRule type="cellIs" dxfId="22975" priority="1765" stopIfTrue="1" operator="greaterThan">
      <formula>0</formula>
    </cfRule>
  </conditionalFormatting>
  <conditionalFormatting sqref="P9">
    <cfRule type="cellIs" dxfId="22974" priority="1762" stopIfTrue="1" operator="lessThan">
      <formula>0</formula>
    </cfRule>
    <cfRule type="cellIs" dxfId="22973" priority="1763" stopIfTrue="1" operator="greaterThan">
      <formula>0</formula>
    </cfRule>
  </conditionalFormatting>
  <conditionalFormatting sqref="P9">
    <cfRule type="cellIs" dxfId="22972" priority="1760" stopIfTrue="1" operator="lessThan">
      <formula>0</formula>
    </cfRule>
    <cfRule type="cellIs" dxfId="22971" priority="1761" stopIfTrue="1" operator="greaterThan">
      <formula>0</formula>
    </cfRule>
  </conditionalFormatting>
  <conditionalFormatting sqref="P9">
    <cfRule type="cellIs" dxfId="22970" priority="1758" stopIfTrue="1" operator="lessThan">
      <formula>0</formula>
    </cfRule>
    <cfRule type="cellIs" dxfId="22969" priority="1759" stopIfTrue="1" operator="greaterThan">
      <formula>0</formula>
    </cfRule>
  </conditionalFormatting>
  <conditionalFormatting sqref="P9">
    <cfRule type="cellIs" dxfId="22968" priority="1756" stopIfTrue="1" operator="lessThan">
      <formula>0</formula>
    </cfRule>
    <cfRule type="cellIs" dxfId="22967" priority="1757" stopIfTrue="1" operator="greaterThan">
      <formula>0</formula>
    </cfRule>
  </conditionalFormatting>
  <conditionalFormatting sqref="P9">
    <cfRule type="cellIs" dxfId="22966" priority="1754" stopIfTrue="1" operator="lessThan">
      <formula>0</formula>
    </cfRule>
    <cfRule type="cellIs" dxfId="22965" priority="1755" stopIfTrue="1" operator="greaterThan">
      <formula>0</formula>
    </cfRule>
  </conditionalFormatting>
  <conditionalFormatting sqref="P9">
    <cfRule type="cellIs" dxfId="22964" priority="1752" stopIfTrue="1" operator="lessThan">
      <formula>0</formula>
    </cfRule>
    <cfRule type="cellIs" dxfId="22963" priority="1753" stopIfTrue="1" operator="greaterThan">
      <formula>0</formula>
    </cfRule>
  </conditionalFormatting>
  <conditionalFormatting sqref="P9">
    <cfRule type="cellIs" dxfId="22962" priority="1750" stopIfTrue="1" operator="lessThan">
      <formula>0</formula>
    </cfRule>
    <cfRule type="cellIs" dxfId="22961" priority="1751" stopIfTrue="1" operator="greaterThan">
      <formula>0</formula>
    </cfRule>
  </conditionalFormatting>
  <conditionalFormatting sqref="P9">
    <cfRule type="cellIs" dxfId="22960" priority="1748" stopIfTrue="1" operator="lessThan">
      <formula>0</formula>
    </cfRule>
    <cfRule type="cellIs" dxfId="22959" priority="1749" stopIfTrue="1" operator="greaterThan">
      <formula>0</formula>
    </cfRule>
  </conditionalFormatting>
  <conditionalFormatting sqref="P9">
    <cfRule type="cellIs" dxfId="22958" priority="1746" stopIfTrue="1" operator="lessThan">
      <formula>0</formula>
    </cfRule>
    <cfRule type="cellIs" dxfId="22957" priority="1747" stopIfTrue="1" operator="greaterThan">
      <formula>0</formula>
    </cfRule>
  </conditionalFormatting>
  <conditionalFormatting sqref="P11">
    <cfRule type="cellIs" dxfId="22956" priority="1744" stopIfTrue="1" operator="lessThan">
      <formula>0</formula>
    </cfRule>
    <cfRule type="cellIs" dxfId="22955" priority="1745" stopIfTrue="1" operator="greaterThan">
      <formula>0</formula>
    </cfRule>
  </conditionalFormatting>
  <conditionalFormatting sqref="P11">
    <cfRule type="cellIs" dxfId="22954" priority="1742" stopIfTrue="1" operator="lessThan">
      <formula>0</formula>
    </cfRule>
    <cfRule type="cellIs" dxfId="22953" priority="1743" stopIfTrue="1" operator="greaterThan">
      <formula>0</formula>
    </cfRule>
  </conditionalFormatting>
  <conditionalFormatting sqref="P11">
    <cfRule type="cellIs" dxfId="22952" priority="1740" stopIfTrue="1" operator="lessThan">
      <formula>0</formula>
    </cfRule>
    <cfRule type="cellIs" dxfId="22951" priority="1741" stopIfTrue="1" operator="greaterThan">
      <formula>0</formula>
    </cfRule>
  </conditionalFormatting>
  <conditionalFormatting sqref="P11">
    <cfRule type="cellIs" dxfId="22950" priority="1738" stopIfTrue="1" operator="lessThan">
      <formula>0</formula>
    </cfRule>
    <cfRule type="cellIs" dxfId="22949" priority="1739" stopIfTrue="1" operator="greaterThan">
      <formula>0</formula>
    </cfRule>
  </conditionalFormatting>
  <conditionalFormatting sqref="P11">
    <cfRule type="cellIs" dxfId="22948" priority="1736" stopIfTrue="1" operator="lessThan">
      <formula>0</formula>
    </cfRule>
    <cfRule type="cellIs" dxfId="22947" priority="1737" stopIfTrue="1" operator="greaterThan">
      <formula>0</formula>
    </cfRule>
  </conditionalFormatting>
  <conditionalFormatting sqref="P11">
    <cfRule type="cellIs" dxfId="22946" priority="1734" stopIfTrue="1" operator="lessThan">
      <formula>0</formula>
    </cfRule>
    <cfRule type="cellIs" dxfId="22945" priority="1735" stopIfTrue="1" operator="greaterThan">
      <formula>0</formula>
    </cfRule>
  </conditionalFormatting>
  <conditionalFormatting sqref="P11">
    <cfRule type="cellIs" dxfId="22944" priority="1732" stopIfTrue="1" operator="lessThan">
      <formula>0</formula>
    </cfRule>
    <cfRule type="cellIs" dxfId="22943" priority="1733" stopIfTrue="1" operator="greaterThan">
      <formula>0</formula>
    </cfRule>
  </conditionalFormatting>
  <conditionalFormatting sqref="P11">
    <cfRule type="cellIs" dxfId="22942" priority="1730" stopIfTrue="1" operator="lessThan">
      <formula>0</formula>
    </cfRule>
    <cfRule type="cellIs" dxfId="22941" priority="1731" stopIfTrue="1" operator="greaterThan">
      <formula>0</formula>
    </cfRule>
  </conditionalFormatting>
  <conditionalFormatting sqref="P11">
    <cfRule type="cellIs" dxfId="22940" priority="1728" stopIfTrue="1" operator="lessThan">
      <formula>0</formula>
    </cfRule>
    <cfRule type="cellIs" dxfId="22939" priority="1729" stopIfTrue="1" operator="greaterThan">
      <formula>0</formula>
    </cfRule>
  </conditionalFormatting>
  <conditionalFormatting sqref="P11">
    <cfRule type="cellIs" dxfId="22938" priority="1726" stopIfTrue="1" operator="lessThan">
      <formula>0</formula>
    </cfRule>
    <cfRule type="cellIs" dxfId="22937" priority="1727" stopIfTrue="1" operator="greaterThan">
      <formula>0</formula>
    </cfRule>
  </conditionalFormatting>
  <conditionalFormatting sqref="P11">
    <cfRule type="cellIs" dxfId="22936" priority="1724" stopIfTrue="1" operator="lessThan">
      <formula>0</formula>
    </cfRule>
    <cfRule type="cellIs" dxfId="22935" priority="1725" stopIfTrue="1" operator="greaterThan">
      <formula>0</formula>
    </cfRule>
  </conditionalFormatting>
  <conditionalFormatting sqref="P11">
    <cfRule type="cellIs" dxfId="22934" priority="1722" stopIfTrue="1" operator="lessThan">
      <formula>0</formula>
    </cfRule>
    <cfRule type="cellIs" dxfId="22933" priority="1723" stopIfTrue="1" operator="greaterThan">
      <formula>0</formula>
    </cfRule>
  </conditionalFormatting>
  <conditionalFormatting sqref="P11">
    <cfRule type="cellIs" dxfId="22932" priority="1720" stopIfTrue="1" operator="lessThan">
      <formula>0</formula>
    </cfRule>
    <cfRule type="cellIs" dxfId="22931" priority="1721" stopIfTrue="1" operator="greaterThan">
      <formula>0</formula>
    </cfRule>
  </conditionalFormatting>
  <conditionalFormatting sqref="P11">
    <cfRule type="cellIs" dxfId="22930" priority="1718" stopIfTrue="1" operator="lessThan">
      <formula>0</formula>
    </cfRule>
    <cfRule type="cellIs" dxfId="22929" priority="1719" stopIfTrue="1" operator="greaterThan">
      <formula>0</formula>
    </cfRule>
  </conditionalFormatting>
  <conditionalFormatting sqref="P11">
    <cfRule type="cellIs" dxfId="22928" priority="1716" stopIfTrue="1" operator="lessThan">
      <formula>0</formula>
    </cfRule>
    <cfRule type="cellIs" dxfId="22927" priority="1717" stopIfTrue="1" operator="greaterThan">
      <formula>0</formula>
    </cfRule>
  </conditionalFormatting>
  <conditionalFormatting sqref="P11">
    <cfRule type="cellIs" dxfId="22926" priority="1714" stopIfTrue="1" operator="lessThan">
      <formula>0</formula>
    </cfRule>
    <cfRule type="cellIs" dxfId="22925" priority="1715" stopIfTrue="1" operator="greaterThan">
      <formula>0</formula>
    </cfRule>
  </conditionalFormatting>
  <conditionalFormatting sqref="P11">
    <cfRule type="cellIs" dxfId="22924" priority="1712" stopIfTrue="1" operator="lessThan">
      <formula>0</formula>
    </cfRule>
    <cfRule type="cellIs" dxfId="22923" priority="1713" stopIfTrue="1" operator="greaterThan">
      <formula>0</formula>
    </cfRule>
  </conditionalFormatting>
  <conditionalFormatting sqref="P11">
    <cfRule type="cellIs" dxfId="22922" priority="1710" stopIfTrue="1" operator="lessThan">
      <formula>0</formula>
    </cfRule>
    <cfRule type="cellIs" dxfId="22921" priority="1711" stopIfTrue="1" operator="greaterThan">
      <formula>0</formula>
    </cfRule>
  </conditionalFormatting>
  <conditionalFormatting sqref="P11">
    <cfRule type="cellIs" dxfId="22920" priority="1708" stopIfTrue="1" operator="lessThan">
      <formula>0</formula>
    </cfRule>
    <cfRule type="cellIs" dxfId="22919" priority="1709" stopIfTrue="1" operator="greaterThan">
      <formula>0</formula>
    </cfRule>
  </conditionalFormatting>
  <conditionalFormatting sqref="P11">
    <cfRule type="cellIs" dxfId="22918" priority="1706" stopIfTrue="1" operator="lessThan">
      <formula>0</formula>
    </cfRule>
    <cfRule type="cellIs" dxfId="22917" priority="1707" stopIfTrue="1" operator="greaterThan">
      <formula>0</formula>
    </cfRule>
  </conditionalFormatting>
  <conditionalFormatting sqref="P11">
    <cfRule type="cellIs" dxfId="22916" priority="1704" stopIfTrue="1" operator="lessThan">
      <formula>0</formula>
    </cfRule>
    <cfRule type="cellIs" dxfId="22915" priority="1705" stopIfTrue="1" operator="greaterThan">
      <formula>0</formula>
    </cfRule>
  </conditionalFormatting>
  <conditionalFormatting sqref="P11">
    <cfRule type="cellIs" dxfId="22914" priority="1702" stopIfTrue="1" operator="lessThan">
      <formula>0</formula>
    </cfRule>
    <cfRule type="cellIs" dxfId="22913" priority="1703" stopIfTrue="1" operator="greaterThan">
      <formula>0</formula>
    </cfRule>
  </conditionalFormatting>
  <conditionalFormatting sqref="P11">
    <cfRule type="cellIs" dxfId="22912" priority="1700" stopIfTrue="1" operator="lessThan">
      <formula>0</formula>
    </cfRule>
    <cfRule type="cellIs" dxfId="22911" priority="1701" stopIfTrue="1" operator="greaterThan">
      <formula>0</formula>
    </cfRule>
  </conditionalFormatting>
  <conditionalFormatting sqref="P11">
    <cfRule type="cellIs" dxfId="22910" priority="1698" stopIfTrue="1" operator="lessThan">
      <formula>0</formula>
    </cfRule>
    <cfRule type="cellIs" dxfId="22909" priority="1699" stopIfTrue="1" operator="greaterThan">
      <formula>0</formula>
    </cfRule>
  </conditionalFormatting>
  <conditionalFormatting sqref="P11">
    <cfRule type="cellIs" dxfId="22908" priority="1696" stopIfTrue="1" operator="lessThan">
      <formula>0</formula>
    </cfRule>
    <cfRule type="cellIs" dxfId="22907" priority="1697" stopIfTrue="1" operator="greaterThan">
      <formula>0</formula>
    </cfRule>
  </conditionalFormatting>
  <conditionalFormatting sqref="P11">
    <cfRule type="cellIs" dxfId="22906" priority="1694" stopIfTrue="1" operator="lessThan">
      <formula>0</formula>
    </cfRule>
    <cfRule type="cellIs" dxfId="22905" priority="1695" stopIfTrue="1" operator="greaterThan">
      <formula>0</formula>
    </cfRule>
  </conditionalFormatting>
  <conditionalFormatting sqref="P11">
    <cfRule type="cellIs" dxfId="22904" priority="1692" stopIfTrue="1" operator="lessThan">
      <formula>0</formula>
    </cfRule>
    <cfRule type="cellIs" dxfId="22903" priority="1693" stopIfTrue="1" operator="greaterThan">
      <formula>0</formula>
    </cfRule>
  </conditionalFormatting>
  <conditionalFormatting sqref="P11">
    <cfRule type="cellIs" dxfId="22902" priority="1690" stopIfTrue="1" operator="lessThan">
      <formula>0</formula>
    </cfRule>
    <cfRule type="cellIs" dxfId="22901" priority="1691" stopIfTrue="1" operator="greaterThan">
      <formula>0</formula>
    </cfRule>
  </conditionalFormatting>
  <conditionalFormatting sqref="P11">
    <cfRule type="cellIs" dxfId="22900" priority="1688" stopIfTrue="1" operator="lessThan">
      <formula>0</formula>
    </cfRule>
    <cfRule type="cellIs" dxfId="22899" priority="1689" stopIfTrue="1" operator="greaterThan">
      <formula>0</formula>
    </cfRule>
  </conditionalFormatting>
  <conditionalFormatting sqref="P11">
    <cfRule type="cellIs" dxfId="22898" priority="1686" stopIfTrue="1" operator="lessThan">
      <formula>0</formula>
    </cfRule>
    <cfRule type="cellIs" dxfId="22897" priority="1687" stopIfTrue="1" operator="greaterThan">
      <formula>0</formula>
    </cfRule>
  </conditionalFormatting>
  <conditionalFormatting sqref="P11">
    <cfRule type="cellIs" dxfId="22896" priority="1684" stopIfTrue="1" operator="lessThan">
      <formula>0</formula>
    </cfRule>
    <cfRule type="cellIs" dxfId="22895" priority="1685" stopIfTrue="1" operator="greaterThan">
      <formula>0</formula>
    </cfRule>
  </conditionalFormatting>
  <conditionalFormatting sqref="P11">
    <cfRule type="cellIs" dxfId="22894" priority="1682" stopIfTrue="1" operator="lessThan">
      <formula>0</formula>
    </cfRule>
    <cfRule type="cellIs" dxfId="22893" priority="1683" stopIfTrue="1" operator="greaterThan">
      <formula>0</formula>
    </cfRule>
  </conditionalFormatting>
  <conditionalFormatting sqref="P11">
    <cfRule type="cellIs" dxfId="22892" priority="1680" stopIfTrue="1" operator="lessThan">
      <formula>0</formula>
    </cfRule>
    <cfRule type="cellIs" dxfId="22891" priority="1681" stopIfTrue="1" operator="greaterThan">
      <formula>0</formula>
    </cfRule>
  </conditionalFormatting>
  <conditionalFormatting sqref="P11">
    <cfRule type="cellIs" dxfId="22890" priority="1678" stopIfTrue="1" operator="lessThan">
      <formula>0</formula>
    </cfRule>
    <cfRule type="cellIs" dxfId="22889" priority="1679" stopIfTrue="1" operator="greaterThan">
      <formula>0</formula>
    </cfRule>
  </conditionalFormatting>
  <conditionalFormatting sqref="P11">
    <cfRule type="cellIs" dxfId="22888" priority="1676" stopIfTrue="1" operator="lessThan">
      <formula>0</formula>
    </cfRule>
    <cfRule type="cellIs" dxfId="22887" priority="1677" stopIfTrue="1" operator="greaterThan">
      <formula>0</formula>
    </cfRule>
  </conditionalFormatting>
  <conditionalFormatting sqref="P11">
    <cfRule type="cellIs" dxfId="22886" priority="1674" stopIfTrue="1" operator="lessThan">
      <formula>0</formula>
    </cfRule>
    <cfRule type="cellIs" dxfId="22885" priority="1675" stopIfTrue="1" operator="greaterThan">
      <formula>0</formula>
    </cfRule>
  </conditionalFormatting>
  <conditionalFormatting sqref="P11">
    <cfRule type="cellIs" dxfId="22884" priority="1672" stopIfTrue="1" operator="lessThan">
      <formula>0</formula>
    </cfRule>
    <cfRule type="cellIs" dxfId="22883" priority="1673" stopIfTrue="1" operator="greaterThan">
      <formula>0</formula>
    </cfRule>
  </conditionalFormatting>
  <conditionalFormatting sqref="P11">
    <cfRule type="cellIs" dxfId="22882" priority="1670" stopIfTrue="1" operator="lessThan">
      <formula>0</formula>
    </cfRule>
    <cfRule type="cellIs" dxfId="22881" priority="1671" stopIfTrue="1" operator="greaterThan">
      <formula>0</formula>
    </cfRule>
  </conditionalFormatting>
  <conditionalFormatting sqref="P11">
    <cfRule type="cellIs" dxfId="22880" priority="1668" stopIfTrue="1" operator="lessThan">
      <formula>0</formula>
    </cfRule>
    <cfRule type="cellIs" dxfId="22879" priority="1669" stopIfTrue="1" operator="greaterThan">
      <formula>0</formula>
    </cfRule>
  </conditionalFormatting>
  <conditionalFormatting sqref="P11">
    <cfRule type="cellIs" dxfId="22878" priority="1666" stopIfTrue="1" operator="lessThan">
      <formula>0</formula>
    </cfRule>
    <cfRule type="cellIs" dxfId="22877" priority="1667" stopIfTrue="1" operator="greaterThan">
      <formula>0</formula>
    </cfRule>
  </conditionalFormatting>
  <conditionalFormatting sqref="P11">
    <cfRule type="cellIs" dxfId="22876" priority="1664" stopIfTrue="1" operator="lessThan">
      <formula>0</formula>
    </cfRule>
    <cfRule type="cellIs" dxfId="22875" priority="1665" stopIfTrue="1" operator="greaterThan">
      <formula>0</formula>
    </cfRule>
  </conditionalFormatting>
  <conditionalFormatting sqref="P13">
    <cfRule type="cellIs" dxfId="22874" priority="1662" stopIfTrue="1" operator="lessThan">
      <formula>0</formula>
    </cfRule>
    <cfRule type="cellIs" dxfId="22873" priority="1663" stopIfTrue="1" operator="greaterThan">
      <formula>0</formula>
    </cfRule>
  </conditionalFormatting>
  <conditionalFormatting sqref="P13">
    <cfRule type="cellIs" dxfId="22872" priority="1660" stopIfTrue="1" operator="lessThan">
      <formula>0</formula>
    </cfRule>
    <cfRule type="cellIs" dxfId="22871" priority="1661" stopIfTrue="1" operator="greaterThan">
      <formula>0</formula>
    </cfRule>
  </conditionalFormatting>
  <conditionalFormatting sqref="P13">
    <cfRule type="cellIs" dxfId="22870" priority="1658" stopIfTrue="1" operator="lessThan">
      <formula>0</formula>
    </cfRule>
    <cfRule type="cellIs" dxfId="22869" priority="1659" stopIfTrue="1" operator="greaterThan">
      <formula>0</formula>
    </cfRule>
  </conditionalFormatting>
  <conditionalFormatting sqref="P13">
    <cfRule type="cellIs" dxfId="22868" priority="1656" stopIfTrue="1" operator="lessThan">
      <formula>0</formula>
    </cfRule>
    <cfRule type="cellIs" dxfId="22867" priority="1657" stopIfTrue="1" operator="greaterThan">
      <formula>0</formula>
    </cfRule>
  </conditionalFormatting>
  <conditionalFormatting sqref="P13">
    <cfRule type="cellIs" dxfId="22866" priority="1654" stopIfTrue="1" operator="lessThan">
      <formula>0</formula>
    </cfRule>
    <cfRule type="cellIs" dxfId="22865" priority="1655" stopIfTrue="1" operator="greaterThan">
      <formula>0</formula>
    </cfRule>
  </conditionalFormatting>
  <conditionalFormatting sqref="P13">
    <cfRule type="cellIs" dxfId="22864" priority="1652" stopIfTrue="1" operator="lessThan">
      <formula>0</formula>
    </cfRule>
    <cfRule type="cellIs" dxfId="22863" priority="1653" stopIfTrue="1" operator="greaterThan">
      <formula>0</formula>
    </cfRule>
  </conditionalFormatting>
  <conditionalFormatting sqref="P13">
    <cfRule type="cellIs" dxfId="22862" priority="1650" stopIfTrue="1" operator="lessThan">
      <formula>0</formula>
    </cfRule>
    <cfRule type="cellIs" dxfId="22861" priority="1651" stopIfTrue="1" operator="greaterThan">
      <formula>0</formula>
    </cfRule>
  </conditionalFormatting>
  <conditionalFormatting sqref="P13">
    <cfRule type="cellIs" dxfId="22860" priority="1648" stopIfTrue="1" operator="lessThan">
      <formula>0</formula>
    </cfRule>
    <cfRule type="cellIs" dxfId="22859" priority="1649" stopIfTrue="1" operator="greaterThan">
      <formula>0</formula>
    </cfRule>
  </conditionalFormatting>
  <conditionalFormatting sqref="P13">
    <cfRule type="cellIs" dxfId="22858" priority="1646" stopIfTrue="1" operator="lessThan">
      <formula>0</formula>
    </cfRule>
    <cfRule type="cellIs" dxfId="22857" priority="1647" stopIfTrue="1" operator="greaterThan">
      <formula>0</formula>
    </cfRule>
  </conditionalFormatting>
  <conditionalFormatting sqref="P13">
    <cfRule type="cellIs" dxfId="22856" priority="1644" stopIfTrue="1" operator="lessThan">
      <formula>0</formula>
    </cfRule>
    <cfRule type="cellIs" dxfId="22855" priority="1645" stopIfTrue="1" operator="greaterThan">
      <formula>0</formula>
    </cfRule>
  </conditionalFormatting>
  <conditionalFormatting sqref="P13">
    <cfRule type="cellIs" dxfId="22854" priority="1642" stopIfTrue="1" operator="lessThan">
      <formula>0</formula>
    </cfRule>
    <cfRule type="cellIs" dxfId="22853" priority="1643" stopIfTrue="1" operator="greaterThan">
      <formula>0</formula>
    </cfRule>
  </conditionalFormatting>
  <conditionalFormatting sqref="P13">
    <cfRule type="cellIs" dxfId="22852" priority="1640" stopIfTrue="1" operator="lessThan">
      <formula>0</formula>
    </cfRule>
    <cfRule type="cellIs" dxfId="22851" priority="1641" stopIfTrue="1" operator="greaterThan">
      <formula>0</formula>
    </cfRule>
  </conditionalFormatting>
  <conditionalFormatting sqref="P13">
    <cfRule type="cellIs" dxfId="22850" priority="1638" stopIfTrue="1" operator="lessThan">
      <formula>0</formula>
    </cfRule>
    <cfRule type="cellIs" dxfId="22849" priority="1639" stopIfTrue="1" operator="greaterThan">
      <formula>0</formula>
    </cfRule>
  </conditionalFormatting>
  <conditionalFormatting sqref="P13">
    <cfRule type="cellIs" dxfId="22848" priority="1636" stopIfTrue="1" operator="lessThan">
      <formula>0</formula>
    </cfRule>
    <cfRule type="cellIs" dxfId="22847" priority="1637" stopIfTrue="1" operator="greaterThan">
      <formula>0</formula>
    </cfRule>
  </conditionalFormatting>
  <conditionalFormatting sqref="P13">
    <cfRule type="cellIs" dxfId="22846" priority="1634" stopIfTrue="1" operator="lessThan">
      <formula>0</formula>
    </cfRule>
    <cfRule type="cellIs" dxfId="22845" priority="1635" stopIfTrue="1" operator="greaterThan">
      <formula>0</formula>
    </cfRule>
  </conditionalFormatting>
  <conditionalFormatting sqref="P13">
    <cfRule type="cellIs" dxfId="22844" priority="1632" stopIfTrue="1" operator="lessThan">
      <formula>0</formula>
    </cfRule>
    <cfRule type="cellIs" dxfId="22843" priority="1633" stopIfTrue="1" operator="greaterThan">
      <formula>0</formula>
    </cfRule>
  </conditionalFormatting>
  <conditionalFormatting sqref="P13">
    <cfRule type="cellIs" dxfId="22842" priority="1630" stopIfTrue="1" operator="lessThan">
      <formula>0</formula>
    </cfRule>
    <cfRule type="cellIs" dxfId="22841" priority="1631" stopIfTrue="1" operator="greaterThan">
      <formula>0</formula>
    </cfRule>
  </conditionalFormatting>
  <conditionalFormatting sqref="P13">
    <cfRule type="cellIs" dxfId="22840" priority="1628" stopIfTrue="1" operator="lessThan">
      <formula>0</formula>
    </cfRule>
    <cfRule type="cellIs" dxfId="22839" priority="1629" stopIfTrue="1" operator="greaterThan">
      <formula>0</formula>
    </cfRule>
  </conditionalFormatting>
  <conditionalFormatting sqref="P13">
    <cfRule type="cellIs" dxfId="22838" priority="1626" stopIfTrue="1" operator="lessThan">
      <formula>0</formula>
    </cfRule>
    <cfRule type="cellIs" dxfId="22837" priority="1627" stopIfTrue="1" operator="greaterThan">
      <formula>0</formula>
    </cfRule>
  </conditionalFormatting>
  <conditionalFormatting sqref="P13">
    <cfRule type="cellIs" dxfId="22836" priority="1624" stopIfTrue="1" operator="lessThan">
      <formula>0</formula>
    </cfRule>
    <cfRule type="cellIs" dxfId="22835" priority="1625" stopIfTrue="1" operator="greaterThan">
      <formula>0</formula>
    </cfRule>
  </conditionalFormatting>
  <conditionalFormatting sqref="P13">
    <cfRule type="cellIs" dxfId="22834" priority="1622" stopIfTrue="1" operator="lessThan">
      <formula>0</formula>
    </cfRule>
    <cfRule type="cellIs" dxfId="22833" priority="1623" stopIfTrue="1" operator="greaterThan">
      <formula>0</formula>
    </cfRule>
  </conditionalFormatting>
  <conditionalFormatting sqref="P13">
    <cfRule type="cellIs" dxfId="22832" priority="1620" stopIfTrue="1" operator="lessThan">
      <formula>0</formula>
    </cfRule>
    <cfRule type="cellIs" dxfId="22831" priority="1621" stopIfTrue="1" operator="greaterThan">
      <formula>0</formula>
    </cfRule>
  </conditionalFormatting>
  <conditionalFormatting sqref="P13">
    <cfRule type="cellIs" dxfId="22830" priority="1618" stopIfTrue="1" operator="lessThan">
      <formula>0</formula>
    </cfRule>
    <cfRule type="cellIs" dxfId="22829" priority="1619" stopIfTrue="1" operator="greaterThan">
      <formula>0</formula>
    </cfRule>
  </conditionalFormatting>
  <conditionalFormatting sqref="P13">
    <cfRule type="cellIs" dxfId="22828" priority="1616" stopIfTrue="1" operator="lessThan">
      <formula>0</formula>
    </cfRule>
    <cfRule type="cellIs" dxfId="22827" priority="1617" stopIfTrue="1" operator="greaterThan">
      <formula>0</formula>
    </cfRule>
  </conditionalFormatting>
  <conditionalFormatting sqref="P13">
    <cfRule type="cellIs" dxfId="22826" priority="1614" stopIfTrue="1" operator="lessThan">
      <formula>0</formula>
    </cfRule>
    <cfRule type="cellIs" dxfId="22825" priority="1615" stopIfTrue="1" operator="greaterThan">
      <formula>0</formula>
    </cfRule>
  </conditionalFormatting>
  <conditionalFormatting sqref="P13">
    <cfRule type="cellIs" dxfId="22824" priority="1612" stopIfTrue="1" operator="lessThan">
      <formula>0</formula>
    </cfRule>
    <cfRule type="cellIs" dxfId="22823" priority="1613" stopIfTrue="1" operator="greaterThan">
      <formula>0</formula>
    </cfRule>
  </conditionalFormatting>
  <conditionalFormatting sqref="P13">
    <cfRule type="cellIs" dxfId="22822" priority="1610" stopIfTrue="1" operator="lessThan">
      <formula>0</formula>
    </cfRule>
    <cfRule type="cellIs" dxfId="22821" priority="1611" stopIfTrue="1" operator="greaterThan">
      <formula>0</formula>
    </cfRule>
  </conditionalFormatting>
  <conditionalFormatting sqref="P13">
    <cfRule type="cellIs" dxfId="22820" priority="1608" stopIfTrue="1" operator="lessThan">
      <formula>0</formula>
    </cfRule>
    <cfRule type="cellIs" dxfId="22819" priority="1609" stopIfTrue="1" operator="greaterThan">
      <formula>0</formula>
    </cfRule>
  </conditionalFormatting>
  <conditionalFormatting sqref="P13">
    <cfRule type="cellIs" dxfId="22818" priority="1606" stopIfTrue="1" operator="lessThan">
      <formula>0</formula>
    </cfRule>
    <cfRule type="cellIs" dxfId="22817" priority="1607" stopIfTrue="1" operator="greaterThan">
      <formula>0</formula>
    </cfRule>
  </conditionalFormatting>
  <conditionalFormatting sqref="P13">
    <cfRule type="cellIs" dxfId="22816" priority="1604" stopIfTrue="1" operator="lessThan">
      <formula>0</formula>
    </cfRule>
    <cfRule type="cellIs" dxfId="22815" priority="1605" stopIfTrue="1" operator="greaterThan">
      <formula>0</formula>
    </cfRule>
  </conditionalFormatting>
  <conditionalFormatting sqref="P13">
    <cfRule type="cellIs" dxfId="22814" priority="1602" stopIfTrue="1" operator="lessThan">
      <formula>0</formula>
    </cfRule>
    <cfRule type="cellIs" dxfId="22813" priority="1603" stopIfTrue="1" operator="greaterThan">
      <formula>0</formula>
    </cfRule>
  </conditionalFormatting>
  <conditionalFormatting sqref="P13">
    <cfRule type="cellIs" dxfId="22812" priority="1600" stopIfTrue="1" operator="lessThan">
      <formula>0</formula>
    </cfRule>
    <cfRule type="cellIs" dxfId="22811" priority="1601" stopIfTrue="1" operator="greaterThan">
      <formula>0</formula>
    </cfRule>
  </conditionalFormatting>
  <conditionalFormatting sqref="P13">
    <cfRule type="cellIs" dxfId="22810" priority="1598" stopIfTrue="1" operator="lessThan">
      <formula>0</formula>
    </cfRule>
    <cfRule type="cellIs" dxfId="22809" priority="1599" stopIfTrue="1" operator="greaterThan">
      <formula>0</formula>
    </cfRule>
  </conditionalFormatting>
  <conditionalFormatting sqref="P13">
    <cfRule type="cellIs" dxfId="22808" priority="1596" stopIfTrue="1" operator="lessThan">
      <formula>0</formula>
    </cfRule>
    <cfRule type="cellIs" dxfId="22807" priority="1597" stopIfTrue="1" operator="greaterThan">
      <formula>0</formula>
    </cfRule>
  </conditionalFormatting>
  <conditionalFormatting sqref="P13">
    <cfRule type="cellIs" dxfId="22806" priority="1594" stopIfTrue="1" operator="lessThan">
      <formula>0</formula>
    </cfRule>
    <cfRule type="cellIs" dxfId="22805" priority="1595" stopIfTrue="1" operator="greaterThan">
      <formula>0</formula>
    </cfRule>
  </conditionalFormatting>
  <conditionalFormatting sqref="P13">
    <cfRule type="cellIs" dxfId="22804" priority="1592" stopIfTrue="1" operator="lessThan">
      <formula>0</formula>
    </cfRule>
    <cfRule type="cellIs" dxfId="22803" priority="1593" stopIfTrue="1" operator="greaterThan">
      <formula>0</formula>
    </cfRule>
  </conditionalFormatting>
  <conditionalFormatting sqref="P13">
    <cfRule type="cellIs" dxfId="22802" priority="1590" stopIfTrue="1" operator="lessThan">
      <formula>0</formula>
    </cfRule>
    <cfRule type="cellIs" dxfId="22801" priority="1591" stopIfTrue="1" operator="greaterThan">
      <formula>0</formula>
    </cfRule>
  </conditionalFormatting>
  <conditionalFormatting sqref="P13">
    <cfRule type="cellIs" dxfId="22800" priority="1588" stopIfTrue="1" operator="lessThan">
      <formula>0</formula>
    </cfRule>
    <cfRule type="cellIs" dxfId="22799" priority="1589" stopIfTrue="1" operator="greaterThan">
      <formula>0</formula>
    </cfRule>
  </conditionalFormatting>
  <conditionalFormatting sqref="P13">
    <cfRule type="cellIs" dxfId="22798" priority="1586" stopIfTrue="1" operator="lessThan">
      <formula>0</formula>
    </cfRule>
    <cfRule type="cellIs" dxfId="22797" priority="1587" stopIfTrue="1" operator="greaterThan">
      <formula>0</formula>
    </cfRule>
  </conditionalFormatting>
  <conditionalFormatting sqref="P13">
    <cfRule type="cellIs" dxfId="22796" priority="1584" stopIfTrue="1" operator="lessThan">
      <formula>0</formula>
    </cfRule>
    <cfRule type="cellIs" dxfId="22795" priority="1585" stopIfTrue="1" operator="greaterThan">
      <formula>0</formula>
    </cfRule>
  </conditionalFormatting>
  <conditionalFormatting sqref="P13">
    <cfRule type="cellIs" dxfId="22794" priority="1582" stopIfTrue="1" operator="lessThan">
      <formula>0</formula>
    </cfRule>
    <cfRule type="cellIs" dxfId="22793" priority="1583" stopIfTrue="1" operator="greaterThan">
      <formula>0</formula>
    </cfRule>
  </conditionalFormatting>
  <conditionalFormatting sqref="P15">
    <cfRule type="cellIs" dxfId="22792" priority="1580" stopIfTrue="1" operator="lessThan">
      <formula>0</formula>
    </cfRule>
    <cfRule type="cellIs" dxfId="22791" priority="1581" stopIfTrue="1" operator="greaterThan">
      <formula>0</formula>
    </cfRule>
  </conditionalFormatting>
  <conditionalFormatting sqref="P15">
    <cfRule type="cellIs" dxfId="22790" priority="1578" stopIfTrue="1" operator="lessThan">
      <formula>0</formula>
    </cfRule>
    <cfRule type="cellIs" dxfId="22789" priority="1579" stopIfTrue="1" operator="greaterThan">
      <formula>0</formula>
    </cfRule>
  </conditionalFormatting>
  <conditionalFormatting sqref="P15">
    <cfRule type="cellIs" dxfId="22788" priority="1576" stopIfTrue="1" operator="lessThan">
      <formula>0</formula>
    </cfRule>
    <cfRule type="cellIs" dxfId="22787" priority="1577" stopIfTrue="1" operator="greaterThan">
      <formula>0</formula>
    </cfRule>
  </conditionalFormatting>
  <conditionalFormatting sqref="P15">
    <cfRule type="cellIs" dxfId="22786" priority="1574" stopIfTrue="1" operator="lessThan">
      <formula>0</formula>
    </cfRule>
    <cfRule type="cellIs" dxfId="22785" priority="1575" stopIfTrue="1" operator="greaterThan">
      <formula>0</formula>
    </cfRule>
  </conditionalFormatting>
  <conditionalFormatting sqref="P15">
    <cfRule type="cellIs" dxfId="22784" priority="1572" stopIfTrue="1" operator="lessThan">
      <formula>0</formula>
    </cfRule>
    <cfRule type="cellIs" dxfId="22783" priority="1573" stopIfTrue="1" operator="greaterThan">
      <formula>0</formula>
    </cfRule>
  </conditionalFormatting>
  <conditionalFormatting sqref="P15">
    <cfRule type="cellIs" dxfId="22782" priority="1570" stopIfTrue="1" operator="lessThan">
      <formula>0</formula>
    </cfRule>
    <cfRule type="cellIs" dxfId="22781" priority="1571" stopIfTrue="1" operator="greaterThan">
      <formula>0</formula>
    </cfRule>
  </conditionalFormatting>
  <conditionalFormatting sqref="P15">
    <cfRule type="cellIs" dxfId="22780" priority="1568" stopIfTrue="1" operator="lessThan">
      <formula>0</formula>
    </cfRule>
    <cfRule type="cellIs" dxfId="22779" priority="1569" stopIfTrue="1" operator="greaterThan">
      <formula>0</formula>
    </cfRule>
  </conditionalFormatting>
  <conditionalFormatting sqref="P15">
    <cfRule type="cellIs" dxfId="22778" priority="1566" stopIfTrue="1" operator="lessThan">
      <formula>0</formula>
    </cfRule>
    <cfRule type="cellIs" dxfId="22777" priority="1567" stopIfTrue="1" operator="greaterThan">
      <formula>0</formula>
    </cfRule>
  </conditionalFormatting>
  <conditionalFormatting sqref="P15">
    <cfRule type="cellIs" dxfId="22776" priority="1564" stopIfTrue="1" operator="lessThan">
      <formula>0</formula>
    </cfRule>
    <cfRule type="cellIs" dxfId="22775" priority="1565" stopIfTrue="1" operator="greaterThan">
      <formula>0</formula>
    </cfRule>
  </conditionalFormatting>
  <conditionalFormatting sqref="P15">
    <cfRule type="cellIs" dxfId="22774" priority="1562" stopIfTrue="1" operator="lessThan">
      <formula>0</formula>
    </cfRule>
    <cfRule type="cellIs" dxfId="22773" priority="1563" stopIfTrue="1" operator="greaterThan">
      <formula>0</formula>
    </cfRule>
  </conditionalFormatting>
  <conditionalFormatting sqref="P15">
    <cfRule type="cellIs" dxfId="22772" priority="1560" stopIfTrue="1" operator="lessThan">
      <formula>0</formula>
    </cfRule>
    <cfRule type="cellIs" dxfId="22771" priority="1561" stopIfTrue="1" operator="greaterThan">
      <formula>0</formula>
    </cfRule>
  </conditionalFormatting>
  <conditionalFormatting sqref="P15">
    <cfRule type="cellIs" dxfId="22770" priority="1558" stopIfTrue="1" operator="lessThan">
      <formula>0</formula>
    </cfRule>
    <cfRule type="cellIs" dxfId="22769" priority="1559" stopIfTrue="1" operator="greaterThan">
      <formula>0</formula>
    </cfRule>
  </conditionalFormatting>
  <conditionalFormatting sqref="P15">
    <cfRule type="cellIs" dxfId="22768" priority="1556" stopIfTrue="1" operator="lessThan">
      <formula>0</formula>
    </cfRule>
    <cfRule type="cellIs" dxfId="22767" priority="1557" stopIfTrue="1" operator="greaterThan">
      <formula>0</formula>
    </cfRule>
  </conditionalFormatting>
  <conditionalFormatting sqref="P15">
    <cfRule type="cellIs" dxfId="22766" priority="1554" stopIfTrue="1" operator="lessThan">
      <formula>0</formula>
    </cfRule>
    <cfRule type="cellIs" dxfId="22765" priority="1555" stopIfTrue="1" operator="greaterThan">
      <formula>0</formula>
    </cfRule>
  </conditionalFormatting>
  <conditionalFormatting sqref="P15">
    <cfRule type="cellIs" dxfId="22764" priority="1552" stopIfTrue="1" operator="lessThan">
      <formula>0</formula>
    </cfRule>
    <cfRule type="cellIs" dxfId="22763" priority="1553" stopIfTrue="1" operator="greaterThan">
      <formula>0</formula>
    </cfRule>
  </conditionalFormatting>
  <conditionalFormatting sqref="P15">
    <cfRule type="cellIs" dxfId="22762" priority="1550" stopIfTrue="1" operator="lessThan">
      <formula>0</formula>
    </cfRule>
    <cfRule type="cellIs" dxfId="22761" priority="1551" stopIfTrue="1" operator="greaterThan">
      <formula>0</formula>
    </cfRule>
  </conditionalFormatting>
  <conditionalFormatting sqref="P15">
    <cfRule type="cellIs" dxfId="22760" priority="1548" stopIfTrue="1" operator="lessThan">
      <formula>0</formula>
    </cfRule>
    <cfRule type="cellIs" dxfId="22759" priority="1549" stopIfTrue="1" operator="greaterThan">
      <formula>0</formula>
    </cfRule>
  </conditionalFormatting>
  <conditionalFormatting sqref="P15">
    <cfRule type="cellIs" dxfId="22758" priority="1546" stopIfTrue="1" operator="lessThan">
      <formula>0</formula>
    </cfRule>
    <cfRule type="cellIs" dxfId="22757" priority="1547" stopIfTrue="1" operator="greaterThan">
      <formula>0</formula>
    </cfRule>
  </conditionalFormatting>
  <conditionalFormatting sqref="P15">
    <cfRule type="cellIs" dxfId="22756" priority="1544" stopIfTrue="1" operator="lessThan">
      <formula>0</formula>
    </cfRule>
    <cfRule type="cellIs" dxfId="22755" priority="1545" stopIfTrue="1" operator="greaterThan">
      <formula>0</formula>
    </cfRule>
  </conditionalFormatting>
  <conditionalFormatting sqref="P15">
    <cfRule type="cellIs" dxfId="22754" priority="1542" stopIfTrue="1" operator="lessThan">
      <formula>0</formula>
    </cfRule>
    <cfRule type="cellIs" dxfId="22753" priority="1543" stopIfTrue="1" operator="greaterThan">
      <formula>0</formula>
    </cfRule>
  </conditionalFormatting>
  <conditionalFormatting sqref="P15">
    <cfRule type="cellIs" dxfId="22752" priority="1540" stopIfTrue="1" operator="lessThan">
      <formula>0</formula>
    </cfRule>
    <cfRule type="cellIs" dxfId="22751" priority="1541" stopIfTrue="1" operator="greaterThan">
      <formula>0</formula>
    </cfRule>
  </conditionalFormatting>
  <conditionalFormatting sqref="P15">
    <cfRule type="cellIs" dxfId="22750" priority="1538" stopIfTrue="1" operator="lessThan">
      <formula>0</formula>
    </cfRule>
    <cfRule type="cellIs" dxfId="22749" priority="1539" stopIfTrue="1" operator="greaterThan">
      <formula>0</formula>
    </cfRule>
  </conditionalFormatting>
  <conditionalFormatting sqref="P15">
    <cfRule type="cellIs" dxfId="22748" priority="1536" stopIfTrue="1" operator="lessThan">
      <formula>0</formula>
    </cfRule>
    <cfRule type="cellIs" dxfId="22747" priority="1537" stopIfTrue="1" operator="greaterThan">
      <formula>0</formula>
    </cfRule>
  </conditionalFormatting>
  <conditionalFormatting sqref="P15">
    <cfRule type="cellIs" dxfId="22746" priority="1534" stopIfTrue="1" operator="lessThan">
      <formula>0</formula>
    </cfRule>
    <cfRule type="cellIs" dxfId="22745" priority="1535" stopIfTrue="1" operator="greaterThan">
      <formula>0</formula>
    </cfRule>
  </conditionalFormatting>
  <conditionalFormatting sqref="P15">
    <cfRule type="cellIs" dxfId="22744" priority="1532" stopIfTrue="1" operator="lessThan">
      <formula>0</formula>
    </cfRule>
    <cfRule type="cellIs" dxfId="22743" priority="1533" stopIfTrue="1" operator="greaterThan">
      <formula>0</formula>
    </cfRule>
  </conditionalFormatting>
  <conditionalFormatting sqref="P15">
    <cfRule type="cellIs" dxfId="22742" priority="1530" stopIfTrue="1" operator="lessThan">
      <formula>0</formula>
    </cfRule>
    <cfRule type="cellIs" dxfId="22741" priority="1531" stopIfTrue="1" operator="greaterThan">
      <formula>0</formula>
    </cfRule>
  </conditionalFormatting>
  <conditionalFormatting sqref="P15">
    <cfRule type="cellIs" dxfId="22740" priority="1528" stopIfTrue="1" operator="lessThan">
      <formula>0</formula>
    </cfRule>
    <cfRule type="cellIs" dxfId="22739" priority="1529" stopIfTrue="1" operator="greaterThan">
      <formula>0</formula>
    </cfRule>
  </conditionalFormatting>
  <conditionalFormatting sqref="P15">
    <cfRule type="cellIs" dxfId="22738" priority="1526" stopIfTrue="1" operator="lessThan">
      <formula>0</formula>
    </cfRule>
    <cfRule type="cellIs" dxfId="22737" priority="1527" stopIfTrue="1" operator="greaterThan">
      <formula>0</formula>
    </cfRule>
  </conditionalFormatting>
  <conditionalFormatting sqref="P15">
    <cfRule type="cellIs" dxfId="22736" priority="1524" stopIfTrue="1" operator="lessThan">
      <formula>0</formula>
    </cfRule>
    <cfRule type="cellIs" dxfId="22735" priority="1525" stopIfTrue="1" operator="greaterThan">
      <formula>0</formula>
    </cfRule>
  </conditionalFormatting>
  <conditionalFormatting sqref="P15">
    <cfRule type="cellIs" dxfId="22734" priority="1522" stopIfTrue="1" operator="lessThan">
      <formula>0</formula>
    </cfRule>
    <cfRule type="cellIs" dxfId="22733" priority="1523" stopIfTrue="1" operator="greaterThan">
      <formula>0</formula>
    </cfRule>
  </conditionalFormatting>
  <conditionalFormatting sqref="P15">
    <cfRule type="cellIs" dxfId="22732" priority="1520" stopIfTrue="1" operator="lessThan">
      <formula>0</formula>
    </cfRule>
    <cfRule type="cellIs" dxfId="22731" priority="1521" stopIfTrue="1" operator="greaterThan">
      <formula>0</formula>
    </cfRule>
  </conditionalFormatting>
  <conditionalFormatting sqref="P15">
    <cfRule type="cellIs" dxfId="22730" priority="1518" stopIfTrue="1" operator="lessThan">
      <formula>0</formula>
    </cfRule>
    <cfRule type="cellIs" dxfId="22729" priority="1519" stopIfTrue="1" operator="greaterThan">
      <formula>0</formula>
    </cfRule>
  </conditionalFormatting>
  <conditionalFormatting sqref="P15">
    <cfRule type="cellIs" dxfId="22728" priority="1516" stopIfTrue="1" operator="lessThan">
      <formula>0</formula>
    </cfRule>
    <cfRule type="cellIs" dxfId="22727" priority="1517" stopIfTrue="1" operator="greaterThan">
      <formula>0</formula>
    </cfRule>
  </conditionalFormatting>
  <conditionalFormatting sqref="P15">
    <cfRule type="cellIs" dxfId="22726" priority="1514" stopIfTrue="1" operator="lessThan">
      <formula>0</formula>
    </cfRule>
    <cfRule type="cellIs" dxfId="22725" priority="1515" stopIfTrue="1" operator="greaterThan">
      <formula>0</formula>
    </cfRule>
  </conditionalFormatting>
  <conditionalFormatting sqref="P15">
    <cfRule type="cellIs" dxfId="22724" priority="1512" stopIfTrue="1" operator="lessThan">
      <formula>0</formula>
    </cfRule>
    <cfRule type="cellIs" dxfId="22723" priority="1513" stopIfTrue="1" operator="greaterThan">
      <formula>0</formula>
    </cfRule>
  </conditionalFormatting>
  <conditionalFormatting sqref="P15">
    <cfRule type="cellIs" dxfId="22722" priority="1510" stopIfTrue="1" operator="lessThan">
      <formula>0</formula>
    </cfRule>
    <cfRule type="cellIs" dxfId="22721" priority="1511" stopIfTrue="1" operator="greaterThan">
      <formula>0</formula>
    </cfRule>
  </conditionalFormatting>
  <conditionalFormatting sqref="P15">
    <cfRule type="cellIs" dxfId="22720" priority="1508" stopIfTrue="1" operator="lessThan">
      <formula>0</formula>
    </cfRule>
    <cfRule type="cellIs" dxfId="22719" priority="1509" stopIfTrue="1" operator="greaterThan">
      <formula>0</formula>
    </cfRule>
  </conditionalFormatting>
  <conditionalFormatting sqref="P15">
    <cfRule type="cellIs" dxfId="22718" priority="1506" stopIfTrue="1" operator="lessThan">
      <formula>0</formula>
    </cfRule>
    <cfRule type="cellIs" dxfId="22717" priority="1507" stopIfTrue="1" operator="greaterThan">
      <formula>0</formula>
    </cfRule>
  </conditionalFormatting>
  <conditionalFormatting sqref="P15">
    <cfRule type="cellIs" dxfId="22716" priority="1504" stopIfTrue="1" operator="lessThan">
      <formula>0</formula>
    </cfRule>
    <cfRule type="cellIs" dxfId="22715" priority="1505" stopIfTrue="1" operator="greaterThan">
      <formula>0</formula>
    </cfRule>
  </conditionalFormatting>
  <conditionalFormatting sqref="P15">
    <cfRule type="cellIs" dxfId="22714" priority="1502" stopIfTrue="1" operator="lessThan">
      <formula>0</formula>
    </cfRule>
    <cfRule type="cellIs" dxfId="22713" priority="1503" stopIfTrue="1" operator="greaterThan">
      <formula>0</formula>
    </cfRule>
  </conditionalFormatting>
  <conditionalFormatting sqref="P15">
    <cfRule type="cellIs" dxfId="22712" priority="1500" stopIfTrue="1" operator="lessThan">
      <formula>0</formula>
    </cfRule>
    <cfRule type="cellIs" dxfId="22711" priority="1501" stopIfTrue="1" operator="greaterThan">
      <formula>0</formula>
    </cfRule>
  </conditionalFormatting>
  <conditionalFormatting sqref="P17">
    <cfRule type="cellIs" dxfId="22710" priority="1498" stopIfTrue="1" operator="lessThan">
      <formula>0</formula>
    </cfRule>
    <cfRule type="cellIs" dxfId="22709" priority="1499" stopIfTrue="1" operator="greaterThan">
      <formula>0</formula>
    </cfRule>
  </conditionalFormatting>
  <conditionalFormatting sqref="P17">
    <cfRule type="cellIs" dxfId="22708" priority="1496" stopIfTrue="1" operator="lessThan">
      <formula>0</formula>
    </cfRule>
    <cfRule type="cellIs" dxfId="22707" priority="1497" stopIfTrue="1" operator="greaterThan">
      <formula>0</formula>
    </cfRule>
  </conditionalFormatting>
  <conditionalFormatting sqref="P17">
    <cfRule type="cellIs" dxfId="22706" priority="1494" stopIfTrue="1" operator="lessThan">
      <formula>0</formula>
    </cfRule>
    <cfRule type="cellIs" dxfId="22705" priority="1495" stopIfTrue="1" operator="greaterThan">
      <formula>0</formula>
    </cfRule>
  </conditionalFormatting>
  <conditionalFormatting sqref="P17">
    <cfRule type="cellIs" dxfId="22704" priority="1492" stopIfTrue="1" operator="lessThan">
      <formula>0</formula>
    </cfRule>
    <cfRule type="cellIs" dxfId="22703" priority="1493" stopIfTrue="1" operator="greaterThan">
      <formula>0</formula>
    </cfRule>
  </conditionalFormatting>
  <conditionalFormatting sqref="P17">
    <cfRule type="cellIs" dxfId="22702" priority="1490" stopIfTrue="1" operator="lessThan">
      <formula>0</formula>
    </cfRule>
    <cfRule type="cellIs" dxfId="22701" priority="1491" stopIfTrue="1" operator="greaterThan">
      <formula>0</formula>
    </cfRule>
  </conditionalFormatting>
  <conditionalFormatting sqref="P17">
    <cfRule type="cellIs" dxfId="22700" priority="1488" stopIfTrue="1" operator="lessThan">
      <formula>0</formula>
    </cfRule>
    <cfRule type="cellIs" dxfId="22699" priority="1489" stopIfTrue="1" operator="greaterThan">
      <formula>0</formula>
    </cfRule>
  </conditionalFormatting>
  <conditionalFormatting sqref="P17">
    <cfRule type="cellIs" dxfId="22698" priority="1486" stopIfTrue="1" operator="lessThan">
      <formula>0</formula>
    </cfRule>
    <cfRule type="cellIs" dxfId="22697" priority="1487" stopIfTrue="1" operator="greaterThan">
      <formula>0</formula>
    </cfRule>
  </conditionalFormatting>
  <conditionalFormatting sqref="P17">
    <cfRule type="cellIs" dxfId="22696" priority="1484" stopIfTrue="1" operator="lessThan">
      <formula>0</formula>
    </cfRule>
    <cfRule type="cellIs" dxfId="22695" priority="1485" stopIfTrue="1" operator="greaterThan">
      <formula>0</formula>
    </cfRule>
  </conditionalFormatting>
  <conditionalFormatting sqref="P17">
    <cfRule type="cellIs" dxfId="22694" priority="1482" stopIfTrue="1" operator="lessThan">
      <formula>0</formula>
    </cfRule>
    <cfRule type="cellIs" dxfId="22693" priority="1483" stopIfTrue="1" operator="greaterThan">
      <formula>0</formula>
    </cfRule>
  </conditionalFormatting>
  <conditionalFormatting sqref="P17">
    <cfRule type="cellIs" dxfId="22692" priority="1480" stopIfTrue="1" operator="lessThan">
      <formula>0</formula>
    </cfRule>
    <cfRule type="cellIs" dxfId="22691" priority="1481" stopIfTrue="1" operator="greaterThan">
      <formula>0</formula>
    </cfRule>
  </conditionalFormatting>
  <conditionalFormatting sqref="P17">
    <cfRule type="cellIs" dxfId="22690" priority="1478" stopIfTrue="1" operator="lessThan">
      <formula>0</formula>
    </cfRule>
    <cfRule type="cellIs" dxfId="22689" priority="1479" stopIfTrue="1" operator="greaterThan">
      <formula>0</formula>
    </cfRule>
  </conditionalFormatting>
  <conditionalFormatting sqref="P17">
    <cfRule type="cellIs" dxfId="22688" priority="1476" stopIfTrue="1" operator="lessThan">
      <formula>0</formula>
    </cfRule>
    <cfRule type="cellIs" dxfId="22687" priority="1477" stopIfTrue="1" operator="greaterThan">
      <formula>0</formula>
    </cfRule>
  </conditionalFormatting>
  <conditionalFormatting sqref="P17">
    <cfRule type="cellIs" dxfId="22686" priority="1474" stopIfTrue="1" operator="lessThan">
      <formula>0</formula>
    </cfRule>
    <cfRule type="cellIs" dxfId="22685" priority="1475" stopIfTrue="1" operator="greaterThan">
      <formula>0</formula>
    </cfRule>
  </conditionalFormatting>
  <conditionalFormatting sqref="P17">
    <cfRule type="cellIs" dxfId="22684" priority="1472" stopIfTrue="1" operator="lessThan">
      <formula>0</formula>
    </cfRule>
    <cfRule type="cellIs" dxfId="22683" priority="1473" stopIfTrue="1" operator="greaterThan">
      <formula>0</formula>
    </cfRule>
  </conditionalFormatting>
  <conditionalFormatting sqref="P17">
    <cfRule type="cellIs" dxfId="22682" priority="1470" stopIfTrue="1" operator="lessThan">
      <formula>0</formula>
    </cfRule>
    <cfRule type="cellIs" dxfId="22681" priority="1471" stopIfTrue="1" operator="greaterThan">
      <formula>0</formula>
    </cfRule>
  </conditionalFormatting>
  <conditionalFormatting sqref="P17">
    <cfRule type="cellIs" dxfId="22680" priority="1468" stopIfTrue="1" operator="lessThan">
      <formula>0</formula>
    </cfRule>
    <cfRule type="cellIs" dxfId="22679" priority="1469" stopIfTrue="1" operator="greaterThan">
      <formula>0</formula>
    </cfRule>
  </conditionalFormatting>
  <conditionalFormatting sqref="P17">
    <cfRule type="cellIs" dxfId="22678" priority="1466" stopIfTrue="1" operator="lessThan">
      <formula>0</formula>
    </cfRule>
    <cfRule type="cellIs" dxfId="22677" priority="1467" stopIfTrue="1" operator="greaterThan">
      <formula>0</formula>
    </cfRule>
  </conditionalFormatting>
  <conditionalFormatting sqref="P17">
    <cfRule type="cellIs" dxfId="22676" priority="1464" stopIfTrue="1" operator="lessThan">
      <formula>0</formula>
    </cfRule>
    <cfRule type="cellIs" dxfId="22675" priority="1465" stopIfTrue="1" operator="greaterThan">
      <formula>0</formula>
    </cfRule>
  </conditionalFormatting>
  <conditionalFormatting sqref="P17">
    <cfRule type="cellIs" dxfId="22674" priority="1462" stopIfTrue="1" operator="lessThan">
      <formula>0</formula>
    </cfRule>
    <cfRule type="cellIs" dxfId="22673" priority="1463" stopIfTrue="1" operator="greaterThan">
      <formula>0</formula>
    </cfRule>
  </conditionalFormatting>
  <conditionalFormatting sqref="P17">
    <cfRule type="cellIs" dxfId="22672" priority="1460" stopIfTrue="1" operator="lessThan">
      <formula>0</formula>
    </cfRule>
    <cfRule type="cellIs" dxfId="22671" priority="1461" stopIfTrue="1" operator="greaterThan">
      <formula>0</formula>
    </cfRule>
  </conditionalFormatting>
  <conditionalFormatting sqref="P17">
    <cfRule type="cellIs" dxfId="22670" priority="1458" stopIfTrue="1" operator="lessThan">
      <formula>0</formula>
    </cfRule>
    <cfRule type="cellIs" dxfId="22669" priority="1459" stopIfTrue="1" operator="greaterThan">
      <formula>0</formula>
    </cfRule>
  </conditionalFormatting>
  <conditionalFormatting sqref="P17">
    <cfRule type="cellIs" dxfId="22668" priority="1456" stopIfTrue="1" operator="lessThan">
      <formula>0</formula>
    </cfRule>
    <cfRule type="cellIs" dxfId="22667" priority="1457" stopIfTrue="1" operator="greaterThan">
      <formula>0</formula>
    </cfRule>
  </conditionalFormatting>
  <conditionalFormatting sqref="P17">
    <cfRule type="cellIs" dxfId="22666" priority="1454" stopIfTrue="1" operator="lessThan">
      <formula>0</formula>
    </cfRule>
    <cfRule type="cellIs" dxfId="22665" priority="1455" stopIfTrue="1" operator="greaterThan">
      <formula>0</formula>
    </cfRule>
  </conditionalFormatting>
  <conditionalFormatting sqref="P17">
    <cfRule type="cellIs" dxfId="22664" priority="1452" stopIfTrue="1" operator="lessThan">
      <formula>0</formula>
    </cfRule>
    <cfRule type="cellIs" dxfId="22663" priority="1453" stopIfTrue="1" operator="greaterThan">
      <formula>0</formula>
    </cfRule>
  </conditionalFormatting>
  <conditionalFormatting sqref="P17">
    <cfRule type="cellIs" dxfId="22662" priority="1450" stopIfTrue="1" operator="lessThan">
      <formula>0</formula>
    </cfRule>
    <cfRule type="cellIs" dxfId="22661" priority="1451" stopIfTrue="1" operator="greaterThan">
      <formula>0</formula>
    </cfRule>
  </conditionalFormatting>
  <conditionalFormatting sqref="P17">
    <cfRule type="cellIs" dxfId="22660" priority="1448" stopIfTrue="1" operator="lessThan">
      <formula>0</formula>
    </cfRule>
    <cfRule type="cellIs" dxfId="22659" priority="1449" stopIfTrue="1" operator="greaterThan">
      <formula>0</formula>
    </cfRule>
  </conditionalFormatting>
  <conditionalFormatting sqref="P17">
    <cfRule type="cellIs" dxfId="22658" priority="1446" stopIfTrue="1" operator="lessThan">
      <formula>0</formula>
    </cfRule>
    <cfRule type="cellIs" dxfId="22657" priority="1447" stopIfTrue="1" operator="greaterThan">
      <formula>0</formula>
    </cfRule>
  </conditionalFormatting>
  <conditionalFormatting sqref="P17">
    <cfRule type="cellIs" dxfId="22656" priority="1444" stopIfTrue="1" operator="lessThan">
      <formula>0</formula>
    </cfRule>
    <cfRule type="cellIs" dxfId="22655" priority="1445" stopIfTrue="1" operator="greaterThan">
      <formula>0</formula>
    </cfRule>
  </conditionalFormatting>
  <conditionalFormatting sqref="P17">
    <cfRule type="cellIs" dxfId="22654" priority="1442" stopIfTrue="1" operator="lessThan">
      <formula>0</formula>
    </cfRule>
    <cfRule type="cellIs" dxfId="22653" priority="1443" stopIfTrue="1" operator="greaterThan">
      <formula>0</formula>
    </cfRule>
  </conditionalFormatting>
  <conditionalFormatting sqref="P17">
    <cfRule type="cellIs" dxfId="22652" priority="1440" stopIfTrue="1" operator="lessThan">
      <formula>0</formula>
    </cfRule>
    <cfRule type="cellIs" dxfId="22651" priority="1441" stopIfTrue="1" operator="greaterThan">
      <formula>0</formula>
    </cfRule>
  </conditionalFormatting>
  <conditionalFormatting sqref="P17">
    <cfRule type="cellIs" dxfId="22650" priority="1438" stopIfTrue="1" operator="lessThan">
      <formula>0</formula>
    </cfRule>
    <cfRule type="cellIs" dxfId="22649" priority="1439" stopIfTrue="1" operator="greaterThan">
      <formula>0</formula>
    </cfRule>
  </conditionalFormatting>
  <conditionalFormatting sqref="P17">
    <cfRule type="cellIs" dxfId="22648" priority="1436" stopIfTrue="1" operator="lessThan">
      <formula>0</formula>
    </cfRule>
    <cfRule type="cellIs" dxfId="22647" priority="1437" stopIfTrue="1" operator="greaterThan">
      <formula>0</formula>
    </cfRule>
  </conditionalFormatting>
  <conditionalFormatting sqref="P17">
    <cfRule type="cellIs" dxfId="22646" priority="1434" stopIfTrue="1" operator="lessThan">
      <formula>0</formula>
    </cfRule>
    <cfRule type="cellIs" dxfId="22645" priority="1435" stopIfTrue="1" operator="greaterThan">
      <formula>0</formula>
    </cfRule>
  </conditionalFormatting>
  <conditionalFormatting sqref="P17">
    <cfRule type="cellIs" dxfId="22644" priority="1432" stopIfTrue="1" operator="lessThan">
      <formula>0</formula>
    </cfRule>
    <cfRule type="cellIs" dxfId="22643" priority="1433" stopIfTrue="1" operator="greaterThan">
      <formula>0</formula>
    </cfRule>
  </conditionalFormatting>
  <conditionalFormatting sqref="P17">
    <cfRule type="cellIs" dxfId="22642" priority="1430" stopIfTrue="1" operator="lessThan">
      <formula>0</formula>
    </cfRule>
    <cfRule type="cellIs" dxfId="22641" priority="1431" stopIfTrue="1" operator="greaterThan">
      <formula>0</formula>
    </cfRule>
  </conditionalFormatting>
  <conditionalFormatting sqref="P17">
    <cfRule type="cellIs" dxfId="22640" priority="1428" stopIfTrue="1" operator="lessThan">
      <formula>0</formula>
    </cfRule>
    <cfRule type="cellIs" dxfId="22639" priority="1429" stopIfTrue="1" operator="greaterThan">
      <formula>0</formula>
    </cfRule>
  </conditionalFormatting>
  <conditionalFormatting sqref="P17">
    <cfRule type="cellIs" dxfId="22638" priority="1426" stopIfTrue="1" operator="lessThan">
      <formula>0</formula>
    </cfRule>
    <cfRule type="cellIs" dxfId="22637" priority="1427" stopIfTrue="1" operator="greaterThan">
      <formula>0</formula>
    </cfRule>
  </conditionalFormatting>
  <conditionalFormatting sqref="P17">
    <cfRule type="cellIs" dxfId="22636" priority="1424" stopIfTrue="1" operator="lessThan">
      <formula>0</formula>
    </cfRule>
    <cfRule type="cellIs" dxfId="22635" priority="1425" stopIfTrue="1" operator="greaterThan">
      <formula>0</formula>
    </cfRule>
  </conditionalFormatting>
  <conditionalFormatting sqref="P17">
    <cfRule type="cellIs" dxfId="22634" priority="1422" stopIfTrue="1" operator="lessThan">
      <formula>0</formula>
    </cfRule>
    <cfRule type="cellIs" dxfId="22633" priority="1423" stopIfTrue="1" operator="greaterThan">
      <formula>0</formula>
    </cfRule>
  </conditionalFormatting>
  <conditionalFormatting sqref="P17">
    <cfRule type="cellIs" dxfId="22632" priority="1420" stopIfTrue="1" operator="lessThan">
      <formula>0</formula>
    </cfRule>
    <cfRule type="cellIs" dxfId="22631" priority="1421" stopIfTrue="1" operator="greaterThan">
      <formula>0</formula>
    </cfRule>
  </conditionalFormatting>
  <conditionalFormatting sqref="P17">
    <cfRule type="cellIs" dxfId="22630" priority="1418" stopIfTrue="1" operator="lessThan">
      <formula>0</formula>
    </cfRule>
    <cfRule type="cellIs" dxfId="22629" priority="1419" stopIfTrue="1" operator="greaterThan">
      <formula>0</formula>
    </cfRule>
  </conditionalFormatting>
  <conditionalFormatting sqref="P19">
    <cfRule type="cellIs" dxfId="22628" priority="1416" stopIfTrue="1" operator="lessThan">
      <formula>0</formula>
    </cfRule>
    <cfRule type="cellIs" dxfId="22627" priority="1417" stopIfTrue="1" operator="greaterThan">
      <formula>0</formula>
    </cfRule>
  </conditionalFormatting>
  <conditionalFormatting sqref="P19">
    <cfRule type="cellIs" dxfId="22626" priority="1414" stopIfTrue="1" operator="lessThan">
      <formula>0</formula>
    </cfRule>
    <cfRule type="cellIs" dxfId="22625" priority="1415" stopIfTrue="1" operator="greaterThan">
      <formula>0</formula>
    </cfRule>
  </conditionalFormatting>
  <conditionalFormatting sqref="P19">
    <cfRule type="cellIs" dxfId="22624" priority="1412" stopIfTrue="1" operator="lessThan">
      <formula>0</formula>
    </cfRule>
    <cfRule type="cellIs" dxfId="22623" priority="1413" stopIfTrue="1" operator="greaterThan">
      <formula>0</formula>
    </cfRule>
  </conditionalFormatting>
  <conditionalFormatting sqref="P19">
    <cfRule type="cellIs" dxfId="22622" priority="1410" stopIfTrue="1" operator="lessThan">
      <formula>0</formula>
    </cfRule>
    <cfRule type="cellIs" dxfId="22621" priority="1411" stopIfTrue="1" operator="greaterThan">
      <formula>0</formula>
    </cfRule>
  </conditionalFormatting>
  <conditionalFormatting sqref="P19">
    <cfRule type="cellIs" dxfId="22620" priority="1408" stopIfTrue="1" operator="lessThan">
      <formula>0</formula>
    </cfRule>
    <cfRule type="cellIs" dxfId="22619" priority="1409" stopIfTrue="1" operator="greaterThan">
      <formula>0</formula>
    </cfRule>
  </conditionalFormatting>
  <conditionalFormatting sqref="P19">
    <cfRule type="cellIs" dxfId="22618" priority="1406" stopIfTrue="1" operator="lessThan">
      <formula>0</formula>
    </cfRule>
    <cfRule type="cellIs" dxfId="22617" priority="1407" stopIfTrue="1" operator="greaterThan">
      <formula>0</formula>
    </cfRule>
  </conditionalFormatting>
  <conditionalFormatting sqref="P19">
    <cfRule type="cellIs" dxfId="22616" priority="1404" stopIfTrue="1" operator="lessThan">
      <formula>0</formula>
    </cfRule>
    <cfRule type="cellIs" dxfId="22615" priority="1405" stopIfTrue="1" operator="greaterThan">
      <formula>0</formula>
    </cfRule>
  </conditionalFormatting>
  <conditionalFormatting sqref="P19">
    <cfRule type="cellIs" dxfId="22614" priority="1402" stopIfTrue="1" operator="lessThan">
      <formula>0</formula>
    </cfRule>
    <cfRule type="cellIs" dxfId="22613" priority="1403" stopIfTrue="1" operator="greaterThan">
      <formula>0</formula>
    </cfRule>
  </conditionalFormatting>
  <conditionalFormatting sqref="P19">
    <cfRule type="cellIs" dxfId="22612" priority="1400" stopIfTrue="1" operator="lessThan">
      <formula>0</formula>
    </cfRule>
    <cfRule type="cellIs" dxfId="22611" priority="1401" stopIfTrue="1" operator="greaterThan">
      <formula>0</formula>
    </cfRule>
  </conditionalFormatting>
  <conditionalFormatting sqref="P19">
    <cfRule type="cellIs" dxfId="22610" priority="1398" stopIfTrue="1" operator="lessThan">
      <formula>0</formula>
    </cfRule>
    <cfRule type="cellIs" dxfId="22609" priority="1399" stopIfTrue="1" operator="greaterThan">
      <formula>0</formula>
    </cfRule>
  </conditionalFormatting>
  <conditionalFormatting sqref="P19">
    <cfRule type="cellIs" dxfId="22608" priority="1396" stopIfTrue="1" operator="lessThan">
      <formula>0</formula>
    </cfRule>
    <cfRule type="cellIs" dxfId="22607" priority="1397" stopIfTrue="1" operator="greaterThan">
      <formula>0</formula>
    </cfRule>
  </conditionalFormatting>
  <conditionalFormatting sqref="P19">
    <cfRule type="cellIs" dxfId="22606" priority="1394" stopIfTrue="1" operator="lessThan">
      <formula>0</formula>
    </cfRule>
    <cfRule type="cellIs" dxfId="22605" priority="1395" stopIfTrue="1" operator="greaterThan">
      <formula>0</formula>
    </cfRule>
  </conditionalFormatting>
  <conditionalFormatting sqref="P19">
    <cfRule type="cellIs" dxfId="22604" priority="1392" stopIfTrue="1" operator="lessThan">
      <formula>0</formula>
    </cfRule>
    <cfRule type="cellIs" dxfId="22603" priority="1393" stopIfTrue="1" operator="greaterThan">
      <formula>0</formula>
    </cfRule>
  </conditionalFormatting>
  <conditionalFormatting sqref="P19">
    <cfRule type="cellIs" dxfId="22602" priority="1390" stopIfTrue="1" operator="lessThan">
      <formula>0</formula>
    </cfRule>
    <cfRule type="cellIs" dxfId="22601" priority="1391" stopIfTrue="1" operator="greaterThan">
      <formula>0</formula>
    </cfRule>
  </conditionalFormatting>
  <conditionalFormatting sqref="P19">
    <cfRule type="cellIs" dxfId="22600" priority="1388" stopIfTrue="1" operator="lessThan">
      <formula>0</formula>
    </cfRule>
    <cfRule type="cellIs" dxfId="22599" priority="1389" stopIfTrue="1" operator="greaterThan">
      <formula>0</formula>
    </cfRule>
  </conditionalFormatting>
  <conditionalFormatting sqref="P19">
    <cfRule type="cellIs" dxfId="22598" priority="1386" stopIfTrue="1" operator="lessThan">
      <formula>0</formula>
    </cfRule>
    <cfRule type="cellIs" dxfId="22597" priority="1387" stopIfTrue="1" operator="greaterThan">
      <formula>0</formula>
    </cfRule>
  </conditionalFormatting>
  <conditionalFormatting sqref="P19">
    <cfRule type="cellIs" dxfId="22596" priority="1384" stopIfTrue="1" operator="lessThan">
      <formula>0</formula>
    </cfRule>
    <cfRule type="cellIs" dxfId="22595" priority="1385" stopIfTrue="1" operator="greaterThan">
      <formula>0</formula>
    </cfRule>
  </conditionalFormatting>
  <conditionalFormatting sqref="P19">
    <cfRule type="cellIs" dxfId="22594" priority="1382" stopIfTrue="1" operator="lessThan">
      <formula>0</formula>
    </cfRule>
    <cfRule type="cellIs" dxfId="22593" priority="1383" stopIfTrue="1" operator="greaterThan">
      <formula>0</formula>
    </cfRule>
  </conditionalFormatting>
  <conditionalFormatting sqref="P19">
    <cfRule type="cellIs" dxfId="22592" priority="1380" stopIfTrue="1" operator="lessThan">
      <formula>0</formula>
    </cfRule>
    <cfRule type="cellIs" dxfId="22591" priority="1381" stopIfTrue="1" operator="greaterThan">
      <formula>0</formula>
    </cfRule>
  </conditionalFormatting>
  <conditionalFormatting sqref="P19">
    <cfRule type="cellIs" dxfId="22590" priority="1378" stopIfTrue="1" operator="lessThan">
      <formula>0</formula>
    </cfRule>
    <cfRule type="cellIs" dxfId="22589" priority="1379" stopIfTrue="1" operator="greaterThan">
      <formula>0</formula>
    </cfRule>
  </conditionalFormatting>
  <conditionalFormatting sqref="P19">
    <cfRule type="cellIs" dxfId="22588" priority="1376" stopIfTrue="1" operator="lessThan">
      <formula>0</formula>
    </cfRule>
    <cfRule type="cellIs" dxfId="22587" priority="1377" stopIfTrue="1" operator="greaterThan">
      <formula>0</formula>
    </cfRule>
  </conditionalFormatting>
  <conditionalFormatting sqref="P19">
    <cfRule type="cellIs" dxfId="22586" priority="1374" stopIfTrue="1" operator="lessThan">
      <formula>0</formula>
    </cfRule>
    <cfRule type="cellIs" dxfId="22585" priority="1375" stopIfTrue="1" operator="greaterThan">
      <formula>0</formula>
    </cfRule>
  </conditionalFormatting>
  <conditionalFormatting sqref="P19">
    <cfRule type="cellIs" dxfId="22584" priority="1372" stopIfTrue="1" operator="lessThan">
      <formula>0</formula>
    </cfRule>
    <cfRule type="cellIs" dxfId="22583" priority="1373" stopIfTrue="1" operator="greaterThan">
      <formula>0</formula>
    </cfRule>
  </conditionalFormatting>
  <conditionalFormatting sqref="P19">
    <cfRule type="cellIs" dxfId="22582" priority="1370" stopIfTrue="1" operator="lessThan">
      <formula>0</formula>
    </cfRule>
    <cfRule type="cellIs" dxfId="22581" priority="1371" stopIfTrue="1" operator="greaterThan">
      <formula>0</formula>
    </cfRule>
  </conditionalFormatting>
  <conditionalFormatting sqref="P19">
    <cfRule type="cellIs" dxfId="22580" priority="1368" stopIfTrue="1" operator="lessThan">
      <formula>0</formula>
    </cfRule>
    <cfRule type="cellIs" dxfId="22579" priority="1369" stopIfTrue="1" operator="greaterThan">
      <formula>0</formula>
    </cfRule>
  </conditionalFormatting>
  <conditionalFormatting sqref="P19">
    <cfRule type="cellIs" dxfId="22578" priority="1366" stopIfTrue="1" operator="lessThan">
      <formula>0</formula>
    </cfRule>
    <cfRule type="cellIs" dxfId="22577" priority="1367" stopIfTrue="1" operator="greaterThan">
      <formula>0</formula>
    </cfRule>
  </conditionalFormatting>
  <conditionalFormatting sqref="P19">
    <cfRule type="cellIs" dxfId="22576" priority="1364" stopIfTrue="1" operator="lessThan">
      <formula>0</formula>
    </cfRule>
    <cfRule type="cellIs" dxfId="22575" priority="1365" stopIfTrue="1" operator="greaterThan">
      <formula>0</formula>
    </cfRule>
  </conditionalFormatting>
  <conditionalFormatting sqref="P19">
    <cfRule type="cellIs" dxfId="22574" priority="1362" stopIfTrue="1" operator="lessThan">
      <formula>0</formula>
    </cfRule>
    <cfRule type="cellIs" dxfId="22573" priority="1363" stopIfTrue="1" operator="greaterThan">
      <formula>0</formula>
    </cfRule>
  </conditionalFormatting>
  <conditionalFormatting sqref="P19">
    <cfRule type="cellIs" dxfId="22572" priority="1360" stopIfTrue="1" operator="lessThan">
      <formula>0</formula>
    </cfRule>
    <cfRule type="cellIs" dxfId="22571" priority="1361" stopIfTrue="1" operator="greaterThan">
      <formula>0</formula>
    </cfRule>
  </conditionalFormatting>
  <conditionalFormatting sqref="P19">
    <cfRule type="cellIs" dxfId="22570" priority="1358" stopIfTrue="1" operator="lessThan">
      <formula>0</formula>
    </cfRule>
    <cfRule type="cellIs" dxfId="22569" priority="1359" stopIfTrue="1" operator="greaterThan">
      <formula>0</formula>
    </cfRule>
  </conditionalFormatting>
  <conditionalFormatting sqref="P19">
    <cfRule type="cellIs" dxfId="22568" priority="1356" stopIfTrue="1" operator="lessThan">
      <formula>0</formula>
    </cfRule>
    <cfRule type="cellIs" dxfId="22567" priority="1357" stopIfTrue="1" operator="greaterThan">
      <formula>0</formula>
    </cfRule>
  </conditionalFormatting>
  <conditionalFormatting sqref="P19">
    <cfRule type="cellIs" dxfId="22566" priority="1354" stopIfTrue="1" operator="lessThan">
      <formula>0</formula>
    </cfRule>
    <cfRule type="cellIs" dxfId="22565" priority="1355" stopIfTrue="1" operator="greaterThan">
      <formula>0</formula>
    </cfRule>
  </conditionalFormatting>
  <conditionalFormatting sqref="P19">
    <cfRule type="cellIs" dxfId="22564" priority="1352" stopIfTrue="1" operator="lessThan">
      <formula>0</formula>
    </cfRule>
    <cfRule type="cellIs" dxfId="22563" priority="1353" stopIfTrue="1" operator="greaterThan">
      <formula>0</formula>
    </cfRule>
  </conditionalFormatting>
  <conditionalFormatting sqref="P19">
    <cfRule type="cellIs" dxfId="22562" priority="1350" stopIfTrue="1" operator="lessThan">
      <formula>0</formula>
    </cfRule>
    <cfRule type="cellIs" dxfId="22561" priority="1351" stopIfTrue="1" operator="greaterThan">
      <formula>0</formula>
    </cfRule>
  </conditionalFormatting>
  <conditionalFormatting sqref="P19">
    <cfRule type="cellIs" dxfId="22560" priority="1348" stopIfTrue="1" operator="lessThan">
      <formula>0</formula>
    </cfRule>
    <cfRule type="cellIs" dxfId="22559" priority="1349" stopIfTrue="1" operator="greaterThan">
      <formula>0</formula>
    </cfRule>
  </conditionalFormatting>
  <conditionalFormatting sqref="P19">
    <cfRule type="cellIs" dxfId="22558" priority="1346" stopIfTrue="1" operator="lessThan">
      <formula>0</formula>
    </cfRule>
    <cfRule type="cellIs" dxfId="22557" priority="1347" stopIfTrue="1" operator="greaterThan">
      <formula>0</formula>
    </cfRule>
  </conditionalFormatting>
  <conditionalFormatting sqref="P19">
    <cfRule type="cellIs" dxfId="22556" priority="1344" stopIfTrue="1" operator="lessThan">
      <formula>0</formula>
    </cfRule>
    <cfRule type="cellIs" dxfId="22555" priority="1345" stopIfTrue="1" operator="greaterThan">
      <formula>0</formula>
    </cfRule>
  </conditionalFormatting>
  <conditionalFormatting sqref="P19">
    <cfRule type="cellIs" dxfId="22554" priority="1342" stopIfTrue="1" operator="lessThan">
      <formula>0</formula>
    </cfRule>
    <cfRule type="cellIs" dxfId="22553" priority="1343" stopIfTrue="1" operator="greaterThan">
      <formula>0</formula>
    </cfRule>
  </conditionalFormatting>
  <conditionalFormatting sqref="P19">
    <cfRule type="cellIs" dxfId="22552" priority="1340" stopIfTrue="1" operator="lessThan">
      <formula>0</formula>
    </cfRule>
    <cfRule type="cellIs" dxfId="22551" priority="1341" stopIfTrue="1" operator="greaterThan">
      <formula>0</formula>
    </cfRule>
  </conditionalFormatting>
  <conditionalFormatting sqref="P19">
    <cfRule type="cellIs" dxfId="22550" priority="1338" stopIfTrue="1" operator="lessThan">
      <formula>0</formula>
    </cfRule>
    <cfRule type="cellIs" dxfId="22549" priority="1339" stopIfTrue="1" operator="greaterThan">
      <formula>0</formula>
    </cfRule>
  </conditionalFormatting>
  <conditionalFormatting sqref="P19">
    <cfRule type="cellIs" dxfId="22548" priority="1336" stopIfTrue="1" operator="lessThan">
      <formula>0</formula>
    </cfRule>
    <cfRule type="cellIs" dxfId="22547" priority="1337" stopIfTrue="1" operator="greaterThan">
      <formula>0</formula>
    </cfRule>
  </conditionalFormatting>
  <conditionalFormatting sqref="P21">
    <cfRule type="cellIs" dxfId="22546" priority="1334" stopIfTrue="1" operator="lessThan">
      <formula>0</formula>
    </cfRule>
    <cfRule type="cellIs" dxfId="22545" priority="1335" stopIfTrue="1" operator="greaterThan">
      <formula>0</formula>
    </cfRule>
  </conditionalFormatting>
  <conditionalFormatting sqref="P21">
    <cfRule type="cellIs" dxfId="22544" priority="1332" stopIfTrue="1" operator="lessThan">
      <formula>0</formula>
    </cfRule>
    <cfRule type="cellIs" dxfId="22543" priority="1333" stopIfTrue="1" operator="greaterThan">
      <formula>0</formula>
    </cfRule>
  </conditionalFormatting>
  <conditionalFormatting sqref="P21">
    <cfRule type="cellIs" dxfId="22542" priority="1330" stopIfTrue="1" operator="lessThan">
      <formula>0</formula>
    </cfRule>
    <cfRule type="cellIs" dxfId="22541" priority="1331" stopIfTrue="1" operator="greaterThan">
      <formula>0</formula>
    </cfRule>
  </conditionalFormatting>
  <conditionalFormatting sqref="P21">
    <cfRule type="cellIs" dxfId="22540" priority="1328" stopIfTrue="1" operator="lessThan">
      <formula>0</formula>
    </cfRule>
    <cfRule type="cellIs" dxfId="22539" priority="1329" stopIfTrue="1" operator="greaterThan">
      <formula>0</formula>
    </cfRule>
  </conditionalFormatting>
  <conditionalFormatting sqref="P21">
    <cfRule type="cellIs" dxfId="22538" priority="1326" stopIfTrue="1" operator="lessThan">
      <formula>0</formula>
    </cfRule>
    <cfRule type="cellIs" dxfId="22537" priority="1327" stopIfTrue="1" operator="greaterThan">
      <formula>0</formula>
    </cfRule>
  </conditionalFormatting>
  <conditionalFormatting sqref="P21">
    <cfRule type="cellIs" dxfId="22536" priority="1324" stopIfTrue="1" operator="lessThan">
      <formula>0</formula>
    </cfRule>
    <cfRule type="cellIs" dxfId="22535" priority="1325" stopIfTrue="1" operator="greaterThan">
      <formula>0</formula>
    </cfRule>
  </conditionalFormatting>
  <conditionalFormatting sqref="P21">
    <cfRule type="cellIs" dxfId="22534" priority="1322" stopIfTrue="1" operator="lessThan">
      <formula>0</formula>
    </cfRule>
    <cfRule type="cellIs" dxfId="22533" priority="1323" stopIfTrue="1" operator="greaterThan">
      <formula>0</formula>
    </cfRule>
  </conditionalFormatting>
  <conditionalFormatting sqref="P21">
    <cfRule type="cellIs" dxfId="22532" priority="1320" stopIfTrue="1" operator="lessThan">
      <formula>0</formula>
    </cfRule>
    <cfRule type="cellIs" dxfId="22531" priority="1321" stopIfTrue="1" operator="greaterThan">
      <formula>0</formula>
    </cfRule>
  </conditionalFormatting>
  <conditionalFormatting sqref="P21">
    <cfRule type="cellIs" dxfId="22530" priority="1318" stopIfTrue="1" operator="lessThan">
      <formula>0</formula>
    </cfRule>
    <cfRule type="cellIs" dxfId="22529" priority="1319" stopIfTrue="1" operator="greaterThan">
      <formula>0</formula>
    </cfRule>
  </conditionalFormatting>
  <conditionalFormatting sqref="P21">
    <cfRule type="cellIs" dxfId="22528" priority="1316" stopIfTrue="1" operator="lessThan">
      <formula>0</formula>
    </cfRule>
    <cfRule type="cellIs" dxfId="22527" priority="1317" stopIfTrue="1" operator="greaterThan">
      <formula>0</formula>
    </cfRule>
  </conditionalFormatting>
  <conditionalFormatting sqref="P21">
    <cfRule type="cellIs" dxfId="22526" priority="1314" stopIfTrue="1" operator="lessThan">
      <formula>0</formula>
    </cfRule>
    <cfRule type="cellIs" dxfId="22525" priority="1315" stopIfTrue="1" operator="greaterThan">
      <formula>0</formula>
    </cfRule>
  </conditionalFormatting>
  <conditionalFormatting sqref="P21">
    <cfRule type="cellIs" dxfId="22524" priority="1312" stopIfTrue="1" operator="lessThan">
      <formula>0</formula>
    </cfRule>
    <cfRule type="cellIs" dxfId="22523" priority="1313" stopIfTrue="1" operator="greaterThan">
      <formula>0</formula>
    </cfRule>
  </conditionalFormatting>
  <conditionalFormatting sqref="P21">
    <cfRule type="cellIs" dxfId="22522" priority="1310" stopIfTrue="1" operator="lessThan">
      <formula>0</formula>
    </cfRule>
    <cfRule type="cellIs" dxfId="22521" priority="1311" stopIfTrue="1" operator="greaterThan">
      <formula>0</formula>
    </cfRule>
  </conditionalFormatting>
  <conditionalFormatting sqref="P21">
    <cfRule type="cellIs" dxfId="22520" priority="1308" stopIfTrue="1" operator="lessThan">
      <formula>0</formula>
    </cfRule>
    <cfRule type="cellIs" dxfId="22519" priority="1309" stopIfTrue="1" operator="greaterThan">
      <formula>0</formula>
    </cfRule>
  </conditionalFormatting>
  <conditionalFormatting sqref="P21">
    <cfRule type="cellIs" dxfId="22518" priority="1306" stopIfTrue="1" operator="lessThan">
      <formula>0</formula>
    </cfRule>
    <cfRule type="cellIs" dxfId="22517" priority="1307" stopIfTrue="1" operator="greaterThan">
      <formula>0</formula>
    </cfRule>
  </conditionalFormatting>
  <conditionalFormatting sqref="P21">
    <cfRule type="cellIs" dxfId="22516" priority="1304" stopIfTrue="1" operator="lessThan">
      <formula>0</formula>
    </cfRule>
    <cfRule type="cellIs" dxfId="22515" priority="1305" stopIfTrue="1" operator="greaterThan">
      <formula>0</formula>
    </cfRule>
  </conditionalFormatting>
  <conditionalFormatting sqref="P21">
    <cfRule type="cellIs" dxfId="22514" priority="1302" stopIfTrue="1" operator="lessThan">
      <formula>0</formula>
    </cfRule>
    <cfRule type="cellIs" dxfId="22513" priority="1303" stopIfTrue="1" operator="greaterThan">
      <formula>0</formula>
    </cfRule>
  </conditionalFormatting>
  <conditionalFormatting sqref="P21">
    <cfRule type="cellIs" dxfId="22512" priority="1300" stopIfTrue="1" operator="lessThan">
      <formula>0</formula>
    </cfRule>
    <cfRule type="cellIs" dxfId="22511" priority="1301" stopIfTrue="1" operator="greaterThan">
      <formula>0</formula>
    </cfRule>
  </conditionalFormatting>
  <conditionalFormatting sqref="P21">
    <cfRule type="cellIs" dxfId="22510" priority="1298" stopIfTrue="1" operator="lessThan">
      <formula>0</formula>
    </cfRule>
    <cfRule type="cellIs" dxfId="22509" priority="1299" stopIfTrue="1" operator="greaterThan">
      <formula>0</formula>
    </cfRule>
  </conditionalFormatting>
  <conditionalFormatting sqref="P21">
    <cfRule type="cellIs" dxfId="22508" priority="1296" stopIfTrue="1" operator="lessThan">
      <formula>0</formula>
    </cfRule>
    <cfRule type="cellIs" dxfId="22507" priority="1297" stopIfTrue="1" operator="greaterThan">
      <formula>0</formula>
    </cfRule>
  </conditionalFormatting>
  <conditionalFormatting sqref="P21">
    <cfRule type="cellIs" dxfId="22506" priority="1294" stopIfTrue="1" operator="lessThan">
      <formula>0</formula>
    </cfRule>
    <cfRule type="cellIs" dxfId="22505" priority="1295" stopIfTrue="1" operator="greaterThan">
      <formula>0</formula>
    </cfRule>
  </conditionalFormatting>
  <conditionalFormatting sqref="P21">
    <cfRule type="cellIs" dxfId="22504" priority="1292" stopIfTrue="1" operator="lessThan">
      <formula>0</formula>
    </cfRule>
    <cfRule type="cellIs" dxfId="22503" priority="1293" stopIfTrue="1" operator="greaterThan">
      <formula>0</formula>
    </cfRule>
  </conditionalFormatting>
  <conditionalFormatting sqref="P21">
    <cfRule type="cellIs" dxfId="22502" priority="1290" stopIfTrue="1" operator="lessThan">
      <formula>0</formula>
    </cfRule>
    <cfRule type="cellIs" dxfId="22501" priority="1291" stopIfTrue="1" operator="greaterThan">
      <formula>0</formula>
    </cfRule>
  </conditionalFormatting>
  <conditionalFormatting sqref="P21">
    <cfRule type="cellIs" dxfId="22500" priority="1288" stopIfTrue="1" operator="lessThan">
      <formula>0</formula>
    </cfRule>
    <cfRule type="cellIs" dxfId="22499" priority="1289" stopIfTrue="1" operator="greaterThan">
      <formula>0</formula>
    </cfRule>
  </conditionalFormatting>
  <conditionalFormatting sqref="P21">
    <cfRule type="cellIs" dxfId="22498" priority="1286" stopIfTrue="1" operator="lessThan">
      <formula>0</formula>
    </cfRule>
    <cfRule type="cellIs" dxfId="22497" priority="1287" stopIfTrue="1" operator="greaterThan">
      <formula>0</formula>
    </cfRule>
  </conditionalFormatting>
  <conditionalFormatting sqref="P21">
    <cfRule type="cellIs" dxfId="22496" priority="1284" stopIfTrue="1" operator="lessThan">
      <formula>0</formula>
    </cfRule>
    <cfRule type="cellIs" dxfId="22495" priority="1285" stopIfTrue="1" operator="greaterThan">
      <formula>0</formula>
    </cfRule>
  </conditionalFormatting>
  <conditionalFormatting sqref="P21">
    <cfRule type="cellIs" dxfId="22494" priority="1282" stopIfTrue="1" operator="lessThan">
      <formula>0</formula>
    </cfRule>
    <cfRule type="cellIs" dxfId="22493" priority="1283" stopIfTrue="1" operator="greaterThan">
      <formula>0</formula>
    </cfRule>
  </conditionalFormatting>
  <conditionalFormatting sqref="P21">
    <cfRule type="cellIs" dxfId="22492" priority="1280" stopIfTrue="1" operator="lessThan">
      <formula>0</formula>
    </cfRule>
    <cfRule type="cellIs" dxfId="22491" priority="1281" stopIfTrue="1" operator="greaterThan">
      <formula>0</formula>
    </cfRule>
  </conditionalFormatting>
  <conditionalFormatting sqref="P21">
    <cfRule type="cellIs" dxfId="22490" priority="1278" stopIfTrue="1" operator="lessThan">
      <formula>0</formula>
    </cfRule>
    <cfRule type="cellIs" dxfId="22489" priority="1279" stopIfTrue="1" operator="greaterThan">
      <formula>0</formula>
    </cfRule>
  </conditionalFormatting>
  <conditionalFormatting sqref="P21">
    <cfRule type="cellIs" dxfId="22488" priority="1276" stopIfTrue="1" operator="lessThan">
      <formula>0</formula>
    </cfRule>
    <cfRule type="cellIs" dxfId="22487" priority="1277" stopIfTrue="1" operator="greaterThan">
      <formula>0</formula>
    </cfRule>
  </conditionalFormatting>
  <conditionalFormatting sqref="P21">
    <cfRule type="cellIs" dxfId="22486" priority="1274" stopIfTrue="1" operator="lessThan">
      <formula>0</formula>
    </cfRule>
    <cfRule type="cellIs" dxfId="22485" priority="1275" stopIfTrue="1" operator="greaterThan">
      <formula>0</formula>
    </cfRule>
  </conditionalFormatting>
  <conditionalFormatting sqref="P21">
    <cfRule type="cellIs" dxfId="22484" priority="1272" stopIfTrue="1" operator="lessThan">
      <formula>0</formula>
    </cfRule>
    <cfRule type="cellIs" dxfId="22483" priority="1273" stopIfTrue="1" operator="greaterThan">
      <formula>0</formula>
    </cfRule>
  </conditionalFormatting>
  <conditionalFormatting sqref="P21">
    <cfRule type="cellIs" dxfId="22482" priority="1270" stopIfTrue="1" operator="lessThan">
      <formula>0</formula>
    </cfRule>
    <cfRule type="cellIs" dxfId="22481" priority="1271" stopIfTrue="1" operator="greaterThan">
      <formula>0</formula>
    </cfRule>
  </conditionalFormatting>
  <conditionalFormatting sqref="P21">
    <cfRule type="cellIs" dxfId="22480" priority="1268" stopIfTrue="1" operator="lessThan">
      <formula>0</formula>
    </cfRule>
    <cfRule type="cellIs" dxfId="22479" priority="1269" stopIfTrue="1" operator="greaterThan">
      <formula>0</formula>
    </cfRule>
  </conditionalFormatting>
  <conditionalFormatting sqref="P21">
    <cfRule type="cellIs" dxfId="22478" priority="1266" stopIfTrue="1" operator="lessThan">
      <formula>0</formula>
    </cfRule>
    <cfRule type="cellIs" dxfId="22477" priority="1267" stopIfTrue="1" operator="greaterThan">
      <formula>0</formula>
    </cfRule>
  </conditionalFormatting>
  <conditionalFormatting sqref="P21">
    <cfRule type="cellIs" dxfId="22476" priority="1264" stopIfTrue="1" operator="lessThan">
      <formula>0</formula>
    </cfRule>
    <cfRule type="cellIs" dxfId="22475" priority="1265" stopIfTrue="1" operator="greaterThan">
      <formula>0</formula>
    </cfRule>
  </conditionalFormatting>
  <conditionalFormatting sqref="P21">
    <cfRule type="cellIs" dxfId="22474" priority="1262" stopIfTrue="1" operator="lessThan">
      <formula>0</formula>
    </cfRule>
    <cfRule type="cellIs" dxfId="22473" priority="1263" stopIfTrue="1" operator="greaterThan">
      <formula>0</formula>
    </cfRule>
  </conditionalFormatting>
  <conditionalFormatting sqref="P21">
    <cfRule type="cellIs" dxfId="22472" priority="1260" stopIfTrue="1" operator="lessThan">
      <formula>0</formula>
    </cfRule>
    <cfRule type="cellIs" dxfId="22471" priority="1261" stopIfTrue="1" operator="greaterThan">
      <formula>0</formula>
    </cfRule>
  </conditionalFormatting>
  <conditionalFormatting sqref="P21">
    <cfRule type="cellIs" dxfId="22470" priority="1258" stopIfTrue="1" operator="lessThan">
      <formula>0</formula>
    </cfRule>
    <cfRule type="cellIs" dxfId="22469" priority="1259" stopIfTrue="1" operator="greaterThan">
      <formula>0</formula>
    </cfRule>
  </conditionalFormatting>
  <conditionalFormatting sqref="P21">
    <cfRule type="cellIs" dxfId="22468" priority="1256" stopIfTrue="1" operator="lessThan">
      <formula>0</formula>
    </cfRule>
    <cfRule type="cellIs" dxfId="22467" priority="1257" stopIfTrue="1" operator="greaterThan">
      <formula>0</formula>
    </cfRule>
  </conditionalFormatting>
  <conditionalFormatting sqref="P21">
    <cfRule type="cellIs" dxfId="22466" priority="1254" stopIfTrue="1" operator="lessThan">
      <formula>0</formula>
    </cfRule>
    <cfRule type="cellIs" dxfId="22465" priority="1255" stopIfTrue="1" operator="greaterThan">
      <formula>0</formula>
    </cfRule>
  </conditionalFormatting>
  <conditionalFormatting sqref="P23">
    <cfRule type="cellIs" dxfId="22464" priority="1252" stopIfTrue="1" operator="lessThan">
      <formula>0</formula>
    </cfRule>
    <cfRule type="cellIs" dxfId="22463" priority="1253" stopIfTrue="1" operator="greaterThan">
      <formula>0</formula>
    </cfRule>
  </conditionalFormatting>
  <conditionalFormatting sqref="P23">
    <cfRule type="cellIs" dxfId="22462" priority="1250" stopIfTrue="1" operator="lessThan">
      <formula>0</formula>
    </cfRule>
    <cfRule type="cellIs" dxfId="22461" priority="1251" stopIfTrue="1" operator="greaterThan">
      <formula>0</formula>
    </cfRule>
  </conditionalFormatting>
  <conditionalFormatting sqref="P23">
    <cfRule type="cellIs" dxfId="22460" priority="1248" stopIfTrue="1" operator="lessThan">
      <formula>0</formula>
    </cfRule>
    <cfRule type="cellIs" dxfId="22459" priority="1249" stopIfTrue="1" operator="greaterThan">
      <formula>0</formula>
    </cfRule>
  </conditionalFormatting>
  <conditionalFormatting sqref="P23">
    <cfRule type="cellIs" dxfId="22458" priority="1246" stopIfTrue="1" operator="lessThan">
      <formula>0</formula>
    </cfRule>
    <cfRule type="cellIs" dxfId="22457" priority="1247" stopIfTrue="1" operator="greaterThan">
      <formula>0</formula>
    </cfRule>
  </conditionalFormatting>
  <conditionalFormatting sqref="P23">
    <cfRule type="cellIs" dxfId="22456" priority="1244" stopIfTrue="1" operator="lessThan">
      <formula>0</formula>
    </cfRule>
    <cfRule type="cellIs" dxfId="22455" priority="1245" stopIfTrue="1" operator="greaterThan">
      <formula>0</formula>
    </cfRule>
  </conditionalFormatting>
  <conditionalFormatting sqref="P23">
    <cfRule type="cellIs" dxfId="22454" priority="1242" stopIfTrue="1" operator="lessThan">
      <formula>0</formula>
    </cfRule>
    <cfRule type="cellIs" dxfId="22453" priority="1243" stopIfTrue="1" operator="greaterThan">
      <formula>0</formula>
    </cfRule>
  </conditionalFormatting>
  <conditionalFormatting sqref="P23">
    <cfRule type="cellIs" dxfId="22452" priority="1240" stopIfTrue="1" operator="lessThan">
      <formula>0</formula>
    </cfRule>
    <cfRule type="cellIs" dxfId="22451" priority="1241" stopIfTrue="1" operator="greaterThan">
      <formula>0</formula>
    </cfRule>
  </conditionalFormatting>
  <conditionalFormatting sqref="P23">
    <cfRule type="cellIs" dxfId="22450" priority="1238" stopIfTrue="1" operator="lessThan">
      <formula>0</formula>
    </cfRule>
    <cfRule type="cellIs" dxfId="22449" priority="1239" stopIfTrue="1" operator="greaterThan">
      <formula>0</formula>
    </cfRule>
  </conditionalFormatting>
  <conditionalFormatting sqref="P23">
    <cfRule type="cellIs" dxfId="22448" priority="1236" stopIfTrue="1" operator="lessThan">
      <formula>0</formula>
    </cfRule>
    <cfRule type="cellIs" dxfId="22447" priority="1237" stopIfTrue="1" operator="greaterThan">
      <formula>0</formula>
    </cfRule>
  </conditionalFormatting>
  <conditionalFormatting sqref="P23">
    <cfRule type="cellIs" dxfId="22446" priority="1234" stopIfTrue="1" operator="lessThan">
      <formula>0</formula>
    </cfRule>
    <cfRule type="cellIs" dxfId="22445" priority="1235" stopIfTrue="1" operator="greaterThan">
      <formula>0</formula>
    </cfRule>
  </conditionalFormatting>
  <conditionalFormatting sqref="P23">
    <cfRule type="cellIs" dxfId="22444" priority="1232" stopIfTrue="1" operator="lessThan">
      <formula>0</formula>
    </cfRule>
    <cfRule type="cellIs" dxfId="22443" priority="1233" stopIfTrue="1" operator="greaterThan">
      <formula>0</formula>
    </cfRule>
  </conditionalFormatting>
  <conditionalFormatting sqref="P23">
    <cfRule type="cellIs" dxfId="22442" priority="1230" stopIfTrue="1" operator="lessThan">
      <formula>0</formula>
    </cfRule>
    <cfRule type="cellIs" dxfId="22441" priority="1231" stopIfTrue="1" operator="greaterThan">
      <formula>0</formula>
    </cfRule>
  </conditionalFormatting>
  <conditionalFormatting sqref="P23">
    <cfRule type="cellIs" dxfId="22440" priority="1228" stopIfTrue="1" operator="lessThan">
      <formula>0</formula>
    </cfRule>
    <cfRule type="cellIs" dxfId="22439" priority="1229" stopIfTrue="1" operator="greaterThan">
      <formula>0</formula>
    </cfRule>
  </conditionalFormatting>
  <conditionalFormatting sqref="P23">
    <cfRule type="cellIs" dxfId="22438" priority="1226" stopIfTrue="1" operator="lessThan">
      <formula>0</formula>
    </cfRule>
    <cfRule type="cellIs" dxfId="22437" priority="1227" stopIfTrue="1" operator="greaterThan">
      <formula>0</formula>
    </cfRule>
  </conditionalFormatting>
  <conditionalFormatting sqref="P23">
    <cfRule type="cellIs" dxfId="22436" priority="1224" stopIfTrue="1" operator="lessThan">
      <formula>0</formula>
    </cfRule>
    <cfRule type="cellIs" dxfId="22435" priority="1225" stopIfTrue="1" operator="greaterThan">
      <formula>0</formula>
    </cfRule>
  </conditionalFormatting>
  <conditionalFormatting sqref="P23">
    <cfRule type="cellIs" dxfId="22434" priority="1222" stopIfTrue="1" operator="lessThan">
      <formula>0</formula>
    </cfRule>
    <cfRule type="cellIs" dxfId="22433" priority="1223" stopIfTrue="1" operator="greaterThan">
      <formula>0</formula>
    </cfRule>
  </conditionalFormatting>
  <conditionalFormatting sqref="P23">
    <cfRule type="cellIs" dxfId="22432" priority="1220" stopIfTrue="1" operator="lessThan">
      <formula>0</formula>
    </cfRule>
    <cfRule type="cellIs" dxfId="22431" priority="1221" stopIfTrue="1" operator="greaterThan">
      <formula>0</formula>
    </cfRule>
  </conditionalFormatting>
  <conditionalFormatting sqref="P23">
    <cfRule type="cellIs" dxfId="22430" priority="1218" stopIfTrue="1" operator="lessThan">
      <formula>0</formula>
    </cfRule>
    <cfRule type="cellIs" dxfId="22429" priority="1219" stopIfTrue="1" operator="greaterThan">
      <formula>0</formula>
    </cfRule>
  </conditionalFormatting>
  <conditionalFormatting sqref="P23">
    <cfRule type="cellIs" dxfId="22428" priority="1216" stopIfTrue="1" operator="lessThan">
      <formula>0</formula>
    </cfRule>
    <cfRule type="cellIs" dxfId="22427" priority="1217" stopIfTrue="1" operator="greaterThan">
      <formula>0</formula>
    </cfRule>
  </conditionalFormatting>
  <conditionalFormatting sqref="P23">
    <cfRule type="cellIs" dxfId="22426" priority="1214" stopIfTrue="1" operator="lessThan">
      <formula>0</formula>
    </cfRule>
    <cfRule type="cellIs" dxfId="22425" priority="1215" stopIfTrue="1" operator="greaterThan">
      <formula>0</formula>
    </cfRule>
  </conditionalFormatting>
  <conditionalFormatting sqref="P23">
    <cfRule type="cellIs" dxfId="22424" priority="1212" stopIfTrue="1" operator="lessThan">
      <formula>0</formula>
    </cfRule>
    <cfRule type="cellIs" dxfId="22423" priority="1213" stopIfTrue="1" operator="greaterThan">
      <formula>0</formula>
    </cfRule>
  </conditionalFormatting>
  <conditionalFormatting sqref="P23">
    <cfRule type="cellIs" dxfId="22422" priority="1210" stopIfTrue="1" operator="lessThan">
      <formula>0</formula>
    </cfRule>
    <cfRule type="cellIs" dxfId="22421" priority="1211" stopIfTrue="1" operator="greaterThan">
      <formula>0</formula>
    </cfRule>
  </conditionalFormatting>
  <conditionalFormatting sqref="P23">
    <cfRule type="cellIs" dxfId="22420" priority="1208" stopIfTrue="1" operator="lessThan">
      <formula>0</formula>
    </cfRule>
    <cfRule type="cellIs" dxfId="22419" priority="1209" stopIfTrue="1" operator="greaterThan">
      <formula>0</formula>
    </cfRule>
  </conditionalFormatting>
  <conditionalFormatting sqref="P23">
    <cfRule type="cellIs" dxfId="22418" priority="1206" stopIfTrue="1" operator="lessThan">
      <formula>0</formula>
    </cfRule>
    <cfRule type="cellIs" dxfId="22417" priority="1207" stopIfTrue="1" operator="greaterThan">
      <formula>0</formula>
    </cfRule>
  </conditionalFormatting>
  <conditionalFormatting sqref="P23">
    <cfRule type="cellIs" dxfId="22416" priority="1204" stopIfTrue="1" operator="lessThan">
      <formula>0</formula>
    </cfRule>
    <cfRule type="cellIs" dxfId="22415" priority="1205" stopIfTrue="1" operator="greaterThan">
      <formula>0</formula>
    </cfRule>
  </conditionalFormatting>
  <conditionalFormatting sqref="P23">
    <cfRule type="cellIs" dxfId="22414" priority="1202" stopIfTrue="1" operator="lessThan">
      <formula>0</formula>
    </cfRule>
    <cfRule type="cellIs" dxfId="22413" priority="1203" stopIfTrue="1" operator="greaterThan">
      <formula>0</formula>
    </cfRule>
  </conditionalFormatting>
  <conditionalFormatting sqref="P23">
    <cfRule type="cellIs" dxfId="22412" priority="1200" stopIfTrue="1" operator="lessThan">
      <formula>0</formula>
    </cfRule>
    <cfRule type="cellIs" dxfId="22411" priority="1201" stopIfTrue="1" operator="greaterThan">
      <formula>0</formula>
    </cfRule>
  </conditionalFormatting>
  <conditionalFormatting sqref="P23">
    <cfRule type="cellIs" dxfId="22410" priority="1198" stopIfTrue="1" operator="lessThan">
      <formula>0</formula>
    </cfRule>
    <cfRule type="cellIs" dxfId="22409" priority="1199" stopIfTrue="1" operator="greaterThan">
      <formula>0</formula>
    </cfRule>
  </conditionalFormatting>
  <conditionalFormatting sqref="P23">
    <cfRule type="cellIs" dxfId="22408" priority="1196" stopIfTrue="1" operator="lessThan">
      <formula>0</formula>
    </cfRule>
    <cfRule type="cellIs" dxfId="22407" priority="1197" stopIfTrue="1" operator="greaterThan">
      <formula>0</formula>
    </cfRule>
  </conditionalFormatting>
  <conditionalFormatting sqref="P23">
    <cfRule type="cellIs" dxfId="22406" priority="1194" stopIfTrue="1" operator="lessThan">
      <formula>0</formula>
    </cfRule>
    <cfRule type="cellIs" dxfId="22405" priority="1195" stopIfTrue="1" operator="greaterThan">
      <formula>0</formula>
    </cfRule>
  </conditionalFormatting>
  <conditionalFormatting sqref="P23">
    <cfRule type="cellIs" dxfId="22404" priority="1192" stopIfTrue="1" operator="lessThan">
      <formula>0</formula>
    </cfRule>
    <cfRule type="cellIs" dxfId="22403" priority="1193" stopIfTrue="1" operator="greaterThan">
      <formula>0</formula>
    </cfRule>
  </conditionalFormatting>
  <conditionalFormatting sqref="P23">
    <cfRule type="cellIs" dxfId="22402" priority="1190" stopIfTrue="1" operator="lessThan">
      <formula>0</formula>
    </cfRule>
    <cfRule type="cellIs" dxfId="22401" priority="1191" stopIfTrue="1" operator="greaterThan">
      <formula>0</formula>
    </cfRule>
  </conditionalFormatting>
  <conditionalFormatting sqref="P23">
    <cfRule type="cellIs" dxfId="22400" priority="1188" stopIfTrue="1" operator="lessThan">
      <formula>0</formula>
    </cfRule>
    <cfRule type="cellIs" dxfId="22399" priority="1189" stopIfTrue="1" operator="greaterThan">
      <formula>0</formula>
    </cfRule>
  </conditionalFormatting>
  <conditionalFormatting sqref="P23">
    <cfRule type="cellIs" dxfId="22398" priority="1186" stopIfTrue="1" operator="lessThan">
      <formula>0</formula>
    </cfRule>
    <cfRule type="cellIs" dxfId="22397" priority="1187" stopIfTrue="1" operator="greaterThan">
      <formula>0</formula>
    </cfRule>
  </conditionalFormatting>
  <conditionalFormatting sqref="P23">
    <cfRule type="cellIs" dxfId="22396" priority="1184" stopIfTrue="1" operator="lessThan">
      <formula>0</formula>
    </cfRule>
    <cfRule type="cellIs" dxfId="22395" priority="1185" stopIfTrue="1" operator="greaterThan">
      <formula>0</formula>
    </cfRule>
  </conditionalFormatting>
  <conditionalFormatting sqref="P23">
    <cfRule type="cellIs" dxfId="22394" priority="1182" stopIfTrue="1" operator="lessThan">
      <formula>0</formula>
    </cfRule>
    <cfRule type="cellIs" dxfId="22393" priority="1183" stopIfTrue="1" operator="greaterThan">
      <formula>0</formula>
    </cfRule>
  </conditionalFormatting>
  <conditionalFormatting sqref="P23">
    <cfRule type="cellIs" dxfId="22392" priority="1180" stopIfTrue="1" operator="lessThan">
      <formula>0</formula>
    </cfRule>
    <cfRule type="cellIs" dxfId="22391" priority="1181" stopIfTrue="1" operator="greaterThan">
      <formula>0</formula>
    </cfRule>
  </conditionalFormatting>
  <conditionalFormatting sqref="P23">
    <cfRule type="cellIs" dxfId="22390" priority="1178" stopIfTrue="1" operator="lessThan">
      <formula>0</formula>
    </cfRule>
    <cfRule type="cellIs" dxfId="22389" priority="1179" stopIfTrue="1" operator="greaterThan">
      <formula>0</formula>
    </cfRule>
  </conditionalFormatting>
  <conditionalFormatting sqref="P23">
    <cfRule type="cellIs" dxfId="22388" priority="1176" stopIfTrue="1" operator="lessThan">
      <formula>0</formula>
    </cfRule>
    <cfRule type="cellIs" dxfId="22387" priority="1177" stopIfTrue="1" operator="greaterThan">
      <formula>0</formula>
    </cfRule>
  </conditionalFormatting>
  <conditionalFormatting sqref="P23">
    <cfRule type="cellIs" dxfId="22386" priority="1174" stopIfTrue="1" operator="lessThan">
      <formula>0</formula>
    </cfRule>
    <cfRule type="cellIs" dxfId="22385" priority="1175" stopIfTrue="1" operator="greaterThan">
      <formula>0</formula>
    </cfRule>
  </conditionalFormatting>
  <conditionalFormatting sqref="P23">
    <cfRule type="cellIs" dxfId="22384" priority="1172" stopIfTrue="1" operator="lessThan">
      <formula>0</formula>
    </cfRule>
    <cfRule type="cellIs" dxfId="22383" priority="1173" stopIfTrue="1" operator="greaterThan">
      <formula>0</formula>
    </cfRule>
  </conditionalFormatting>
  <conditionalFormatting sqref="P23">
    <cfRule type="cellIs" dxfId="22382" priority="1170" stopIfTrue="1" operator="lessThan">
      <formula>0</formula>
    </cfRule>
    <cfRule type="cellIs" dxfId="22381" priority="1171" stopIfTrue="1" operator="greaterThan">
      <formula>0</formula>
    </cfRule>
  </conditionalFormatting>
  <conditionalFormatting sqref="P25">
    <cfRule type="cellIs" dxfId="22380" priority="1168" stopIfTrue="1" operator="lessThan">
      <formula>0</formula>
    </cfRule>
    <cfRule type="cellIs" dxfId="22379" priority="1169" stopIfTrue="1" operator="greaterThan">
      <formula>0</formula>
    </cfRule>
  </conditionalFormatting>
  <conditionalFormatting sqref="P25">
    <cfRule type="cellIs" dxfId="22378" priority="1166" stopIfTrue="1" operator="lessThan">
      <formula>0</formula>
    </cfRule>
    <cfRule type="cellIs" dxfId="22377" priority="1167" stopIfTrue="1" operator="greaterThan">
      <formula>0</formula>
    </cfRule>
  </conditionalFormatting>
  <conditionalFormatting sqref="P25">
    <cfRule type="cellIs" dxfId="22376" priority="1164" stopIfTrue="1" operator="lessThan">
      <formula>0</formula>
    </cfRule>
    <cfRule type="cellIs" dxfId="22375" priority="1165" stopIfTrue="1" operator="greaterThan">
      <formula>0</formula>
    </cfRule>
  </conditionalFormatting>
  <conditionalFormatting sqref="P25">
    <cfRule type="cellIs" dxfId="22374" priority="1162" stopIfTrue="1" operator="lessThan">
      <formula>0</formula>
    </cfRule>
    <cfRule type="cellIs" dxfId="22373" priority="1163" stopIfTrue="1" operator="greaterThan">
      <formula>0</formula>
    </cfRule>
  </conditionalFormatting>
  <conditionalFormatting sqref="P25">
    <cfRule type="cellIs" dxfId="22372" priority="1160" stopIfTrue="1" operator="lessThan">
      <formula>0</formula>
    </cfRule>
    <cfRule type="cellIs" dxfId="22371" priority="1161" stopIfTrue="1" operator="greaterThan">
      <formula>0</formula>
    </cfRule>
  </conditionalFormatting>
  <conditionalFormatting sqref="P25">
    <cfRule type="cellIs" dxfId="22370" priority="1158" stopIfTrue="1" operator="lessThan">
      <formula>0</formula>
    </cfRule>
    <cfRule type="cellIs" dxfId="22369" priority="1159" stopIfTrue="1" operator="greaterThan">
      <formula>0</formula>
    </cfRule>
  </conditionalFormatting>
  <conditionalFormatting sqref="P25">
    <cfRule type="cellIs" dxfId="22368" priority="1156" stopIfTrue="1" operator="lessThan">
      <formula>0</formula>
    </cfRule>
    <cfRule type="cellIs" dxfId="22367" priority="1157" stopIfTrue="1" operator="greaterThan">
      <formula>0</formula>
    </cfRule>
  </conditionalFormatting>
  <conditionalFormatting sqref="P25">
    <cfRule type="cellIs" dxfId="22366" priority="1154" stopIfTrue="1" operator="lessThan">
      <formula>0</formula>
    </cfRule>
    <cfRule type="cellIs" dxfId="22365" priority="1155" stopIfTrue="1" operator="greaterThan">
      <formula>0</formula>
    </cfRule>
  </conditionalFormatting>
  <conditionalFormatting sqref="P25">
    <cfRule type="cellIs" dxfId="22364" priority="1152" stopIfTrue="1" operator="lessThan">
      <formula>0</formula>
    </cfRule>
    <cfRule type="cellIs" dxfId="22363" priority="1153" stopIfTrue="1" operator="greaterThan">
      <formula>0</formula>
    </cfRule>
  </conditionalFormatting>
  <conditionalFormatting sqref="P25">
    <cfRule type="cellIs" dxfId="22362" priority="1150" stopIfTrue="1" operator="lessThan">
      <formula>0</formula>
    </cfRule>
    <cfRule type="cellIs" dxfId="22361" priority="1151" stopIfTrue="1" operator="greaterThan">
      <formula>0</formula>
    </cfRule>
  </conditionalFormatting>
  <conditionalFormatting sqref="P25">
    <cfRule type="cellIs" dxfId="22360" priority="1148" stopIfTrue="1" operator="lessThan">
      <formula>0</formula>
    </cfRule>
    <cfRule type="cellIs" dxfId="22359" priority="1149" stopIfTrue="1" operator="greaterThan">
      <formula>0</formula>
    </cfRule>
  </conditionalFormatting>
  <conditionalFormatting sqref="P25">
    <cfRule type="cellIs" dxfId="22358" priority="1146" stopIfTrue="1" operator="lessThan">
      <formula>0</formula>
    </cfRule>
    <cfRule type="cellIs" dxfId="22357" priority="1147" stopIfTrue="1" operator="greaterThan">
      <formula>0</formula>
    </cfRule>
  </conditionalFormatting>
  <conditionalFormatting sqref="P25">
    <cfRule type="cellIs" dxfId="22356" priority="1144" stopIfTrue="1" operator="lessThan">
      <formula>0</formula>
    </cfRule>
    <cfRule type="cellIs" dxfId="22355" priority="1145" stopIfTrue="1" operator="greaterThan">
      <formula>0</formula>
    </cfRule>
  </conditionalFormatting>
  <conditionalFormatting sqref="P25">
    <cfRule type="cellIs" dxfId="22354" priority="1142" stopIfTrue="1" operator="lessThan">
      <formula>0</formula>
    </cfRule>
    <cfRule type="cellIs" dxfId="22353" priority="1143" stopIfTrue="1" operator="greaterThan">
      <formula>0</formula>
    </cfRule>
  </conditionalFormatting>
  <conditionalFormatting sqref="P25">
    <cfRule type="cellIs" dxfId="22352" priority="1140" stopIfTrue="1" operator="lessThan">
      <formula>0</formula>
    </cfRule>
    <cfRule type="cellIs" dxfId="22351" priority="1141" stopIfTrue="1" operator="greaterThan">
      <formula>0</formula>
    </cfRule>
  </conditionalFormatting>
  <conditionalFormatting sqref="P25">
    <cfRule type="cellIs" dxfId="22350" priority="1138" stopIfTrue="1" operator="lessThan">
      <formula>0</formula>
    </cfRule>
    <cfRule type="cellIs" dxfId="22349" priority="1139" stopIfTrue="1" operator="greaterThan">
      <formula>0</formula>
    </cfRule>
  </conditionalFormatting>
  <conditionalFormatting sqref="P25">
    <cfRule type="cellIs" dxfId="22348" priority="1136" stopIfTrue="1" operator="lessThan">
      <formula>0</formula>
    </cfRule>
    <cfRule type="cellIs" dxfId="22347" priority="1137" stopIfTrue="1" operator="greaterThan">
      <formula>0</formula>
    </cfRule>
  </conditionalFormatting>
  <conditionalFormatting sqref="P25">
    <cfRule type="cellIs" dxfId="22346" priority="1134" stopIfTrue="1" operator="lessThan">
      <formula>0</formula>
    </cfRule>
    <cfRule type="cellIs" dxfId="22345" priority="1135" stopIfTrue="1" operator="greaterThan">
      <formula>0</formula>
    </cfRule>
  </conditionalFormatting>
  <conditionalFormatting sqref="P25">
    <cfRule type="cellIs" dxfId="22344" priority="1132" stopIfTrue="1" operator="lessThan">
      <formula>0</formula>
    </cfRule>
    <cfRule type="cellIs" dxfId="22343" priority="1133" stopIfTrue="1" operator="greaterThan">
      <formula>0</formula>
    </cfRule>
  </conditionalFormatting>
  <conditionalFormatting sqref="P25">
    <cfRule type="cellIs" dxfId="22342" priority="1130" stopIfTrue="1" operator="lessThan">
      <formula>0</formula>
    </cfRule>
    <cfRule type="cellIs" dxfId="22341" priority="1131" stopIfTrue="1" operator="greaterThan">
      <formula>0</formula>
    </cfRule>
  </conditionalFormatting>
  <conditionalFormatting sqref="P25">
    <cfRule type="cellIs" dxfId="22340" priority="1128" stopIfTrue="1" operator="lessThan">
      <formula>0</formula>
    </cfRule>
    <cfRule type="cellIs" dxfId="22339" priority="1129" stopIfTrue="1" operator="greaterThan">
      <formula>0</formula>
    </cfRule>
  </conditionalFormatting>
  <conditionalFormatting sqref="P25">
    <cfRule type="cellIs" dxfId="22338" priority="1126" stopIfTrue="1" operator="lessThan">
      <formula>0</formula>
    </cfRule>
    <cfRule type="cellIs" dxfId="22337" priority="1127" stopIfTrue="1" operator="greaterThan">
      <formula>0</formula>
    </cfRule>
  </conditionalFormatting>
  <conditionalFormatting sqref="P25">
    <cfRule type="cellIs" dxfId="22336" priority="1124" stopIfTrue="1" operator="lessThan">
      <formula>0</formula>
    </cfRule>
    <cfRule type="cellIs" dxfId="22335" priority="1125" stopIfTrue="1" operator="greaterThan">
      <formula>0</formula>
    </cfRule>
  </conditionalFormatting>
  <conditionalFormatting sqref="P25">
    <cfRule type="cellIs" dxfId="22334" priority="1122" stopIfTrue="1" operator="lessThan">
      <formula>0</formula>
    </cfRule>
    <cfRule type="cellIs" dxfId="22333" priority="1123" stopIfTrue="1" operator="greaterThan">
      <formula>0</formula>
    </cfRule>
  </conditionalFormatting>
  <conditionalFormatting sqref="P25">
    <cfRule type="cellIs" dxfId="22332" priority="1120" stopIfTrue="1" operator="lessThan">
      <formula>0</formula>
    </cfRule>
    <cfRule type="cellIs" dxfId="22331" priority="1121" stopIfTrue="1" operator="greaterThan">
      <formula>0</formula>
    </cfRule>
  </conditionalFormatting>
  <conditionalFormatting sqref="P25">
    <cfRule type="cellIs" dxfId="22330" priority="1118" stopIfTrue="1" operator="lessThan">
      <formula>0</formula>
    </cfRule>
    <cfRule type="cellIs" dxfId="22329" priority="1119" stopIfTrue="1" operator="greaterThan">
      <formula>0</formula>
    </cfRule>
  </conditionalFormatting>
  <conditionalFormatting sqref="P25">
    <cfRule type="cellIs" dxfId="22328" priority="1116" stopIfTrue="1" operator="lessThan">
      <formula>0</formula>
    </cfRule>
    <cfRule type="cellIs" dxfId="22327" priority="1117" stopIfTrue="1" operator="greaterThan">
      <formula>0</formula>
    </cfRule>
  </conditionalFormatting>
  <conditionalFormatting sqref="P25">
    <cfRule type="cellIs" dxfId="22326" priority="1114" stopIfTrue="1" operator="lessThan">
      <formula>0</formula>
    </cfRule>
    <cfRule type="cellIs" dxfId="22325" priority="1115" stopIfTrue="1" operator="greaterThan">
      <formula>0</formula>
    </cfRule>
  </conditionalFormatting>
  <conditionalFormatting sqref="P25">
    <cfRule type="cellIs" dxfId="22324" priority="1112" stopIfTrue="1" operator="lessThan">
      <formula>0</formula>
    </cfRule>
    <cfRule type="cellIs" dxfId="22323" priority="1113" stopIfTrue="1" operator="greaterThan">
      <formula>0</formula>
    </cfRule>
  </conditionalFormatting>
  <conditionalFormatting sqref="P25">
    <cfRule type="cellIs" dxfId="22322" priority="1110" stopIfTrue="1" operator="lessThan">
      <formula>0</formula>
    </cfRule>
    <cfRule type="cellIs" dxfId="22321" priority="1111" stopIfTrue="1" operator="greaterThan">
      <formula>0</formula>
    </cfRule>
  </conditionalFormatting>
  <conditionalFormatting sqref="P25">
    <cfRule type="cellIs" dxfId="22320" priority="1108" stopIfTrue="1" operator="lessThan">
      <formula>0</formula>
    </cfRule>
    <cfRule type="cellIs" dxfId="22319" priority="1109" stopIfTrue="1" operator="greaterThan">
      <formula>0</formula>
    </cfRule>
  </conditionalFormatting>
  <conditionalFormatting sqref="P25">
    <cfRule type="cellIs" dxfId="22318" priority="1106" stopIfTrue="1" operator="lessThan">
      <formula>0</formula>
    </cfRule>
    <cfRule type="cellIs" dxfId="22317" priority="1107" stopIfTrue="1" operator="greaterThan">
      <formula>0</formula>
    </cfRule>
  </conditionalFormatting>
  <conditionalFormatting sqref="P25">
    <cfRule type="cellIs" dxfId="22316" priority="1104" stopIfTrue="1" operator="lessThan">
      <formula>0</formula>
    </cfRule>
    <cfRule type="cellIs" dxfId="22315" priority="1105" stopIfTrue="1" operator="greaterThan">
      <formula>0</formula>
    </cfRule>
  </conditionalFormatting>
  <conditionalFormatting sqref="P25">
    <cfRule type="cellIs" dxfId="22314" priority="1102" stopIfTrue="1" operator="lessThan">
      <formula>0</formula>
    </cfRule>
    <cfRule type="cellIs" dxfId="22313" priority="1103" stopIfTrue="1" operator="greaterThan">
      <formula>0</formula>
    </cfRule>
  </conditionalFormatting>
  <conditionalFormatting sqref="P25">
    <cfRule type="cellIs" dxfId="22312" priority="1100" stopIfTrue="1" operator="lessThan">
      <formula>0</formula>
    </cfRule>
    <cfRule type="cellIs" dxfId="22311" priority="1101" stopIfTrue="1" operator="greaterThan">
      <formula>0</formula>
    </cfRule>
  </conditionalFormatting>
  <conditionalFormatting sqref="P25">
    <cfRule type="cellIs" dxfId="22310" priority="1098" stopIfTrue="1" operator="lessThan">
      <formula>0</formula>
    </cfRule>
    <cfRule type="cellIs" dxfId="22309" priority="1099" stopIfTrue="1" operator="greaterThan">
      <formula>0</formula>
    </cfRule>
  </conditionalFormatting>
  <conditionalFormatting sqref="P25">
    <cfRule type="cellIs" dxfId="22308" priority="1096" stopIfTrue="1" operator="lessThan">
      <formula>0</formula>
    </cfRule>
    <cfRule type="cellIs" dxfId="22307" priority="1097" stopIfTrue="1" operator="greaterThan">
      <formula>0</formula>
    </cfRule>
  </conditionalFormatting>
  <conditionalFormatting sqref="P25">
    <cfRule type="cellIs" dxfId="22306" priority="1094" stopIfTrue="1" operator="lessThan">
      <formula>0</formula>
    </cfRule>
    <cfRule type="cellIs" dxfId="22305" priority="1095" stopIfTrue="1" operator="greaterThan">
      <formula>0</formula>
    </cfRule>
  </conditionalFormatting>
  <conditionalFormatting sqref="P25">
    <cfRule type="cellIs" dxfId="22304" priority="1092" stopIfTrue="1" operator="lessThan">
      <formula>0</formula>
    </cfRule>
    <cfRule type="cellIs" dxfId="22303" priority="1093" stopIfTrue="1" operator="greaterThan">
      <formula>0</formula>
    </cfRule>
  </conditionalFormatting>
  <conditionalFormatting sqref="P25">
    <cfRule type="cellIs" dxfId="22302" priority="1090" stopIfTrue="1" operator="lessThan">
      <formula>0</formula>
    </cfRule>
    <cfRule type="cellIs" dxfId="22301" priority="1091" stopIfTrue="1" operator="greaterThan">
      <formula>0</formula>
    </cfRule>
  </conditionalFormatting>
  <conditionalFormatting sqref="P25">
    <cfRule type="cellIs" dxfId="22300" priority="1088" stopIfTrue="1" operator="lessThan">
      <formula>0</formula>
    </cfRule>
    <cfRule type="cellIs" dxfId="22299" priority="1089" stopIfTrue="1" operator="greaterThan">
      <formula>0</formula>
    </cfRule>
  </conditionalFormatting>
  <conditionalFormatting sqref="P25">
    <cfRule type="cellIs" dxfId="22298" priority="1086" stopIfTrue="1" operator="lessThan">
      <formula>0</formula>
    </cfRule>
    <cfRule type="cellIs" dxfId="22297" priority="1087" stopIfTrue="1" operator="greaterThan">
      <formula>0</formula>
    </cfRule>
  </conditionalFormatting>
  <conditionalFormatting sqref="P27">
    <cfRule type="cellIs" dxfId="22296" priority="1084" stopIfTrue="1" operator="lessThan">
      <formula>0</formula>
    </cfRule>
    <cfRule type="cellIs" dxfId="22295" priority="1085" stopIfTrue="1" operator="greaterThan">
      <formula>0</formula>
    </cfRule>
  </conditionalFormatting>
  <conditionalFormatting sqref="P27">
    <cfRule type="cellIs" dxfId="22294" priority="1082" stopIfTrue="1" operator="lessThan">
      <formula>0</formula>
    </cfRule>
    <cfRule type="cellIs" dxfId="22293" priority="1083" stopIfTrue="1" operator="greaterThan">
      <formula>0</formula>
    </cfRule>
  </conditionalFormatting>
  <conditionalFormatting sqref="P27">
    <cfRule type="cellIs" dxfId="22292" priority="1080" stopIfTrue="1" operator="lessThan">
      <formula>0</formula>
    </cfRule>
    <cfRule type="cellIs" dxfId="22291" priority="1081" stopIfTrue="1" operator="greaterThan">
      <formula>0</formula>
    </cfRule>
  </conditionalFormatting>
  <conditionalFormatting sqref="P27">
    <cfRule type="cellIs" dxfId="22290" priority="1078" stopIfTrue="1" operator="lessThan">
      <formula>0</formula>
    </cfRule>
    <cfRule type="cellIs" dxfId="22289" priority="1079" stopIfTrue="1" operator="greaterThan">
      <formula>0</formula>
    </cfRule>
  </conditionalFormatting>
  <conditionalFormatting sqref="P27">
    <cfRule type="cellIs" dxfId="22288" priority="1076" stopIfTrue="1" operator="lessThan">
      <formula>0</formula>
    </cfRule>
    <cfRule type="cellIs" dxfId="22287" priority="1077" stopIfTrue="1" operator="greaterThan">
      <formula>0</formula>
    </cfRule>
  </conditionalFormatting>
  <conditionalFormatting sqref="P27">
    <cfRule type="cellIs" dxfId="22286" priority="1074" stopIfTrue="1" operator="lessThan">
      <formula>0</formula>
    </cfRule>
    <cfRule type="cellIs" dxfId="22285" priority="1075" stopIfTrue="1" operator="greaterThan">
      <formula>0</formula>
    </cfRule>
  </conditionalFormatting>
  <conditionalFormatting sqref="P27">
    <cfRule type="cellIs" dxfId="22284" priority="1072" stopIfTrue="1" operator="lessThan">
      <formula>0</formula>
    </cfRule>
    <cfRule type="cellIs" dxfId="22283" priority="1073" stopIfTrue="1" operator="greaterThan">
      <formula>0</formula>
    </cfRule>
  </conditionalFormatting>
  <conditionalFormatting sqref="P27">
    <cfRule type="cellIs" dxfId="22282" priority="1070" stopIfTrue="1" operator="lessThan">
      <formula>0</formula>
    </cfRule>
    <cfRule type="cellIs" dxfId="22281" priority="1071" stopIfTrue="1" operator="greaterThan">
      <formula>0</formula>
    </cfRule>
  </conditionalFormatting>
  <conditionalFormatting sqref="P27">
    <cfRule type="cellIs" dxfId="22280" priority="1068" stopIfTrue="1" operator="lessThan">
      <formula>0</formula>
    </cfRule>
    <cfRule type="cellIs" dxfId="22279" priority="1069" stopIfTrue="1" operator="greaterThan">
      <formula>0</formula>
    </cfRule>
  </conditionalFormatting>
  <conditionalFormatting sqref="P27">
    <cfRule type="cellIs" dxfId="22278" priority="1066" stopIfTrue="1" operator="lessThan">
      <formula>0</formula>
    </cfRule>
    <cfRule type="cellIs" dxfId="22277" priority="1067" stopIfTrue="1" operator="greaterThan">
      <formula>0</formula>
    </cfRule>
  </conditionalFormatting>
  <conditionalFormatting sqref="P27">
    <cfRule type="cellIs" dxfId="22276" priority="1064" stopIfTrue="1" operator="lessThan">
      <formula>0</formula>
    </cfRule>
    <cfRule type="cellIs" dxfId="22275" priority="1065" stopIfTrue="1" operator="greaterThan">
      <formula>0</formula>
    </cfRule>
  </conditionalFormatting>
  <conditionalFormatting sqref="P27">
    <cfRule type="cellIs" dxfId="22274" priority="1062" stopIfTrue="1" operator="lessThan">
      <formula>0</formula>
    </cfRule>
    <cfRule type="cellIs" dxfId="22273" priority="1063" stopIfTrue="1" operator="greaterThan">
      <formula>0</formula>
    </cfRule>
  </conditionalFormatting>
  <conditionalFormatting sqref="P27">
    <cfRule type="cellIs" dxfId="22272" priority="1060" stopIfTrue="1" operator="lessThan">
      <formula>0</formula>
    </cfRule>
    <cfRule type="cellIs" dxfId="22271" priority="1061" stopIfTrue="1" operator="greaterThan">
      <formula>0</formula>
    </cfRule>
  </conditionalFormatting>
  <conditionalFormatting sqref="P27">
    <cfRule type="cellIs" dxfId="22270" priority="1058" stopIfTrue="1" operator="lessThan">
      <formula>0</formula>
    </cfRule>
    <cfRule type="cellIs" dxfId="22269" priority="1059" stopIfTrue="1" operator="greaterThan">
      <formula>0</formula>
    </cfRule>
  </conditionalFormatting>
  <conditionalFormatting sqref="P27">
    <cfRule type="cellIs" dxfId="22268" priority="1056" stopIfTrue="1" operator="lessThan">
      <formula>0</formula>
    </cfRule>
    <cfRule type="cellIs" dxfId="22267" priority="1057" stopIfTrue="1" operator="greaterThan">
      <formula>0</formula>
    </cfRule>
  </conditionalFormatting>
  <conditionalFormatting sqref="P27">
    <cfRule type="cellIs" dxfId="22266" priority="1054" stopIfTrue="1" operator="lessThan">
      <formula>0</formula>
    </cfRule>
    <cfRule type="cellIs" dxfId="22265" priority="1055" stopIfTrue="1" operator="greaterThan">
      <formula>0</formula>
    </cfRule>
  </conditionalFormatting>
  <conditionalFormatting sqref="P27">
    <cfRule type="cellIs" dxfId="22264" priority="1052" stopIfTrue="1" operator="lessThan">
      <formula>0</formula>
    </cfRule>
    <cfRule type="cellIs" dxfId="22263" priority="1053" stopIfTrue="1" operator="greaterThan">
      <formula>0</formula>
    </cfRule>
  </conditionalFormatting>
  <conditionalFormatting sqref="P27">
    <cfRule type="cellIs" dxfId="22262" priority="1050" stopIfTrue="1" operator="lessThan">
      <formula>0</formula>
    </cfRule>
    <cfRule type="cellIs" dxfId="22261" priority="1051" stopIfTrue="1" operator="greaterThan">
      <formula>0</formula>
    </cfRule>
  </conditionalFormatting>
  <conditionalFormatting sqref="P27">
    <cfRule type="cellIs" dxfId="22260" priority="1048" stopIfTrue="1" operator="lessThan">
      <formula>0</formula>
    </cfRule>
    <cfRule type="cellIs" dxfId="22259" priority="1049" stopIfTrue="1" operator="greaterThan">
      <formula>0</formula>
    </cfRule>
  </conditionalFormatting>
  <conditionalFormatting sqref="P27">
    <cfRule type="cellIs" dxfId="22258" priority="1046" stopIfTrue="1" operator="lessThan">
      <formula>0</formula>
    </cfRule>
    <cfRule type="cellIs" dxfId="22257" priority="1047" stopIfTrue="1" operator="greaterThan">
      <formula>0</formula>
    </cfRule>
  </conditionalFormatting>
  <conditionalFormatting sqref="P27">
    <cfRule type="cellIs" dxfId="22256" priority="1044" stopIfTrue="1" operator="lessThan">
      <formula>0</formula>
    </cfRule>
    <cfRule type="cellIs" dxfId="22255" priority="1045" stopIfTrue="1" operator="greaterThan">
      <formula>0</formula>
    </cfRule>
  </conditionalFormatting>
  <conditionalFormatting sqref="P27">
    <cfRule type="cellIs" dxfId="22254" priority="1042" stopIfTrue="1" operator="lessThan">
      <formula>0</formula>
    </cfRule>
    <cfRule type="cellIs" dxfId="22253" priority="1043" stopIfTrue="1" operator="greaterThan">
      <formula>0</formula>
    </cfRule>
  </conditionalFormatting>
  <conditionalFormatting sqref="P27">
    <cfRule type="cellIs" dxfId="22252" priority="1040" stopIfTrue="1" operator="lessThan">
      <formula>0</formula>
    </cfRule>
    <cfRule type="cellIs" dxfId="22251" priority="1041" stopIfTrue="1" operator="greaterThan">
      <formula>0</formula>
    </cfRule>
  </conditionalFormatting>
  <conditionalFormatting sqref="P27">
    <cfRule type="cellIs" dxfId="22250" priority="1038" stopIfTrue="1" operator="lessThan">
      <formula>0</formula>
    </cfRule>
    <cfRule type="cellIs" dxfId="22249" priority="1039" stopIfTrue="1" operator="greaterThan">
      <formula>0</formula>
    </cfRule>
  </conditionalFormatting>
  <conditionalFormatting sqref="P27">
    <cfRule type="cellIs" dxfId="22248" priority="1036" stopIfTrue="1" operator="lessThan">
      <formula>0</formula>
    </cfRule>
    <cfRule type="cellIs" dxfId="22247" priority="1037" stopIfTrue="1" operator="greaterThan">
      <formula>0</formula>
    </cfRule>
  </conditionalFormatting>
  <conditionalFormatting sqref="P27">
    <cfRule type="cellIs" dxfId="22246" priority="1034" stopIfTrue="1" operator="lessThan">
      <formula>0</formula>
    </cfRule>
    <cfRule type="cellIs" dxfId="22245" priority="1035" stopIfTrue="1" operator="greaterThan">
      <formula>0</formula>
    </cfRule>
  </conditionalFormatting>
  <conditionalFormatting sqref="P27">
    <cfRule type="cellIs" dxfId="22244" priority="1032" stopIfTrue="1" operator="lessThan">
      <formula>0</formula>
    </cfRule>
    <cfRule type="cellIs" dxfId="22243" priority="1033" stopIfTrue="1" operator="greaterThan">
      <formula>0</formula>
    </cfRule>
  </conditionalFormatting>
  <conditionalFormatting sqref="P27">
    <cfRule type="cellIs" dxfId="22242" priority="1030" stopIfTrue="1" operator="lessThan">
      <formula>0</formula>
    </cfRule>
    <cfRule type="cellIs" dxfId="22241" priority="1031" stopIfTrue="1" operator="greaterThan">
      <formula>0</formula>
    </cfRule>
  </conditionalFormatting>
  <conditionalFormatting sqref="P27">
    <cfRule type="cellIs" dxfId="22240" priority="1028" stopIfTrue="1" operator="lessThan">
      <formula>0</formula>
    </cfRule>
    <cfRule type="cellIs" dxfId="22239" priority="1029" stopIfTrue="1" operator="greaterThan">
      <formula>0</formula>
    </cfRule>
  </conditionalFormatting>
  <conditionalFormatting sqref="P27">
    <cfRule type="cellIs" dxfId="22238" priority="1026" stopIfTrue="1" operator="lessThan">
      <formula>0</formula>
    </cfRule>
    <cfRule type="cellIs" dxfId="22237" priority="1027" stopIfTrue="1" operator="greaterThan">
      <formula>0</formula>
    </cfRule>
  </conditionalFormatting>
  <conditionalFormatting sqref="P27">
    <cfRule type="cellIs" dxfId="22236" priority="1024" stopIfTrue="1" operator="lessThan">
      <formula>0</formula>
    </cfRule>
    <cfRule type="cellIs" dxfId="22235" priority="1025" stopIfTrue="1" operator="greaterThan">
      <formula>0</formula>
    </cfRule>
  </conditionalFormatting>
  <conditionalFormatting sqref="P27">
    <cfRule type="cellIs" dxfId="22234" priority="1022" stopIfTrue="1" operator="lessThan">
      <formula>0</formula>
    </cfRule>
    <cfRule type="cellIs" dxfId="22233" priority="1023" stopIfTrue="1" operator="greaterThan">
      <formula>0</formula>
    </cfRule>
  </conditionalFormatting>
  <conditionalFormatting sqref="P27">
    <cfRule type="cellIs" dxfId="22232" priority="1020" stopIfTrue="1" operator="lessThan">
      <formula>0</formula>
    </cfRule>
    <cfRule type="cellIs" dxfId="22231" priority="1021" stopIfTrue="1" operator="greaterThan">
      <formula>0</formula>
    </cfRule>
  </conditionalFormatting>
  <conditionalFormatting sqref="P27">
    <cfRule type="cellIs" dxfId="22230" priority="1018" stopIfTrue="1" operator="lessThan">
      <formula>0</formula>
    </cfRule>
    <cfRule type="cellIs" dxfId="22229" priority="1019" stopIfTrue="1" operator="greaterThan">
      <formula>0</formula>
    </cfRule>
  </conditionalFormatting>
  <conditionalFormatting sqref="P27">
    <cfRule type="cellIs" dxfId="22228" priority="1016" stopIfTrue="1" operator="lessThan">
      <formula>0</formula>
    </cfRule>
    <cfRule type="cellIs" dxfId="22227" priority="1017" stopIfTrue="1" operator="greaterThan">
      <formula>0</formula>
    </cfRule>
  </conditionalFormatting>
  <conditionalFormatting sqref="P27">
    <cfRule type="cellIs" dxfId="22226" priority="1014" stopIfTrue="1" operator="lessThan">
      <formula>0</formula>
    </cfRule>
    <cfRule type="cellIs" dxfId="22225" priority="1015" stopIfTrue="1" operator="greaterThan">
      <formula>0</formula>
    </cfRule>
  </conditionalFormatting>
  <conditionalFormatting sqref="P27">
    <cfRule type="cellIs" dxfId="22224" priority="1012" stopIfTrue="1" operator="lessThan">
      <formula>0</formula>
    </cfRule>
    <cfRule type="cellIs" dxfId="22223" priority="1013" stopIfTrue="1" operator="greaterThan">
      <formula>0</formula>
    </cfRule>
  </conditionalFormatting>
  <conditionalFormatting sqref="P27">
    <cfRule type="cellIs" dxfId="22222" priority="1010" stopIfTrue="1" operator="lessThan">
      <formula>0</formula>
    </cfRule>
    <cfRule type="cellIs" dxfId="22221" priority="1011" stopIfTrue="1" operator="greaterThan">
      <formula>0</formula>
    </cfRule>
  </conditionalFormatting>
  <conditionalFormatting sqref="P27">
    <cfRule type="cellIs" dxfId="22220" priority="1008" stopIfTrue="1" operator="lessThan">
      <formula>0</formula>
    </cfRule>
    <cfRule type="cellIs" dxfId="22219" priority="1009" stopIfTrue="1" operator="greaterThan">
      <formula>0</formula>
    </cfRule>
  </conditionalFormatting>
  <conditionalFormatting sqref="P27">
    <cfRule type="cellIs" dxfId="22218" priority="1006" stopIfTrue="1" operator="lessThan">
      <formula>0</formula>
    </cfRule>
    <cfRule type="cellIs" dxfId="22217" priority="1007" stopIfTrue="1" operator="greaterThan">
      <formula>0</formula>
    </cfRule>
  </conditionalFormatting>
  <conditionalFormatting sqref="P27">
    <cfRule type="cellIs" dxfId="22216" priority="1004" stopIfTrue="1" operator="lessThan">
      <formula>0</formula>
    </cfRule>
    <cfRule type="cellIs" dxfId="22215" priority="1005" stopIfTrue="1" operator="greaterThan">
      <formula>0</formula>
    </cfRule>
  </conditionalFormatting>
  <conditionalFormatting sqref="P27">
    <cfRule type="cellIs" dxfId="22214" priority="1002" stopIfTrue="1" operator="lessThan">
      <formula>0</formula>
    </cfRule>
    <cfRule type="cellIs" dxfId="22213" priority="1003" stopIfTrue="1" operator="greaterThan">
      <formula>0</formula>
    </cfRule>
  </conditionalFormatting>
  <conditionalFormatting sqref="P29">
    <cfRule type="cellIs" dxfId="22212" priority="1000" stopIfTrue="1" operator="lessThan">
      <formula>0</formula>
    </cfRule>
    <cfRule type="cellIs" dxfId="22211" priority="1001" stopIfTrue="1" operator="greaterThan">
      <formula>0</formula>
    </cfRule>
  </conditionalFormatting>
  <conditionalFormatting sqref="P29">
    <cfRule type="cellIs" dxfId="22210" priority="998" stopIfTrue="1" operator="lessThan">
      <formula>0</formula>
    </cfRule>
    <cfRule type="cellIs" dxfId="22209" priority="999" stopIfTrue="1" operator="greaterThan">
      <formula>0</formula>
    </cfRule>
  </conditionalFormatting>
  <conditionalFormatting sqref="P29">
    <cfRule type="cellIs" dxfId="22208" priority="996" stopIfTrue="1" operator="lessThan">
      <formula>0</formula>
    </cfRule>
    <cfRule type="cellIs" dxfId="22207" priority="997" stopIfTrue="1" operator="greaterThan">
      <formula>0</formula>
    </cfRule>
  </conditionalFormatting>
  <conditionalFormatting sqref="P29">
    <cfRule type="cellIs" dxfId="22206" priority="994" stopIfTrue="1" operator="lessThan">
      <formula>0</formula>
    </cfRule>
    <cfRule type="cellIs" dxfId="22205" priority="995" stopIfTrue="1" operator="greaterThan">
      <formula>0</formula>
    </cfRule>
  </conditionalFormatting>
  <conditionalFormatting sqref="P29">
    <cfRule type="cellIs" dxfId="22204" priority="992" stopIfTrue="1" operator="lessThan">
      <formula>0</formula>
    </cfRule>
    <cfRule type="cellIs" dxfId="22203" priority="993" stopIfTrue="1" operator="greaterThan">
      <formula>0</formula>
    </cfRule>
  </conditionalFormatting>
  <conditionalFormatting sqref="P29">
    <cfRule type="cellIs" dxfId="22202" priority="990" stopIfTrue="1" operator="lessThan">
      <formula>0</formula>
    </cfRule>
    <cfRule type="cellIs" dxfId="22201" priority="991" stopIfTrue="1" operator="greaterThan">
      <formula>0</formula>
    </cfRule>
  </conditionalFormatting>
  <conditionalFormatting sqref="P29">
    <cfRule type="cellIs" dxfId="22200" priority="988" stopIfTrue="1" operator="lessThan">
      <formula>0</formula>
    </cfRule>
    <cfRule type="cellIs" dxfId="22199" priority="989" stopIfTrue="1" operator="greaterThan">
      <formula>0</formula>
    </cfRule>
  </conditionalFormatting>
  <conditionalFormatting sqref="P29">
    <cfRule type="cellIs" dxfId="22198" priority="986" stopIfTrue="1" operator="lessThan">
      <formula>0</formula>
    </cfRule>
    <cfRule type="cellIs" dxfId="22197" priority="987" stopIfTrue="1" operator="greaterThan">
      <formula>0</formula>
    </cfRule>
  </conditionalFormatting>
  <conditionalFormatting sqref="P29">
    <cfRule type="cellIs" dxfId="22196" priority="984" stopIfTrue="1" operator="lessThan">
      <formula>0</formula>
    </cfRule>
    <cfRule type="cellIs" dxfId="22195" priority="985" stopIfTrue="1" operator="greaterThan">
      <formula>0</formula>
    </cfRule>
  </conditionalFormatting>
  <conditionalFormatting sqref="P29">
    <cfRule type="cellIs" dxfId="22194" priority="982" stopIfTrue="1" operator="lessThan">
      <formula>0</formula>
    </cfRule>
    <cfRule type="cellIs" dxfId="22193" priority="983" stopIfTrue="1" operator="greaterThan">
      <formula>0</formula>
    </cfRule>
  </conditionalFormatting>
  <conditionalFormatting sqref="P29">
    <cfRule type="cellIs" dxfId="22192" priority="980" stopIfTrue="1" operator="lessThan">
      <formula>0</formula>
    </cfRule>
    <cfRule type="cellIs" dxfId="22191" priority="981" stopIfTrue="1" operator="greaterThan">
      <formula>0</formula>
    </cfRule>
  </conditionalFormatting>
  <conditionalFormatting sqref="P29">
    <cfRule type="cellIs" dxfId="22190" priority="978" stopIfTrue="1" operator="lessThan">
      <formula>0</formula>
    </cfRule>
    <cfRule type="cellIs" dxfId="22189" priority="979" stopIfTrue="1" operator="greaterThan">
      <formula>0</formula>
    </cfRule>
  </conditionalFormatting>
  <conditionalFormatting sqref="P29">
    <cfRule type="cellIs" dxfId="22188" priority="976" stopIfTrue="1" operator="lessThan">
      <formula>0</formula>
    </cfRule>
    <cfRule type="cellIs" dxfId="22187" priority="977" stopIfTrue="1" operator="greaterThan">
      <formula>0</formula>
    </cfRule>
  </conditionalFormatting>
  <conditionalFormatting sqref="P29">
    <cfRule type="cellIs" dxfId="22186" priority="974" stopIfTrue="1" operator="lessThan">
      <formula>0</formula>
    </cfRule>
    <cfRule type="cellIs" dxfId="22185" priority="975" stopIfTrue="1" operator="greaterThan">
      <formula>0</formula>
    </cfRule>
  </conditionalFormatting>
  <conditionalFormatting sqref="P29">
    <cfRule type="cellIs" dxfId="22184" priority="972" stopIfTrue="1" operator="lessThan">
      <formula>0</formula>
    </cfRule>
    <cfRule type="cellIs" dxfId="22183" priority="973" stopIfTrue="1" operator="greaterThan">
      <formula>0</formula>
    </cfRule>
  </conditionalFormatting>
  <conditionalFormatting sqref="P29">
    <cfRule type="cellIs" dxfId="22182" priority="970" stopIfTrue="1" operator="lessThan">
      <formula>0</formula>
    </cfRule>
    <cfRule type="cellIs" dxfId="22181" priority="971" stopIfTrue="1" operator="greaterThan">
      <formula>0</formula>
    </cfRule>
  </conditionalFormatting>
  <conditionalFormatting sqref="P29">
    <cfRule type="cellIs" dxfId="22180" priority="968" stopIfTrue="1" operator="lessThan">
      <formula>0</formula>
    </cfRule>
    <cfRule type="cellIs" dxfId="22179" priority="969" stopIfTrue="1" operator="greaterThan">
      <formula>0</formula>
    </cfRule>
  </conditionalFormatting>
  <conditionalFormatting sqref="P29">
    <cfRule type="cellIs" dxfId="22178" priority="966" stopIfTrue="1" operator="lessThan">
      <formula>0</formula>
    </cfRule>
    <cfRule type="cellIs" dxfId="22177" priority="967" stopIfTrue="1" operator="greaterThan">
      <formula>0</formula>
    </cfRule>
  </conditionalFormatting>
  <conditionalFormatting sqref="P29">
    <cfRule type="cellIs" dxfId="22176" priority="964" stopIfTrue="1" operator="lessThan">
      <formula>0</formula>
    </cfRule>
    <cfRule type="cellIs" dxfId="22175" priority="965" stopIfTrue="1" operator="greaterThan">
      <formula>0</formula>
    </cfRule>
  </conditionalFormatting>
  <conditionalFormatting sqref="P29">
    <cfRule type="cellIs" dxfId="22174" priority="962" stopIfTrue="1" operator="lessThan">
      <formula>0</formula>
    </cfRule>
    <cfRule type="cellIs" dxfId="22173" priority="963" stopIfTrue="1" operator="greaterThan">
      <formula>0</formula>
    </cfRule>
  </conditionalFormatting>
  <conditionalFormatting sqref="P29">
    <cfRule type="cellIs" dxfId="22172" priority="960" stopIfTrue="1" operator="lessThan">
      <formula>0</formula>
    </cfRule>
    <cfRule type="cellIs" dxfId="22171" priority="961" stopIfTrue="1" operator="greaterThan">
      <formula>0</formula>
    </cfRule>
  </conditionalFormatting>
  <conditionalFormatting sqref="P29">
    <cfRule type="cellIs" dxfId="22170" priority="958" stopIfTrue="1" operator="lessThan">
      <formula>0</formula>
    </cfRule>
    <cfRule type="cellIs" dxfId="22169" priority="959" stopIfTrue="1" operator="greaterThan">
      <formula>0</formula>
    </cfRule>
  </conditionalFormatting>
  <conditionalFormatting sqref="P29">
    <cfRule type="cellIs" dxfId="22168" priority="956" stopIfTrue="1" operator="lessThan">
      <formula>0</formula>
    </cfRule>
    <cfRule type="cellIs" dxfId="22167" priority="957" stopIfTrue="1" operator="greaterThan">
      <formula>0</formula>
    </cfRule>
  </conditionalFormatting>
  <conditionalFormatting sqref="P29">
    <cfRule type="cellIs" dxfId="22166" priority="954" stopIfTrue="1" operator="lessThan">
      <formula>0</formula>
    </cfRule>
    <cfRule type="cellIs" dxfId="22165" priority="955" stopIfTrue="1" operator="greaterThan">
      <formula>0</formula>
    </cfRule>
  </conditionalFormatting>
  <conditionalFormatting sqref="P29">
    <cfRule type="cellIs" dxfId="22164" priority="952" stopIfTrue="1" operator="lessThan">
      <formula>0</formula>
    </cfRule>
    <cfRule type="cellIs" dxfId="22163" priority="953" stopIfTrue="1" operator="greaterThan">
      <formula>0</formula>
    </cfRule>
  </conditionalFormatting>
  <conditionalFormatting sqref="P29">
    <cfRule type="cellIs" dxfId="22162" priority="950" stopIfTrue="1" operator="lessThan">
      <formula>0</formula>
    </cfRule>
    <cfRule type="cellIs" dxfId="22161" priority="951" stopIfTrue="1" operator="greaterThan">
      <formula>0</formula>
    </cfRule>
  </conditionalFormatting>
  <conditionalFormatting sqref="P29">
    <cfRule type="cellIs" dxfId="22160" priority="948" stopIfTrue="1" operator="lessThan">
      <formula>0</formula>
    </cfRule>
    <cfRule type="cellIs" dxfId="22159" priority="949" stopIfTrue="1" operator="greaterThan">
      <formula>0</formula>
    </cfRule>
  </conditionalFormatting>
  <conditionalFormatting sqref="P29">
    <cfRule type="cellIs" dxfId="22158" priority="946" stopIfTrue="1" operator="lessThan">
      <formula>0</formula>
    </cfRule>
    <cfRule type="cellIs" dxfId="22157" priority="947" stopIfTrue="1" operator="greaterThan">
      <formula>0</formula>
    </cfRule>
  </conditionalFormatting>
  <conditionalFormatting sqref="P29">
    <cfRule type="cellIs" dxfId="22156" priority="944" stopIfTrue="1" operator="lessThan">
      <formula>0</formula>
    </cfRule>
    <cfRule type="cellIs" dxfId="22155" priority="945" stopIfTrue="1" operator="greaterThan">
      <formula>0</formula>
    </cfRule>
  </conditionalFormatting>
  <conditionalFormatting sqref="P29">
    <cfRule type="cellIs" dxfId="22154" priority="942" stopIfTrue="1" operator="lessThan">
      <formula>0</formula>
    </cfRule>
    <cfRule type="cellIs" dxfId="22153" priority="943" stopIfTrue="1" operator="greaterThan">
      <formula>0</formula>
    </cfRule>
  </conditionalFormatting>
  <conditionalFormatting sqref="P29">
    <cfRule type="cellIs" dxfId="22152" priority="940" stopIfTrue="1" operator="lessThan">
      <formula>0</formula>
    </cfRule>
    <cfRule type="cellIs" dxfId="22151" priority="941" stopIfTrue="1" operator="greaterThan">
      <formula>0</formula>
    </cfRule>
  </conditionalFormatting>
  <conditionalFormatting sqref="P29">
    <cfRule type="cellIs" dxfId="22150" priority="938" stopIfTrue="1" operator="lessThan">
      <formula>0</formula>
    </cfRule>
    <cfRule type="cellIs" dxfId="22149" priority="939" stopIfTrue="1" operator="greaterThan">
      <formula>0</formula>
    </cfRule>
  </conditionalFormatting>
  <conditionalFormatting sqref="P29">
    <cfRule type="cellIs" dxfId="22148" priority="936" stopIfTrue="1" operator="lessThan">
      <formula>0</formula>
    </cfRule>
    <cfRule type="cellIs" dxfId="22147" priority="937" stopIfTrue="1" operator="greaterThan">
      <formula>0</formula>
    </cfRule>
  </conditionalFormatting>
  <conditionalFormatting sqref="P29">
    <cfRule type="cellIs" dxfId="22146" priority="934" stopIfTrue="1" operator="lessThan">
      <formula>0</formula>
    </cfRule>
    <cfRule type="cellIs" dxfId="22145" priority="935" stopIfTrue="1" operator="greaterThan">
      <formula>0</formula>
    </cfRule>
  </conditionalFormatting>
  <conditionalFormatting sqref="P29">
    <cfRule type="cellIs" dxfId="22144" priority="932" stopIfTrue="1" operator="lessThan">
      <formula>0</formula>
    </cfRule>
    <cfRule type="cellIs" dxfId="22143" priority="933" stopIfTrue="1" operator="greaterThan">
      <formula>0</formula>
    </cfRule>
  </conditionalFormatting>
  <conditionalFormatting sqref="P29">
    <cfRule type="cellIs" dxfId="22142" priority="930" stopIfTrue="1" operator="lessThan">
      <formula>0</formula>
    </cfRule>
    <cfRule type="cellIs" dxfId="22141" priority="931" stopIfTrue="1" operator="greaterThan">
      <formula>0</formula>
    </cfRule>
  </conditionalFormatting>
  <conditionalFormatting sqref="P29">
    <cfRule type="cellIs" dxfId="22140" priority="928" stopIfTrue="1" operator="lessThan">
      <formula>0</formula>
    </cfRule>
    <cfRule type="cellIs" dxfId="22139" priority="929" stopIfTrue="1" operator="greaterThan">
      <formula>0</formula>
    </cfRule>
  </conditionalFormatting>
  <conditionalFormatting sqref="P29">
    <cfRule type="cellIs" dxfId="22138" priority="926" stopIfTrue="1" operator="lessThan">
      <formula>0</formula>
    </cfRule>
    <cfRule type="cellIs" dxfId="22137" priority="927" stopIfTrue="1" operator="greaterThan">
      <formula>0</formula>
    </cfRule>
  </conditionalFormatting>
  <conditionalFormatting sqref="P29">
    <cfRule type="cellIs" dxfId="22136" priority="924" stopIfTrue="1" operator="lessThan">
      <formula>0</formula>
    </cfRule>
    <cfRule type="cellIs" dxfId="22135" priority="925" stopIfTrue="1" operator="greaterThan">
      <formula>0</formula>
    </cfRule>
  </conditionalFormatting>
  <conditionalFormatting sqref="P29">
    <cfRule type="cellIs" dxfId="22134" priority="922" stopIfTrue="1" operator="lessThan">
      <formula>0</formula>
    </cfRule>
    <cfRule type="cellIs" dxfId="22133" priority="923" stopIfTrue="1" operator="greaterThan">
      <formula>0</formula>
    </cfRule>
  </conditionalFormatting>
  <conditionalFormatting sqref="P29">
    <cfRule type="cellIs" dxfId="22132" priority="920" stopIfTrue="1" operator="lessThan">
      <formula>0</formula>
    </cfRule>
    <cfRule type="cellIs" dxfId="22131" priority="921" stopIfTrue="1" operator="greaterThan">
      <formula>0</formula>
    </cfRule>
  </conditionalFormatting>
  <conditionalFormatting sqref="P29">
    <cfRule type="cellIs" dxfId="22130" priority="918" stopIfTrue="1" operator="lessThan">
      <formula>0</formula>
    </cfRule>
    <cfRule type="cellIs" dxfId="22129" priority="919" stopIfTrue="1" operator="greaterThan">
      <formula>0</formula>
    </cfRule>
  </conditionalFormatting>
  <conditionalFormatting sqref="Q9">
    <cfRule type="cellIs" dxfId="22128" priority="916" stopIfTrue="1" operator="lessThan">
      <formula>0</formula>
    </cfRule>
    <cfRule type="cellIs" dxfId="22127" priority="917" stopIfTrue="1" operator="greaterThan">
      <formula>0</formula>
    </cfRule>
  </conditionalFormatting>
  <conditionalFormatting sqref="Q9">
    <cfRule type="cellIs" dxfId="22126" priority="914" stopIfTrue="1" operator="lessThan">
      <formula>0</formula>
    </cfRule>
    <cfRule type="cellIs" dxfId="22125" priority="915" stopIfTrue="1" operator="greaterThan">
      <formula>0</formula>
    </cfRule>
  </conditionalFormatting>
  <conditionalFormatting sqref="Q9">
    <cfRule type="cellIs" dxfId="22124" priority="912" stopIfTrue="1" operator="lessThan">
      <formula>0</formula>
    </cfRule>
    <cfRule type="cellIs" dxfId="22123" priority="913" stopIfTrue="1" operator="greaterThan">
      <formula>0</formula>
    </cfRule>
  </conditionalFormatting>
  <conditionalFormatting sqref="Q9">
    <cfRule type="cellIs" dxfId="22122" priority="910" stopIfTrue="1" operator="lessThan">
      <formula>0</formula>
    </cfRule>
    <cfRule type="cellIs" dxfId="22121" priority="911" stopIfTrue="1" operator="greaterThan">
      <formula>0</formula>
    </cfRule>
  </conditionalFormatting>
  <conditionalFormatting sqref="Q9">
    <cfRule type="cellIs" dxfId="22120" priority="908" stopIfTrue="1" operator="lessThan">
      <formula>0</formula>
    </cfRule>
    <cfRule type="cellIs" dxfId="22119" priority="909" stopIfTrue="1" operator="greaterThan">
      <formula>0</formula>
    </cfRule>
  </conditionalFormatting>
  <conditionalFormatting sqref="Q9">
    <cfRule type="cellIs" dxfId="22118" priority="906" stopIfTrue="1" operator="lessThan">
      <formula>0</formula>
    </cfRule>
    <cfRule type="cellIs" dxfId="22117" priority="907" stopIfTrue="1" operator="greaterThan">
      <formula>0</formula>
    </cfRule>
  </conditionalFormatting>
  <conditionalFormatting sqref="Q9">
    <cfRule type="cellIs" dxfId="22116" priority="904" stopIfTrue="1" operator="lessThan">
      <formula>0</formula>
    </cfRule>
    <cfRule type="cellIs" dxfId="22115" priority="905" stopIfTrue="1" operator="greaterThan">
      <formula>0</formula>
    </cfRule>
  </conditionalFormatting>
  <conditionalFormatting sqref="Q9">
    <cfRule type="cellIs" dxfId="22114" priority="902" stopIfTrue="1" operator="lessThan">
      <formula>0</formula>
    </cfRule>
    <cfRule type="cellIs" dxfId="22113" priority="903" stopIfTrue="1" operator="greaterThan">
      <formula>0</formula>
    </cfRule>
  </conditionalFormatting>
  <conditionalFormatting sqref="Q9">
    <cfRule type="cellIs" dxfId="22112" priority="900" stopIfTrue="1" operator="lessThan">
      <formula>0</formula>
    </cfRule>
    <cfRule type="cellIs" dxfId="22111" priority="901" stopIfTrue="1" operator="greaterThan">
      <formula>0</formula>
    </cfRule>
  </conditionalFormatting>
  <conditionalFormatting sqref="Q9">
    <cfRule type="cellIs" dxfId="22110" priority="898" stopIfTrue="1" operator="lessThan">
      <formula>0</formula>
    </cfRule>
    <cfRule type="cellIs" dxfId="22109" priority="899" stopIfTrue="1" operator="greaterThan">
      <formula>0</formula>
    </cfRule>
  </conditionalFormatting>
  <conditionalFormatting sqref="Q9">
    <cfRule type="cellIs" dxfId="22108" priority="896" stopIfTrue="1" operator="lessThan">
      <formula>0</formula>
    </cfRule>
    <cfRule type="cellIs" dxfId="22107" priority="897" stopIfTrue="1" operator="greaterThan">
      <formula>0</formula>
    </cfRule>
  </conditionalFormatting>
  <conditionalFormatting sqref="Q9">
    <cfRule type="cellIs" dxfId="22106" priority="894" stopIfTrue="1" operator="lessThan">
      <formula>0</formula>
    </cfRule>
    <cfRule type="cellIs" dxfId="22105" priority="895" stopIfTrue="1" operator="greaterThan">
      <formula>0</formula>
    </cfRule>
  </conditionalFormatting>
  <conditionalFormatting sqref="Q9">
    <cfRule type="cellIs" dxfId="22104" priority="892" stopIfTrue="1" operator="lessThan">
      <formula>0</formula>
    </cfRule>
    <cfRule type="cellIs" dxfId="22103" priority="893" stopIfTrue="1" operator="greaterThan">
      <formula>0</formula>
    </cfRule>
  </conditionalFormatting>
  <conditionalFormatting sqref="Q9">
    <cfRule type="cellIs" dxfId="22102" priority="890" stopIfTrue="1" operator="lessThan">
      <formula>0</formula>
    </cfRule>
    <cfRule type="cellIs" dxfId="22101" priority="891" stopIfTrue="1" operator="greaterThan">
      <formula>0</formula>
    </cfRule>
  </conditionalFormatting>
  <conditionalFormatting sqref="Q9">
    <cfRule type="cellIs" dxfId="22100" priority="888" stopIfTrue="1" operator="lessThan">
      <formula>0</formula>
    </cfRule>
    <cfRule type="cellIs" dxfId="22099" priority="889" stopIfTrue="1" operator="greaterThan">
      <formula>0</formula>
    </cfRule>
  </conditionalFormatting>
  <conditionalFormatting sqref="Q9">
    <cfRule type="cellIs" dxfId="22098" priority="886" stopIfTrue="1" operator="lessThan">
      <formula>0</formula>
    </cfRule>
    <cfRule type="cellIs" dxfId="22097" priority="887" stopIfTrue="1" operator="greaterThan">
      <formula>0</formula>
    </cfRule>
  </conditionalFormatting>
  <conditionalFormatting sqref="Q9">
    <cfRule type="cellIs" dxfId="22096" priority="884" stopIfTrue="1" operator="lessThan">
      <formula>0</formula>
    </cfRule>
    <cfRule type="cellIs" dxfId="22095" priority="885" stopIfTrue="1" operator="greaterThan">
      <formula>0</formula>
    </cfRule>
  </conditionalFormatting>
  <conditionalFormatting sqref="Q9">
    <cfRule type="cellIs" dxfId="22094" priority="882" stopIfTrue="1" operator="lessThan">
      <formula>0</formula>
    </cfRule>
    <cfRule type="cellIs" dxfId="22093" priority="883" stopIfTrue="1" operator="greaterThan">
      <formula>0</formula>
    </cfRule>
  </conditionalFormatting>
  <conditionalFormatting sqref="Q9">
    <cfRule type="cellIs" dxfId="22092" priority="880" stopIfTrue="1" operator="lessThan">
      <formula>0</formula>
    </cfRule>
    <cfRule type="cellIs" dxfId="22091" priority="881" stopIfTrue="1" operator="greaterThan">
      <formula>0</formula>
    </cfRule>
  </conditionalFormatting>
  <conditionalFormatting sqref="Q9">
    <cfRule type="cellIs" dxfId="22090" priority="878" stopIfTrue="1" operator="lessThan">
      <formula>0</formula>
    </cfRule>
    <cfRule type="cellIs" dxfId="22089" priority="879" stopIfTrue="1" operator="greaterThan">
      <formula>0</formula>
    </cfRule>
  </conditionalFormatting>
  <conditionalFormatting sqref="Q9">
    <cfRule type="cellIs" dxfId="22088" priority="876" stopIfTrue="1" operator="lessThan">
      <formula>0</formula>
    </cfRule>
    <cfRule type="cellIs" dxfId="22087" priority="877" stopIfTrue="1" operator="greaterThan">
      <formula>0</formula>
    </cfRule>
  </conditionalFormatting>
  <conditionalFormatting sqref="Q9">
    <cfRule type="cellIs" dxfId="22086" priority="874" stopIfTrue="1" operator="lessThan">
      <formula>0</formula>
    </cfRule>
    <cfRule type="cellIs" dxfId="22085" priority="875" stopIfTrue="1" operator="greaterThan">
      <formula>0</formula>
    </cfRule>
  </conditionalFormatting>
  <conditionalFormatting sqref="Q9">
    <cfRule type="cellIs" dxfId="22084" priority="872" stopIfTrue="1" operator="lessThan">
      <formula>0</formula>
    </cfRule>
    <cfRule type="cellIs" dxfId="22083" priority="873" stopIfTrue="1" operator="greaterThan">
      <formula>0</formula>
    </cfRule>
  </conditionalFormatting>
  <conditionalFormatting sqref="Q9">
    <cfRule type="cellIs" dxfId="22082" priority="870" stopIfTrue="1" operator="lessThan">
      <formula>0</formula>
    </cfRule>
    <cfRule type="cellIs" dxfId="22081" priority="871" stopIfTrue="1" operator="greaterThan">
      <formula>0</formula>
    </cfRule>
  </conditionalFormatting>
  <conditionalFormatting sqref="Q9">
    <cfRule type="cellIs" dxfId="22080" priority="868" stopIfTrue="1" operator="lessThan">
      <formula>0</formula>
    </cfRule>
    <cfRule type="cellIs" dxfId="22079" priority="869" stopIfTrue="1" operator="greaterThan">
      <formula>0</formula>
    </cfRule>
  </conditionalFormatting>
  <conditionalFormatting sqref="Q9">
    <cfRule type="cellIs" dxfId="22078" priority="866" stopIfTrue="1" operator="lessThan">
      <formula>0</formula>
    </cfRule>
    <cfRule type="cellIs" dxfId="22077" priority="867" stopIfTrue="1" operator="greaterThan">
      <formula>0</formula>
    </cfRule>
  </conditionalFormatting>
  <conditionalFormatting sqref="Q9">
    <cfRule type="cellIs" dxfId="22076" priority="864" stopIfTrue="1" operator="lessThan">
      <formula>0</formula>
    </cfRule>
    <cfRule type="cellIs" dxfId="22075" priority="865" stopIfTrue="1" operator="greaterThan">
      <formula>0</formula>
    </cfRule>
  </conditionalFormatting>
  <conditionalFormatting sqref="Q9">
    <cfRule type="cellIs" dxfId="22074" priority="862" stopIfTrue="1" operator="lessThan">
      <formula>0</formula>
    </cfRule>
    <cfRule type="cellIs" dxfId="22073" priority="863" stopIfTrue="1" operator="greaterThan">
      <formula>0</formula>
    </cfRule>
  </conditionalFormatting>
  <conditionalFormatting sqref="Q9">
    <cfRule type="cellIs" dxfId="22072" priority="860" stopIfTrue="1" operator="lessThan">
      <formula>0</formula>
    </cfRule>
    <cfRule type="cellIs" dxfId="22071" priority="861" stopIfTrue="1" operator="greaterThan">
      <formula>0</formula>
    </cfRule>
  </conditionalFormatting>
  <conditionalFormatting sqref="Q9">
    <cfRule type="cellIs" dxfId="22070" priority="858" stopIfTrue="1" operator="lessThan">
      <formula>0</formula>
    </cfRule>
    <cfRule type="cellIs" dxfId="22069" priority="859" stopIfTrue="1" operator="greaterThan">
      <formula>0</formula>
    </cfRule>
  </conditionalFormatting>
  <conditionalFormatting sqref="Q9">
    <cfRule type="cellIs" dxfId="22068" priority="856" stopIfTrue="1" operator="lessThan">
      <formula>0</formula>
    </cfRule>
    <cfRule type="cellIs" dxfId="22067" priority="857" stopIfTrue="1" operator="greaterThan">
      <formula>0</formula>
    </cfRule>
  </conditionalFormatting>
  <conditionalFormatting sqref="Q9">
    <cfRule type="cellIs" dxfId="22066" priority="854" stopIfTrue="1" operator="lessThan">
      <formula>0</formula>
    </cfRule>
    <cfRule type="cellIs" dxfId="22065" priority="855" stopIfTrue="1" operator="greaterThan">
      <formula>0</formula>
    </cfRule>
  </conditionalFormatting>
  <conditionalFormatting sqref="Q9">
    <cfRule type="cellIs" dxfId="22064" priority="852" stopIfTrue="1" operator="lessThan">
      <formula>0</formula>
    </cfRule>
    <cfRule type="cellIs" dxfId="22063" priority="853" stopIfTrue="1" operator="greaterThan">
      <formula>0</formula>
    </cfRule>
  </conditionalFormatting>
  <conditionalFormatting sqref="Q9">
    <cfRule type="cellIs" dxfId="22062" priority="850" stopIfTrue="1" operator="lessThan">
      <formula>0</formula>
    </cfRule>
    <cfRule type="cellIs" dxfId="22061" priority="851" stopIfTrue="1" operator="greaterThan">
      <formula>0</formula>
    </cfRule>
  </conditionalFormatting>
  <conditionalFormatting sqref="Q9">
    <cfRule type="cellIs" dxfId="22060" priority="848" stopIfTrue="1" operator="lessThan">
      <formula>0</formula>
    </cfRule>
    <cfRule type="cellIs" dxfId="22059" priority="849" stopIfTrue="1" operator="greaterThan">
      <formula>0</formula>
    </cfRule>
  </conditionalFormatting>
  <conditionalFormatting sqref="Q9">
    <cfRule type="cellIs" dxfId="22058" priority="846" stopIfTrue="1" operator="lessThan">
      <formula>0</formula>
    </cfRule>
    <cfRule type="cellIs" dxfId="22057" priority="847" stopIfTrue="1" operator="greaterThan">
      <formula>0</formula>
    </cfRule>
  </conditionalFormatting>
  <conditionalFormatting sqref="Q9">
    <cfRule type="cellIs" dxfId="22056" priority="844" stopIfTrue="1" operator="lessThan">
      <formula>0</formula>
    </cfRule>
    <cfRule type="cellIs" dxfId="22055" priority="845" stopIfTrue="1" operator="greaterThan">
      <formula>0</formula>
    </cfRule>
  </conditionalFormatting>
  <conditionalFormatting sqref="Q9">
    <cfRule type="cellIs" dxfId="22054" priority="842" stopIfTrue="1" operator="lessThan">
      <formula>0</formula>
    </cfRule>
    <cfRule type="cellIs" dxfId="22053" priority="843" stopIfTrue="1" operator="greaterThan">
      <formula>0</formula>
    </cfRule>
  </conditionalFormatting>
  <conditionalFormatting sqref="Q9">
    <cfRule type="cellIs" dxfId="22052" priority="840" stopIfTrue="1" operator="lessThan">
      <formula>0</formula>
    </cfRule>
    <cfRule type="cellIs" dxfId="22051" priority="841" stopIfTrue="1" operator="greaterThan">
      <formula>0</formula>
    </cfRule>
  </conditionalFormatting>
  <conditionalFormatting sqref="Q9">
    <cfRule type="cellIs" dxfId="22050" priority="838" stopIfTrue="1" operator="lessThan">
      <formula>0</formula>
    </cfRule>
    <cfRule type="cellIs" dxfId="22049" priority="839" stopIfTrue="1" operator="greaterThan">
      <formula>0</formula>
    </cfRule>
  </conditionalFormatting>
  <conditionalFormatting sqref="Q9">
    <cfRule type="cellIs" dxfId="22048" priority="836" stopIfTrue="1" operator="lessThan">
      <formula>0</formula>
    </cfRule>
    <cfRule type="cellIs" dxfId="22047" priority="837" stopIfTrue="1" operator="greaterThan">
      <formula>0</formula>
    </cfRule>
  </conditionalFormatting>
  <conditionalFormatting sqref="Q11">
    <cfRule type="cellIs" dxfId="22046" priority="834" stopIfTrue="1" operator="lessThan">
      <formula>0</formula>
    </cfRule>
    <cfRule type="cellIs" dxfId="22045" priority="835" stopIfTrue="1" operator="greaterThan">
      <formula>0</formula>
    </cfRule>
  </conditionalFormatting>
  <conditionalFormatting sqref="Q11">
    <cfRule type="cellIs" dxfId="22044" priority="832" stopIfTrue="1" operator="lessThan">
      <formula>0</formula>
    </cfRule>
    <cfRule type="cellIs" dxfId="22043" priority="833" stopIfTrue="1" operator="greaterThan">
      <formula>0</formula>
    </cfRule>
  </conditionalFormatting>
  <conditionalFormatting sqref="Q11">
    <cfRule type="cellIs" dxfId="22042" priority="830" stopIfTrue="1" operator="lessThan">
      <formula>0</formula>
    </cfRule>
    <cfRule type="cellIs" dxfId="22041" priority="831" stopIfTrue="1" operator="greaterThan">
      <formula>0</formula>
    </cfRule>
  </conditionalFormatting>
  <conditionalFormatting sqref="Q11">
    <cfRule type="cellIs" dxfId="22040" priority="828" stopIfTrue="1" operator="lessThan">
      <formula>0</formula>
    </cfRule>
    <cfRule type="cellIs" dxfId="22039" priority="829" stopIfTrue="1" operator="greaterThan">
      <formula>0</formula>
    </cfRule>
  </conditionalFormatting>
  <conditionalFormatting sqref="Q11">
    <cfRule type="cellIs" dxfId="22038" priority="826" stopIfTrue="1" operator="lessThan">
      <formula>0</formula>
    </cfRule>
    <cfRule type="cellIs" dxfId="22037" priority="827" stopIfTrue="1" operator="greaterThan">
      <formula>0</formula>
    </cfRule>
  </conditionalFormatting>
  <conditionalFormatting sqref="Q11">
    <cfRule type="cellIs" dxfId="22036" priority="824" stopIfTrue="1" operator="lessThan">
      <formula>0</formula>
    </cfRule>
    <cfRule type="cellIs" dxfId="22035" priority="825" stopIfTrue="1" operator="greaterThan">
      <formula>0</formula>
    </cfRule>
  </conditionalFormatting>
  <conditionalFormatting sqref="Q11">
    <cfRule type="cellIs" dxfId="22034" priority="822" stopIfTrue="1" operator="lessThan">
      <formula>0</formula>
    </cfRule>
    <cfRule type="cellIs" dxfId="22033" priority="823" stopIfTrue="1" operator="greaterThan">
      <formula>0</formula>
    </cfRule>
  </conditionalFormatting>
  <conditionalFormatting sqref="Q11">
    <cfRule type="cellIs" dxfId="22032" priority="820" stopIfTrue="1" operator="lessThan">
      <formula>0</formula>
    </cfRule>
    <cfRule type="cellIs" dxfId="22031" priority="821" stopIfTrue="1" operator="greaterThan">
      <formula>0</formula>
    </cfRule>
  </conditionalFormatting>
  <conditionalFormatting sqref="Q11">
    <cfRule type="cellIs" dxfId="22030" priority="818" stopIfTrue="1" operator="lessThan">
      <formula>0</formula>
    </cfRule>
    <cfRule type="cellIs" dxfId="22029" priority="819" stopIfTrue="1" operator="greaterThan">
      <formula>0</formula>
    </cfRule>
  </conditionalFormatting>
  <conditionalFormatting sqref="Q11">
    <cfRule type="cellIs" dxfId="22028" priority="816" stopIfTrue="1" operator="lessThan">
      <formula>0</formula>
    </cfRule>
    <cfRule type="cellIs" dxfId="22027" priority="817" stopIfTrue="1" operator="greaterThan">
      <formula>0</formula>
    </cfRule>
  </conditionalFormatting>
  <conditionalFormatting sqref="Q11">
    <cfRule type="cellIs" dxfId="22026" priority="814" stopIfTrue="1" operator="lessThan">
      <formula>0</formula>
    </cfRule>
    <cfRule type="cellIs" dxfId="22025" priority="815" stopIfTrue="1" operator="greaterThan">
      <formula>0</formula>
    </cfRule>
  </conditionalFormatting>
  <conditionalFormatting sqref="Q11">
    <cfRule type="cellIs" dxfId="22024" priority="812" stopIfTrue="1" operator="lessThan">
      <formula>0</formula>
    </cfRule>
    <cfRule type="cellIs" dxfId="22023" priority="813" stopIfTrue="1" operator="greaterThan">
      <formula>0</formula>
    </cfRule>
  </conditionalFormatting>
  <conditionalFormatting sqref="Q11">
    <cfRule type="cellIs" dxfId="22022" priority="810" stopIfTrue="1" operator="lessThan">
      <formula>0</formula>
    </cfRule>
    <cfRule type="cellIs" dxfId="22021" priority="811" stopIfTrue="1" operator="greaterThan">
      <formula>0</formula>
    </cfRule>
  </conditionalFormatting>
  <conditionalFormatting sqref="Q11">
    <cfRule type="cellIs" dxfId="22020" priority="808" stopIfTrue="1" operator="lessThan">
      <formula>0</formula>
    </cfRule>
    <cfRule type="cellIs" dxfId="22019" priority="809" stopIfTrue="1" operator="greaterThan">
      <formula>0</formula>
    </cfRule>
  </conditionalFormatting>
  <conditionalFormatting sqref="Q11">
    <cfRule type="cellIs" dxfId="22018" priority="806" stopIfTrue="1" operator="lessThan">
      <formula>0</formula>
    </cfRule>
    <cfRule type="cellIs" dxfId="22017" priority="807" stopIfTrue="1" operator="greaterThan">
      <formula>0</formula>
    </cfRule>
  </conditionalFormatting>
  <conditionalFormatting sqref="Q11">
    <cfRule type="cellIs" dxfId="22016" priority="804" stopIfTrue="1" operator="lessThan">
      <formula>0</formula>
    </cfRule>
    <cfRule type="cellIs" dxfId="22015" priority="805" stopIfTrue="1" operator="greaterThan">
      <formula>0</formula>
    </cfRule>
  </conditionalFormatting>
  <conditionalFormatting sqref="Q11">
    <cfRule type="cellIs" dxfId="22014" priority="802" stopIfTrue="1" operator="lessThan">
      <formula>0</formula>
    </cfRule>
    <cfRule type="cellIs" dxfId="22013" priority="803" stopIfTrue="1" operator="greaterThan">
      <formula>0</formula>
    </cfRule>
  </conditionalFormatting>
  <conditionalFormatting sqref="Q11">
    <cfRule type="cellIs" dxfId="22012" priority="800" stopIfTrue="1" operator="lessThan">
      <formula>0</formula>
    </cfRule>
    <cfRule type="cellIs" dxfId="22011" priority="801" stopIfTrue="1" operator="greaterThan">
      <formula>0</formula>
    </cfRule>
  </conditionalFormatting>
  <conditionalFormatting sqref="Q11">
    <cfRule type="cellIs" dxfId="22010" priority="798" stopIfTrue="1" operator="lessThan">
      <formula>0</formula>
    </cfRule>
    <cfRule type="cellIs" dxfId="22009" priority="799" stopIfTrue="1" operator="greaterThan">
      <formula>0</formula>
    </cfRule>
  </conditionalFormatting>
  <conditionalFormatting sqref="Q11">
    <cfRule type="cellIs" dxfId="22008" priority="796" stopIfTrue="1" operator="lessThan">
      <formula>0</formula>
    </cfRule>
    <cfRule type="cellIs" dxfId="22007" priority="797" stopIfTrue="1" operator="greaterThan">
      <formula>0</formula>
    </cfRule>
  </conditionalFormatting>
  <conditionalFormatting sqref="Q11">
    <cfRule type="cellIs" dxfId="22006" priority="794" stopIfTrue="1" operator="lessThan">
      <formula>0</formula>
    </cfRule>
    <cfRule type="cellIs" dxfId="22005" priority="795" stopIfTrue="1" operator="greaterThan">
      <formula>0</formula>
    </cfRule>
  </conditionalFormatting>
  <conditionalFormatting sqref="Q11">
    <cfRule type="cellIs" dxfId="22004" priority="792" stopIfTrue="1" operator="lessThan">
      <formula>0</formula>
    </cfRule>
    <cfRule type="cellIs" dxfId="22003" priority="793" stopIfTrue="1" operator="greaterThan">
      <formula>0</formula>
    </cfRule>
  </conditionalFormatting>
  <conditionalFormatting sqref="Q11">
    <cfRule type="cellIs" dxfId="22002" priority="790" stopIfTrue="1" operator="lessThan">
      <formula>0</formula>
    </cfRule>
    <cfRule type="cellIs" dxfId="22001" priority="791" stopIfTrue="1" operator="greaterThan">
      <formula>0</formula>
    </cfRule>
  </conditionalFormatting>
  <conditionalFormatting sqref="Q11">
    <cfRule type="cellIs" dxfId="22000" priority="788" stopIfTrue="1" operator="lessThan">
      <formula>0</formula>
    </cfRule>
    <cfRule type="cellIs" dxfId="21999" priority="789" stopIfTrue="1" operator="greaterThan">
      <formula>0</formula>
    </cfRule>
  </conditionalFormatting>
  <conditionalFormatting sqref="Q11">
    <cfRule type="cellIs" dxfId="21998" priority="786" stopIfTrue="1" operator="lessThan">
      <formula>0</formula>
    </cfRule>
    <cfRule type="cellIs" dxfId="21997" priority="787" stopIfTrue="1" operator="greaterThan">
      <formula>0</formula>
    </cfRule>
  </conditionalFormatting>
  <conditionalFormatting sqref="Q11">
    <cfRule type="cellIs" dxfId="21996" priority="784" stopIfTrue="1" operator="lessThan">
      <formula>0</formula>
    </cfRule>
    <cfRule type="cellIs" dxfId="21995" priority="785" stopIfTrue="1" operator="greaterThan">
      <formula>0</formula>
    </cfRule>
  </conditionalFormatting>
  <conditionalFormatting sqref="Q11">
    <cfRule type="cellIs" dxfId="21994" priority="782" stopIfTrue="1" operator="lessThan">
      <formula>0</formula>
    </cfRule>
    <cfRule type="cellIs" dxfId="21993" priority="783" stopIfTrue="1" operator="greaterThan">
      <formula>0</formula>
    </cfRule>
  </conditionalFormatting>
  <conditionalFormatting sqref="Q11">
    <cfRule type="cellIs" dxfId="21992" priority="780" stopIfTrue="1" operator="lessThan">
      <formula>0</formula>
    </cfRule>
    <cfRule type="cellIs" dxfId="21991" priority="781" stopIfTrue="1" operator="greaterThan">
      <formula>0</formula>
    </cfRule>
  </conditionalFormatting>
  <conditionalFormatting sqref="Q11">
    <cfRule type="cellIs" dxfId="21990" priority="778" stopIfTrue="1" operator="lessThan">
      <formula>0</formula>
    </cfRule>
    <cfRule type="cellIs" dxfId="21989" priority="779" stopIfTrue="1" operator="greaterThan">
      <formula>0</formula>
    </cfRule>
  </conditionalFormatting>
  <conditionalFormatting sqref="Q11">
    <cfRule type="cellIs" dxfId="21988" priority="776" stopIfTrue="1" operator="lessThan">
      <formula>0</formula>
    </cfRule>
    <cfRule type="cellIs" dxfId="21987" priority="777" stopIfTrue="1" operator="greaterThan">
      <formula>0</formula>
    </cfRule>
  </conditionalFormatting>
  <conditionalFormatting sqref="Q11">
    <cfRule type="cellIs" dxfId="21986" priority="774" stopIfTrue="1" operator="lessThan">
      <formula>0</formula>
    </cfRule>
    <cfRule type="cellIs" dxfId="21985" priority="775" stopIfTrue="1" operator="greaterThan">
      <formula>0</formula>
    </cfRule>
  </conditionalFormatting>
  <conditionalFormatting sqref="Q11">
    <cfRule type="cellIs" dxfId="21984" priority="772" stopIfTrue="1" operator="lessThan">
      <formula>0</formula>
    </cfRule>
    <cfRule type="cellIs" dxfId="21983" priority="773" stopIfTrue="1" operator="greaterThan">
      <formula>0</formula>
    </cfRule>
  </conditionalFormatting>
  <conditionalFormatting sqref="Q11">
    <cfRule type="cellIs" dxfId="21982" priority="770" stopIfTrue="1" operator="lessThan">
      <formula>0</formula>
    </cfRule>
    <cfRule type="cellIs" dxfId="21981" priority="771" stopIfTrue="1" operator="greaterThan">
      <formula>0</formula>
    </cfRule>
  </conditionalFormatting>
  <conditionalFormatting sqref="Q11">
    <cfRule type="cellIs" dxfId="21980" priority="768" stopIfTrue="1" operator="lessThan">
      <formula>0</formula>
    </cfRule>
    <cfRule type="cellIs" dxfId="21979" priority="769" stopIfTrue="1" operator="greaterThan">
      <formula>0</formula>
    </cfRule>
  </conditionalFormatting>
  <conditionalFormatting sqref="Q11">
    <cfRule type="cellIs" dxfId="21978" priority="766" stopIfTrue="1" operator="lessThan">
      <formula>0</formula>
    </cfRule>
    <cfRule type="cellIs" dxfId="21977" priority="767" stopIfTrue="1" operator="greaterThan">
      <formula>0</formula>
    </cfRule>
  </conditionalFormatting>
  <conditionalFormatting sqref="Q11">
    <cfRule type="cellIs" dxfId="21976" priority="764" stopIfTrue="1" operator="lessThan">
      <formula>0</formula>
    </cfRule>
    <cfRule type="cellIs" dxfId="21975" priority="765" stopIfTrue="1" operator="greaterThan">
      <formula>0</formula>
    </cfRule>
  </conditionalFormatting>
  <conditionalFormatting sqref="Q11">
    <cfRule type="cellIs" dxfId="21974" priority="762" stopIfTrue="1" operator="lessThan">
      <formula>0</formula>
    </cfRule>
    <cfRule type="cellIs" dxfId="21973" priority="763" stopIfTrue="1" operator="greaterThan">
      <formula>0</formula>
    </cfRule>
  </conditionalFormatting>
  <conditionalFormatting sqref="Q11">
    <cfRule type="cellIs" dxfId="21972" priority="760" stopIfTrue="1" operator="lessThan">
      <formula>0</formula>
    </cfRule>
    <cfRule type="cellIs" dxfId="21971" priority="761" stopIfTrue="1" operator="greaterThan">
      <formula>0</formula>
    </cfRule>
  </conditionalFormatting>
  <conditionalFormatting sqref="Q11">
    <cfRule type="cellIs" dxfId="21970" priority="758" stopIfTrue="1" operator="lessThan">
      <formula>0</formula>
    </cfRule>
    <cfRule type="cellIs" dxfId="21969" priority="759" stopIfTrue="1" operator="greaterThan">
      <formula>0</formula>
    </cfRule>
  </conditionalFormatting>
  <conditionalFormatting sqref="Q11">
    <cfRule type="cellIs" dxfId="21968" priority="756" stopIfTrue="1" operator="lessThan">
      <formula>0</formula>
    </cfRule>
    <cfRule type="cellIs" dxfId="21967" priority="757" stopIfTrue="1" operator="greaterThan">
      <formula>0</formula>
    </cfRule>
  </conditionalFormatting>
  <conditionalFormatting sqref="Q11">
    <cfRule type="cellIs" dxfId="21966" priority="754" stopIfTrue="1" operator="lessThan">
      <formula>0</formula>
    </cfRule>
    <cfRule type="cellIs" dxfId="21965" priority="755" stopIfTrue="1" operator="greaterThan">
      <formula>0</formula>
    </cfRule>
  </conditionalFormatting>
  <conditionalFormatting sqref="Q13">
    <cfRule type="cellIs" dxfId="21964" priority="752" stopIfTrue="1" operator="lessThan">
      <formula>0</formula>
    </cfRule>
    <cfRule type="cellIs" dxfId="21963" priority="753" stopIfTrue="1" operator="greaterThan">
      <formula>0</formula>
    </cfRule>
  </conditionalFormatting>
  <conditionalFormatting sqref="Q13">
    <cfRule type="cellIs" dxfId="21962" priority="750" stopIfTrue="1" operator="lessThan">
      <formula>0</formula>
    </cfRule>
    <cfRule type="cellIs" dxfId="21961" priority="751" stopIfTrue="1" operator="greaterThan">
      <formula>0</formula>
    </cfRule>
  </conditionalFormatting>
  <conditionalFormatting sqref="Q13">
    <cfRule type="cellIs" dxfId="21960" priority="748" stopIfTrue="1" operator="lessThan">
      <formula>0</formula>
    </cfRule>
    <cfRule type="cellIs" dxfId="21959" priority="749" stopIfTrue="1" operator="greaterThan">
      <formula>0</formula>
    </cfRule>
  </conditionalFormatting>
  <conditionalFormatting sqref="Q13">
    <cfRule type="cellIs" dxfId="21958" priority="746" stopIfTrue="1" operator="lessThan">
      <formula>0</formula>
    </cfRule>
    <cfRule type="cellIs" dxfId="21957" priority="747" stopIfTrue="1" operator="greaterThan">
      <formula>0</formula>
    </cfRule>
  </conditionalFormatting>
  <conditionalFormatting sqref="Q13">
    <cfRule type="cellIs" dxfId="21956" priority="744" stopIfTrue="1" operator="lessThan">
      <formula>0</formula>
    </cfRule>
    <cfRule type="cellIs" dxfId="21955" priority="745" stopIfTrue="1" operator="greaterThan">
      <formula>0</formula>
    </cfRule>
  </conditionalFormatting>
  <conditionalFormatting sqref="Q13">
    <cfRule type="cellIs" dxfId="21954" priority="742" stopIfTrue="1" operator="lessThan">
      <formula>0</formula>
    </cfRule>
    <cfRule type="cellIs" dxfId="21953" priority="743" stopIfTrue="1" operator="greaterThan">
      <formula>0</formula>
    </cfRule>
  </conditionalFormatting>
  <conditionalFormatting sqref="Q13">
    <cfRule type="cellIs" dxfId="21952" priority="740" stopIfTrue="1" operator="lessThan">
      <formula>0</formula>
    </cfRule>
    <cfRule type="cellIs" dxfId="21951" priority="741" stopIfTrue="1" operator="greaterThan">
      <formula>0</formula>
    </cfRule>
  </conditionalFormatting>
  <conditionalFormatting sqref="Q13">
    <cfRule type="cellIs" dxfId="21950" priority="738" stopIfTrue="1" operator="lessThan">
      <formula>0</formula>
    </cfRule>
    <cfRule type="cellIs" dxfId="21949" priority="739" stopIfTrue="1" operator="greaterThan">
      <formula>0</formula>
    </cfRule>
  </conditionalFormatting>
  <conditionalFormatting sqref="Q13">
    <cfRule type="cellIs" dxfId="21948" priority="736" stopIfTrue="1" operator="lessThan">
      <formula>0</formula>
    </cfRule>
    <cfRule type="cellIs" dxfId="21947" priority="737" stopIfTrue="1" operator="greaterThan">
      <formula>0</formula>
    </cfRule>
  </conditionalFormatting>
  <conditionalFormatting sqref="Q13">
    <cfRule type="cellIs" dxfId="21946" priority="734" stopIfTrue="1" operator="lessThan">
      <formula>0</formula>
    </cfRule>
    <cfRule type="cellIs" dxfId="21945" priority="735" stopIfTrue="1" operator="greaterThan">
      <formula>0</formula>
    </cfRule>
  </conditionalFormatting>
  <conditionalFormatting sqref="Q13">
    <cfRule type="cellIs" dxfId="21944" priority="732" stopIfTrue="1" operator="lessThan">
      <formula>0</formula>
    </cfRule>
    <cfRule type="cellIs" dxfId="21943" priority="733" stopIfTrue="1" operator="greaterThan">
      <formula>0</formula>
    </cfRule>
  </conditionalFormatting>
  <conditionalFormatting sqref="Q13">
    <cfRule type="cellIs" dxfId="21942" priority="730" stopIfTrue="1" operator="lessThan">
      <formula>0</formula>
    </cfRule>
    <cfRule type="cellIs" dxfId="21941" priority="731" stopIfTrue="1" operator="greaterThan">
      <formula>0</formula>
    </cfRule>
  </conditionalFormatting>
  <conditionalFormatting sqref="Q13">
    <cfRule type="cellIs" dxfId="21940" priority="728" stopIfTrue="1" operator="lessThan">
      <formula>0</formula>
    </cfRule>
    <cfRule type="cellIs" dxfId="21939" priority="729" stopIfTrue="1" operator="greaterThan">
      <formula>0</formula>
    </cfRule>
  </conditionalFormatting>
  <conditionalFormatting sqref="Q13">
    <cfRule type="cellIs" dxfId="21938" priority="726" stopIfTrue="1" operator="lessThan">
      <formula>0</formula>
    </cfRule>
    <cfRule type="cellIs" dxfId="21937" priority="727" stopIfTrue="1" operator="greaterThan">
      <formula>0</formula>
    </cfRule>
  </conditionalFormatting>
  <conditionalFormatting sqref="Q13">
    <cfRule type="cellIs" dxfId="21936" priority="724" stopIfTrue="1" operator="lessThan">
      <formula>0</formula>
    </cfRule>
    <cfRule type="cellIs" dxfId="21935" priority="725" stopIfTrue="1" operator="greaterThan">
      <formula>0</formula>
    </cfRule>
  </conditionalFormatting>
  <conditionalFormatting sqref="Q13">
    <cfRule type="cellIs" dxfId="21934" priority="722" stopIfTrue="1" operator="lessThan">
      <formula>0</formula>
    </cfRule>
    <cfRule type="cellIs" dxfId="21933" priority="723" stopIfTrue="1" operator="greaterThan">
      <formula>0</formula>
    </cfRule>
  </conditionalFormatting>
  <conditionalFormatting sqref="Q13">
    <cfRule type="cellIs" dxfId="21932" priority="720" stopIfTrue="1" operator="lessThan">
      <formula>0</formula>
    </cfRule>
    <cfRule type="cellIs" dxfId="21931" priority="721" stopIfTrue="1" operator="greaterThan">
      <formula>0</formula>
    </cfRule>
  </conditionalFormatting>
  <conditionalFormatting sqref="Q13">
    <cfRule type="cellIs" dxfId="21930" priority="718" stopIfTrue="1" operator="lessThan">
      <formula>0</formula>
    </cfRule>
    <cfRule type="cellIs" dxfId="21929" priority="719" stopIfTrue="1" operator="greaterThan">
      <formula>0</formula>
    </cfRule>
  </conditionalFormatting>
  <conditionalFormatting sqref="Q13">
    <cfRule type="cellIs" dxfId="21928" priority="716" stopIfTrue="1" operator="lessThan">
      <formula>0</formula>
    </cfRule>
    <cfRule type="cellIs" dxfId="21927" priority="717" stopIfTrue="1" operator="greaterThan">
      <formula>0</formula>
    </cfRule>
  </conditionalFormatting>
  <conditionalFormatting sqref="Q13">
    <cfRule type="cellIs" dxfId="21926" priority="714" stopIfTrue="1" operator="lessThan">
      <formula>0</formula>
    </cfRule>
    <cfRule type="cellIs" dxfId="21925" priority="715" stopIfTrue="1" operator="greaterThan">
      <formula>0</formula>
    </cfRule>
  </conditionalFormatting>
  <conditionalFormatting sqref="Q13">
    <cfRule type="cellIs" dxfId="21924" priority="712" stopIfTrue="1" operator="lessThan">
      <formula>0</formula>
    </cfRule>
    <cfRule type="cellIs" dxfId="21923" priority="713" stopIfTrue="1" operator="greaterThan">
      <formula>0</formula>
    </cfRule>
  </conditionalFormatting>
  <conditionalFormatting sqref="Q13">
    <cfRule type="cellIs" dxfId="21922" priority="710" stopIfTrue="1" operator="lessThan">
      <formula>0</formula>
    </cfRule>
    <cfRule type="cellIs" dxfId="21921" priority="711" stopIfTrue="1" operator="greaterThan">
      <formula>0</formula>
    </cfRule>
  </conditionalFormatting>
  <conditionalFormatting sqref="Q13">
    <cfRule type="cellIs" dxfId="21920" priority="708" stopIfTrue="1" operator="lessThan">
      <formula>0</formula>
    </cfRule>
    <cfRule type="cellIs" dxfId="21919" priority="709" stopIfTrue="1" operator="greaterThan">
      <formula>0</formula>
    </cfRule>
  </conditionalFormatting>
  <conditionalFormatting sqref="Q13">
    <cfRule type="cellIs" dxfId="21918" priority="706" stopIfTrue="1" operator="lessThan">
      <formula>0</formula>
    </cfRule>
    <cfRule type="cellIs" dxfId="21917" priority="707" stopIfTrue="1" operator="greaterThan">
      <formula>0</formula>
    </cfRule>
  </conditionalFormatting>
  <conditionalFormatting sqref="Q13">
    <cfRule type="cellIs" dxfId="21916" priority="704" stopIfTrue="1" operator="lessThan">
      <formula>0</formula>
    </cfRule>
    <cfRule type="cellIs" dxfId="21915" priority="705" stopIfTrue="1" operator="greaterThan">
      <formula>0</formula>
    </cfRule>
  </conditionalFormatting>
  <conditionalFormatting sqref="Q13">
    <cfRule type="cellIs" dxfId="21914" priority="702" stopIfTrue="1" operator="lessThan">
      <formula>0</formula>
    </cfRule>
    <cfRule type="cellIs" dxfId="21913" priority="703" stopIfTrue="1" operator="greaterThan">
      <formula>0</formula>
    </cfRule>
  </conditionalFormatting>
  <conditionalFormatting sqref="Q13">
    <cfRule type="cellIs" dxfId="21912" priority="700" stopIfTrue="1" operator="lessThan">
      <formula>0</formula>
    </cfRule>
    <cfRule type="cellIs" dxfId="21911" priority="701" stopIfTrue="1" operator="greaterThan">
      <formula>0</formula>
    </cfRule>
  </conditionalFormatting>
  <conditionalFormatting sqref="Q13">
    <cfRule type="cellIs" dxfId="21910" priority="698" stopIfTrue="1" operator="lessThan">
      <formula>0</formula>
    </cfRule>
    <cfRule type="cellIs" dxfId="21909" priority="699" stopIfTrue="1" operator="greaterThan">
      <formula>0</formula>
    </cfRule>
  </conditionalFormatting>
  <conditionalFormatting sqref="Q13">
    <cfRule type="cellIs" dxfId="21908" priority="696" stopIfTrue="1" operator="lessThan">
      <formula>0</formula>
    </cfRule>
    <cfRule type="cellIs" dxfId="21907" priority="697" stopIfTrue="1" operator="greaterThan">
      <formula>0</formula>
    </cfRule>
  </conditionalFormatting>
  <conditionalFormatting sqref="Q13">
    <cfRule type="cellIs" dxfId="21906" priority="694" stopIfTrue="1" operator="lessThan">
      <formula>0</formula>
    </cfRule>
    <cfRule type="cellIs" dxfId="21905" priority="695" stopIfTrue="1" operator="greaterThan">
      <formula>0</formula>
    </cfRule>
  </conditionalFormatting>
  <conditionalFormatting sqref="Q13">
    <cfRule type="cellIs" dxfId="21904" priority="692" stopIfTrue="1" operator="lessThan">
      <formula>0</formula>
    </cfRule>
    <cfRule type="cellIs" dxfId="21903" priority="693" stopIfTrue="1" operator="greaterThan">
      <formula>0</formula>
    </cfRule>
  </conditionalFormatting>
  <conditionalFormatting sqref="Q13">
    <cfRule type="cellIs" dxfId="21902" priority="690" stopIfTrue="1" operator="lessThan">
      <formula>0</formula>
    </cfRule>
    <cfRule type="cellIs" dxfId="21901" priority="691" stopIfTrue="1" operator="greaterThan">
      <formula>0</formula>
    </cfRule>
  </conditionalFormatting>
  <conditionalFormatting sqref="Q13">
    <cfRule type="cellIs" dxfId="21900" priority="688" stopIfTrue="1" operator="lessThan">
      <formula>0</formula>
    </cfRule>
    <cfRule type="cellIs" dxfId="21899" priority="689" stopIfTrue="1" operator="greaterThan">
      <formula>0</formula>
    </cfRule>
  </conditionalFormatting>
  <conditionalFormatting sqref="Q13">
    <cfRule type="cellIs" dxfId="21898" priority="686" stopIfTrue="1" operator="lessThan">
      <formula>0</formula>
    </cfRule>
    <cfRule type="cellIs" dxfId="21897" priority="687" stopIfTrue="1" operator="greaterThan">
      <formula>0</formula>
    </cfRule>
  </conditionalFormatting>
  <conditionalFormatting sqref="Q13">
    <cfRule type="cellIs" dxfId="21896" priority="684" stopIfTrue="1" operator="lessThan">
      <formula>0</formula>
    </cfRule>
    <cfRule type="cellIs" dxfId="21895" priority="685" stopIfTrue="1" operator="greaterThan">
      <formula>0</formula>
    </cfRule>
  </conditionalFormatting>
  <conditionalFormatting sqref="Q13">
    <cfRule type="cellIs" dxfId="21894" priority="682" stopIfTrue="1" operator="lessThan">
      <formula>0</formula>
    </cfRule>
    <cfRule type="cellIs" dxfId="21893" priority="683" stopIfTrue="1" operator="greaterThan">
      <formula>0</formula>
    </cfRule>
  </conditionalFormatting>
  <conditionalFormatting sqref="Q13">
    <cfRule type="cellIs" dxfId="21892" priority="680" stopIfTrue="1" operator="lessThan">
      <formula>0</formula>
    </cfRule>
    <cfRule type="cellIs" dxfId="21891" priority="681" stopIfTrue="1" operator="greaterThan">
      <formula>0</formula>
    </cfRule>
  </conditionalFormatting>
  <conditionalFormatting sqref="Q13">
    <cfRule type="cellIs" dxfId="21890" priority="678" stopIfTrue="1" operator="lessThan">
      <formula>0</formula>
    </cfRule>
    <cfRule type="cellIs" dxfId="21889" priority="679" stopIfTrue="1" operator="greaterThan">
      <formula>0</formula>
    </cfRule>
  </conditionalFormatting>
  <conditionalFormatting sqref="Q13">
    <cfRule type="cellIs" dxfId="21888" priority="676" stopIfTrue="1" operator="lessThan">
      <formula>0</formula>
    </cfRule>
    <cfRule type="cellIs" dxfId="21887" priority="677" stopIfTrue="1" operator="greaterThan">
      <formula>0</formula>
    </cfRule>
  </conditionalFormatting>
  <conditionalFormatting sqref="Q13">
    <cfRule type="cellIs" dxfId="21886" priority="674" stopIfTrue="1" operator="lessThan">
      <formula>0</formula>
    </cfRule>
    <cfRule type="cellIs" dxfId="21885" priority="675" stopIfTrue="1" operator="greaterThan">
      <formula>0</formula>
    </cfRule>
  </conditionalFormatting>
  <conditionalFormatting sqref="Q13">
    <cfRule type="cellIs" dxfId="21884" priority="672" stopIfTrue="1" operator="lessThan">
      <formula>0</formula>
    </cfRule>
    <cfRule type="cellIs" dxfId="21883" priority="673" stopIfTrue="1" operator="greaterThan">
      <formula>0</formula>
    </cfRule>
  </conditionalFormatting>
  <conditionalFormatting sqref="Q15">
    <cfRule type="cellIs" dxfId="21882" priority="670" stopIfTrue="1" operator="lessThan">
      <formula>0</formula>
    </cfRule>
    <cfRule type="cellIs" dxfId="21881" priority="671" stopIfTrue="1" operator="greaterThan">
      <formula>0</formula>
    </cfRule>
  </conditionalFormatting>
  <conditionalFormatting sqref="Q15">
    <cfRule type="cellIs" dxfId="21880" priority="668" stopIfTrue="1" operator="lessThan">
      <formula>0</formula>
    </cfRule>
    <cfRule type="cellIs" dxfId="21879" priority="669" stopIfTrue="1" operator="greaterThan">
      <formula>0</formula>
    </cfRule>
  </conditionalFormatting>
  <conditionalFormatting sqref="Q15">
    <cfRule type="cellIs" dxfId="21878" priority="666" stopIfTrue="1" operator="lessThan">
      <formula>0</formula>
    </cfRule>
    <cfRule type="cellIs" dxfId="21877" priority="667" stopIfTrue="1" operator="greaterThan">
      <formula>0</formula>
    </cfRule>
  </conditionalFormatting>
  <conditionalFormatting sqref="Q15">
    <cfRule type="cellIs" dxfId="21876" priority="664" stopIfTrue="1" operator="lessThan">
      <formula>0</formula>
    </cfRule>
    <cfRule type="cellIs" dxfId="21875" priority="665" stopIfTrue="1" operator="greaterThan">
      <formula>0</formula>
    </cfRule>
  </conditionalFormatting>
  <conditionalFormatting sqref="Q15">
    <cfRule type="cellIs" dxfId="21874" priority="662" stopIfTrue="1" operator="lessThan">
      <formula>0</formula>
    </cfRule>
    <cfRule type="cellIs" dxfId="21873" priority="663" stopIfTrue="1" operator="greaterThan">
      <formula>0</formula>
    </cfRule>
  </conditionalFormatting>
  <conditionalFormatting sqref="Q15">
    <cfRule type="cellIs" dxfId="21872" priority="660" stopIfTrue="1" operator="lessThan">
      <formula>0</formula>
    </cfRule>
    <cfRule type="cellIs" dxfId="21871" priority="661" stopIfTrue="1" operator="greaterThan">
      <formula>0</formula>
    </cfRule>
  </conditionalFormatting>
  <conditionalFormatting sqref="Q15">
    <cfRule type="cellIs" dxfId="21870" priority="658" stopIfTrue="1" operator="lessThan">
      <formula>0</formula>
    </cfRule>
    <cfRule type="cellIs" dxfId="21869" priority="659" stopIfTrue="1" operator="greaterThan">
      <formula>0</formula>
    </cfRule>
  </conditionalFormatting>
  <conditionalFormatting sqref="Q15">
    <cfRule type="cellIs" dxfId="21868" priority="656" stopIfTrue="1" operator="lessThan">
      <formula>0</formula>
    </cfRule>
    <cfRule type="cellIs" dxfId="21867" priority="657" stopIfTrue="1" operator="greaterThan">
      <formula>0</formula>
    </cfRule>
  </conditionalFormatting>
  <conditionalFormatting sqref="Q15">
    <cfRule type="cellIs" dxfId="21866" priority="654" stopIfTrue="1" operator="lessThan">
      <formula>0</formula>
    </cfRule>
    <cfRule type="cellIs" dxfId="21865" priority="655" stopIfTrue="1" operator="greaterThan">
      <formula>0</formula>
    </cfRule>
  </conditionalFormatting>
  <conditionalFormatting sqref="Q15">
    <cfRule type="cellIs" dxfId="21864" priority="652" stopIfTrue="1" operator="lessThan">
      <formula>0</formula>
    </cfRule>
    <cfRule type="cellIs" dxfId="21863" priority="653" stopIfTrue="1" operator="greaterThan">
      <formula>0</formula>
    </cfRule>
  </conditionalFormatting>
  <conditionalFormatting sqref="Q15">
    <cfRule type="cellIs" dxfId="21862" priority="650" stopIfTrue="1" operator="lessThan">
      <formula>0</formula>
    </cfRule>
    <cfRule type="cellIs" dxfId="21861" priority="651" stopIfTrue="1" operator="greaterThan">
      <formula>0</formula>
    </cfRule>
  </conditionalFormatting>
  <conditionalFormatting sqref="Q15">
    <cfRule type="cellIs" dxfId="21860" priority="648" stopIfTrue="1" operator="lessThan">
      <formula>0</formula>
    </cfRule>
    <cfRule type="cellIs" dxfId="21859" priority="649" stopIfTrue="1" operator="greaterThan">
      <formula>0</formula>
    </cfRule>
  </conditionalFormatting>
  <conditionalFormatting sqref="Q15">
    <cfRule type="cellIs" dxfId="21858" priority="646" stopIfTrue="1" operator="lessThan">
      <formula>0</formula>
    </cfRule>
    <cfRule type="cellIs" dxfId="21857" priority="647" stopIfTrue="1" operator="greaterThan">
      <formula>0</formula>
    </cfRule>
  </conditionalFormatting>
  <conditionalFormatting sqref="Q15">
    <cfRule type="cellIs" dxfId="21856" priority="644" stopIfTrue="1" operator="lessThan">
      <formula>0</formula>
    </cfRule>
    <cfRule type="cellIs" dxfId="21855" priority="645" stopIfTrue="1" operator="greaterThan">
      <formula>0</formula>
    </cfRule>
  </conditionalFormatting>
  <conditionalFormatting sqref="Q15">
    <cfRule type="cellIs" dxfId="21854" priority="642" stopIfTrue="1" operator="lessThan">
      <formula>0</formula>
    </cfRule>
    <cfRule type="cellIs" dxfId="21853" priority="643" stopIfTrue="1" operator="greaterThan">
      <formula>0</formula>
    </cfRule>
  </conditionalFormatting>
  <conditionalFormatting sqref="Q15">
    <cfRule type="cellIs" dxfId="21852" priority="640" stopIfTrue="1" operator="lessThan">
      <formula>0</formula>
    </cfRule>
    <cfRule type="cellIs" dxfId="21851" priority="641" stopIfTrue="1" operator="greaterThan">
      <formula>0</formula>
    </cfRule>
  </conditionalFormatting>
  <conditionalFormatting sqref="Q15">
    <cfRule type="cellIs" dxfId="21850" priority="638" stopIfTrue="1" operator="lessThan">
      <formula>0</formula>
    </cfRule>
    <cfRule type="cellIs" dxfId="21849" priority="639" stopIfTrue="1" operator="greaterThan">
      <formula>0</formula>
    </cfRule>
  </conditionalFormatting>
  <conditionalFormatting sqref="Q15">
    <cfRule type="cellIs" dxfId="21848" priority="636" stopIfTrue="1" operator="lessThan">
      <formula>0</formula>
    </cfRule>
    <cfRule type="cellIs" dxfId="21847" priority="637" stopIfTrue="1" operator="greaterThan">
      <formula>0</formula>
    </cfRule>
  </conditionalFormatting>
  <conditionalFormatting sqref="Q15">
    <cfRule type="cellIs" dxfId="21846" priority="634" stopIfTrue="1" operator="lessThan">
      <formula>0</formula>
    </cfRule>
    <cfRule type="cellIs" dxfId="21845" priority="635" stopIfTrue="1" operator="greaterThan">
      <formula>0</formula>
    </cfRule>
  </conditionalFormatting>
  <conditionalFormatting sqref="Q15">
    <cfRule type="cellIs" dxfId="21844" priority="632" stopIfTrue="1" operator="lessThan">
      <formula>0</formula>
    </cfRule>
    <cfRule type="cellIs" dxfId="21843" priority="633" stopIfTrue="1" operator="greaterThan">
      <formula>0</formula>
    </cfRule>
  </conditionalFormatting>
  <conditionalFormatting sqref="Q15">
    <cfRule type="cellIs" dxfId="21842" priority="630" stopIfTrue="1" operator="lessThan">
      <formula>0</formula>
    </cfRule>
    <cfRule type="cellIs" dxfId="21841" priority="631" stopIfTrue="1" operator="greaterThan">
      <formula>0</formula>
    </cfRule>
  </conditionalFormatting>
  <conditionalFormatting sqref="Q15">
    <cfRule type="cellIs" dxfId="21840" priority="628" stopIfTrue="1" operator="lessThan">
      <formula>0</formula>
    </cfRule>
    <cfRule type="cellIs" dxfId="21839" priority="629" stopIfTrue="1" operator="greaterThan">
      <formula>0</formula>
    </cfRule>
  </conditionalFormatting>
  <conditionalFormatting sqref="Q15">
    <cfRule type="cellIs" dxfId="21838" priority="626" stopIfTrue="1" operator="lessThan">
      <formula>0</formula>
    </cfRule>
    <cfRule type="cellIs" dxfId="21837" priority="627" stopIfTrue="1" operator="greaterThan">
      <formula>0</formula>
    </cfRule>
  </conditionalFormatting>
  <conditionalFormatting sqref="Q15">
    <cfRule type="cellIs" dxfId="21836" priority="624" stopIfTrue="1" operator="lessThan">
      <formula>0</formula>
    </cfRule>
    <cfRule type="cellIs" dxfId="21835" priority="625" stopIfTrue="1" operator="greaterThan">
      <formula>0</formula>
    </cfRule>
  </conditionalFormatting>
  <conditionalFormatting sqref="Q15">
    <cfRule type="cellIs" dxfId="21834" priority="622" stopIfTrue="1" operator="lessThan">
      <formula>0</formula>
    </cfRule>
    <cfRule type="cellIs" dxfId="21833" priority="623" stopIfTrue="1" operator="greaterThan">
      <formula>0</formula>
    </cfRule>
  </conditionalFormatting>
  <conditionalFormatting sqref="Q15">
    <cfRule type="cellIs" dxfId="21832" priority="620" stopIfTrue="1" operator="lessThan">
      <formula>0</formula>
    </cfRule>
    <cfRule type="cellIs" dxfId="21831" priority="621" stopIfTrue="1" operator="greaterThan">
      <formula>0</formula>
    </cfRule>
  </conditionalFormatting>
  <conditionalFormatting sqref="Q15">
    <cfRule type="cellIs" dxfId="21830" priority="618" stopIfTrue="1" operator="lessThan">
      <formula>0</formula>
    </cfRule>
    <cfRule type="cellIs" dxfId="21829" priority="619" stopIfTrue="1" operator="greaterThan">
      <formula>0</formula>
    </cfRule>
  </conditionalFormatting>
  <conditionalFormatting sqref="Q15">
    <cfRule type="cellIs" dxfId="21828" priority="616" stopIfTrue="1" operator="lessThan">
      <formula>0</formula>
    </cfRule>
    <cfRule type="cellIs" dxfId="21827" priority="617" stopIfTrue="1" operator="greaterThan">
      <formula>0</formula>
    </cfRule>
  </conditionalFormatting>
  <conditionalFormatting sqref="Q15">
    <cfRule type="cellIs" dxfId="21826" priority="614" stopIfTrue="1" operator="lessThan">
      <formula>0</formula>
    </cfRule>
    <cfRule type="cellIs" dxfId="21825" priority="615" stopIfTrue="1" operator="greaterThan">
      <formula>0</formula>
    </cfRule>
  </conditionalFormatting>
  <conditionalFormatting sqref="Q15">
    <cfRule type="cellIs" dxfId="21824" priority="612" stopIfTrue="1" operator="lessThan">
      <formula>0</formula>
    </cfRule>
    <cfRule type="cellIs" dxfId="21823" priority="613" stopIfTrue="1" operator="greaterThan">
      <formula>0</formula>
    </cfRule>
  </conditionalFormatting>
  <conditionalFormatting sqref="Q15">
    <cfRule type="cellIs" dxfId="21822" priority="610" stopIfTrue="1" operator="lessThan">
      <formula>0</formula>
    </cfRule>
    <cfRule type="cellIs" dxfId="21821" priority="611" stopIfTrue="1" operator="greaterThan">
      <formula>0</formula>
    </cfRule>
  </conditionalFormatting>
  <conditionalFormatting sqref="Q15">
    <cfRule type="cellIs" dxfId="21820" priority="608" stopIfTrue="1" operator="lessThan">
      <formula>0</formula>
    </cfRule>
    <cfRule type="cellIs" dxfId="21819" priority="609" stopIfTrue="1" operator="greaterThan">
      <formula>0</formula>
    </cfRule>
  </conditionalFormatting>
  <conditionalFormatting sqref="Q15">
    <cfRule type="cellIs" dxfId="21818" priority="606" stopIfTrue="1" operator="lessThan">
      <formula>0</formula>
    </cfRule>
    <cfRule type="cellIs" dxfId="21817" priority="607" stopIfTrue="1" operator="greaterThan">
      <formula>0</formula>
    </cfRule>
  </conditionalFormatting>
  <conditionalFormatting sqref="Q15">
    <cfRule type="cellIs" dxfId="21816" priority="604" stopIfTrue="1" operator="lessThan">
      <formula>0</formula>
    </cfRule>
    <cfRule type="cellIs" dxfId="21815" priority="605" stopIfTrue="1" operator="greaterThan">
      <formula>0</formula>
    </cfRule>
  </conditionalFormatting>
  <conditionalFormatting sqref="Q15">
    <cfRule type="cellIs" dxfId="21814" priority="602" stopIfTrue="1" operator="lessThan">
      <formula>0</formula>
    </cfRule>
    <cfRule type="cellIs" dxfId="21813" priority="603" stopIfTrue="1" operator="greaterThan">
      <formula>0</formula>
    </cfRule>
  </conditionalFormatting>
  <conditionalFormatting sqref="Q15">
    <cfRule type="cellIs" dxfId="21812" priority="600" stopIfTrue="1" operator="lessThan">
      <formula>0</formula>
    </cfRule>
    <cfRule type="cellIs" dxfId="21811" priority="601" stopIfTrue="1" operator="greaterThan">
      <formula>0</formula>
    </cfRule>
  </conditionalFormatting>
  <conditionalFormatting sqref="Q15">
    <cfRule type="cellIs" dxfId="21810" priority="598" stopIfTrue="1" operator="lessThan">
      <formula>0</formula>
    </cfRule>
    <cfRule type="cellIs" dxfId="21809" priority="599" stopIfTrue="1" operator="greaterThan">
      <formula>0</formula>
    </cfRule>
  </conditionalFormatting>
  <conditionalFormatting sqref="Q15">
    <cfRule type="cellIs" dxfId="21808" priority="596" stopIfTrue="1" operator="lessThan">
      <formula>0</formula>
    </cfRule>
    <cfRule type="cellIs" dxfId="21807" priority="597" stopIfTrue="1" operator="greaterThan">
      <formula>0</formula>
    </cfRule>
  </conditionalFormatting>
  <conditionalFormatting sqref="Q15">
    <cfRule type="cellIs" dxfId="21806" priority="594" stopIfTrue="1" operator="lessThan">
      <formula>0</formula>
    </cfRule>
    <cfRule type="cellIs" dxfId="21805" priority="595" stopIfTrue="1" operator="greaterThan">
      <formula>0</formula>
    </cfRule>
  </conditionalFormatting>
  <conditionalFormatting sqref="Q15">
    <cfRule type="cellIs" dxfId="21804" priority="592" stopIfTrue="1" operator="lessThan">
      <formula>0</formula>
    </cfRule>
    <cfRule type="cellIs" dxfId="21803" priority="593" stopIfTrue="1" operator="greaterThan">
      <formula>0</formula>
    </cfRule>
  </conditionalFormatting>
  <conditionalFormatting sqref="Q15">
    <cfRule type="cellIs" dxfId="21802" priority="590" stopIfTrue="1" operator="lessThan">
      <formula>0</formula>
    </cfRule>
    <cfRule type="cellIs" dxfId="21801" priority="591" stopIfTrue="1" operator="greaterThan">
      <formula>0</formula>
    </cfRule>
  </conditionalFormatting>
  <conditionalFormatting sqref="Q17">
    <cfRule type="cellIs" dxfId="21800" priority="588" stopIfTrue="1" operator="lessThan">
      <formula>0</formula>
    </cfRule>
    <cfRule type="cellIs" dxfId="21799" priority="589" stopIfTrue="1" operator="greaterThan">
      <formula>0</formula>
    </cfRule>
  </conditionalFormatting>
  <conditionalFormatting sqref="Q17">
    <cfRule type="cellIs" dxfId="21798" priority="586" stopIfTrue="1" operator="lessThan">
      <formula>0</formula>
    </cfRule>
    <cfRule type="cellIs" dxfId="21797" priority="587" stopIfTrue="1" operator="greaterThan">
      <formula>0</formula>
    </cfRule>
  </conditionalFormatting>
  <conditionalFormatting sqref="Q17">
    <cfRule type="cellIs" dxfId="21796" priority="584" stopIfTrue="1" operator="lessThan">
      <formula>0</formula>
    </cfRule>
    <cfRule type="cellIs" dxfId="21795" priority="585" stopIfTrue="1" operator="greaterThan">
      <formula>0</formula>
    </cfRule>
  </conditionalFormatting>
  <conditionalFormatting sqref="Q17">
    <cfRule type="cellIs" dxfId="21794" priority="582" stopIfTrue="1" operator="lessThan">
      <formula>0</formula>
    </cfRule>
    <cfRule type="cellIs" dxfId="21793" priority="583" stopIfTrue="1" operator="greaterThan">
      <formula>0</formula>
    </cfRule>
  </conditionalFormatting>
  <conditionalFormatting sqref="Q17">
    <cfRule type="cellIs" dxfId="21792" priority="580" stopIfTrue="1" operator="lessThan">
      <formula>0</formula>
    </cfRule>
    <cfRule type="cellIs" dxfId="21791" priority="581" stopIfTrue="1" operator="greaterThan">
      <formula>0</formula>
    </cfRule>
  </conditionalFormatting>
  <conditionalFormatting sqref="Q17">
    <cfRule type="cellIs" dxfId="21790" priority="578" stopIfTrue="1" operator="lessThan">
      <formula>0</formula>
    </cfRule>
    <cfRule type="cellIs" dxfId="21789" priority="579" stopIfTrue="1" operator="greaterThan">
      <formula>0</formula>
    </cfRule>
  </conditionalFormatting>
  <conditionalFormatting sqref="Q17">
    <cfRule type="cellIs" dxfId="21788" priority="576" stopIfTrue="1" operator="lessThan">
      <formula>0</formula>
    </cfRule>
    <cfRule type="cellIs" dxfId="21787" priority="577" stopIfTrue="1" operator="greaterThan">
      <formula>0</formula>
    </cfRule>
  </conditionalFormatting>
  <conditionalFormatting sqref="Q17">
    <cfRule type="cellIs" dxfId="21786" priority="574" stopIfTrue="1" operator="lessThan">
      <formula>0</formula>
    </cfRule>
    <cfRule type="cellIs" dxfId="21785" priority="575" stopIfTrue="1" operator="greaterThan">
      <formula>0</formula>
    </cfRule>
  </conditionalFormatting>
  <conditionalFormatting sqref="Q17">
    <cfRule type="cellIs" dxfId="21784" priority="572" stopIfTrue="1" operator="lessThan">
      <formula>0</formula>
    </cfRule>
    <cfRule type="cellIs" dxfId="21783" priority="573" stopIfTrue="1" operator="greaterThan">
      <formula>0</formula>
    </cfRule>
  </conditionalFormatting>
  <conditionalFormatting sqref="Q17">
    <cfRule type="cellIs" dxfId="21782" priority="570" stopIfTrue="1" operator="lessThan">
      <formula>0</formula>
    </cfRule>
    <cfRule type="cellIs" dxfId="21781" priority="571" stopIfTrue="1" operator="greaterThan">
      <formula>0</formula>
    </cfRule>
  </conditionalFormatting>
  <conditionalFormatting sqref="Q17">
    <cfRule type="cellIs" dxfId="21780" priority="568" stopIfTrue="1" operator="lessThan">
      <formula>0</formula>
    </cfRule>
    <cfRule type="cellIs" dxfId="21779" priority="569" stopIfTrue="1" operator="greaterThan">
      <formula>0</formula>
    </cfRule>
  </conditionalFormatting>
  <conditionalFormatting sqref="Q17">
    <cfRule type="cellIs" dxfId="21778" priority="566" stopIfTrue="1" operator="lessThan">
      <formula>0</formula>
    </cfRule>
    <cfRule type="cellIs" dxfId="21777" priority="567" stopIfTrue="1" operator="greaterThan">
      <formula>0</formula>
    </cfRule>
  </conditionalFormatting>
  <conditionalFormatting sqref="Q17">
    <cfRule type="cellIs" dxfId="21776" priority="564" stopIfTrue="1" operator="lessThan">
      <formula>0</formula>
    </cfRule>
    <cfRule type="cellIs" dxfId="21775" priority="565" stopIfTrue="1" operator="greaterThan">
      <formula>0</formula>
    </cfRule>
  </conditionalFormatting>
  <conditionalFormatting sqref="Q17">
    <cfRule type="cellIs" dxfId="21774" priority="562" stopIfTrue="1" operator="lessThan">
      <formula>0</formula>
    </cfRule>
    <cfRule type="cellIs" dxfId="21773" priority="563" stopIfTrue="1" operator="greaterThan">
      <formula>0</formula>
    </cfRule>
  </conditionalFormatting>
  <conditionalFormatting sqref="Q17">
    <cfRule type="cellIs" dxfId="21772" priority="560" stopIfTrue="1" operator="lessThan">
      <formula>0</formula>
    </cfRule>
    <cfRule type="cellIs" dxfId="21771" priority="561" stopIfTrue="1" operator="greaterThan">
      <formula>0</formula>
    </cfRule>
  </conditionalFormatting>
  <conditionalFormatting sqref="Q17">
    <cfRule type="cellIs" dxfId="21770" priority="558" stopIfTrue="1" operator="lessThan">
      <formula>0</formula>
    </cfRule>
    <cfRule type="cellIs" dxfId="21769" priority="559" stopIfTrue="1" operator="greaterThan">
      <formula>0</formula>
    </cfRule>
  </conditionalFormatting>
  <conditionalFormatting sqref="Q17">
    <cfRule type="cellIs" dxfId="21768" priority="556" stopIfTrue="1" operator="lessThan">
      <formula>0</formula>
    </cfRule>
    <cfRule type="cellIs" dxfId="21767" priority="557" stopIfTrue="1" operator="greaterThan">
      <formula>0</formula>
    </cfRule>
  </conditionalFormatting>
  <conditionalFormatting sqref="Q17">
    <cfRule type="cellIs" dxfId="21766" priority="554" stopIfTrue="1" operator="lessThan">
      <formula>0</formula>
    </cfRule>
    <cfRule type="cellIs" dxfId="21765" priority="555" stopIfTrue="1" operator="greaterThan">
      <formula>0</formula>
    </cfRule>
  </conditionalFormatting>
  <conditionalFormatting sqref="Q17">
    <cfRule type="cellIs" dxfId="21764" priority="552" stopIfTrue="1" operator="lessThan">
      <formula>0</formula>
    </cfRule>
    <cfRule type="cellIs" dxfId="21763" priority="553" stopIfTrue="1" operator="greaterThan">
      <formula>0</formula>
    </cfRule>
  </conditionalFormatting>
  <conditionalFormatting sqref="Q17">
    <cfRule type="cellIs" dxfId="21762" priority="550" stopIfTrue="1" operator="lessThan">
      <formula>0</formula>
    </cfRule>
    <cfRule type="cellIs" dxfId="21761" priority="551" stopIfTrue="1" operator="greaterThan">
      <formula>0</formula>
    </cfRule>
  </conditionalFormatting>
  <conditionalFormatting sqref="Q17">
    <cfRule type="cellIs" dxfId="21760" priority="548" stopIfTrue="1" operator="lessThan">
      <formula>0</formula>
    </cfRule>
    <cfRule type="cellIs" dxfId="21759" priority="549" stopIfTrue="1" operator="greaterThan">
      <formula>0</formula>
    </cfRule>
  </conditionalFormatting>
  <conditionalFormatting sqref="Q17">
    <cfRule type="cellIs" dxfId="21758" priority="546" stopIfTrue="1" operator="lessThan">
      <formula>0</formula>
    </cfRule>
    <cfRule type="cellIs" dxfId="21757" priority="547" stopIfTrue="1" operator="greaterThan">
      <formula>0</formula>
    </cfRule>
  </conditionalFormatting>
  <conditionalFormatting sqref="Q17">
    <cfRule type="cellIs" dxfId="21756" priority="544" stopIfTrue="1" operator="lessThan">
      <formula>0</formula>
    </cfRule>
    <cfRule type="cellIs" dxfId="21755" priority="545" stopIfTrue="1" operator="greaterThan">
      <formula>0</formula>
    </cfRule>
  </conditionalFormatting>
  <conditionalFormatting sqref="Q17">
    <cfRule type="cellIs" dxfId="21754" priority="542" stopIfTrue="1" operator="lessThan">
      <formula>0</formula>
    </cfRule>
    <cfRule type="cellIs" dxfId="21753" priority="543" stopIfTrue="1" operator="greaterThan">
      <formula>0</formula>
    </cfRule>
  </conditionalFormatting>
  <conditionalFormatting sqref="Q17">
    <cfRule type="cellIs" dxfId="21752" priority="540" stopIfTrue="1" operator="lessThan">
      <formula>0</formula>
    </cfRule>
    <cfRule type="cellIs" dxfId="21751" priority="541" stopIfTrue="1" operator="greaterThan">
      <formula>0</formula>
    </cfRule>
  </conditionalFormatting>
  <conditionalFormatting sqref="Q17">
    <cfRule type="cellIs" dxfId="21750" priority="538" stopIfTrue="1" operator="lessThan">
      <formula>0</formula>
    </cfRule>
    <cfRule type="cellIs" dxfId="21749" priority="539" stopIfTrue="1" operator="greaterThan">
      <formula>0</formula>
    </cfRule>
  </conditionalFormatting>
  <conditionalFormatting sqref="Q17">
    <cfRule type="cellIs" dxfId="21748" priority="536" stopIfTrue="1" operator="lessThan">
      <formula>0</formula>
    </cfRule>
    <cfRule type="cellIs" dxfId="21747" priority="537" stopIfTrue="1" operator="greaterThan">
      <formula>0</formula>
    </cfRule>
  </conditionalFormatting>
  <conditionalFormatting sqref="Q17">
    <cfRule type="cellIs" dxfId="21746" priority="534" stopIfTrue="1" operator="lessThan">
      <formula>0</formula>
    </cfRule>
    <cfRule type="cellIs" dxfId="21745" priority="535" stopIfTrue="1" operator="greaterThan">
      <formula>0</formula>
    </cfRule>
  </conditionalFormatting>
  <conditionalFormatting sqref="Q17">
    <cfRule type="cellIs" dxfId="21744" priority="532" stopIfTrue="1" operator="lessThan">
      <formula>0</formula>
    </cfRule>
    <cfRule type="cellIs" dxfId="21743" priority="533" stopIfTrue="1" operator="greaterThan">
      <formula>0</formula>
    </cfRule>
  </conditionalFormatting>
  <conditionalFormatting sqref="Q17">
    <cfRule type="cellIs" dxfId="21742" priority="530" stopIfTrue="1" operator="lessThan">
      <formula>0</formula>
    </cfRule>
    <cfRule type="cellIs" dxfId="21741" priority="531" stopIfTrue="1" operator="greaterThan">
      <formula>0</formula>
    </cfRule>
  </conditionalFormatting>
  <conditionalFormatting sqref="Q17">
    <cfRule type="cellIs" dxfId="21740" priority="528" stopIfTrue="1" operator="lessThan">
      <formula>0</formula>
    </cfRule>
    <cfRule type="cellIs" dxfId="21739" priority="529" stopIfTrue="1" operator="greaterThan">
      <formula>0</formula>
    </cfRule>
  </conditionalFormatting>
  <conditionalFormatting sqref="Q17">
    <cfRule type="cellIs" dxfId="21738" priority="526" stopIfTrue="1" operator="lessThan">
      <formula>0</formula>
    </cfRule>
    <cfRule type="cellIs" dxfId="21737" priority="527" stopIfTrue="1" operator="greaterThan">
      <formula>0</formula>
    </cfRule>
  </conditionalFormatting>
  <conditionalFormatting sqref="Q17">
    <cfRule type="cellIs" dxfId="21736" priority="524" stopIfTrue="1" operator="lessThan">
      <formula>0</formula>
    </cfRule>
    <cfRule type="cellIs" dxfId="21735" priority="525" stopIfTrue="1" operator="greaterThan">
      <formula>0</formula>
    </cfRule>
  </conditionalFormatting>
  <conditionalFormatting sqref="Q17">
    <cfRule type="cellIs" dxfId="21734" priority="522" stopIfTrue="1" operator="lessThan">
      <formula>0</formula>
    </cfRule>
    <cfRule type="cellIs" dxfId="21733" priority="523" stopIfTrue="1" operator="greaterThan">
      <formula>0</formula>
    </cfRule>
  </conditionalFormatting>
  <conditionalFormatting sqref="Q17">
    <cfRule type="cellIs" dxfId="21732" priority="520" stopIfTrue="1" operator="lessThan">
      <formula>0</formula>
    </cfRule>
    <cfRule type="cellIs" dxfId="21731" priority="521" stopIfTrue="1" operator="greaterThan">
      <formula>0</formula>
    </cfRule>
  </conditionalFormatting>
  <conditionalFormatting sqref="Q17">
    <cfRule type="cellIs" dxfId="21730" priority="518" stopIfTrue="1" operator="lessThan">
      <formula>0</formula>
    </cfRule>
    <cfRule type="cellIs" dxfId="21729" priority="519" stopIfTrue="1" operator="greaterThan">
      <formula>0</formula>
    </cfRule>
  </conditionalFormatting>
  <conditionalFormatting sqref="Q17">
    <cfRule type="cellIs" dxfId="21728" priority="516" stopIfTrue="1" operator="lessThan">
      <formula>0</formula>
    </cfRule>
    <cfRule type="cellIs" dxfId="21727" priority="517" stopIfTrue="1" operator="greaterThan">
      <formula>0</formula>
    </cfRule>
  </conditionalFormatting>
  <conditionalFormatting sqref="Q17">
    <cfRule type="cellIs" dxfId="21726" priority="514" stopIfTrue="1" operator="lessThan">
      <formula>0</formula>
    </cfRule>
    <cfRule type="cellIs" dxfId="21725" priority="515" stopIfTrue="1" operator="greaterThan">
      <formula>0</formula>
    </cfRule>
  </conditionalFormatting>
  <conditionalFormatting sqref="Q17">
    <cfRule type="cellIs" dxfId="21724" priority="512" stopIfTrue="1" operator="lessThan">
      <formula>0</formula>
    </cfRule>
    <cfRule type="cellIs" dxfId="21723" priority="513" stopIfTrue="1" operator="greaterThan">
      <formula>0</formula>
    </cfRule>
  </conditionalFormatting>
  <conditionalFormatting sqref="Q17">
    <cfRule type="cellIs" dxfId="21722" priority="510" stopIfTrue="1" operator="lessThan">
      <formula>0</formula>
    </cfRule>
    <cfRule type="cellIs" dxfId="21721" priority="511" stopIfTrue="1" operator="greaterThan">
      <formula>0</formula>
    </cfRule>
  </conditionalFormatting>
  <conditionalFormatting sqref="Q17">
    <cfRule type="cellIs" dxfId="21720" priority="508" stopIfTrue="1" operator="lessThan">
      <formula>0</formula>
    </cfRule>
    <cfRule type="cellIs" dxfId="21719" priority="509" stopIfTrue="1" operator="greaterThan">
      <formula>0</formula>
    </cfRule>
  </conditionalFormatting>
  <conditionalFormatting sqref="Q19">
    <cfRule type="cellIs" dxfId="21718" priority="506" stopIfTrue="1" operator="lessThan">
      <formula>0</formula>
    </cfRule>
    <cfRule type="cellIs" dxfId="21717" priority="507" stopIfTrue="1" operator="greaterThan">
      <formula>0</formula>
    </cfRule>
  </conditionalFormatting>
  <conditionalFormatting sqref="Q19">
    <cfRule type="cellIs" dxfId="21716" priority="504" stopIfTrue="1" operator="lessThan">
      <formula>0</formula>
    </cfRule>
    <cfRule type="cellIs" dxfId="21715" priority="505" stopIfTrue="1" operator="greaterThan">
      <formula>0</formula>
    </cfRule>
  </conditionalFormatting>
  <conditionalFormatting sqref="Q19">
    <cfRule type="cellIs" dxfId="21714" priority="502" stopIfTrue="1" operator="lessThan">
      <formula>0</formula>
    </cfRule>
    <cfRule type="cellIs" dxfId="21713" priority="503" stopIfTrue="1" operator="greaterThan">
      <formula>0</formula>
    </cfRule>
  </conditionalFormatting>
  <conditionalFormatting sqref="Q19">
    <cfRule type="cellIs" dxfId="21712" priority="500" stopIfTrue="1" operator="lessThan">
      <formula>0</formula>
    </cfRule>
    <cfRule type="cellIs" dxfId="21711" priority="501" stopIfTrue="1" operator="greaterThan">
      <formula>0</formula>
    </cfRule>
  </conditionalFormatting>
  <conditionalFormatting sqref="Q19">
    <cfRule type="cellIs" dxfId="21710" priority="498" stopIfTrue="1" operator="lessThan">
      <formula>0</formula>
    </cfRule>
    <cfRule type="cellIs" dxfId="21709" priority="499" stopIfTrue="1" operator="greaterThan">
      <formula>0</formula>
    </cfRule>
  </conditionalFormatting>
  <conditionalFormatting sqref="Q19">
    <cfRule type="cellIs" dxfId="21708" priority="496" stopIfTrue="1" operator="lessThan">
      <formula>0</formula>
    </cfRule>
    <cfRule type="cellIs" dxfId="21707" priority="497" stopIfTrue="1" operator="greaterThan">
      <formula>0</formula>
    </cfRule>
  </conditionalFormatting>
  <conditionalFormatting sqref="Q19">
    <cfRule type="cellIs" dxfId="21706" priority="494" stopIfTrue="1" operator="lessThan">
      <formula>0</formula>
    </cfRule>
    <cfRule type="cellIs" dxfId="21705" priority="495" stopIfTrue="1" operator="greaterThan">
      <formula>0</formula>
    </cfRule>
  </conditionalFormatting>
  <conditionalFormatting sqref="Q19">
    <cfRule type="cellIs" dxfId="21704" priority="492" stopIfTrue="1" operator="lessThan">
      <formula>0</formula>
    </cfRule>
    <cfRule type="cellIs" dxfId="21703" priority="493" stopIfTrue="1" operator="greaterThan">
      <formula>0</formula>
    </cfRule>
  </conditionalFormatting>
  <conditionalFormatting sqref="Q19">
    <cfRule type="cellIs" dxfId="21702" priority="490" stopIfTrue="1" operator="lessThan">
      <formula>0</formula>
    </cfRule>
    <cfRule type="cellIs" dxfId="21701" priority="491" stopIfTrue="1" operator="greaterThan">
      <formula>0</formula>
    </cfRule>
  </conditionalFormatting>
  <conditionalFormatting sqref="Q19">
    <cfRule type="cellIs" dxfId="21700" priority="488" stopIfTrue="1" operator="lessThan">
      <formula>0</formula>
    </cfRule>
    <cfRule type="cellIs" dxfId="21699" priority="489" stopIfTrue="1" operator="greaterThan">
      <formula>0</formula>
    </cfRule>
  </conditionalFormatting>
  <conditionalFormatting sqref="Q19">
    <cfRule type="cellIs" dxfId="21698" priority="486" stopIfTrue="1" operator="lessThan">
      <formula>0</formula>
    </cfRule>
    <cfRule type="cellIs" dxfId="21697" priority="487" stopIfTrue="1" operator="greaterThan">
      <formula>0</formula>
    </cfRule>
  </conditionalFormatting>
  <conditionalFormatting sqref="Q19">
    <cfRule type="cellIs" dxfId="21696" priority="484" stopIfTrue="1" operator="lessThan">
      <formula>0</formula>
    </cfRule>
    <cfRule type="cellIs" dxfId="21695" priority="485" stopIfTrue="1" operator="greaterThan">
      <formula>0</formula>
    </cfRule>
  </conditionalFormatting>
  <conditionalFormatting sqref="Q19">
    <cfRule type="cellIs" dxfId="21694" priority="482" stopIfTrue="1" operator="lessThan">
      <formula>0</formula>
    </cfRule>
    <cfRule type="cellIs" dxfId="21693" priority="483" stopIfTrue="1" operator="greaterThan">
      <formula>0</formula>
    </cfRule>
  </conditionalFormatting>
  <conditionalFormatting sqref="Q19">
    <cfRule type="cellIs" dxfId="21692" priority="480" stopIfTrue="1" operator="lessThan">
      <formula>0</formula>
    </cfRule>
    <cfRule type="cellIs" dxfId="21691" priority="481" stopIfTrue="1" operator="greaterThan">
      <formula>0</formula>
    </cfRule>
  </conditionalFormatting>
  <conditionalFormatting sqref="Q19">
    <cfRule type="cellIs" dxfId="21690" priority="478" stopIfTrue="1" operator="lessThan">
      <formula>0</formula>
    </cfRule>
    <cfRule type="cellIs" dxfId="21689" priority="479" stopIfTrue="1" operator="greaterThan">
      <formula>0</formula>
    </cfRule>
  </conditionalFormatting>
  <conditionalFormatting sqref="Q19">
    <cfRule type="cellIs" dxfId="21688" priority="476" stopIfTrue="1" operator="lessThan">
      <formula>0</formula>
    </cfRule>
    <cfRule type="cellIs" dxfId="21687" priority="477" stopIfTrue="1" operator="greaterThan">
      <formula>0</formula>
    </cfRule>
  </conditionalFormatting>
  <conditionalFormatting sqref="Q19">
    <cfRule type="cellIs" dxfId="21686" priority="474" stopIfTrue="1" operator="lessThan">
      <formula>0</formula>
    </cfRule>
    <cfRule type="cellIs" dxfId="21685" priority="475" stopIfTrue="1" operator="greaterThan">
      <formula>0</formula>
    </cfRule>
  </conditionalFormatting>
  <conditionalFormatting sqref="Q19">
    <cfRule type="cellIs" dxfId="21684" priority="472" stopIfTrue="1" operator="lessThan">
      <formula>0</formula>
    </cfRule>
    <cfRule type="cellIs" dxfId="21683" priority="473" stopIfTrue="1" operator="greaterThan">
      <formula>0</formula>
    </cfRule>
  </conditionalFormatting>
  <conditionalFormatting sqref="Q19">
    <cfRule type="cellIs" dxfId="21682" priority="470" stopIfTrue="1" operator="lessThan">
      <formula>0</formula>
    </cfRule>
    <cfRule type="cellIs" dxfId="21681" priority="471" stopIfTrue="1" operator="greaterThan">
      <formula>0</formula>
    </cfRule>
  </conditionalFormatting>
  <conditionalFormatting sqref="Q19">
    <cfRule type="cellIs" dxfId="21680" priority="468" stopIfTrue="1" operator="lessThan">
      <formula>0</formula>
    </cfRule>
    <cfRule type="cellIs" dxfId="21679" priority="469" stopIfTrue="1" operator="greaterThan">
      <formula>0</formula>
    </cfRule>
  </conditionalFormatting>
  <conditionalFormatting sqref="Q19">
    <cfRule type="cellIs" dxfId="21678" priority="466" stopIfTrue="1" operator="lessThan">
      <formula>0</formula>
    </cfRule>
    <cfRule type="cellIs" dxfId="21677" priority="467" stopIfTrue="1" operator="greaterThan">
      <formula>0</formula>
    </cfRule>
  </conditionalFormatting>
  <conditionalFormatting sqref="Q19">
    <cfRule type="cellIs" dxfId="21676" priority="464" stopIfTrue="1" operator="lessThan">
      <formula>0</formula>
    </cfRule>
    <cfRule type="cellIs" dxfId="21675" priority="465" stopIfTrue="1" operator="greaterThan">
      <formula>0</formula>
    </cfRule>
  </conditionalFormatting>
  <conditionalFormatting sqref="Q19">
    <cfRule type="cellIs" dxfId="21674" priority="462" stopIfTrue="1" operator="lessThan">
      <formula>0</formula>
    </cfRule>
    <cfRule type="cellIs" dxfId="21673" priority="463" stopIfTrue="1" operator="greaterThan">
      <formula>0</formula>
    </cfRule>
  </conditionalFormatting>
  <conditionalFormatting sqref="Q19">
    <cfRule type="cellIs" dxfId="21672" priority="460" stopIfTrue="1" operator="lessThan">
      <formula>0</formula>
    </cfRule>
    <cfRule type="cellIs" dxfId="21671" priority="461" stopIfTrue="1" operator="greaterThan">
      <formula>0</formula>
    </cfRule>
  </conditionalFormatting>
  <conditionalFormatting sqref="Q19">
    <cfRule type="cellIs" dxfId="21670" priority="458" stopIfTrue="1" operator="lessThan">
      <formula>0</formula>
    </cfRule>
    <cfRule type="cellIs" dxfId="21669" priority="459" stopIfTrue="1" operator="greaterThan">
      <formula>0</formula>
    </cfRule>
  </conditionalFormatting>
  <conditionalFormatting sqref="Q19">
    <cfRule type="cellIs" dxfId="21668" priority="456" stopIfTrue="1" operator="lessThan">
      <formula>0</formula>
    </cfRule>
    <cfRule type="cellIs" dxfId="21667" priority="457" stopIfTrue="1" operator="greaterThan">
      <formula>0</formula>
    </cfRule>
  </conditionalFormatting>
  <conditionalFormatting sqref="Q19">
    <cfRule type="cellIs" dxfId="21666" priority="454" stopIfTrue="1" operator="lessThan">
      <formula>0</formula>
    </cfRule>
    <cfRule type="cellIs" dxfId="21665" priority="455" stopIfTrue="1" operator="greaterThan">
      <formula>0</formula>
    </cfRule>
  </conditionalFormatting>
  <conditionalFormatting sqref="Q19">
    <cfRule type="cellIs" dxfId="21664" priority="452" stopIfTrue="1" operator="lessThan">
      <formula>0</formula>
    </cfRule>
    <cfRule type="cellIs" dxfId="21663" priority="453" stopIfTrue="1" operator="greaterThan">
      <formula>0</formula>
    </cfRule>
  </conditionalFormatting>
  <conditionalFormatting sqref="Q19">
    <cfRule type="cellIs" dxfId="21662" priority="450" stopIfTrue="1" operator="lessThan">
      <formula>0</formula>
    </cfRule>
    <cfRule type="cellIs" dxfId="21661" priority="451" stopIfTrue="1" operator="greaterThan">
      <formula>0</formula>
    </cfRule>
  </conditionalFormatting>
  <conditionalFormatting sqref="Q19">
    <cfRule type="cellIs" dxfId="21660" priority="448" stopIfTrue="1" operator="lessThan">
      <formula>0</formula>
    </cfRule>
    <cfRule type="cellIs" dxfId="21659" priority="449" stopIfTrue="1" operator="greaterThan">
      <formula>0</formula>
    </cfRule>
  </conditionalFormatting>
  <conditionalFormatting sqref="Q19">
    <cfRule type="cellIs" dxfId="21658" priority="446" stopIfTrue="1" operator="lessThan">
      <formula>0</formula>
    </cfRule>
    <cfRule type="cellIs" dxfId="21657" priority="447" stopIfTrue="1" operator="greaterThan">
      <formula>0</formula>
    </cfRule>
  </conditionalFormatting>
  <conditionalFormatting sqref="Q19">
    <cfRule type="cellIs" dxfId="21656" priority="444" stopIfTrue="1" operator="lessThan">
      <formula>0</formula>
    </cfRule>
    <cfRule type="cellIs" dxfId="21655" priority="445" stopIfTrue="1" operator="greaterThan">
      <formula>0</formula>
    </cfRule>
  </conditionalFormatting>
  <conditionalFormatting sqref="Q19">
    <cfRule type="cellIs" dxfId="21654" priority="442" stopIfTrue="1" operator="lessThan">
      <formula>0</formula>
    </cfRule>
    <cfRule type="cellIs" dxfId="21653" priority="443" stopIfTrue="1" operator="greaterThan">
      <formula>0</formula>
    </cfRule>
  </conditionalFormatting>
  <conditionalFormatting sqref="Q19">
    <cfRule type="cellIs" dxfId="21652" priority="440" stopIfTrue="1" operator="lessThan">
      <formula>0</formula>
    </cfRule>
    <cfRule type="cellIs" dxfId="21651" priority="441" stopIfTrue="1" operator="greaterThan">
      <formula>0</formula>
    </cfRule>
  </conditionalFormatting>
  <conditionalFormatting sqref="Q19">
    <cfRule type="cellIs" dxfId="21650" priority="438" stopIfTrue="1" operator="lessThan">
      <formula>0</formula>
    </cfRule>
    <cfRule type="cellIs" dxfId="21649" priority="439" stopIfTrue="1" operator="greaterThan">
      <formula>0</formula>
    </cfRule>
  </conditionalFormatting>
  <conditionalFormatting sqref="Q19">
    <cfRule type="cellIs" dxfId="21648" priority="436" stopIfTrue="1" operator="lessThan">
      <formula>0</formula>
    </cfRule>
    <cfRule type="cellIs" dxfId="21647" priority="437" stopIfTrue="1" operator="greaterThan">
      <formula>0</formula>
    </cfRule>
  </conditionalFormatting>
  <conditionalFormatting sqref="Q19">
    <cfRule type="cellIs" dxfId="21646" priority="434" stopIfTrue="1" operator="lessThan">
      <formula>0</formula>
    </cfRule>
    <cfRule type="cellIs" dxfId="21645" priority="435" stopIfTrue="1" operator="greaterThan">
      <formula>0</formula>
    </cfRule>
  </conditionalFormatting>
  <conditionalFormatting sqref="Q19">
    <cfRule type="cellIs" dxfId="21644" priority="432" stopIfTrue="1" operator="lessThan">
      <formula>0</formula>
    </cfRule>
    <cfRule type="cellIs" dxfId="21643" priority="433" stopIfTrue="1" operator="greaterThan">
      <formula>0</formula>
    </cfRule>
  </conditionalFormatting>
  <conditionalFormatting sqref="Q19">
    <cfRule type="cellIs" dxfId="21642" priority="430" stopIfTrue="1" operator="lessThan">
      <formula>0</formula>
    </cfRule>
    <cfRule type="cellIs" dxfId="21641" priority="431" stopIfTrue="1" operator="greaterThan">
      <formula>0</formula>
    </cfRule>
  </conditionalFormatting>
  <conditionalFormatting sqref="Q19">
    <cfRule type="cellIs" dxfId="21640" priority="428" stopIfTrue="1" operator="lessThan">
      <formula>0</formula>
    </cfRule>
    <cfRule type="cellIs" dxfId="21639" priority="429" stopIfTrue="1" operator="greaterThan">
      <formula>0</formula>
    </cfRule>
  </conditionalFormatting>
  <conditionalFormatting sqref="Q19">
    <cfRule type="cellIs" dxfId="21638" priority="426" stopIfTrue="1" operator="lessThan">
      <formula>0</formula>
    </cfRule>
    <cfRule type="cellIs" dxfId="21637" priority="427" stopIfTrue="1" operator="greaterThan">
      <formula>0</formula>
    </cfRule>
  </conditionalFormatting>
  <conditionalFormatting sqref="Q21">
    <cfRule type="cellIs" dxfId="21636" priority="424" stopIfTrue="1" operator="lessThan">
      <formula>0</formula>
    </cfRule>
    <cfRule type="cellIs" dxfId="21635" priority="425" stopIfTrue="1" operator="greaterThan">
      <formula>0</formula>
    </cfRule>
  </conditionalFormatting>
  <conditionalFormatting sqref="Q21">
    <cfRule type="cellIs" dxfId="21634" priority="422" stopIfTrue="1" operator="lessThan">
      <formula>0</formula>
    </cfRule>
    <cfRule type="cellIs" dxfId="21633" priority="423" stopIfTrue="1" operator="greaterThan">
      <formula>0</formula>
    </cfRule>
  </conditionalFormatting>
  <conditionalFormatting sqref="Q21">
    <cfRule type="cellIs" dxfId="21632" priority="420" stopIfTrue="1" operator="lessThan">
      <formula>0</formula>
    </cfRule>
    <cfRule type="cellIs" dxfId="21631" priority="421" stopIfTrue="1" operator="greaterThan">
      <formula>0</formula>
    </cfRule>
  </conditionalFormatting>
  <conditionalFormatting sqref="Q21">
    <cfRule type="cellIs" dxfId="21630" priority="418" stopIfTrue="1" operator="lessThan">
      <formula>0</formula>
    </cfRule>
    <cfRule type="cellIs" dxfId="21629" priority="419" stopIfTrue="1" operator="greaterThan">
      <formula>0</formula>
    </cfRule>
  </conditionalFormatting>
  <conditionalFormatting sqref="Q21">
    <cfRule type="cellIs" dxfId="21628" priority="416" stopIfTrue="1" operator="lessThan">
      <formula>0</formula>
    </cfRule>
    <cfRule type="cellIs" dxfId="21627" priority="417" stopIfTrue="1" operator="greaterThan">
      <formula>0</formula>
    </cfRule>
  </conditionalFormatting>
  <conditionalFormatting sqref="Q21">
    <cfRule type="cellIs" dxfId="21626" priority="414" stopIfTrue="1" operator="lessThan">
      <formula>0</formula>
    </cfRule>
    <cfRule type="cellIs" dxfId="21625" priority="415" stopIfTrue="1" operator="greaterThan">
      <formula>0</formula>
    </cfRule>
  </conditionalFormatting>
  <conditionalFormatting sqref="Q21">
    <cfRule type="cellIs" dxfId="21624" priority="412" stopIfTrue="1" operator="lessThan">
      <formula>0</formula>
    </cfRule>
    <cfRule type="cellIs" dxfId="21623" priority="413" stopIfTrue="1" operator="greaterThan">
      <formula>0</formula>
    </cfRule>
  </conditionalFormatting>
  <conditionalFormatting sqref="Q21">
    <cfRule type="cellIs" dxfId="21622" priority="410" stopIfTrue="1" operator="lessThan">
      <formula>0</formula>
    </cfRule>
    <cfRule type="cellIs" dxfId="21621" priority="411" stopIfTrue="1" operator="greaterThan">
      <formula>0</formula>
    </cfRule>
  </conditionalFormatting>
  <conditionalFormatting sqref="Q21">
    <cfRule type="cellIs" dxfId="21620" priority="408" stopIfTrue="1" operator="lessThan">
      <formula>0</formula>
    </cfRule>
    <cfRule type="cellIs" dxfId="21619" priority="409" stopIfTrue="1" operator="greaterThan">
      <formula>0</formula>
    </cfRule>
  </conditionalFormatting>
  <conditionalFormatting sqref="Q21">
    <cfRule type="cellIs" dxfId="21618" priority="406" stopIfTrue="1" operator="lessThan">
      <formula>0</formula>
    </cfRule>
    <cfRule type="cellIs" dxfId="21617" priority="407" stopIfTrue="1" operator="greaterThan">
      <formula>0</formula>
    </cfRule>
  </conditionalFormatting>
  <conditionalFormatting sqref="Q21">
    <cfRule type="cellIs" dxfId="21616" priority="404" stopIfTrue="1" operator="lessThan">
      <formula>0</formula>
    </cfRule>
    <cfRule type="cellIs" dxfId="21615" priority="405" stopIfTrue="1" operator="greaterThan">
      <formula>0</formula>
    </cfRule>
  </conditionalFormatting>
  <conditionalFormatting sqref="Q21">
    <cfRule type="cellIs" dxfId="21614" priority="402" stopIfTrue="1" operator="lessThan">
      <formula>0</formula>
    </cfRule>
    <cfRule type="cellIs" dxfId="21613" priority="403" stopIfTrue="1" operator="greaterThan">
      <formula>0</formula>
    </cfRule>
  </conditionalFormatting>
  <conditionalFormatting sqref="Q21">
    <cfRule type="cellIs" dxfId="21612" priority="400" stopIfTrue="1" operator="lessThan">
      <formula>0</formula>
    </cfRule>
    <cfRule type="cellIs" dxfId="21611" priority="401" stopIfTrue="1" operator="greaterThan">
      <formula>0</formula>
    </cfRule>
  </conditionalFormatting>
  <conditionalFormatting sqref="Q21">
    <cfRule type="cellIs" dxfId="21610" priority="398" stopIfTrue="1" operator="lessThan">
      <formula>0</formula>
    </cfRule>
    <cfRule type="cellIs" dxfId="21609" priority="399" stopIfTrue="1" operator="greaterThan">
      <formula>0</formula>
    </cfRule>
  </conditionalFormatting>
  <conditionalFormatting sqref="Q21">
    <cfRule type="cellIs" dxfId="21608" priority="396" stopIfTrue="1" operator="lessThan">
      <formula>0</formula>
    </cfRule>
    <cfRule type="cellIs" dxfId="21607" priority="397" stopIfTrue="1" operator="greaterThan">
      <formula>0</formula>
    </cfRule>
  </conditionalFormatting>
  <conditionalFormatting sqref="Q21">
    <cfRule type="cellIs" dxfId="21606" priority="394" stopIfTrue="1" operator="lessThan">
      <formula>0</formula>
    </cfRule>
    <cfRule type="cellIs" dxfId="21605" priority="395" stopIfTrue="1" operator="greaterThan">
      <formula>0</formula>
    </cfRule>
  </conditionalFormatting>
  <conditionalFormatting sqref="Q21">
    <cfRule type="cellIs" dxfId="21604" priority="392" stopIfTrue="1" operator="lessThan">
      <formula>0</formula>
    </cfRule>
    <cfRule type="cellIs" dxfId="21603" priority="393" stopIfTrue="1" operator="greaterThan">
      <formula>0</formula>
    </cfRule>
  </conditionalFormatting>
  <conditionalFormatting sqref="Q21">
    <cfRule type="cellIs" dxfId="21602" priority="390" stopIfTrue="1" operator="lessThan">
      <formula>0</formula>
    </cfRule>
    <cfRule type="cellIs" dxfId="21601" priority="391" stopIfTrue="1" operator="greaterThan">
      <formula>0</formula>
    </cfRule>
  </conditionalFormatting>
  <conditionalFormatting sqref="Q21">
    <cfRule type="cellIs" dxfId="21600" priority="388" stopIfTrue="1" operator="lessThan">
      <formula>0</formula>
    </cfRule>
    <cfRule type="cellIs" dxfId="21599" priority="389" stopIfTrue="1" operator="greaterThan">
      <formula>0</formula>
    </cfRule>
  </conditionalFormatting>
  <conditionalFormatting sqref="Q21">
    <cfRule type="cellIs" dxfId="21598" priority="386" stopIfTrue="1" operator="lessThan">
      <formula>0</formula>
    </cfRule>
    <cfRule type="cellIs" dxfId="21597" priority="387" stopIfTrue="1" operator="greaterThan">
      <formula>0</formula>
    </cfRule>
  </conditionalFormatting>
  <conditionalFormatting sqref="Q21">
    <cfRule type="cellIs" dxfId="21596" priority="384" stopIfTrue="1" operator="lessThan">
      <formula>0</formula>
    </cfRule>
    <cfRule type="cellIs" dxfId="21595" priority="385" stopIfTrue="1" operator="greaterThan">
      <formula>0</formula>
    </cfRule>
  </conditionalFormatting>
  <conditionalFormatting sqref="Q21">
    <cfRule type="cellIs" dxfId="21594" priority="382" stopIfTrue="1" operator="lessThan">
      <formula>0</formula>
    </cfRule>
    <cfRule type="cellIs" dxfId="21593" priority="383" stopIfTrue="1" operator="greaterThan">
      <formula>0</formula>
    </cfRule>
  </conditionalFormatting>
  <conditionalFormatting sqref="Q21">
    <cfRule type="cellIs" dxfId="21592" priority="380" stopIfTrue="1" operator="lessThan">
      <formula>0</formula>
    </cfRule>
    <cfRule type="cellIs" dxfId="21591" priority="381" stopIfTrue="1" operator="greaterThan">
      <formula>0</formula>
    </cfRule>
  </conditionalFormatting>
  <conditionalFormatting sqref="Q21">
    <cfRule type="cellIs" dxfId="21590" priority="378" stopIfTrue="1" operator="lessThan">
      <formula>0</formula>
    </cfRule>
    <cfRule type="cellIs" dxfId="21589" priority="379" stopIfTrue="1" operator="greaterThan">
      <formula>0</formula>
    </cfRule>
  </conditionalFormatting>
  <conditionalFormatting sqref="Q21">
    <cfRule type="cellIs" dxfId="21588" priority="376" stopIfTrue="1" operator="lessThan">
      <formula>0</formula>
    </cfRule>
    <cfRule type="cellIs" dxfId="21587" priority="377" stopIfTrue="1" operator="greaterThan">
      <formula>0</formula>
    </cfRule>
  </conditionalFormatting>
  <conditionalFormatting sqref="Q21">
    <cfRule type="cellIs" dxfId="21586" priority="374" stopIfTrue="1" operator="lessThan">
      <formula>0</formula>
    </cfRule>
    <cfRule type="cellIs" dxfId="21585" priority="375" stopIfTrue="1" operator="greaterThan">
      <formula>0</formula>
    </cfRule>
  </conditionalFormatting>
  <conditionalFormatting sqref="Q21">
    <cfRule type="cellIs" dxfId="21584" priority="372" stopIfTrue="1" operator="lessThan">
      <formula>0</formula>
    </cfRule>
    <cfRule type="cellIs" dxfId="21583" priority="373" stopIfTrue="1" operator="greaterThan">
      <formula>0</formula>
    </cfRule>
  </conditionalFormatting>
  <conditionalFormatting sqref="Q21">
    <cfRule type="cellIs" dxfId="21582" priority="370" stopIfTrue="1" operator="lessThan">
      <formula>0</formula>
    </cfRule>
    <cfRule type="cellIs" dxfId="21581" priority="371" stopIfTrue="1" operator="greaterThan">
      <formula>0</formula>
    </cfRule>
  </conditionalFormatting>
  <conditionalFormatting sqref="Q21">
    <cfRule type="cellIs" dxfId="21580" priority="368" stopIfTrue="1" operator="lessThan">
      <formula>0</formula>
    </cfRule>
    <cfRule type="cellIs" dxfId="21579" priority="369" stopIfTrue="1" operator="greaterThan">
      <formula>0</formula>
    </cfRule>
  </conditionalFormatting>
  <conditionalFormatting sqref="Q21">
    <cfRule type="cellIs" dxfId="21578" priority="366" stopIfTrue="1" operator="lessThan">
      <formula>0</formula>
    </cfRule>
    <cfRule type="cellIs" dxfId="21577" priority="367" stopIfTrue="1" operator="greaterThan">
      <formula>0</formula>
    </cfRule>
  </conditionalFormatting>
  <conditionalFormatting sqref="Q21">
    <cfRule type="cellIs" dxfId="21576" priority="364" stopIfTrue="1" operator="lessThan">
      <formula>0</formula>
    </cfRule>
    <cfRule type="cellIs" dxfId="21575" priority="365" stopIfTrue="1" operator="greaterThan">
      <formula>0</formula>
    </cfRule>
  </conditionalFormatting>
  <conditionalFormatting sqref="Q21">
    <cfRule type="cellIs" dxfId="21574" priority="362" stopIfTrue="1" operator="lessThan">
      <formula>0</formula>
    </cfRule>
    <cfRule type="cellIs" dxfId="21573" priority="363" stopIfTrue="1" operator="greaterThan">
      <formula>0</formula>
    </cfRule>
  </conditionalFormatting>
  <conditionalFormatting sqref="Q21">
    <cfRule type="cellIs" dxfId="21572" priority="360" stopIfTrue="1" operator="lessThan">
      <formula>0</formula>
    </cfRule>
    <cfRule type="cellIs" dxfId="21571" priority="361" stopIfTrue="1" operator="greaterThan">
      <formula>0</formula>
    </cfRule>
  </conditionalFormatting>
  <conditionalFormatting sqref="Q21">
    <cfRule type="cellIs" dxfId="21570" priority="358" stopIfTrue="1" operator="lessThan">
      <formula>0</formula>
    </cfRule>
    <cfRule type="cellIs" dxfId="21569" priority="359" stopIfTrue="1" operator="greaterThan">
      <formula>0</formula>
    </cfRule>
  </conditionalFormatting>
  <conditionalFormatting sqref="Q21">
    <cfRule type="cellIs" dxfId="21568" priority="356" stopIfTrue="1" operator="lessThan">
      <formula>0</formula>
    </cfRule>
    <cfRule type="cellIs" dxfId="21567" priority="357" stopIfTrue="1" operator="greaterThan">
      <formula>0</formula>
    </cfRule>
  </conditionalFormatting>
  <conditionalFormatting sqref="Q21">
    <cfRule type="cellIs" dxfId="21566" priority="354" stopIfTrue="1" operator="lessThan">
      <formula>0</formula>
    </cfRule>
    <cfRule type="cellIs" dxfId="21565" priority="355" stopIfTrue="1" operator="greaterThan">
      <formula>0</formula>
    </cfRule>
  </conditionalFormatting>
  <conditionalFormatting sqref="Q21">
    <cfRule type="cellIs" dxfId="21564" priority="352" stopIfTrue="1" operator="lessThan">
      <formula>0</formula>
    </cfRule>
    <cfRule type="cellIs" dxfId="21563" priority="353" stopIfTrue="1" operator="greaterThan">
      <formula>0</formula>
    </cfRule>
  </conditionalFormatting>
  <conditionalFormatting sqref="Q21">
    <cfRule type="cellIs" dxfId="21562" priority="350" stopIfTrue="1" operator="lessThan">
      <formula>0</formula>
    </cfRule>
    <cfRule type="cellIs" dxfId="21561" priority="351" stopIfTrue="1" operator="greaterThan">
      <formula>0</formula>
    </cfRule>
  </conditionalFormatting>
  <conditionalFormatting sqref="Q21">
    <cfRule type="cellIs" dxfId="21560" priority="348" stopIfTrue="1" operator="lessThan">
      <formula>0</formula>
    </cfRule>
    <cfRule type="cellIs" dxfId="21559" priority="349" stopIfTrue="1" operator="greaterThan">
      <formula>0</formula>
    </cfRule>
  </conditionalFormatting>
  <conditionalFormatting sqref="Q21">
    <cfRule type="cellIs" dxfId="21558" priority="346" stopIfTrue="1" operator="lessThan">
      <formula>0</formula>
    </cfRule>
    <cfRule type="cellIs" dxfId="21557" priority="347" stopIfTrue="1" operator="greaterThan">
      <formula>0</formula>
    </cfRule>
  </conditionalFormatting>
  <conditionalFormatting sqref="Q21">
    <cfRule type="cellIs" dxfId="21556" priority="344" stopIfTrue="1" operator="lessThan">
      <formula>0</formula>
    </cfRule>
    <cfRule type="cellIs" dxfId="21555" priority="345" stopIfTrue="1" operator="greaterThan">
      <formula>0</formula>
    </cfRule>
  </conditionalFormatting>
  <conditionalFormatting sqref="Q23">
    <cfRule type="cellIs" dxfId="21554" priority="342" stopIfTrue="1" operator="lessThan">
      <formula>0</formula>
    </cfRule>
    <cfRule type="cellIs" dxfId="21553" priority="343" stopIfTrue="1" operator="greaterThan">
      <formula>0</formula>
    </cfRule>
  </conditionalFormatting>
  <conditionalFormatting sqref="Q23">
    <cfRule type="cellIs" dxfId="21552" priority="340" stopIfTrue="1" operator="lessThan">
      <formula>0</formula>
    </cfRule>
    <cfRule type="cellIs" dxfId="21551" priority="341" stopIfTrue="1" operator="greaterThan">
      <formula>0</formula>
    </cfRule>
  </conditionalFormatting>
  <conditionalFormatting sqref="Q23">
    <cfRule type="cellIs" dxfId="21550" priority="338" stopIfTrue="1" operator="lessThan">
      <formula>0</formula>
    </cfRule>
    <cfRule type="cellIs" dxfId="21549" priority="339" stopIfTrue="1" operator="greaterThan">
      <formula>0</formula>
    </cfRule>
  </conditionalFormatting>
  <conditionalFormatting sqref="Q23">
    <cfRule type="cellIs" dxfId="21548" priority="336" stopIfTrue="1" operator="lessThan">
      <formula>0</formula>
    </cfRule>
    <cfRule type="cellIs" dxfId="21547" priority="337" stopIfTrue="1" operator="greaterThan">
      <formula>0</formula>
    </cfRule>
  </conditionalFormatting>
  <conditionalFormatting sqref="Q23">
    <cfRule type="cellIs" dxfId="21546" priority="334" stopIfTrue="1" operator="lessThan">
      <formula>0</formula>
    </cfRule>
    <cfRule type="cellIs" dxfId="21545" priority="335" stopIfTrue="1" operator="greaterThan">
      <formula>0</formula>
    </cfRule>
  </conditionalFormatting>
  <conditionalFormatting sqref="Q23">
    <cfRule type="cellIs" dxfId="21544" priority="332" stopIfTrue="1" operator="lessThan">
      <formula>0</formula>
    </cfRule>
    <cfRule type="cellIs" dxfId="21543" priority="333" stopIfTrue="1" operator="greaterThan">
      <formula>0</formula>
    </cfRule>
  </conditionalFormatting>
  <conditionalFormatting sqref="Q23">
    <cfRule type="cellIs" dxfId="21542" priority="330" stopIfTrue="1" operator="lessThan">
      <formula>0</formula>
    </cfRule>
    <cfRule type="cellIs" dxfId="21541" priority="331" stopIfTrue="1" operator="greaterThan">
      <formula>0</formula>
    </cfRule>
  </conditionalFormatting>
  <conditionalFormatting sqref="Q23">
    <cfRule type="cellIs" dxfId="21540" priority="328" stopIfTrue="1" operator="lessThan">
      <formula>0</formula>
    </cfRule>
    <cfRule type="cellIs" dxfId="21539" priority="329" stopIfTrue="1" operator="greaterThan">
      <formula>0</formula>
    </cfRule>
  </conditionalFormatting>
  <conditionalFormatting sqref="Q23">
    <cfRule type="cellIs" dxfId="21538" priority="326" stopIfTrue="1" operator="lessThan">
      <formula>0</formula>
    </cfRule>
    <cfRule type="cellIs" dxfId="21537" priority="327" stopIfTrue="1" operator="greaterThan">
      <formula>0</formula>
    </cfRule>
  </conditionalFormatting>
  <conditionalFormatting sqref="Q23">
    <cfRule type="cellIs" dxfId="21536" priority="324" stopIfTrue="1" operator="lessThan">
      <formula>0</formula>
    </cfRule>
    <cfRule type="cellIs" dxfId="21535" priority="325" stopIfTrue="1" operator="greaterThan">
      <formula>0</formula>
    </cfRule>
  </conditionalFormatting>
  <conditionalFormatting sqref="Q23">
    <cfRule type="cellIs" dxfId="21534" priority="322" stopIfTrue="1" operator="lessThan">
      <formula>0</formula>
    </cfRule>
    <cfRule type="cellIs" dxfId="21533" priority="323" stopIfTrue="1" operator="greaterThan">
      <formula>0</formula>
    </cfRule>
  </conditionalFormatting>
  <conditionalFormatting sqref="Q23">
    <cfRule type="cellIs" dxfId="21532" priority="320" stopIfTrue="1" operator="lessThan">
      <formula>0</formula>
    </cfRule>
    <cfRule type="cellIs" dxfId="21531" priority="321" stopIfTrue="1" operator="greaterThan">
      <formula>0</formula>
    </cfRule>
  </conditionalFormatting>
  <conditionalFormatting sqref="Q23">
    <cfRule type="cellIs" dxfId="21530" priority="318" stopIfTrue="1" operator="lessThan">
      <formula>0</formula>
    </cfRule>
    <cfRule type="cellIs" dxfId="21529" priority="319" stopIfTrue="1" operator="greaterThan">
      <formula>0</formula>
    </cfRule>
  </conditionalFormatting>
  <conditionalFormatting sqref="Q23">
    <cfRule type="cellIs" dxfId="21528" priority="316" stopIfTrue="1" operator="lessThan">
      <formula>0</formula>
    </cfRule>
    <cfRule type="cellIs" dxfId="21527" priority="317" stopIfTrue="1" operator="greaterThan">
      <formula>0</formula>
    </cfRule>
  </conditionalFormatting>
  <conditionalFormatting sqref="Q23">
    <cfRule type="cellIs" dxfId="21526" priority="314" stopIfTrue="1" operator="lessThan">
      <formula>0</formula>
    </cfRule>
    <cfRule type="cellIs" dxfId="21525" priority="315" stopIfTrue="1" operator="greaterThan">
      <formula>0</formula>
    </cfRule>
  </conditionalFormatting>
  <conditionalFormatting sqref="Q23">
    <cfRule type="cellIs" dxfId="21524" priority="312" stopIfTrue="1" operator="lessThan">
      <formula>0</formula>
    </cfRule>
    <cfRule type="cellIs" dxfId="21523" priority="313" stopIfTrue="1" operator="greaterThan">
      <formula>0</formula>
    </cfRule>
  </conditionalFormatting>
  <conditionalFormatting sqref="Q23">
    <cfRule type="cellIs" dxfId="21522" priority="310" stopIfTrue="1" operator="lessThan">
      <formula>0</formula>
    </cfRule>
    <cfRule type="cellIs" dxfId="21521" priority="311" stopIfTrue="1" operator="greaterThan">
      <formula>0</formula>
    </cfRule>
  </conditionalFormatting>
  <conditionalFormatting sqref="Q23">
    <cfRule type="cellIs" dxfId="21520" priority="308" stopIfTrue="1" operator="lessThan">
      <formula>0</formula>
    </cfRule>
    <cfRule type="cellIs" dxfId="21519" priority="309" stopIfTrue="1" operator="greaterThan">
      <formula>0</formula>
    </cfRule>
  </conditionalFormatting>
  <conditionalFormatting sqref="Q23">
    <cfRule type="cellIs" dxfId="21518" priority="306" stopIfTrue="1" operator="lessThan">
      <formula>0</formula>
    </cfRule>
    <cfRule type="cellIs" dxfId="21517" priority="307" stopIfTrue="1" operator="greaterThan">
      <formula>0</formula>
    </cfRule>
  </conditionalFormatting>
  <conditionalFormatting sqref="Q23">
    <cfRule type="cellIs" dxfId="21516" priority="304" stopIfTrue="1" operator="lessThan">
      <formula>0</formula>
    </cfRule>
    <cfRule type="cellIs" dxfId="21515" priority="305" stopIfTrue="1" operator="greaterThan">
      <formula>0</formula>
    </cfRule>
  </conditionalFormatting>
  <conditionalFormatting sqref="Q23">
    <cfRule type="cellIs" dxfId="21514" priority="302" stopIfTrue="1" operator="lessThan">
      <formula>0</formula>
    </cfRule>
    <cfRule type="cellIs" dxfId="21513" priority="303" stopIfTrue="1" operator="greaterThan">
      <formula>0</formula>
    </cfRule>
  </conditionalFormatting>
  <conditionalFormatting sqref="Q23">
    <cfRule type="cellIs" dxfId="21512" priority="300" stopIfTrue="1" operator="lessThan">
      <formula>0</formula>
    </cfRule>
    <cfRule type="cellIs" dxfId="21511" priority="301" stopIfTrue="1" operator="greaterThan">
      <formula>0</formula>
    </cfRule>
  </conditionalFormatting>
  <conditionalFormatting sqref="Q23">
    <cfRule type="cellIs" dxfId="21510" priority="298" stopIfTrue="1" operator="lessThan">
      <formula>0</formula>
    </cfRule>
    <cfRule type="cellIs" dxfId="21509" priority="299" stopIfTrue="1" operator="greaterThan">
      <formula>0</formula>
    </cfRule>
  </conditionalFormatting>
  <conditionalFormatting sqref="Q23">
    <cfRule type="cellIs" dxfId="21508" priority="296" stopIfTrue="1" operator="lessThan">
      <formula>0</formula>
    </cfRule>
    <cfRule type="cellIs" dxfId="21507" priority="297" stopIfTrue="1" operator="greaterThan">
      <formula>0</formula>
    </cfRule>
  </conditionalFormatting>
  <conditionalFormatting sqref="Q23">
    <cfRule type="cellIs" dxfId="21506" priority="294" stopIfTrue="1" operator="lessThan">
      <formula>0</formula>
    </cfRule>
    <cfRule type="cellIs" dxfId="21505" priority="295" stopIfTrue="1" operator="greaterThan">
      <formula>0</formula>
    </cfRule>
  </conditionalFormatting>
  <conditionalFormatting sqref="Q23">
    <cfRule type="cellIs" dxfId="21504" priority="292" stopIfTrue="1" operator="lessThan">
      <formula>0</formula>
    </cfRule>
    <cfRule type="cellIs" dxfId="21503" priority="293" stopIfTrue="1" operator="greaterThan">
      <formula>0</formula>
    </cfRule>
  </conditionalFormatting>
  <conditionalFormatting sqref="Q23">
    <cfRule type="cellIs" dxfId="21502" priority="290" stopIfTrue="1" operator="lessThan">
      <formula>0</formula>
    </cfRule>
    <cfRule type="cellIs" dxfId="21501" priority="291" stopIfTrue="1" operator="greaterThan">
      <formula>0</formula>
    </cfRule>
  </conditionalFormatting>
  <conditionalFormatting sqref="Q23">
    <cfRule type="cellIs" dxfId="21500" priority="288" stopIfTrue="1" operator="lessThan">
      <formula>0</formula>
    </cfRule>
    <cfRule type="cellIs" dxfId="21499" priority="289" stopIfTrue="1" operator="greaterThan">
      <formula>0</formula>
    </cfRule>
  </conditionalFormatting>
  <conditionalFormatting sqref="Q23">
    <cfRule type="cellIs" dxfId="21498" priority="286" stopIfTrue="1" operator="lessThan">
      <formula>0</formula>
    </cfRule>
    <cfRule type="cellIs" dxfId="21497" priority="287" stopIfTrue="1" operator="greaterThan">
      <formula>0</formula>
    </cfRule>
  </conditionalFormatting>
  <conditionalFormatting sqref="Q23">
    <cfRule type="cellIs" dxfId="21496" priority="284" stopIfTrue="1" operator="lessThan">
      <formula>0</formula>
    </cfRule>
    <cfRule type="cellIs" dxfId="21495" priority="285" stopIfTrue="1" operator="greaterThan">
      <formula>0</formula>
    </cfRule>
  </conditionalFormatting>
  <conditionalFormatting sqref="Q23">
    <cfRule type="cellIs" dxfId="21494" priority="282" stopIfTrue="1" operator="lessThan">
      <formula>0</formula>
    </cfRule>
    <cfRule type="cellIs" dxfId="21493" priority="283" stopIfTrue="1" operator="greaterThan">
      <formula>0</formula>
    </cfRule>
  </conditionalFormatting>
  <conditionalFormatting sqref="Q23">
    <cfRule type="cellIs" dxfId="21492" priority="280" stopIfTrue="1" operator="lessThan">
      <formula>0</formula>
    </cfRule>
    <cfRule type="cellIs" dxfId="21491" priority="281" stopIfTrue="1" operator="greaterThan">
      <formula>0</formula>
    </cfRule>
  </conditionalFormatting>
  <conditionalFormatting sqref="Q23">
    <cfRule type="cellIs" dxfId="21490" priority="278" stopIfTrue="1" operator="lessThan">
      <formula>0</formula>
    </cfRule>
    <cfRule type="cellIs" dxfId="21489" priority="279" stopIfTrue="1" operator="greaterThan">
      <formula>0</formula>
    </cfRule>
  </conditionalFormatting>
  <conditionalFormatting sqref="Q23">
    <cfRule type="cellIs" dxfId="21488" priority="276" stopIfTrue="1" operator="lessThan">
      <formula>0</formula>
    </cfRule>
    <cfRule type="cellIs" dxfId="21487" priority="277" stopIfTrue="1" operator="greaterThan">
      <formula>0</formula>
    </cfRule>
  </conditionalFormatting>
  <conditionalFormatting sqref="Q23">
    <cfRule type="cellIs" dxfId="21486" priority="274" stopIfTrue="1" operator="lessThan">
      <formula>0</formula>
    </cfRule>
    <cfRule type="cellIs" dxfId="21485" priority="275" stopIfTrue="1" operator="greaterThan">
      <formula>0</formula>
    </cfRule>
  </conditionalFormatting>
  <conditionalFormatting sqref="Q23">
    <cfRule type="cellIs" dxfId="21484" priority="272" stopIfTrue="1" operator="lessThan">
      <formula>0</formula>
    </cfRule>
    <cfRule type="cellIs" dxfId="21483" priority="273" stopIfTrue="1" operator="greaterThan">
      <formula>0</formula>
    </cfRule>
  </conditionalFormatting>
  <conditionalFormatting sqref="Q23">
    <cfRule type="cellIs" dxfId="21482" priority="270" stopIfTrue="1" operator="lessThan">
      <formula>0</formula>
    </cfRule>
    <cfRule type="cellIs" dxfId="21481" priority="271" stopIfTrue="1" operator="greaterThan">
      <formula>0</formula>
    </cfRule>
  </conditionalFormatting>
  <conditionalFormatting sqref="Q23">
    <cfRule type="cellIs" dxfId="21480" priority="268" stopIfTrue="1" operator="lessThan">
      <formula>0</formula>
    </cfRule>
    <cfRule type="cellIs" dxfId="21479" priority="269" stopIfTrue="1" operator="greaterThan">
      <formula>0</formula>
    </cfRule>
  </conditionalFormatting>
  <conditionalFormatting sqref="Q23">
    <cfRule type="cellIs" dxfId="21478" priority="266" stopIfTrue="1" operator="lessThan">
      <formula>0</formula>
    </cfRule>
    <cfRule type="cellIs" dxfId="21477" priority="267" stopIfTrue="1" operator="greaterThan">
      <formula>0</formula>
    </cfRule>
  </conditionalFormatting>
  <conditionalFormatting sqref="Q23">
    <cfRule type="cellIs" dxfId="21476" priority="264" stopIfTrue="1" operator="lessThan">
      <formula>0</formula>
    </cfRule>
    <cfRule type="cellIs" dxfId="21475" priority="265" stopIfTrue="1" operator="greaterThan">
      <formula>0</formula>
    </cfRule>
  </conditionalFormatting>
  <conditionalFormatting sqref="Q23">
    <cfRule type="cellIs" dxfId="21474" priority="262" stopIfTrue="1" operator="lessThan">
      <formula>0</formula>
    </cfRule>
    <cfRule type="cellIs" dxfId="21473" priority="263" stopIfTrue="1" operator="greaterThan">
      <formula>0</formula>
    </cfRule>
  </conditionalFormatting>
  <conditionalFormatting sqref="Q23">
    <cfRule type="cellIs" dxfId="21472" priority="260" stopIfTrue="1" operator="lessThan">
      <formula>0</formula>
    </cfRule>
    <cfRule type="cellIs" dxfId="21471" priority="261" stopIfTrue="1" operator="greaterThan">
      <formula>0</formula>
    </cfRule>
  </conditionalFormatting>
  <conditionalFormatting sqref="Q25">
    <cfRule type="cellIs" dxfId="21470" priority="258" stopIfTrue="1" operator="lessThan">
      <formula>0</formula>
    </cfRule>
    <cfRule type="cellIs" dxfId="21469" priority="259" stopIfTrue="1" operator="greaterThan">
      <formula>0</formula>
    </cfRule>
  </conditionalFormatting>
  <conditionalFormatting sqref="Q25">
    <cfRule type="cellIs" dxfId="21468" priority="256" stopIfTrue="1" operator="lessThan">
      <formula>0</formula>
    </cfRule>
    <cfRule type="cellIs" dxfId="21467" priority="257" stopIfTrue="1" operator="greaterThan">
      <formula>0</formula>
    </cfRule>
  </conditionalFormatting>
  <conditionalFormatting sqref="Q25">
    <cfRule type="cellIs" dxfId="21466" priority="254" stopIfTrue="1" operator="lessThan">
      <formula>0</formula>
    </cfRule>
    <cfRule type="cellIs" dxfId="21465" priority="255" stopIfTrue="1" operator="greaterThan">
      <formula>0</formula>
    </cfRule>
  </conditionalFormatting>
  <conditionalFormatting sqref="Q25">
    <cfRule type="cellIs" dxfId="21464" priority="252" stopIfTrue="1" operator="lessThan">
      <formula>0</formula>
    </cfRule>
    <cfRule type="cellIs" dxfId="21463" priority="253" stopIfTrue="1" operator="greaterThan">
      <formula>0</formula>
    </cfRule>
  </conditionalFormatting>
  <conditionalFormatting sqref="Q25">
    <cfRule type="cellIs" dxfId="21462" priority="250" stopIfTrue="1" operator="lessThan">
      <formula>0</formula>
    </cfRule>
    <cfRule type="cellIs" dxfId="21461" priority="251" stopIfTrue="1" operator="greaterThan">
      <formula>0</formula>
    </cfRule>
  </conditionalFormatting>
  <conditionalFormatting sqref="Q25">
    <cfRule type="cellIs" dxfId="21460" priority="248" stopIfTrue="1" operator="lessThan">
      <formula>0</formula>
    </cfRule>
    <cfRule type="cellIs" dxfId="21459" priority="249" stopIfTrue="1" operator="greaterThan">
      <formula>0</formula>
    </cfRule>
  </conditionalFormatting>
  <conditionalFormatting sqref="Q25">
    <cfRule type="cellIs" dxfId="21458" priority="246" stopIfTrue="1" operator="lessThan">
      <formula>0</formula>
    </cfRule>
    <cfRule type="cellIs" dxfId="21457" priority="247" stopIfTrue="1" operator="greaterThan">
      <formula>0</formula>
    </cfRule>
  </conditionalFormatting>
  <conditionalFormatting sqref="Q25">
    <cfRule type="cellIs" dxfId="21456" priority="244" stopIfTrue="1" operator="lessThan">
      <formula>0</formula>
    </cfRule>
    <cfRule type="cellIs" dxfId="21455" priority="245" stopIfTrue="1" operator="greaterThan">
      <formula>0</formula>
    </cfRule>
  </conditionalFormatting>
  <conditionalFormatting sqref="Q25">
    <cfRule type="cellIs" dxfId="21454" priority="242" stopIfTrue="1" operator="lessThan">
      <formula>0</formula>
    </cfRule>
    <cfRule type="cellIs" dxfId="21453" priority="243" stopIfTrue="1" operator="greaterThan">
      <formula>0</formula>
    </cfRule>
  </conditionalFormatting>
  <conditionalFormatting sqref="Q25">
    <cfRule type="cellIs" dxfId="21452" priority="240" stopIfTrue="1" operator="lessThan">
      <formula>0</formula>
    </cfRule>
    <cfRule type="cellIs" dxfId="21451" priority="241" stopIfTrue="1" operator="greaterThan">
      <formula>0</formula>
    </cfRule>
  </conditionalFormatting>
  <conditionalFormatting sqref="Q25">
    <cfRule type="cellIs" dxfId="21450" priority="238" stopIfTrue="1" operator="lessThan">
      <formula>0</formula>
    </cfRule>
    <cfRule type="cellIs" dxfId="21449" priority="239" stopIfTrue="1" operator="greaterThan">
      <formula>0</formula>
    </cfRule>
  </conditionalFormatting>
  <conditionalFormatting sqref="Q25">
    <cfRule type="cellIs" dxfId="21448" priority="236" stopIfTrue="1" operator="lessThan">
      <formula>0</formula>
    </cfRule>
    <cfRule type="cellIs" dxfId="21447" priority="237" stopIfTrue="1" operator="greaterThan">
      <formula>0</formula>
    </cfRule>
  </conditionalFormatting>
  <conditionalFormatting sqref="Q25">
    <cfRule type="cellIs" dxfId="21446" priority="234" stopIfTrue="1" operator="lessThan">
      <formula>0</formula>
    </cfRule>
    <cfRule type="cellIs" dxfId="21445" priority="235" stopIfTrue="1" operator="greaterThan">
      <formula>0</formula>
    </cfRule>
  </conditionalFormatting>
  <conditionalFormatting sqref="Q25">
    <cfRule type="cellIs" dxfId="21444" priority="232" stopIfTrue="1" operator="lessThan">
      <formula>0</formula>
    </cfRule>
    <cfRule type="cellIs" dxfId="21443" priority="233" stopIfTrue="1" operator="greaterThan">
      <formula>0</formula>
    </cfRule>
  </conditionalFormatting>
  <conditionalFormatting sqref="Q25">
    <cfRule type="cellIs" dxfId="21442" priority="230" stopIfTrue="1" operator="lessThan">
      <formula>0</formula>
    </cfRule>
    <cfRule type="cellIs" dxfId="21441" priority="231" stopIfTrue="1" operator="greaterThan">
      <formula>0</formula>
    </cfRule>
  </conditionalFormatting>
  <conditionalFormatting sqref="Q25">
    <cfRule type="cellIs" dxfId="21440" priority="228" stopIfTrue="1" operator="lessThan">
      <formula>0</formula>
    </cfRule>
    <cfRule type="cellIs" dxfId="21439" priority="229" stopIfTrue="1" operator="greaterThan">
      <formula>0</formula>
    </cfRule>
  </conditionalFormatting>
  <conditionalFormatting sqref="Q25">
    <cfRule type="cellIs" dxfId="21438" priority="226" stopIfTrue="1" operator="lessThan">
      <formula>0</formula>
    </cfRule>
    <cfRule type="cellIs" dxfId="21437" priority="227" stopIfTrue="1" operator="greaterThan">
      <formula>0</formula>
    </cfRule>
  </conditionalFormatting>
  <conditionalFormatting sqref="Q25">
    <cfRule type="cellIs" dxfId="21436" priority="224" stopIfTrue="1" operator="lessThan">
      <formula>0</formula>
    </cfRule>
    <cfRule type="cellIs" dxfId="21435" priority="225" stopIfTrue="1" operator="greaterThan">
      <formula>0</formula>
    </cfRule>
  </conditionalFormatting>
  <conditionalFormatting sqref="Q25">
    <cfRule type="cellIs" dxfId="21434" priority="222" stopIfTrue="1" operator="lessThan">
      <formula>0</formula>
    </cfRule>
    <cfRule type="cellIs" dxfId="21433" priority="223" stopIfTrue="1" operator="greaterThan">
      <formula>0</formula>
    </cfRule>
  </conditionalFormatting>
  <conditionalFormatting sqref="Q25">
    <cfRule type="cellIs" dxfId="21432" priority="220" stopIfTrue="1" operator="lessThan">
      <formula>0</formula>
    </cfRule>
    <cfRule type="cellIs" dxfId="21431" priority="221" stopIfTrue="1" operator="greaterThan">
      <formula>0</formula>
    </cfRule>
  </conditionalFormatting>
  <conditionalFormatting sqref="Q25">
    <cfRule type="cellIs" dxfId="21430" priority="218" stopIfTrue="1" operator="lessThan">
      <formula>0</formula>
    </cfRule>
    <cfRule type="cellIs" dxfId="21429" priority="219" stopIfTrue="1" operator="greaterThan">
      <formula>0</formula>
    </cfRule>
  </conditionalFormatting>
  <conditionalFormatting sqref="Q25">
    <cfRule type="cellIs" dxfId="21428" priority="216" stopIfTrue="1" operator="lessThan">
      <formula>0</formula>
    </cfRule>
    <cfRule type="cellIs" dxfId="21427" priority="217" stopIfTrue="1" operator="greaterThan">
      <formula>0</formula>
    </cfRule>
  </conditionalFormatting>
  <conditionalFormatting sqref="Q25">
    <cfRule type="cellIs" dxfId="21426" priority="214" stopIfTrue="1" operator="lessThan">
      <formula>0</formula>
    </cfRule>
    <cfRule type="cellIs" dxfId="21425" priority="215" stopIfTrue="1" operator="greaterThan">
      <formula>0</formula>
    </cfRule>
  </conditionalFormatting>
  <conditionalFormatting sqref="Q25">
    <cfRule type="cellIs" dxfId="21424" priority="212" stopIfTrue="1" operator="lessThan">
      <formula>0</formula>
    </cfRule>
    <cfRule type="cellIs" dxfId="21423" priority="213" stopIfTrue="1" operator="greaterThan">
      <formula>0</formula>
    </cfRule>
  </conditionalFormatting>
  <conditionalFormatting sqref="Q25">
    <cfRule type="cellIs" dxfId="21422" priority="210" stopIfTrue="1" operator="lessThan">
      <formula>0</formula>
    </cfRule>
    <cfRule type="cellIs" dxfId="21421" priority="211" stopIfTrue="1" operator="greaterThan">
      <formula>0</formula>
    </cfRule>
  </conditionalFormatting>
  <conditionalFormatting sqref="Q25">
    <cfRule type="cellIs" dxfId="21420" priority="208" stopIfTrue="1" operator="lessThan">
      <formula>0</formula>
    </cfRule>
    <cfRule type="cellIs" dxfId="21419" priority="209" stopIfTrue="1" operator="greaterThan">
      <formula>0</formula>
    </cfRule>
  </conditionalFormatting>
  <conditionalFormatting sqref="Q25">
    <cfRule type="cellIs" dxfId="21418" priority="206" stopIfTrue="1" operator="lessThan">
      <formula>0</formula>
    </cfRule>
    <cfRule type="cellIs" dxfId="21417" priority="207" stopIfTrue="1" operator="greaterThan">
      <formula>0</formula>
    </cfRule>
  </conditionalFormatting>
  <conditionalFormatting sqref="Q25">
    <cfRule type="cellIs" dxfId="21416" priority="204" stopIfTrue="1" operator="lessThan">
      <formula>0</formula>
    </cfRule>
    <cfRule type="cellIs" dxfId="21415" priority="205" stopIfTrue="1" operator="greaterThan">
      <formula>0</formula>
    </cfRule>
  </conditionalFormatting>
  <conditionalFormatting sqref="Q25">
    <cfRule type="cellIs" dxfId="21414" priority="202" stopIfTrue="1" operator="lessThan">
      <formula>0</formula>
    </cfRule>
    <cfRule type="cellIs" dxfId="21413" priority="203" stopIfTrue="1" operator="greaterThan">
      <formula>0</formula>
    </cfRule>
  </conditionalFormatting>
  <conditionalFormatting sqref="Q25">
    <cfRule type="cellIs" dxfId="21412" priority="200" stopIfTrue="1" operator="lessThan">
      <formula>0</formula>
    </cfRule>
    <cfRule type="cellIs" dxfId="21411" priority="201" stopIfTrue="1" operator="greaterThan">
      <formula>0</formula>
    </cfRule>
  </conditionalFormatting>
  <conditionalFormatting sqref="Q25">
    <cfRule type="cellIs" dxfId="21410" priority="198" stopIfTrue="1" operator="lessThan">
      <formula>0</formula>
    </cfRule>
    <cfRule type="cellIs" dxfId="21409" priority="199" stopIfTrue="1" operator="greaterThan">
      <formula>0</formula>
    </cfRule>
  </conditionalFormatting>
  <conditionalFormatting sqref="Q25">
    <cfRule type="cellIs" dxfId="21408" priority="196" stopIfTrue="1" operator="lessThan">
      <formula>0</formula>
    </cfRule>
    <cfRule type="cellIs" dxfId="21407" priority="197" stopIfTrue="1" operator="greaterThan">
      <formula>0</formula>
    </cfRule>
  </conditionalFormatting>
  <conditionalFormatting sqref="Q25">
    <cfRule type="cellIs" dxfId="21406" priority="194" stopIfTrue="1" operator="lessThan">
      <formula>0</formula>
    </cfRule>
    <cfRule type="cellIs" dxfId="21405" priority="195" stopIfTrue="1" operator="greaterThan">
      <formula>0</formula>
    </cfRule>
  </conditionalFormatting>
  <conditionalFormatting sqref="Q25">
    <cfRule type="cellIs" dxfId="21404" priority="192" stopIfTrue="1" operator="lessThan">
      <formula>0</formula>
    </cfRule>
    <cfRule type="cellIs" dxfId="21403" priority="193" stopIfTrue="1" operator="greaterThan">
      <formula>0</formula>
    </cfRule>
  </conditionalFormatting>
  <conditionalFormatting sqref="Q25">
    <cfRule type="cellIs" dxfId="21402" priority="190" stopIfTrue="1" operator="lessThan">
      <formula>0</formula>
    </cfRule>
    <cfRule type="cellIs" dxfId="21401" priority="191" stopIfTrue="1" operator="greaterThan">
      <formula>0</formula>
    </cfRule>
  </conditionalFormatting>
  <conditionalFormatting sqref="Q25">
    <cfRule type="cellIs" dxfId="21400" priority="188" stopIfTrue="1" operator="lessThan">
      <formula>0</formula>
    </cfRule>
    <cfRule type="cellIs" dxfId="21399" priority="189" stopIfTrue="1" operator="greaterThan">
      <formula>0</formula>
    </cfRule>
  </conditionalFormatting>
  <conditionalFormatting sqref="Q25">
    <cfRule type="cellIs" dxfId="21398" priority="186" stopIfTrue="1" operator="lessThan">
      <formula>0</formula>
    </cfRule>
    <cfRule type="cellIs" dxfId="21397" priority="187" stopIfTrue="1" operator="greaterThan">
      <formula>0</formula>
    </cfRule>
  </conditionalFormatting>
  <conditionalFormatting sqref="Q25">
    <cfRule type="cellIs" dxfId="21396" priority="184" stopIfTrue="1" operator="lessThan">
      <formula>0</formula>
    </cfRule>
    <cfRule type="cellIs" dxfId="21395" priority="185" stopIfTrue="1" operator="greaterThan">
      <formula>0</formula>
    </cfRule>
  </conditionalFormatting>
  <conditionalFormatting sqref="Q25">
    <cfRule type="cellIs" dxfId="21394" priority="182" stopIfTrue="1" operator="lessThan">
      <formula>0</formula>
    </cfRule>
    <cfRule type="cellIs" dxfId="21393" priority="183" stopIfTrue="1" operator="greaterThan">
      <formula>0</formula>
    </cfRule>
  </conditionalFormatting>
  <conditionalFormatting sqref="Q25">
    <cfRule type="cellIs" dxfId="21392" priority="180" stopIfTrue="1" operator="lessThan">
      <formula>0</formula>
    </cfRule>
    <cfRule type="cellIs" dxfId="21391" priority="181" stopIfTrue="1" operator="greaterThan">
      <formula>0</formula>
    </cfRule>
  </conditionalFormatting>
  <conditionalFormatting sqref="Q25">
    <cfRule type="cellIs" dxfId="21390" priority="178" stopIfTrue="1" operator="lessThan">
      <formula>0</formula>
    </cfRule>
    <cfRule type="cellIs" dxfId="21389" priority="179" stopIfTrue="1" operator="greaterThan">
      <formula>0</formula>
    </cfRule>
  </conditionalFormatting>
  <conditionalFormatting sqref="Q25">
    <cfRule type="cellIs" dxfId="21388" priority="176" stopIfTrue="1" operator="lessThan">
      <formula>0</formula>
    </cfRule>
    <cfRule type="cellIs" dxfId="21387" priority="177" stopIfTrue="1" operator="greaterThan">
      <formula>0</formula>
    </cfRule>
  </conditionalFormatting>
  <conditionalFormatting sqref="Q27">
    <cfRule type="cellIs" dxfId="21386" priority="174" stopIfTrue="1" operator="lessThan">
      <formula>0</formula>
    </cfRule>
    <cfRule type="cellIs" dxfId="21385" priority="175" stopIfTrue="1" operator="greaterThan">
      <formula>0</formula>
    </cfRule>
  </conditionalFormatting>
  <conditionalFormatting sqref="Q27">
    <cfRule type="cellIs" dxfId="21384" priority="172" stopIfTrue="1" operator="lessThan">
      <formula>0</formula>
    </cfRule>
    <cfRule type="cellIs" dxfId="21383" priority="173" stopIfTrue="1" operator="greaterThan">
      <formula>0</formula>
    </cfRule>
  </conditionalFormatting>
  <conditionalFormatting sqref="Q27">
    <cfRule type="cellIs" dxfId="21382" priority="170" stopIfTrue="1" operator="lessThan">
      <formula>0</formula>
    </cfRule>
    <cfRule type="cellIs" dxfId="21381" priority="171" stopIfTrue="1" operator="greaterThan">
      <formula>0</formula>
    </cfRule>
  </conditionalFormatting>
  <conditionalFormatting sqref="Q27">
    <cfRule type="cellIs" dxfId="21380" priority="168" stopIfTrue="1" operator="lessThan">
      <formula>0</formula>
    </cfRule>
    <cfRule type="cellIs" dxfId="21379" priority="169" stopIfTrue="1" operator="greaterThan">
      <formula>0</formula>
    </cfRule>
  </conditionalFormatting>
  <conditionalFormatting sqref="Q27">
    <cfRule type="cellIs" dxfId="21378" priority="166" stopIfTrue="1" operator="lessThan">
      <formula>0</formula>
    </cfRule>
    <cfRule type="cellIs" dxfId="21377" priority="167" stopIfTrue="1" operator="greaterThan">
      <formula>0</formula>
    </cfRule>
  </conditionalFormatting>
  <conditionalFormatting sqref="Q27">
    <cfRule type="cellIs" dxfId="21376" priority="164" stopIfTrue="1" operator="lessThan">
      <formula>0</formula>
    </cfRule>
    <cfRule type="cellIs" dxfId="21375" priority="165" stopIfTrue="1" operator="greaterThan">
      <formula>0</formula>
    </cfRule>
  </conditionalFormatting>
  <conditionalFormatting sqref="Q27">
    <cfRule type="cellIs" dxfId="21374" priority="162" stopIfTrue="1" operator="lessThan">
      <formula>0</formula>
    </cfRule>
    <cfRule type="cellIs" dxfId="21373" priority="163" stopIfTrue="1" operator="greaterThan">
      <formula>0</formula>
    </cfRule>
  </conditionalFormatting>
  <conditionalFormatting sqref="Q27">
    <cfRule type="cellIs" dxfId="21372" priority="160" stopIfTrue="1" operator="lessThan">
      <formula>0</formula>
    </cfRule>
    <cfRule type="cellIs" dxfId="21371" priority="161" stopIfTrue="1" operator="greaterThan">
      <formula>0</formula>
    </cfRule>
  </conditionalFormatting>
  <conditionalFormatting sqref="Q27">
    <cfRule type="cellIs" dxfId="21370" priority="158" stopIfTrue="1" operator="lessThan">
      <formula>0</formula>
    </cfRule>
    <cfRule type="cellIs" dxfId="21369" priority="159" stopIfTrue="1" operator="greaterThan">
      <formula>0</formula>
    </cfRule>
  </conditionalFormatting>
  <conditionalFormatting sqref="Q27">
    <cfRule type="cellIs" dxfId="21368" priority="156" stopIfTrue="1" operator="lessThan">
      <formula>0</formula>
    </cfRule>
    <cfRule type="cellIs" dxfId="21367" priority="157" stopIfTrue="1" operator="greaterThan">
      <formula>0</formula>
    </cfRule>
  </conditionalFormatting>
  <conditionalFormatting sqref="Q27">
    <cfRule type="cellIs" dxfId="21366" priority="154" stopIfTrue="1" operator="lessThan">
      <formula>0</formula>
    </cfRule>
    <cfRule type="cellIs" dxfId="21365" priority="155" stopIfTrue="1" operator="greaterThan">
      <formula>0</formula>
    </cfRule>
  </conditionalFormatting>
  <conditionalFormatting sqref="Q27">
    <cfRule type="cellIs" dxfId="21364" priority="152" stopIfTrue="1" operator="lessThan">
      <formula>0</formula>
    </cfRule>
    <cfRule type="cellIs" dxfId="21363" priority="153" stopIfTrue="1" operator="greaterThan">
      <formula>0</formula>
    </cfRule>
  </conditionalFormatting>
  <conditionalFormatting sqref="Q27">
    <cfRule type="cellIs" dxfId="21362" priority="150" stopIfTrue="1" operator="lessThan">
      <formula>0</formula>
    </cfRule>
    <cfRule type="cellIs" dxfId="21361" priority="151" stopIfTrue="1" operator="greaterThan">
      <formula>0</formula>
    </cfRule>
  </conditionalFormatting>
  <conditionalFormatting sqref="Q27">
    <cfRule type="cellIs" dxfId="21360" priority="148" stopIfTrue="1" operator="lessThan">
      <formula>0</formula>
    </cfRule>
    <cfRule type="cellIs" dxfId="21359" priority="149" stopIfTrue="1" operator="greaterThan">
      <formula>0</formula>
    </cfRule>
  </conditionalFormatting>
  <conditionalFormatting sqref="Q27">
    <cfRule type="cellIs" dxfId="21358" priority="146" stopIfTrue="1" operator="lessThan">
      <formula>0</formula>
    </cfRule>
    <cfRule type="cellIs" dxfId="21357" priority="147" stopIfTrue="1" operator="greaterThan">
      <formula>0</formula>
    </cfRule>
  </conditionalFormatting>
  <conditionalFormatting sqref="Q27">
    <cfRule type="cellIs" dxfId="21356" priority="144" stopIfTrue="1" operator="lessThan">
      <formula>0</formula>
    </cfRule>
    <cfRule type="cellIs" dxfId="21355" priority="145" stopIfTrue="1" operator="greaterThan">
      <formula>0</formula>
    </cfRule>
  </conditionalFormatting>
  <conditionalFormatting sqref="Q27">
    <cfRule type="cellIs" dxfId="21354" priority="142" stopIfTrue="1" operator="lessThan">
      <formula>0</formula>
    </cfRule>
    <cfRule type="cellIs" dxfId="21353" priority="143" stopIfTrue="1" operator="greaterThan">
      <formula>0</formula>
    </cfRule>
  </conditionalFormatting>
  <conditionalFormatting sqref="Q27">
    <cfRule type="cellIs" dxfId="21352" priority="140" stopIfTrue="1" operator="lessThan">
      <formula>0</formula>
    </cfRule>
    <cfRule type="cellIs" dxfId="21351" priority="141" stopIfTrue="1" operator="greaterThan">
      <formula>0</formula>
    </cfRule>
  </conditionalFormatting>
  <conditionalFormatting sqref="Q27">
    <cfRule type="cellIs" dxfId="21350" priority="138" stopIfTrue="1" operator="lessThan">
      <formula>0</formula>
    </cfRule>
    <cfRule type="cellIs" dxfId="21349" priority="139" stopIfTrue="1" operator="greaterThan">
      <formula>0</formula>
    </cfRule>
  </conditionalFormatting>
  <conditionalFormatting sqref="Q27">
    <cfRule type="cellIs" dxfId="21348" priority="136" stopIfTrue="1" operator="lessThan">
      <formula>0</formula>
    </cfRule>
    <cfRule type="cellIs" dxfId="21347" priority="137" stopIfTrue="1" operator="greaterThan">
      <formula>0</formula>
    </cfRule>
  </conditionalFormatting>
  <conditionalFormatting sqref="Q27">
    <cfRule type="cellIs" dxfId="21346" priority="134" stopIfTrue="1" operator="lessThan">
      <formula>0</formula>
    </cfRule>
    <cfRule type="cellIs" dxfId="21345" priority="135" stopIfTrue="1" operator="greaterThan">
      <formula>0</formula>
    </cfRule>
  </conditionalFormatting>
  <conditionalFormatting sqref="Q27">
    <cfRule type="cellIs" dxfId="21344" priority="132" stopIfTrue="1" operator="lessThan">
      <formula>0</formula>
    </cfRule>
    <cfRule type="cellIs" dxfId="21343" priority="133" stopIfTrue="1" operator="greaterThan">
      <formula>0</formula>
    </cfRule>
  </conditionalFormatting>
  <conditionalFormatting sqref="Q27">
    <cfRule type="cellIs" dxfId="21342" priority="130" stopIfTrue="1" operator="lessThan">
      <formula>0</formula>
    </cfRule>
    <cfRule type="cellIs" dxfId="21341" priority="131" stopIfTrue="1" operator="greaterThan">
      <formula>0</formula>
    </cfRule>
  </conditionalFormatting>
  <conditionalFormatting sqref="Q27">
    <cfRule type="cellIs" dxfId="21340" priority="128" stopIfTrue="1" operator="lessThan">
      <formula>0</formula>
    </cfRule>
    <cfRule type="cellIs" dxfId="21339" priority="129" stopIfTrue="1" operator="greaterThan">
      <formula>0</formula>
    </cfRule>
  </conditionalFormatting>
  <conditionalFormatting sqref="Q27">
    <cfRule type="cellIs" dxfId="21338" priority="126" stopIfTrue="1" operator="lessThan">
      <formula>0</formula>
    </cfRule>
    <cfRule type="cellIs" dxfId="21337" priority="127" stopIfTrue="1" operator="greaterThan">
      <formula>0</formula>
    </cfRule>
  </conditionalFormatting>
  <conditionalFormatting sqref="Q27">
    <cfRule type="cellIs" dxfId="21336" priority="124" stopIfTrue="1" operator="lessThan">
      <formula>0</formula>
    </cfRule>
    <cfRule type="cellIs" dxfId="21335" priority="125" stopIfTrue="1" operator="greaterThan">
      <formula>0</formula>
    </cfRule>
  </conditionalFormatting>
  <conditionalFormatting sqref="Q27">
    <cfRule type="cellIs" dxfId="21334" priority="122" stopIfTrue="1" operator="lessThan">
      <formula>0</formula>
    </cfRule>
    <cfRule type="cellIs" dxfId="21333" priority="123" stopIfTrue="1" operator="greaterThan">
      <formula>0</formula>
    </cfRule>
  </conditionalFormatting>
  <conditionalFormatting sqref="Q27">
    <cfRule type="cellIs" dxfId="21332" priority="120" stopIfTrue="1" operator="lessThan">
      <formula>0</formula>
    </cfRule>
    <cfRule type="cellIs" dxfId="21331" priority="121" stopIfTrue="1" operator="greaterThan">
      <formula>0</formula>
    </cfRule>
  </conditionalFormatting>
  <conditionalFormatting sqref="Q27">
    <cfRule type="cellIs" dxfId="21330" priority="118" stopIfTrue="1" operator="lessThan">
      <formula>0</formula>
    </cfRule>
    <cfRule type="cellIs" dxfId="21329" priority="119" stopIfTrue="1" operator="greaterThan">
      <formula>0</formula>
    </cfRule>
  </conditionalFormatting>
  <conditionalFormatting sqref="Q27">
    <cfRule type="cellIs" dxfId="21328" priority="116" stopIfTrue="1" operator="lessThan">
      <formula>0</formula>
    </cfRule>
    <cfRule type="cellIs" dxfId="21327" priority="117" stopIfTrue="1" operator="greaterThan">
      <formula>0</formula>
    </cfRule>
  </conditionalFormatting>
  <conditionalFormatting sqref="Q27">
    <cfRule type="cellIs" dxfId="21326" priority="114" stopIfTrue="1" operator="lessThan">
      <formula>0</formula>
    </cfRule>
    <cfRule type="cellIs" dxfId="21325" priority="115" stopIfTrue="1" operator="greaterThan">
      <formula>0</formula>
    </cfRule>
  </conditionalFormatting>
  <conditionalFormatting sqref="Q27">
    <cfRule type="cellIs" dxfId="21324" priority="112" stopIfTrue="1" operator="lessThan">
      <formula>0</formula>
    </cfRule>
    <cfRule type="cellIs" dxfId="21323" priority="113" stopIfTrue="1" operator="greaterThan">
      <formula>0</formula>
    </cfRule>
  </conditionalFormatting>
  <conditionalFormatting sqref="Q27">
    <cfRule type="cellIs" dxfId="21322" priority="110" stopIfTrue="1" operator="lessThan">
      <formula>0</formula>
    </cfRule>
    <cfRule type="cellIs" dxfId="21321" priority="111" stopIfTrue="1" operator="greaterThan">
      <formula>0</formula>
    </cfRule>
  </conditionalFormatting>
  <conditionalFormatting sqref="Q27">
    <cfRule type="cellIs" dxfId="21320" priority="108" stopIfTrue="1" operator="lessThan">
      <formula>0</formula>
    </cfRule>
    <cfRule type="cellIs" dxfId="21319" priority="109" stopIfTrue="1" operator="greaterThan">
      <formula>0</formula>
    </cfRule>
  </conditionalFormatting>
  <conditionalFormatting sqref="Q27">
    <cfRule type="cellIs" dxfId="21318" priority="106" stopIfTrue="1" operator="lessThan">
      <formula>0</formula>
    </cfRule>
    <cfRule type="cellIs" dxfId="21317" priority="107" stopIfTrue="1" operator="greaterThan">
      <formula>0</formula>
    </cfRule>
  </conditionalFormatting>
  <conditionalFormatting sqref="Q27">
    <cfRule type="cellIs" dxfId="21316" priority="104" stopIfTrue="1" operator="lessThan">
      <formula>0</formula>
    </cfRule>
    <cfRule type="cellIs" dxfId="21315" priority="105" stopIfTrue="1" operator="greaterThan">
      <formula>0</formula>
    </cfRule>
  </conditionalFormatting>
  <conditionalFormatting sqref="Q27">
    <cfRule type="cellIs" dxfId="21314" priority="102" stopIfTrue="1" operator="lessThan">
      <formula>0</formula>
    </cfRule>
    <cfRule type="cellIs" dxfId="21313" priority="103" stopIfTrue="1" operator="greaterThan">
      <formula>0</formula>
    </cfRule>
  </conditionalFormatting>
  <conditionalFormatting sqref="Q27">
    <cfRule type="cellIs" dxfId="21312" priority="100" stopIfTrue="1" operator="lessThan">
      <formula>0</formula>
    </cfRule>
    <cfRule type="cellIs" dxfId="21311" priority="101" stopIfTrue="1" operator="greaterThan">
      <formula>0</formula>
    </cfRule>
  </conditionalFormatting>
  <conditionalFormatting sqref="Q27">
    <cfRule type="cellIs" dxfId="21310" priority="98" stopIfTrue="1" operator="lessThan">
      <formula>0</formula>
    </cfRule>
    <cfRule type="cellIs" dxfId="21309" priority="99" stopIfTrue="1" operator="greaterThan">
      <formula>0</formula>
    </cfRule>
  </conditionalFormatting>
  <conditionalFormatting sqref="Q27">
    <cfRule type="cellIs" dxfId="21308" priority="96" stopIfTrue="1" operator="lessThan">
      <formula>0</formula>
    </cfRule>
    <cfRule type="cellIs" dxfId="21307" priority="97" stopIfTrue="1" operator="greaterThan">
      <formula>0</formula>
    </cfRule>
  </conditionalFormatting>
  <conditionalFormatting sqref="Q27">
    <cfRule type="cellIs" dxfId="21306" priority="94" stopIfTrue="1" operator="lessThan">
      <formula>0</formula>
    </cfRule>
    <cfRule type="cellIs" dxfId="21305" priority="95" stopIfTrue="1" operator="greaterThan">
      <formula>0</formula>
    </cfRule>
  </conditionalFormatting>
  <conditionalFormatting sqref="Q27">
    <cfRule type="cellIs" dxfId="21304" priority="92" stopIfTrue="1" operator="lessThan">
      <formula>0</formula>
    </cfRule>
    <cfRule type="cellIs" dxfId="21303" priority="93" stopIfTrue="1" operator="greaterThan">
      <formula>0</formula>
    </cfRule>
  </conditionalFormatting>
  <conditionalFormatting sqref="Q29">
    <cfRule type="cellIs" dxfId="21302" priority="90" stopIfTrue="1" operator="lessThan">
      <formula>0</formula>
    </cfRule>
    <cfRule type="cellIs" dxfId="21301" priority="91" stopIfTrue="1" operator="greaterThan">
      <formula>0</formula>
    </cfRule>
  </conditionalFormatting>
  <conditionalFormatting sqref="Q29">
    <cfRule type="cellIs" dxfId="21300" priority="88" stopIfTrue="1" operator="lessThan">
      <formula>0</formula>
    </cfRule>
    <cfRule type="cellIs" dxfId="21299" priority="89" stopIfTrue="1" operator="greaterThan">
      <formula>0</formula>
    </cfRule>
  </conditionalFormatting>
  <conditionalFormatting sqref="Q29">
    <cfRule type="cellIs" dxfId="21298" priority="86" stopIfTrue="1" operator="lessThan">
      <formula>0</formula>
    </cfRule>
    <cfRule type="cellIs" dxfId="21297" priority="87" stopIfTrue="1" operator="greaterThan">
      <formula>0</formula>
    </cfRule>
  </conditionalFormatting>
  <conditionalFormatting sqref="Q29">
    <cfRule type="cellIs" dxfId="21296" priority="84" stopIfTrue="1" operator="lessThan">
      <formula>0</formula>
    </cfRule>
    <cfRule type="cellIs" dxfId="21295" priority="85" stopIfTrue="1" operator="greaterThan">
      <formula>0</formula>
    </cfRule>
  </conditionalFormatting>
  <conditionalFormatting sqref="Q29">
    <cfRule type="cellIs" dxfId="21294" priority="82" stopIfTrue="1" operator="lessThan">
      <formula>0</formula>
    </cfRule>
    <cfRule type="cellIs" dxfId="21293" priority="83" stopIfTrue="1" operator="greaterThan">
      <formula>0</formula>
    </cfRule>
  </conditionalFormatting>
  <conditionalFormatting sqref="Q29">
    <cfRule type="cellIs" dxfId="21292" priority="80" stopIfTrue="1" operator="lessThan">
      <formula>0</formula>
    </cfRule>
    <cfRule type="cellIs" dxfId="21291" priority="81" stopIfTrue="1" operator="greaterThan">
      <formula>0</formula>
    </cfRule>
  </conditionalFormatting>
  <conditionalFormatting sqref="Q29">
    <cfRule type="cellIs" dxfId="21290" priority="78" stopIfTrue="1" operator="lessThan">
      <formula>0</formula>
    </cfRule>
    <cfRule type="cellIs" dxfId="21289" priority="79" stopIfTrue="1" operator="greaterThan">
      <formula>0</formula>
    </cfRule>
  </conditionalFormatting>
  <conditionalFormatting sqref="Q29">
    <cfRule type="cellIs" dxfId="21288" priority="76" stopIfTrue="1" operator="lessThan">
      <formula>0</formula>
    </cfRule>
    <cfRule type="cellIs" dxfId="21287" priority="77" stopIfTrue="1" operator="greaterThan">
      <formula>0</formula>
    </cfRule>
  </conditionalFormatting>
  <conditionalFormatting sqref="Q29">
    <cfRule type="cellIs" dxfId="21286" priority="74" stopIfTrue="1" operator="lessThan">
      <formula>0</formula>
    </cfRule>
    <cfRule type="cellIs" dxfId="21285" priority="75" stopIfTrue="1" operator="greaterThan">
      <formula>0</formula>
    </cfRule>
  </conditionalFormatting>
  <conditionalFormatting sqref="Q29">
    <cfRule type="cellIs" dxfId="21284" priority="72" stopIfTrue="1" operator="lessThan">
      <formula>0</formula>
    </cfRule>
    <cfRule type="cellIs" dxfId="21283" priority="73" stopIfTrue="1" operator="greaterThan">
      <formula>0</formula>
    </cfRule>
  </conditionalFormatting>
  <conditionalFormatting sqref="Q29">
    <cfRule type="cellIs" dxfId="21282" priority="70" stopIfTrue="1" operator="lessThan">
      <formula>0</formula>
    </cfRule>
    <cfRule type="cellIs" dxfId="21281" priority="71" stopIfTrue="1" operator="greaterThan">
      <formula>0</formula>
    </cfRule>
  </conditionalFormatting>
  <conditionalFormatting sqref="Q29">
    <cfRule type="cellIs" dxfId="21280" priority="68" stopIfTrue="1" operator="lessThan">
      <formula>0</formula>
    </cfRule>
    <cfRule type="cellIs" dxfId="21279" priority="69" stopIfTrue="1" operator="greaterThan">
      <formula>0</formula>
    </cfRule>
  </conditionalFormatting>
  <conditionalFormatting sqref="Q29">
    <cfRule type="cellIs" dxfId="21278" priority="66" stopIfTrue="1" operator="lessThan">
      <formula>0</formula>
    </cfRule>
    <cfRule type="cellIs" dxfId="21277" priority="67" stopIfTrue="1" operator="greaterThan">
      <formula>0</formula>
    </cfRule>
  </conditionalFormatting>
  <conditionalFormatting sqref="Q29">
    <cfRule type="cellIs" dxfId="21276" priority="64" stopIfTrue="1" operator="lessThan">
      <formula>0</formula>
    </cfRule>
    <cfRule type="cellIs" dxfId="21275" priority="65" stopIfTrue="1" operator="greaterThan">
      <formula>0</formula>
    </cfRule>
  </conditionalFormatting>
  <conditionalFormatting sqref="Q29">
    <cfRule type="cellIs" dxfId="21274" priority="62" stopIfTrue="1" operator="lessThan">
      <formula>0</formula>
    </cfRule>
    <cfRule type="cellIs" dxfId="21273" priority="63" stopIfTrue="1" operator="greaterThan">
      <formula>0</formula>
    </cfRule>
  </conditionalFormatting>
  <conditionalFormatting sqref="Q29">
    <cfRule type="cellIs" dxfId="21272" priority="60" stopIfTrue="1" operator="lessThan">
      <formula>0</formula>
    </cfRule>
    <cfRule type="cellIs" dxfId="21271" priority="61" stopIfTrue="1" operator="greaterThan">
      <formula>0</formula>
    </cfRule>
  </conditionalFormatting>
  <conditionalFormatting sqref="Q29">
    <cfRule type="cellIs" dxfId="21270" priority="58" stopIfTrue="1" operator="lessThan">
      <formula>0</formula>
    </cfRule>
    <cfRule type="cellIs" dxfId="21269" priority="59" stopIfTrue="1" operator="greaterThan">
      <formula>0</formula>
    </cfRule>
  </conditionalFormatting>
  <conditionalFormatting sqref="Q29">
    <cfRule type="cellIs" dxfId="21268" priority="56" stopIfTrue="1" operator="lessThan">
      <formula>0</formula>
    </cfRule>
    <cfRule type="cellIs" dxfId="21267" priority="57" stopIfTrue="1" operator="greaterThan">
      <formula>0</formula>
    </cfRule>
  </conditionalFormatting>
  <conditionalFormatting sqref="Q29">
    <cfRule type="cellIs" dxfId="21266" priority="54" stopIfTrue="1" operator="lessThan">
      <formula>0</formula>
    </cfRule>
    <cfRule type="cellIs" dxfId="21265" priority="55" stopIfTrue="1" operator="greaterThan">
      <formula>0</formula>
    </cfRule>
  </conditionalFormatting>
  <conditionalFormatting sqref="Q29">
    <cfRule type="cellIs" dxfId="21264" priority="52" stopIfTrue="1" operator="lessThan">
      <formula>0</formula>
    </cfRule>
    <cfRule type="cellIs" dxfId="21263" priority="53" stopIfTrue="1" operator="greaterThan">
      <formula>0</formula>
    </cfRule>
  </conditionalFormatting>
  <conditionalFormatting sqref="Q29">
    <cfRule type="cellIs" dxfId="21262" priority="50" stopIfTrue="1" operator="lessThan">
      <formula>0</formula>
    </cfRule>
    <cfRule type="cellIs" dxfId="21261" priority="51" stopIfTrue="1" operator="greaterThan">
      <formula>0</formula>
    </cfRule>
  </conditionalFormatting>
  <conditionalFormatting sqref="Q29">
    <cfRule type="cellIs" dxfId="21260" priority="48" stopIfTrue="1" operator="lessThan">
      <formula>0</formula>
    </cfRule>
    <cfRule type="cellIs" dxfId="21259" priority="49" stopIfTrue="1" operator="greaterThan">
      <formula>0</formula>
    </cfRule>
  </conditionalFormatting>
  <conditionalFormatting sqref="Q29">
    <cfRule type="cellIs" dxfId="21258" priority="46" stopIfTrue="1" operator="lessThan">
      <formula>0</formula>
    </cfRule>
    <cfRule type="cellIs" dxfId="21257" priority="47" stopIfTrue="1" operator="greaterThan">
      <formula>0</formula>
    </cfRule>
  </conditionalFormatting>
  <conditionalFormatting sqref="Q29">
    <cfRule type="cellIs" dxfId="21256" priority="44" stopIfTrue="1" operator="lessThan">
      <formula>0</formula>
    </cfRule>
    <cfRule type="cellIs" dxfId="21255" priority="45" stopIfTrue="1" operator="greaterThan">
      <formula>0</formula>
    </cfRule>
  </conditionalFormatting>
  <conditionalFormatting sqref="Q29">
    <cfRule type="cellIs" dxfId="21254" priority="42" stopIfTrue="1" operator="lessThan">
      <formula>0</formula>
    </cfRule>
    <cfRule type="cellIs" dxfId="21253" priority="43" stopIfTrue="1" operator="greaterThan">
      <formula>0</formula>
    </cfRule>
  </conditionalFormatting>
  <conditionalFormatting sqref="Q29">
    <cfRule type="cellIs" dxfId="21252" priority="40" stopIfTrue="1" operator="lessThan">
      <formula>0</formula>
    </cfRule>
    <cfRule type="cellIs" dxfId="21251" priority="41" stopIfTrue="1" operator="greaterThan">
      <formula>0</formula>
    </cfRule>
  </conditionalFormatting>
  <conditionalFormatting sqref="Q29">
    <cfRule type="cellIs" dxfId="21250" priority="38" stopIfTrue="1" operator="lessThan">
      <formula>0</formula>
    </cfRule>
    <cfRule type="cellIs" dxfId="21249" priority="39" stopIfTrue="1" operator="greaterThan">
      <formula>0</formula>
    </cfRule>
  </conditionalFormatting>
  <conditionalFormatting sqref="Q29">
    <cfRule type="cellIs" dxfId="21248" priority="36" stopIfTrue="1" operator="lessThan">
      <formula>0</formula>
    </cfRule>
    <cfRule type="cellIs" dxfId="21247" priority="37" stopIfTrue="1" operator="greaterThan">
      <formula>0</formula>
    </cfRule>
  </conditionalFormatting>
  <conditionalFormatting sqref="Q29">
    <cfRule type="cellIs" dxfId="21246" priority="34" stopIfTrue="1" operator="lessThan">
      <formula>0</formula>
    </cfRule>
    <cfRule type="cellIs" dxfId="21245" priority="35" stopIfTrue="1" operator="greaterThan">
      <formula>0</formula>
    </cfRule>
  </conditionalFormatting>
  <conditionalFormatting sqref="Q29">
    <cfRule type="cellIs" dxfId="21244" priority="32" stopIfTrue="1" operator="lessThan">
      <formula>0</formula>
    </cfRule>
    <cfRule type="cellIs" dxfId="21243" priority="33" stopIfTrue="1" operator="greaterThan">
      <formula>0</formula>
    </cfRule>
  </conditionalFormatting>
  <conditionalFormatting sqref="Q29">
    <cfRule type="cellIs" dxfId="21242" priority="30" stopIfTrue="1" operator="lessThan">
      <formula>0</formula>
    </cfRule>
    <cfRule type="cellIs" dxfId="21241" priority="31" stopIfTrue="1" operator="greaterThan">
      <formula>0</formula>
    </cfRule>
  </conditionalFormatting>
  <conditionalFormatting sqref="Q29">
    <cfRule type="cellIs" dxfId="21240" priority="28" stopIfTrue="1" operator="lessThan">
      <formula>0</formula>
    </cfRule>
    <cfRule type="cellIs" dxfId="21239" priority="29" stopIfTrue="1" operator="greaterThan">
      <formula>0</formula>
    </cfRule>
  </conditionalFormatting>
  <conditionalFormatting sqref="Q29">
    <cfRule type="cellIs" dxfId="21238" priority="26" stopIfTrue="1" operator="lessThan">
      <formula>0</formula>
    </cfRule>
    <cfRule type="cellIs" dxfId="21237" priority="27" stopIfTrue="1" operator="greaterThan">
      <formula>0</formula>
    </cfRule>
  </conditionalFormatting>
  <conditionalFormatting sqref="Q29">
    <cfRule type="cellIs" dxfId="21236" priority="24" stopIfTrue="1" operator="lessThan">
      <formula>0</formula>
    </cfRule>
    <cfRule type="cellIs" dxfId="21235" priority="25" stopIfTrue="1" operator="greaterThan">
      <formula>0</formula>
    </cfRule>
  </conditionalFormatting>
  <conditionalFormatting sqref="Q29">
    <cfRule type="cellIs" dxfId="21234" priority="22" stopIfTrue="1" operator="lessThan">
      <formula>0</formula>
    </cfRule>
    <cfRule type="cellIs" dxfId="21233" priority="23" stopIfTrue="1" operator="greaterThan">
      <formula>0</formula>
    </cfRule>
  </conditionalFormatting>
  <conditionalFormatting sqref="Q29">
    <cfRule type="cellIs" dxfId="21232" priority="20" stopIfTrue="1" operator="lessThan">
      <formula>0</formula>
    </cfRule>
    <cfRule type="cellIs" dxfId="21231" priority="21" stopIfTrue="1" operator="greaterThan">
      <formula>0</formula>
    </cfRule>
  </conditionalFormatting>
  <conditionalFormatting sqref="Q29">
    <cfRule type="cellIs" dxfId="21230" priority="18" stopIfTrue="1" operator="lessThan">
      <formula>0</formula>
    </cfRule>
    <cfRule type="cellIs" dxfId="21229" priority="19" stopIfTrue="1" operator="greaterThan">
      <formula>0</formula>
    </cfRule>
  </conditionalFormatting>
  <conditionalFormatting sqref="Q29">
    <cfRule type="cellIs" dxfId="21228" priority="16" stopIfTrue="1" operator="lessThan">
      <formula>0</formula>
    </cfRule>
    <cfRule type="cellIs" dxfId="21227" priority="17" stopIfTrue="1" operator="greaterThan">
      <formula>0</formula>
    </cfRule>
  </conditionalFormatting>
  <conditionalFormatting sqref="Q29">
    <cfRule type="cellIs" dxfId="21226" priority="14" stopIfTrue="1" operator="lessThan">
      <formula>0</formula>
    </cfRule>
    <cfRule type="cellIs" dxfId="21225" priority="15" stopIfTrue="1" operator="greaterThan">
      <formula>0</formula>
    </cfRule>
  </conditionalFormatting>
  <conditionalFormatting sqref="Q29">
    <cfRule type="cellIs" dxfId="21224" priority="12" stopIfTrue="1" operator="lessThan">
      <formula>0</formula>
    </cfRule>
    <cfRule type="cellIs" dxfId="21223" priority="13" stopIfTrue="1" operator="greaterThan">
      <formula>0</formula>
    </cfRule>
  </conditionalFormatting>
  <conditionalFormatting sqref="Q29">
    <cfRule type="cellIs" dxfId="21222" priority="10" stopIfTrue="1" operator="lessThan">
      <formula>0</formula>
    </cfRule>
    <cfRule type="cellIs" dxfId="21221" priority="11" stopIfTrue="1" operator="greaterThan">
      <formula>0</formula>
    </cfRule>
  </conditionalFormatting>
  <conditionalFormatting sqref="Q29">
    <cfRule type="cellIs" dxfId="21220" priority="8" stopIfTrue="1" operator="lessThan">
      <formula>0</formula>
    </cfRule>
    <cfRule type="cellIs" dxfId="21219" priority="9" stopIfTrue="1" operator="greaterThan">
      <formula>0</formula>
    </cfRule>
  </conditionalFormatting>
  <conditionalFormatting sqref="M17">
    <cfRule type="cellIs" dxfId="21218" priority="7" operator="equal">
      <formula>"?"</formula>
    </cfRule>
  </conditionalFormatting>
  <conditionalFormatting sqref="M17">
    <cfRule type="cellIs" dxfId="21217" priority="6" operator="equal">
      <formula>"?"</formula>
    </cfRule>
  </conditionalFormatting>
  <conditionalFormatting sqref="N17">
    <cfRule type="cellIs" dxfId="21216" priority="5" operator="equal">
      <formula>"?"</formula>
    </cfRule>
  </conditionalFormatting>
  <conditionalFormatting sqref="N17">
    <cfRule type="cellIs" dxfId="21215" priority="4" operator="equal">
      <formula>"?"</formula>
    </cfRule>
  </conditionalFormatting>
  <conditionalFormatting sqref="H25">
    <cfRule type="cellIs" dxfId="21214" priority="3" operator="equal">
      <formula>"q"</formula>
    </cfRule>
  </conditionalFormatting>
  <conditionalFormatting sqref="H29">
    <cfRule type="cellIs" dxfId="21213" priority="2" operator="equal">
      <formula>"q"</formula>
    </cfRule>
  </conditionalFormatting>
  <conditionalFormatting sqref="H27">
    <cfRule type="cellIs" dxfId="21212" priority="1" operator="equal">
      <formula>"q"</formula>
    </cfRule>
  </conditionalFormatting>
  <hyperlinks>
    <hyperlink ref="E4" location="Main!A1" display="◄ Back to Main Page"/>
  </hyperlinks>
  <pageMargins left="0.11811023622047244" right="0.11811023622047244" top="0.11811023622047244" bottom="0.11811023622047244" header="0.11811023622047244" footer="0.11811023622047244"/>
  <pageSetup scale="66"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E82"/>
  <sheetViews>
    <sheetView showGridLines="0" zoomScale="90" zoomScaleNormal="90" workbookViewId="0">
      <pane xSplit="8" topLeftCell="I1" activePane="topRight" state="frozen"/>
      <selection activeCell="M33" sqref="M33"/>
      <selection pane="topRight" activeCell="N22" sqref="N22"/>
    </sheetView>
  </sheetViews>
  <sheetFormatPr defaultColWidth="8.85546875" defaultRowHeight="12" x14ac:dyDescent="0.2"/>
  <cols>
    <col min="1" max="1" width="1.7109375" style="2" customWidth="1"/>
    <col min="2" max="2" width="3" style="2" bestFit="1" customWidth="1"/>
    <col min="3" max="3" width="4.7109375" style="2" customWidth="1"/>
    <col min="4" max="4" width="4.140625" style="2" customWidth="1"/>
    <col min="5" max="5" width="9.7109375" style="2" customWidth="1"/>
    <col min="6" max="6" width="18.7109375" style="2" customWidth="1"/>
    <col min="7" max="7" width="11.7109375" style="2" customWidth="1"/>
    <col min="8" max="8" width="10.7109375" style="2" customWidth="1"/>
    <col min="9" max="10" width="9.7109375" style="2" customWidth="1"/>
    <col min="11" max="11" width="11.42578125" style="2" customWidth="1"/>
    <col min="12" max="14" width="9.7109375" style="2" customWidth="1"/>
    <col min="15" max="15" width="15.7109375" style="2" customWidth="1"/>
    <col min="16" max="17" width="10.7109375" style="2" customWidth="1"/>
    <col min="18" max="18" width="3" style="2" customWidth="1"/>
    <col min="19" max="16384" width="8.85546875" style="2"/>
  </cols>
  <sheetData>
    <row r="1" spans="1:83" ht="26.25" customHeight="1" x14ac:dyDescent="0.2">
      <c r="B1" s="281"/>
      <c r="C1" s="418" t="str">
        <f>Main!C1</f>
        <v>UNI-PHARMA</v>
      </c>
      <c r="D1" s="418"/>
      <c r="E1" s="418"/>
      <c r="F1" s="418"/>
      <c r="G1" s="418"/>
      <c r="H1" s="418"/>
      <c r="I1" s="260"/>
      <c r="J1" s="251"/>
      <c r="K1" s="246"/>
      <c r="L1" s="260"/>
      <c r="M1" s="251"/>
      <c r="N1" s="251"/>
      <c r="O1" s="247"/>
      <c r="P1" s="263" t="s">
        <v>41</v>
      </c>
      <c r="Q1" s="257">
        <f>IF(COUNTIF(P6:P66,"&gt;0")=0,0%,COUNTIF(P6:P66,"&gt;0")/(COUNTIF(P6:P66,"&lt;=0")+COUNTIF(P6:P66,"&gt;0")))</f>
        <v>0.66666666666666663</v>
      </c>
      <c r="R1" s="247"/>
    </row>
    <row r="2" spans="1:83" ht="15.6" customHeight="1" x14ac:dyDescent="0.2">
      <c r="B2" s="237"/>
      <c r="C2" s="243" t="str">
        <f>Main!C2</f>
        <v>ANNUAL PERFORMANCE REPORTING</v>
      </c>
      <c r="D2" s="243"/>
      <c r="E2" s="238"/>
      <c r="F2" s="238"/>
      <c r="G2" s="238"/>
      <c r="H2" s="238"/>
      <c r="I2" s="261" t="s">
        <v>38</v>
      </c>
      <c r="J2" s="252">
        <f>COUNTIF(C6:C70,"Y")+COUNTIF(C6:C70,"N")</f>
        <v>9</v>
      </c>
      <c r="K2" s="248"/>
      <c r="L2" s="261" t="s">
        <v>40</v>
      </c>
      <c r="M2" s="254">
        <f>COUNT(G7,G9,G11,G13,G15,G16,G17,G19,G21,G23,G25,G27,G29,G31,G33,G35,G37,G39,G41,G43,G45,G47,G49,G51,G53,G55,G57,G59,G61,G63,G65,G67,G69)</f>
        <v>9</v>
      </c>
      <c r="N2" s="254"/>
      <c r="O2" s="249"/>
      <c r="P2" s="263" t="s">
        <v>42</v>
      </c>
      <c r="Q2" s="257">
        <f>IF(COUNTIF(Q6:Q66,"&gt;0")=0,0%,COUNTIF(Q6:Q66,"&gt;0")/(COUNTIF(Q6:Q66,"&lt;=0")+COUNTIF(Q6:Q66,"&gt;0")))</f>
        <v>0.42857142857142855</v>
      </c>
      <c r="R2" s="301"/>
    </row>
    <row r="3" spans="1:83" ht="15.6" customHeight="1" x14ac:dyDescent="0.2">
      <c r="B3" s="279"/>
      <c r="C3" s="280">
        <v>8</v>
      </c>
      <c r="D3" s="245" t="str">
        <f>Main!I21</f>
        <v>Innovation / R&amp;D</v>
      </c>
      <c r="E3" s="302"/>
      <c r="F3" s="303"/>
      <c r="G3" s="244"/>
      <c r="H3" s="244"/>
      <c r="I3" s="261" t="s">
        <v>39</v>
      </c>
      <c r="J3" s="252">
        <f>COUNTIF(D6:D70,"Y")</f>
        <v>7</v>
      </c>
      <c r="K3" s="248"/>
      <c r="L3" s="261" t="s">
        <v>36</v>
      </c>
      <c r="M3" s="255">
        <f>IF(ISERROR(COUNTIF(C6:C70,"Y")/(COUNTIF(C6:C70,"Y")+COUNTIF(C6:C70,"N"))),0,COUNTIF(C6:C70,"Y")/(COUNTIF(C6:C70,"Y")+COUNTIF(C6:C70,"N")))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30.435714285714287</v>
      </c>
      <c r="R3" s="301"/>
    </row>
    <row r="4" spans="1:83" s="281" customFormat="1" ht="14.45" customHeight="1" x14ac:dyDescent="0.25">
      <c r="B4" s="225"/>
      <c r="C4" s="226"/>
      <c r="D4" s="226"/>
      <c r="E4" s="304" t="s">
        <v>3</v>
      </c>
      <c r="F4" s="305"/>
      <c r="G4" s="305"/>
      <c r="H4" s="305"/>
      <c r="I4" s="262" t="s">
        <v>25</v>
      </c>
      <c r="J4" s="253">
        <f>SUM(R6:R70)</f>
        <v>16</v>
      </c>
      <c r="K4" s="248"/>
      <c r="L4" s="262" t="s">
        <v>37</v>
      </c>
      <c r="M4" s="256">
        <f>IF(ISERROR(COUNT(G7,G9,G11,G13,G15,G16,G17,G19,G21,G23,G25,G27,G29,G31,G33,G35,G37,G39,G41,G43,G45,G47,G49,G51,G53,G55,G57,G59,G61,G63,G65,G67,G69)/COUNTA(G7,G9,G11,G15,G19,G21,G23,G25,G27,G29,G31,G33,G35,G37,G39,G41,G43,G45,G47,G49,G51,G53,G55,G57,G59,G61,G63,G65,G67,G69)),0,COUNT(G7,G9,G11,G15,G19,G21,G23,G25,G27,G29,G31,G33,G35,G37,G39,G41,G43,G45,G47,G49,G51,G53,G55,G57,G59,G61,G63,G65,G67,G69)/COUNTA(G7,G9,G11,G15,G19,G21,G23,G25,G27,G29,G31,G33,G35,G37,G39,G41,G43,G45,G47,G49,G51,G53,G55,G57,G59,G61,G63,G65,G67,G69))</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30.874371450415175</v>
      </c>
      <c r="R4" s="250"/>
    </row>
    <row r="5" spans="1:83"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83" s="281" customFormat="1" ht="18" customHeight="1" x14ac:dyDescent="0.2">
      <c r="A6" s="283"/>
      <c r="B6" s="233"/>
      <c r="C6" s="306"/>
      <c r="D6" s="307" t="s">
        <v>128</v>
      </c>
      <c r="E6" s="307"/>
      <c r="F6" s="307"/>
      <c r="G6" s="308"/>
      <c r="H6" s="308"/>
      <c r="I6" s="309"/>
      <c r="J6" s="309"/>
      <c r="K6" s="310"/>
      <c r="L6" s="310"/>
      <c r="M6" s="310"/>
      <c r="N6" s="310"/>
      <c r="O6" s="228"/>
      <c r="P6" s="229"/>
      <c r="Q6" s="229"/>
      <c r="R6" s="240"/>
    </row>
    <row r="7" spans="1:83" s="281" customFormat="1" ht="37.5" customHeight="1" x14ac:dyDescent="0.2">
      <c r="A7" s="283"/>
      <c r="B7" s="286">
        <v>1</v>
      </c>
      <c r="C7" s="311" t="s">
        <v>23</v>
      </c>
      <c r="D7" s="347" t="s">
        <v>24</v>
      </c>
      <c r="E7" s="313" t="s">
        <v>0</v>
      </c>
      <c r="F7" s="314" t="s">
        <v>235</v>
      </c>
      <c r="G7" s="348">
        <f>32/8</f>
        <v>4</v>
      </c>
      <c r="H7" s="316" t="s">
        <v>4</v>
      </c>
      <c r="I7" s="349">
        <f>20/4</f>
        <v>5</v>
      </c>
      <c r="J7" s="349">
        <f>26/5</f>
        <v>5.2</v>
      </c>
      <c r="K7" s="349">
        <v>5.166666666666667</v>
      </c>
      <c r="L7" s="349">
        <v>4.57</v>
      </c>
      <c r="M7" s="349">
        <f>27/7</f>
        <v>3.8571428571428572</v>
      </c>
      <c r="N7" s="349">
        <f>69/7</f>
        <v>9.8571428571428577</v>
      </c>
      <c r="O7" s="285"/>
      <c r="P7" s="284">
        <f>IF(H7="p",(IF(ISNUMBER(N7),IF(ISNUMBER(G7),(N7-G7)/ABS(G7),"NA"),"NA")),IF(H7="q",(IF(ISNUMBER(N7),IF(ISNUMBER(G7),(G7-N7)/ABS(N7),"NA"),"NA")),"NA"))</f>
        <v>1.4642857142857144</v>
      </c>
      <c r="Q7" s="287">
        <f>IF(H7="p",(IF(ISNUMBER(N7),IF(ISNUMBER(M7),(M7-L7)/ABS(L7),"NA"),"NA")),IF(H7="q",(IF(ISNUMBER(M7),IF(ISNUMBER(L7),(L7-M7)/ABS(M7),"NA"),"NA")),"NA"))</f>
        <v>-0.15598624570178185</v>
      </c>
      <c r="R7" s="289">
        <f>IF(OR(H7="p",H7="q"),COUNTIF(C7:D7,"Y"),0)</f>
        <v>1</v>
      </c>
      <c r="S7" s="283"/>
    </row>
    <row r="8" spans="1:83" s="281" customFormat="1" ht="18" customHeight="1" x14ac:dyDescent="0.2">
      <c r="A8" s="283"/>
      <c r="B8" s="286"/>
      <c r="C8" s="319"/>
      <c r="D8" s="307" t="s">
        <v>128</v>
      </c>
      <c r="E8" s="307"/>
      <c r="F8" s="307"/>
      <c r="G8" s="350"/>
      <c r="H8" s="308"/>
      <c r="I8" s="310"/>
      <c r="J8" s="310"/>
      <c r="K8" s="310"/>
      <c r="L8" s="310"/>
      <c r="M8" s="310"/>
      <c r="N8" s="310"/>
      <c r="O8" s="228"/>
      <c r="P8" s="229"/>
      <c r="Q8" s="229"/>
      <c r="R8" s="240"/>
    </row>
    <row r="9" spans="1:83" s="281" customFormat="1" ht="37.5" customHeight="1" x14ac:dyDescent="0.2">
      <c r="A9" s="283"/>
      <c r="B9" s="286">
        <v>2</v>
      </c>
      <c r="C9" s="311" t="s">
        <v>23</v>
      </c>
      <c r="D9" s="347" t="s">
        <v>24</v>
      </c>
      <c r="E9" s="313" t="s">
        <v>0</v>
      </c>
      <c r="F9" s="314" t="s">
        <v>129</v>
      </c>
      <c r="G9" s="348">
        <f>20/8</f>
        <v>2.5</v>
      </c>
      <c r="H9" s="316" t="s">
        <v>4</v>
      </c>
      <c r="I9" s="349">
        <f>15/4</f>
        <v>3.75</v>
      </c>
      <c r="J9" s="349">
        <f>12/5</f>
        <v>2.4</v>
      </c>
      <c r="K9" s="349">
        <v>3.3333333333333335</v>
      </c>
      <c r="L9" s="349">
        <v>2.86</v>
      </c>
      <c r="M9" s="349">
        <f>21/7</f>
        <v>3</v>
      </c>
      <c r="N9" s="349">
        <f>65/7</f>
        <v>9.2857142857142865</v>
      </c>
      <c r="O9" s="285"/>
      <c r="P9" s="284">
        <f>IF(H9="p",(IF(ISNUMBER(N9),IF(ISNUMBER(G9),(N9-G9)/ABS(G9),"NA"),"NA")),IF(H9="q",(IF(ISNUMBER(N9),IF(ISNUMBER(G9),(G9-N9)/ABS(N9),"NA"),"NA")),"NA"))</f>
        <v>2.7142857142857144</v>
      </c>
      <c r="Q9" s="287">
        <f>IF(H9="p",(IF(ISNUMBER(N9),IF(ISNUMBER(M9),(M9-L9)/ABS(L9),"NA"),"NA")),IF(H9="q",(IF(ISNUMBER(M9),IF(ISNUMBER(L9),(L9-M9)/ABS(M9),"NA"),"NA")),"NA"))</f>
        <v>4.8951048951048994E-2</v>
      </c>
      <c r="R9" s="289">
        <f>IF(OR(H9="p",H9="q"),COUNTIF(C9:D9,"Y"),0)</f>
        <v>1</v>
      </c>
      <c r="S9" s="283"/>
    </row>
    <row r="10" spans="1:83" s="281" customFormat="1" ht="18" customHeight="1" x14ac:dyDescent="0.2">
      <c r="A10" s="283"/>
      <c r="B10" s="286"/>
      <c r="C10" s="319"/>
      <c r="D10" s="307" t="s">
        <v>128</v>
      </c>
      <c r="E10" s="307"/>
      <c r="F10" s="307"/>
      <c r="G10" s="350"/>
      <c r="H10" s="308"/>
      <c r="I10" s="310"/>
      <c r="J10" s="310"/>
      <c r="K10" s="310"/>
      <c r="L10" s="310"/>
      <c r="M10" s="310"/>
      <c r="N10" s="310"/>
      <c r="O10" s="228"/>
      <c r="P10" s="229"/>
      <c r="Q10" s="229"/>
      <c r="R10" s="240"/>
    </row>
    <row r="11" spans="1:83" s="281" customFormat="1" ht="33" customHeight="1" x14ac:dyDescent="0.2">
      <c r="A11" s="283"/>
      <c r="B11" s="286">
        <v>3</v>
      </c>
      <c r="C11" s="311" t="s">
        <v>23</v>
      </c>
      <c r="D11" s="347" t="s">
        <v>23</v>
      </c>
      <c r="E11" s="313" t="s">
        <v>0</v>
      </c>
      <c r="F11" s="314" t="s">
        <v>267</v>
      </c>
      <c r="G11" s="348">
        <f>5/8</f>
        <v>0.625</v>
      </c>
      <c r="H11" s="316" t="s">
        <v>4</v>
      </c>
      <c r="I11" s="349">
        <f>5/4</f>
        <v>1.25</v>
      </c>
      <c r="J11" s="349">
        <f>14/5</f>
        <v>2.8</v>
      </c>
      <c r="K11" s="349">
        <v>1.8333333333333333</v>
      </c>
      <c r="L11" s="349">
        <v>1</v>
      </c>
      <c r="M11" s="349">
        <f>2/7</f>
        <v>0.2857142857142857</v>
      </c>
      <c r="N11" s="349">
        <f>1/7</f>
        <v>0.14285714285714285</v>
      </c>
      <c r="O11" s="285"/>
      <c r="P11" s="284">
        <f>IF(H11="p",(IF(ISNUMBER(N11),IF(ISNUMBER(G11),(N11-G11)/ABS(G11),"NA"),"NA")),IF(H11="q",(IF(ISNUMBER(N11),IF(ISNUMBER(G11),(G11-N11)/ABS(N11),"NA"),"NA")),"NA"))</f>
        <v>-0.77142857142857146</v>
      </c>
      <c r="Q11" s="287">
        <f>IF(H11="p",(IF(ISNUMBER(N11),IF(ISNUMBER(M11),(M11-L11)/ABS(L11),"NA"),"NA")),IF(H11="q",(IF(ISNUMBER(M11),IF(ISNUMBER(L11),(L11-M11)/ABS(M11),"NA"),"NA")),"NA"))</f>
        <v>-0.7142857142857143</v>
      </c>
      <c r="R11" s="289">
        <f>IF(OR(H11="p",H11="q"),COUNTIF(C11:D11,"Y"),0)</f>
        <v>2</v>
      </c>
      <c r="S11" s="283"/>
    </row>
    <row r="12" spans="1:83" s="292" customFormat="1" ht="16.5" customHeight="1" x14ac:dyDescent="0.2">
      <c r="A12" s="291"/>
      <c r="B12" s="286"/>
      <c r="C12" s="351"/>
      <c r="D12" s="352"/>
      <c r="E12" s="353"/>
      <c r="F12" s="354"/>
      <c r="G12" s="355"/>
      <c r="H12" s="356"/>
      <c r="I12" s="357"/>
      <c r="J12" s="357"/>
      <c r="K12" s="357"/>
      <c r="L12" s="357"/>
      <c r="M12" s="357"/>
      <c r="N12" s="357"/>
      <c r="O12" s="282"/>
      <c r="P12" s="290"/>
      <c r="Q12" s="290"/>
      <c r="R12" s="289"/>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row>
    <row r="13" spans="1:83" s="281" customFormat="1" ht="33" customHeight="1" x14ac:dyDescent="0.2">
      <c r="A13" s="283"/>
      <c r="B13" s="286">
        <v>4</v>
      </c>
      <c r="C13" s="311" t="s">
        <v>23</v>
      </c>
      <c r="D13" s="347" t="s">
        <v>23</v>
      </c>
      <c r="E13" s="313" t="s">
        <v>0</v>
      </c>
      <c r="F13" s="314" t="s">
        <v>266</v>
      </c>
      <c r="G13" s="348">
        <f>7/7</f>
        <v>1</v>
      </c>
      <c r="H13" s="316" t="s">
        <v>4</v>
      </c>
      <c r="I13" s="358"/>
      <c r="J13" s="349"/>
      <c r="K13" s="349"/>
      <c r="L13" s="349">
        <v>0.71</v>
      </c>
      <c r="M13" s="349">
        <f>4/7</f>
        <v>0.5714285714285714</v>
      </c>
      <c r="N13" s="349">
        <f>3/7</f>
        <v>0.42857142857142855</v>
      </c>
      <c r="O13" s="285"/>
      <c r="P13" s="284">
        <f>IF(H13="p",(IF(ISNUMBER(N13),IF(ISNUMBER(G13),(N13-G13)/ABS(G13),"NA"),"NA")),IF(H13="q",(IF(ISNUMBER(N13),IF(ISNUMBER(G13),(G13-N13)/ABS(N13),"NA"),"NA")),"NA"))</f>
        <v>-0.5714285714285714</v>
      </c>
      <c r="Q13" s="287">
        <f>IF(H13="p",(IF(ISNUMBER(N13),IF(ISNUMBER(M13),(M13-L13)/ABS(L13),"NA"),"NA")),IF(H13="q",(IF(ISNUMBER(M13),IF(ISNUMBER(L13),(L13-M13)/ABS(M13),"NA"),"NA")),"NA"))</f>
        <v>-0.19517102615694165</v>
      </c>
      <c r="R13" s="289">
        <f>IF(OR(H13="p",H13="q"),COUNTIF(C13:D13,"Y"),0)</f>
        <v>2</v>
      </c>
      <c r="S13" s="283"/>
    </row>
    <row r="14" spans="1:83" s="300" customFormat="1" ht="18" customHeight="1" x14ac:dyDescent="0.25">
      <c r="A14" s="283"/>
      <c r="B14" s="297"/>
      <c r="C14" s="359"/>
      <c r="D14" s="360" t="s">
        <v>128</v>
      </c>
      <c r="E14" s="360"/>
      <c r="F14" s="360"/>
      <c r="G14" s="361"/>
      <c r="H14" s="328"/>
      <c r="I14" s="328"/>
      <c r="J14" s="328"/>
      <c r="K14" s="328"/>
      <c r="L14" s="328"/>
      <c r="M14" s="328"/>
      <c r="N14" s="328"/>
      <c r="O14" s="298"/>
      <c r="P14" s="298"/>
      <c r="Q14" s="298"/>
      <c r="R14" s="299"/>
    </row>
    <row r="15" spans="1:83" s="281" customFormat="1" ht="38.25" customHeight="1" x14ac:dyDescent="0.2">
      <c r="A15" s="283"/>
      <c r="B15" s="286">
        <v>5</v>
      </c>
      <c r="C15" s="311" t="s">
        <v>23</v>
      </c>
      <c r="D15" s="347" t="s">
        <v>23</v>
      </c>
      <c r="E15" s="313" t="s">
        <v>0</v>
      </c>
      <c r="F15" s="314" t="s">
        <v>236</v>
      </c>
      <c r="G15" s="348">
        <f>20/8</f>
        <v>2.5</v>
      </c>
      <c r="H15" s="316" t="s">
        <v>4</v>
      </c>
      <c r="I15" s="326">
        <f>10/4</f>
        <v>2.5</v>
      </c>
      <c r="J15" s="326">
        <f>15/5</f>
        <v>3</v>
      </c>
      <c r="K15" s="326">
        <v>3.3333333333333335</v>
      </c>
      <c r="L15" s="326">
        <v>3.57</v>
      </c>
      <c r="M15" s="326">
        <f>10/7</f>
        <v>1.4285714285714286</v>
      </c>
      <c r="N15" s="326">
        <f>17/7</f>
        <v>2.4285714285714284</v>
      </c>
      <c r="O15" s="285"/>
      <c r="P15" s="284">
        <f>IF(H15="p",(IF(ISNUMBER(N15),IF(ISNUMBER(G15),(N15-G15)/ABS(G15),"NA"),"NA")),IF(H15="q",(IF(ISNUMBER(N15),IF(ISNUMBER(G15),(G15-N15)/ABS(N15),"NA"),"NA")),"NA"))</f>
        <v>-2.8571428571428647E-2</v>
      </c>
      <c r="Q15" s="287">
        <f>IF(H15="p",(IF(ISNUMBER(N15),IF(ISNUMBER(M15),(M15-L15)/ABS(L15),"NA"),"NA")),IF(H15="q",(IF(ISNUMBER(M15),IF(ISNUMBER(L15),(L15-M15)/ABS(M15),"NA"),"NA")),"NA"))</f>
        <v>-0.59983993597438978</v>
      </c>
      <c r="R15" s="289">
        <f>IF(OR(H15="p",H15="q"),COUNTIF(C15:D15,"Y"),0)</f>
        <v>2</v>
      </c>
      <c r="S15" s="283"/>
    </row>
    <row r="16" spans="1:83" s="281" customFormat="1" ht="45" customHeight="1" x14ac:dyDescent="0.2">
      <c r="A16" s="283"/>
      <c r="B16" s="286">
        <v>6</v>
      </c>
      <c r="C16" s="311" t="s">
        <v>23</v>
      </c>
      <c r="D16" s="347" t="s">
        <v>23</v>
      </c>
      <c r="E16" s="313" t="s">
        <v>0</v>
      </c>
      <c r="F16" s="314" t="s">
        <v>326</v>
      </c>
      <c r="G16" s="348">
        <f>5/7</f>
        <v>0.7142857142857143</v>
      </c>
      <c r="H16" s="316" t="s">
        <v>4</v>
      </c>
      <c r="I16" s="326"/>
      <c r="J16" s="326"/>
      <c r="K16" s="326"/>
      <c r="L16" s="326"/>
      <c r="M16" s="326">
        <v>1.43</v>
      </c>
      <c r="N16" s="326">
        <f>15/7</f>
        <v>2.1428571428571428</v>
      </c>
      <c r="O16" s="326"/>
      <c r="P16" s="284">
        <f>IF(H16="p",(IF(ISNUMBER(N16),IF(ISNUMBER(G16),(N16-G16)/ABS(G16),"NA"),"NA")),IF(H16="q",(IF(ISNUMBER(N16),IF(ISNUMBER(G16),(G16-N16)/ABS(N16),"NA"),"NA")),"NA"))</f>
        <v>1.9999999999999998</v>
      </c>
      <c r="Q16" s="287" t="e">
        <f>IF(H16="p",(IF(ISNUMBER(N16),IF(ISNUMBER(M16),(M16-L16)/ABS(L16),"NA"),"NA")),IF(H16="q",(IF(ISNUMBER(M16),IF(ISNUMBER(L16),(L16-M16)/ABS(M16),"NA"),"NA")),"NA"))</f>
        <v>#DIV/0!</v>
      </c>
      <c r="R16" s="289">
        <f>IF(OR(H16="p",H16="q"),COUNTIF(C16:D16,"Y"),0)</f>
        <v>2</v>
      </c>
      <c r="T16" s="283"/>
    </row>
    <row r="17" spans="1:20" s="281" customFormat="1" ht="45" customHeight="1" x14ac:dyDescent="0.2">
      <c r="A17" s="283"/>
      <c r="B17" s="286">
        <v>7</v>
      </c>
      <c r="C17" s="311" t="s">
        <v>23</v>
      </c>
      <c r="D17" s="347" t="s">
        <v>23</v>
      </c>
      <c r="E17" s="313" t="s">
        <v>0</v>
      </c>
      <c r="F17" s="314" t="s">
        <v>326</v>
      </c>
      <c r="G17" s="348">
        <f>5/7</f>
        <v>0.7142857142857143</v>
      </c>
      <c r="H17" s="316" t="s">
        <v>4</v>
      </c>
      <c r="I17" s="326"/>
      <c r="J17" s="326"/>
      <c r="K17" s="326"/>
      <c r="L17" s="326"/>
      <c r="M17" s="326">
        <v>1.43</v>
      </c>
      <c r="N17" s="326">
        <f>20/7</f>
        <v>2.8571428571428572</v>
      </c>
      <c r="O17" s="326"/>
      <c r="P17" s="284">
        <f>IF(H17="p",(IF(ISNUMBER(N17),IF(ISNUMBER(G17),(N17-G17)/ABS(G17),"NA"),"NA")),IF(H17="q",(IF(ISNUMBER(N17),IF(ISNUMBER(G17),(G17-N17)/ABS(N17),"NA"),"NA")),"NA"))</f>
        <v>3</v>
      </c>
      <c r="Q17" s="287" t="e">
        <f>IF(H17="p",(IF(ISNUMBER(N17),IF(ISNUMBER(M17),(M17-L17)/ABS(L17),"NA"),"NA")),IF(H17="q",(IF(ISNUMBER(M17),IF(ISNUMBER(L17),(L17-M17)/ABS(M17),"NA"),"NA")),"NA"))</f>
        <v>#DIV/0!</v>
      </c>
      <c r="R17" s="289">
        <f>IF(OR(H17="p",H17="q"),COUNTIF(C17:D17,"Y"),0)</f>
        <v>2</v>
      </c>
      <c r="T17" s="283"/>
    </row>
    <row r="18" spans="1:20" s="281" customFormat="1" ht="18" customHeight="1" x14ac:dyDescent="0.2">
      <c r="A18" s="283"/>
      <c r="B18" s="286"/>
      <c r="C18" s="319"/>
      <c r="D18" s="307" t="s">
        <v>127</v>
      </c>
      <c r="E18" s="307"/>
      <c r="F18" s="307"/>
      <c r="G18" s="350"/>
      <c r="H18" s="308"/>
      <c r="I18" s="310"/>
      <c r="J18" s="310"/>
      <c r="K18" s="310"/>
      <c r="L18" s="310"/>
      <c r="M18" s="310"/>
      <c r="N18" s="310"/>
      <c r="O18" s="228"/>
      <c r="P18" s="229"/>
      <c r="Q18" s="229"/>
      <c r="R18" s="240"/>
    </row>
    <row r="19" spans="1:20" s="281" customFormat="1" ht="30" customHeight="1" x14ac:dyDescent="0.2">
      <c r="A19" s="283"/>
      <c r="B19" s="286">
        <v>8</v>
      </c>
      <c r="C19" s="311" t="s">
        <v>23</v>
      </c>
      <c r="D19" s="347" t="s">
        <v>23</v>
      </c>
      <c r="E19" s="313" t="s">
        <v>0</v>
      </c>
      <c r="F19" s="314" t="s">
        <v>126</v>
      </c>
      <c r="G19" s="348">
        <v>2</v>
      </c>
      <c r="H19" s="316" t="s">
        <v>4</v>
      </c>
      <c r="I19" s="349">
        <f>3/2</f>
        <v>1.5</v>
      </c>
      <c r="J19" s="349">
        <f>3/2</f>
        <v>1.5</v>
      </c>
      <c r="K19" s="326">
        <v>1</v>
      </c>
      <c r="L19" s="326">
        <v>0.5</v>
      </c>
      <c r="M19" s="326">
        <f>7/2</f>
        <v>3.5</v>
      </c>
      <c r="N19" s="326">
        <v>9</v>
      </c>
      <c r="O19" s="285"/>
      <c r="P19" s="284">
        <f>IF(H19="p",(IF(ISNUMBER(N19),IF(ISNUMBER(G19),(N19-G19)/ABS(G19),"NA"),"NA")),IF(H19="q",(IF(ISNUMBER(N19),IF(ISNUMBER(G19),(G19-N19)/ABS(N19),"NA"),"NA")),"NA"))</f>
        <v>3.5</v>
      </c>
      <c r="Q19" s="287">
        <f>IF(H19="p",(IF(ISNUMBER(N19),IF(ISNUMBER(M19),(M19-L19)/ABS(L19),"NA"),"NA")),IF(H19="q",(IF(ISNUMBER(M19),IF(ISNUMBER(L19),(L19-M19)/ABS(M19),"NA"),"NA")),"NA"))</f>
        <v>6</v>
      </c>
      <c r="R19" s="289">
        <f>IF(OR(H19="p",H19="q"),COUNTIF(C19:D19,"Y"),0)</f>
        <v>2</v>
      </c>
      <c r="S19" s="283"/>
    </row>
    <row r="20" spans="1:20" s="281" customFormat="1" ht="18" customHeight="1" x14ac:dyDescent="0.2">
      <c r="A20" s="283"/>
      <c r="B20" s="286"/>
      <c r="C20" s="319"/>
      <c r="D20" s="362" t="s">
        <v>127</v>
      </c>
      <c r="E20" s="362"/>
      <c r="F20" s="362"/>
      <c r="G20" s="350"/>
      <c r="H20" s="308"/>
      <c r="I20" s="310"/>
      <c r="J20" s="310"/>
      <c r="K20" s="310"/>
      <c r="L20" s="310"/>
      <c r="M20" s="310"/>
      <c r="N20" s="310"/>
      <c r="O20" s="228"/>
      <c r="P20" s="229"/>
      <c r="Q20" s="229"/>
      <c r="R20" s="240"/>
    </row>
    <row r="21" spans="1:20" s="281" customFormat="1" ht="30" customHeight="1" x14ac:dyDescent="0.2">
      <c r="A21" s="283"/>
      <c r="B21" s="286">
        <v>9</v>
      </c>
      <c r="C21" s="311" t="s">
        <v>23</v>
      </c>
      <c r="D21" s="347" t="s">
        <v>23</v>
      </c>
      <c r="E21" s="313" t="s">
        <v>0</v>
      </c>
      <c r="F21" s="314" t="s">
        <v>275</v>
      </c>
      <c r="G21" s="348">
        <v>2</v>
      </c>
      <c r="H21" s="316" t="s">
        <v>4</v>
      </c>
      <c r="I21" s="349">
        <f>3/2</f>
        <v>1.5</v>
      </c>
      <c r="J21" s="349">
        <f>3/2</f>
        <v>1.5</v>
      </c>
      <c r="K21" s="326">
        <v>1</v>
      </c>
      <c r="L21" s="326">
        <v>0.5</v>
      </c>
      <c r="M21" s="326">
        <f>12/2</f>
        <v>6</v>
      </c>
      <c r="N21" s="326">
        <v>18</v>
      </c>
      <c r="O21" s="285"/>
      <c r="P21" s="284">
        <f>IF(H21="p",(IF(ISNUMBER(N21),IF(ISNUMBER(G21),(N21-G21)/ABS(G21),"NA"),"NA")),IF(H21="q",(IF(ISNUMBER(N21),IF(ISNUMBER(G21),(G21-N21)/ABS(N21),"NA"),"NA")),"NA"))</f>
        <v>8</v>
      </c>
      <c r="Q21" s="287">
        <f>IF(H21="p",(IF(ISNUMBER(N21),IF(ISNUMBER(M21),(M21-L21)/ABS(L21),"NA"),"NA")),IF(H21="q",(IF(ISNUMBER(M21),IF(ISNUMBER(L21),(L21-M21)/ABS(M21),"NA"),"NA")),"NA"))</f>
        <v>11</v>
      </c>
      <c r="R21" s="289">
        <f>IF(OR(H21="p",H21="q"),COUNTIF(C21:D21,"Y"),0)</f>
        <v>2</v>
      </c>
      <c r="S21" s="283"/>
    </row>
    <row r="22" spans="1:20" s="281" customFormat="1" ht="18" customHeight="1" x14ac:dyDescent="0.2">
      <c r="A22" s="283"/>
      <c r="B22" s="233"/>
      <c r="C22" s="319"/>
      <c r="D22" s="307"/>
      <c r="E22" s="307"/>
      <c r="F22" s="307"/>
      <c r="G22" s="308"/>
      <c r="H22" s="308"/>
      <c r="I22" s="309"/>
      <c r="J22" s="309"/>
      <c r="K22" s="310"/>
      <c r="L22" s="310"/>
      <c r="M22" s="310"/>
      <c r="N22" s="310"/>
      <c r="O22" s="228"/>
      <c r="P22" s="229"/>
      <c r="Q22" s="229"/>
      <c r="R22" s="240"/>
    </row>
    <row r="23" spans="1:20" s="281" customFormat="1" ht="30" hidden="1" customHeight="1" x14ac:dyDescent="0.2">
      <c r="A23" s="283"/>
      <c r="B23" s="286">
        <v>10</v>
      </c>
      <c r="C23" s="311"/>
      <c r="D23" s="312"/>
      <c r="E23" s="313"/>
      <c r="F23" s="314"/>
      <c r="G23" s="323"/>
      <c r="H23" s="316"/>
      <c r="I23" s="324"/>
      <c r="J23" s="318"/>
      <c r="K23" s="318"/>
      <c r="L23" s="318"/>
      <c r="M23" s="318"/>
      <c r="N23" s="318"/>
      <c r="O23" s="285"/>
      <c r="P23" s="284"/>
      <c r="Q23" s="287"/>
      <c r="R23" s="289"/>
      <c r="S23" s="283"/>
    </row>
    <row r="24" spans="1:20" s="281" customFormat="1" ht="18" hidden="1" customHeight="1" x14ac:dyDescent="0.2">
      <c r="A24" s="283"/>
      <c r="B24" s="233"/>
      <c r="C24" s="319"/>
      <c r="D24" s="307"/>
      <c r="E24" s="307"/>
      <c r="F24" s="307"/>
      <c r="G24" s="308"/>
      <c r="H24" s="308"/>
      <c r="I24" s="309"/>
      <c r="J24" s="309"/>
      <c r="K24" s="310"/>
      <c r="L24" s="310"/>
      <c r="M24" s="310"/>
      <c r="N24" s="310"/>
      <c r="O24" s="228"/>
      <c r="P24" s="229"/>
      <c r="Q24" s="229"/>
      <c r="R24" s="240"/>
    </row>
    <row r="25" spans="1:20" s="281" customFormat="1" ht="30" hidden="1" customHeight="1" x14ac:dyDescent="0.2">
      <c r="A25" s="283"/>
      <c r="B25" s="286">
        <v>11</v>
      </c>
      <c r="C25" s="311"/>
      <c r="D25" s="312"/>
      <c r="E25" s="313"/>
      <c r="F25" s="314"/>
      <c r="G25" s="323"/>
      <c r="H25" s="316"/>
      <c r="I25" s="318"/>
      <c r="J25" s="324"/>
      <c r="K25" s="324"/>
      <c r="L25" s="324"/>
      <c r="M25" s="324"/>
      <c r="N25" s="324"/>
      <c r="O25" s="285"/>
      <c r="P25" s="284"/>
      <c r="Q25" s="287"/>
      <c r="R25" s="289"/>
      <c r="S25" s="283"/>
    </row>
    <row r="26" spans="1:20"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20" s="281" customFormat="1" ht="30" hidden="1" customHeight="1" x14ac:dyDescent="0.2">
      <c r="A27" s="283"/>
      <c r="B27" s="286">
        <v>12</v>
      </c>
      <c r="C27" s="311"/>
      <c r="D27" s="312"/>
      <c r="E27" s="313"/>
      <c r="F27" s="314"/>
      <c r="G27" s="323"/>
      <c r="H27" s="316"/>
      <c r="I27" s="324"/>
      <c r="J27" s="325"/>
      <c r="K27" s="325"/>
      <c r="L27" s="325"/>
      <c r="M27" s="325"/>
      <c r="N27" s="325"/>
      <c r="O27" s="285"/>
      <c r="P27" s="284"/>
      <c r="Q27" s="287"/>
      <c r="R27" s="289"/>
      <c r="S27" s="283"/>
    </row>
    <row r="28" spans="1:20" s="281" customFormat="1" ht="18" hidden="1" customHeight="1" x14ac:dyDescent="0.2">
      <c r="A28" s="283"/>
      <c r="B28" s="286"/>
      <c r="C28" s="319"/>
      <c r="D28" s="307"/>
      <c r="E28" s="307"/>
      <c r="F28" s="307"/>
      <c r="G28" s="308"/>
      <c r="H28" s="308"/>
      <c r="I28" s="309"/>
      <c r="J28" s="309"/>
      <c r="K28" s="310"/>
      <c r="L28" s="310"/>
      <c r="M28" s="310"/>
      <c r="N28" s="310"/>
      <c r="O28" s="228"/>
      <c r="P28" s="229"/>
      <c r="Q28" s="229"/>
      <c r="R28" s="240"/>
    </row>
    <row r="29" spans="1:20" s="281" customFormat="1" ht="30" hidden="1" customHeight="1" x14ac:dyDescent="0.2">
      <c r="A29" s="283"/>
      <c r="B29" s="286"/>
      <c r="C29" s="311"/>
      <c r="D29" s="312"/>
      <c r="E29" s="313"/>
      <c r="F29" s="314"/>
      <c r="G29" s="323"/>
      <c r="H29" s="316"/>
      <c r="I29" s="324"/>
      <c r="J29" s="324"/>
      <c r="K29" s="324"/>
      <c r="L29" s="324"/>
      <c r="M29" s="324"/>
      <c r="N29" s="324"/>
      <c r="O29" s="285"/>
      <c r="P29" s="284"/>
      <c r="Q29" s="287"/>
      <c r="R29" s="289"/>
      <c r="S29" s="283"/>
    </row>
    <row r="30" spans="1:20"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20" s="281" customFormat="1" ht="30" hidden="1" customHeight="1" x14ac:dyDescent="0.2">
      <c r="A31" s="283"/>
      <c r="B31" s="286"/>
      <c r="C31" s="311"/>
      <c r="D31" s="312"/>
      <c r="E31" s="313"/>
      <c r="F31" s="314"/>
      <c r="G31" s="323"/>
      <c r="H31" s="316"/>
      <c r="I31" s="325"/>
      <c r="J31" s="324"/>
      <c r="K31" s="324"/>
      <c r="L31" s="324"/>
      <c r="M31" s="324"/>
      <c r="N31" s="324"/>
      <c r="O31" s="285"/>
      <c r="P31" s="284"/>
      <c r="Q31" s="287"/>
      <c r="R31" s="289"/>
      <c r="S31" s="283"/>
    </row>
    <row r="32" spans="1:20" s="281" customFormat="1" ht="18" hidden="1" customHeight="1" x14ac:dyDescent="0.2">
      <c r="A32" s="283"/>
      <c r="B32" s="233"/>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c r="C33" s="311"/>
      <c r="D33" s="312"/>
      <c r="E33" s="313"/>
      <c r="F33" s="314"/>
      <c r="G33" s="323"/>
      <c r="H33" s="316"/>
      <c r="I33" s="324"/>
      <c r="J33" s="324"/>
      <c r="K33" s="324"/>
      <c r="L33" s="324"/>
      <c r="M33" s="324"/>
      <c r="N33" s="324"/>
      <c r="O33" s="285"/>
      <c r="P33" s="284"/>
      <c r="Q33" s="287"/>
      <c r="R33" s="289"/>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c r="C35" s="311"/>
      <c r="D35" s="312"/>
      <c r="E35" s="313"/>
      <c r="F35" s="314"/>
      <c r="G35" s="323"/>
      <c r="H35" s="316"/>
      <c r="I35" s="324"/>
      <c r="J35" s="324"/>
      <c r="K35" s="324"/>
      <c r="L35" s="324"/>
      <c r="M35" s="324"/>
      <c r="N35" s="324"/>
      <c r="O35" s="285"/>
      <c r="P35" s="284"/>
      <c r="Q35" s="287"/>
      <c r="R35" s="289"/>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c r="C37" s="311"/>
      <c r="D37" s="312"/>
      <c r="E37" s="313"/>
      <c r="F37" s="314"/>
      <c r="G37" s="323"/>
      <c r="H37" s="316"/>
      <c r="I37" s="324"/>
      <c r="J37" s="324"/>
      <c r="K37" s="324"/>
      <c r="L37" s="324"/>
      <c r="M37" s="324"/>
      <c r="N37" s="324"/>
      <c r="O37" s="285"/>
      <c r="P37" s="284"/>
      <c r="Q37" s="287"/>
      <c r="R37" s="289"/>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c r="C39" s="311"/>
      <c r="D39" s="312"/>
      <c r="E39" s="313"/>
      <c r="F39" s="314"/>
      <c r="G39" s="323"/>
      <c r="H39" s="316"/>
      <c r="I39" s="324"/>
      <c r="J39" s="326"/>
      <c r="K39" s="326"/>
      <c r="L39" s="326"/>
      <c r="M39" s="326"/>
      <c r="N39" s="326"/>
      <c r="O39" s="285"/>
      <c r="P39" s="284"/>
      <c r="Q39" s="287"/>
      <c r="R39" s="289"/>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c r="C41" s="311"/>
      <c r="D41" s="312"/>
      <c r="E41" s="313"/>
      <c r="F41" s="314"/>
      <c r="G41" s="323"/>
      <c r="H41" s="316"/>
      <c r="I41" s="324"/>
      <c r="J41" s="326"/>
      <c r="K41" s="326"/>
      <c r="L41" s="326"/>
      <c r="M41" s="326"/>
      <c r="N41" s="326"/>
      <c r="O41" s="285"/>
      <c r="P41" s="284"/>
      <c r="Q41" s="287"/>
      <c r="R41" s="289"/>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c r="C43" s="311"/>
      <c r="D43" s="312"/>
      <c r="E43" s="313"/>
      <c r="F43" s="314"/>
      <c r="G43" s="323"/>
      <c r="H43" s="316"/>
      <c r="I43" s="326"/>
      <c r="J43" s="326"/>
      <c r="K43" s="326"/>
      <c r="L43" s="326"/>
      <c r="M43" s="326"/>
      <c r="N43" s="326"/>
      <c r="O43" s="285"/>
      <c r="P43" s="284"/>
      <c r="Q43" s="287"/>
      <c r="R43" s="289"/>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c r="C45" s="311"/>
      <c r="D45" s="312"/>
      <c r="E45" s="313"/>
      <c r="F45" s="314"/>
      <c r="G45" s="323"/>
      <c r="H45" s="316"/>
      <c r="I45" s="326"/>
      <c r="J45" s="326"/>
      <c r="K45" s="326"/>
      <c r="L45" s="326"/>
      <c r="M45" s="326"/>
      <c r="N45" s="326"/>
      <c r="O45" s="285"/>
      <c r="P45" s="284"/>
      <c r="Q45" s="287"/>
      <c r="R45" s="289"/>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c r="C47" s="311"/>
      <c r="D47" s="312"/>
      <c r="E47" s="313"/>
      <c r="F47" s="314"/>
      <c r="G47" s="323"/>
      <c r="H47" s="316"/>
      <c r="I47" s="326"/>
      <c r="J47" s="326"/>
      <c r="K47" s="326"/>
      <c r="L47" s="326"/>
      <c r="M47" s="326"/>
      <c r="N47" s="326"/>
      <c r="O47" s="285"/>
      <c r="P47" s="284"/>
      <c r="Q47" s="287"/>
      <c r="R47" s="289"/>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c r="C49" s="311"/>
      <c r="D49" s="312"/>
      <c r="E49" s="313"/>
      <c r="F49" s="314"/>
      <c r="G49" s="323"/>
      <c r="H49" s="316"/>
      <c r="I49" s="324"/>
      <c r="J49" s="326"/>
      <c r="K49" s="326"/>
      <c r="L49" s="326"/>
      <c r="M49" s="326"/>
      <c r="N49" s="326"/>
      <c r="O49" s="285"/>
      <c r="P49" s="284"/>
      <c r="Q49" s="287"/>
      <c r="R49" s="289"/>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c r="C51" s="311"/>
      <c r="D51" s="312"/>
      <c r="E51" s="313"/>
      <c r="F51" s="314"/>
      <c r="G51" s="323"/>
      <c r="H51" s="316"/>
      <c r="I51" s="324"/>
      <c r="J51" s="326"/>
      <c r="K51" s="326"/>
      <c r="L51" s="326"/>
      <c r="M51" s="326"/>
      <c r="N51" s="326"/>
      <c r="O51" s="285"/>
      <c r="P51" s="284"/>
      <c r="Q51" s="287"/>
      <c r="R51" s="289"/>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c r="C53" s="311"/>
      <c r="D53" s="312"/>
      <c r="E53" s="313"/>
      <c r="F53" s="314"/>
      <c r="G53" s="323"/>
      <c r="H53" s="316"/>
      <c r="I53" s="326"/>
      <c r="J53" s="326"/>
      <c r="K53" s="326"/>
      <c r="L53" s="326"/>
      <c r="M53" s="326"/>
      <c r="N53" s="326"/>
      <c r="O53" s="285"/>
      <c r="P53" s="284"/>
      <c r="Q53" s="287"/>
      <c r="R53" s="289"/>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c r="C55" s="311"/>
      <c r="D55" s="312"/>
      <c r="E55" s="313"/>
      <c r="F55" s="314"/>
      <c r="G55" s="323"/>
      <c r="H55" s="316"/>
      <c r="I55" s="326"/>
      <c r="J55" s="326"/>
      <c r="K55" s="326"/>
      <c r="L55" s="326"/>
      <c r="M55" s="326"/>
      <c r="N55" s="326"/>
      <c r="O55" s="285"/>
      <c r="P55" s="284"/>
      <c r="Q55" s="287"/>
      <c r="R55" s="289"/>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c r="C57" s="311"/>
      <c r="D57" s="312"/>
      <c r="E57" s="313"/>
      <c r="F57" s="314"/>
      <c r="G57" s="323"/>
      <c r="H57" s="316"/>
      <c r="I57" s="326"/>
      <c r="J57" s="326"/>
      <c r="K57" s="326"/>
      <c r="L57" s="326"/>
      <c r="M57" s="326"/>
      <c r="N57" s="326"/>
      <c r="O57" s="285"/>
      <c r="P57" s="284"/>
      <c r="Q57" s="287"/>
      <c r="R57" s="289"/>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c r="C59" s="311"/>
      <c r="D59" s="312"/>
      <c r="E59" s="313"/>
      <c r="F59" s="314"/>
      <c r="G59" s="323"/>
      <c r="H59" s="316"/>
      <c r="I59" s="326"/>
      <c r="J59" s="326"/>
      <c r="K59" s="326"/>
      <c r="L59" s="326"/>
      <c r="M59" s="326"/>
      <c r="N59" s="326"/>
      <c r="O59" s="285"/>
      <c r="P59" s="284"/>
      <c r="Q59" s="287"/>
      <c r="R59" s="289"/>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c r="C61" s="311"/>
      <c r="D61" s="312"/>
      <c r="E61" s="313"/>
      <c r="F61" s="314"/>
      <c r="G61" s="323"/>
      <c r="H61" s="316"/>
      <c r="I61" s="326"/>
      <c r="J61" s="326"/>
      <c r="K61" s="326"/>
      <c r="L61" s="326"/>
      <c r="M61" s="326"/>
      <c r="N61" s="326"/>
      <c r="O61" s="285"/>
      <c r="P61" s="284"/>
      <c r="Q61" s="287"/>
      <c r="R61" s="289"/>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c r="C63" s="311"/>
      <c r="D63" s="312"/>
      <c r="E63" s="313"/>
      <c r="F63" s="314"/>
      <c r="G63" s="323"/>
      <c r="H63" s="316"/>
      <c r="I63" s="326"/>
      <c r="J63" s="326"/>
      <c r="K63" s="326"/>
      <c r="L63" s="326"/>
      <c r="M63" s="326"/>
      <c r="N63" s="326"/>
      <c r="O63" s="285"/>
      <c r="P63" s="284"/>
      <c r="Q63" s="287"/>
      <c r="R63" s="289"/>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c r="C65" s="311"/>
      <c r="D65" s="312"/>
      <c r="E65" s="313"/>
      <c r="F65" s="314"/>
      <c r="G65" s="323"/>
      <c r="H65" s="316"/>
      <c r="I65" s="326"/>
      <c r="J65" s="326"/>
      <c r="K65" s="326"/>
      <c r="L65" s="326"/>
      <c r="M65" s="326"/>
      <c r="N65" s="326"/>
      <c r="O65" s="285"/>
      <c r="P65" s="284"/>
      <c r="Q65" s="287"/>
      <c r="R65" s="289"/>
      <c r="S65" s="283"/>
    </row>
    <row r="66" spans="1:19" s="281" customFormat="1" ht="18" hidden="1" customHeight="1" x14ac:dyDescent="0.2">
      <c r="A66" s="283"/>
      <c r="B66" s="286"/>
      <c r="C66" s="319"/>
      <c r="D66" s="307"/>
      <c r="E66" s="307"/>
      <c r="F66" s="307"/>
      <c r="G66" s="308"/>
      <c r="H66" s="308"/>
      <c r="I66" s="309"/>
      <c r="J66" s="309"/>
      <c r="K66" s="310"/>
      <c r="L66" s="310"/>
      <c r="M66" s="310"/>
      <c r="N66" s="310"/>
      <c r="O66" s="228"/>
      <c r="P66" s="229"/>
      <c r="Q66" s="229"/>
      <c r="R66" s="240"/>
    </row>
    <row r="67" spans="1:19" s="281" customFormat="1" ht="30" hidden="1" customHeight="1" x14ac:dyDescent="0.2">
      <c r="A67" s="283"/>
      <c r="B67" s="286"/>
      <c r="C67" s="311"/>
      <c r="D67" s="312"/>
      <c r="E67" s="313"/>
      <c r="F67" s="314"/>
      <c r="G67" s="323"/>
      <c r="H67" s="316"/>
      <c r="I67" s="326"/>
      <c r="J67" s="326"/>
      <c r="K67" s="326"/>
      <c r="L67" s="326"/>
      <c r="M67" s="326"/>
      <c r="N67" s="326"/>
      <c r="O67" s="285"/>
      <c r="P67" s="284"/>
      <c r="Q67" s="287"/>
      <c r="R67" s="289"/>
      <c r="S67" s="283"/>
    </row>
    <row r="68" spans="1:19" s="281" customFormat="1" ht="18" hidden="1" customHeight="1" x14ac:dyDescent="0.2">
      <c r="A68" s="283"/>
      <c r="B68" s="286"/>
      <c r="C68" s="319"/>
      <c r="D68" s="307"/>
      <c r="E68" s="307"/>
      <c r="F68" s="307"/>
      <c r="G68" s="308"/>
      <c r="H68" s="308"/>
      <c r="I68" s="328"/>
      <c r="J68" s="309"/>
      <c r="K68" s="310"/>
      <c r="L68" s="310"/>
      <c r="M68" s="310"/>
      <c r="N68" s="310"/>
      <c r="O68" s="228"/>
      <c r="P68" s="229"/>
      <c r="Q68" s="229"/>
      <c r="R68" s="240"/>
    </row>
    <row r="69" spans="1:19" s="281" customFormat="1" ht="30" hidden="1" customHeight="1" x14ac:dyDescent="0.2">
      <c r="A69" s="283"/>
      <c r="B69" s="286"/>
      <c r="C69" s="311"/>
      <c r="D69" s="312"/>
      <c r="E69" s="313"/>
      <c r="F69" s="314"/>
      <c r="G69" s="323"/>
      <c r="H69" s="316"/>
      <c r="I69" s="234"/>
      <c r="J69" s="326"/>
      <c r="K69" s="326"/>
      <c r="L69" s="326"/>
      <c r="M69" s="326"/>
      <c r="N69" s="326"/>
      <c r="O69" s="285"/>
      <c r="P69" s="284"/>
      <c r="Q69" s="287"/>
      <c r="R69" s="289"/>
      <c r="S69" s="283"/>
    </row>
    <row r="70" spans="1:19" s="281" customFormat="1" ht="18" hidden="1" customHeight="1" x14ac:dyDescent="0.2">
      <c r="A70" s="283"/>
      <c r="B70" s="233"/>
      <c r="C70" s="327"/>
      <c r="D70" s="282"/>
      <c r="E70" s="328"/>
      <c r="F70" s="328"/>
      <c r="G70" s="329"/>
      <c r="H70" s="329"/>
      <c r="I70" s="2"/>
      <c r="J70" s="328"/>
      <c r="K70" s="282"/>
      <c r="L70" s="282"/>
      <c r="M70" s="282"/>
      <c r="N70" s="282"/>
      <c r="O70" s="282"/>
      <c r="P70" s="282"/>
      <c r="Q70" s="282"/>
      <c r="R70" s="240"/>
    </row>
    <row r="71" spans="1:19" ht="26.25" customHeight="1" x14ac:dyDescent="0.2">
      <c r="A71" s="230"/>
      <c r="B71" s="234"/>
      <c r="C71" s="234"/>
      <c r="D71" s="234"/>
      <c r="E71" s="234"/>
      <c r="F71" s="234"/>
      <c r="G71" s="234"/>
      <c r="H71" s="234"/>
      <c r="I71" s="234"/>
      <c r="J71" s="234"/>
      <c r="K71" s="234"/>
      <c r="L71" s="234"/>
      <c r="M71" s="234"/>
      <c r="N71" s="234"/>
      <c r="O71" s="234"/>
      <c r="P71" s="235"/>
      <c r="Q71" s="235"/>
      <c r="R71" s="240"/>
    </row>
    <row r="72" spans="1:19" ht="21" customHeight="1" x14ac:dyDescent="0.2">
      <c r="I72" s="236" t="s">
        <v>18</v>
      </c>
    </row>
    <row r="73" spans="1:19" x14ac:dyDescent="0.2">
      <c r="C73" s="236" t="s">
        <v>17</v>
      </c>
      <c r="I73" s="87"/>
      <c r="J73" s="88"/>
      <c r="K73" s="88"/>
      <c r="L73" s="88"/>
      <c r="M73" s="88"/>
    </row>
    <row r="74" spans="1:19" x14ac:dyDescent="0.2">
      <c r="C74" s="266" t="s">
        <v>15</v>
      </c>
      <c r="D74" s="267" t="s">
        <v>16</v>
      </c>
      <c r="E74" s="268"/>
      <c r="F74" s="267"/>
      <c r="G74" s="231"/>
      <c r="I74" s="331"/>
      <c r="J74" s="88"/>
      <c r="K74" s="88"/>
      <c r="L74" s="88"/>
      <c r="M74" s="88"/>
    </row>
    <row r="75" spans="1:19" x14ac:dyDescent="0.2">
      <c r="C75" s="269" t="s">
        <v>4</v>
      </c>
      <c r="D75" s="267" t="s">
        <v>5</v>
      </c>
      <c r="E75" s="268"/>
      <c r="F75" s="267"/>
      <c r="G75" s="231"/>
      <c r="I75" s="332"/>
      <c r="J75" s="88"/>
      <c r="K75" s="88"/>
      <c r="L75" s="88"/>
      <c r="M75" s="88"/>
    </row>
    <row r="76" spans="1:19" ht="15.75" x14ac:dyDescent="0.2">
      <c r="C76" s="270" t="s">
        <v>6</v>
      </c>
      <c r="D76" s="267" t="s">
        <v>7</v>
      </c>
      <c r="E76" s="271"/>
      <c r="F76" s="267"/>
      <c r="G76" s="231"/>
      <c r="I76" s="333"/>
      <c r="J76" s="88"/>
      <c r="K76" s="88"/>
      <c r="L76" s="88"/>
      <c r="M76" s="88"/>
    </row>
    <row r="77" spans="1:19" ht="15.75" x14ac:dyDescent="0.2">
      <c r="C77" s="272" t="s">
        <v>34</v>
      </c>
      <c r="D77" s="267" t="s">
        <v>12</v>
      </c>
      <c r="E77" s="273"/>
      <c r="F77" s="267"/>
      <c r="G77" s="231"/>
      <c r="I77" s="334"/>
      <c r="J77" s="88"/>
      <c r="K77" s="88"/>
      <c r="L77" s="88"/>
      <c r="M77" s="88"/>
    </row>
    <row r="78" spans="1:19" ht="15.75" x14ac:dyDescent="0.2">
      <c r="C78" s="274" t="s">
        <v>24</v>
      </c>
      <c r="D78" s="267" t="s">
        <v>19</v>
      </c>
      <c r="E78" s="275"/>
      <c r="F78" s="267"/>
      <c r="G78" s="231"/>
      <c r="I78" s="335"/>
      <c r="J78" s="88"/>
      <c r="K78" s="88"/>
      <c r="L78" s="88"/>
      <c r="M78" s="88"/>
    </row>
    <row r="79" spans="1:19" ht="15.75" x14ac:dyDescent="0.2">
      <c r="C79" s="276" t="s">
        <v>23</v>
      </c>
      <c r="D79" s="267" t="s">
        <v>20</v>
      </c>
      <c r="E79" s="277"/>
      <c r="F79" s="267"/>
      <c r="G79" s="231"/>
      <c r="I79" s="335"/>
      <c r="J79" s="88"/>
      <c r="K79" s="88"/>
      <c r="L79" s="88"/>
      <c r="M79" s="88"/>
    </row>
    <row r="80" spans="1:19" ht="15.75" x14ac:dyDescent="0.2">
      <c r="C80" s="278" t="s">
        <v>23</v>
      </c>
      <c r="D80" s="267" t="s">
        <v>63</v>
      </c>
      <c r="E80" s="277"/>
      <c r="F80" s="267"/>
      <c r="G80" s="232"/>
      <c r="I80" s="88"/>
      <c r="J80" s="88"/>
      <c r="K80" s="88"/>
      <c r="L80" s="88"/>
      <c r="M80" s="88"/>
    </row>
    <row r="81" spans="5:7" x14ac:dyDescent="0.2">
      <c r="E81" s="232"/>
      <c r="F81" s="232"/>
      <c r="G81" s="232"/>
    </row>
    <row r="82" spans="5:7" x14ac:dyDescent="0.2">
      <c r="E82" s="232"/>
      <c r="F82" s="232"/>
      <c r="G82" s="232"/>
    </row>
  </sheetData>
  <protectedRanges>
    <protectedRange password="D82F" sqref="C7:D7 C9:D9 C11:D11 C13:D13 C15:D17 C19:D19 C21:D21 N7 N9 N11 N13 N15:N17 N19 N21" name="Περιοχή1" securityDescriptor="O:WDG:WDD:(A;;CC;;;S-1-5-21-1060284298-1004336348-1801674531-1803)"/>
  </protectedRanges>
  <mergeCells count="2">
    <mergeCell ref="C1:H1"/>
    <mergeCell ref="B5:C5"/>
  </mergeCells>
  <conditionalFormatting sqref="J27:N27 J22:N23 J41:N47 J49:N55 J57:N63 J65:N69 J25:N25 J29:N29 J31:N39 I7:M7">
    <cfRule type="beginsWith" dxfId="21211" priority="12174" operator="beginsWith" text="NA">
      <formula>LEFT(I7,LEN("NA"))="NA"</formula>
    </cfRule>
  </conditionalFormatting>
  <conditionalFormatting sqref="I19:L19 J35:N35 J37:N37 J27:N27 J23:N23 J39:N39 J41:N41 J43:N43 J45:N45 J47:N47 J49:N49 J51:N51 J53:N53 J55:N55 J57:N57 J59:N59 J61:N61 J63:N63 J65:N65 J67:N67 J69:N69 J25:N25 J29:N29 J31:N31 J33:N33 I7:M7">
    <cfRule type="cellIs" dxfId="21210" priority="12173" operator="equal">
      <formula>"?"</formula>
    </cfRule>
  </conditionalFormatting>
  <conditionalFormatting sqref="C6:C12 C22:C70 C14:C15">
    <cfRule type="cellIs" dxfId="21209" priority="12171" operator="equal">
      <formula>"N"</formula>
    </cfRule>
    <cfRule type="cellIs" dxfId="21208" priority="12172" operator="equal">
      <formula>"Y"</formula>
    </cfRule>
  </conditionalFormatting>
  <conditionalFormatting sqref="H69 H67 H65 H63 H61 H59 H57 H55 H53 H51 H49 H47 H45 H43 H41 H39 H37 H35 H27 H25 H23 H29 H31 H33">
    <cfRule type="cellIs" dxfId="21207" priority="12168" operator="equal">
      <formula>"q"</formula>
    </cfRule>
  </conditionalFormatting>
  <conditionalFormatting sqref="P22:Q22 P32:Q32 P42:Q42 P50:Q50 P58:Q58 P66:Q66 P34:Q34 P36:Q36 P38:Q38 P44:Q44 P46:Q46 P52:Q52 P54:Q54 P60:Q60 P62:Q62 P68:Q68">
    <cfRule type="cellIs" dxfId="21206" priority="5971" stopIfTrue="1" operator="lessThan">
      <formula>0</formula>
    </cfRule>
    <cfRule type="cellIs" dxfId="21205" priority="5972" stopIfTrue="1" operator="greaterThan">
      <formula>0</formula>
    </cfRule>
  </conditionalFormatting>
  <conditionalFormatting sqref="P7:Q7">
    <cfRule type="cellIs" dxfId="21204" priority="5968" stopIfTrue="1" operator="lessThan">
      <formula>0</formula>
    </cfRule>
    <cfRule type="cellIs" dxfId="21203" priority="5969" stopIfTrue="1" operator="greaterThan">
      <formula>0</formula>
    </cfRule>
  </conditionalFormatting>
  <conditionalFormatting sqref="P7:Q7">
    <cfRule type="cellIs" dxfId="21202" priority="5965" stopIfTrue="1" operator="lessThan">
      <formula>0</formula>
    </cfRule>
    <cfRule type="cellIs" dxfId="21201" priority="5966" stopIfTrue="1" operator="greaterThan">
      <formula>0</formula>
    </cfRule>
  </conditionalFormatting>
  <conditionalFormatting sqref="P7:Q7">
    <cfRule type="cellIs" dxfId="21200" priority="5962" stopIfTrue="1" operator="lessThan">
      <formula>0</formula>
    </cfRule>
    <cfRule type="cellIs" dxfId="21199" priority="5963" stopIfTrue="1" operator="greaterThan">
      <formula>0</formula>
    </cfRule>
  </conditionalFormatting>
  <conditionalFormatting sqref="P7:Q7">
    <cfRule type="cellIs" dxfId="21198" priority="5959" stopIfTrue="1" operator="lessThan">
      <formula>0</formula>
    </cfRule>
    <cfRule type="cellIs" dxfId="21197" priority="5960" stopIfTrue="1" operator="greaterThan">
      <formula>0</formula>
    </cfRule>
  </conditionalFormatting>
  <conditionalFormatting sqref="P7:Q7">
    <cfRule type="cellIs" dxfId="21196" priority="5956" stopIfTrue="1" operator="lessThan">
      <formula>0</formula>
    </cfRule>
    <cfRule type="cellIs" dxfId="21195" priority="5957" stopIfTrue="1" operator="greaterThan">
      <formula>0</formula>
    </cfRule>
  </conditionalFormatting>
  <conditionalFormatting sqref="P7:Q7">
    <cfRule type="cellIs" dxfId="21194" priority="5953" stopIfTrue="1" operator="lessThan">
      <formula>0</formula>
    </cfRule>
    <cfRule type="cellIs" dxfId="21193" priority="5954" stopIfTrue="1" operator="greaterThan">
      <formula>0</formula>
    </cfRule>
  </conditionalFormatting>
  <conditionalFormatting sqref="P7:Q7">
    <cfRule type="cellIs" dxfId="21192" priority="5950" stopIfTrue="1" operator="lessThan">
      <formula>0</formula>
    </cfRule>
    <cfRule type="cellIs" dxfId="21191" priority="5951" stopIfTrue="1" operator="greaterThan">
      <formula>0</formula>
    </cfRule>
  </conditionalFormatting>
  <conditionalFormatting sqref="P7:Q7">
    <cfRule type="cellIs" dxfId="21190" priority="5947" stopIfTrue="1" operator="lessThan">
      <formula>0</formula>
    </cfRule>
    <cfRule type="cellIs" dxfId="21189" priority="5948" stopIfTrue="1" operator="greaterThan">
      <formula>0</formula>
    </cfRule>
  </conditionalFormatting>
  <conditionalFormatting sqref="P7:Q7">
    <cfRule type="cellIs" dxfId="21188" priority="5944" stopIfTrue="1" operator="lessThan">
      <formula>0</formula>
    </cfRule>
    <cfRule type="cellIs" dxfId="21187" priority="5945" stopIfTrue="1" operator="greaterThan">
      <formula>0</formula>
    </cfRule>
  </conditionalFormatting>
  <conditionalFormatting sqref="P7:Q7">
    <cfRule type="cellIs" dxfId="21186" priority="5941" stopIfTrue="1" operator="lessThan">
      <formula>0</formula>
    </cfRule>
    <cfRule type="cellIs" dxfId="21185" priority="5942" stopIfTrue="1" operator="greaterThan">
      <formula>0</formula>
    </cfRule>
  </conditionalFormatting>
  <conditionalFormatting sqref="P7:Q7">
    <cfRule type="cellIs" dxfId="21184" priority="5938" stopIfTrue="1" operator="lessThan">
      <formula>0</formula>
    </cfRule>
    <cfRule type="cellIs" dxfId="21183" priority="5939" stopIfTrue="1" operator="greaterThan">
      <formula>0</formula>
    </cfRule>
  </conditionalFormatting>
  <conditionalFormatting sqref="P7:Q7">
    <cfRule type="cellIs" dxfId="21182" priority="5935" stopIfTrue="1" operator="lessThan">
      <formula>0</formula>
    </cfRule>
    <cfRule type="cellIs" dxfId="21181" priority="5936" stopIfTrue="1" operator="greaterThan">
      <formula>0</formula>
    </cfRule>
  </conditionalFormatting>
  <conditionalFormatting sqref="P7:Q7">
    <cfRule type="cellIs" dxfId="21180" priority="5932" stopIfTrue="1" operator="lessThan">
      <formula>0</formula>
    </cfRule>
    <cfRule type="cellIs" dxfId="21179" priority="5933" stopIfTrue="1" operator="greaterThan">
      <formula>0</formula>
    </cfRule>
  </conditionalFormatting>
  <conditionalFormatting sqref="P7:Q7">
    <cfRule type="cellIs" dxfId="21178" priority="5929" stopIfTrue="1" operator="lessThan">
      <formula>0</formula>
    </cfRule>
    <cfRule type="cellIs" dxfId="21177" priority="5930" stopIfTrue="1" operator="greaterThan">
      <formula>0</formula>
    </cfRule>
  </conditionalFormatting>
  <conditionalFormatting sqref="P7:Q7">
    <cfRule type="cellIs" dxfId="21176" priority="5926" stopIfTrue="1" operator="lessThan">
      <formula>0</formula>
    </cfRule>
    <cfRule type="cellIs" dxfId="21175" priority="5927" stopIfTrue="1" operator="greaterThan">
      <formula>0</formula>
    </cfRule>
  </conditionalFormatting>
  <conditionalFormatting sqref="P7:Q7">
    <cfRule type="cellIs" dxfId="21174" priority="5923" stopIfTrue="1" operator="lessThan">
      <formula>0</formula>
    </cfRule>
    <cfRule type="cellIs" dxfId="21173" priority="5924" stopIfTrue="1" operator="greaterThan">
      <formula>0</formula>
    </cfRule>
  </conditionalFormatting>
  <conditionalFormatting sqref="P7:Q7">
    <cfRule type="cellIs" dxfId="21172" priority="5920" stopIfTrue="1" operator="lessThan">
      <formula>0</formula>
    </cfRule>
    <cfRule type="cellIs" dxfId="21171" priority="5921" stopIfTrue="1" operator="greaterThan">
      <formula>0</formula>
    </cfRule>
  </conditionalFormatting>
  <conditionalFormatting sqref="P7:Q7">
    <cfRule type="cellIs" dxfId="21170" priority="5917" stopIfTrue="1" operator="lessThan">
      <formula>0</formula>
    </cfRule>
    <cfRule type="cellIs" dxfId="21169" priority="5918" stopIfTrue="1" operator="greaterThan">
      <formula>0</formula>
    </cfRule>
  </conditionalFormatting>
  <conditionalFormatting sqref="P7:Q7">
    <cfRule type="cellIs" dxfId="21168" priority="5914" stopIfTrue="1" operator="lessThan">
      <formula>0</formula>
    </cfRule>
    <cfRule type="cellIs" dxfId="21167" priority="5915" stopIfTrue="1" operator="greaterThan">
      <formula>0</formula>
    </cfRule>
  </conditionalFormatting>
  <conditionalFormatting sqref="P7:Q7">
    <cfRule type="cellIs" dxfId="21166" priority="5911" stopIfTrue="1" operator="lessThan">
      <formula>0</formula>
    </cfRule>
    <cfRule type="cellIs" dxfId="21165" priority="5912" stopIfTrue="1" operator="greaterThan">
      <formula>0</formula>
    </cfRule>
  </conditionalFormatting>
  <conditionalFormatting sqref="P7:Q7">
    <cfRule type="cellIs" dxfId="21164" priority="5908" stopIfTrue="1" operator="lessThan">
      <formula>0</formula>
    </cfRule>
    <cfRule type="cellIs" dxfId="21163" priority="5909" stopIfTrue="1" operator="greaterThan">
      <formula>0</formula>
    </cfRule>
  </conditionalFormatting>
  <conditionalFormatting sqref="P7:Q7">
    <cfRule type="cellIs" dxfId="21162" priority="5905" stopIfTrue="1" operator="lessThan">
      <formula>0</formula>
    </cfRule>
    <cfRule type="cellIs" dxfId="21161" priority="5906" stopIfTrue="1" operator="greaterThan">
      <formula>0</formula>
    </cfRule>
  </conditionalFormatting>
  <conditionalFormatting sqref="P7:Q7">
    <cfRule type="cellIs" dxfId="21160" priority="5902" stopIfTrue="1" operator="lessThan">
      <formula>0</formula>
    </cfRule>
    <cfRule type="cellIs" dxfId="21159" priority="5903" stopIfTrue="1" operator="greaterThan">
      <formula>0</formula>
    </cfRule>
  </conditionalFormatting>
  <conditionalFormatting sqref="P7:Q7">
    <cfRule type="cellIs" dxfId="21158" priority="5899" stopIfTrue="1" operator="lessThan">
      <formula>0</formula>
    </cfRule>
    <cfRule type="cellIs" dxfId="21157" priority="5900" stopIfTrue="1" operator="greaterThan">
      <formula>0</formula>
    </cfRule>
  </conditionalFormatting>
  <conditionalFormatting sqref="P7:Q7">
    <cfRule type="cellIs" dxfId="21156" priority="5896" stopIfTrue="1" operator="lessThan">
      <formula>0</formula>
    </cfRule>
    <cfRule type="cellIs" dxfId="21155" priority="5897" stopIfTrue="1" operator="greaterThan">
      <formula>0</formula>
    </cfRule>
  </conditionalFormatting>
  <conditionalFormatting sqref="P7:Q7">
    <cfRule type="cellIs" dxfId="21154" priority="5893" stopIfTrue="1" operator="lessThan">
      <formula>0</formula>
    </cfRule>
    <cfRule type="cellIs" dxfId="21153" priority="5894" stopIfTrue="1" operator="greaterThan">
      <formula>0</formula>
    </cfRule>
  </conditionalFormatting>
  <conditionalFormatting sqref="P7:Q7">
    <cfRule type="cellIs" dxfId="21152" priority="5890" stopIfTrue="1" operator="lessThan">
      <formula>0</formula>
    </cfRule>
    <cfRule type="cellIs" dxfId="21151" priority="5891" stopIfTrue="1" operator="greaterThan">
      <formula>0</formula>
    </cfRule>
  </conditionalFormatting>
  <conditionalFormatting sqref="P7:Q7">
    <cfRule type="cellIs" dxfId="21150" priority="5887" stopIfTrue="1" operator="lessThan">
      <formula>0</formula>
    </cfRule>
    <cfRule type="cellIs" dxfId="21149" priority="5888" stopIfTrue="1" operator="greaterThan">
      <formula>0</formula>
    </cfRule>
  </conditionalFormatting>
  <conditionalFormatting sqref="P7:Q7">
    <cfRule type="cellIs" dxfId="21148" priority="5884" stopIfTrue="1" operator="lessThan">
      <formula>0</formula>
    </cfRule>
    <cfRule type="cellIs" dxfId="21147" priority="5885" stopIfTrue="1" operator="greaterThan">
      <formula>0</formula>
    </cfRule>
  </conditionalFormatting>
  <conditionalFormatting sqref="P7:Q7">
    <cfRule type="cellIs" dxfId="21146" priority="5881" stopIfTrue="1" operator="lessThan">
      <formula>0</formula>
    </cfRule>
    <cfRule type="cellIs" dxfId="21145" priority="5882" stopIfTrue="1" operator="greaterThan">
      <formula>0</formula>
    </cfRule>
  </conditionalFormatting>
  <conditionalFormatting sqref="P7:Q7">
    <cfRule type="cellIs" dxfId="21144" priority="5878" stopIfTrue="1" operator="lessThan">
      <formula>0</formula>
    </cfRule>
    <cfRule type="cellIs" dxfId="21143" priority="5879" stopIfTrue="1" operator="greaterThan">
      <formula>0</formula>
    </cfRule>
  </conditionalFormatting>
  <conditionalFormatting sqref="P7:Q7">
    <cfRule type="cellIs" dxfId="21142" priority="5875" stopIfTrue="1" operator="lessThan">
      <formula>0</formula>
    </cfRule>
    <cfRule type="cellIs" dxfId="21141" priority="5876" stopIfTrue="1" operator="greaterThan">
      <formula>0</formula>
    </cfRule>
  </conditionalFormatting>
  <conditionalFormatting sqref="P7:Q7">
    <cfRule type="cellIs" dxfId="21140" priority="5872" stopIfTrue="1" operator="lessThan">
      <formula>0</formula>
    </cfRule>
    <cfRule type="cellIs" dxfId="21139" priority="5873" stopIfTrue="1" operator="greaterThan">
      <formula>0</formula>
    </cfRule>
  </conditionalFormatting>
  <conditionalFormatting sqref="P7:Q7">
    <cfRule type="cellIs" dxfId="21138" priority="5869" stopIfTrue="1" operator="lessThan">
      <formula>0</formula>
    </cfRule>
    <cfRule type="cellIs" dxfId="21137" priority="5870" stopIfTrue="1" operator="greaterThan">
      <formula>0</formula>
    </cfRule>
  </conditionalFormatting>
  <conditionalFormatting sqref="P7:Q7">
    <cfRule type="cellIs" dxfId="21136" priority="5866" stopIfTrue="1" operator="lessThan">
      <formula>0</formula>
    </cfRule>
    <cfRule type="cellIs" dxfId="21135" priority="5867" stopIfTrue="1" operator="greaterThan">
      <formula>0</formula>
    </cfRule>
  </conditionalFormatting>
  <conditionalFormatting sqref="P7:Q7">
    <cfRule type="cellIs" dxfId="21134" priority="5863" stopIfTrue="1" operator="lessThan">
      <formula>0</formula>
    </cfRule>
    <cfRule type="cellIs" dxfId="21133" priority="5864" stopIfTrue="1" operator="greaterThan">
      <formula>0</formula>
    </cfRule>
  </conditionalFormatting>
  <conditionalFormatting sqref="P7:Q7">
    <cfRule type="cellIs" dxfId="21132" priority="5860" stopIfTrue="1" operator="lessThan">
      <formula>0</formula>
    </cfRule>
    <cfRule type="cellIs" dxfId="21131" priority="5861" stopIfTrue="1" operator="greaterThan">
      <formula>0</formula>
    </cfRule>
  </conditionalFormatting>
  <conditionalFormatting sqref="P7:Q7">
    <cfRule type="cellIs" dxfId="21130" priority="5857" stopIfTrue="1" operator="lessThan">
      <formula>0</formula>
    </cfRule>
    <cfRule type="cellIs" dxfId="21129" priority="5858" stopIfTrue="1" operator="greaterThan">
      <formula>0</formula>
    </cfRule>
  </conditionalFormatting>
  <conditionalFormatting sqref="P7:Q7">
    <cfRule type="cellIs" dxfId="21128" priority="5854" stopIfTrue="1" operator="lessThan">
      <formula>0</formula>
    </cfRule>
    <cfRule type="cellIs" dxfId="21127" priority="5855" stopIfTrue="1" operator="greaterThan">
      <formula>0</formula>
    </cfRule>
  </conditionalFormatting>
  <conditionalFormatting sqref="P7:Q7">
    <cfRule type="cellIs" dxfId="21126" priority="5851" stopIfTrue="1" operator="lessThan">
      <formula>0</formula>
    </cfRule>
    <cfRule type="cellIs" dxfId="21125" priority="5852" stopIfTrue="1" operator="greaterThan">
      <formula>0</formula>
    </cfRule>
  </conditionalFormatting>
  <conditionalFormatting sqref="P7:Q7">
    <cfRule type="cellIs" dxfId="21124" priority="5848" stopIfTrue="1" operator="lessThan">
      <formula>0</formula>
    </cfRule>
    <cfRule type="cellIs" dxfId="21123" priority="5849" stopIfTrue="1" operator="greaterThan">
      <formula>0</formula>
    </cfRule>
  </conditionalFormatting>
  <conditionalFormatting sqref="P7:Q7">
    <cfRule type="cellIs" dxfId="21122" priority="5845" stopIfTrue="1" operator="lessThan">
      <formula>0</formula>
    </cfRule>
    <cfRule type="cellIs" dxfId="21121" priority="5846" stopIfTrue="1" operator="greaterThan">
      <formula>0</formula>
    </cfRule>
  </conditionalFormatting>
  <conditionalFormatting sqref="P23:Q23">
    <cfRule type="cellIs" dxfId="21120" priority="5170" stopIfTrue="1" operator="lessThan">
      <formula>0</formula>
    </cfRule>
    <cfRule type="cellIs" dxfId="21119" priority="5171" stopIfTrue="1" operator="greaterThan">
      <formula>0</formula>
    </cfRule>
  </conditionalFormatting>
  <conditionalFormatting sqref="P23:Q23">
    <cfRule type="cellIs" dxfId="21118" priority="5167" stopIfTrue="1" operator="lessThan">
      <formula>0</formula>
    </cfRule>
    <cfRule type="cellIs" dxfId="21117" priority="5168" stopIfTrue="1" operator="greaterThan">
      <formula>0</formula>
    </cfRule>
  </conditionalFormatting>
  <conditionalFormatting sqref="P23:Q23">
    <cfRule type="cellIs" dxfId="21116" priority="5164" stopIfTrue="1" operator="lessThan">
      <formula>0</formula>
    </cfRule>
    <cfRule type="cellIs" dxfId="21115" priority="5165" stopIfTrue="1" operator="greaterThan">
      <formula>0</formula>
    </cfRule>
  </conditionalFormatting>
  <conditionalFormatting sqref="P23:Q23">
    <cfRule type="cellIs" dxfId="21114" priority="5161" stopIfTrue="1" operator="lessThan">
      <formula>0</formula>
    </cfRule>
    <cfRule type="cellIs" dxfId="21113" priority="5162" stopIfTrue="1" operator="greaterThan">
      <formula>0</formula>
    </cfRule>
  </conditionalFormatting>
  <conditionalFormatting sqref="P23:Q23">
    <cfRule type="cellIs" dxfId="21112" priority="5158" stopIfTrue="1" operator="lessThan">
      <formula>0</formula>
    </cfRule>
    <cfRule type="cellIs" dxfId="21111" priority="5159" stopIfTrue="1" operator="greaterThan">
      <formula>0</formula>
    </cfRule>
  </conditionalFormatting>
  <conditionalFormatting sqref="P23:Q23">
    <cfRule type="cellIs" dxfId="21110" priority="5155" stopIfTrue="1" operator="lessThan">
      <formula>0</formula>
    </cfRule>
    <cfRule type="cellIs" dxfId="21109" priority="5156" stopIfTrue="1" operator="greaterThan">
      <formula>0</formula>
    </cfRule>
  </conditionalFormatting>
  <conditionalFormatting sqref="P23:Q23">
    <cfRule type="cellIs" dxfId="21108" priority="5152" stopIfTrue="1" operator="lessThan">
      <formula>0</formula>
    </cfRule>
    <cfRule type="cellIs" dxfId="21107" priority="5153" stopIfTrue="1" operator="greaterThan">
      <formula>0</formula>
    </cfRule>
  </conditionalFormatting>
  <conditionalFormatting sqref="P23:Q23">
    <cfRule type="cellIs" dxfId="21106" priority="5149" stopIfTrue="1" operator="lessThan">
      <formula>0</formula>
    </cfRule>
    <cfRule type="cellIs" dxfId="21105" priority="5150" stopIfTrue="1" operator="greaterThan">
      <formula>0</formula>
    </cfRule>
  </conditionalFormatting>
  <conditionalFormatting sqref="P23:Q23">
    <cfRule type="cellIs" dxfId="21104" priority="5146" stopIfTrue="1" operator="lessThan">
      <formula>0</formula>
    </cfRule>
    <cfRule type="cellIs" dxfId="21103" priority="5147" stopIfTrue="1" operator="greaterThan">
      <formula>0</formula>
    </cfRule>
  </conditionalFormatting>
  <conditionalFormatting sqref="P23:Q23">
    <cfRule type="cellIs" dxfId="21102" priority="5143" stopIfTrue="1" operator="lessThan">
      <formula>0</formula>
    </cfRule>
    <cfRule type="cellIs" dxfId="21101" priority="5144" stopIfTrue="1" operator="greaterThan">
      <formula>0</formula>
    </cfRule>
  </conditionalFormatting>
  <conditionalFormatting sqref="P23:Q23">
    <cfRule type="cellIs" dxfId="21100" priority="5140" stopIfTrue="1" operator="lessThan">
      <formula>0</formula>
    </cfRule>
    <cfRule type="cellIs" dxfId="21099" priority="5141" stopIfTrue="1" operator="greaterThan">
      <formula>0</formula>
    </cfRule>
  </conditionalFormatting>
  <conditionalFormatting sqref="P23:Q23">
    <cfRule type="cellIs" dxfId="21098" priority="5137" stopIfTrue="1" operator="lessThan">
      <formula>0</formula>
    </cfRule>
    <cfRule type="cellIs" dxfId="21097" priority="5138" stopIfTrue="1" operator="greaterThan">
      <formula>0</formula>
    </cfRule>
  </conditionalFormatting>
  <conditionalFormatting sqref="P23:Q23">
    <cfRule type="cellIs" dxfId="21096" priority="5134" stopIfTrue="1" operator="lessThan">
      <formula>0</formula>
    </cfRule>
    <cfRule type="cellIs" dxfId="21095" priority="5135" stopIfTrue="1" operator="greaterThan">
      <formula>0</formula>
    </cfRule>
  </conditionalFormatting>
  <conditionalFormatting sqref="P23:Q23">
    <cfRule type="cellIs" dxfId="21094" priority="5131" stopIfTrue="1" operator="lessThan">
      <formula>0</formula>
    </cfRule>
    <cfRule type="cellIs" dxfId="21093" priority="5132" stopIfTrue="1" operator="greaterThan">
      <formula>0</formula>
    </cfRule>
  </conditionalFormatting>
  <conditionalFormatting sqref="P23:Q23">
    <cfRule type="cellIs" dxfId="21092" priority="5128" stopIfTrue="1" operator="lessThan">
      <formula>0</formula>
    </cfRule>
    <cfRule type="cellIs" dxfId="21091" priority="5129" stopIfTrue="1" operator="greaterThan">
      <formula>0</formula>
    </cfRule>
  </conditionalFormatting>
  <conditionalFormatting sqref="P23:Q23">
    <cfRule type="cellIs" dxfId="21090" priority="5125" stopIfTrue="1" operator="lessThan">
      <formula>0</formula>
    </cfRule>
    <cfRule type="cellIs" dxfId="21089" priority="5126" stopIfTrue="1" operator="greaterThan">
      <formula>0</formula>
    </cfRule>
  </conditionalFormatting>
  <conditionalFormatting sqref="P23:Q23">
    <cfRule type="cellIs" dxfId="21088" priority="5122" stopIfTrue="1" operator="lessThan">
      <formula>0</formula>
    </cfRule>
    <cfRule type="cellIs" dxfId="21087" priority="5123" stopIfTrue="1" operator="greaterThan">
      <formula>0</formula>
    </cfRule>
  </conditionalFormatting>
  <conditionalFormatting sqref="P23:Q23">
    <cfRule type="cellIs" dxfId="21086" priority="5119" stopIfTrue="1" operator="lessThan">
      <formula>0</formula>
    </cfRule>
    <cfRule type="cellIs" dxfId="21085" priority="5120" stopIfTrue="1" operator="greaterThan">
      <formula>0</formula>
    </cfRule>
  </conditionalFormatting>
  <conditionalFormatting sqref="P23:Q23">
    <cfRule type="cellIs" dxfId="21084" priority="5116" stopIfTrue="1" operator="lessThan">
      <formula>0</formula>
    </cfRule>
    <cfRule type="cellIs" dxfId="21083" priority="5117" stopIfTrue="1" operator="greaterThan">
      <formula>0</formula>
    </cfRule>
  </conditionalFormatting>
  <conditionalFormatting sqref="P23:Q23">
    <cfRule type="cellIs" dxfId="21082" priority="5113" stopIfTrue="1" operator="lessThan">
      <formula>0</formula>
    </cfRule>
    <cfRule type="cellIs" dxfId="21081" priority="5114" stopIfTrue="1" operator="greaterThan">
      <formula>0</formula>
    </cfRule>
  </conditionalFormatting>
  <conditionalFormatting sqref="P23:Q23">
    <cfRule type="cellIs" dxfId="21080" priority="5110" stopIfTrue="1" operator="lessThan">
      <formula>0</formula>
    </cfRule>
    <cfRule type="cellIs" dxfId="21079" priority="5111" stopIfTrue="1" operator="greaterThan">
      <formula>0</formula>
    </cfRule>
  </conditionalFormatting>
  <conditionalFormatting sqref="P23:Q23">
    <cfRule type="cellIs" dxfId="21078" priority="5107" stopIfTrue="1" operator="lessThan">
      <formula>0</formula>
    </cfRule>
    <cfRule type="cellIs" dxfId="21077" priority="5108" stopIfTrue="1" operator="greaterThan">
      <formula>0</formula>
    </cfRule>
  </conditionalFormatting>
  <conditionalFormatting sqref="P23:Q23">
    <cfRule type="cellIs" dxfId="21076" priority="5104" stopIfTrue="1" operator="lessThan">
      <formula>0</formula>
    </cfRule>
    <cfRule type="cellIs" dxfId="21075" priority="5105" stopIfTrue="1" operator="greaterThan">
      <formula>0</formula>
    </cfRule>
  </conditionalFormatting>
  <conditionalFormatting sqref="P23:Q23">
    <cfRule type="cellIs" dxfId="21074" priority="5101" stopIfTrue="1" operator="lessThan">
      <formula>0</formula>
    </cfRule>
    <cfRule type="cellIs" dxfId="21073" priority="5102" stopIfTrue="1" operator="greaterThan">
      <formula>0</formula>
    </cfRule>
  </conditionalFormatting>
  <conditionalFormatting sqref="P23:Q23">
    <cfRule type="cellIs" dxfId="21072" priority="5098" stopIfTrue="1" operator="lessThan">
      <formula>0</formula>
    </cfRule>
    <cfRule type="cellIs" dxfId="21071" priority="5099" stopIfTrue="1" operator="greaterThan">
      <formula>0</formula>
    </cfRule>
  </conditionalFormatting>
  <conditionalFormatting sqref="P23:Q23">
    <cfRule type="cellIs" dxfId="21070" priority="5095" stopIfTrue="1" operator="lessThan">
      <formula>0</formula>
    </cfRule>
    <cfRule type="cellIs" dxfId="21069" priority="5096" stopIfTrue="1" operator="greaterThan">
      <formula>0</formula>
    </cfRule>
  </conditionalFormatting>
  <conditionalFormatting sqref="P23:Q23">
    <cfRule type="cellIs" dxfId="21068" priority="5092" stopIfTrue="1" operator="lessThan">
      <formula>0</formula>
    </cfRule>
    <cfRule type="cellIs" dxfId="21067" priority="5093" stopIfTrue="1" operator="greaterThan">
      <formula>0</formula>
    </cfRule>
  </conditionalFormatting>
  <conditionalFormatting sqref="P23:Q23">
    <cfRule type="cellIs" dxfId="21066" priority="5089" stopIfTrue="1" operator="lessThan">
      <formula>0</formula>
    </cfRule>
    <cfRule type="cellIs" dxfId="21065" priority="5090" stopIfTrue="1" operator="greaterThan">
      <formula>0</formula>
    </cfRule>
  </conditionalFormatting>
  <conditionalFormatting sqref="P25:Q25">
    <cfRule type="cellIs" dxfId="21064" priority="5086" stopIfTrue="1" operator="lessThan">
      <formula>0</formula>
    </cfRule>
    <cfRule type="cellIs" dxfId="21063" priority="5087" stopIfTrue="1" operator="greaterThan">
      <formula>0</formula>
    </cfRule>
  </conditionalFormatting>
  <conditionalFormatting sqref="P25:Q25">
    <cfRule type="cellIs" dxfId="21062" priority="5083" stopIfTrue="1" operator="lessThan">
      <formula>0</formula>
    </cfRule>
    <cfRule type="cellIs" dxfId="21061" priority="5084" stopIfTrue="1" operator="greaterThan">
      <formula>0</formula>
    </cfRule>
  </conditionalFormatting>
  <conditionalFormatting sqref="P25:Q25">
    <cfRule type="cellIs" dxfId="21060" priority="5080" stopIfTrue="1" operator="lessThan">
      <formula>0</formula>
    </cfRule>
    <cfRule type="cellIs" dxfId="21059" priority="5081" stopIfTrue="1" operator="greaterThan">
      <formula>0</formula>
    </cfRule>
  </conditionalFormatting>
  <conditionalFormatting sqref="P25:Q25">
    <cfRule type="cellIs" dxfId="21058" priority="5077" stopIfTrue="1" operator="lessThan">
      <formula>0</formula>
    </cfRule>
    <cfRule type="cellIs" dxfId="21057" priority="5078" stopIfTrue="1" operator="greaterThan">
      <formula>0</formula>
    </cfRule>
  </conditionalFormatting>
  <conditionalFormatting sqref="P25:Q25">
    <cfRule type="cellIs" dxfId="21056" priority="5074" stopIfTrue="1" operator="lessThan">
      <formula>0</formula>
    </cfRule>
    <cfRule type="cellIs" dxfId="21055" priority="5075" stopIfTrue="1" operator="greaterThan">
      <formula>0</formula>
    </cfRule>
  </conditionalFormatting>
  <conditionalFormatting sqref="P25:Q25">
    <cfRule type="cellIs" dxfId="21054" priority="5071" stopIfTrue="1" operator="lessThan">
      <formula>0</formula>
    </cfRule>
    <cfRule type="cellIs" dxfId="21053" priority="5072" stopIfTrue="1" operator="greaterThan">
      <formula>0</formula>
    </cfRule>
  </conditionalFormatting>
  <conditionalFormatting sqref="P25:Q25">
    <cfRule type="cellIs" dxfId="21052" priority="5068" stopIfTrue="1" operator="lessThan">
      <formula>0</formula>
    </cfRule>
    <cfRule type="cellIs" dxfId="21051" priority="5069" stopIfTrue="1" operator="greaterThan">
      <formula>0</formula>
    </cfRule>
  </conditionalFormatting>
  <conditionalFormatting sqref="P12:Q12">
    <cfRule type="cellIs" dxfId="21050" priority="5716" stopIfTrue="1" operator="lessThan">
      <formula>0</formula>
    </cfRule>
    <cfRule type="cellIs" dxfId="21049" priority="5717" stopIfTrue="1" operator="greaterThan">
      <formula>0</formula>
    </cfRule>
  </conditionalFormatting>
  <conditionalFormatting sqref="P12:Q12">
    <cfRule type="cellIs" dxfId="21048" priority="5713" stopIfTrue="1" operator="lessThan">
      <formula>0</formula>
    </cfRule>
    <cfRule type="cellIs" dxfId="21047" priority="5714" stopIfTrue="1" operator="greaterThan">
      <formula>0</formula>
    </cfRule>
  </conditionalFormatting>
  <conditionalFormatting sqref="P12:Q12">
    <cfRule type="cellIs" dxfId="21046" priority="5710" stopIfTrue="1" operator="lessThan">
      <formula>0</formula>
    </cfRule>
    <cfRule type="cellIs" dxfId="21045" priority="5711" stopIfTrue="1" operator="greaterThan">
      <formula>0</formula>
    </cfRule>
  </conditionalFormatting>
  <conditionalFormatting sqref="P12:Q12">
    <cfRule type="cellIs" dxfId="21044" priority="5707" stopIfTrue="1" operator="lessThan">
      <formula>0</formula>
    </cfRule>
    <cfRule type="cellIs" dxfId="21043" priority="5708" stopIfTrue="1" operator="greaterThan">
      <formula>0</formula>
    </cfRule>
  </conditionalFormatting>
  <conditionalFormatting sqref="P12:Q12">
    <cfRule type="cellIs" dxfId="21042" priority="5704" stopIfTrue="1" operator="lessThan">
      <formula>0</formula>
    </cfRule>
    <cfRule type="cellIs" dxfId="21041" priority="5705" stopIfTrue="1" operator="greaterThan">
      <formula>0</formula>
    </cfRule>
  </conditionalFormatting>
  <conditionalFormatting sqref="P12:Q12">
    <cfRule type="cellIs" dxfId="21040" priority="5701" stopIfTrue="1" operator="lessThan">
      <formula>0</formula>
    </cfRule>
    <cfRule type="cellIs" dxfId="21039" priority="5702" stopIfTrue="1" operator="greaterThan">
      <formula>0</formula>
    </cfRule>
  </conditionalFormatting>
  <conditionalFormatting sqref="P12:Q12">
    <cfRule type="cellIs" dxfId="21038" priority="5698" stopIfTrue="1" operator="lessThan">
      <formula>0</formula>
    </cfRule>
    <cfRule type="cellIs" dxfId="21037" priority="5699" stopIfTrue="1" operator="greaterThan">
      <formula>0</formula>
    </cfRule>
  </conditionalFormatting>
  <conditionalFormatting sqref="P12:Q12">
    <cfRule type="cellIs" dxfId="21036" priority="5695" stopIfTrue="1" operator="lessThan">
      <formula>0</formula>
    </cfRule>
    <cfRule type="cellIs" dxfId="21035" priority="5696" stopIfTrue="1" operator="greaterThan">
      <formula>0</formula>
    </cfRule>
  </conditionalFormatting>
  <conditionalFormatting sqref="P12:Q12">
    <cfRule type="cellIs" dxfId="21034" priority="5692" stopIfTrue="1" operator="lessThan">
      <formula>0</formula>
    </cfRule>
    <cfRule type="cellIs" dxfId="21033" priority="5693" stopIfTrue="1" operator="greaterThan">
      <formula>0</formula>
    </cfRule>
  </conditionalFormatting>
  <conditionalFormatting sqref="P12:Q12">
    <cfRule type="cellIs" dxfId="21032" priority="5689" stopIfTrue="1" operator="lessThan">
      <formula>0</formula>
    </cfRule>
    <cfRule type="cellIs" dxfId="21031" priority="5690" stopIfTrue="1" operator="greaterThan">
      <formula>0</formula>
    </cfRule>
  </conditionalFormatting>
  <conditionalFormatting sqref="P12:Q12">
    <cfRule type="cellIs" dxfId="21030" priority="5686" stopIfTrue="1" operator="lessThan">
      <formula>0</formula>
    </cfRule>
    <cfRule type="cellIs" dxfId="21029" priority="5687" stopIfTrue="1" operator="greaterThan">
      <formula>0</formula>
    </cfRule>
  </conditionalFormatting>
  <conditionalFormatting sqref="P12:Q12">
    <cfRule type="cellIs" dxfId="21028" priority="5683" stopIfTrue="1" operator="lessThan">
      <formula>0</formula>
    </cfRule>
    <cfRule type="cellIs" dxfId="21027" priority="5684" stopIfTrue="1" operator="greaterThan">
      <formula>0</formula>
    </cfRule>
  </conditionalFormatting>
  <conditionalFormatting sqref="P12:Q12">
    <cfRule type="cellIs" dxfId="21026" priority="5680" stopIfTrue="1" operator="lessThan">
      <formula>0</formula>
    </cfRule>
    <cfRule type="cellIs" dxfId="21025" priority="5681" stopIfTrue="1" operator="greaterThan">
      <formula>0</formula>
    </cfRule>
  </conditionalFormatting>
  <conditionalFormatting sqref="P12:Q12">
    <cfRule type="cellIs" dxfId="21024" priority="5677" stopIfTrue="1" operator="lessThan">
      <formula>0</formula>
    </cfRule>
    <cfRule type="cellIs" dxfId="21023" priority="5678" stopIfTrue="1" operator="greaterThan">
      <formula>0</formula>
    </cfRule>
  </conditionalFormatting>
  <conditionalFormatting sqref="P12:Q12">
    <cfRule type="cellIs" dxfId="21022" priority="5674" stopIfTrue="1" operator="lessThan">
      <formula>0</formula>
    </cfRule>
    <cfRule type="cellIs" dxfId="21021" priority="5675" stopIfTrue="1" operator="greaterThan">
      <formula>0</formula>
    </cfRule>
  </conditionalFormatting>
  <conditionalFormatting sqref="P12:Q12">
    <cfRule type="cellIs" dxfId="21020" priority="5671" stopIfTrue="1" operator="lessThan">
      <formula>0</formula>
    </cfRule>
    <cfRule type="cellIs" dxfId="21019" priority="5672" stopIfTrue="1" operator="greaterThan">
      <formula>0</formula>
    </cfRule>
  </conditionalFormatting>
  <conditionalFormatting sqref="P12:Q12">
    <cfRule type="cellIs" dxfId="21018" priority="5668" stopIfTrue="1" operator="lessThan">
      <formula>0</formula>
    </cfRule>
    <cfRule type="cellIs" dxfId="21017" priority="5669" stopIfTrue="1" operator="greaterThan">
      <formula>0</formula>
    </cfRule>
  </conditionalFormatting>
  <conditionalFormatting sqref="P12:Q12">
    <cfRule type="cellIs" dxfId="21016" priority="5665" stopIfTrue="1" operator="lessThan">
      <formula>0</formula>
    </cfRule>
    <cfRule type="cellIs" dxfId="21015" priority="5666" stopIfTrue="1" operator="greaterThan">
      <formula>0</formula>
    </cfRule>
  </conditionalFormatting>
  <conditionalFormatting sqref="P12:Q12">
    <cfRule type="cellIs" dxfId="21014" priority="5662" stopIfTrue="1" operator="lessThan">
      <formula>0</formula>
    </cfRule>
    <cfRule type="cellIs" dxfId="21013" priority="5663" stopIfTrue="1" operator="greaterThan">
      <formula>0</formula>
    </cfRule>
  </conditionalFormatting>
  <conditionalFormatting sqref="P12:Q12">
    <cfRule type="cellIs" dxfId="21012" priority="5659" stopIfTrue="1" operator="lessThan">
      <formula>0</formula>
    </cfRule>
    <cfRule type="cellIs" dxfId="21011" priority="5660" stopIfTrue="1" operator="greaterThan">
      <formula>0</formula>
    </cfRule>
  </conditionalFormatting>
  <conditionalFormatting sqref="P12:Q12">
    <cfRule type="cellIs" dxfId="21010" priority="5656" stopIfTrue="1" operator="lessThan">
      <formula>0</formula>
    </cfRule>
    <cfRule type="cellIs" dxfId="21009" priority="5657" stopIfTrue="1" operator="greaterThan">
      <formula>0</formula>
    </cfRule>
  </conditionalFormatting>
  <conditionalFormatting sqref="P12:Q12">
    <cfRule type="cellIs" dxfId="21008" priority="5653" stopIfTrue="1" operator="lessThan">
      <formula>0</formula>
    </cfRule>
    <cfRule type="cellIs" dxfId="21007" priority="5654" stopIfTrue="1" operator="greaterThan">
      <formula>0</formula>
    </cfRule>
  </conditionalFormatting>
  <conditionalFormatting sqref="P12:Q12">
    <cfRule type="cellIs" dxfId="21006" priority="5650" stopIfTrue="1" operator="lessThan">
      <formula>0</formula>
    </cfRule>
    <cfRule type="cellIs" dxfId="21005" priority="5651" stopIfTrue="1" operator="greaterThan">
      <formula>0</formula>
    </cfRule>
  </conditionalFormatting>
  <conditionalFormatting sqref="P12:Q12">
    <cfRule type="cellIs" dxfId="21004" priority="5647" stopIfTrue="1" operator="lessThan">
      <formula>0</formula>
    </cfRule>
    <cfRule type="cellIs" dxfId="21003" priority="5648" stopIfTrue="1" operator="greaterThan">
      <formula>0</formula>
    </cfRule>
  </conditionalFormatting>
  <conditionalFormatting sqref="P12:Q12">
    <cfRule type="cellIs" dxfId="21002" priority="5644" stopIfTrue="1" operator="lessThan">
      <formula>0</formula>
    </cfRule>
    <cfRule type="cellIs" dxfId="21001" priority="5645" stopIfTrue="1" operator="greaterThan">
      <formula>0</formula>
    </cfRule>
  </conditionalFormatting>
  <conditionalFormatting sqref="P12:Q12">
    <cfRule type="cellIs" dxfId="21000" priority="5641" stopIfTrue="1" operator="lessThan">
      <formula>0</formula>
    </cfRule>
    <cfRule type="cellIs" dxfId="20999" priority="5642" stopIfTrue="1" operator="greaterThan">
      <formula>0</formula>
    </cfRule>
  </conditionalFormatting>
  <conditionalFormatting sqref="P12:Q12">
    <cfRule type="cellIs" dxfId="20998" priority="5638" stopIfTrue="1" operator="lessThan">
      <formula>0</formula>
    </cfRule>
    <cfRule type="cellIs" dxfId="20997" priority="5639" stopIfTrue="1" operator="greaterThan">
      <formula>0</formula>
    </cfRule>
  </conditionalFormatting>
  <conditionalFormatting sqref="P12:Q12">
    <cfRule type="cellIs" dxfId="20996" priority="5635" stopIfTrue="1" operator="lessThan">
      <formula>0</formula>
    </cfRule>
    <cfRule type="cellIs" dxfId="20995" priority="5636" stopIfTrue="1" operator="greaterThan">
      <formula>0</formula>
    </cfRule>
  </conditionalFormatting>
  <conditionalFormatting sqref="P12:Q12">
    <cfRule type="cellIs" dxfId="20994" priority="5632" stopIfTrue="1" operator="lessThan">
      <formula>0</formula>
    </cfRule>
    <cfRule type="cellIs" dxfId="20993" priority="5633" stopIfTrue="1" operator="greaterThan">
      <formula>0</formula>
    </cfRule>
  </conditionalFormatting>
  <conditionalFormatting sqref="P12:Q12">
    <cfRule type="cellIs" dxfId="20992" priority="5629" stopIfTrue="1" operator="lessThan">
      <formula>0</formula>
    </cfRule>
    <cfRule type="cellIs" dxfId="20991" priority="5630" stopIfTrue="1" operator="greaterThan">
      <formula>0</formula>
    </cfRule>
  </conditionalFormatting>
  <conditionalFormatting sqref="P12:Q12">
    <cfRule type="cellIs" dxfId="20990" priority="5626" stopIfTrue="1" operator="lessThan">
      <formula>0</formula>
    </cfRule>
    <cfRule type="cellIs" dxfId="20989" priority="5627" stopIfTrue="1" operator="greaterThan">
      <formula>0</formula>
    </cfRule>
  </conditionalFormatting>
  <conditionalFormatting sqref="P12:Q12">
    <cfRule type="cellIs" dxfId="20988" priority="5623" stopIfTrue="1" operator="lessThan">
      <formula>0</formula>
    </cfRule>
    <cfRule type="cellIs" dxfId="20987" priority="5624" stopIfTrue="1" operator="greaterThan">
      <formula>0</formula>
    </cfRule>
  </conditionalFormatting>
  <conditionalFormatting sqref="P12:Q12">
    <cfRule type="cellIs" dxfId="20986" priority="5620" stopIfTrue="1" operator="lessThan">
      <formula>0</formula>
    </cfRule>
    <cfRule type="cellIs" dxfId="20985" priority="5621" stopIfTrue="1" operator="greaterThan">
      <formula>0</formula>
    </cfRule>
  </conditionalFormatting>
  <conditionalFormatting sqref="P12:Q12">
    <cfRule type="cellIs" dxfId="20984" priority="5617" stopIfTrue="1" operator="lessThan">
      <formula>0</formula>
    </cfRule>
    <cfRule type="cellIs" dxfId="20983" priority="5618" stopIfTrue="1" operator="greaterThan">
      <formula>0</formula>
    </cfRule>
  </conditionalFormatting>
  <conditionalFormatting sqref="P12:Q12">
    <cfRule type="cellIs" dxfId="20982" priority="5614" stopIfTrue="1" operator="lessThan">
      <formula>0</formula>
    </cfRule>
    <cfRule type="cellIs" dxfId="20981" priority="5615" stopIfTrue="1" operator="greaterThan">
      <formula>0</formula>
    </cfRule>
  </conditionalFormatting>
  <conditionalFormatting sqref="P12:Q12">
    <cfRule type="cellIs" dxfId="20980" priority="5611" stopIfTrue="1" operator="lessThan">
      <formula>0</formula>
    </cfRule>
    <cfRule type="cellIs" dxfId="20979" priority="5612" stopIfTrue="1" operator="greaterThan">
      <formula>0</formula>
    </cfRule>
  </conditionalFormatting>
  <conditionalFormatting sqref="P12:Q12">
    <cfRule type="cellIs" dxfId="20978" priority="5608" stopIfTrue="1" operator="lessThan">
      <formula>0</formula>
    </cfRule>
    <cfRule type="cellIs" dxfId="20977" priority="5609" stopIfTrue="1" operator="greaterThan">
      <formula>0</formula>
    </cfRule>
  </conditionalFormatting>
  <conditionalFormatting sqref="P12:Q12">
    <cfRule type="cellIs" dxfId="20976" priority="5605" stopIfTrue="1" operator="lessThan">
      <formula>0</formula>
    </cfRule>
    <cfRule type="cellIs" dxfId="20975" priority="5606" stopIfTrue="1" operator="greaterThan">
      <formula>0</formula>
    </cfRule>
  </conditionalFormatting>
  <conditionalFormatting sqref="P12:Q12">
    <cfRule type="cellIs" dxfId="20974" priority="5602" stopIfTrue="1" operator="lessThan">
      <formula>0</formula>
    </cfRule>
    <cfRule type="cellIs" dxfId="20973" priority="5603" stopIfTrue="1" operator="greaterThan">
      <formula>0</formula>
    </cfRule>
  </conditionalFormatting>
  <conditionalFormatting sqref="P12:Q12">
    <cfRule type="cellIs" dxfId="20972" priority="5599" stopIfTrue="1" operator="lessThan">
      <formula>0</formula>
    </cfRule>
    <cfRule type="cellIs" dxfId="20971" priority="5600" stopIfTrue="1" operator="greaterThan">
      <formula>0</formula>
    </cfRule>
  </conditionalFormatting>
  <conditionalFormatting sqref="P12:Q12">
    <cfRule type="cellIs" dxfId="20970" priority="5596" stopIfTrue="1" operator="lessThan">
      <formula>0</formula>
    </cfRule>
    <cfRule type="cellIs" dxfId="20969" priority="5597" stopIfTrue="1" operator="greaterThan">
      <formula>0</formula>
    </cfRule>
  </conditionalFormatting>
  <conditionalFormatting sqref="P12:Q12">
    <cfRule type="cellIs" dxfId="20968" priority="5593" stopIfTrue="1" operator="lessThan">
      <formula>0</formula>
    </cfRule>
    <cfRule type="cellIs" dxfId="20967" priority="5594" stopIfTrue="1" operator="greaterThan">
      <formula>0</formula>
    </cfRule>
  </conditionalFormatting>
  <conditionalFormatting sqref="P23:Q23">
    <cfRule type="cellIs" dxfId="20966" priority="5212" stopIfTrue="1" operator="lessThan">
      <formula>0</formula>
    </cfRule>
    <cfRule type="cellIs" dxfId="20965" priority="5213" stopIfTrue="1" operator="greaterThan">
      <formula>0</formula>
    </cfRule>
  </conditionalFormatting>
  <conditionalFormatting sqref="P23:Q23">
    <cfRule type="cellIs" dxfId="20964" priority="5209" stopIfTrue="1" operator="lessThan">
      <formula>0</formula>
    </cfRule>
    <cfRule type="cellIs" dxfId="20963" priority="5210" stopIfTrue="1" operator="greaterThan">
      <formula>0</formula>
    </cfRule>
  </conditionalFormatting>
  <conditionalFormatting sqref="P23:Q23">
    <cfRule type="cellIs" dxfId="20962" priority="5206" stopIfTrue="1" operator="lessThan">
      <formula>0</formula>
    </cfRule>
    <cfRule type="cellIs" dxfId="20961" priority="5207" stopIfTrue="1" operator="greaterThan">
      <formula>0</formula>
    </cfRule>
  </conditionalFormatting>
  <conditionalFormatting sqref="P23:Q23">
    <cfRule type="cellIs" dxfId="20960" priority="5203" stopIfTrue="1" operator="lessThan">
      <formula>0</formula>
    </cfRule>
    <cfRule type="cellIs" dxfId="20959" priority="5204" stopIfTrue="1" operator="greaterThan">
      <formula>0</formula>
    </cfRule>
  </conditionalFormatting>
  <conditionalFormatting sqref="P23:Q23">
    <cfRule type="cellIs" dxfId="20958" priority="5200" stopIfTrue="1" operator="lessThan">
      <formula>0</formula>
    </cfRule>
    <cfRule type="cellIs" dxfId="20957" priority="5201" stopIfTrue="1" operator="greaterThan">
      <formula>0</formula>
    </cfRule>
  </conditionalFormatting>
  <conditionalFormatting sqref="P23:Q23">
    <cfRule type="cellIs" dxfId="20956" priority="5197" stopIfTrue="1" operator="lessThan">
      <formula>0</formula>
    </cfRule>
    <cfRule type="cellIs" dxfId="20955" priority="5198" stopIfTrue="1" operator="greaterThan">
      <formula>0</formula>
    </cfRule>
  </conditionalFormatting>
  <conditionalFormatting sqref="P23:Q23">
    <cfRule type="cellIs" dxfId="20954" priority="5194" stopIfTrue="1" operator="lessThan">
      <formula>0</formula>
    </cfRule>
    <cfRule type="cellIs" dxfId="20953" priority="5195" stopIfTrue="1" operator="greaterThan">
      <formula>0</formula>
    </cfRule>
  </conditionalFormatting>
  <conditionalFormatting sqref="P23:Q23">
    <cfRule type="cellIs" dxfId="20952" priority="5191" stopIfTrue="1" operator="lessThan">
      <formula>0</formula>
    </cfRule>
    <cfRule type="cellIs" dxfId="20951" priority="5192" stopIfTrue="1" operator="greaterThan">
      <formula>0</formula>
    </cfRule>
  </conditionalFormatting>
  <conditionalFormatting sqref="P23:Q23">
    <cfRule type="cellIs" dxfId="20950" priority="5188" stopIfTrue="1" operator="lessThan">
      <formula>0</formula>
    </cfRule>
    <cfRule type="cellIs" dxfId="20949" priority="5189" stopIfTrue="1" operator="greaterThan">
      <formula>0</formula>
    </cfRule>
  </conditionalFormatting>
  <conditionalFormatting sqref="P23:Q23">
    <cfRule type="cellIs" dxfId="20948" priority="5185" stopIfTrue="1" operator="lessThan">
      <formula>0</formula>
    </cfRule>
    <cfRule type="cellIs" dxfId="20947" priority="5186" stopIfTrue="1" operator="greaterThan">
      <formula>0</formula>
    </cfRule>
  </conditionalFormatting>
  <conditionalFormatting sqref="P23:Q23">
    <cfRule type="cellIs" dxfId="20946" priority="5182" stopIfTrue="1" operator="lessThan">
      <formula>0</formula>
    </cfRule>
    <cfRule type="cellIs" dxfId="20945" priority="5183" stopIfTrue="1" operator="greaterThan">
      <formula>0</formula>
    </cfRule>
  </conditionalFormatting>
  <conditionalFormatting sqref="P23:Q23">
    <cfRule type="cellIs" dxfId="20944" priority="5179" stopIfTrue="1" operator="lessThan">
      <formula>0</formula>
    </cfRule>
    <cfRule type="cellIs" dxfId="20943" priority="5180" stopIfTrue="1" operator="greaterThan">
      <formula>0</formula>
    </cfRule>
  </conditionalFormatting>
  <conditionalFormatting sqref="P23:Q23">
    <cfRule type="cellIs" dxfId="20942" priority="5176" stopIfTrue="1" operator="lessThan">
      <formula>0</formula>
    </cfRule>
    <cfRule type="cellIs" dxfId="20941" priority="5177" stopIfTrue="1" operator="greaterThan">
      <formula>0</formula>
    </cfRule>
  </conditionalFormatting>
  <conditionalFormatting sqref="P23:Q23">
    <cfRule type="cellIs" dxfId="20940" priority="5173" stopIfTrue="1" operator="lessThan">
      <formula>0</formula>
    </cfRule>
    <cfRule type="cellIs" dxfId="20939" priority="5174" stopIfTrue="1" operator="greaterThan">
      <formula>0</formula>
    </cfRule>
  </conditionalFormatting>
  <conditionalFormatting sqref="P25:Q25">
    <cfRule type="cellIs" dxfId="20938" priority="5064" stopIfTrue="1" operator="lessThan">
      <formula>0</formula>
    </cfRule>
    <cfRule type="cellIs" dxfId="20937" priority="5065" stopIfTrue="1" operator="greaterThan">
      <formula>0</formula>
    </cfRule>
  </conditionalFormatting>
  <conditionalFormatting sqref="P25:Q25">
    <cfRule type="cellIs" dxfId="20936" priority="5061" stopIfTrue="1" operator="lessThan">
      <formula>0</formula>
    </cfRule>
    <cfRule type="cellIs" dxfId="20935" priority="5062" stopIfTrue="1" operator="greaterThan">
      <formula>0</formula>
    </cfRule>
  </conditionalFormatting>
  <conditionalFormatting sqref="P25:Q25">
    <cfRule type="cellIs" dxfId="20934" priority="5058" stopIfTrue="1" operator="lessThan">
      <formula>0</formula>
    </cfRule>
    <cfRule type="cellIs" dxfId="20933" priority="5059" stopIfTrue="1" operator="greaterThan">
      <formula>0</formula>
    </cfRule>
  </conditionalFormatting>
  <conditionalFormatting sqref="P25:Q25">
    <cfRule type="cellIs" dxfId="20932" priority="5055" stopIfTrue="1" operator="lessThan">
      <formula>0</formula>
    </cfRule>
    <cfRule type="cellIs" dxfId="20931" priority="5056" stopIfTrue="1" operator="greaterThan">
      <formula>0</formula>
    </cfRule>
  </conditionalFormatting>
  <conditionalFormatting sqref="P25:Q25">
    <cfRule type="cellIs" dxfId="20930" priority="5052" stopIfTrue="1" operator="lessThan">
      <formula>0</formula>
    </cfRule>
    <cfRule type="cellIs" dxfId="20929" priority="5053" stopIfTrue="1" operator="greaterThan">
      <formula>0</formula>
    </cfRule>
  </conditionalFormatting>
  <conditionalFormatting sqref="P25:Q25">
    <cfRule type="cellIs" dxfId="20928" priority="5049" stopIfTrue="1" operator="lessThan">
      <formula>0</formula>
    </cfRule>
    <cfRule type="cellIs" dxfId="20927" priority="5050" stopIfTrue="1" operator="greaterThan">
      <formula>0</formula>
    </cfRule>
  </conditionalFormatting>
  <conditionalFormatting sqref="P25:Q25">
    <cfRule type="cellIs" dxfId="20926" priority="5046" stopIfTrue="1" operator="lessThan">
      <formula>0</formula>
    </cfRule>
    <cfRule type="cellIs" dxfId="20925" priority="5047" stopIfTrue="1" operator="greaterThan">
      <formula>0</formula>
    </cfRule>
  </conditionalFormatting>
  <conditionalFormatting sqref="P25:Q25">
    <cfRule type="cellIs" dxfId="20924" priority="5043" stopIfTrue="1" operator="lessThan">
      <formula>0</formula>
    </cfRule>
    <cfRule type="cellIs" dxfId="20923" priority="5044" stopIfTrue="1" operator="greaterThan">
      <formula>0</formula>
    </cfRule>
  </conditionalFormatting>
  <conditionalFormatting sqref="P25:Q25">
    <cfRule type="cellIs" dxfId="20922" priority="5040" stopIfTrue="1" operator="lessThan">
      <formula>0</formula>
    </cfRule>
    <cfRule type="cellIs" dxfId="20921" priority="5041" stopIfTrue="1" operator="greaterThan">
      <formula>0</formula>
    </cfRule>
  </conditionalFormatting>
  <conditionalFormatting sqref="P25:Q25">
    <cfRule type="cellIs" dxfId="20920" priority="5037" stopIfTrue="1" operator="lessThan">
      <formula>0</formula>
    </cfRule>
    <cfRule type="cellIs" dxfId="20919" priority="5038" stopIfTrue="1" operator="greaterThan">
      <formula>0</formula>
    </cfRule>
  </conditionalFormatting>
  <conditionalFormatting sqref="P25:Q25">
    <cfRule type="cellIs" dxfId="20918" priority="5034" stopIfTrue="1" operator="lessThan">
      <formula>0</formula>
    </cfRule>
    <cfRule type="cellIs" dxfId="20917" priority="5035" stopIfTrue="1" operator="greaterThan">
      <formula>0</formula>
    </cfRule>
  </conditionalFormatting>
  <conditionalFormatting sqref="P25:Q25">
    <cfRule type="cellIs" dxfId="20916" priority="5031" stopIfTrue="1" operator="lessThan">
      <formula>0</formula>
    </cfRule>
    <cfRule type="cellIs" dxfId="20915" priority="5032" stopIfTrue="1" operator="greaterThan">
      <formula>0</formula>
    </cfRule>
  </conditionalFormatting>
  <conditionalFormatting sqref="P25:Q25">
    <cfRule type="cellIs" dxfId="20914" priority="5028" stopIfTrue="1" operator="lessThan">
      <formula>0</formula>
    </cfRule>
    <cfRule type="cellIs" dxfId="20913" priority="5029" stopIfTrue="1" operator="greaterThan">
      <formula>0</formula>
    </cfRule>
  </conditionalFormatting>
  <conditionalFormatting sqref="P25:Q25">
    <cfRule type="cellIs" dxfId="20912" priority="5025" stopIfTrue="1" operator="lessThan">
      <formula>0</formula>
    </cfRule>
    <cfRule type="cellIs" dxfId="20911" priority="5026" stopIfTrue="1" operator="greaterThan">
      <formula>0</formula>
    </cfRule>
  </conditionalFormatting>
  <conditionalFormatting sqref="P25:Q25">
    <cfRule type="cellIs" dxfId="20910" priority="5022" stopIfTrue="1" operator="lessThan">
      <formula>0</formula>
    </cfRule>
    <cfRule type="cellIs" dxfId="20909" priority="5023" stopIfTrue="1" operator="greaterThan">
      <formula>0</formula>
    </cfRule>
  </conditionalFormatting>
  <conditionalFormatting sqref="P25:Q25">
    <cfRule type="cellIs" dxfId="20908" priority="5019" stopIfTrue="1" operator="lessThan">
      <formula>0</formula>
    </cfRule>
    <cfRule type="cellIs" dxfId="20907" priority="5020" stopIfTrue="1" operator="greaterThan">
      <formula>0</formula>
    </cfRule>
  </conditionalFormatting>
  <conditionalFormatting sqref="P25:Q25">
    <cfRule type="cellIs" dxfId="20906" priority="5016" stopIfTrue="1" operator="lessThan">
      <formula>0</formula>
    </cfRule>
    <cfRule type="cellIs" dxfId="20905" priority="5017" stopIfTrue="1" operator="greaterThan">
      <formula>0</formula>
    </cfRule>
  </conditionalFormatting>
  <conditionalFormatting sqref="P25:Q25">
    <cfRule type="cellIs" dxfId="20904" priority="5013" stopIfTrue="1" operator="lessThan">
      <formula>0</formula>
    </cfRule>
    <cfRule type="cellIs" dxfId="20903" priority="5014" stopIfTrue="1" operator="greaterThan">
      <formula>0</formula>
    </cfRule>
  </conditionalFormatting>
  <conditionalFormatting sqref="P25:Q25">
    <cfRule type="cellIs" dxfId="20902" priority="5010" stopIfTrue="1" operator="lessThan">
      <formula>0</formula>
    </cfRule>
    <cfRule type="cellIs" dxfId="20901" priority="5011" stopIfTrue="1" operator="greaterThan">
      <formula>0</formula>
    </cfRule>
  </conditionalFormatting>
  <conditionalFormatting sqref="P25:Q25">
    <cfRule type="cellIs" dxfId="20900" priority="5007" stopIfTrue="1" operator="lessThan">
      <formula>0</formula>
    </cfRule>
    <cfRule type="cellIs" dxfId="20899" priority="5008" stopIfTrue="1" operator="greaterThan">
      <formula>0</formula>
    </cfRule>
  </conditionalFormatting>
  <conditionalFormatting sqref="P25:Q25">
    <cfRule type="cellIs" dxfId="20898" priority="5004" stopIfTrue="1" operator="lessThan">
      <formula>0</formula>
    </cfRule>
    <cfRule type="cellIs" dxfId="20897" priority="5005" stopIfTrue="1" operator="greaterThan">
      <formula>0</formula>
    </cfRule>
  </conditionalFormatting>
  <conditionalFormatting sqref="P25:Q25">
    <cfRule type="cellIs" dxfId="20896" priority="5001" stopIfTrue="1" operator="lessThan">
      <formula>0</formula>
    </cfRule>
    <cfRule type="cellIs" dxfId="20895" priority="5002" stopIfTrue="1" operator="greaterThan">
      <formula>0</formula>
    </cfRule>
  </conditionalFormatting>
  <conditionalFormatting sqref="P25:Q25">
    <cfRule type="cellIs" dxfId="20894" priority="4998" stopIfTrue="1" operator="lessThan">
      <formula>0</formula>
    </cfRule>
    <cfRule type="cellIs" dxfId="20893" priority="4999" stopIfTrue="1" operator="greaterThan">
      <formula>0</formula>
    </cfRule>
  </conditionalFormatting>
  <conditionalFormatting sqref="P25:Q25">
    <cfRule type="cellIs" dxfId="20892" priority="4995" stopIfTrue="1" operator="lessThan">
      <formula>0</formula>
    </cfRule>
    <cfRule type="cellIs" dxfId="20891" priority="4996" stopIfTrue="1" operator="greaterThan">
      <formula>0</formula>
    </cfRule>
  </conditionalFormatting>
  <conditionalFormatting sqref="P25:Q25">
    <cfRule type="cellIs" dxfId="20890" priority="4992" stopIfTrue="1" operator="lessThan">
      <formula>0</formula>
    </cfRule>
    <cfRule type="cellIs" dxfId="20889" priority="4993" stopIfTrue="1" operator="greaterThan">
      <formula>0</formula>
    </cfRule>
  </conditionalFormatting>
  <conditionalFormatting sqref="P25:Q25">
    <cfRule type="cellIs" dxfId="20888" priority="4989" stopIfTrue="1" operator="lessThan">
      <formula>0</formula>
    </cfRule>
    <cfRule type="cellIs" dxfId="20887" priority="4990" stopIfTrue="1" operator="greaterThan">
      <formula>0</formula>
    </cfRule>
  </conditionalFormatting>
  <conditionalFormatting sqref="P25:Q25">
    <cfRule type="cellIs" dxfId="20886" priority="4986" stopIfTrue="1" operator="lessThan">
      <formula>0</formula>
    </cfRule>
    <cfRule type="cellIs" dxfId="20885" priority="4987" stopIfTrue="1" operator="greaterThan">
      <formula>0</formula>
    </cfRule>
  </conditionalFormatting>
  <conditionalFormatting sqref="P25:Q25">
    <cfRule type="cellIs" dxfId="20884" priority="4983" stopIfTrue="1" operator="lessThan">
      <formula>0</formula>
    </cfRule>
    <cfRule type="cellIs" dxfId="20883" priority="4984" stopIfTrue="1" operator="greaterThan">
      <formula>0</formula>
    </cfRule>
  </conditionalFormatting>
  <conditionalFormatting sqref="P25:Q25">
    <cfRule type="cellIs" dxfId="20882" priority="4980" stopIfTrue="1" operator="lessThan">
      <formula>0</formula>
    </cfRule>
    <cfRule type="cellIs" dxfId="20881" priority="4981" stopIfTrue="1" operator="greaterThan">
      <formula>0</formula>
    </cfRule>
  </conditionalFormatting>
  <conditionalFormatting sqref="P25:Q25">
    <cfRule type="cellIs" dxfId="20880" priority="4977" stopIfTrue="1" operator="lessThan">
      <formula>0</formula>
    </cfRule>
    <cfRule type="cellIs" dxfId="20879" priority="4978" stopIfTrue="1" operator="greaterThan">
      <formula>0</formula>
    </cfRule>
  </conditionalFormatting>
  <conditionalFormatting sqref="P25:Q25">
    <cfRule type="cellIs" dxfId="20878" priority="4974" stopIfTrue="1" operator="lessThan">
      <formula>0</formula>
    </cfRule>
    <cfRule type="cellIs" dxfId="20877" priority="4975" stopIfTrue="1" operator="greaterThan">
      <formula>0</formula>
    </cfRule>
  </conditionalFormatting>
  <conditionalFormatting sqref="P25:Q25">
    <cfRule type="cellIs" dxfId="20876" priority="4971" stopIfTrue="1" operator="lessThan">
      <formula>0</formula>
    </cfRule>
    <cfRule type="cellIs" dxfId="20875" priority="4972" stopIfTrue="1" operator="greaterThan">
      <formula>0</formula>
    </cfRule>
  </conditionalFormatting>
  <conditionalFormatting sqref="P25:Q25">
    <cfRule type="cellIs" dxfId="20874" priority="4968" stopIfTrue="1" operator="lessThan">
      <formula>0</formula>
    </cfRule>
    <cfRule type="cellIs" dxfId="20873" priority="4969" stopIfTrue="1" operator="greaterThan">
      <formula>0</formula>
    </cfRule>
  </conditionalFormatting>
  <conditionalFormatting sqref="P25:Q25">
    <cfRule type="cellIs" dxfId="20872" priority="4965" stopIfTrue="1" operator="lessThan">
      <formula>0</formula>
    </cfRule>
    <cfRule type="cellIs" dxfId="20871" priority="4966" stopIfTrue="1" operator="greaterThan">
      <formula>0</formula>
    </cfRule>
  </conditionalFormatting>
  <conditionalFormatting sqref="P25:Q25">
    <cfRule type="cellIs" dxfId="20870" priority="4962" stopIfTrue="1" operator="lessThan">
      <formula>0</formula>
    </cfRule>
    <cfRule type="cellIs" dxfId="20869" priority="4963" stopIfTrue="1" operator="greaterThan">
      <formula>0</formula>
    </cfRule>
  </conditionalFormatting>
  <conditionalFormatting sqref="P27:Q27">
    <cfRule type="cellIs" dxfId="20868" priority="4959" stopIfTrue="1" operator="lessThan">
      <formula>0</formula>
    </cfRule>
    <cfRule type="cellIs" dxfId="20867" priority="4960" stopIfTrue="1" operator="greaterThan">
      <formula>0</formula>
    </cfRule>
  </conditionalFormatting>
  <conditionalFormatting sqref="P27:Q27">
    <cfRule type="cellIs" dxfId="20866" priority="4956" stopIfTrue="1" operator="lessThan">
      <formula>0</formula>
    </cfRule>
    <cfRule type="cellIs" dxfId="20865" priority="4957" stopIfTrue="1" operator="greaterThan">
      <formula>0</formula>
    </cfRule>
  </conditionalFormatting>
  <conditionalFormatting sqref="P27:Q27">
    <cfRule type="cellIs" dxfId="20864" priority="4953" stopIfTrue="1" operator="lessThan">
      <formula>0</formula>
    </cfRule>
    <cfRule type="cellIs" dxfId="20863" priority="4954" stopIfTrue="1" operator="greaterThan">
      <formula>0</formula>
    </cfRule>
  </conditionalFormatting>
  <conditionalFormatting sqref="P27:Q27">
    <cfRule type="cellIs" dxfId="20862" priority="4950" stopIfTrue="1" operator="lessThan">
      <formula>0</formula>
    </cfRule>
    <cfRule type="cellIs" dxfId="20861" priority="4951" stopIfTrue="1" operator="greaterThan">
      <formula>0</formula>
    </cfRule>
  </conditionalFormatting>
  <conditionalFormatting sqref="P27:Q27">
    <cfRule type="cellIs" dxfId="20860" priority="4947" stopIfTrue="1" operator="lessThan">
      <formula>0</formula>
    </cfRule>
    <cfRule type="cellIs" dxfId="20859" priority="4948" stopIfTrue="1" operator="greaterThan">
      <formula>0</formula>
    </cfRule>
  </conditionalFormatting>
  <conditionalFormatting sqref="P27:Q27">
    <cfRule type="cellIs" dxfId="20858" priority="4944" stopIfTrue="1" operator="lessThan">
      <formula>0</formula>
    </cfRule>
    <cfRule type="cellIs" dxfId="20857" priority="4945" stopIfTrue="1" operator="greaterThan">
      <formula>0</formula>
    </cfRule>
  </conditionalFormatting>
  <conditionalFormatting sqref="P27:Q27">
    <cfRule type="cellIs" dxfId="20856" priority="4941" stopIfTrue="1" operator="lessThan">
      <formula>0</formula>
    </cfRule>
    <cfRule type="cellIs" dxfId="20855" priority="4942" stopIfTrue="1" operator="greaterThan">
      <formula>0</formula>
    </cfRule>
  </conditionalFormatting>
  <conditionalFormatting sqref="P27:Q27">
    <cfRule type="cellIs" dxfId="20854" priority="4938" stopIfTrue="1" operator="lessThan">
      <formula>0</formula>
    </cfRule>
    <cfRule type="cellIs" dxfId="20853" priority="4939" stopIfTrue="1" operator="greaterThan">
      <formula>0</formula>
    </cfRule>
  </conditionalFormatting>
  <conditionalFormatting sqref="P27:Q27">
    <cfRule type="cellIs" dxfId="20852" priority="4935" stopIfTrue="1" operator="lessThan">
      <formula>0</formula>
    </cfRule>
    <cfRule type="cellIs" dxfId="20851" priority="4936" stopIfTrue="1" operator="greaterThan">
      <formula>0</formula>
    </cfRule>
  </conditionalFormatting>
  <conditionalFormatting sqref="P27:Q27">
    <cfRule type="cellIs" dxfId="20850" priority="4932" stopIfTrue="1" operator="lessThan">
      <formula>0</formula>
    </cfRule>
    <cfRule type="cellIs" dxfId="20849" priority="4933" stopIfTrue="1" operator="greaterThan">
      <formula>0</formula>
    </cfRule>
  </conditionalFormatting>
  <conditionalFormatting sqref="P27:Q27">
    <cfRule type="cellIs" dxfId="20848" priority="4929" stopIfTrue="1" operator="lessThan">
      <formula>0</formula>
    </cfRule>
    <cfRule type="cellIs" dxfId="20847" priority="4930" stopIfTrue="1" operator="greaterThan">
      <formula>0</formula>
    </cfRule>
  </conditionalFormatting>
  <conditionalFormatting sqref="P27:Q27">
    <cfRule type="cellIs" dxfId="20846" priority="4926" stopIfTrue="1" operator="lessThan">
      <formula>0</formula>
    </cfRule>
    <cfRule type="cellIs" dxfId="20845" priority="4927" stopIfTrue="1" operator="greaterThan">
      <formula>0</formula>
    </cfRule>
  </conditionalFormatting>
  <conditionalFormatting sqref="P27:Q27">
    <cfRule type="cellIs" dxfId="20844" priority="4923" stopIfTrue="1" operator="lessThan">
      <formula>0</formula>
    </cfRule>
    <cfRule type="cellIs" dxfId="20843" priority="4924" stopIfTrue="1" operator="greaterThan">
      <formula>0</formula>
    </cfRule>
  </conditionalFormatting>
  <conditionalFormatting sqref="P27:Q27">
    <cfRule type="cellIs" dxfId="20842" priority="4920" stopIfTrue="1" operator="lessThan">
      <formula>0</formula>
    </cfRule>
    <cfRule type="cellIs" dxfId="20841" priority="4921" stopIfTrue="1" operator="greaterThan">
      <formula>0</formula>
    </cfRule>
  </conditionalFormatting>
  <conditionalFormatting sqref="P27:Q27">
    <cfRule type="cellIs" dxfId="20840" priority="4917" stopIfTrue="1" operator="lessThan">
      <formula>0</formula>
    </cfRule>
    <cfRule type="cellIs" dxfId="20839" priority="4918" stopIfTrue="1" operator="greaterThan">
      <formula>0</formula>
    </cfRule>
  </conditionalFormatting>
  <conditionalFormatting sqref="P27:Q27">
    <cfRule type="cellIs" dxfId="20838" priority="4914" stopIfTrue="1" operator="lessThan">
      <formula>0</formula>
    </cfRule>
    <cfRule type="cellIs" dxfId="20837" priority="4915" stopIfTrue="1" operator="greaterThan">
      <formula>0</formula>
    </cfRule>
  </conditionalFormatting>
  <conditionalFormatting sqref="P27:Q27">
    <cfRule type="cellIs" dxfId="20836" priority="4911" stopIfTrue="1" operator="lessThan">
      <formula>0</formula>
    </cfRule>
    <cfRule type="cellIs" dxfId="20835" priority="4912" stopIfTrue="1" operator="greaterThan">
      <formula>0</formula>
    </cfRule>
  </conditionalFormatting>
  <conditionalFormatting sqref="P27:Q27">
    <cfRule type="cellIs" dxfId="20834" priority="4908" stopIfTrue="1" operator="lessThan">
      <formula>0</formula>
    </cfRule>
    <cfRule type="cellIs" dxfId="20833" priority="4909" stopIfTrue="1" operator="greaterThan">
      <formula>0</formula>
    </cfRule>
  </conditionalFormatting>
  <conditionalFormatting sqref="P27:Q27">
    <cfRule type="cellIs" dxfId="20832" priority="4905" stopIfTrue="1" operator="lessThan">
      <formula>0</formula>
    </cfRule>
    <cfRule type="cellIs" dxfId="20831" priority="4906" stopIfTrue="1" operator="greaterThan">
      <formula>0</formula>
    </cfRule>
  </conditionalFormatting>
  <conditionalFormatting sqref="P27:Q27">
    <cfRule type="cellIs" dxfId="20830" priority="4902" stopIfTrue="1" operator="lessThan">
      <formula>0</formula>
    </cfRule>
    <cfRule type="cellIs" dxfId="20829" priority="4903" stopIfTrue="1" operator="greaterThan">
      <formula>0</formula>
    </cfRule>
  </conditionalFormatting>
  <conditionalFormatting sqref="P27:Q27">
    <cfRule type="cellIs" dxfId="20828" priority="4899" stopIfTrue="1" operator="lessThan">
      <formula>0</formula>
    </cfRule>
    <cfRule type="cellIs" dxfId="20827" priority="4900" stopIfTrue="1" operator="greaterThan">
      <formula>0</formula>
    </cfRule>
  </conditionalFormatting>
  <conditionalFormatting sqref="P27:Q27">
    <cfRule type="cellIs" dxfId="20826" priority="4896" stopIfTrue="1" operator="lessThan">
      <formula>0</formula>
    </cfRule>
    <cfRule type="cellIs" dxfId="20825" priority="4897" stopIfTrue="1" operator="greaterThan">
      <formula>0</formula>
    </cfRule>
  </conditionalFormatting>
  <conditionalFormatting sqref="P27:Q27">
    <cfRule type="cellIs" dxfId="20824" priority="4893" stopIfTrue="1" operator="lessThan">
      <formula>0</formula>
    </cfRule>
    <cfRule type="cellIs" dxfId="20823" priority="4894" stopIfTrue="1" operator="greaterThan">
      <formula>0</formula>
    </cfRule>
  </conditionalFormatting>
  <conditionalFormatting sqref="P27:Q27">
    <cfRule type="cellIs" dxfId="20822" priority="4890" stopIfTrue="1" operator="lessThan">
      <formula>0</formula>
    </cfRule>
    <cfRule type="cellIs" dxfId="20821" priority="4891" stopIfTrue="1" operator="greaterThan">
      <formula>0</formula>
    </cfRule>
  </conditionalFormatting>
  <conditionalFormatting sqref="P27:Q27">
    <cfRule type="cellIs" dxfId="20820" priority="4887" stopIfTrue="1" operator="lessThan">
      <formula>0</formula>
    </cfRule>
    <cfRule type="cellIs" dxfId="20819" priority="4888" stopIfTrue="1" operator="greaterThan">
      <formula>0</formula>
    </cfRule>
  </conditionalFormatting>
  <conditionalFormatting sqref="P27:Q27">
    <cfRule type="cellIs" dxfId="20818" priority="4884" stopIfTrue="1" operator="lessThan">
      <formula>0</formula>
    </cfRule>
    <cfRule type="cellIs" dxfId="20817" priority="4885" stopIfTrue="1" operator="greaterThan">
      <formula>0</formula>
    </cfRule>
  </conditionalFormatting>
  <conditionalFormatting sqref="P27:Q27">
    <cfRule type="cellIs" dxfId="20816" priority="4881" stopIfTrue="1" operator="lessThan">
      <formula>0</formula>
    </cfRule>
    <cfRule type="cellIs" dxfId="20815" priority="4882" stopIfTrue="1" operator="greaterThan">
      <formula>0</formula>
    </cfRule>
  </conditionalFormatting>
  <conditionalFormatting sqref="P27:Q27">
    <cfRule type="cellIs" dxfId="20814" priority="4878" stopIfTrue="1" operator="lessThan">
      <formula>0</formula>
    </cfRule>
    <cfRule type="cellIs" dxfId="20813" priority="4879" stopIfTrue="1" operator="greaterThan">
      <formula>0</formula>
    </cfRule>
  </conditionalFormatting>
  <conditionalFormatting sqref="P27:Q27">
    <cfRule type="cellIs" dxfId="20812" priority="4875" stopIfTrue="1" operator="lessThan">
      <formula>0</formula>
    </cfRule>
    <cfRule type="cellIs" dxfId="20811" priority="4876" stopIfTrue="1" operator="greaterThan">
      <formula>0</formula>
    </cfRule>
  </conditionalFormatting>
  <conditionalFormatting sqref="P27:Q27">
    <cfRule type="cellIs" dxfId="20810" priority="4872" stopIfTrue="1" operator="lessThan">
      <formula>0</formula>
    </cfRule>
    <cfRule type="cellIs" dxfId="20809" priority="4873" stopIfTrue="1" operator="greaterThan">
      <formula>0</formula>
    </cfRule>
  </conditionalFormatting>
  <conditionalFormatting sqref="P27:Q27">
    <cfRule type="cellIs" dxfId="20808" priority="4869" stopIfTrue="1" operator="lessThan">
      <formula>0</formula>
    </cfRule>
    <cfRule type="cellIs" dxfId="20807" priority="4870" stopIfTrue="1" operator="greaterThan">
      <formula>0</formula>
    </cfRule>
  </conditionalFormatting>
  <conditionalFormatting sqref="P27:Q27">
    <cfRule type="cellIs" dxfId="20806" priority="4866" stopIfTrue="1" operator="lessThan">
      <formula>0</formula>
    </cfRule>
    <cfRule type="cellIs" dxfId="20805" priority="4867" stopIfTrue="1" operator="greaterThan">
      <formula>0</formula>
    </cfRule>
  </conditionalFormatting>
  <conditionalFormatting sqref="P27:Q27">
    <cfRule type="cellIs" dxfId="20804" priority="4863" stopIfTrue="1" operator="lessThan">
      <formula>0</formula>
    </cfRule>
    <cfRule type="cellIs" dxfId="20803" priority="4864" stopIfTrue="1" operator="greaterThan">
      <formula>0</formula>
    </cfRule>
  </conditionalFormatting>
  <conditionalFormatting sqref="P27:Q27">
    <cfRule type="cellIs" dxfId="20802" priority="4860" stopIfTrue="1" operator="lessThan">
      <formula>0</formula>
    </cfRule>
    <cfRule type="cellIs" dxfId="20801" priority="4861" stopIfTrue="1" operator="greaterThan">
      <formula>0</formula>
    </cfRule>
  </conditionalFormatting>
  <conditionalFormatting sqref="P27:Q27">
    <cfRule type="cellIs" dxfId="20800" priority="4857" stopIfTrue="1" operator="lessThan">
      <formula>0</formula>
    </cfRule>
    <cfRule type="cellIs" dxfId="20799" priority="4858" stopIfTrue="1" operator="greaterThan">
      <formula>0</formula>
    </cfRule>
  </conditionalFormatting>
  <conditionalFormatting sqref="P27:Q27">
    <cfRule type="cellIs" dxfId="20798" priority="4854" stopIfTrue="1" operator="lessThan">
      <formula>0</formula>
    </cfRule>
    <cfRule type="cellIs" dxfId="20797" priority="4855" stopIfTrue="1" operator="greaterThan">
      <formula>0</formula>
    </cfRule>
  </conditionalFormatting>
  <conditionalFormatting sqref="P27:Q27">
    <cfRule type="cellIs" dxfId="20796" priority="4851" stopIfTrue="1" operator="lessThan">
      <formula>0</formula>
    </cfRule>
    <cfRule type="cellIs" dxfId="20795" priority="4852" stopIfTrue="1" operator="greaterThan">
      <formula>0</formula>
    </cfRule>
  </conditionalFormatting>
  <conditionalFormatting sqref="P27:Q27">
    <cfRule type="cellIs" dxfId="20794" priority="4848" stopIfTrue="1" operator="lessThan">
      <formula>0</formula>
    </cfRule>
    <cfRule type="cellIs" dxfId="20793" priority="4849" stopIfTrue="1" operator="greaterThan">
      <formula>0</formula>
    </cfRule>
  </conditionalFormatting>
  <conditionalFormatting sqref="P27:Q27">
    <cfRule type="cellIs" dxfId="20792" priority="4845" stopIfTrue="1" operator="lessThan">
      <formula>0</formula>
    </cfRule>
    <cfRule type="cellIs" dxfId="20791" priority="4846" stopIfTrue="1" operator="greaterThan">
      <formula>0</formula>
    </cfRule>
  </conditionalFormatting>
  <conditionalFormatting sqref="P27:Q27">
    <cfRule type="cellIs" dxfId="20790" priority="4842" stopIfTrue="1" operator="lessThan">
      <formula>0</formula>
    </cfRule>
    <cfRule type="cellIs" dxfId="20789" priority="4843" stopIfTrue="1" operator="greaterThan">
      <formula>0</formula>
    </cfRule>
  </conditionalFormatting>
  <conditionalFormatting sqref="P27:Q27">
    <cfRule type="cellIs" dxfId="20788" priority="4839" stopIfTrue="1" operator="lessThan">
      <formula>0</formula>
    </cfRule>
    <cfRule type="cellIs" dxfId="20787" priority="4840" stopIfTrue="1" operator="greaterThan">
      <formula>0</formula>
    </cfRule>
  </conditionalFormatting>
  <conditionalFormatting sqref="P27:Q27">
    <cfRule type="cellIs" dxfId="20786" priority="4836" stopIfTrue="1" operator="lessThan">
      <formula>0</formula>
    </cfRule>
    <cfRule type="cellIs" dxfId="20785" priority="4837" stopIfTrue="1" operator="greaterThan">
      <formula>0</formula>
    </cfRule>
  </conditionalFormatting>
  <conditionalFormatting sqref="P29:Q29">
    <cfRule type="cellIs" dxfId="20784" priority="4833" stopIfTrue="1" operator="lessThan">
      <formula>0</formula>
    </cfRule>
    <cfRule type="cellIs" dxfId="20783" priority="4834" stopIfTrue="1" operator="greaterThan">
      <formula>0</formula>
    </cfRule>
  </conditionalFormatting>
  <conditionalFormatting sqref="P29:Q29">
    <cfRule type="cellIs" dxfId="20782" priority="4830" stopIfTrue="1" operator="lessThan">
      <formula>0</formula>
    </cfRule>
    <cfRule type="cellIs" dxfId="20781" priority="4831" stopIfTrue="1" operator="greaterThan">
      <formula>0</formula>
    </cfRule>
  </conditionalFormatting>
  <conditionalFormatting sqref="P29:Q29">
    <cfRule type="cellIs" dxfId="20780" priority="4827" stopIfTrue="1" operator="lessThan">
      <formula>0</formula>
    </cfRule>
    <cfRule type="cellIs" dxfId="20779" priority="4828" stopIfTrue="1" operator="greaterThan">
      <formula>0</formula>
    </cfRule>
  </conditionalFormatting>
  <conditionalFormatting sqref="P29:Q29">
    <cfRule type="cellIs" dxfId="20778" priority="4824" stopIfTrue="1" operator="lessThan">
      <formula>0</formula>
    </cfRule>
    <cfRule type="cellIs" dxfId="20777" priority="4825" stopIfTrue="1" operator="greaterThan">
      <formula>0</formula>
    </cfRule>
  </conditionalFormatting>
  <conditionalFormatting sqref="P29:Q29">
    <cfRule type="cellIs" dxfId="20776" priority="4821" stopIfTrue="1" operator="lessThan">
      <formula>0</formula>
    </cfRule>
    <cfRule type="cellIs" dxfId="20775" priority="4822" stopIfTrue="1" operator="greaterThan">
      <formula>0</formula>
    </cfRule>
  </conditionalFormatting>
  <conditionalFormatting sqref="P29:Q29">
    <cfRule type="cellIs" dxfId="20774" priority="4818" stopIfTrue="1" operator="lessThan">
      <formula>0</formula>
    </cfRule>
    <cfRule type="cellIs" dxfId="20773" priority="4819" stopIfTrue="1" operator="greaterThan">
      <formula>0</formula>
    </cfRule>
  </conditionalFormatting>
  <conditionalFormatting sqref="P29:Q29">
    <cfRule type="cellIs" dxfId="20772" priority="4815" stopIfTrue="1" operator="lessThan">
      <formula>0</formula>
    </cfRule>
    <cfRule type="cellIs" dxfId="20771" priority="4816" stopIfTrue="1" operator="greaterThan">
      <formula>0</formula>
    </cfRule>
  </conditionalFormatting>
  <conditionalFormatting sqref="P29:Q29">
    <cfRule type="cellIs" dxfId="20770" priority="4812" stopIfTrue="1" operator="lessThan">
      <formula>0</formula>
    </cfRule>
    <cfRule type="cellIs" dxfId="20769" priority="4813" stopIfTrue="1" operator="greaterThan">
      <formula>0</formula>
    </cfRule>
  </conditionalFormatting>
  <conditionalFormatting sqref="P29:Q29">
    <cfRule type="cellIs" dxfId="20768" priority="4809" stopIfTrue="1" operator="lessThan">
      <formula>0</formula>
    </cfRule>
    <cfRule type="cellIs" dxfId="20767" priority="4810" stopIfTrue="1" operator="greaterThan">
      <formula>0</formula>
    </cfRule>
  </conditionalFormatting>
  <conditionalFormatting sqref="P29:Q29">
    <cfRule type="cellIs" dxfId="20766" priority="4806" stopIfTrue="1" operator="lessThan">
      <formula>0</formula>
    </cfRule>
    <cfRule type="cellIs" dxfId="20765" priority="4807" stopIfTrue="1" operator="greaterThan">
      <formula>0</formula>
    </cfRule>
  </conditionalFormatting>
  <conditionalFormatting sqref="P29:Q29">
    <cfRule type="cellIs" dxfId="20764" priority="4803" stopIfTrue="1" operator="lessThan">
      <formula>0</formula>
    </cfRule>
    <cfRule type="cellIs" dxfId="20763" priority="4804" stopIfTrue="1" operator="greaterThan">
      <formula>0</formula>
    </cfRule>
  </conditionalFormatting>
  <conditionalFormatting sqref="P29:Q29">
    <cfRule type="cellIs" dxfId="20762" priority="4800" stopIfTrue="1" operator="lessThan">
      <formula>0</formula>
    </cfRule>
    <cfRule type="cellIs" dxfId="20761" priority="4801" stopIfTrue="1" operator="greaterThan">
      <formula>0</formula>
    </cfRule>
  </conditionalFormatting>
  <conditionalFormatting sqref="P29:Q29">
    <cfRule type="cellIs" dxfId="20760" priority="4797" stopIfTrue="1" operator="lessThan">
      <formula>0</formula>
    </cfRule>
    <cfRule type="cellIs" dxfId="20759" priority="4798" stopIfTrue="1" operator="greaterThan">
      <formula>0</formula>
    </cfRule>
  </conditionalFormatting>
  <conditionalFormatting sqref="P29:Q29">
    <cfRule type="cellIs" dxfId="20758" priority="4794" stopIfTrue="1" operator="lessThan">
      <formula>0</formula>
    </cfRule>
    <cfRule type="cellIs" dxfId="20757" priority="4795" stopIfTrue="1" operator="greaterThan">
      <formula>0</formula>
    </cfRule>
  </conditionalFormatting>
  <conditionalFormatting sqref="P29:Q29">
    <cfRule type="cellIs" dxfId="20756" priority="4791" stopIfTrue="1" operator="lessThan">
      <formula>0</formula>
    </cfRule>
    <cfRule type="cellIs" dxfId="20755" priority="4792" stopIfTrue="1" operator="greaterThan">
      <formula>0</formula>
    </cfRule>
  </conditionalFormatting>
  <conditionalFormatting sqref="P29:Q29">
    <cfRule type="cellIs" dxfId="20754" priority="4788" stopIfTrue="1" operator="lessThan">
      <formula>0</formula>
    </cfRule>
    <cfRule type="cellIs" dxfId="20753" priority="4789" stopIfTrue="1" operator="greaterThan">
      <formula>0</formula>
    </cfRule>
  </conditionalFormatting>
  <conditionalFormatting sqref="P29:Q29">
    <cfRule type="cellIs" dxfId="20752" priority="4785" stopIfTrue="1" operator="lessThan">
      <formula>0</formula>
    </cfRule>
    <cfRule type="cellIs" dxfId="20751" priority="4786" stopIfTrue="1" operator="greaterThan">
      <formula>0</formula>
    </cfRule>
  </conditionalFormatting>
  <conditionalFormatting sqref="P29:Q29">
    <cfRule type="cellIs" dxfId="20750" priority="4782" stopIfTrue="1" operator="lessThan">
      <formula>0</formula>
    </cfRule>
    <cfRule type="cellIs" dxfId="20749" priority="4783" stopIfTrue="1" operator="greaterThan">
      <formula>0</formula>
    </cfRule>
  </conditionalFormatting>
  <conditionalFormatting sqref="P29:Q29">
    <cfRule type="cellIs" dxfId="20748" priority="4779" stopIfTrue="1" operator="lessThan">
      <formula>0</formula>
    </cfRule>
    <cfRule type="cellIs" dxfId="20747" priority="4780" stopIfTrue="1" operator="greaterThan">
      <formula>0</formula>
    </cfRule>
  </conditionalFormatting>
  <conditionalFormatting sqref="P29:Q29">
    <cfRule type="cellIs" dxfId="20746" priority="4776" stopIfTrue="1" operator="lessThan">
      <formula>0</formula>
    </cfRule>
    <cfRule type="cellIs" dxfId="20745" priority="4777" stopIfTrue="1" operator="greaterThan">
      <formula>0</formula>
    </cfRule>
  </conditionalFormatting>
  <conditionalFormatting sqref="P29:Q29">
    <cfRule type="cellIs" dxfId="20744" priority="4773" stopIfTrue="1" operator="lessThan">
      <formula>0</formula>
    </cfRule>
    <cfRule type="cellIs" dxfId="20743" priority="4774" stopIfTrue="1" operator="greaterThan">
      <formula>0</formula>
    </cfRule>
  </conditionalFormatting>
  <conditionalFormatting sqref="P29:Q29">
    <cfRule type="cellIs" dxfId="20742" priority="4770" stopIfTrue="1" operator="lessThan">
      <formula>0</formula>
    </cfRule>
    <cfRule type="cellIs" dxfId="20741" priority="4771" stopIfTrue="1" operator="greaterThan">
      <formula>0</formula>
    </cfRule>
  </conditionalFormatting>
  <conditionalFormatting sqref="P29:Q29">
    <cfRule type="cellIs" dxfId="20740" priority="4767" stopIfTrue="1" operator="lessThan">
      <formula>0</formula>
    </cfRule>
    <cfRule type="cellIs" dxfId="20739" priority="4768" stopIfTrue="1" operator="greaterThan">
      <formula>0</formula>
    </cfRule>
  </conditionalFormatting>
  <conditionalFormatting sqref="P29:Q29">
    <cfRule type="cellIs" dxfId="20738" priority="4764" stopIfTrue="1" operator="lessThan">
      <formula>0</formula>
    </cfRule>
    <cfRule type="cellIs" dxfId="20737" priority="4765" stopIfTrue="1" operator="greaterThan">
      <formula>0</formula>
    </cfRule>
  </conditionalFormatting>
  <conditionalFormatting sqref="P29:Q29">
    <cfRule type="cellIs" dxfId="20736" priority="4761" stopIfTrue="1" operator="lessThan">
      <formula>0</formula>
    </cfRule>
    <cfRule type="cellIs" dxfId="20735" priority="4762" stopIfTrue="1" operator="greaterThan">
      <formula>0</formula>
    </cfRule>
  </conditionalFormatting>
  <conditionalFormatting sqref="P29:Q29">
    <cfRule type="cellIs" dxfId="20734" priority="4758" stopIfTrue="1" operator="lessThan">
      <formula>0</formula>
    </cfRule>
    <cfRule type="cellIs" dxfId="20733" priority="4759" stopIfTrue="1" operator="greaterThan">
      <formula>0</formula>
    </cfRule>
  </conditionalFormatting>
  <conditionalFormatting sqref="P29:Q29">
    <cfRule type="cellIs" dxfId="20732" priority="4755" stopIfTrue="1" operator="lessThan">
      <formula>0</formula>
    </cfRule>
    <cfRule type="cellIs" dxfId="20731" priority="4756" stopIfTrue="1" operator="greaterThan">
      <formula>0</formula>
    </cfRule>
  </conditionalFormatting>
  <conditionalFormatting sqref="P29:Q29">
    <cfRule type="cellIs" dxfId="20730" priority="4752" stopIfTrue="1" operator="lessThan">
      <formula>0</formula>
    </cfRule>
    <cfRule type="cellIs" dxfId="20729" priority="4753" stopIfTrue="1" operator="greaterThan">
      <formula>0</formula>
    </cfRule>
  </conditionalFormatting>
  <conditionalFormatting sqref="P29:Q29">
    <cfRule type="cellIs" dxfId="20728" priority="4749" stopIfTrue="1" operator="lessThan">
      <formula>0</formula>
    </cfRule>
    <cfRule type="cellIs" dxfId="20727" priority="4750" stopIfTrue="1" operator="greaterThan">
      <formula>0</formula>
    </cfRule>
  </conditionalFormatting>
  <conditionalFormatting sqref="P29:Q29">
    <cfRule type="cellIs" dxfId="20726" priority="4746" stopIfTrue="1" operator="lessThan">
      <formula>0</formula>
    </cfRule>
    <cfRule type="cellIs" dxfId="20725" priority="4747" stopIfTrue="1" operator="greaterThan">
      <formula>0</formula>
    </cfRule>
  </conditionalFormatting>
  <conditionalFormatting sqref="P29:Q29">
    <cfRule type="cellIs" dxfId="20724" priority="4743" stopIfTrue="1" operator="lessThan">
      <formula>0</formula>
    </cfRule>
    <cfRule type="cellIs" dxfId="20723" priority="4744" stopIfTrue="1" operator="greaterThan">
      <formula>0</formula>
    </cfRule>
  </conditionalFormatting>
  <conditionalFormatting sqref="P29:Q29">
    <cfRule type="cellIs" dxfId="20722" priority="4740" stopIfTrue="1" operator="lessThan">
      <formula>0</formula>
    </cfRule>
    <cfRule type="cellIs" dxfId="20721" priority="4741" stopIfTrue="1" operator="greaterThan">
      <formula>0</formula>
    </cfRule>
  </conditionalFormatting>
  <conditionalFormatting sqref="P29:Q29">
    <cfRule type="cellIs" dxfId="20720" priority="4737" stopIfTrue="1" operator="lessThan">
      <formula>0</formula>
    </cfRule>
    <cfRule type="cellIs" dxfId="20719" priority="4738" stopIfTrue="1" operator="greaterThan">
      <formula>0</formula>
    </cfRule>
  </conditionalFormatting>
  <conditionalFormatting sqref="P29:Q29">
    <cfRule type="cellIs" dxfId="20718" priority="4734" stopIfTrue="1" operator="lessThan">
      <formula>0</formula>
    </cfRule>
    <cfRule type="cellIs" dxfId="20717" priority="4735" stopIfTrue="1" operator="greaterThan">
      <formula>0</formula>
    </cfRule>
  </conditionalFormatting>
  <conditionalFormatting sqref="P29:Q29">
    <cfRule type="cellIs" dxfId="20716" priority="4731" stopIfTrue="1" operator="lessThan">
      <formula>0</formula>
    </cfRule>
    <cfRule type="cellIs" dxfId="20715" priority="4732" stopIfTrue="1" operator="greaterThan">
      <formula>0</formula>
    </cfRule>
  </conditionalFormatting>
  <conditionalFormatting sqref="P29:Q29">
    <cfRule type="cellIs" dxfId="20714" priority="4728" stopIfTrue="1" operator="lessThan">
      <formula>0</formula>
    </cfRule>
    <cfRule type="cellIs" dxfId="20713" priority="4729" stopIfTrue="1" operator="greaterThan">
      <formula>0</formula>
    </cfRule>
  </conditionalFormatting>
  <conditionalFormatting sqref="P29:Q29">
    <cfRule type="cellIs" dxfId="20712" priority="4725" stopIfTrue="1" operator="lessThan">
      <formula>0</formula>
    </cfRule>
    <cfRule type="cellIs" dxfId="20711" priority="4726" stopIfTrue="1" operator="greaterThan">
      <formula>0</formula>
    </cfRule>
  </conditionalFormatting>
  <conditionalFormatting sqref="P29:Q29">
    <cfRule type="cellIs" dxfId="20710" priority="4722" stopIfTrue="1" operator="lessThan">
      <formula>0</formula>
    </cfRule>
    <cfRule type="cellIs" dxfId="20709" priority="4723" stopIfTrue="1" operator="greaterThan">
      <formula>0</formula>
    </cfRule>
  </conditionalFormatting>
  <conditionalFormatting sqref="P29:Q29">
    <cfRule type="cellIs" dxfId="20708" priority="4719" stopIfTrue="1" operator="lessThan">
      <formula>0</formula>
    </cfRule>
    <cfRule type="cellIs" dxfId="20707" priority="4720" stopIfTrue="1" operator="greaterThan">
      <formula>0</formula>
    </cfRule>
  </conditionalFormatting>
  <conditionalFormatting sqref="P29:Q29">
    <cfRule type="cellIs" dxfId="20706" priority="4716" stopIfTrue="1" operator="lessThan">
      <formula>0</formula>
    </cfRule>
    <cfRule type="cellIs" dxfId="20705" priority="4717" stopIfTrue="1" operator="greaterThan">
      <formula>0</formula>
    </cfRule>
  </conditionalFormatting>
  <conditionalFormatting sqref="P29:Q29">
    <cfRule type="cellIs" dxfId="20704" priority="4713" stopIfTrue="1" operator="lessThan">
      <formula>0</formula>
    </cfRule>
    <cfRule type="cellIs" dxfId="20703" priority="4714" stopIfTrue="1" operator="greaterThan">
      <formula>0</formula>
    </cfRule>
  </conditionalFormatting>
  <conditionalFormatting sqref="P29:Q29">
    <cfRule type="cellIs" dxfId="20702" priority="4710" stopIfTrue="1" operator="lessThan">
      <formula>0</formula>
    </cfRule>
    <cfRule type="cellIs" dxfId="20701" priority="4711" stopIfTrue="1" operator="greaterThan">
      <formula>0</formula>
    </cfRule>
  </conditionalFormatting>
  <conditionalFormatting sqref="P31:Q31">
    <cfRule type="cellIs" dxfId="20700" priority="4707" stopIfTrue="1" operator="lessThan">
      <formula>0</formula>
    </cfRule>
    <cfRule type="cellIs" dxfId="20699" priority="4708" stopIfTrue="1" operator="greaterThan">
      <formula>0</formula>
    </cfRule>
  </conditionalFormatting>
  <conditionalFormatting sqref="P31:Q31">
    <cfRule type="cellIs" dxfId="20698" priority="4704" stopIfTrue="1" operator="lessThan">
      <formula>0</formula>
    </cfRule>
    <cfRule type="cellIs" dxfId="20697" priority="4705" stopIfTrue="1" operator="greaterThan">
      <formula>0</formula>
    </cfRule>
  </conditionalFormatting>
  <conditionalFormatting sqref="P31:Q31">
    <cfRule type="cellIs" dxfId="20696" priority="4701" stopIfTrue="1" operator="lessThan">
      <formula>0</formula>
    </cfRule>
    <cfRule type="cellIs" dxfId="20695" priority="4702" stopIfTrue="1" operator="greaterThan">
      <formula>0</formula>
    </cfRule>
  </conditionalFormatting>
  <conditionalFormatting sqref="P31:Q31">
    <cfRule type="cellIs" dxfId="20694" priority="4698" stopIfTrue="1" operator="lessThan">
      <formula>0</formula>
    </cfRule>
    <cfRule type="cellIs" dxfId="20693" priority="4699" stopIfTrue="1" operator="greaterThan">
      <formula>0</formula>
    </cfRule>
  </conditionalFormatting>
  <conditionalFormatting sqref="P31:Q31">
    <cfRule type="cellIs" dxfId="20692" priority="4695" stopIfTrue="1" operator="lessThan">
      <formula>0</formula>
    </cfRule>
    <cfRule type="cellIs" dxfId="20691" priority="4696" stopIfTrue="1" operator="greaterThan">
      <formula>0</formula>
    </cfRule>
  </conditionalFormatting>
  <conditionalFormatting sqref="P31:Q31">
    <cfRule type="cellIs" dxfId="20690" priority="4692" stopIfTrue="1" operator="lessThan">
      <formula>0</formula>
    </cfRule>
    <cfRule type="cellIs" dxfId="20689" priority="4693" stopIfTrue="1" operator="greaterThan">
      <formula>0</formula>
    </cfRule>
  </conditionalFormatting>
  <conditionalFormatting sqref="P31:Q31">
    <cfRule type="cellIs" dxfId="20688" priority="4689" stopIfTrue="1" operator="lessThan">
      <formula>0</formula>
    </cfRule>
    <cfRule type="cellIs" dxfId="20687" priority="4690" stopIfTrue="1" operator="greaterThan">
      <formula>0</formula>
    </cfRule>
  </conditionalFormatting>
  <conditionalFormatting sqref="P31:Q31">
    <cfRule type="cellIs" dxfId="20686" priority="4686" stopIfTrue="1" operator="lessThan">
      <formula>0</formula>
    </cfRule>
    <cfRule type="cellIs" dxfId="20685" priority="4687" stopIfTrue="1" operator="greaterThan">
      <formula>0</formula>
    </cfRule>
  </conditionalFormatting>
  <conditionalFormatting sqref="P31:Q31">
    <cfRule type="cellIs" dxfId="20684" priority="4683" stopIfTrue="1" operator="lessThan">
      <formula>0</formula>
    </cfRule>
    <cfRule type="cellIs" dxfId="20683" priority="4684" stopIfTrue="1" operator="greaterThan">
      <formula>0</formula>
    </cfRule>
  </conditionalFormatting>
  <conditionalFormatting sqref="P31:Q31">
    <cfRule type="cellIs" dxfId="20682" priority="4680" stopIfTrue="1" operator="lessThan">
      <formula>0</formula>
    </cfRule>
    <cfRule type="cellIs" dxfId="20681" priority="4681" stopIfTrue="1" operator="greaterThan">
      <formula>0</formula>
    </cfRule>
  </conditionalFormatting>
  <conditionalFormatting sqref="P31:Q31">
    <cfRule type="cellIs" dxfId="20680" priority="4677" stopIfTrue="1" operator="lessThan">
      <formula>0</formula>
    </cfRule>
    <cfRule type="cellIs" dxfId="20679" priority="4678" stopIfTrue="1" operator="greaterThan">
      <formula>0</formula>
    </cfRule>
  </conditionalFormatting>
  <conditionalFormatting sqref="P31:Q31">
    <cfRule type="cellIs" dxfId="20678" priority="4674" stopIfTrue="1" operator="lessThan">
      <formula>0</formula>
    </cfRule>
    <cfRule type="cellIs" dxfId="20677" priority="4675" stopIfTrue="1" operator="greaterThan">
      <formula>0</formula>
    </cfRule>
  </conditionalFormatting>
  <conditionalFormatting sqref="P31:Q31">
    <cfRule type="cellIs" dxfId="20676" priority="4671" stopIfTrue="1" operator="lessThan">
      <formula>0</formula>
    </cfRule>
    <cfRule type="cellIs" dxfId="20675" priority="4672" stopIfTrue="1" operator="greaterThan">
      <formula>0</formula>
    </cfRule>
  </conditionalFormatting>
  <conditionalFormatting sqref="P31:Q31">
    <cfRule type="cellIs" dxfId="20674" priority="4668" stopIfTrue="1" operator="lessThan">
      <formula>0</formula>
    </cfRule>
    <cfRule type="cellIs" dxfId="20673" priority="4669" stopIfTrue="1" operator="greaterThan">
      <formula>0</formula>
    </cfRule>
  </conditionalFormatting>
  <conditionalFormatting sqref="P31:Q31">
    <cfRule type="cellIs" dxfId="20672" priority="4665" stopIfTrue="1" operator="lessThan">
      <formula>0</formula>
    </cfRule>
    <cfRule type="cellIs" dxfId="20671" priority="4666" stopIfTrue="1" operator="greaterThan">
      <formula>0</formula>
    </cfRule>
  </conditionalFormatting>
  <conditionalFormatting sqref="P31:Q31">
    <cfRule type="cellIs" dxfId="20670" priority="4662" stopIfTrue="1" operator="lessThan">
      <formula>0</formula>
    </cfRule>
    <cfRule type="cellIs" dxfId="20669" priority="4663" stopIfTrue="1" operator="greaterThan">
      <formula>0</formula>
    </cfRule>
  </conditionalFormatting>
  <conditionalFormatting sqref="P31:Q31">
    <cfRule type="cellIs" dxfId="20668" priority="4659" stopIfTrue="1" operator="lessThan">
      <formula>0</formula>
    </cfRule>
    <cfRule type="cellIs" dxfId="20667" priority="4660" stopIfTrue="1" operator="greaterThan">
      <formula>0</formula>
    </cfRule>
  </conditionalFormatting>
  <conditionalFormatting sqref="P31:Q31">
    <cfRule type="cellIs" dxfId="20666" priority="4656" stopIfTrue="1" operator="lessThan">
      <formula>0</formula>
    </cfRule>
    <cfRule type="cellIs" dxfId="20665" priority="4657" stopIfTrue="1" operator="greaterThan">
      <formula>0</formula>
    </cfRule>
  </conditionalFormatting>
  <conditionalFormatting sqref="P31:Q31">
    <cfRule type="cellIs" dxfId="20664" priority="4653" stopIfTrue="1" operator="lessThan">
      <formula>0</formula>
    </cfRule>
    <cfRule type="cellIs" dxfId="20663" priority="4654" stopIfTrue="1" operator="greaterThan">
      <formula>0</formula>
    </cfRule>
  </conditionalFormatting>
  <conditionalFormatting sqref="P31:Q31">
    <cfRule type="cellIs" dxfId="20662" priority="4650" stopIfTrue="1" operator="lessThan">
      <formula>0</formula>
    </cfRule>
    <cfRule type="cellIs" dxfId="20661" priority="4651" stopIfTrue="1" operator="greaterThan">
      <formula>0</formula>
    </cfRule>
  </conditionalFormatting>
  <conditionalFormatting sqref="P31:Q31">
    <cfRule type="cellIs" dxfId="20660" priority="4647" stopIfTrue="1" operator="lessThan">
      <formula>0</formula>
    </cfRule>
    <cfRule type="cellIs" dxfId="20659" priority="4648" stopIfTrue="1" operator="greaterThan">
      <formula>0</formula>
    </cfRule>
  </conditionalFormatting>
  <conditionalFormatting sqref="P31:Q31">
    <cfRule type="cellIs" dxfId="20658" priority="4644" stopIfTrue="1" operator="lessThan">
      <formula>0</formula>
    </cfRule>
    <cfRule type="cellIs" dxfId="20657" priority="4645" stopIfTrue="1" operator="greaterThan">
      <formula>0</formula>
    </cfRule>
  </conditionalFormatting>
  <conditionalFormatting sqref="P31:Q31">
    <cfRule type="cellIs" dxfId="20656" priority="4641" stopIfTrue="1" operator="lessThan">
      <formula>0</formula>
    </cfRule>
    <cfRule type="cellIs" dxfId="20655" priority="4642" stopIfTrue="1" operator="greaterThan">
      <formula>0</formula>
    </cfRule>
  </conditionalFormatting>
  <conditionalFormatting sqref="P31:Q31">
    <cfRule type="cellIs" dxfId="20654" priority="4638" stopIfTrue="1" operator="lessThan">
      <formula>0</formula>
    </cfRule>
    <cfRule type="cellIs" dxfId="20653" priority="4639" stopIfTrue="1" operator="greaterThan">
      <formula>0</formula>
    </cfRule>
  </conditionalFormatting>
  <conditionalFormatting sqref="P31:Q31">
    <cfRule type="cellIs" dxfId="20652" priority="4635" stopIfTrue="1" operator="lessThan">
      <formula>0</formula>
    </cfRule>
    <cfRule type="cellIs" dxfId="20651" priority="4636" stopIfTrue="1" operator="greaterThan">
      <formula>0</formula>
    </cfRule>
  </conditionalFormatting>
  <conditionalFormatting sqref="P31:Q31">
    <cfRule type="cellIs" dxfId="20650" priority="4632" stopIfTrue="1" operator="lessThan">
      <formula>0</formula>
    </cfRule>
    <cfRule type="cellIs" dxfId="20649" priority="4633" stopIfTrue="1" operator="greaterThan">
      <formula>0</formula>
    </cfRule>
  </conditionalFormatting>
  <conditionalFormatting sqref="P31:Q31">
    <cfRule type="cellIs" dxfId="20648" priority="4629" stopIfTrue="1" operator="lessThan">
      <formula>0</formula>
    </cfRule>
    <cfRule type="cellIs" dxfId="20647" priority="4630" stopIfTrue="1" operator="greaterThan">
      <formula>0</formula>
    </cfRule>
  </conditionalFormatting>
  <conditionalFormatting sqref="P31:Q31">
    <cfRule type="cellIs" dxfId="20646" priority="4626" stopIfTrue="1" operator="lessThan">
      <formula>0</formula>
    </cfRule>
    <cfRule type="cellIs" dxfId="20645" priority="4627" stopIfTrue="1" operator="greaterThan">
      <formula>0</formula>
    </cfRule>
  </conditionalFormatting>
  <conditionalFormatting sqref="P31:Q31">
    <cfRule type="cellIs" dxfId="20644" priority="4623" stopIfTrue="1" operator="lessThan">
      <formula>0</formula>
    </cfRule>
    <cfRule type="cellIs" dxfId="20643" priority="4624" stopIfTrue="1" operator="greaterThan">
      <formula>0</formula>
    </cfRule>
  </conditionalFormatting>
  <conditionalFormatting sqref="P31:Q31">
    <cfRule type="cellIs" dxfId="20642" priority="4620" stopIfTrue="1" operator="lessThan">
      <formula>0</formula>
    </cfRule>
    <cfRule type="cellIs" dxfId="20641" priority="4621" stopIfTrue="1" operator="greaterThan">
      <formula>0</formula>
    </cfRule>
  </conditionalFormatting>
  <conditionalFormatting sqref="P31:Q31">
    <cfRule type="cellIs" dxfId="20640" priority="4617" stopIfTrue="1" operator="lessThan">
      <formula>0</formula>
    </cfRule>
    <cfRule type="cellIs" dxfId="20639" priority="4618" stopIfTrue="1" operator="greaterThan">
      <formula>0</formula>
    </cfRule>
  </conditionalFormatting>
  <conditionalFormatting sqref="P31:Q31">
    <cfRule type="cellIs" dxfId="20638" priority="4614" stopIfTrue="1" operator="lessThan">
      <formula>0</formula>
    </cfRule>
    <cfRule type="cellIs" dxfId="20637" priority="4615" stopIfTrue="1" operator="greaterThan">
      <formula>0</formula>
    </cfRule>
  </conditionalFormatting>
  <conditionalFormatting sqref="P31:Q31">
    <cfRule type="cellIs" dxfId="20636" priority="4611" stopIfTrue="1" operator="lessThan">
      <formula>0</formula>
    </cfRule>
    <cfRule type="cellIs" dxfId="20635" priority="4612" stopIfTrue="1" operator="greaterThan">
      <formula>0</formula>
    </cfRule>
  </conditionalFormatting>
  <conditionalFormatting sqref="P31:Q31">
    <cfRule type="cellIs" dxfId="20634" priority="4608" stopIfTrue="1" operator="lessThan">
      <formula>0</formula>
    </cfRule>
    <cfRule type="cellIs" dxfId="20633" priority="4609" stopIfTrue="1" operator="greaterThan">
      <formula>0</formula>
    </cfRule>
  </conditionalFormatting>
  <conditionalFormatting sqref="P31:Q31">
    <cfRule type="cellIs" dxfId="20632" priority="4605" stopIfTrue="1" operator="lessThan">
      <formula>0</formula>
    </cfRule>
    <cfRule type="cellIs" dxfId="20631" priority="4606" stopIfTrue="1" operator="greaterThan">
      <formula>0</formula>
    </cfRule>
  </conditionalFormatting>
  <conditionalFormatting sqref="P31:Q31">
    <cfRule type="cellIs" dxfId="20630" priority="4602" stopIfTrue="1" operator="lessThan">
      <formula>0</formula>
    </cfRule>
    <cfRule type="cellIs" dxfId="20629" priority="4603" stopIfTrue="1" operator="greaterThan">
      <formula>0</formula>
    </cfRule>
  </conditionalFormatting>
  <conditionalFormatting sqref="P31:Q31">
    <cfRule type="cellIs" dxfId="20628" priority="4599" stopIfTrue="1" operator="lessThan">
      <formula>0</formula>
    </cfRule>
    <cfRule type="cellIs" dxfId="20627" priority="4600" stopIfTrue="1" operator="greaterThan">
      <formula>0</formula>
    </cfRule>
  </conditionalFormatting>
  <conditionalFormatting sqref="P31:Q31">
    <cfRule type="cellIs" dxfId="20626" priority="4596" stopIfTrue="1" operator="lessThan">
      <formula>0</formula>
    </cfRule>
    <cfRule type="cellIs" dxfId="20625" priority="4597" stopIfTrue="1" operator="greaterThan">
      <formula>0</formula>
    </cfRule>
  </conditionalFormatting>
  <conditionalFormatting sqref="P31:Q31">
    <cfRule type="cellIs" dxfId="20624" priority="4593" stopIfTrue="1" operator="lessThan">
      <formula>0</formula>
    </cfRule>
    <cfRule type="cellIs" dxfId="20623" priority="4594" stopIfTrue="1" operator="greaterThan">
      <formula>0</formula>
    </cfRule>
  </conditionalFormatting>
  <conditionalFormatting sqref="P31:Q31">
    <cfRule type="cellIs" dxfId="20622" priority="4590" stopIfTrue="1" operator="lessThan">
      <formula>0</formula>
    </cfRule>
    <cfRule type="cellIs" dxfId="20621" priority="4591" stopIfTrue="1" operator="greaterThan">
      <formula>0</formula>
    </cfRule>
  </conditionalFormatting>
  <conditionalFormatting sqref="P31:Q31">
    <cfRule type="cellIs" dxfId="20620" priority="4587" stopIfTrue="1" operator="lessThan">
      <formula>0</formula>
    </cfRule>
    <cfRule type="cellIs" dxfId="20619" priority="4588" stopIfTrue="1" operator="greaterThan">
      <formula>0</formula>
    </cfRule>
  </conditionalFormatting>
  <conditionalFormatting sqref="P31:Q31">
    <cfRule type="cellIs" dxfId="20618" priority="4584" stopIfTrue="1" operator="lessThan">
      <formula>0</formula>
    </cfRule>
    <cfRule type="cellIs" dxfId="20617" priority="4585" stopIfTrue="1" operator="greaterThan">
      <formula>0</formula>
    </cfRule>
  </conditionalFormatting>
  <conditionalFormatting sqref="P33:Q33">
    <cfRule type="cellIs" dxfId="20616" priority="4581" stopIfTrue="1" operator="lessThan">
      <formula>0</formula>
    </cfRule>
    <cfRule type="cellIs" dxfId="20615" priority="4582" stopIfTrue="1" operator="greaterThan">
      <formula>0</formula>
    </cfRule>
  </conditionalFormatting>
  <conditionalFormatting sqref="P33:Q33">
    <cfRule type="cellIs" dxfId="20614" priority="4578" stopIfTrue="1" operator="lessThan">
      <formula>0</formula>
    </cfRule>
    <cfRule type="cellIs" dxfId="20613" priority="4579" stopIfTrue="1" operator="greaterThan">
      <formula>0</formula>
    </cfRule>
  </conditionalFormatting>
  <conditionalFormatting sqref="P33:Q33">
    <cfRule type="cellIs" dxfId="20612" priority="4575" stopIfTrue="1" operator="lessThan">
      <formula>0</formula>
    </cfRule>
    <cfRule type="cellIs" dxfId="20611" priority="4576" stopIfTrue="1" operator="greaterThan">
      <formula>0</formula>
    </cfRule>
  </conditionalFormatting>
  <conditionalFormatting sqref="P33:Q33">
    <cfRule type="cellIs" dxfId="20610" priority="4572" stopIfTrue="1" operator="lessThan">
      <formula>0</formula>
    </cfRule>
    <cfRule type="cellIs" dxfId="20609" priority="4573" stopIfTrue="1" operator="greaterThan">
      <formula>0</formula>
    </cfRule>
  </conditionalFormatting>
  <conditionalFormatting sqref="P33:Q33">
    <cfRule type="cellIs" dxfId="20608" priority="4569" stopIfTrue="1" operator="lessThan">
      <formula>0</formula>
    </cfRule>
    <cfRule type="cellIs" dxfId="20607" priority="4570" stopIfTrue="1" operator="greaterThan">
      <formula>0</formula>
    </cfRule>
  </conditionalFormatting>
  <conditionalFormatting sqref="P33:Q33">
    <cfRule type="cellIs" dxfId="20606" priority="4566" stopIfTrue="1" operator="lessThan">
      <formula>0</formula>
    </cfRule>
    <cfRule type="cellIs" dxfId="20605" priority="4567" stopIfTrue="1" operator="greaterThan">
      <formula>0</formula>
    </cfRule>
  </conditionalFormatting>
  <conditionalFormatting sqref="P33:Q33">
    <cfRule type="cellIs" dxfId="20604" priority="4563" stopIfTrue="1" operator="lessThan">
      <formula>0</formula>
    </cfRule>
    <cfRule type="cellIs" dxfId="20603" priority="4564" stopIfTrue="1" operator="greaterThan">
      <formula>0</formula>
    </cfRule>
  </conditionalFormatting>
  <conditionalFormatting sqref="P33:Q33">
    <cfRule type="cellIs" dxfId="20602" priority="4560" stopIfTrue="1" operator="lessThan">
      <formula>0</formula>
    </cfRule>
    <cfRule type="cellIs" dxfId="20601" priority="4561" stopIfTrue="1" operator="greaterThan">
      <formula>0</formula>
    </cfRule>
  </conditionalFormatting>
  <conditionalFormatting sqref="P33:Q33">
    <cfRule type="cellIs" dxfId="20600" priority="4557" stopIfTrue="1" operator="lessThan">
      <formula>0</formula>
    </cfRule>
    <cfRule type="cellIs" dxfId="20599" priority="4558" stopIfTrue="1" operator="greaterThan">
      <formula>0</formula>
    </cfRule>
  </conditionalFormatting>
  <conditionalFormatting sqref="P33:Q33">
    <cfRule type="cellIs" dxfId="20598" priority="4554" stopIfTrue="1" operator="lessThan">
      <formula>0</formula>
    </cfRule>
    <cfRule type="cellIs" dxfId="20597" priority="4555" stopIfTrue="1" operator="greaterThan">
      <formula>0</formula>
    </cfRule>
  </conditionalFormatting>
  <conditionalFormatting sqref="P33:Q33">
    <cfRule type="cellIs" dxfId="20596" priority="4551" stopIfTrue="1" operator="lessThan">
      <formula>0</formula>
    </cfRule>
    <cfRule type="cellIs" dxfId="20595" priority="4552" stopIfTrue="1" operator="greaterThan">
      <formula>0</formula>
    </cfRule>
  </conditionalFormatting>
  <conditionalFormatting sqref="P33:Q33">
    <cfRule type="cellIs" dxfId="20594" priority="4548" stopIfTrue="1" operator="lessThan">
      <formula>0</formula>
    </cfRule>
    <cfRule type="cellIs" dxfId="20593" priority="4549" stopIfTrue="1" operator="greaterThan">
      <formula>0</formula>
    </cfRule>
  </conditionalFormatting>
  <conditionalFormatting sqref="P33:Q33">
    <cfRule type="cellIs" dxfId="20592" priority="4545" stopIfTrue="1" operator="lessThan">
      <formula>0</formula>
    </cfRule>
    <cfRule type="cellIs" dxfId="20591" priority="4546" stopIfTrue="1" operator="greaterThan">
      <formula>0</formula>
    </cfRule>
  </conditionalFormatting>
  <conditionalFormatting sqref="P33:Q33">
    <cfRule type="cellIs" dxfId="20590" priority="4542" stopIfTrue="1" operator="lessThan">
      <formula>0</formula>
    </cfRule>
    <cfRule type="cellIs" dxfId="20589" priority="4543" stopIfTrue="1" operator="greaterThan">
      <formula>0</formula>
    </cfRule>
  </conditionalFormatting>
  <conditionalFormatting sqref="P33:Q33">
    <cfRule type="cellIs" dxfId="20588" priority="4539" stopIfTrue="1" operator="lessThan">
      <formula>0</formula>
    </cfRule>
    <cfRule type="cellIs" dxfId="20587" priority="4540" stopIfTrue="1" operator="greaterThan">
      <formula>0</formula>
    </cfRule>
  </conditionalFormatting>
  <conditionalFormatting sqref="P33:Q33">
    <cfRule type="cellIs" dxfId="20586" priority="4536" stopIfTrue="1" operator="lessThan">
      <formula>0</formula>
    </cfRule>
    <cfRule type="cellIs" dxfId="20585" priority="4537" stopIfTrue="1" operator="greaterThan">
      <formula>0</formula>
    </cfRule>
  </conditionalFormatting>
  <conditionalFormatting sqref="P33:Q33">
    <cfRule type="cellIs" dxfId="20584" priority="4533" stopIfTrue="1" operator="lessThan">
      <formula>0</formula>
    </cfRule>
    <cfRule type="cellIs" dxfId="20583" priority="4534" stopIfTrue="1" operator="greaterThan">
      <formula>0</formula>
    </cfRule>
  </conditionalFormatting>
  <conditionalFormatting sqref="P33:Q33">
    <cfRule type="cellIs" dxfId="20582" priority="4530" stopIfTrue="1" operator="lessThan">
      <formula>0</formula>
    </cfRule>
    <cfRule type="cellIs" dxfId="20581" priority="4531" stopIfTrue="1" operator="greaterThan">
      <formula>0</formula>
    </cfRule>
  </conditionalFormatting>
  <conditionalFormatting sqref="P33:Q33">
    <cfRule type="cellIs" dxfId="20580" priority="4527" stopIfTrue="1" operator="lessThan">
      <formula>0</formula>
    </cfRule>
    <cfRule type="cellIs" dxfId="20579" priority="4528" stopIfTrue="1" operator="greaterThan">
      <formula>0</formula>
    </cfRule>
  </conditionalFormatting>
  <conditionalFormatting sqref="P33:Q33">
    <cfRule type="cellIs" dxfId="20578" priority="4524" stopIfTrue="1" operator="lessThan">
      <formula>0</formula>
    </cfRule>
    <cfRule type="cellIs" dxfId="20577" priority="4525" stopIfTrue="1" operator="greaterThan">
      <formula>0</formula>
    </cfRule>
  </conditionalFormatting>
  <conditionalFormatting sqref="P33:Q33">
    <cfRule type="cellIs" dxfId="20576" priority="4521" stopIfTrue="1" operator="lessThan">
      <formula>0</formula>
    </cfRule>
    <cfRule type="cellIs" dxfId="20575" priority="4522" stopIfTrue="1" operator="greaterThan">
      <formula>0</formula>
    </cfRule>
  </conditionalFormatting>
  <conditionalFormatting sqref="P33:Q33">
    <cfRule type="cellIs" dxfId="20574" priority="4518" stopIfTrue="1" operator="lessThan">
      <formula>0</formula>
    </cfRule>
    <cfRule type="cellIs" dxfId="20573" priority="4519" stopIfTrue="1" operator="greaterThan">
      <formula>0</formula>
    </cfRule>
  </conditionalFormatting>
  <conditionalFormatting sqref="P33:Q33">
    <cfRule type="cellIs" dxfId="20572" priority="4515" stopIfTrue="1" operator="lessThan">
      <formula>0</formula>
    </cfRule>
    <cfRule type="cellIs" dxfId="20571" priority="4516" stopIfTrue="1" operator="greaterThan">
      <formula>0</formula>
    </cfRule>
  </conditionalFormatting>
  <conditionalFormatting sqref="P33:Q33">
    <cfRule type="cellIs" dxfId="20570" priority="4512" stopIfTrue="1" operator="lessThan">
      <formula>0</formula>
    </cfRule>
    <cfRule type="cellIs" dxfId="20569" priority="4513" stopIfTrue="1" operator="greaterThan">
      <formula>0</formula>
    </cfRule>
  </conditionalFormatting>
  <conditionalFormatting sqref="P33:Q33">
    <cfRule type="cellIs" dxfId="20568" priority="4509" stopIfTrue="1" operator="lessThan">
      <formula>0</formula>
    </cfRule>
    <cfRule type="cellIs" dxfId="20567" priority="4510" stopIfTrue="1" operator="greaterThan">
      <formula>0</formula>
    </cfRule>
  </conditionalFormatting>
  <conditionalFormatting sqref="P33:Q33">
    <cfRule type="cellIs" dxfId="20566" priority="4506" stopIfTrue="1" operator="lessThan">
      <formula>0</formula>
    </cfRule>
    <cfRule type="cellIs" dxfId="20565" priority="4507" stopIfTrue="1" operator="greaterThan">
      <formula>0</formula>
    </cfRule>
  </conditionalFormatting>
  <conditionalFormatting sqref="P33:Q33">
    <cfRule type="cellIs" dxfId="20564" priority="4503" stopIfTrue="1" operator="lessThan">
      <formula>0</formula>
    </cfRule>
    <cfRule type="cellIs" dxfId="20563" priority="4504" stopIfTrue="1" operator="greaterThan">
      <formula>0</formula>
    </cfRule>
  </conditionalFormatting>
  <conditionalFormatting sqref="P33:Q33">
    <cfRule type="cellIs" dxfId="20562" priority="4500" stopIfTrue="1" operator="lessThan">
      <formula>0</formula>
    </cfRule>
    <cfRule type="cellIs" dxfId="20561" priority="4501" stopIfTrue="1" operator="greaterThan">
      <formula>0</formula>
    </cfRule>
  </conditionalFormatting>
  <conditionalFormatting sqref="P33:Q33">
    <cfRule type="cellIs" dxfId="20560" priority="4497" stopIfTrue="1" operator="lessThan">
      <formula>0</formula>
    </cfRule>
    <cfRule type="cellIs" dxfId="20559" priority="4498" stopIfTrue="1" operator="greaterThan">
      <formula>0</formula>
    </cfRule>
  </conditionalFormatting>
  <conditionalFormatting sqref="P33:Q33">
    <cfRule type="cellIs" dxfId="20558" priority="4494" stopIfTrue="1" operator="lessThan">
      <formula>0</formula>
    </cfRule>
    <cfRule type="cellIs" dxfId="20557" priority="4495" stopIfTrue="1" operator="greaterThan">
      <formula>0</formula>
    </cfRule>
  </conditionalFormatting>
  <conditionalFormatting sqref="P33:Q33">
    <cfRule type="cellIs" dxfId="20556" priority="4491" stopIfTrue="1" operator="lessThan">
      <formula>0</formula>
    </cfRule>
    <cfRule type="cellIs" dxfId="20555" priority="4492" stopIfTrue="1" operator="greaterThan">
      <formula>0</formula>
    </cfRule>
  </conditionalFormatting>
  <conditionalFormatting sqref="P33:Q33">
    <cfRule type="cellIs" dxfId="20554" priority="4488" stopIfTrue="1" operator="lessThan">
      <formula>0</formula>
    </cfRule>
    <cfRule type="cellIs" dxfId="20553" priority="4489" stopIfTrue="1" operator="greaterThan">
      <formula>0</formula>
    </cfRule>
  </conditionalFormatting>
  <conditionalFormatting sqref="P33:Q33">
    <cfRule type="cellIs" dxfId="20552" priority="4485" stopIfTrue="1" operator="lessThan">
      <formula>0</formula>
    </cfRule>
    <cfRule type="cellIs" dxfId="20551" priority="4486" stopIfTrue="1" operator="greaterThan">
      <formula>0</formula>
    </cfRule>
  </conditionalFormatting>
  <conditionalFormatting sqref="P33:Q33">
    <cfRule type="cellIs" dxfId="20550" priority="4482" stopIfTrue="1" operator="lessThan">
      <formula>0</formula>
    </cfRule>
    <cfRule type="cellIs" dxfId="20549" priority="4483" stopIfTrue="1" operator="greaterThan">
      <formula>0</formula>
    </cfRule>
  </conditionalFormatting>
  <conditionalFormatting sqref="P33:Q33">
    <cfRule type="cellIs" dxfId="20548" priority="4479" stopIfTrue="1" operator="lessThan">
      <formula>0</formula>
    </cfRule>
    <cfRule type="cellIs" dxfId="20547" priority="4480" stopIfTrue="1" operator="greaterThan">
      <formula>0</formula>
    </cfRule>
  </conditionalFormatting>
  <conditionalFormatting sqref="P33:Q33">
    <cfRule type="cellIs" dxfId="20546" priority="4476" stopIfTrue="1" operator="lessThan">
      <formula>0</formula>
    </cfRule>
    <cfRule type="cellIs" dxfId="20545" priority="4477" stopIfTrue="1" operator="greaterThan">
      <formula>0</formula>
    </cfRule>
  </conditionalFormatting>
  <conditionalFormatting sqref="P33:Q33">
    <cfRule type="cellIs" dxfId="20544" priority="4473" stopIfTrue="1" operator="lessThan">
      <formula>0</formula>
    </cfRule>
    <cfRule type="cellIs" dxfId="20543" priority="4474" stopIfTrue="1" operator="greaterThan">
      <formula>0</formula>
    </cfRule>
  </conditionalFormatting>
  <conditionalFormatting sqref="P33:Q33">
    <cfRule type="cellIs" dxfId="20542" priority="4470" stopIfTrue="1" operator="lessThan">
      <formula>0</formula>
    </cfRule>
    <cfRule type="cellIs" dxfId="20541" priority="4471" stopIfTrue="1" operator="greaterThan">
      <formula>0</formula>
    </cfRule>
  </conditionalFormatting>
  <conditionalFormatting sqref="P33:Q33">
    <cfRule type="cellIs" dxfId="20540" priority="4467" stopIfTrue="1" operator="lessThan">
      <formula>0</formula>
    </cfRule>
    <cfRule type="cellIs" dxfId="20539" priority="4468" stopIfTrue="1" operator="greaterThan">
      <formula>0</formula>
    </cfRule>
  </conditionalFormatting>
  <conditionalFormatting sqref="P33:Q33">
    <cfRule type="cellIs" dxfId="20538" priority="4464" stopIfTrue="1" operator="lessThan">
      <formula>0</formula>
    </cfRule>
    <cfRule type="cellIs" dxfId="20537" priority="4465" stopIfTrue="1" operator="greaterThan">
      <formula>0</formula>
    </cfRule>
  </conditionalFormatting>
  <conditionalFormatting sqref="P33:Q33">
    <cfRule type="cellIs" dxfId="20536" priority="4461" stopIfTrue="1" operator="lessThan">
      <formula>0</formula>
    </cfRule>
    <cfRule type="cellIs" dxfId="20535" priority="4462" stopIfTrue="1" operator="greaterThan">
      <formula>0</formula>
    </cfRule>
  </conditionalFormatting>
  <conditionalFormatting sqref="P33:Q33">
    <cfRule type="cellIs" dxfId="20534" priority="4458" stopIfTrue="1" operator="lessThan">
      <formula>0</formula>
    </cfRule>
    <cfRule type="cellIs" dxfId="20533" priority="4459" stopIfTrue="1" operator="greaterThan">
      <formula>0</formula>
    </cfRule>
  </conditionalFormatting>
  <conditionalFormatting sqref="P35:Q35">
    <cfRule type="cellIs" dxfId="20532" priority="4455" stopIfTrue="1" operator="lessThan">
      <formula>0</formula>
    </cfRule>
    <cfRule type="cellIs" dxfId="20531" priority="4456" stopIfTrue="1" operator="greaterThan">
      <formula>0</formula>
    </cfRule>
  </conditionalFormatting>
  <conditionalFormatting sqref="P35:Q35">
    <cfRule type="cellIs" dxfId="20530" priority="4452" stopIfTrue="1" operator="lessThan">
      <formula>0</formula>
    </cfRule>
    <cfRule type="cellIs" dxfId="20529" priority="4453" stopIfTrue="1" operator="greaterThan">
      <formula>0</formula>
    </cfRule>
  </conditionalFormatting>
  <conditionalFormatting sqref="P35:Q35">
    <cfRule type="cellIs" dxfId="20528" priority="4449" stopIfTrue="1" operator="lessThan">
      <formula>0</formula>
    </cfRule>
    <cfRule type="cellIs" dxfId="20527" priority="4450" stopIfTrue="1" operator="greaterThan">
      <formula>0</formula>
    </cfRule>
  </conditionalFormatting>
  <conditionalFormatting sqref="P35:Q35">
    <cfRule type="cellIs" dxfId="20526" priority="4446" stopIfTrue="1" operator="lessThan">
      <formula>0</formula>
    </cfRule>
    <cfRule type="cellIs" dxfId="20525" priority="4447" stopIfTrue="1" operator="greaterThan">
      <formula>0</formula>
    </cfRule>
  </conditionalFormatting>
  <conditionalFormatting sqref="P35:Q35">
    <cfRule type="cellIs" dxfId="20524" priority="4443" stopIfTrue="1" operator="lessThan">
      <formula>0</formula>
    </cfRule>
    <cfRule type="cellIs" dxfId="20523" priority="4444" stopIfTrue="1" operator="greaterThan">
      <formula>0</formula>
    </cfRule>
  </conditionalFormatting>
  <conditionalFormatting sqref="P35:Q35">
    <cfRule type="cellIs" dxfId="20522" priority="4440" stopIfTrue="1" operator="lessThan">
      <formula>0</formula>
    </cfRule>
    <cfRule type="cellIs" dxfId="20521" priority="4441" stopIfTrue="1" operator="greaterThan">
      <formula>0</formula>
    </cfRule>
  </conditionalFormatting>
  <conditionalFormatting sqref="P35:Q35">
    <cfRule type="cellIs" dxfId="20520" priority="4437" stopIfTrue="1" operator="lessThan">
      <formula>0</formula>
    </cfRule>
    <cfRule type="cellIs" dxfId="20519" priority="4438" stopIfTrue="1" operator="greaterThan">
      <formula>0</formula>
    </cfRule>
  </conditionalFormatting>
  <conditionalFormatting sqref="P35:Q35">
    <cfRule type="cellIs" dxfId="20518" priority="4434" stopIfTrue="1" operator="lessThan">
      <formula>0</formula>
    </cfRule>
    <cfRule type="cellIs" dxfId="20517" priority="4435" stopIfTrue="1" operator="greaterThan">
      <formula>0</formula>
    </cfRule>
  </conditionalFormatting>
  <conditionalFormatting sqref="P35:Q35">
    <cfRule type="cellIs" dxfId="20516" priority="4431" stopIfTrue="1" operator="lessThan">
      <formula>0</formula>
    </cfRule>
    <cfRule type="cellIs" dxfId="20515" priority="4432" stopIfTrue="1" operator="greaterThan">
      <formula>0</formula>
    </cfRule>
  </conditionalFormatting>
  <conditionalFormatting sqref="P35:Q35">
    <cfRule type="cellIs" dxfId="20514" priority="4428" stopIfTrue="1" operator="lessThan">
      <formula>0</formula>
    </cfRule>
    <cfRule type="cellIs" dxfId="20513" priority="4429" stopIfTrue="1" operator="greaterThan">
      <formula>0</formula>
    </cfRule>
  </conditionalFormatting>
  <conditionalFormatting sqref="P35:Q35">
    <cfRule type="cellIs" dxfId="20512" priority="4425" stopIfTrue="1" operator="lessThan">
      <formula>0</formula>
    </cfRule>
    <cfRule type="cellIs" dxfId="20511" priority="4426" stopIfTrue="1" operator="greaterThan">
      <formula>0</formula>
    </cfRule>
  </conditionalFormatting>
  <conditionalFormatting sqref="P35:Q35">
    <cfRule type="cellIs" dxfId="20510" priority="4422" stopIfTrue="1" operator="lessThan">
      <formula>0</formula>
    </cfRule>
    <cfRule type="cellIs" dxfId="20509" priority="4423" stopIfTrue="1" operator="greaterThan">
      <formula>0</formula>
    </cfRule>
  </conditionalFormatting>
  <conditionalFormatting sqref="P35:Q35">
    <cfRule type="cellIs" dxfId="20508" priority="4419" stopIfTrue="1" operator="lessThan">
      <formula>0</formula>
    </cfRule>
    <cfRule type="cellIs" dxfId="20507" priority="4420" stopIfTrue="1" operator="greaterThan">
      <formula>0</formula>
    </cfRule>
  </conditionalFormatting>
  <conditionalFormatting sqref="P35:Q35">
    <cfRule type="cellIs" dxfId="20506" priority="4416" stopIfTrue="1" operator="lessThan">
      <formula>0</formula>
    </cfRule>
    <cfRule type="cellIs" dxfId="20505" priority="4417" stopIfTrue="1" operator="greaterThan">
      <formula>0</formula>
    </cfRule>
  </conditionalFormatting>
  <conditionalFormatting sqref="P35:Q35">
    <cfRule type="cellIs" dxfId="20504" priority="4413" stopIfTrue="1" operator="lessThan">
      <formula>0</formula>
    </cfRule>
    <cfRule type="cellIs" dxfId="20503" priority="4414" stopIfTrue="1" operator="greaterThan">
      <formula>0</formula>
    </cfRule>
  </conditionalFormatting>
  <conditionalFormatting sqref="P35:Q35">
    <cfRule type="cellIs" dxfId="20502" priority="4410" stopIfTrue="1" operator="lessThan">
      <formula>0</formula>
    </cfRule>
    <cfRule type="cellIs" dxfId="20501" priority="4411" stopIfTrue="1" operator="greaterThan">
      <formula>0</formula>
    </cfRule>
  </conditionalFormatting>
  <conditionalFormatting sqref="P35:Q35">
    <cfRule type="cellIs" dxfId="20500" priority="4407" stopIfTrue="1" operator="lessThan">
      <formula>0</formula>
    </cfRule>
    <cfRule type="cellIs" dxfId="20499" priority="4408" stopIfTrue="1" operator="greaterThan">
      <formula>0</formula>
    </cfRule>
  </conditionalFormatting>
  <conditionalFormatting sqref="P35:Q35">
    <cfRule type="cellIs" dxfId="20498" priority="4404" stopIfTrue="1" operator="lessThan">
      <formula>0</formula>
    </cfRule>
    <cfRule type="cellIs" dxfId="20497" priority="4405" stopIfTrue="1" operator="greaterThan">
      <formula>0</formula>
    </cfRule>
  </conditionalFormatting>
  <conditionalFormatting sqref="P35:Q35">
    <cfRule type="cellIs" dxfId="20496" priority="4401" stopIfTrue="1" operator="lessThan">
      <formula>0</formula>
    </cfRule>
    <cfRule type="cellIs" dxfId="20495" priority="4402" stopIfTrue="1" operator="greaterThan">
      <formula>0</formula>
    </cfRule>
  </conditionalFormatting>
  <conditionalFormatting sqref="P35:Q35">
    <cfRule type="cellIs" dxfId="20494" priority="4398" stopIfTrue="1" operator="lessThan">
      <formula>0</formula>
    </cfRule>
    <cfRule type="cellIs" dxfId="20493" priority="4399" stopIfTrue="1" operator="greaterThan">
      <formula>0</formula>
    </cfRule>
  </conditionalFormatting>
  <conditionalFormatting sqref="P35:Q35">
    <cfRule type="cellIs" dxfId="20492" priority="4395" stopIfTrue="1" operator="lessThan">
      <formula>0</formula>
    </cfRule>
    <cfRule type="cellIs" dxfId="20491" priority="4396" stopIfTrue="1" operator="greaterThan">
      <formula>0</formula>
    </cfRule>
  </conditionalFormatting>
  <conditionalFormatting sqref="P35:Q35">
    <cfRule type="cellIs" dxfId="20490" priority="4392" stopIfTrue="1" operator="lessThan">
      <formula>0</formula>
    </cfRule>
    <cfRule type="cellIs" dxfId="20489" priority="4393" stopIfTrue="1" operator="greaterThan">
      <formula>0</formula>
    </cfRule>
  </conditionalFormatting>
  <conditionalFormatting sqref="P35:Q35">
    <cfRule type="cellIs" dxfId="20488" priority="4389" stopIfTrue="1" operator="lessThan">
      <formula>0</formula>
    </cfRule>
    <cfRule type="cellIs" dxfId="20487" priority="4390" stopIfTrue="1" operator="greaterThan">
      <formula>0</formula>
    </cfRule>
  </conditionalFormatting>
  <conditionalFormatting sqref="P35:Q35">
    <cfRule type="cellIs" dxfId="20486" priority="4386" stopIfTrue="1" operator="lessThan">
      <formula>0</formula>
    </cfRule>
    <cfRule type="cellIs" dxfId="20485" priority="4387" stopIfTrue="1" operator="greaterThan">
      <formula>0</formula>
    </cfRule>
  </conditionalFormatting>
  <conditionalFormatting sqref="P35:Q35">
    <cfRule type="cellIs" dxfId="20484" priority="4383" stopIfTrue="1" operator="lessThan">
      <formula>0</formula>
    </cfRule>
    <cfRule type="cellIs" dxfId="20483" priority="4384" stopIfTrue="1" operator="greaterThan">
      <formula>0</formula>
    </cfRule>
  </conditionalFormatting>
  <conditionalFormatting sqref="P35:Q35">
    <cfRule type="cellIs" dxfId="20482" priority="4380" stopIfTrue="1" operator="lessThan">
      <formula>0</formula>
    </cfRule>
    <cfRule type="cellIs" dxfId="20481" priority="4381" stopIfTrue="1" operator="greaterThan">
      <formula>0</formula>
    </cfRule>
  </conditionalFormatting>
  <conditionalFormatting sqref="P35:Q35">
    <cfRule type="cellIs" dxfId="20480" priority="4377" stopIfTrue="1" operator="lessThan">
      <formula>0</formula>
    </cfRule>
    <cfRule type="cellIs" dxfId="20479" priority="4378" stopIfTrue="1" operator="greaterThan">
      <formula>0</formula>
    </cfRule>
  </conditionalFormatting>
  <conditionalFormatting sqref="P35:Q35">
    <cfRule type="cellIs" dxfId="20478" priority="4374" stopIfTrue="1" operator="lessThan">
      <formula>0</formula>
    </cfRule>
    <cfRule type="cellIs" dxfId="20477" priority="4375" stopIfTrue="1" operator="greaterThan">
      <formula>0</formula>
    </cfRule>
  </conditionalFormatting>
  <conditionalFormatting sqref="P35:Q35">
    <cfRule type="cellIs" dxfId="20476" priority="4371" stopIfTrue="1" operator="lessThan">
      <formula>0</formula>
    </cfRule>
    <cfRule type="cellIs" dxfId="20475" priority="4372" stopIfTrue="1" operator="greaterThan">
      <formula>0</formula>
    </cfRule>
  </conditionalFormatting>
  <conditionalFormatting sqref="P35:Q35">
    <cfRule type="cellIs" dxfId="20474" priority="4368" stopIfTrue="1" operator="lessThan">
      <formula>0</formula>
    </cfRule>
    <cfRule type="cellIs" dxfId="20473" priority="4369" stopIfTrue="1" operator="greaterThan">
      <formula>0</formula>
    </cfRule>
  </conditionalFormatting>
  <conditionalFormatting sqref="P35:Q35">
    <cfRule type="cellIs" dxfId="20472" priority="4365" stopIfTrue="1" operator="lessThan">
      <formula>0</formula>
    </cfRule>
    <cfRule type="cellIs" dxfId="20471" priority="4366" stopIfTrue="1" operator="greaterThan">
      <formula>0</formula>
    </cfRule>
  </conditionalFormatting>
  <conditionalFormatting sqref="P35:Q35">
    <cfRule type="cellIs" dxfId="20470" priority="4362" stopIfTrue="1" operator="lessThan">
      <formula>0</formula>
    </cfRule>
    <cfRule type="cellIs" dxfId="20469" priority="4363" stopIfTrue="1" operator="greaterThan">
      <formula>0</formula>
    </cfRule>
  </conditionalFormatting>
  <conditionalFormatting sqref="P35:Q35">
    <cfRule type="cellIs" dxfId="20468" priority="4359" stopIfTrue="1" operator="lessThan">
      <formula>0</formula>
    </cfRule>
    <cfRule type="cellIs" dxfId="20467" priority="4360" stopIfTrue="1" operator="greaterThan">
      <formula>0</formula>
    </cfRule>
  </conditionalFormatting>
  <conditionalFormatting sqref="P35:Q35">
    <cfRule type="cellIs" dxfId="20466" priority="4356" stopIfTrue="1" operator="lessThan">
      <formula>0</formula>
    </cfRule>
    <cfRule type="cellIs" dxfId="20465" priority="4357" stopIfTrue="1" operator="greaterThan">
      <formula>0</formula>
    </cfRule>
  </conditionalFormatting>
  <conditionalFormatting sqref="P35:Q35">
    <cfRule type="cellIs" dxfId="20464" priority="4353" stopIfTrue="1" operator="lessThan">
      <formula>0</formula>
    </cfRule>
    <cfRule type="cellIs" dxfId="20463" priority="4354" stopIfTrue="1" operator="greaterThan">
      <formula>0</formula>
    </cfRule>
  </conditionalFormatting>
  <conditionalFormatting sqref="P35:Q35">
    <cfRule type="cellIs" dxfId="20462" priority="4350" stopIfTrue="1" operator="lessThan">
      <formula>0</formula>
    </cfRule>
    <cfRule type="cellIs" dxfId="20461" priority="4351" stopIfTrue="1" operator="greaterThan">
      <formula>0</formula>
    </cfRule>
  </conditionalFormatting>
  <conditionalFormatting sqref="P35:Q35">
    <cfRule type="cellIs" dxfId="20460" priority="4347" stopIfTrue="1" operator="lessThan">
      <formula>0</formula>
    </cfRule>
    <cfRule type="cellIs" dxfId="20459" priority="4348" stopIfTrue="1" operator="greaterThan">
      <formula>0</formula>
    </cfRule>
  </conditionalFormatting>
  <conditionalFormatting sqref="P35:Q35">
    <cfRule type="cellIs" dxfId="20458" priority="4344" stopIfTrue="1" operator="lessThan">
      <formula>0</formula>
    </cfRule>
    <cfRule type="cellIs" dxfId="20457" priority="4345" stopIfTrue="1" operator="greaterThan">
      <formula>0</formula>
    </cfRule>
  </conditionalFormatting>
  <conditionalFormatting sqref="P35:Q35">
    <cfRule type="cellIs" dxfId="20456" priority="4341" stopIfTrue="1" operator="lessThan">
      <formula>0</formula>
    </cfRule>
    <cfRule type="cellIs" dxfId="20455" priority="4342" stopIfTrue="1" operator="greaterThan">
      <formula>0</formula>
    </cfRule>
  </conditionalFormatting>
  <conditionalFormatting sqref="P35:Q35">
    <cfRule type="cellIs" dxfId="20454" priority="4338" stopIfTrue="1" operator="lessThan">
      <formula>0</formula>
    </cfRule>
    <cfRule type="cellIs" dxfId="20453" priority="4339" stopIfTrue="1" operator="greaterThan">
      <formula>0</formula>
    </cfRule>
  </conditionalFormatting>
  <conditionalFormatting sqref="P35:Q35">
    <cfRule type="cellIs" dxfId="20452" priority="4335" stopIfTrue="1" operator="lessThan">
      <formula>0</formula>
    </cfRule>
    <cfRule type="cellIs" dxfId="20451" priority="4336" stopIfTrue="1" operator="greaterThan">
      <formula>0</formula>
    </cfRule>
  </conditionalFormatting>
  <conditionalFormatting sqref="P35:Q35">
    <cfRule type="cellIs" dxfId="20450" priority="4332" stopIfTrue="1" operator="lessThan">
      <formula>0</formula>
    </cfRule>
    <cfRule type="cellIs" dxfId="20449" priority="4333" stopIfTrue="1" operator="greaterThan">
      <formula>0</formula>
    </cfRule>
  </conditionalFormatting>
  <conditionalFormatting sqref="P37:Q37">
    <cfRule type="cellIs" dxfId="20448" priority="4329" stopIfTrue="1" operator="lessThan">
      <formula>0</formula>
    </cfRule>
    <cfRule type="cellIs" dxfId="20447" priority="4330" stopIfTrue="1" operator="greaterThan">
      <formula>0</formula>
    </cfRule>
  </conditionalFormatting>
  <conditionalFormatting sqref="P37:Q37">
    <cfRule type="cellIs" dxfId="20446" priority="4326" stopIfTrue="1" operator="lessThan">
      <formula>0</formula>
    </cfRule>
    <cfRule type="cellIs" dxfId="20445" priority="4327" stopIfTrue="1" operator="greaterThan">
      <formula>0</formula>
    </cfRule>
  </conditionalFormatting>
  <conditionalFormatting sqref="P37:Q37">
    <cfRule type="cellIs" dxfId="20444" priority="4323" stopIfTrue="1" operator="lessThan">
      <formula>0</formula>
    </cfRule>
    <cfRule type="cellIs" dxfId="20443" priority="4324" stopIfTrue="1" operator="greaterThan">
      <formula>0</formula>
    </cfRule>
  </conditionalFormatting>
  <conditionalFormatting sqref="P37:Q37">
    <cfRule type="cellIs" dxfId="20442" priority="4320" stopIfTrue="1" operator="lessThan">
      <formula>0</formula>
    </cfRule>
    <cfRule type="cellIs" dxfId="20441" priority="4321" stopIfTrue="1" operator="greaterThan">
      <formula>0</formula>
    </cfRule>
  </conditionalFormatting>
  <conditionalFormatting sqref="P37:Q37">
    <cfRule type="cellIs" dxfId="20440" priority="4317" stopIfTrue="1" operator="lessThan">
      <formula>0</formula>
    </cfRule>
    <cfRule type="cellIs" dxfId="20439" priority="4318" stopIfTrue="1" operator="greaterThan">
      <formula>0</formula>
    </cfRule>
  </conditionalFormatting>
  <conditionalFormatting sqref="P37:Q37">
    <cfRule type="cellIs" dxfId="20438" priority="4314" stopIfTrue="1" operator="lessThan">
      <formula>0</formula>
    </cfRule>
    <cfRule type="cellIs" dxfId="20437" priority="4315" stopIfTrue="1" operator="greaterThan">
      <formula>0</formula>
    </cfRule>
  </conditionalFormatting>
  <conditionalFormatting sqref="P37:Q37">
    <cfRule type="cellIs" dxfId="20436" priority="4311" stopIfTrue="1" operator="lessThan">
      <formula>0</formula>
    </cfRule>
    <cfRule type="cellIs" dxfId="20435" priority="4312" stopIfTrue="1" operator="greaterThan">
      <formula>0</formula>
    </cfRule>
  </conditionalFormatting>
  <conditionalFormatting sqref="P37:Q37">
    <cfRule type="cellIs" dxfId="20434" priority="4308" stopIfTrue="1" operator="lessThan">
      <formula>0</formula>
    </cfRule>
    <cfRule type="cellIs" dxfId="20433" priority="4309" stopIfTrue="1" operator="greaterThan">
      <formula>0</formula>
    </cfRule>
  </conditionalFormatting>
  <conditionalFormatting sqref="P37:Q37">
    <cfRule type="cellIs" dxfId="20432" priority="4305" stopIfTrue="1" operator="lessThan">
      <formula>0</formula>
    </cfRule>
    <cfRule type="cellIs" dxfId="20431" priority="4306" stopIfTrue="1" operator="greaterThan">
      <formula>0</formula>
    </cfRule>
  </conditionalFormatting>
  <conditionalFormatting sqref="P37:Q37">
    <cfRule type="cellIs" dxfId="20430" priority="4302" stopIfTrue="1" operator="lessThan">
      <formula>0</formula>
    </cfRule>
    <cfRule type="cellIs" dxfId="20429" priority="4303" stopIfTrue="1" operator="greaterThan">
      <formula>0</formula>
    </cfRule>
  </conditionalFormatting>
  <conditionalFormatting sqref="P37:Q37">
    <cfRule type="cellIs" dxfId="20428" priority="4299" stopIfTrue="1" operator="lessThan">
      <formula>0</formula>
    </cfRule>
    <cfRule type="cellIs" dxfId="20427" priority="4300" stopIfTrue="1" operator="greaterThan">
      <formula>0</formula>
    </cfRule>
  </conditionalFormatting>
  <conditionalFormatting sqref="P37:Q37">
    <cfRule type="cellIs" dxfId="20426" priority="4296" stopIfTrue="1" operator="lessThan">
      <formula>0</formula>
    </cfRule>
    <cfRule type="cellIs" dxfId="20425" priority="4297" stopIfTrue="1" operator="greaterThan">
      <formula>0</formula>
    </cfRule>
  </conditionalFormatting>
  <conditionalFormatting sqref="P37:Q37">
    <cfRule type="cellIs" dxfId="20424" priority="4293" stopIfTrue="1" operator="lessThan">
      <formula>0</formula>
    </cfRule>
    <cfRule type="cellIs" dxfId="20423" priority="4294" stopIfTrue="1" operator="greaterThan">
      <formula>0</formula>
    </cfRule>
  </conditionalFormatting>
  <conditionalFormatting sqref="P37:Q37">
    <cfRule type="cellIs" dxfId="20422" priority="4290" stopIfTrue="1" operator="lessThan">
      <formula>0</formula>
    </cfRule>
    <cfRule type="cellIs" dxfId="20421" priority="4291" stopIfTrue="1" operator="greaterThan">
      <formula>0</formula>
    </cfRule>
  </conditionalFormatting>
  <conditionalFormatting sqref="P37:Q37">
    <cfRule type="cellIs" dxfId="20420" priority="4287" stopIfTrue="1" operator="lessThan">
      <formula>0</formula>
    </cfRule>
    <cfRule type="cellIs" dxfId="20419" priority="4288" stopIfTrue="1" operator="greaterThan">
      <formula>0</formula>
    </cfRule>
  </conditionalFormatting>
  <conditionalFormatting sqref="P37:Q37">
    <cfRule type="cellIs" dxfId="20418" priority="4284" stopIfTrue="1" operator="lessThan">
      <formula>0</formula>
    </cfRule>
    <cfRule type="cellIs" dxfId="20417" priority="4285" stopIfTrue="1" operator="greaterThan">
      <formula>0</formula>
    </cfRule>
  </conditionalFormatting>
  <conditionalFormatting sqref="P37:Q37">
    <cfRule type="cellIs" dxfId="20416" priority="4281" stopIfTrue="1" operator="lessThan">
      <formula>0</formula>
    </cfRule>
    <cfRule type="cellIs" dxfId="20415" priority="4282" stopIfTrue="1" operator="greaterThan">
      <formula>0</formula>
    </cfRule>
  </conditionalFormatting>
  <conditionalFormatting sqref="P37:Q37">
    <cfRule type="cellIs" dxfId="20414" priority="4278" stopIfTrue="1" operator="lessThan">
      <formula>0</formula>
    </cfRule>
    <cfRule type="cellIs" dxfId="20413" priority="4279" stopIfTrue="1" operator="greaterThan">
      <formula>0</formula>
    </cfRule>
  </conditionalFormatting>
  <conditionalFormatting sqref="P37:Q37">
    <cfRule type="cellIs" dxfId="20412" priority="4275" stopIfTrue="1" operator="lessThan">
      <formula>0</formula>
    </cfRule>
    <cfRule type="cellIs" dxfId="20411" priority="4276" stopIfTrue="1" operator="greaterThan">
      <formula>0</formula>
    </cfRule>
  </conditionalFormatting>
  <conditionalFormatting sqref="P37:Q37">
    <cfRule type="cellIs" dxfId="20410" priority="4272" stopIfTrue="1" operator="lessThan">
      <formula>0</formula>
    </cfRule>
    <cfRule type="cellIs" dxfId="20409" priority="4273" stopIfTrue="1" operator="greaterThan">
      <formula>0</formula>
    </cfRule>
  </conditionalFormatting>
  <conditionalFormatting sqref="P37:Q37">
    <cfRule type="cellIs" dxfId="20408" priority="4269" stopIfTrue="1" operator="lessThan">
      <formula>0</formula>
    </cfRule>
    <cfRule type="cellIs" dxfId="20407" priority="4270" stopIfTrue="1" operator="greaterThan">
      <formula>0</formula>
    </cfRule>
  </conditionalFormatting>
  <conditionalFormatting sqref="P37:Q37">
    <cfRule type="cellIs" dxfId="20406" priority="4266" stopIfTrue="1" operator="lessThan">
      <formula>0</formula>
    </cfRule>
    <cfRule type="cellIs" dxfId="20405" priority="4267" stopIfTrue="1" operator="greaterThan">
      <formula>0</formula>
    </cfRule>
  </conditionalFormatting>
  <conditionalFormatting sqref="P37:Q37">
    <cfRule type="cellIs" dxfId="20404" priority="4263" stopIfTrue="1" operator="lessThan">
      <formula>0</formula>
    </cfRule>
    <cfRule type="cellIs" dxfId="20403" priority="4264" stopIfTrue="1" operator="greaterThan">
      <formula>0</formula>
    </cfRule>
  </conditionalFormatting>
  <conditionalFormatting sqref="P37:Q37">
    <cfRule type="cellIs" dxfId="20402" priority="4260" stopIfTrue="1" operator="lessThan">
      <formula>0</formula>
    </cfRule>
    <cfRule type="cellIs" dxfId="20401" priority="4261" stopIfTrue="1" operator="greaterThan">
      <formula>0</formula>
    </cfRule>
  </conditionalFormatting>
  <conditionalFormatting sqref="P37:Q37">
    <cfRule type="cellIs" dxfId="20400" priority="4257" stopIfTrue="1" operator="lessThan">
      <formula>0</formula>
    </cfRule>
    <cfRule type="cellIs" dxfId="20399" priority="4258" stopIfTrue="1" operator="greaterThan">
      <formula>0</formula>
    </cfRule>
  </conditionalFormatting>
  <conditionalFormatting sqref="P37:Q37">
    <cfRule type="cellIs" dxfId="20398" priority="4254" stopIfTrue="1" operator="lessThan">
      <formula>0</formula>
    </cfRule>
    <cfRule type="cellIs" dxfId="20397" priority="4255" stopIfTrue="1" operator="greaterThan">
      <formula>0</formula>
    </cfRule>
  </conditionalFormatting>
  <conditionalFormatting sqref="P37:Q37">
    <cfRule type="cellIs" dxfId="20396" priority="4251" stopIfTrue="1" operator="lessThan">
      <formula>0</formula>
    </cfRule>
    <cfRule type="cellIs" dxfId="20395" priority="4252" stopIfTrue="1" operator="greaterThan">
      <formula>0</formula>
    </cfRule>
  </conditionalFormatting>
  <conditionalFormatting sqref="P37:Q37">
    <cfRule type="cellIs" dxfId="20394" priority="4248" stopIfTrue="1" operator="lessThan">
      <formula>0</formula>
    </cfRule>
    <cfRule type="cellIs" dxfId="20393" priority="4249" stopIfTrue="1" operator="greaterThan">
      <formula>0</formula>
    </cfRule>
  </conditionalFormatting>
  <conditionalFormatting sqref="P37:Q37">
    <cfRule type="cellIs" dxfId="20392" priority="4245" stopIfTrue="1" operator="lessThan">
      <formula>0</formula>
    </cfRule>
    <cfRule type="cellIs" dxfId="20391" priority="4246" stopIfTrue="1" operator="greaterThan">
      <formula>0</formula>
    </cfRule>
  </conditionalFormatting>
  <conditionalFormatting sqref="P37:Q37">
    <cfRule type="cellIs" dxfId="20390" priority="4242" stopIfTrue="1" operator="lessThan">
      <formula>0</formula>
    </cfRule>
    <cfRule type="cellIs" dxfId="20389" priority="4243" stopIfTrue="1" operator="greaterThan">
      <formula>0</formula>
    </cfRule>
  </conditionalFormatting>
  <conditionalFormatting sqref="P37:Q37">
    <cfRule type="cellIs" dxfId="20388" priority="4239" stopIfTrue="1" operator="lessThan">
      <formula>0</formula>
    </cfRule>
    <cfRule type="cellIs" dxfId="20387" priority="4240" stopIfTrue="1" operator="greaterThan">
      <formula>0</formula>
    </cfRule>
  </conditionalFormatting>
  <conditionalFormatting sqref="P37:Q37">
    <cfRule type="cellIs" dxfId="20386" priority="4236" stopIfTrue="1" operator="lessThan">
      <formula>0</formula>
    </cfRule>
    <cfRule type="cellIs" dxfId="20385" priority="4237" stopIfTrue="1" operator="greaterThan">
      <formula>0</formula>
    </cfRule>
  </conditionalFormatting>
  <conditionalFormatting sqref="P37:Q37">
    <cfRule type="cellIs" dxfId="20384" priority="4233" stopIfTrue="1" operator="lessThan">
      <formula>0</formula>
    </cfRule>
    <cfRule type="cellIs" dxfId="20383" priority="4234" stopIfTrue="1" operator="greaterThan">
      <formula>0</formula>
    </cfRule>
  </conditionalFormatting>
  <conditionalFormatting sqref="P37:Q37">
    <cfRule type="cellIs" dxfId="20382" priority="4230" stopIfTrue="1" operator="lessThan">
      <formula>0</formula>
    </cfRule>
    <cfRule type="cellIs" dxfId="20381" priority="4231" stopIfTrue="1" operator="greaterThan">
      <formula>0</formula>
    </cfRule>
  </conditionalFormatting>
  <conditionalFormatting sqref="P37:Q37">
    <cfRule type="cellIs" dxfId="20380" priority="4227" stopIfTrue="1" operator="lessThan">
      <formula>0</formula>
    </cfRule>
    <cfRule type="cellIs" dxfId="20379" priority="4228" stopIfTrue="1" operator="greaterThan">
      <formula>0</formula>
    </cfRule>
  </conditionalFormatting>
  <conditionalFormatting sqref="P37:Q37">
    <cfRule type="cellIs" dxfId="20378" priority="4224" stopIfTrue="1" operator="lessThan">
      <formula>0</formula>
    </cfRule>
    <cfRule type="cellIs" dxfId="20377" priority="4225" stopIfTrue="1" operator="greaterThan">
      <formula>0</formula>
    </cfRule>
  </conditionalFormatting>
  <conditionalFormatting sqref="P37:Q37">
    <cfRule type="cellIs" dxfId="20376" priority="4221" stopIfTrue="1" operator="lessThan">
      <formula>0</formula>
    </cfRule>
    <cfRule type="cellIs" dxfId="20375" priority="4222" stopIfTrue="1" operator="greaterThan">
      <formula>0</formula>
    </cfRule>
  </conditionalFormatting>
  <conditionalFormatting sqref="P37:Q37">
    <cfRule type="cellIs" dxfId="20374" priority="4218" stopIfTrue="1" operator="lessThan">
      <formula>0</formula>
    </cfRule>
    <cfRule type="cellIs" dxfId="20373" priority="4219" stopIfTrue="1" operator="greaterThan">
      <formula>0</formula>
    </cfRule>
  </conditionalFormatting>
  <conditionalFormatting sqref="P37:Q37">
    <cfRule type="cellIs" dxfId="20372" priority="4215" stopIfTrue="1" operator="lessThan">
      <formula>0</formula>
    </cfRule>
    <cfRule type="cellIs" dxfId="20371" priority="4216" stopIfTrue="1" operator="greaterThan">
      <formula>0</formula>
    </cfRule>
  </conditionalFormatting>
  <conditionalFormatting sqref="P37:Q37">
    <cfRule type="cellIs" dxfId="20370" priority="4212" stopIfTrue="1" operator="lessThan">
      <formula>0</formula>
    </cfRule>
    <cfRule type="cellIs" dxfId="20369" priority="4213" stopIfTrue="1" operator="greaterThan">
      <formula>0</formula>
    </cfRule>
  </conditionalFormatting>
  <conditionalFormatting sqref="P37:Q37">
    <cfRule type="cellIs" dxfId="20368" priority="4209" stopIfTrue="1" operator="lessThan">
      <formula>0</formula>
    </cfRule>
    <cfRule type="cellIs" dxfId="20367" priority="4210" stopIfTrue="1" operator="greaterThan">
      <formula>0</formula>
    </cfRule>
  </conditionalFormatting>
  <conditionalFormatting sqref="P37:Q37">
    <cfRule type="cellIs" dxfId="20366" priority="4206" stopIfTrue="1" operator="lessThan">
      <formula>0</formula>
    </cfRule>
    <cfRule type="cellIs" dxfId="20365" priority="4207" stopIfTrue="1" operator="greaterThan">
      <formula>0</formula>
    </cfRule>
  </conditionalFormatting>
  <conditionalFormatting sqref="P39:Q39">
    <cfRule type="cellIs" dxfId="20364" priority="4203" stopIfTrue="1" operator="lessThan">
      <formula>0</formula>
    </cfRule>
    <cfRule type="cellIs" dxfId="20363" priority="4204" stopIfTrue="1" operator="greaterThan">
      <formula>0</formula>
    </cfRule>
  </conditionalFormatting>
  <conditionalFormatting sqref="P39:Q39">
    <cfRule type="cellIs" dxfId="20362" priority="4200" stopIfTrue="1" operator="lessThan">
      <formula>0</formula>
    </cfRule>
    <cfRule type="cellIs" dxfId="20361" priority="4201" stopIfTrue="1" operator="greaterThan">
      <formula>0</formula>
    </cfRule>
  </conditionalFormatting>
  <conditionalFormatting sqref="P39:Q39">
    <cfRule type="cellIs" dxfId="20360" priority="4197" stopIfTrue="1" operator="lessThan">
      <formula>0</formula>
    </cfRule>
    <cfRule type="cellIs" dxfId="20359" priority="4198" stopIfTrue="1" operator="greaterThan">
      <formula>0</formula>
    </cfRule>
  </conditionalFormatting>
  <conditionalFormatting sqref="P39:Q39">
    <cfRule type="cellIs" dxfId="20358" priority="4194" stopIfTrue="1" operator="lessThan">
      <formula>0</formula>
    </cfRule>
    <cfRule type="cellIs" dxfId="20357" priority="4195" stopIfTrue="1" operator="greaterThan">
      <formula>0</formula>
    </cfRule>
  </conditionalFormatting>
  <conditionalFormatting sqref="P39:Q39">
    <cfRule type="cellIs" dxfId="20356" priority="4191" stopIfTrue="1" operator="lessThan">
      <formula>0</formula>
    </cfRule>
    <cfRule type="cellIs" dxfId="20355" priority="4192" stopIfTrue="1" operator="greaterThan">
      <formula>0</formula>
    </cfRule>
  </conditionalFormatting>
  <conditionalFormatting sqref="P39:Q39">
    <cfRule type="cellIs" dxfId="20354" priority="4188" stopIfTrue="1" operator="lessThan">
      <formula>0</formula>
    </cfRule>
    <cfRule type="cellIs" dxfId="20353" priority="4189" stopIfTrue="1" operator="greaterThan">
      <formula>0</formula>
    </cfRule>
  </conditionalFormatting>
  <conditionalFormatting sqref="P39:Q39">
    <cfRule type="cellIs" dxfId="20352" priority="4185" stopIfTrue="1" operator="lessThan">
      <formula>0</formula>
    </cfRule>
    <cfRule type="cellIs" dxfId="20351" priority="4186" stopIfTrue="1" operator="greaterThan">
      <formula>0</formula>
    </cfRule>
  </conditionalFormatting>
  <conditionalFormatting sqref="P39:Q39">
    <cfRule type="cellIs" dxfId="20350" priority="4182" stopIfTrue="1" operator="lessThan">
      <formula>0</formula>
    </cfRule>
    <cfRule type="cellIs" dxfId="20349" priority="4183" stopIfTrue="1" operator="greaterThan">
      <formula>0</formula>
    </cfRule>
  </conditionalFormatting>
  <conditionalFormatting sqref="P39:Q39">
    <cfRule type="cellIs" dxfId="20348" priority="4179" stopIfTrue="1" operator="lessThan">
      <formula>0</formula>
    </cfRule>
    <cfRule type="cellIs" dxfId="20347" priority="4180" stopIfTrue="1" operator="greaterThan">
      <formula>0</formula>
    </cfRule>
  </conditionalFormatting>
  <conditionalFormatting sqref="P39:Q39">
    <cfRule type="cellIs" dxfId="20346" priority="4176" stopIfTrue="1" operator="lessThan">
      <formula>0</formula>
    </cfRule>
    <cfRule type="cellIs" dxfId="20345" priority="4177" stopIfTrue="1" operator="greaterThan">
      <formula>0</formula>
    </cfRule>
  </conditionalFormatting>
  <conditionalFormatting sqref="P39:Q39">
    <cfRule type="cellIs" dxfId="20344" priority="4173" stopIfTrue="1" operator="lessThan">
      <formula>0</formula>
    </cfRule>
    <cfRule type="cellIs" dxfId="20343" priority="4174" stopIfTrue="1" operator="greaterThan">
      <formula>0</formula>
    </cfRule>
  </conditionalFormatting>
  <conditionalFormatting sqref="P39:Q39">
    <cfRule type="cellIs" dxfId="20342" priority="4170" stopIfTrue="1" operator="lessThan">
      <formula>0</formula>
    </cfRule>
    <cfRule type="cellIs" dxfId="20341" priority="4171" stopIfTrue="1" operator="greaterThan">
      <formula>0</formula>
    </cfRule>
  </conditionalFormatting>
  <conditionalFormatting sqref="P39:Q39">
    <cfRule type="cellIs" dxfId="20340" priority="4167" stopIfTrue="1" operator="lessThan">
      <formula>0</formula>
    </cfRule>
    <cfRule type="cellIs" dxfId="20339" priority="4168" stopIfTrue="1" operator="greaterThan">
      <formula>0</formula>
    </cfRule>
  </conditionalFormatting>
  <conditionalFormatting sqref="P39:Q39">
    <cfRule type="cellIs" dxfId="20338" priority="4164" stopIfTrue="1" operator="lessThan">
      <formula>0</formula>
    </cfRule>
    <cfRule type="cellIs" dxfId="20337" priority="4165" stopIfTrue="1" operator="greaterThan">
      <formula>0</formula>
    </cfRule>
  </conditionalFormatting>
  <conditionalFormatting sqref="P39:Q39">
    <cfRule type="cellIs" dxfId="20336" priority="4161" stopIfTrue="1" operator="lessThan">
      <formula>0</formula>
    </cfRule>
    <cfRule type="cellIs" dxfId="20335" priority="4162" stopIfTrue="1" operator="greaterThan">
      <formula>0</formula>
    </cfRule>
  </conditionalFormatting>
  <conditionalFormatting sqref="P39:Q39">
    <cfRule type="cellIs" dxfId="20334" priority="4158" stopIfTrue="1" operator="lessThan">
      <formula>0</formula>
    </cfRule>
    <cfRule type="cellIs" dxfId="20333" priority="4159" stopIfTrue="1" operator="greaterThan">
      <formula>0</formula>
    </cfRule>
  </conditionalFormatting>
  <conditionalFormatting sqref="P39:Q39">
    <cfRule type="cellIs" dxfId="20332" priority="4155" stopIfTrue="1" operator="lessThan">
      <formula>0</formula>
    </cfRule>
    <cfRule type="cellIs" dxfId="20331" priority="4156" stopIfTrue="1" operator="greaterThan">
      <formula>0</formula>
    </cfRule>
  </conditionalFormatting>
  <conditionalFormatting sqref="P39:Q39">
    <cfRule type="cellIs" dxfId="20330" priority="4152" stopIfTrue="1" operator="lessThan">
      <formula>0</formula>
    </cfRule>
    <cfRule type="cellIs" dxfId="20329" priority="4153" stopIfTrue="1" operator="greaterThan">
      <formula>0</formula>
    </cfRule>
  </conditionalFormatting>
  <conditionalFormatting sqref="P39:Q39">
    <cfRule type="cellIs" dxfId="20328" priority="4149" stopIfTrue="1" operator="lessThan">
      <formula>0</formula>
    </cfRule>
    <cfRule type="cellIs" dxfId="20327" priority="4150" stopIfTrue="1" operator="greaterThan">
      <formula>0</formula>
    </cfRule>
  </conditionalFormatting>
  <conditionalFormatting sqref="P39:Q39">
    <cfRule type="cellIs" dxfId="20326" priority="4146" stopIfTrue="1" operator="lessThan">
      <formula>0</formula>
    </cfRule>
    <cfRule type="cellIs" dxfId="20325" priority="4147" stopIfTrue="1" operator="greaterThan">
      <formula>0</formula>
    </cfRule>
  </conditionalFormatting>
  <conditionalFormatting sqref="P39:Q39">
    <cfRule type="cellIs" dxfId="20324" priority="4143" stopIfTrue="1" operator="lessThan">
      <formula>0</formula>
    </cfRule>
    <cfRule type="cellIs" dxfId="20323" priority="4144" stopIfTrue="1" operator="greaterThan">
      <formula>0</formula>
    </cfRule>
  </conditionalFormatting>
  <conditionalFormatting sqref="P39:Q39">
    <cfRule type="cellIs" dxfId="20322" priority="4140" stopIfTrue="1" operator="lessThan">
      <formula>0</formula>
    </cfRule>
    <cfRule type="cellIs" dxfId="20321" priority="4141" stopIfTrue="1" operator="greaterThan">
      <formula>0</formula>
    </cfRule>
  </conditionalFormatting>
  <conditionalFormatting sqref="P39:Q39">
    <cfRule type="cellIs" dxfId="20320" priority="4137" stopIfTrue="1" operator="lessThan">
      <formula>0</formula>
    </cfRule>
    <cfRule type="cellIs" dxfId="20319" priority="4138" stopIfTrue="1" operator="greaterThan">
      <formula>0</formula>
    </cfRule>
  </conditionalFormatting>
  <conditionalFormatting sqref="P39:Q39">
    <cfRule type="cellIs" dxfId="20318" priority="4134" stopIfTrue="1" operator="lessThan">
      <formula>0</formula>
    </cfRule>
    <cfRule type="cellIs" dxfId="20317" priority="4135" stopIfTrue="1" operator="greaterThan">
      <formula>0</formula>
    </cfRule>
  </conditionalFormatting>
  <conditionalFormatting sqref="P39:Q39">
    <cfRule type="cellIs" dxfId="20316" priority="4131" stopIfTrue="1" operator="lessThan">
      <formula>0</formula>
    </cfRule>
    <cfRule type="cellIs" dxfId="20315" priority="4132" stopIfTrue="1" operator="greaterThan">
      <formula>0</formula>
    </cfRule>
  </conditionalFormatting>
  <conditionalFormatting sqref="P39:Q39">
    <cfRule type="cellIs" dxfId="20314" priority="4128" stopIfTrue="1" operator="lessThan">
      <formula>0</formula>
    </cfRule>
    <cfRule type="cellIs" dxfId="20313" priority="4129" stopIfTrue="1" operator="greaterThan">
      <formula>0</formula>
    </cfRule>
  </conditionalFormatting>
  <conditionalFormatting sqref="P39:Q39">
    <cfRule type="cellIs" dxfId="20312" priority="4125" stopIfTrue="1" operator="lessThan">
      <formula>0</formula>
    </cfRule>
    <cfRule type="cellIs" dxfId="20311" priority="4126" stopIfTrue="1" operator="greaterThan">
      <formula>0</formula>
    </cfRule>
  </conditionalFormatting>
  <conditionalFormatting sqref="P39:Q39">
    <cfRule type="cellIs" dxfId="20310" priority="4122" stopIfTrue="1" operator="lessThan">
      <formula>0</formula>
    </cfRule>
    <cfRule type="cellIs" dxfId="20309" priority="4123" stopIfTrue="1" operator="greaterThan">
      <formula>0</formula>
    </cfRule>
  </conditionalFormatting>
  <conditionalFormatting sqref="P39:Q39">
    <cfRule type="cellIs" dxfId="20308" priority="4119" stopIfTrue="1" operator="lessThan">
      <formula>0</formula>
    </cfRule>
    <cfRule type="cellIs" dxfId="20307" priority="4120" stopIfTrue="1" operator="greaterThan">
      <formula>0</formula>
    </cfRule>
  </conditionalFormatting>
  <conditionalFormatting sqref="P39:Q39">
    <cfRule type="cellIs" dxfId="20306" priority="4116" stopIfTrue="1" operator="lessThan">
      <formula>0</formula>
    </cfRule>
    <cfRule type="cellIs" dxfId="20305" priority="4117" stopIfTrue="1" operator="greaterThan">
      <formula>0</formula>
    </cfRule>
  </conditionalFormatting>
  <conditionalFormatting sqref="P39:Q39">
    <cfRule type="cellIs" dxfId="20304" priority="4113" stopIfTrue="1" operator="lessThan">
      <formula>0</formula>
    </cfRule>
    <cfRule type="cellIs" dxfId="20303" priority="4114" stopIfTrue="1" operator="greaterThan">
      <formula>0</formula>
    </cfRule>
  </conditionalFormatting>
  <conditionalFormatting sqref="P39:Q39">
    <cfRule type="cellIs" dxfId="20302" priority="4110" stopIfTrue="1" operator="lessThan">
      <formula>0</formula>
    </cfRule>
    <cfRule type="cellIs" dxfId="20301" priority="4111" stopIfTrue="1" operator="greaterThan">
      <formula>0</formula>
    </cfRule>
  </conditionalFormatting>
  <conditionalFormatting sqref="P39:Q39">
    <cfRule type="cellIs" dxfId="20300" priority="4107" stopIfTrue="1" operator="lessThan">
      <formula>0</formula>
    </cfRule>
    <cfRule type="cellIs" dxfId="20299" priority="4108" stopIfTrue="1" operator="greaterThan">
      <formula>0</formula>
    </cfRule>
  </conditionalFormatting>
  <conditionalFormatting sqref="P39:Q39">
    <cfRule type="cellIs" dxfId="20298" priority="4104" stopIfTrue="1" operator="lessThan">
      <formula>0</formula>
    </cfRule>
    <cfRule type="cellIs" dxfId="20297" priority="4105" stopIfTrue="1" operator="greaterThan">
      <formula>0</formula>
    </cfRule>
  </conditionalFormatting>
  <conditionalFormatting sqref="P39:Q39">
    <cfRule type="cellIs" dxfId="20296" priority="4101" stopIfTrue="1" operator="lessThan">
      <formula>0</formula>
    </cfRule>
    <cfRule type="cellIs" dxfId="20295" priority="4102" stopIfTrue="1" operator="greaterThan">
      <formula>0</formula>
    </cfRule>
  </conditionalFormatting>
  <conditionalFormatting sqref="P39:Q39">
    <cfRule type="cellIs" dxfId="20294" priority="4098" stopIfTrue="1" operator="lessThan">
      <formula>0</formula>
    </cfRule>
    <cfRule type="cellIs" dxfId="20293" priority="4099" stopIfTrue="1" operator="greaterThan">
      <formula>0</formula>
    </cfRule>
  </conditionalFormatting>
  <conditionalFormatting sqref="P39:Q39">
    <cfRule type="cellIs" dxfId="20292" priority="4095" stopIfTrue="1" operator="lessThan">
      <formula>0</formula>
    </cfRule>
    <cfRule type="cellIs" dxfId="20291" priority="4096" stopIfTrue="1" operator="greaterThan">
      <formula>0</formula>
    </cfRule>
  </conditionalFormatting>
  <conditionalFormatting sqref="P39:Q39">
    <cfRule type="cellIs" dxfId="20290" priority="4092" stopIfTrue="1" operator="lessThan">
      <formula>0</formula>
    </cfRule>
    <cfRule type="cellIs" dxfId="20289" priority="4093" stopIfTrue="1" operator="greaterThan">
      <formula>0</formula>
    </cfRule>
  </conditionalFormatting>
  <conditionalFormatting sqref="P39:Q39">
    <cfRule type="cellIs" dxfId="20288" priority="4089" stopIfTrue="1" operator="lessThan">
      <formula>0</formula>
    </cfRule>
    <cfRule type="cellIs" dxfId="20287" priority="4090" stopIfTrue="1" operator="greaterThan">
      <formula>0</formula>
    </cfRule>
  </conditionalFormatting>
  <conditionalFormatting sqref="P39:Q39">
    <cfRule type="cellIs" dxfId="20286" priority="4086" stopIfTrue="1" operator="lessThan">
      <formula>0</formula>
    </cfRule>
    <cfRule type="cellIs" dxfId="20285" priority="4087" stopIfTrue="1" operator="greaterThan">
      <formula>0</formula>
    </cfRule>
  </conditionalFormatting>
  <conditionalFormatting sqref="P39:Q39">
    <cfRule type="cellIs" dxfId="20284" priority="4083" stopIfTrue="1" operator="lessThan">
      <formula>0</formula>
    </cfRule>
    <cfRule type="cellIs" dxfId="20283" priority="4084" stopIfTrue="1" operator="greaterThan">
      <formula>0</formula>
    </cfRule>
  </conditionalFormatting>
  <conditionalFormatting sqref="P39:Q39">
    <cfRule type="cellIs" dxfId="20282" priority="4080" stopIfTrue="1" operator="lessThan">
      <formula>0</formula>
    </cfRule>
    <cfRule type="cellIs" dxfId="20281" priority="4081" stopIfTrue="1" operator="greaterThan">
      <formula>0</formula>
    </cfRule>
  </conditionalFormatting>
  <conditionalFormatting sqref="P41:Q41">
    <cfRule type="cellIs" dxfId="20280" priority="4077" stopIfTrue="1" operator="lessThan">
      <formula>0</formula>
    </cfRule>
    <cfRule type="cellIs" dxfId="20279" priority="4078" stopIfTrue="1" operator="greaterThan">
      <formula>0</formula>
    </cfRule>
  </conditionalFormatting>
  <conditionalFormatting sqref="P41:Q41">
    <cfRule type="cellIs" dxfId="20278" priority="4074" stopIfTrue="1" operator="lessThan">
      <formula>0</formula>
    </cfRule>
    <cfRule type="cellIs" dxfId="20277" priority="4075" stopIfTrue="1" operator="greaterThan">
      <formula>0</formula>
    </cfRule>
  </conditionalFormatting>
  <conditionalFormatting sqref="P41:Q41">
    <cfRule type="cellIs" dxfId="20276" priority="4071" stopIfTrue="1" operator="lessThan">
      <formula>0</formula>
    </cfRule>
    <cfRule type="cellIs" dxfId="20275" priority="4072" stopIfTrue="1" operator="greaterThan">
      <formula>0</formula>
    </cfRule>
  </conditionalFormatting>
  <conditionalFormatting sqref="P41:Q41">
    <cfRule type="cellIs" dxfId="20274" priority="4068" stopIfTrue="1" operator="lessThan">
      <formula>0</formula>
    </cfRule>
    <cfRule type="cellIs" dxfId="20273" priority="4069" stopIfTrue="1" operator="greaterThan">
      <formula>0</formula>
    </cfRule>
  </conditionalFormatting>
  <conditionalFormatting sqref="P41:Q41">
    <cfRule type="cellIs" dxfId="20272" priority="4065" stopIfTrue="1" operator="lessThan">
      <formula>0</formula>
    </cfRule>
    <cfRule type="cellIs" dxfId="20271" priority="4066" stopIfTrue="1" operator="greaterThan">
      <formula>0</formula>
    </cfRule>
  </conditionalFormatting>
  <conditionalFormatting sqref="P41:Q41">
    <cfRule type="cellIs" dxfId="20270" priority="4062" stopIfTrue="1" operator="lessThan">
      <formula>0</formula>
    </cfRule>
    <cfRule type="cellIs" dxfId="20269" priority="4063" stopIfTrue="1" operator="greaterThan">
      <formula>0</formula>
    </cfRule>
  </conditionalFormatting>
  <conditionalFormatting sqref="P41:Q41">
    <cfRule type="cellIs" dxfId="20268" priority="4059" stopIfTrue="1" operator="lessThan">
      <formula>0</formula>
    </cfRule>
    <cfRule type="cellIs" dxfId="20267" priority="4060" stopIfTrue="1" operator="greaterThan">
      <formula>0</formula>
    </cfRule>
  </conditionalFormatting>
  <conditionalFormatting sqref="P41:Q41">
    <cfRule type="cellIs" dxfId="20266" priority="4056" stopIfTrue="1" operator="lessThan">
      <formula>0</formula>
    </cfRule>
    <cfRule type="cellIs" dxfId="20265" priority="4057" stopIfTrue="1" operator="greaterThan">
      <formula>0</formula>
    </cfRule>
  </conditionalFormatting>
  <conditionalFormatting sqref="P41:Q41">
    <cfRule type="cellIs" dxfId="20264" priority="4053" stopIfTrue="1" operator="lessThan">
      <formula>0</formula>
    </cfRule>
    <cfRule type="cellIs" dxfId="20263" priority="4054" stopIfTrue="1" operator="greaterThan">
      <formula>0</formula>
    </cfRule>
  </conditionalFormatting>
  <conditionalFormatting sqref="P41:Q41">
    <cfRule type="cellIs" dxfId="20262" priority="4050" stopIfTrue="1" operator="lessThan">
      <formula>0</formula>
    </cfRule>
    <cfRule type="cellIs" dxfId="20261" priority="4051" stopIfTrue="1" operator="greaterThan">
      <formula>0</formula>
    </cfRule>
  </conditionalFormatting>
  <conditionalFormatting sqref="P41:Q41">
    <cfRule type="cellIs" dxfId="20260" priority="4047" stopIfTrue="1" operator="lessThan">
      <formula>0</formula>
    </cfRule>
    <cfRule type="cellIs" dxfId="20259" priority="4048" stopIfTrue="1" operator="greaterThan">
      <formula>0</formula>
    </cfRule>
  </conditionalFormatting>
  <conditionalFormatting sqref="P41:Q41">
    <cfRule type="cellIs" dxfId="20258" priority="4044" stopIfTrue="1" operator="lessThan">
      <formula>0</formula>
    </cfRule>
    <cfRule type="cellIs" dxfId="20257" priority="4045" stopIfTrue="1" operator="greaterThan">
      <formula>0</formula>
    </cfRule>
  </conditionalFormatting>
  <conditionalFormatting sqref="P41:Q41">
    <cfRule type="cellIs" dxfId="20256" priority="4041" stopIfTrue="1" operator="lessThan">
      <formula>0</formula>
    </cfRule>
    <cfRule type="cellIs" dxfId="20255" priority="4042" stopIfTrue="1" operator="greaterThan">
      <formula>0</formula>
    </cfRule>
  </conditionalFormatting>
  <conditionalFormatting sqref="P41:Q41">
    <cfRule type="cellIs" dxfId="20254" priority="4038" stopIfTrue="1" operator="lessThan">
      <formula>0</formula>
    </cfRule>
    <cfRule type="cellIs" dxfId="20253" priority="4039" stopIfTrue="1" operator="greaterThan">
      <formula>0</formula>
    </cfRule>
  </conditionalFormatting>
  <conditionalFormatting sqref="P41:Q41">
    <cfRule type="cellIs" dxfId="20252" priority="4035" stopIfTrue="1" operator="lessThan">
      <formula>0</formula>
    </cfRule>
    <cfRule type="cellIs" dxfId="20251" priority="4036" stopIfTrue="1" operator="greaterThan">
      <formula>0</formula>
    </cfRule>
  </conditionalFormatting>
  <conditionalFormatting sqref="P41:Q41">
    <cfRule type="cellIs" dxfId="20250" priority="4032" stopIfTrue="1" operator="lessThan">
      <formula>0</formula>
    </cfRule>
    <cfRule type="cellIs" dxfId="20249" priority="4033" stopIfTrue="1" operator="greaterThan">
      <formula>0</formula>
    </cfRule>
  </conditionalFormatting>
  <conditionalFormatting sqref="P41:Q41">
    <cfRule type="cellIs" dxfId="20248" priority="4029" stopIfTrue="1" operator="lessThan">
      <formula>0</formula>
    </cfRule>
    <cfRule type="cellIs" dxfId="20247" priority="4030" stopIfTrue="1" operator="greaterThan">
      <formula>0</formula>
    </cfRule>
  </conditionalFormatting>
  <conditionalFormatting sqref="P41:Q41">
    <cfRule type="cellIs" dxfId="20246" priority="4026" stopIfTrue="1" operator="lessThan">
      <formula>0</formula>
    </cfRule>
    <cfRule type="cellIs" dxfId="20245" priority="4027" stopIfTrue="1" operator="greaterThan">
      <formula>0</formula>
    </cfRule>
  </conditionalFormatting>
  <conditionalFormatting sqref="P41:Q41">
    <cfRule type="cellIs" dxfId="20244" priority="4023" stopIfTrue="1" operator="lessThan">
      <formula>0</formula>
    </cfRule>
    <cfRule type="cellIs" dxfId="20243" priority="4024" stopIfTrue="1" operator="greaterThan">
      <formula>0</formula>
    </cfRule>
  </conditionalFormatting>
  <conditionalFormatting sqref="P41:Q41">
    <cfRule type="cellIs" dxfId="20242" priority="4020" stopIfTrue="1" operator="lessThan">
      <formula>0</formula>
    </cfRule>
    <cfRule type="cellIs" dxfId="20241" priority="4021" stopIfTrue="1" operator="greaterThan">
      <formula>0</formula>
    </cfRule>
  </conditionalFormatting>
  <conditionalFormatting sqref="P41:Q41">
    <cfRule type="cellIs" dxfId="20240" priority="4017" stopIfTrue="1" operator="lessThan">
      <formula>0</formula>
    </cfRule>
    <cfRule type="cellIs" dxfId="20239" priority="4018" stopIfTrue="1" operator="greaterThan">
      <formula>0</formula>
    </cfRule>
  </conditionalFormatting>
  <conditionalFormatting sqref="P41:Q41">
    <cfRule type="cellIs" dxfId="20238" priority="4014" stopIfTrue="1" operator="lessThan">
      <formula>0</formula>
    </cfRule>
    <cfRule type="cellIs" dxfId="20237" priority="4015" stopIfTrue="1" operator="greaterThan">
      <formula>0</formula>
    </cfRule>
  </conditionalFormatting>
  <conditionalFormatting sqref="P41:Q41">
    <cfRule type="cellIs" dxfId="20236" priority="4011" stopIfTrue="1" operator="lessThan">
      <formula>0</formula>
    </cfRule>
    <cfRule type="cellIs" dxfId="20235" priority="4012" stopIfTrue="1" operator="greaterThan">
      <formula>0</formula>
    </cfRule>
  </conditionalFormatting>
  <conditionalFormatting sqref="P41:Q41">
    <cfRule type="cellIs" dxfId="20234" priority="4008" stopIfTrue="1" operator="lessThan">
      <formula>0</formula>
    </cfRule>
    <cfRule type="cellIs" dxfId="20233" priority="4009" stopIfTrue="1" operator="greaterThan">
      <formula>0</formula>
    </cfRule>
  </conditionalFormatting>
  <conditionalFormatting sqref="P41:Q41">
    <cfRule type="cellIs" dxfId="20232" priority="4005" stopIfTrue="1" operator="lessThan">
      <formula>0</formula>
    </cfRule>
    <cfRule type="cellIs" dxfId="20231" priority="4006" stopIfTrue="1" operator="greaterThan">
      <formula>0</formula>
    </cfRule>
  </conditionalFormatting>
  <conditionalFormatting sqref="P41:Q41">
    <cfRule type="cellIs" dxfId="20230" priority="4002" stopIfTrue="1" operator="lessThan">
      <formula>0</formula>
    </cfRule>
    <cfRule type="cellIs" dxfId="20229" priority="4003" stopIfTrue="1" operator="greaterThan">
      <formula>0</formula>
    </cfRule>
  </conditionalFormatting>
  <conditionalFormatting sqref="P41:Q41">
    <cfRule type="cellIs" dxfId="20228" priority="3999" stopIfTrue="1" operator="lessThan">
      <formula>0</formula>
    </cfRule>
    <cfRule type="cellIs" dxfId="20227" priority="4000" stopIfTrue="1" operator="greaterThan">
      <formula>0</formula>
    </cfRule>
  </conditionalFormatting>
  <conditionalFormatting sqref="P41:Q41">
    <cfRule type="cellIs" dxfId="20226" priority="3996" stopIfTrue="1" operator="lessThan">
      <formula>0</formula>
    </cfRule>
    <cfRule type="cellIs" dxfId="20225" priority="3997" stopIfTrue="1" operator="greaterThan">
      <formula>0</formula>
    </cfRule>
  </conditionalFormatting>
  <conditionalFormatting sqref="P41:Q41">
    <cfRule type="cellIs" dxfId="20224" priority="3993" stopIfTrue="1" operator="lessThan">
      <formula>0</formula>
    </cfRule>
    <cfRule type="cellIs" dxfId="20223" priority="3994" stopIfTrue="1" operator="greaterThan">
      <formula>0</formula>
    </cfRule>
  </conditionalFormatting>
  <conditionalFormatting sqref="P41:Q41">
    <cfRule type="cellIs" dxfId="20222" priority="3990" stopIfTrue="1" operator="lessThan">
      <formula>0</formula>
    </cfRule>
    <cfRule type="cellIs" dxfId="20221" priority="3991" stopIfTrue="1" operator="greaterThan">
      <formula>0</formula>
    </cfRule>
  </conditionalFormatting>
  <conditionalFormatting sqref="P41:Q41">
    <cfRule type="cellIs" dxfId="20220" priority="3987" stopIfTrue="1" operator="lessThan">
      <formula>0</formula>
    </cfRule>
    <cfRule type="cellIs" dxfId="20219" priority="3988" stopIfTrue="1" operator="greaterThan">
      <formula>0</formula>
    </cfRule>
  </conditionalFormatting>
  <conditionalFormatting sqref="P41:Q41">
    <cfRule type="cellIs" dxfId="20218" priority="3984" stopIfTrue="1" operator="lessThan">
      <formula>0</formula>
    </cfRule>
    <cfRule type="cellIs" dxfId="20217" priority="3985" stopIfTrue="1" operator="greaterThan">
      <formula>0</formula>
    </cfRule>
  </conditionalFormatting>
  <conditionalFormatting sqref="P41:Q41">
    <cfRule type="cellIs" dxfId="20216" priority="3981" stopIfTrue="1" operator="lessThan">
      <formula>0</formula>
    </cfRule>
    <cfRule type="cellIs" dxfId="20215" priority="3982" stopIfTrue="1" operator="greaterThan">
      <formula>0</formula>
    </cfRule>
  </conditionalFormatting>
  <conditionalFormatting sqref="P41:Q41">
    <cfRule type="cellIs" dxfId="20214" priority="3978" stopIfTrue="1" operator="lessThan">
      <formula>0</formula>
    </cfRule>
    <cfRule type="cellIs" dxfId="20213" priority="3979" stopIfTrue="1" operator="greaterThan">
      <formula>0</formula>
    </cfRule>
  </conditionalFormatting>
  <conditionalFormatting sqref="P41:Q41">
    <cfRule type="cellIs" dxfId="20212" priority="3975" stopIfTrue="1" operator="lessThan">
      <formula>0</formula>
    </cfRule>
    <cfRule type="cellIs" dxfId="20211" priority="3976" stopIfTrue="1" operator="greaterThan">
      <formula>0</formula>
    </cfRule>
  </conditionalFormatting>
  <conditionalFormatting sqref="P41:Q41">
    <cfRule type="cellIs" dxfId="20210" priority="3972" stopIfTrue="1" operator="lessThan">
      <formula>0</formula>
    </cfRule>
    <cfRule type="cellIs" dxfId="20209" priority="3973" stopIfTrue="1" operator="greaterThan">
      <formula>0</formula>
    </cfRule>
  </conditionalFormatting>
  <conditionalFormatting sqref="P41:Q41">
    <cfRule type="cellIs" dxfId="20208" priority="3969" stopIfTrue="1" operator="lessThan">
      <formula>0</formula>
    </cfRule>
    <cfRule type="cellIs" dxfId="20207" priority="3970" stopIfTrue="1" operator="greaterThan">
      <formula>0</formula>
    </cfRule>
  </conditionalFormatting>
  <conditionalFormatting sqref="P41:Q41">
    <cfRule type="cellIs" dxfId="20206" priority="3966" stopIfTrue="1" operator="lessThan">
      <formula>0</formula>
    </cfRule>
    <cfRule type="cellIs" dxfId="20205" priority="3967" stopIfTrue="1" operator="greaterThan">
      <formula>0</formula>
    </cfRule>
  </conditionalFormatting>
  <conditionalFormatting sqref="P41:Q41">
    <cfRule type="cellIs" dxfId="20204" priority="3963" stopIfTrue="1" operator="lessThan">
      <formula>0</formula>
    </cfRule>
    <cfRule type="cellIs" dxfId="20203" priority="3964" stopIfTrue="1" operator="greaterThan">
      <formula>0</formula>
    </cfRule>
  </conditionalFormatting>
  <conditionalFormatting sqref="P41:Q41">
    <cfRule type="cellIs" dxfId="20202" priority="3960" stopIfTrue="1" operator="lessThan">
      <formula>0</formula>
    </cfRule>
    <cfRule type="cellIs" dxfId="20201" priority="3961" stopIfTrue="1" operator="greaterThan">
      <formula>0</formula>
    </cfRule>
  </conditionalFormatting>
  <conditionalFormatting sqref="P41:Q41">
    <cfRule type="cellIs" dxfId="20200" priority="3957" stopIfTrue="1" operator="lessThan">
      <formula>0</formula>
    </cfRule>
    <cfRule type="cellIs" dxfId="20199" priority="3958" stopIfTrue="1" operator="greaterThan">
      <formula>0</formula>
    </cfRule>
  </conditionalFormatting>
  <conditionalFormatting sqref="P41:Q41">
    <cfRule type="cellIs" dxfId="20198" priority="3954" stopIfTrue="1" operator="lessThan">
      <formula>0</formula>
    </cfRule>
    <cfRule type="cellIs" dxfId="20197" priority="3955" stopIfTrue="1" operator="greaterThan">
      <formula>0</formula>
    </cfRule>
  </conditionalFormatting>
  <conditionalFormatting sqref="P43:Q43">
    <cfRule type="cellIs" dxfId="20196" priority="3951" stopIfTrue="1" operator="lessThan">
      <formula>0</formula>
    </cfRule>
    <cfRule type="cellIs" dxfId="20195" priority="3952" stopIfTrue="1" operator="greaterThan">
      <formula>0</formula>
    </cfRule>
  </conditionalFormatting>
  <conditionalFormatting sqref="P43:Q43">
    <cfRule type="cellIs" dxfId="20194" priority="3948" stopIfTrue="1" operator="lessThan">
      <formula>0</formula>
    </cfRule>
    <cfRule type="cellIs" dxfId="20193" priority="3949" stopIfTrue="1" operator="greaterThan">
      <formula>0</formula>
    </cfRule>
  </conditionalFormatting>
  <conditionalFormatting sqref="P43:Q43">
    <cfRule type="cellIs" dxfId="20192" priority="3945" stopIfTrue="1" operator="lessThan">
      <formula>0</formula>
    </cfRule>
    <cfRule type="cellIs" dxfId="20191" priority="3946" stopIfTrue="1" operator="greaterThan">
      <formula>0</formula>
    </cfRule>
  </conditionalFormatting>
  <conditionalFormatting sqref="P43:Q43">
    <cfRule type="cellIs" dxfId="20190" priority="3942" stopIfTrue="1" operator="lessThan">
      <formula>0</formula>
    </cfRule>
    <cfRule type="cellIs" dxfId="20189" priority="3943" stopIfTrue="1" operator="greaterThan">
      <formula>0</formula>
    </cfRule>
  </conditionalFormatting>
  <conditionalFormatting sqref="P43:Q43">
    <cfRule type="cellIs" dxfId="20188" priority="3939" stopIfTrue="1" operator="lessThan">
      <formula>0</formula>
    </cfRule>
    <cfRule type="cellIs" dxfId="20187" priority="3940" stopIfTrue="1" operator="greaterThan">
      <formula>0</formula>
    </cfRule>
  </conditionalFormatting>
  <conditionalFormatting sqref="P43:Q43">
    <cfRule type="cellIs" dxfId="20186" priority="3936" stopIfTrue="1" operator="lessThan">
      <formula>0</formula>
    </cfRule>
    <cfRule type="cellIs" dxfId="20185" priority="3937" stopIfTrue="1" operator="greaterThan">
      <formula>0</formula>
    </cfRule>
  </conditionalFormatting>
  <conditionalFormatting sqref="P43:Q43">
    <cfRule type="cellIs" dxfId="20184" priority="3933" stopIfTrue="1" operator="lessThan">
      <formula>0</formula>
    </cfRule>
    <cfRule type="cellIs" dxfId="20183" priority="3934" stopIfTrue="1" operator="greaterThan">
      <formula>0</formula>
    </cfRule>
  </conditionalFormatting>
  <conditionalFormatting sqref="P43:Q43">
    <cfRule type="cellIs" dxfId="20182" priority="3930" stopIfTrue="1" operator="lessThan">
      <formula>0</formula>
    </cfRule>
    <cfRule type="cellIs" dxfId="20181" priority="3931" stopIfTrue="1" operator="greaterThan">
      <formula>0</formula>
    </cfRule>
  </conditionalFormatting>
  <conditionalFormatting sqref="P43:Q43">
    <cfRule type="cellIs" dxfId="20180" priority="3927" stopIfTrue="1" operator="lessThan">
      <formula>0</formula>
    </cfRule>
    <cfRule type="cellIs" dxfId="20179" priority="3928" stopIfTrue="1" operator="greaterThan">
      <formula>0</formula>
    </cfRule>
  </conditionalFormatting>
  <conditionalFormatting sqref="P43:Q43">
    <cfRule type="cellIs" dxfId="20178" priority="3924" stopIfTrue="1" operator="lessThan">
      <formula>0</formula>
    </cfRule>
    <cfRule type="cellIs" dxfId="20177" priority="3925" stopIfTrue="1" operator="greaterThan">
      <formula>0</formula>
    </cfRule>
  </conditionalFormatting>
  <conditionalFormatting sqref="P43:Q43">
    <cfRule type="cellIs" dxfId="20176" priority="3921" stopIfTrue="1" operator="lessThan">
      <formula>0</formula>
    </cfRule>
    <cfRule type="cellIs" dxfId="20175" priority="3922" stopIfTrue="1" operator="greaterThan">
      <formula>0</formula>
    </cfRule>
  </conditionalFormatting>
  <conditionalFormatting sqref="P43:Q43">
    <cfRule type="cellIs" dxfId="20174" priority="3918" stopIfTrue="1" operator="lessThan">
      <formula>0</formula>
    </cfRule>
    <cfRule type="cellIs" dxfId="20173" priority="3919" stopIfTrue="1" operator="greaterThan">
      <formula>0</formula>
    </cfRule>
  </conditionalFormatting>
  <conditionalFormatting sqref="P43:Q43">
    <cfRule type="cellIs" dxfId="20172" priority="3915" stopIfTrue="1" operator="lessThan">
      <formula>0</formula>
    </cfRule>
    <cfRule type="cellIs" dxfId="20171" priority="3916" stopIfTrue="1" operator="greaterThan">
      <formula>0</formula>
    </cfRule>
  </conditionalFormatting>
  <conditionalFormatting sqref="P43:Q43">
    <cfRule type="cellIs" dxfId="20170" priority="3912" stopIfTrue="1" operator="lessThan">
      <formula>0</formula>
    </cfRule>
    <cfRule type="cellIs" dxfId="20169" priority="3913" stopIfTrue="1" operator="greaterThan">
      <formula>0</formula>
    </cfRule>
  </conditionalFormatting>
  <conditionalFormatting sqref="P43:Q43">
    <cfRule type="cellIs" dxfId="20168" priority="3909" stopIfTrue="1" operator="lessThan">
      <formula>0</formula>
    </cfRule>
    <cfRule type="cellIs" dxfId="20167" priority="3910" stopIfTrue="1" operator="greaterThan">
      <formula>0</formula>
    </cfRule>
  </conditionalFormatting>
  <conditionalFormatting sqref="P43:Q43">
    <cfRule type="cellIs" dxfId="20166" priority="3906" stopIfTrue="1" operator="lessThan">
      <formula>0</formula>
    </cfRule>
    <cfRule type="cellIs" dxfId="20165" priority="3907" stopIfTrue="1" operator="greaterThan">
      <formula>0</formula>
    </cfRule>
  </conditionalFormatting>
  <conditionalFormatting sqref="P43:Q43">
    <cfRule type="cellIs" dxfId="20164" priority="3903" stopIfTrue="1" operator="lessThan">
      <formula>0</formula>
    </cfRule>
    <cfRule type="cellIs" dxfId="20163" priority="3904" stopIfTrue="1" operator="greaterThan">
      <formula>0</formula>
    </cfRule>
  </conditionalFormatting>
  <conditionalFormatting sqref="P43:Q43">
    <cfRule type="cellIs" dxfId="20162" priority="3900" stopIfTrue="1" operator="lessThan">
      <formula>0</formula>
    </cfRule>
    <cfRule type="cellIs" dxfId="20161" priority="3901" stopIfTrue="1" operator="greaterThan">
      <formula>0</formula>
    </cfRule>
  </conditionalFormatting>
  <conditionalFormatting sqref="P43:Q43">
    <cfRule type="cellIs" dxfId="20160" priority="3897" stopIfTrue="1" operator="lessThan">
      <formula>0</formula>
    </cfRule>
    <cfRule type="cellIs" dxfId="20159" priority="3898" stopIfTrue="1" operator="greaterThan">
      <formula>0</formula>
    </cfRule>
  </conditionalFormatting>
  <conditionalFormatting sqref="P43:Q43">
    <cfRule type="cellIs" dxfId="20158" priority="3894" stopIfTrue="1" operator="lessThan">
      <formula>0</formula>
    </cfRule>
    <cfRule type="cellIs" dxfId="20157" priority="3895" stopIfTrue="1" operator="greaterThan">
      <formula>0</formula>
    </cfRule>
  </conditionalFormatting>
  <conditionalFormatting sqref="P43:Q43">
    <cfRule type="cellIs" dxfId="20156" priority="3891" stopIfTrue="1" operator="lessThan">
      <formula>0</formula>
    </cfRule>
    <cfRule type="cellIs" dxfId="20155" priority="3892" stopIfTrue="1" operator="greaterThan">
      <formula>0</formula>
    </cfRule>
  </conditionalFormatting>
  <conditionalFormatting sqref="P43:Q43">
    <cfRule type="cellIs" dxfId="20154" priority="3888" stopIfTrue="1" operator="lessThan">
      <formula>0</formula>
    </cfRule>
    <cfRule type="cellIs" dxfId="20153" priority="3889" stopIfTrue="1" operator="greaterThan">
      <formula>0</formula>
    </cfRule>
  </conditionalFormatting>
  <conditionalFormatting sqref="P43:Q43">
    <cfRule type="cellIs" dxfId="20152" priority="3885" stopIfTrue="1" operator="lessThan">
      <formula>0</formula>
    </cfRule>
    <cfRule type="cellIs" dxfId="20151" priority="3886" stopIfTrue="1" operator="greaterThan">
      <formula>0</formula>
    </cfRule>
  </conditionalFormatting>
  <conditionalFormatting sqref="P43:Q43">
    <cfRule type="cellIs" dxfId="20150" priority="3882" stopIfTrue="1" operator="lessThan">
      <formula>0</formula>
    </cfRule>
    <cfRule type="cellIs" dxfId="20149" priority="3883" stopIfTrue="1" operator="greaterThan">
      <formula>0</formula>
    </cfRule>
  </conditionalFormatting>
  <conditionalFormatting sqref="P43:Q43">
    <cfRule type="cellIs" dxfId="20148" priority="3879" stopIfTrue="1" operator="lessThan">
      <formula>0</formula>
    </cfRule>
    <cfRule type="cellIs" dxfId="20147" priority="3880" stopIfTrue="1" operator="greaterThan">
      <formula>0</formula>
    </cfRule>
  </conditionalFormatting>
  <conditionalFormatting sqref="P43:Q43">
    <cfRule type="cellIs" dxfId="20146" priority="3876" stopIfTrue="1" operator="lessThan">
      <formula>0</formula>
    </cfRule>
    <cfRule type="cellIs" dxfId="20145" priority="3877" stopIfTrue="1" operator="greaterThan">
      <formula>0</formula>
    </cfRule>
  </conditionalFormatting>
  <conditionalFormatting sqref="P43:Q43">
    <cfRule type="cellIs" dxfId="20144" priority="3873" stopIfTrue="1" operator="lessThan">
      <formula>0</formula>
    </cfRule>
    <cfRule type="cellIs" dxfId="20143" priority="3874" stopIfTrue="1" operator="greaterThan">
      <formula>0</formula>
    </cfRule>
  </conditionalFormatting>
  <conditionalFormatting sqref="P43:Q43">
    <cfRule type="cellIs" dxfId="20142" priority="3870" stopIfTrue="1" operator="lessThan">
      <formula>0</formula>
    </cfRule>
    <cfRule type="cellIs" dxfId="20141" priority="3871" stopIfTrue="1" operator="greaterThan">
      <formula>0</formula>
    </cfRule>
  </conditionalFormatting>
  <conditionalFormatting sqref="P43:Q43">
    <cfRule type="cellIs" dxfId="20140" priority="3867" stopIfTrue="1" operator="lessThan">
      <formula>0</formula>
    </cfRule>
    <cfRule type="cellIs" dxfId="20139" priority="3868" stopIfTrue="1" operator="greaterThan">
      <formula>0</formula>
    </cfRule>
  </conditionalFormatting>
  <conditionalFormatting sqref="P43:Q43">
    <cfRule type="cellIs" dxfId="20138" priority="3864" stopIfTrue="1" operator="lessThan">
      <formula>0</formula>
    </cfRule>
    <cfRule type="cellIs" dxfId="20137" priority="3865" stopIfTrue="1" operator="greaterThan">
      <formula>0</formula>
    </cfRule>
  </conditionalFormatting>
  <conditionalFormatting sqref="P43:Q43">
    <cfRule type="cellIs" dxfId="20136" priority="3861" stopIfTrue="1" operator="lessThan">
      <formula>0</formula>
    </cfRule>
    <cfRule type="cellIs" dxfId="20135" priority="3862" stopIfTrue="1" operator="greaterThan">
      <formula>0</formula>
    </cfRule>
  </conditionalFormatting>
  <conditionalFormatting sqref="P43:Q43">
    <cfRule type="cellIs" dxfId="20134" priority="3858" stopIfTrue="1" operator="lessThan">
      <formula>0</formula>
    </cfRule>
    <cfRule type="cellIs" dxfId="20133" priority="3859" stopIfTrue="1" operator="greaterThan">
      <formula>0</formula>
    </cfRule>
  </conditionalFormatting>
  <conditionalFormatting sqref="P43:Q43">
    <cfRule type="cellIs" dxfId="20132" priority="3855" stopIfTrue="1" operator="lessThan">
      <formula>0</formula>
    </cfRule>
    <cfRule type="cellIs" dxfId="20131" priority="3856" stopIfTrue="1" operator="greaterThan">
      <formula>0</formula>
    </cfRule>
  </conditionalFormatting>
  <conditionalFormatting sqref="P43:Q43">
    <cfRule type="cellIs" dxfId="20130" priority="3852" stopIfTrue="1" operator="lessThan">
      <formula>0</formula>
    </cfRule>
    <cfRule type="cellIs" dxfId="20129" priority="3853" stopIfTrue="1" operator="greaterThan">
      <formula>0</formula>
    </cfRule>
  </conditionalFormatting>
  <conditionalFormatting sqref="P43:Q43">
    <cfRule type="cellIs" dxfId="20128" priority="3849" stopIfTrue="1" operator="lessThan">
      <formula>0</formula>
    </cfRule>
    <cfRule type="cellIs" dxfId="20127" priority="3850" stopIfTrue="1" operator="greaterThan">
      <formula>0</formula>
    </cfRule>
  </conditionalFormatting>
  <conditionalFormatting sqref="P43:Q43">
    <cfRule type="cellIs" dxfId="20126" priority="3846" stopIfTrue="1" operator="lessThan">
      <formula>0</formula>
    </cfRule>
    <cfRule type="cellIs" dxfId="20125" priority="3847" stopIfTrue="1" operator="greaterThan">
      <formula>0</formula>
    </cfRule>
  </conditionalFormatting>
  <conditionalFormatting sqref="P43:Q43">
    <cfRule type="cellIs" dxfId="20124" priority="3843" stopIfTrue="1" operator="lessThan">
      <formula>0</formula>
    </cfRule>
    <cfRule type="cellIs" dxfId="20123" priority="3844" stopIfTrue="1" operator="greaterThan">
      <formula>0</formula>
    </cfRule>
  </conditionalFormatting>
  <conditionalFormatting sqref="P43:Q43">
    <cfRule type="cellIs" dxfId="20122" priority="3840" stopIfTrue="1" operator="lessThan">
      <formula>0</formula>
    </cfRule>
    <cfRule type="cellIs" dxfId="20121" priority="3841" stopIfTrue="1" operator="greaterThan">
      <formula>0</formula>
    </cfRule>
  </conditionalFormatting>
  <conditionalFormatting sqref="P43:Q43">
    <cfRule type="cellIs" dxfId="20120" priority="3837" stopIfTrue="1" operator="lessThan">
      <formula>0</formula>
    </cfRule>
    <cfRule type="cellIs" dxfId="20119" priority="3838" stopIfTrue="1" operator="greaterThan">
      <formula>0</formula>
    </cfRule>
  </conditionalFormatting>
  <conditionalFormatting sqref="P43:Q43">
    <cfRule type="cellIs" dxfId="20118" priority="3834" stopIfTrue="1" operator="lessThan">
      <formula>0</formula>
    </cfRule>
    <cfRule type="cellIs" dxfId="20117" priority="3835" stopIfTrue="1" operator="greaterThan">
      <formula>0</formula>
    </cfRule>
  </conditionalFormatting>
  <conditionalFormatting sqref="P43:Q43">
    <cfRule type="cellIs" dxfId="20116" priority="3831" stopIfTrue="1" operator="lessThan">
      <formula>0</formula>
    </cfRule>
    <cfRule type="cellIs" dxfId="20115" priority="3832" stopIfTrue="1" operator="greaterThan">
      <formula>0</formula>
    </cfRule>
  </conditionalFormatting>
  <conditionalFormatting sqref="P43:Q43">
    <cfRule type="cellIs" dxfId="20114" priority="3828" stopIfTrue="1" operator="lessThan">
      <formula>0</formula>
    </cfRule>
    <cfRule type="cellIs" dxfId="20113" priority="3829" stopIfTrue="1" operator="greaterThan">
      <formula>0</formula>
    </cfRule>
  </conditionalFormatting>
  <conditionalFormatting sqref="P45:Q45">
    <cfRule type="cellIs" dxfId="20112" priority="3825" stopIfTrue="1" operator="lessThan">
      <formula>0</formula>
    </cfRule>
    <cfRule type="cellIs" dxfId="20111" priority="3826" stopIfTrue="1" operator="greaterThan">
      <formula>0</formula>
    </cfRule>
  </conditionalFormatting>
  <conditionalFormatting sqref="P45:Q45">
    <cfRule type="cellIs" dxfId="20110" priority="3822" stopIfTrue="1" operator="lessThan">
      <formula>0</formula>
    </cfRule>
    <cfRule type="cellIs" dxfId="20109" priority="3823" stopIfTrue="1" operator="greaterThan">
      <formula>0</formula>
    </cfRule>
  </conditionalFormatting>
  <conditionalFormatting sqref="P45:Q45">
    <cfRule type="cellIs" dxfId="20108" priority="3819" stopIfTrue="1" operator="lessThan">
      <formula>0</formula>
    </cfRule>
    <cfRule type="cellIs" dxfId="20107" priority="3820" stopIfTrue="1" operator="greaterThan">
      <formula>0</formula>
    </cfRule>
  </conditionalFormatting>
  <conditionalFormatting sqref="P45:Q45">
    <cfRule type="cellIs" dxfId="20106" priority="3816" stopIfTrue="1" operator="lessThan">
      <formula>0</formula>
    </cfRule>
    <cfRule type="cellIs" dxfId="20105" priority="3817" stopIfTrue="1" operator="greaterThan">
      <formula>0</formula>
    </cfRule>
  </conditionalFormatting>
  <conditionalFormatting sqref="P45:Q45">
    <cfRule type="cellIs" dxfId="20104" priority="3813" stopIfTrue="1" operator="lessThan">
      <formula>0</formula>
    </cfRule>
    <cfRule type="cellIs" dxfId="20103" priority="3814" stopIfTrue="1" operator="greaterThan">
      <formula>0</formula>
    </cfRule>
  </conditionalFormatting>
  <conditionalFormatting sqref="P45:Q45">
    <cfRule type="cellIs" dxfId="20102" priority="3810" stopIfTrue="1" operator="lessThan">
      <formula>0</formula>
    </cfRule>
    <cfRule type="cellIs" dxfId="20101" priority="3811" stopIfTrue="1" operator="greaterThan">
      <formula>0</formula>
    </cfRule>
  </conditionalFormatting>
  <conditionalFormatting sqref="P45:Q45">
    <cfRule type="cellIs" dxfId="20100" priority="3807" stopIfTrue="1" operator="lessThan">
      <formula>0</formula>
    </cfRule>
    <cfRule type="cellIs" dxfId="20099" priority="3808" stopIfTrue="1" operator="greaterThan">
      <formula>0</formula>
    </cfRule>
  </conditionalFormatting>
  <conditionalFormatting sqref="P45:Q45">
    <cfRule type="cellIs" dxfId="20098" priority="3804" stopIfTrue="1" operator="lessThan">
      <formula>0</formula>
    </cfRule>
    <cfRule type="cellIs" dxfId="20097" priority="3805" stopIfTrue="1" operator="greaterThan">
      <formula>0</formula>
    </cfRule>
  </conditionalFormatting>
  <conditionalFormatting sqref="P45:Q45">
    <cfRule type="cellIs" dxfId="20096" priority="3801" stopIfTrue="1" operator="lessThan">
      <formula>0</formula>
    </cfRule>
    <cfRule type="cellIs" dxfId="20095" priority="3802" stopIfTrue="1" operator="greaterThan">
      <formula>0</formula>
    </cfRule>
  </conditionalFormatting>
  <conditionalFormatting sqref="P45:Q45">
    <cfRule type="cellIs" dxfId="20094" priority="3798" stopIfTrue="1" operator="lessThan">
      <formula>0</formula>
    </cfRule>
    <cfRule type="cellIs" dxfId="20093" priority="3799" stopIfTrue="1" operator="greaterThan">
      <formula>0</formula>
    </cfRule>
  </conditionalFormatting>
  <conditionalFormatting sqref="P45:Q45">
    <cfRule type="cellIs" dxfId="20092" priority="3795" stopIfTrue="1" operator="lessThan">
      <formula>0</formula>
    </cfRule>
    <cfRule type="cellIs" dxfId="20091" priority="3796" stopIfTrue="1" operator="greaterThan">
      <formula>0</formula>
    </cfRule>
  </conditionalFormatting>
  <conditionalFormatting sqref="P45:Q45">
    <cfRule type="cellIs" dxfId="20090" priority="3792" stopIfTrue="1" operator="lessThan">
      <formula>0</formula>
    </cfRule>
    <cfRule type="cellIs" dxfId="20089" priority="3793" stopIfTrue="1" operator="greaterThan">
      <formula>0</formula>
    </cfRule>
  </conditionalFormatting>
  <conditionalFormatting sqref="P45:Q45">
    <cfRule type="cellIs" dxfId="20088" priority="3789" stopIfTrue="1" operator="lessThan">
      <formula>0</formula>
    </cfRule>
    <cfRule type="cellIs" dxfId="20087" priority="3790" stopIfTrue="1" operator="greaterThan">
      <formula>0</formula>
    </cfRule>
  </conditionalFormatting>
  <conditionalFormatting sqref="P45:Q45">
    <cfRule type="cellIs" dxfId="20086" priority="3786" stopIfTrue="1" operator="lessThan">
      <formula>0</formula>
    </cfRule>
    <cfRule type="cellIs" dxfId="20085" priority="3787" stopIfTrue="1" operator="greaterThan">
      <formula>0</formula>
    </cfRule>
  </conditionalFormatting>
  <conditionalFormatting sqref="P45:Q45">
    <cfRule type="cellIs" dxfId="20084" priority="3783" stopIfTrue="1" operator="lessThan">
      <formula>0</formula>
    </cfRule>
    <cfRule type="cellIs" dxfId="20083" priority="3784" stopIfTrue="1" operator="greaterThan">
      <formula>0</formula>
    </cfRule>
  </conditionalFormatting>
  <conditionalFormatting sqref="P45:Q45">
    <cfRule type="cellIs" dxfId="20082" priority="3780" stopIfTrue="1" operator="lessThan">
      <formula>0</formula>
    </cfRule>
    <cfRule type="cellIs" dxfId="20081" priority="3781" stopIfTrue="1" operator="greaterThan">
      <formula>0</formula>
    </cfRule>
  </conditionalFormatting>
  <conditionalFormatting sqref="P45:Q45">
    <cfRule type="cellIs" dxfId="20080" priority="3777" stopIfTrue="1" operator="lessThan">
      <formula>0</formula>
    </cfRule>
    <cfRule type="cellIs" dxfId="20079" priority="3778" stopIfTrue="1" operator="greaterThan">
      <formula>0</formula>
    </cfRule>
  </conditionalFormatting>
  <conditionalFormatting sqref="P45:Q45">
    <cfRule type="cellIs" dxfId="20078" priority="3774" stopIfTrue="1" operator="lessThan">
      <formula>0</formula>
    </cfRule>
    <cfRule type="cellIs" dxfId="20077" priority="3775" stopIfTrue="1" operator="greaterThan">
      <formula>0</formula>
    </cfRule>
  </conditionalFormatting>
  <conditionalFormatting sqref="P45:Q45">
    <cfRule type="cellIs" dxfId="20076" priority="3771" stopIfTrue="1" operator="lessThan">
      <formula>0</formula>
    </cfRule>
    <cfRule type="cellIs" dxfId="20075" priority="3772" stopIfTrue="1" operator="greaterThan">
      <formula>0</formula>
    </cfRule>
  </conditionalFormatting>
  <conditionalFormatting sqref="P45:Q45">
    <cfRule type="cellIs" dxfId="20074" priority="3768" stopIfTrue="1" operator="lessThan">
      <formula>0</formula>
    </cfRule>
    <cfRule type="cellIs" dxfId="20073" priority="3769" stopIfTrue="1" operator="greaterThan">
      <formula>0</formula>
    </cfRule>
  </conditionalFormatting>
  <conditionalFormatting sqref="P45:Q45">
    <cfRule type="cellIs" dxfId="20072" priority="3765" stopIfTrue="1" operator="lessThan">
      <formula>0</formula>
    </cfRule>
    <cfRule type="cellIs" dxfId="20071" priority="3766" stopIfTrue="1" operator="greaterThan">
      <formula>0</formula>
    </cfRule>
  </conditionalFormatting>
  <conditionalFormatting sqref="P45:Q45">
    <cfRule type="cellIs" dxfId="20070" priority="3762" stopIfTrue="1" operator="lessThan">
      <formula>0</formula>
    </cfRule>
    <cfRule type="cellIs" dxfId="20069" priority="3763" stopIfTrue="1" operator="greaterThan">
      <formula>0</formula>
    </cfRule>
  </conditionalFormatting>
  <conditionalFormatting sqref="P45:Q45">
    <cfRule type="cellIs" dxfId="20068" priority="3759" stopIfTrue="1" operator="lessThan">
      <formula>0</formula>
    </cfRule>
    <cfRule type="cellIs" dxfId="20067" priority="3760" stopIfTrue="1" operator="greaterThan">
      <formula>0</formula>
    </cfRule>
  </conditionalFormatting>
  <conditionalFormatting sqref="P45:Q45">
    <cfRule type="cellIs" dxfId="20066" priority="3756" stopIfTrue="1" operator="lessThan">
      <formula>0</formula>
    </cfRule>
    <cfRule type="cellIs" dxfId="20065" priority="3757" stopIfTrue="1" operator="greaterThan">
      <formula>0</formula>
    </cfRule>
  </conditionalFormatting>
  <conditionalFormatting sqref="P45:Q45">
    <cfRule type="cellIs" dxfId="20064" priority="3753" stopIfTrue="1" operator="lessThan">
      <formula>0</formula>
    </cfRule>
    <cfRule type="cellIs" dxfId="20063" priority="3754" stopIfTrue="1" operator="greaterThan">
      <formula>0</formula>
    </cfRule>
  </conditionalFormatting>
  <conditionalFormatting sqref="P45:Q45">
    <cfRule type="cellIs" dxfId="20062" priority="3750" stopIfTrue="1" operator="lessThan">
      <formula>0</formula>
    </cfRule>
    <cfRule type="cellIs" dxfId="20061" priority="3751" stopIfTrue="1" operator="greaterThan">
      <formula>0</formula>
    </cfRule>
  </conditionalFormatting>
  <conditionalFormatting sqref="P45:Q45">
    <cfRule type="cellIs" dxfId="20060" priority="3747" stopIfTrue="1" operator="lessThan">
      <formula>0</formula>
    </cfRule>
    <cfRule type="cellIs" dxfId="20059" priority="3748" stopIfTrue="1" operator="greaterThan">
      <formula>0</formula>
    </cfRule>
  </conditionalFormatting>
  <conditionalFormatting sqref="P45:Q45">
    <cfRule type="cellIs" dxfId="20058" priority="3744" stopIfTrue="1" operator="lessThan">
      <formula>0</formula>
    </cfRule>
    <cfRule type="cellIs" dxfId="20057" priority="3745" stopIfTrue="1" operator="greaterThan">
      <formula>0</formula>
    </cfRule>
  </conditionalFormatting>
  <conditionalFormatting sqref="P45:Q45">
    <cfRule type="cellIs" dxfId="20056" priority="3741" stopIfTrue="1" operator="lessThan">
      <formula>0</formula>
    </cfRule>
    <cfRule type="cellIs" dxfId="20055" priority="3742" stopIfTrue="1" operator="greaterThan">
      <formula>0</formula>
    </cfRule>
  </conditionalFormatting>
  <conditionalFormatting sqref="P45:Q45">
    <cfRule type="cellIs" dxfId="20054" priority="3738" stopIfTrue="1" operator="lessThan">
      <formula>0</formula>
    </cfRule>
    <cfRule type="cellIs" dxfId="20053" priority="3739" stopIfTrue="1" operator="greaterThan">
      <formula>0</formula>
    </cfRule>
  </conditionalFormatting>
  <conditionalFormatting sqref="P45:Q45">
    <cfRule type="cellIs" dxfId="20052" priority="3735" stopIfTrue="1" operator="lessThan">
      <formula>0</formula>
    </cfRule>
    <cfRule type="cellIs" dxfId="20051" priority="3736" stopIfTrue="1" operator="greaterThan">
      <formula>0</formula>
    </cfRule>
  </conditionalFormatting>
  <conditionalFormatting sqref="P45:Q45">
    <cfRule type="cellIs" dxfId="20050" priority="3732" stopIfTrue="1" operator="lessThan">
      <formula>0</formula>
    </cfRule>
    <cfRule type="cellIs" dxfId="20049" priority="3733" stopIfTrue="1" operator="greaterThan">
      <formula>0</formula>
    </cfRule>
  </conditionalFormatting>
  <conditionalFormatting sqref="P45:Q45">
    <cfRule type="cellIs" dxfId="20048" priority="3729" stopIfTrue="1" operator="lessThan">
      <formula>0</formula>
    </cfRule>
    <cfRule type="cellIs" dxfId="20047" priority="3730" stopIfTrue="1" operator="greaterThan">
      <formula>0</formula>
    </cfRule>
  </conditionalFormatting>
  <conditionalFormatting sqref="P45:Q45">
    <cfRule type="cellIs" dxfId="20046" priority="3726" stopIfTrue="1" operator="lessThan">
      <formula>0</formula>
    </cfRule>
    <cfRule type="cellIs" dxfId="20045" priority="3727" stopIfTrue="1" operator="greaterThan">
      <formula>0</formula>
    </cfRule>
  </conditionalFormatting>
  <conditionalFormatting sqref="P45:Q45">
    <cfRule type="cellIs" dxfId="20044" priority="3723" stopIfTrue="1" operator="lessThan">
      <formula>0</formula>
    </cfRule>
    <cfRule type="cellIs" dxfId="20043" priority="3724" stopIfTrue="1" operator="greaterThan">
      <formula>0</formula>
    </cfRule>
  </conditionalFormatting>
  <conditionalFormatting sqref="P45:Q45">
    <cfRule type="cellIs" dxfId="20042" priority="3720" stopIfTrue="1" operator="lessThan">
      <formula>0</formula>
    </cfRule>
    <cfRule type="cellIs" dxfId="20041" priority="3721" stopIfTrue="1" operator="greaterThan">
      <formula>0</formula>
    </cfRule>
  </conditionalFormatting>
  <conditionalFormatting sqref="P45:Q45">
    <cfRule type="cellIs" dxfId="20040" priority="3717" stopIfTrue="1" operator="lessThan">
      <formula>0</formula>
    </cfRule>
    <cfRule type="cellIs" dxfId="20039" priority="3718" stopIfTrue="1" operator="greaterThan">
      <formula>0</formula>
    </cfRule>
  </conditionalFormatting>
  <conditionalFormatting sqref="P45:Q45">
    <cfRule type="cellIs" dxfId="20038" priority="3714" stopIfTrue="1" operator="lessThan">
      <formula>0</formula>
    </cfRule>
    <cfRule type="cellIs" dxfId="20037" priority="3715" stopIfTrue="1" operator="greaterThan">
      <formula>0</formula>
    </cfRule>
  </conditionalFormatting>
  <conditionalFormatting sqref="P45:Q45">
    <cfRule type="cellIs" dxfId="20036" priority="3711" stopIfTrue="1" operator="lessThan">
      <formula>0</formula>
    </cfRule>
    <cfRule type="cellIs" dxfId="20035" priority="3712" stopIfTrue="1" operator="greaterThan">
      <formula>0</formula>
    </cfRule>
  </conditionalFormatting>
  <conditionalFormatting sqref="P45:Q45">
    <cfRule type="cellIs" dxfId="20034" priority="3708" stopIfTrue="1" operator="lessThan">
      <formula>0</formula>
    </cfRule>
    <cfRule type="cellIs" dxfId="20033" priority="3709" stopIfTrue="1" operator="greaterThan">
      <formula>0</formula>
    </cfRule>
  </conditionalFormatting>
  <conditionalFormatting sqref="P45:Q45">
    <cfRule type="cellIs" dxfId="20032" priority="3705" stopIfTrue="1" operator="lessThan">
      <formula>0</formula>
    </cfRule>
    <cfRule type="cellIs" dxfId="20031" priority="3706" stopIfTrue="1" operator="greaterThan">
      <formula>0</formula>
    </cfRule>
  </conditionalFormatting>
  <conditionalFormatting sqref="P45:Q45">
    <cfRule type="cellIs" dxfId="20030" priority="3702" stopIfTrue="1" operator="lessThan">
      <formula>0</formula>
    </cfRule>
    <cfRule type="cellIs" dxfId="20029" priority="3703" stopIfTrue="1" operator="greaterThan">
      <formula>0</formula>
    </cfRule>
  </conditionalFormatting>
  <conditionalFormatting sqref="P47:Q47">
    <cfRule type="cellIs" dxfId="20028" priority="3699" stopIfTrue="1" operator="lessThan">
      <formula>0</formula>
    </cfRule>
    <cfRule type="cellIs" dxfId="20027" priority="3700" stopIfTrue="1" operator="greaterThan">
      <formula>0</formula>
    </cfRule>
  </conditionalFormatting>
  <conditionalFormatting sqref="P47:Q47">
    <cfRule type="cellIs" dxfId="20026" priority="3696" stopIfTrue="1" operator="lessThan">
      <formula>0</formula>
    </cfRule>
    <cfRule type="cellIs" dxfId="20025" priority="3697" stopIfTrue="1" operator="greaterThan">
      <formula>0</formula>
    </cfRule>
  </conditionalFormatting>
  <conditionalFormatting sqref="P47:Q47">
    <cfRule type="cellIs" dxfId="20024" priority="3693" stopIfTrue="1" operator="lessThan">
      <formula>0</formula>
    </cfRule>
    <cfRule type="cellIs" dxfId="20023" priority="3694" stopIfTrue="1" operator="greaterThan">
      <formula>0</formula>
    </cfRule>
  </conditionalFormatting>
  <conditionalFormatting sqref="P47:Q47">
    <cfRule type="cellIs" dxfId="20022" priority="3690" stopIfTrue="1" operator="lessThan">
      <formula>0</formula>
    </cfRule>
    <cfRule type="cellIs" dxfId="20021" priority="3691" stopIfTrue="1" operator="greaterThan">
      <formula>0</formula>
    </cfRule>
  </conditionalFormatting>
  <conditionalFormatting sqref="P47:Q47">
    <cfRule type="cellIs" dxfId="20020" priority="3687" stopIfTrue="1" operator="lessThan">
      <formula>0</formula>
    </cfRule>
    <cfRule type="cellIs" dxfId="20019" priority="3688" stopIfTrue="1" operator="greaterThan">
      <formula>0</formula>
    </cfRule>
  </conditionalFormatting>
  <conditionalFormatting sqref="P47:Q47">
    <cfRule type="cellIs" dxfId="20018" priority="3684" stopIfTrue="1" operator="lessThan">
      <formula>0</formula>
    </cfRule>
    <cfRule type="cellIs" dxfId="20017" priority="3685" stopIfTrue="1" operator="greaterThan">
      <formula>0</formula>
    </cfRule>
  </conditionalFormatting>
  <conditionalFormatting sqref="P47:Q47">
    <cfRule type="cellIs" dxfId="20016" priority="3681" stopIfTrue="1" operator="lessThan">
      <formula>0</formula>
    </cfRule>
    <cfRule type="cellIs" dxfId="20015" priority="3682" stopIfTrue="1" operator="greaterThan">
      <formula>0</formula>
    </cfRule>
  </conditionalFormatting>
  <conditionalFormatting sqref="P47:Q47">
    <cfRule type="cellIs" dxfId="20014" priority="3678" stopIfTrue="1" operator="lessThan">
      <formula>0</formula>
    </cfRule>
    <cfRule type="cellIs" dxfId="20013" priority="3679" stopIfTrue="1" operator="greaterThan">
      <formula>0</formula>
    </cfRule>
  </conditionalFormatting>
  <conditionalFormatting sqref="P47:Q47">
    <cfRule type="cellIs" dxfId="20012" priority="3675" stopIfTrue="1" operator="lessThan">
      <formula>0</formula>
    </cfRule>
    <cfRule type="cellIs" dxfId="20011" priority="3676" stopIfTrue="1" operator="greaterThan">
      <formula>0</formula>
    </cfRule>
  </conditionalFormatting>
  <conditionalFormatting sqref="P47:Q47">
    <cfRule type="cellIs" dxfId="20010" priority="3672" stopIfTrue="1" operator="lessThan">
      <formula>0</formula>
    </cfRule>
    <cfRule type="cellIs" dxfId="20009" priority="3673" stopIfTrue="1" operator="greaterThan">
      <formula>0</formula>
    </cfRule>
  </conditionalFormatting>
  <conditionalFormatting sqref="P47:Q47">
    <cfRule type="cellIs" dxfId="20008" priority="3669" stopIfTrue="1" operator="lessThan">
      <formula>0</formula>
    </cfRule>
    <cfRule type="cellIs" dxfId="20007" priority="3670" stopIfTrue="1" operator="greaterThan">
      <formula>0</formula>
    </cfRule>
  </conditionalFormatting>
  <conditionalFormatting sqref="P47:Q47">
    <cfRule type="cellIs" dxfId="20006" priority="3666" stopIfTrue="1" operator="lessThan">
      <formula>0</formula>
    </cfRule>
    <cfRule type="cellIs" dxfId="20005" priority="3667" stopIfTrue="1" operator="greaterThan">
      <formula>0</formula>
    </cfRule>
  </conditionalFormatting>
  <conditionalFormatting sqref="P47:Q47">
    <cfRule type="cellIs" dxfId="20004" priority="3663" stopIfTrue="1" operator="lessThan">
      <formula>0</formula>
    </cfRule>
    <cfRule type="cellIs" dxfId="20003" priority="3664" stopIfTrue="1" operator="greaterThan">
      <formula>0</formula>
    </cfRule>
  </conditionalFormatting>
  <conditionalFormatting sqref="P47:Q47">
    <cfRule type="cellIs" dxfId="20002" priority="3660" stopIfTrue="1" operator="lessThan">
      <formula>0</formula>
    </cfRule>
    <cfRule type="cellIs" dxfId="20001" priority="3661" stopIfTrue="1" operator="greaterThan">
      <formula>0</formula>
    </cfRule>
  </conditionalFormatting>
  <conditionalFormatting sqref="P47:Q47">
    <cfRule type="cellIs" dxfId="20000" priority="3657" stopIfTrue="1" operator="lessThan">
      <formula>0</formula>
    </cfRule>
    <cfRule type="cellIs" dxfId="19999" priority="3658" stopIfTrue="1" operator="greaterThan">
      <formula>0</formula>
    </cfRule>
  </conditionalFormatting>
  <conditionalFormatting sqref="P47:Q47">
    <cfRule type="cellIs" dxfId="19998" priority="3654" stopIfTrue="1" operator="lessThan">
      <formula>0</formula>
    </cfRule>
    <cfRule type="cellIs" dxfId="19997" priority="3655" stopIfTrue="1" operator="greaterThan">
      <formula>0</formula>
    </cfRule>
  </conditionalFormatting>
  <conditionalFormatting sqref="P47:Q47">
    <cfRule type="cellIs" dxfId="19996" priority="3651" stopIfTrue="1" operator="lessThan">
      <formula>0</formula>
    </cfRule>
    <cfRule type="cellIs" dxfId="19995" priority="3652" stopIfTrue="1" operator="greaterThan">
      <formula>0</formula>
    </cfRule>
  </conditionalFormatting>
  <conditionalFormatting sqref="P47:Q47">
    <cfRule type="cellIs" dxfId="19994" priority="3648" stopIfTrue="1" operator="lessThan">
      <formula>0</formula>
    </cfRule>
    <cfRule type="cellIs" dxfId="19993" priority="3649" stopIfTrue="1" operator="greaterThan">
      <formula>0</formula>
    </cfRule>
  </conditionalFormatting>
  <conditionalFormatting sqref="P47:Q47">
    <cfRule type="cellIs" dxfId="19992" priority="3645" stopIfTrue="1" operator="lessThan">
      <formula>0</formula>
    </cfRule>
    <cfRule type="cellIs" dxfId="19991" priority="3646" stopIfTrue="1" operator="greaterThan">
      <formula>0</formula>
    </cfRule>
  </conditionalFormatting>
  <conditionalFormatting sqref="P47:Q47">
    <cfRule type="cellIs" dxfId="19990" priority="3642" stopIfTrue="1" operator="lessThan">
      <formula>0</formula>
    </cfRule>
    <cfRule type="cellIs" dxfId="19989" priority="3643" stopIfTrue="1" operator="greaterThan">
      <formula>0</formula>
    </cfRule>
  </conditionalFormatting>
  <conditionalFormatting sqref="P47:Q47">
    <cfRule type="cellIs" dxfId="19988" priority="3639" stopIfTrue="1" operator="lessThan">
      <formula>0</formula>
    </cfRule>
    <cfRule type="cellIs" dxfId="19987" priority="3640" stopIfTrue="1" operator="greaterThan">
      <formula>0</formula>
    </cfRule>
  </conditionalFormatting>
  <conditionalFormatting sqref="P47:Q47">
    <cfRule type="cellIs" dxfId="19986" priority="3636" stopIfTrue="1" operator="lessThan">
      <formula>0</formula>
    </cfRule>
    <cfRule type="cellIs" dxfId="19985" priority="3637" stopIfTrue="1" operator="greaterThan">
      <formula>0</formula>
    </cfRule>
  </conditionalFormatting>
  <conditionalFormatting sqref="P47:Q47">
    <cfRule type="cellIs" dxfId="19984" priority="3633" stopIfTrue="1" operator="lessThan">
      <formula>0</formula>
    </cfRule>
    <cfRule type="cellIs" dxfId="19983" priority="3634" stopIfTrue="1" operator="greaterThan">
      <formula>0</formula>
    </cfRule>
  </conditionalFormatting>
  <conditionalFormatting sqref="P47:Q47">
    <cfRule type="cellIs" dxfId="19982" priority="3630" stopIfTrue="1" operator="lessThan">
      <formula>0</formula>
    </cfRule>
    <cfRule type="cellIs" dxfId="19981" priority="3631" stopIfTrue="1" operator="greaterThan">
      <formula>0</formula>
    </cfRule>
  </conditionalFormatting>
  <conditionalFormatting sqref="P47:Q47">
    <cfRule type="cellIs" dxfId="19980" priority="3627" stopIfTrue="1" operator="lessThan">
      <formula>0</formula>
    </cfRule>
    <cfRule type="cellIs" dxfId="19979" priority="3628" stopIfTrue="1" operator="greaterThan">
      <formula>0</formula>
    </cfRule>
  </conditionalFormatting>
  <conditionalFormatting sqref="P47:Q47">
    <cfRule type="cellIs" dxfId="19978" priority="3624" stopIfTrue="1" operator="lessThan">
      <formula>0</formula>
    </cfRule>
    <cfRule type="cellIs" dxfId="19977" priority="3625" stopIfTrue="1" operator="greaterThan">
      <formula>0</formula>
    </cfRule>
  </conditionalFormatting>
  <conditionalFormatting sqref="P47:Q47">
    <cfRule type="cellIs" dxfId="19976" priority="3621" stopIfTrue="1" operator="lessThan">
      <formula>0</formula>
    </cfRule>
    <cfRule type="cellIs" dxfId="19975" priority="3622" stopIfTrue="1" operator="greaterThan">
      <formula>0</formula>
    </cfRule>
  </conditionalFormatting>
  <conditionalFormatting sqref="P47:Q47">
    <cfRule type="cellIs" dxfId="19974" priority="3618" stopIfTrue="1" operator="lessThan">
      <formula>0</formula>
    </cfRule>
    <cfRule type="cellIs" dxfId="19973" priority="3619" stopIfTrue="1" operator="greaterThan">
      <formula>0</formula>
    </cfRule>
  </conditionalFormatting>
  <conditionalFormatting sqref="P47:Q47">
    <cfRule type="cellIs" dxfId="19972" priority="3615" stopIfTrue="1" operator="lessThan">
      <formula>0</formula>
    </cfRule>
    <cfRule type="cellIs" dxfId="19971" priority="3616" stopIfTrue="1" operator="greaterThan">
      <formula>0</formula>
    </cfRule>
  </conditionalFormatting>
  <conditionalFormatting sqref="P47:Q47">
    <cfRule type="cellIs" dxfId="19970" priority="3612" stopIfTrue="1" operator="lessThan">
      <formula>0</formula>
    </cfRule>
    <cfRule type="cellIs" dxfId="19969" priority="3613" stopIfTrue="1" operator="greaterThan">
      <formula>0</formula>
    </cfRule>
  </conditionalFormatting>
  <conditionalFormatting sqref="P47:Q47">
    <cfRule type="cellIs" dxfId="19968" priority="3609" stopIfTrue="1" operator="lessThan">
      <formula>0</formula>
    </cfRule>
    <cfRule type="cellIs" dxfId="19967" priority="3610" stopIfTrue="1" operator="greaterThan">
      <formula>0</formula>
    </cfRule>
  </conditionalFormatting>
  <conditionalFormatting sqref="P47:Q47">
    <cfRule type="cellIs" dxfId="19966" priority="3606" stopIfTrue="1" operator="lessThan">
      <formula>0</formula>
    </cfRule>
    <cfRule type="cellIs" dxfId="19965" priority="3607" stopIfTrue="1" operator="greaterThan">
      <formula>0</formula>
    </cfRule>
  </conditionalFormatting>
  <conditionalFormatting sqref="P47:Q47">
    <cfRule type="cellIs" dxfId="19964" priority="3603" stopIfTrue="1" operator="lessThan">
      <formula>0</formula>
    </cfRule>
    <cfRule type="cellIs" dxfId="19963" priority="3604" stopIfTrue="1" operator="greaterThan">
      <formula>0</formula>
    </cfRule>
  </conditionalFormatting>
  <conditionalFormatting sqref="P47:Q47">
    <cfRule type="cellIs" dxfId="19962" priority="3600" stopIfTrue="1" operator="lessThan">
      <formula>0</formula>
    </cfRule>
    <cfRule type="cellIs" dxfId="19961" priority="3601" stopIfTrue="1" operator="greaterThan">
      <formula>0</formula>
    </cfRule>
  </conditionalFormatting>
  <conditionalFormatting sqref="P47:Q47">
    <cfRule type="cellIs" dxfId="19960" priority="3597" stopIfTrue="1" operator="lessThan">
      <formula>0</formula>
    </cfRule>
    <cfRule type="cellIs" dxfId="19959" priority="3598" stopIfTrue="1" operator="greaterThan">
      <formula>0</formula>
    </cfRule>
  </conditionalFormatting>
  <conditionalFormatting sqref="P47:Q47">
    <cfRule type="cellIs" dxfId="19958" priority="3594" stopIfTrue="1" operator="lessThan">
      <formula>0</formula>
    </cfRule>
    <cfRule type="cellIs" dxfId="19957" priority="3595" stopIfTrue="1" operator="greaterThan">
      <formula>0</formula>
    </cfRule>
  </conditionalFormatting>
  <conditionalFormatting sqref="P47:Q47">
    <cfRule type="cellIs" dxfId="19956" priority="3591" stopIfTrue="1" operator="lessThan">
      <formula>0</formula>
    </cfRule>
    <cfRule type="cellIs" dxfId="19955" priority="3592" stopIfTrue="1" operator="greaterThan">
      <formula>0</formula>
    </cfRule>
  </conditionalFormatting>
  <conditionalFormatting sqref="P47:Q47">
    <cfRule type="cellIs" dxfId="19954" priority="3588" stopIfTrue="1" operator="lessThan">
      <formula>0</formula>
    </cfRule>
    <cfRule type="cellIs" dxfId="19953" priority="3589" stopIfTrue="1" operator="greaterThan">
      <formula>0</formula>
    </cfRule>
  </conditionalFormatting>
  <conditionalFormatting sqref="P47:Q47">
    <cfRule type="cellIs" dxfId="19952" priority="3585" stopIfTrue="1" operator="lessThan">
      <formula>0</formula>
    </cfRule>
    <cfRule type="cellIs" dxfId="19951" priority="3586" stopIfTrue="1" operator="greaterThan">
      <formula>0</formula>
    </cfRule>
  </conditionalFormatting>
  <conditionalFormatting sqref="P47:Q47">
    <cfRule type="cellIs" dxfId="19950" priority="3582" stopIfTrue="1" operator="lessThan">
      <formula>0</formula>
    </cfRule>
    <cfRule type="cellIs" dxfId="19949" priority="3583" stopIfTrue="1" operator="greaterThan">
      <formula>0</formula>
    </cfRule>
  </conditionalFormatting>
  <conditionalFormatting sqref="P47:Q47">
    <cfRule type="cellIs" dxfId="19948" priority="3579" stopIfTrue="1" operator="lessThan">
      <formula>0</formula>
    </cfRule>
    <cfRule type="cellIs" dxfId="19947" priority="3580" stopIfTrue="1" operator="greaterThan">
      <formula>0</formula>
    </cfRule>
  </conditionalFormatting>
  <conditionalFormatting sqref="P47:Q47">
    <cfRule type="cellIs" dxfId="19946" priority="3576" stopIfTrue="1" operator="lessThan">
      <formula>0</formula>
    </cfRule>
    <cfRule type="cellIs" dxfId="19945" priority="3577" stopIfTrue="1" operator="greaterThan">
      <formula>0</formula>
    </cfRule>
  </conditionalFormatting>
  <conditionalFormatting sqref="P49:Q49">
    <cfRule type="cellIs" dxfId="19944" priority="3573" stopIfTrue="1" operator="lessThan">
      <formula>0</formula>
    </cfRule>
    <cfRule type="cellIs" dxfId="19943" priority="3574" stopIfTrue="1" operator="greaterThan">
      <formula>0</formula>
    </cfRule>
  </conditionalFormatting>
  <conditionalFormatting sqref="P49:Q49">
    <cfRule type="cellIs" dxfId="19942" priority="3570" stopIfTrue="1" operator="lessThan">
      <formula>0</formula>
    </cfRule>
    <cfRule type="cellIs" dxfId="19941" priority="3571" stopIfTrue="1" operator="greaterThan">
      <formula>0</formula>
    </cfRule>
  </conditionalFormatting>
  <conditionalFormatting sqref="P49:Q49">
    <cfRule type="cellIs" dxfId="19940" priority="3567" stopIfTrue="1" operator="lessThan">
      <formula>0</formula>
    </cfRule>
    <cfRule type="cellIs" dxfId="19939" priority="3568" stopIfTrue="1" operator="greaterThan">
      <formula>0</formula>
    </cfRule>
  </conditionalFormatting>
  <conditionalFormatting sqref="P49:Q49">
    <cfRule type="cellIs" dxfId="19938" priority="3564" stopIfTrue="1" operator="lessThan">
      <formula>0</formula>
    </cfRule>
    <cfRule type="cellIs" dxfId="19937" priority="3565" stopIfTrue="1" operator="greaterThan">
      <formula>0</formula>
    </cfRule>
  </conditionalFormatting>
  <conditionalFormatting sqref="P49:Q49">
    <cfRule type="cellIs" dxfId="19936" priority="3561" stopIfTrue="1" operator="lessThan">
      <formula>0</formula>
    </cfRule>
    <cfRule type="cellIs" dxfId="19935" priority="3562" stopIfTrue="1" operator="greaterThan">
      <formula>0</formula>
    </cfRule>
  </conditionalFormatting>
  <conditionalFormatting sqref="P49:Q49">
    <cfRule type="cellIs" dxfId="19934" priority="3558" stopIfTrue="1" operator="lessThan">
      <formula>0</formula>
    </cfRule>
    <cfRule type="cellIs" dxfId="19933" priority="3559" stopIfTrue="1" operator="greaterThan">
      <formula>0</formula>
    </cfRule>
  </conditionalFormatting>
  <conditionalFormatting sqref="P49:Q49">
    <cfRule type="cellIs" dxfId="19932" priority="3555" stopIfTrue="1" operator="lessThan">
      <formula>0</formula>
    </cfRule>
    <cfRule type="cellIs" dxfId="19931" priority="3556" stopIfTrue="1" operator="greaterThan">
      <formula>0</formula>
    </cfRule>
  </conditionalFormatting>
  <conditionalFormatting sqref="P49:Q49">
    <cfRule type="cellIs" dxfId="19930" priority="3552" stopIfTrue="1" operator="lessThan">
      <formula>0</formula>
    </cfRule>
    <cfRule type="cellIs" dxfId="19929" priority="3553" stopIfTrue="1" operator="greaterThan">
      <formula>0</formula>
    </cfRule>
  </conditionalFormatting>
  <conditionalFormatting sqref="P49:Q49">
    <cfRule type="cellIs" dxfId="19928" priority="3549" stopIfTrue="1" operator="lessThan">
      <formula>0</formula>
    </cfRule>
    <cfRule type="cellIs" dxfId="19927" priority="3550" stopIfTrue="1" operator="greaterThan">
      <formula>0</formula>
    </cfRule>
  </conditionalFormatting>
  <conditionalFormatting sqref="P49:Q49">
    <cfRule type="cellIs" dxfId="19926" priority="3546" stopIfTrue="1" operator="lessThan">
      <formula>0</formula>
    </cfRule>
    <cfRule type="cellIs" dxfId="19925" priority="3547" stopIfTrue="1" operator="greaterThan">
      <formula>0</formula>
    </cfRule>
  </conditionalFormatting>
  <conditionalFormatting sqref="P49:Q49">
    <cfRule type="cellIs" dxfId="19924" priority="3543" stopIfTrue="1" operator="lessThan">
      <formula>0</formula>
    </cfRule>
    <cfRule type="cellIs" dxfId="19923" priority="3544" stopIfTrue="1" operator="greaterThan">
      <formula>0</formula>
    </cfRule>
  </conditionalFormatting>
  <conditionalFormatting sqref="P49:Q49">
    <cfRule type="cellIs" dxfId="19922" priority="3540" stopIfTrue="1" operator="lessThan">
      <formula>0</formula>
    </cfRule>
    <cfRule type="cellIs" dxfId="19921" priority="3541" stopIfTrue="1" operator="greaterThan">
      <formula>0</formula>
    </cfRule>
  </conditionalFormatting>
  <conditionalFormatting sqref="P49:Q49">
    <cfRule type="cellIs" dxfId="19920" priority="3537" stopIfTrue="1" operator="lessThan">
      <formula>0</formula>
    </cfRule>
    <cfRule type="cellIs" dxfId="19919" priority="3538" stopIfTrue="1" operator="greaterThan">
      <formula>0</formula>
    </cfRule>
  </conditionalFormatting>
  <conditionalFormatting sqref="P49:Q49">
    <cfRule type="cellIs" dxfId="19918" priority="3534" stopIfTrue="1" operator="lessThan">
      <formula>0</formula>
    </cfRule>
    <cfRule type="cellIs" dxfId="19917" priority="3535" stopIfTrue="1" operator="greaterThan">
      <formula>0</formula>
    </cfRule>
  </conditionalFormatting>
  <conditionalFormatting sqref="P49:Q49">
    <cfRule type="cellIs" dxfId="19916" priority="3531" stopIfTrue="1" operator="lessThan">
      <formula>0</formula>
    </cfRule>
    <cfRule type="cellIs" dxfId="19915" priority="3532" stopIfTrue="1" operator="greaterThan">
      <formula>0</formula>
    </cfRule>
  </conditionalFormatting>
  <conditionalFormatting sqref="P49:Q49">
    <cfRule type="cellIs" dxfId="19914" priority="3528" stopIfTrue="1" operator="lessThan">
      <formula>0</formula>
    </cfRule>
    <cfRule type="cellIs" dxfId="19913" priority="3529" stopIfTrue="1" operator="greaterThan">
      <formula>0</formula>
    </cfRule>
  </conditionalFormatting>
  <conditionalFormatting sqref="P49:Q49">
    <cfRule type="cellIs" dxfId="19912" priority="3525" stopIfTrue="1" operator="lessThan">
      <formula>0</formula>
    </cfRule>
    <cfRule type="cellIs" dxfId="19911" priority="3526" stopIfTrue="1" operator="greaterThan">
      <formula>0</formula>
    </cfRule>
  </conditionalFormatting>
  <conditionalFormatting sqref="P49:Q49">
    <cfRule type="cellIs" dxfId="19910" priority="3522" stopIfTrue="1" operator="lessThan">
      <formula>0</formula>
    </cfRule>
    <cfRule type="cellIs" dxfId="19909" priority="3523" stopIfTrue="1" operator="greaterThan">
      <formula>0</formula>
    </cfRule>
  </conditionalFormatting>
  <conditionalFormatting sqref="P49:Q49">
    <cfRule type="cellIs" dxfId="19908" priority="3519" stopIfTrue="1" operator="lessThan">
      <formula>0</formula>
    </cfRule>
    <cfRule type="cellIs" dxfId="19907" priority="3520" stopIfTrue="1" operator="greaterThan">
      <formula>0</formula>
    </cfRule>
  </conditionalFormatting>
  <conditionalFormatting sqref="P49:Q49">
    <cfRule type="cellIs" dxfId="19906" priority="3516" stopIfTrue="1" operator="lessThan">
      <formula>0</formula>
    </cfRule>
    <cfRule type="cellIs" dxfId="19905" priority="3517" stopIfTrue="1" operator="greaterThan">
      <formula>0</formula>
    </cfRule>
  </conditionalFormatting>
  <conditionalFormatting sqref="P49:Q49">
    <cfRule type="cellIs" dxfId="19904" priority="3513" stopIfTrue="1" operator="lessThan">
      <formula>0</formula>
    </cfRule>
    <cfRule type="cellIs" dxfId="19903" priority="3514" stopIfTrue="1" operator="greaterThan">
      <formula>0</formula>
    </cfRule>
  </conditionalFormatting>
  <conditionalFormatting sqref="P49:Q49">
    <cfRule type="cellIs" dxfId="19902" priority="3510" stopIfTrue="1" operator="lessThan">
      <formula>0</formula>
    </cfRule>
    <cfRule type="cellIs" dxfId="19901" priority="3511" stopIfTrue="1" operator="greaterThan">
      <formula>0</formula>
    </cfRule>
  </conditionalFormatting>
  <conditionalFormatting sqref="P49:Q49">
    <cfRule type="cellIs" dxfId="19900" priority="3507" stopIfTrue="1" operator="lessThan">
      <formula>0</formula>
    </cfRule>
    <cfRule type="cellIs" dxfId="19899" priority="3508" stopIfTrue="1" operator="greaterThan">
      <formula>0</formula>
    </cfRule>
  </conditionalFormatting>
  <conditionalFormatting sqref="P49:Q49">
    <cfRule type="cellIs" dxfId="19898" priority="3504" stopIfTrue="1" operator="lessThan">
      <formula>0</formula>
    </cfRule>
    <cfRule type="cellIs" dxfId="19897" priority="3505" stopIfTrue="1" operator="greaterThan">
      <formula>0</formula>
    </cfRule>
  </conditionalFormatting>
  <conditionalFormatting sqref="P49:Q49">
    <cfRule type="cellIs" dxfId="19896" priority="3501" stopIfTrue="1" operator="lessThan">
      <formula>0</formula>
    </cfRule>
    <cfRule type="cellIs" dxfId="19895" priority="3502" stopIfTrue="1" operator="greaterThan">
      <formula>0</formula>
    </cfRule>
  </conditionalFormatting>
  <conditionalFormatting sqref="P49:Q49">
    <cfRule type="cellIs" dxfId="19894" priority="3498" stopIfTrue="1" operator="lessThan">
      <formula>0</formula>
    </cfRule>
    <cfRule type="cellIs" dxfId="19893" priority="3499" stopIfTrue="1" operator="greaterThan">
      <formula>0</formula>
    </cfRule>
  </conditionalFormatting>
  <conditionalFormatting sqref="P49:Q49">
    <cfRule type="cellIs" dxfId="19892" priority="3495" stopIfTrue="1" operator="lessThan">
      <formula>0</formula>
    </cfRule>
    <cfRule type="cellIs" dxfId="19891" priority="3496" stopIfTrue="1" operator="greaterThan">
      <formula>0</formula>
    </cfRule>
  </conditionalFormatting>
  <conditionalFormatting sqref="P49:Q49">
    <cfRule type="cellIs" dxfId="19890" priority="3492" stopIfTrue="1" operator="lessThan">
      <formula>0</formula>
    </cfRule>
    <cfRule type="cellIs" dxfId="19889" priority="3493" stopIfTrue="1" operator="greaterThan">
      <formula>0</formula>
    </cfRule>
  </conditionalFormatting>
  <conditionalFormatting sqref="P49:Q49">
    <cfRule type="cellIs" dxfId="19888" priority="3489" stopIfTrue="1" operator="lessThan">
      <formula>0</formula>
    </cfRule>
    <cfRule type="cellIs" dxfId="19887" priority="3490" stopIfTrue="1" operator="greaterThan">
      <formula>0</formula>
    </cfRule>
  </conditionalFormatting>
  <conditionalFormatting sqref="P49:Q49">
    <cfRule type="cellIs" dxfId="19886" priority="3486" stopIfTrue="1" operator="lessThan">
      <formula>0</formula>
    </cfRule>
    <cfRule type="cellIs" dxfId="19885" priority="3487" stopIfTrue="1" operator="greaterThan">
      <formula>0</formula>
    </cfRule>
  </conditionalFormatting>
  <conditionalFormatting sqref="P49:Q49">
    <cfRule type="cellIs" dxfId="19884" priority="3483" stopIfTrue="1" operator="lessThan">
      <formula>0</formula>
    </cfRule>
    <cfRule type="cellIs" dxfId="19883" priority="3484" stopIfTrue="1" operator="greaterThan">
      <formula>0</formula>
    </cfRule>
  </conditionalFormatting>
  <conditionalFormatting sqref="P49:Q49">
    <cfRule type="cellIs" dxfId="19882" priority="3480" stopIfTrue="1" operator="lessThan">
      <formula>0</formula>
    </cfRule>
    <cfRule type="cellIs" dxfId="19881" priority="3481" stopIfTrue="1" operator="greaterThan">
      <formula>0</formula>
    </cfRule>
  </conditionalFormatting>
  <conditionalFormatting sqref="P49:Q49">
    <cfRule type="cellIs" dxfId="19880" priority="3477" stopIfTrue="1" operator="lessThan">
      <formula>0</formula>
    </cfRule>
    <cfRule type="cellIs" dxfId="19879" priority="3478" stopIfTrue="1" operator="greaterThan">
      <formula>0</formula>
    </cfRule>
  </conditionalFormatting>
  <conditionalFormatting sqref="P49:Q49">
    <cfRule type="cellIs" dxfId="19878" priority="3474" stopIfTrue="1" operator="lessThan">
      <formula>0</formula>
    </cfRule>
    <cfRule type="cellIs" dxfId="19877" priority="3475" stopIfTrue="1" operator="greaterThan">
      <formula>0</formula>
    </cfRule>
  </conditionalFormatting>
  <conditionalFormatting sqref="P49:Q49">
    <cfRule type="cellIs" dxfId="19876" priority="3471" stopIfTrue="1" operator="lessThan">
      <formula>0</formula>
    </cfRule>
    <cfRule type="cellIs" dxfId="19875" priority="3472" stopIfTrue="1" operator="greaterThan">
      <formula>0</formula>
    </cfRule>
  </conditionalFormatting>
  <conditionalFormatting sqref="P49:Q49">
    <cfRule type="cellIs" dxfId="19874" priority="3468" stopIfTrue="1" operator="lessThan">
      <formula>0</formula>
    </cfRule>
    <cfRule type="cellIs" dxfId="19873" priority="3469" stopIfTrue="1" operator="greaterThan">
      <formula>0</formula>
    </cfRule>
  </conditionalFormatting>
  <conditionalFormatting sqref="P49:Q49">
    <cfRule type="cellIs" dxfId="19872" priority="3465" stopIfTrue="1" operator="lessThan">
      <formula>0</formula>
    </cfRule>
    <cfRule type="cellIs" dxfId="19871" priority="3466" stopIfTrue="1" operator="greaterThan">
      <formula>0</formula>
    </cfRule>
  </conditionalFormatting>
  <conditionalFormatting sqref="P49:Q49">
    <cfRule type="cellIs" dxfId="19870" priority="3462" stopIfTrue="1" operator="lessThan">
      <formula>0</formula>
    </cfRule>
    <cfRule type="cellIs" dxfId="19869" priority="3463" stopIfTrue="1" operator="greaterThan">
      <formula>0</formula>
    </cfRule>
  </conditionalFormatting>
  <conditionalFormatting sqref="P49:Q49">
    <cfRule type="cellIs" dxfId="19868" priority="3459" stopIfTrue="1" operator="lessThan">
      <formula>0</formula>
    </cfRule>
    <cfRule type="cellIs" dxfId="19867" priority="3460" stopIfTrue="1" operator="greaterThan">
      <formula>0</formula>
    </cfRule>
  </conditionalFormatting>
  <conditionalFormatting sqref="P49:Q49">
    <cfRule type="cellIs" dxfId="19866" priority="3456" stopIfTrue="1" operator="lessThan">
      <formula>0</formula>
    </cfRule>
    <cfRule type="cellIs" dxfId="19865" priority="3457" stopIfTrue="1" operator="greaterThan">
      <formula>0</formula>
    </cfRule>
  </conditionalFormatting>
  <conditionalFormatting sqref="P49:Q49">
    <cfRule type="cellIs" dxfId="19864" priority="3453" stopIfTrue="1" operator="lessThan">
      <formula>0</formula>
    </cfRule>
    <cfRule type="cellIs" dxfId="19863" priority="3454" stopIfTrue="1" operator="greaterThan">
      <formula>0</formula>
    </cfRule>
  </conditionalFormatting>
  <conditionalFormatting sqref="P49:Q49">
    <cfRule type="cellIs" dxfId="19862" priority="3450" stopIfTrue="1" operator="lessThan">
      <formula>0</formula>
    </cfRule>
    <cfRule type="cellIs" dxfId="19861" priority="3451" stopIfTrue="1" operator="greaterThan">
      <formula>0</formula>
    </cfRule>
  </conditionalFormatting>
  <conditionalFormatting sqref="P51:Q51">
    <cfRule type="cellIs" dxfId="19860" priority="3447" stopIfTrue="1" operator="lessThan">
      <formula>0</formula>
    </cfRule>
    <cfRule type="cellIs" dxfId="19859" priority="3448" stopIfTrue="1" operator="greaterThan">
      <formula>0</formula>
    </cfRule>
  </conditionalFormatting>
  <conditionalFormatting sqref="P51:Q51">
    <cfRule type="cellIs" dxfId="19858" priority="3444" stopIfTrue="1" operator="lessThan">
      <formula>0</formula>
    </cfRule>
    <cfRule type="cellIs" dxfId="19857" priority="3445" stopIfTrue="1" operator="greaterThan">
      <formula>0</formula>
    </cfRule>
  </conditionalFormatting>
  <conditionalFormatting sqref="P51:Q51">
    <cfRule type="cellIs" dxfId="19856" priority="3441" stopIfTrue="1" operator="lessThan">
      <formula>0</formula>
    </cfRule>
    <cfRule type="cellIs" dxfId="19855" priority="3442" stopIfTrue="1" operator="greaterThan">
      <formula>0</formula>
    </cfRule>
  </conditionalFormatting>
  <conditionalFormatting sqref="P51:Q51">
    <cfRule type="cellIs" dxfId="19854" priority="3438" stopIfTrue="1" operator="lessThan">
      <formula>0</formula>
    </cfRule>
    <cfRule type="cellIs" dxfId="19853" priority="3439" stopIfTrue="1" operator="greaterThan">
      <formula>0</formula>
    </cfRule>
  </conditionalFormatting>
  <conditionalFormatting sqref="P51:Q51">
    <cfRule type="cellIs" dxfId="19852" priority="3435" stopIfTrue="1" operator="lessThan">
      <formula>0</formula>
    </cfRule>
    <cfRule type="cellIs" dxfId="19851" priority="3436" stopIfTrue="1" operator="greaterThan">
      <formula>0</formula>
    </cfRule>
  </conditionalFormatting>
  <conditionalFormatting sqref="P51:Q51">
    <cfRule type="cellIs" dxfId="19850" priority="3432" stopIfTrue="1" operator="lessThan">
      <formula>0</formula>
    </cfRule>
    <cfRule type="cellIs" dxfId="19849" priority="3433" stopIfTrue="1" operator="greaterThan">
      <formula>0</formula>
    </cfRule>
  </conditionalFormatting>
  <conditionalFormatting sqref="P51:Q51">
    <cfRule type="cellIs" dxfId="19848" priority="3429" stopIfTrue="1" operator="lessThan">
      <formula>0</formula>
    </cfRule>
    <cfRule type="cellIs" dxfId="19847" priority="3430" stopIfTrue="1" operator="greaterThan">
      <formula>0</formula>
    </cfRule>
  </conditionalFormatting>
  <conditionalFormatting sqref="P51:Q51">
    <cfRule type="cellIs" dxfId="19846" priority="3426" stopIfTrue="1" operator="lessThan">
      <formula>0</formula>
    </cfRule>
    <cfRule type="cellIs" dxfId="19845" priority="3427" stopIfTrue="1" operator="greaterThan">
      <formula>0</formula>
    </cfRule>
  </conditionalFormatting>
  <conditionalFormatting sqref="P51:Q51">
    <cfRule type="cellIs" dxfId="19844" priority="3423" stopIfTrue="1" operator="lessThan">
      <formula>0</formula>
    </cfRule>
    <cfRule type="cellIs" dxfId="19843" priority="3424" stopIfTrue="1" operator="greaterThan">
      <formula>0</formula>
    </cfRule>
  </conditionalFormatting>
  <conditionalFormatting sqref="P51:Q51">
    <cfRule type="cellIs" dxfId="19842" priority="3420" stopIfTrue="1" operator="lessThan">
      <formula>0</formula>
    </cfRule>
    <cfRule type="cellIs" dxfId="19841" priority="3421" stopIfTrue="1" operator="greaterThan">
      <formula>0</formula>
    </cfRule>
  </conditionalFormatting>
  <conditionalFormatting sqref="P51:Q51">
    <cfRule type="cellIs" dxfId="19840" priority="3417" stopIfTrue="1" operator="lessThan">
      <formula>0</formula>
    </cfRule>
    <cfRule type="cellIs" dxfId="19839" priority="3418" stopIfTrue="1" operator="greaterThan">
      <formula>0</formula>
    </cfRule>
  </conditionalFormatting>
  <conditionalFormatting sqref="P51:Q51">
    <cfRule type="cellIs" dxfId="19838" priority="3414" stopIfTrue="1" operator="lessThan">
      <formula>0</formula>
    </cfRule>
    <cfRule type="cellIs" dxfId="19837" priority="3415" stopIfTrue="1" operator="greaterThan">
      <formula>0</formula>
    </cfRule>
  </conditionalFormatting>
  <conditionalFormatting sqref="P51:Q51">
    <cfRule type="cellIs" dxfId="19836" priority="3411" stopIfTrue="1" operator="lessThan">
      <formula>0</formula>
    </cfRule>
    <cfRule type="cellIs" dxfId="19835" priority="3412" stopIfTrue="1" operator="greaterThan">
      <formula>0</formula>
    </cfRule>
  </conditionalFormatting>
  <conditionalFormatting sqref="P51:Q51">
    <cfRule type="cellIs" dxfId="19834" priority="3408" stopIfTrue="1" operator="lessThan">
      <formula>0</formula>
    </cfRule>
    <cfRule type="cellIs" dxfId="19833" priority="3409" stopIfTrue="1" operator="greaterThan">
      <formula>0</formula>
    </cfRule>
  </conditionalFormatting>
  <conditionalFormatting sqref="P51:Q51">
    <cfRule type="cellIs" dxfId="19832" priority="3405" stopIfTrue="1" operator="lessThan">
      <formula>0</formula>
    </cfRule>
    <cfRule type="cellIs" dxfId="19831" priority="3406" stopIfTrue="1" operator="greaterThan">
      <formula>0</formula>
    </cfRule>
  </conditionalFormatting>
  <conditionalFormatting sqref="P51:Q51">
    <cfRule type="cellIs" dxfId="19830" priority="3402" stopIfTrue="1" operator="lessThan">
      <formula>0</formula>
    </cfRule>
    <cfRule type="cellIs" dxfId="19829" priority="3403" stopIfTrue="1" operator="greaterThan">
      <formula>0</formula>
    </cfRule>
  </conditionalFormatting>
  <conditionalFormatting sqref="P51:Q51">
    <cfRule type="cellIs" dxfId="19828" priority="3399" stopIfTrue="1" operator="lessThan">
      <formula>0</formula>
    </cfRule>
    <cfRule type="cellIs" dxfId="19827" priority="3400" stopIfTrue="1" operator="greaterThan">
      <formula>0</formula>
    </cfRule>
  </conditionalFormatting>
  <conditionalFormatting sqref="P51:Q51">
    <cfRule type="cellIs" dxfId="19826" priority="3396" stopIfTrue="1" operator="lessThan">
      <formula>0</formula>
    </cfRule>
    <cfRule type="cellIs" dxfId="19825" priority="3397" stopIfTrue="1" operator="greaterThan">
      <formula>0</formula>
    </cfRule>
  </conditionalFormatting>
  <conditionalFormatting sqref="P51:Q51">
    <cfRule type="cellIs" dxfId="19824" priority="3393" stopIfTrue="1" operator="lessThan">
      <formula>0</formula>
    </cfRule>
    <cfRule type="cellIs" dxfId="19823" priority="3394" stopIfTrue="1" operator="greaterThan">
      <formula>0</formula>
    </cfRule>
  </conditionalFormatting>
  <conditionalFormatting sqref="P51:Q51">
    <cfRule type="cellIs" dxfId="19822" priority="3390" stopIfTrue="1" operator="lessThan">
      <formula>0</formula>
    </cfRule>
    <cfRule type="cellIs" dxfId="19821" priority="3391" stopIfTrue="1" operator="greaterThan">
      <formula>0</formula>
    </cfRule>
  </conditionalFormatting>
  <conditionalFormatting sqref="P51:Q51">
    <cfRule type="cellIs" dxfId="19820" priority="3387" stopIfTrue="1" operator="lessThan">
      <formula>0</formula>
    </cfRule>
    <cfRule type="cellIs" dxfId="19819" priority="3388" stopIfTrue="1" operator="greaterThan">
      <formula>0</formula>
    </cfRule>
  </conditionalFormatting>
  <conditionalFormatting sqref="P51:Q51">
    <cfRule type="cellIs" dxfId="19818" priority="3384" stopIfTrue="1" operator="lessThan">
      <formula>0</formula>
    </cfRule>
    <cfRule type="cellIs" dxfId="19817" priority="3385" stopIfTrue="1" operator="greaterThan">
      <formula>0</formula>
    </cfRule>
  </conditionalFormatting>
  <conditionalFormatting sqref="P51:Q51">
    <cfRule type="cellIs" dxfId="19816" priority="3381" stopIfTrue="1" operator="lessThan">
      <formula>0</formula>
    </cfRule>
    <cfRule type="cellIs" dxfId="19815" priority="3382" stopIfTrue="1" operator="greaterThan">
      <formula>0</formula>
    </cfRule>
  </conditionalFormatting>
  <conditionalFormatting sqref="P51:Q51">
    <cfRule type="cellIs" dxfId="19814" priority="3378" stopIfTrue="1" operator="lessThan">
      <formula>0</formula>
    </cfRule>
    <cfRule type="cellIs" dxfId="19813" priority="3379" stopIfTrue="1" operator="greaterThan">
      <formula>0</formula>
    </cfRule>
  </conditionalFormatting>
  <conditionalFormatting sqref="P51:Q51">
    <cfRule type="cellIs" dxfId="19812" priority="3375" stopIfTrue="1" operator="lessThan">
      <formula>0</formula>
    </cfRule>
    <cfRule type="cellIs" dxfId="19811" priority="3376" stopIfTrue="1" operator="greaterThan">
      <formula>0</formula>
    </cfRule>
  </conditionalFormatting>
  <conditionalFormatting sqref="P51:Q51">
    <cfRule type="cellIs" dxfId="19810" priority="3372" stopIfTrue="1" operator="lessThan">
      <formula>0</formula>
    </cfRule>
    <cfRule type="cellIs" dxfId="19809" priority="3373" stopIfTrue="1" operator="greaterThan">
      <formula>0</formula>
    </cfRule>
  </conditionalFormatting>
  <conditionalFormatting sqref="P51:Q51">
    <cfRule type="cellIs" dxfId="19808" priority="3369" stopIfTrue="1" operator="lessThan">
      <formula>0</formula>
    </cfRule>
    <cfRule type="cellIs" dxfId="19807" priority="3370" stopIfTrue="1" operator="greaterThan">
      <formula>0</formula>
    </cfRule>
  </conditionalFormatting>
  <conditionalFormatting sqref="P51:Q51">
    <cfRule type="cellIs" dxfId="19806" priority="3366" stopIfTrue="1" operator="lessThan">
      <formula>0</formula>
    </cfRule>
    <cfRule type="cellIs" dxfId="19805" priority="3367" stopIfTrue="1" operator="greaterThan">
      <formula>0</formula>
    </cfRule>
  </conditionalFormatting>
  <conditionalFormatting sqref="P51:Q51">
    <cfRule type="cellIs" dxfId="19804" priority="3363" stopIfTrue="1" operator="lessThan">
      <formula>0</formula>
    </cfRule>
    <cfRule type="cellIs" dxfId="19803" priority="3364" stopIfTrue="1" operator="greaterThan">
      <formula>0</formula>
    </cfRule>
  </conditionalFormatting>
  <conditionalFormatting sqref="P51:Q51">
    <cfRule type="cellIs" dxfId="19802" priority="3360" stopIfTrue="1" operator="lessThan">
      <formula>0</formula>
    </cfRule>
    <cfRule type="cellIs" dxfId="19801" priority="3361" stopIfTrue="1" operator="greaterThan">
      <formula>0</formula>
    </cfRule>
  </conditionalFormatting>
  <conditionalFormatting sqref="P51:Q51">
    <cfRule type="cellIs" dxfId="19800" priority="3357" stopIfTrue="1" operator="lessThan">
      <formula>0</formula>
    </cfRule>
    <cfRule type="cellIs" dxfId="19799" priority="3358" stopIfTrue="1" operator="greaterThan">
      <formula>0</formula>
    </cfRule>
  </conditionalFormatting>
  <conditionalFormatting sqref="P51:Q51">
    <cfRule type="cellIs" dxfId="19798" priority="3354" stopIfTrue="1" operator="lessThan">
      <formula>0</formula>
    </cfRule>
    <cfRule type="cellIs" dxfId="19797" priority="3355" stopIfTrue="1" operator="greaterThan">
      <formula>0</formula>
    </cfRule>
  </conditionalFormatting>
  <conditionalFormatting sqref="P51:Q51">
    <cfRule type="cellIs" dxfId="19796" priority="3351" stopIfTrue="1" operator="lessThan">
      <formula>0</formula>
    </cfRule>
    <cfRule type="cellIs" dxfId="19795" priority="3352" stopIfTrue="1" operator="greaterThan">
      <formula>0</formula>
    </cfRule>
  </conditionalFormatting>
  <conditionalFormatting sqref="P51:Q51">
    <cfRule type="cellIs" dxfId="19794" priority="3348" stopIfTrue="1" operator="lessThan">
      <formula>0</formula>
    </cfRule>
    <cfRule type="cellIs" dxfId="19793" priority="3349" stopIfTrue="1" operator="greaterThan">
      <formula>0</formula>
    </cfRule>
  </conditionalFormatting>
  <conditionalFormatting sqref="P51:Q51">
    <cfRule type="cellIs" dxfId="19792" priority="3345" stopIfTrue="1" operator="lessThan">
      <formula>0</formula>
    </cfRule>
    <cfRule type="cellIs" dxfId="19791" priority="3346" stopIfTrue="1" operator="greaterThan">
      <formula>0</formula>
    </cfRule>
  </conditionalFormatting>
  <conditionalFormatting sqref="P51:Q51">
    <cfRule type="cellIs" dxfId="19790" priority="3342" stopIfTrue="1" operator="lessThan">
      <formula>0</formula>
    </cfRule>
    <cfRule type="cellIs" dxfId="19789" priority="3343" stopIfTrue="1" operator="greaterThan">
      <formula>0</formula>
    </cfRule>
  </conditionalFormatting>
  <conditionalFormatting sqref="P51:Q51">
    <cfRule type="cellIs" dxfId="19788" priority="3339" stopIfTrue="1" operator="lessThan">
      <formula>0</formula>
    </cfRule>
    <cfRule type="cellIs" dxfId="19787" priority="3340" stopIfTrue="1" operator="greaterThan">
      <formula>0</formula>
    </cfRule>
  </conditionalFormatting>
  <conditionalFormatting sqref="P51:Q51">
    <cfRule type="cellIs" dxfId="19786" priority="3336" stopIfTrue="1" operator="lessThan">
      <formula>0</formula>
    </cfRule>
    <cfRule type="cellIs" dxfId="19785" priority="3337" stopIfTrue="1" operator="greaterThan">
      <formula>0</formula>
    </cfRule>
  </conditionalFormatting>
  <conditionalFormatting sqref="P51:Q51">
    <cfRule type="cellIs" dxfId="19784" priority="3333" stopIfTrue="1" operator="lessThan">
      <formula>0</formula>
    </cfRule>
    <cfRule type="cellIs" dxfId="19783" priority="3334" stopIfTrue="1" operator="greaterThan">
      <formula>0</formula>
    </cfRule>
  </conditionalFormatting>
  <conditionalFormatting sqref="P51:Q51">
    <cfRule type="cellIs" dxfId="19782" priority="3330" stopIfTrue="1" operator="lessThan">
      <formula>0</formula>
    </cfRule>
    <cfRule type="cellIs" dxfId="19781" priority="3331" stopIfTrue="1" operator="greaterThan">
      <formula>0</formula>
    </cfRule>
  </conditionalFormatting>
  <conditionalFormatting sqref="P51:Q51">
    <cfRule type="cellIs" dxfId="19780" priority="3327" stopIfTrue="1" operator="lessThan">
      <formula>0</formula>
    </cfRule>
    <cfRule type="cellIs" dxfId="19779" priority="3328" stopIfTrue="1" operator="greaterThan">
      <formula>0</formula>
    </cfRule>
  </conditionalFormatting>
  <conditionalFormatting sqref="P51:Q51">
    <cfRule type="cellIs" dxfId="19778" priority="3324" stopIfTrue="1" operator="lessThan">
      <formula>0</formula>
    </cfRule>
    <cfRule type="cellIs" dxfId="19777" priority="3325" stopIfTrue="1" operator="greaterThan">
      <formula>0</formula>
    </cfRule>
  </conditionalFormatting>
  <conditionalFormatting sqref="P53:Q53">
    <cfRule type="cellIs" dxfId="19776" priority="3321" stopIfTrue="1" operator="lessThan">
      <formula>0</formula>
    </cfRule>
    <cfRule type="cellIs" dxfId="19775" priority="3322" stopIfTrue="1" operator="greaterThan">
      <formula>0</formula>
    </cfRule>
  </conditionalFormatting>
  <conditionalFormatting sqref="P53:Q53">
    <cfRule type="cellIs" dxfId="19774" priority="3318" stopIfTrue="1" operator="lessThan">
      <formula>0</formula>
    </cfRule>
    <cfRule type="cellIs" dxfId="19773" priority="3319" stopIfTrue="1" operator="greaterThan">
      <formula>0</formula>
    </cfRule>
  </conditionalFormatting>
  <conditionalFormatting sqref="P53:Q53">
    <cfRule type="cellIs" dxfId="19772" priority="3315" stopIfTrue="1" operator="lessThan">
      <formula>0</formula>
    </cfRule>
    <cfRule type="cellIs" dxfId="19771" priority="3316" stopIfTrue="1" operator="greaterThan">
      <formula>0</formula>
    </cfRule>
  </conditionalFormatting>
  <conditionalFormatting sqref="P53:Q53">
    <cfRule type="cellIs" dxfId="19770" priority="3312" stopIfTrue="1" operator="lessThan">
      <formula>0</formula>
    </cfRule>
    <cfRule type="cellIs" dxfId="19769" priority="3313" stopIfTrue="1" operator="greaterThan">
      <formula>0</formula>
    </cfRule>
  </conditionalFormatting>
  <conditionalFormatting sqref="P53:Q53">
    <cfRule type="cellIs" dxfId="19768" priority="3309" stopIfTrue="1" operator="lessThan">
      <formula>0</formula>
    </cfRule>
    <cfRule type="cellIs" dxfId="19767" priority="3310" stopIfTrue="1" operator="greaterThan">
      <formula>0</formula>
    </cfRule>
  </conditionalFormatting>
  <conditionalFormatting sqref="P53:Q53">
    <cfRule type="cellIs" dxfId="19766" priority="3306" stopIfTrue="1" operator="lessThan">
      <formula>0</formula>
    </cfRule>
    <cfRule type="cellIs" dxfId="19765" priority="3307" stopIfTrue="1" operator="greaterThan">
      <formula>0</formula>
    </cfRule>
  </conditionalFormatting>
  <conditionalFormatting sqref="P53:Q53">
    <cfRule type="cellIs" dxfId="19764" priority="3303" stopIfTrue="1" operator="lessThan">
      <formula>0</formula>
    </cfRule>
    <cfRule type="cellIs" dxfId="19763" priority="3304" stopIfTrue="1" operator="greaterThan">
      <formula>0</formula>
    </cfRule>
  </conditionalFormatting>
  <conditionalFormatting sqref="P53:Q53">
    <cfRule type="cellIs" dxfId="19762" priority="3300" stopIfTrue="1" operator="lessThan">
      <formula>0</formula>
    </cfRule>
    <cfRule type="cellIs" dxfId="19761" priority="3301" stopIfTrue="1" operator="greaterThan">
      <formula>0</formula>
    </cfRule>
  </conditionalFormatting>
  <conditionalFormatting sqref="P53:Q53">
    <cfRule type="cellIs" dxfId="19760" priority="3297" stopIfTrue="1" operator="lessThan">
      <formula>0</formula>
    </cfRule>
    <cfRule type="cellIs" dxfId="19759" priority="3298" stopIfTrue="1" operator="greaterThan">
      <formula>0</formula>
    </cfRule>
  </conditionalFormatting>
  <conditionalFormatting sqref="P53:Q53">
    <cfRule type="cellIs" dxfId="19758" priority="3294" stopIfTrue="1" operator="lessThan">
      <formula>0</formula>
    </cfRule>
    <cfRule type="cellIs" dxfId="19757" priority="3295" stopIfTrue="1" operator="greaterThan">
      <formula>0</formula>
    </cfRule>
  </conditionalFormatting>
  <conditionalFormatting sqref="P53:Q53">
    <cfRule type="cellIs" dxfId="19756" priority="3291" stopIfTrue="1" operator="lessThan">
      <formula>0</formula>
    </cfRule>
    <cfRule type="cellIs" dxfId="19755" priority="3292" stopIfTrue="1" operator="greaterThan">
      <formula>0</formula>
    </cfRule>
  </conditionalFormatting>
  <conditionalFormatting sqref="P53:Q53">
    <cfRule type="cellIs" dxfId="19754" priority="3288" stopIfTrue="1" operator="lessThan">
      <formula>0</formula>
    </cfRule>
    <cfRule type="cellIs" dxfId="19753" priority="3289" stopIfTrue="1" operator="greaterThan">
      <formula>0</formula>
    </cfRule>
  </conditionalFormatting>
  <conditionalFormatting sqref="P53:Q53">
    <cfRule type="cellIs" dxfId="19752" priority="3285" stopIfTrue="1" operator="lessThan">
      <formula>0</formula>
    </cfRule>
    <cfRule type="cellIs" dxfId="19751" priority="3286" stopIfTrue="1" operator="greaterThan">
      <formula>0</formula>
    </cfRule>
  </conditionalFormatting>
  <conditionalFormatting sqref="P53:Q53">
    <cfRule type="cellIs" dxfId="19750" priority="3282" stopIfTrue="1" operator="lessThan">
      <formula>0</formula>
    </cfRule>
    <cfRule type="cellIs" dxfId="19749" priority="3283" stopIfTrue="1" operator="greaterThan">
      <formula>0</formula>
    </cfRule>
  </conditionalFormatting>
  <conditionalFormatting sqref="P53:Q53">
    <cfRule type="cellIs" dxfId="19748" priority="3279" stopIfTrue="1" operator="lessThan">
      <formula>0</formula>
    </cfRule>
    <cfRule type="cellIs" dxfId="19747" priority="3280" stopIfTrue="1" operator="greaterThan">
      <formula>0</formula>
    </cfRule>
  </conditionalFormatting>
  <conditionalFormatting sqref="P53:Q53">
    <cfRule type="cellIs" dxfId="19746" priority="3276" stopIfTrue="1" operator="lessThan">
      <formula>0</formula>
    </cfRule>
    <cfRule type="cellIs" dxfId="19745" priority="3277" stopIfTrue="1" operator="greaterThan">
      <formula>0</formula>
    </cfRule>
  </conditionalFormatting>
  <conditionalFormatting sqref="P53:Q53">
    <cfRule type="cellIs" dxfId="19744" priority="3273" stopIfTrue="1" operator="lessThan">
      <formula>0</formula>
    </cfRule>
    <cfRule type="cellIs" dxfId="19743" priority="3274" stopIfTrue="1" operator="greaterThan">
      <formula>0</formula>
    </cfRule>
  </conditionalFormatting>
  <conditionalFormatting sqref="P53:Q53">
    <cfRule type="cellIs" dxfId="19742" priority="3270" stopIfTrue="1" operator="lessThan">
      <formula>0</formula>
    </cfRule>
    <cfRule type="cellIs" dxfId="19741" priority="3271" stopIfTrue="1" operator="greaterThan">
      <formula>0</formula>
    </cfRule>
  </conditionalFormatting>
  <conditionalFormatting sqref="P53:Q53">
    <cfRule type="cellIs" dxfId="19740" priority="3267" stopIfTrue="1" operator="lessThan">
      <formula>0</formula>
    </cfRule>
    <cfRule type="cellIs" dxfId="19739" priority="3268" stopIfTrue="1" operator="greaterThan">
      <formula>0</formula>
    </cfRule>
  </conditionalFormatting>
  <conditionalFormatting sqref="P53:Q53">
    <cfRule type="cellIs" dxfId="19738" priority="3264" stopIfTrue="1" operator="lessThan">
      <formula>0</formula>
    </cfRule>
    <cfRule type="cellIs" dxfId="19737" priority="3265" stopIfTrue="1" operator="greaterThan">
      <formula>0</formula>
    </cfRule>
  </conditionalFormatting>
  <conditionalFormatting sqref="P53:Q53">
    <cfRule type="cellIs" dxfId="19736" priority="3261" stopIfTrue="1" operator="lessThan">
      <formula>0</formula>
    </cfRule>
    <cfRule type="cellIs" dxfId="19735" priority="3262" stopIfTrue="1" operator="greaterThan">
      <formula>0</formula>
    </cfRule>
  </conditionalFormatting>
  <conditionalFormatting sqref="P53:Q53">
    <cfRule type="cellIs" dxfId="19734" priority="3258" stopIfTrue="1" operator="lessThan">
      <formula>0</formula>
    </cfRule>
    <cfRule type="cellIs" dxfId="19733" priority="3259" stopIfTrue="1" operator="greaterThan">
      <formula>0</formula>
    </cfRule>
  </conditionalFormatting>
  <conditionalFormatting sqref="P53:Q53">
    <cfRule type="cellIs" dxfId="19732" priority="3255" stopIfTrue="1" operator="lessThan">
      <formula>0</formula>
    </cfRule>
    <cfRule type="cellIs" dxfId="19731" priority="3256" stopIfTrue="1" operator="greaterThan">
      <formula>0</formula>
    </cfRule>
  </conditionalFormatting>
  <conditionalFormatting sqref="P53:Q53">
    <cfRule type="cellIs" dxfId="19730" priority="3252" stopIfTrue="1" operator="lessThan">
      <formula>0</formula>
    </cfRule>
    <cfRule type="cellIs" dxfId="19729" priority="3253" stopIfTrue="1" operator="greaterThan">
      <formula>0</formula>
    </cfRule>
  </conditionalFormatting>
  <conditionalFormatting sqref="P53:Q53">
    <cfRule type="cellIs" dxfId="19728" priority="3249" stopIfTrue="1" operator="lessThan">
      <formula>0</formula>
    </cfRule>
    <cfRule type="cellIs" dxfId="19727" priority="3250" stopIfTrue="1" operator="greaterThan">
      <formula>0</formula>
    </cfRule>
  </conditionalFormatting>
  <conditionalFormatting sqref="P53:Q53">
    <cfRule type="cellIs" dxfId="19726" priority="3246" stopIfTrue="1" operator="lessThan">
      <formula>0</formula>
    </cfRule>
    <cfRule type="cellIs" dxfId="19725" priority="3247" stopIfTrue="1" operator="greaterThan">
      <formula>0</formula>
    </cfRule>
  </conditionalFormatting>
  <conditionalFormatting sqref="P53:Q53">
    <cfRule type="cellIs" dxfId="19724" priority="3243" stopIfTrue="1" operator="lessThan">
      <formula>0</formula>
    </cfRule>
    <cfRule type="cellIs" dxfId="19723" priority="3244" stopIfTrue="1" operator="greaterThan">
      <formula>0</formula>
    </cfRule>
  </conditionalFormatting>
  <conditionalFormatting sqref="P53:Q53">
    <cfRule type="cellIs" dxfId="19722" priority="3240" stopIfTrue="1" operator="lessThan">
      <formula>0</formula>
    </cfRule>
    <cfRule type="cellIs" dxfId="19721" priority="3241" stopIfTrue="1" operator="greaterThan">
      <formula>0</formula>
    </cfRule>
  </conditionalFormatting>
  <conditionalFormatting sqref="P53:Q53">
    <cfRule type="cellIs" dxfId="19720" priority="3237" stopIfTrue="1" operator="lessThan">
      <formula>0</formula>
    </cfRule>
    <cfRule type="cellIs" dxfId="19719" priority="3238" stopIfTrue="1" operator="greaterThan">
      <formula>0</formula>
    </cfRule>
  </conditionalFormatting>
  <conditionalFormatting sqref="P53:Q53">
    <cfRule type="cellIs" dxfId="19718" priority="3234" stopIfTrue="1" operator="lessThan">
      <formula>0</formula>
    </cfRule>
    <cfRule type="cellIs" dxfId="19717" priority="3235" stopIfTrue="1" operator="greaterThan">
      <formula>0</formula>
    </cfRule>
  </conditionalFormatting>
  <conditionalFormatting sqref="P53:Q53">
    <cfRule type="cellIs" dxfId="19716" priority="3231" stopIfTrue="1" operator="lessThan">
      <formula>0</formula>
    </cfRule>
    <cfRule type="cellIs" dxfId="19715" priority="3232" stopIfTrue="1" operator="greaterThan">
      <formula>0</formula>
    </cfRule>
  </conditionalFormatting>
  <conditionalFormatting sqref="P53:Q53">
    <cfRule type="cellIs" dxfId="19714" priority="3228" stopIfTrue="1" operator="lessThan">
      <formula>0</formula>
    </cfRule>
    <cfRule type="cellIs" dxfId="19713" priority="3229" stopIfTrue="1" operator="greaterThan">
      <formula>0</formula>
    </cfRule>
  </conditionalFormatting>
  <conditionalFormatting sqref="P53:Q53">
    <cfRule type="cellIs" dxfId="19712" priority="3225" stopIfTrue="1" operator="lessThan">
      <formula>0</formula>
    </cfRule>
    <cfRule type="cellIs" dxfId="19711" priority="3226" stopIfTrue="1" operator="greaterThan">
      <formula>0</formula>
    </cfRule>
  </conditionalFormatting>
  <conditionalFormatting sqref="P53:Q53">
    <cfRule type="cellIs" dxfId="19710" priority="3222" stopIfTrue="1" operator="lessThan">
      <formula>0</formula>
    </cfRule>
    <cfRule type="cellIs" dxfId="19709" priority="3223" stopIfTrue="1" operator="greaterThan">
      <formula>0</formula>
    </cfRule>
  </conditionalFormatting>
  <conditionalFormatting sqref="P53:Q53">
    <cfRule type="cellIs" dxfId="19708" priority="3219" stopIfTrue="1" operator="lessThan">
      <formula>0</formula>
    </cfRule>
    <cfRule type="cellIs" dxfId="19707" priority="3220" stopIfTrue="1" operator="greaterThan">
      <formula>0</formula>
    </cfRule>
  </conditionalFormatting>
  <conditionalFormatting sqref="P53:Q53">
    <cfRule type="cellIs" dxfId="19706" priority="3216" stopIfTrue="1" operator="lessThan">
      <formula>0</formula>
    </cfRule>
    <cfRule type="cellIs" dxfId="19705" priority="3217" stopIfTrue="1" operator="greaterThan">
      <formula>0</formula>
    </cfRule>
  </conditionalFormatting>
  <conditionalFormatting sqref="P53:Q53">
    <cfRule type="cellIs" dxfId="19704" priority="3213" stopIfTrue="1" operator="lessThan">
      <formula>0</formula>
    </cfRule>
    <cfRule type="cellIs" dxfId="19703" priority="3214" stopIfTrue="1" operator="greaterThan">
      <formula>0</formula>
    </cfRule>
  </conditionalFormatting>
  <conditionalFormatting sqref="P53:Q53">
    <cfRule type="cellIs" dxfId="19702" priority="3210" stopIfTrue="1" operator="lessThan">
      <formula>0</formula>
    </cfRule>
    <cfRule type="cellIs" dxfId="19701" priority="3211" stopIfTrue="1" operator="greaterThan">
      <formula>0</formula>
    </cfRule>
  </conditionalFormatting>
  <conditionalFormatting sqref="P53:Q53">
    <cfRule type="cellIs" dxfId="19700" priority="3207" stopIfTrue="1" operator="lessThan">
      <formula>0</formula>
    </cfRule>
    <cfRule type="cellIs" dxfId="19699" priority="3208" stopIfTrue="1" operator="greaterThan">
      <formula>0</formula>
    </cfRule>
  </conditionalFormatting>
  <conditionalFormatting sqref="P53:Q53">
    <cfRule type="cellIs" dxfId="19698" priority="3204" stopIfTrue="1" operator="lessThan">
      <formula>0</formula>
    </cfRule>
    <cfRule type="cellIs" dxfId="19697" priority="3205" stopIfTrue="1" operator="greaterThan">
      <formula>0</formula>
    </cfRule>
  </conditionalFormatting>
  <conditionalFormatting sqref="P53:Q53">
    <cfRule type="cellIs" dxfId="19696" priority="3201" stopIfTrue="1" operator="lessThan">
      <formula>0</formula>
    </cfRule>
    <cfRule type="cellIs" dxfId="19695" priority="3202" stopIfTrue="1" operator="greaterThan">
      <formula>0</formula>
    </cfRule>
  </conditionalFormatting>
  <conditionalFormatting sqref="P53:Q53">
    <cfRule type="cellIs" dxfId="19694" priority="3198" stopIfTrue="1" operator="lessThan">
      <formula>0</formula>
    </cfRule>
    <cfRule type="cellIs" dxfId="19693" priority="3199" stopIfTrue="1" operator="greaterThan">
      <formula>0</formula>
    </cfRule>
  </conditionalFormatting>
  <conditionalFormatting sqref="P55:Q55">
    <cfRule type="cellIs" dxfId="19692" priority="3195" stopIfTrue="1" operator="lessThan">
      <formula>0</formula>
    </cfRule>
    <cfRule type="cellIs" dxfId="19691" priority="3196" stopIfTrue="1" operator="greaterThan">
      <formula>0</formula>
    </cfRule>
  </conditionalFormatting>
  <conditionalFormatting sqref="P55:Q55">
    <cfRule type="cellIs" dxfId="19690" priority="3192" stopIfTrue="1" operator="lessThan">
      <formula>0</formula>
    </cfRule>
    <cfRule type="cellIs" dxfId="19689" priority="3193" stopIfTrue="1" operator="greaterThan">
      <formula>0</formula>
    </cfRule>
  </conditionalFormatting>
  <conditionalFormatting sqref="P55:Q55">
    <cfRule type="cellIs" dxfId="19688" priority="3189" stopIfTrue="1" operator="lessThan">
      <formula>0</formula>
    </cfRule>
    <cfRule type="cellIs" dxfId="19687" priority="3190" stopIfTrue="1" operator="greaterThan">
      <formula>0</formula>
    </cfRule>
  </conditionalFormatting>
  <conditionalFormatting sqref="P55:Q55">
    <cfRule type="cellIs" dxfId="19686" priority="3186" stopIfTrue="1" operator="lessThan">
      <formula>0</formula>
    </cfRule>
    <cfRule type="cellIs" dxfId="19685" priority="3187" stopIfTrue="1" operator="greaterThan">
      <formula>0</formula>
    </cfRule>
  </conditionalFormatting>
  <conditionalFormatting sqref="P55:Q55">
    <cfRule type="cellIs" dxfId="19684" priority="3183" stopIfTrue="1" operator="lessThan">
      <formula>0</formula>
    </cfRule>
    <cfRule type="cellIs" dxfId="19683" priority="3184" stopIfTrue="1" operator="greaterThan">
      <formula>0</formula>
    </cfRule>
  </conditionalFormatting>
  <conditionalFormatting sqref="P55:Q55">
    <cfRule type="cellIs" dxfId="19682" priority="3180" stopIfTrue="1" operator="lessThan">
      <formula>0</formula>
    </cfRule>
    <cfRule type="cellIs" dxfId="19681" priority="3181" stopIfTrue="1" operator="greaterThan">
      <formula>0</formula>
    </cfRule>
  </conditionalFormatting>
  <conditionalFormatting sqref="P55:Q55">
    <cfRule type="cellIs" dxfId="19680" priority="3177" stopIfTrue="1" operator="lessThan">
      <formula>0</formula>
    </cfRule>
    <cfRule type="cellIs" dxfId="19679" priority="3178" stopIfTrue="1" operator="greaterThan">
      <formula>0</formula>
    </cfRule>
  </conditionalFormatting>
  <conditionalFormatting sqref="P55:Q55">
    <cfRule type="cellIs" dxfId="19678" priority="3174" stopIfTrue="1" operator="lessThan">
      <formula>0</formula>
    </cfRule>
    <cfRule type="cellIs" dxfId="19677" priority="3175" stopIfTrue="1" operator="greaterThan">
      <formula>0</formula>
    </cfRule>
  </conditionalFormatting>
  <conditionalFormatting sqref="P55:Q55">
    <cfRule type="cellIs" dxfId="19676" priority="3171" stopIfTrue="1" operator="lessThan">
      <formula>0</formula>
    </cfRule>
    <cfRule type="cellIs" dxfId="19675" priority="3172" stopIfTrue="1" operator="greaterThan">
      <formula>0</formula>
    </cfRule>
  </conditionalFormatting>
  <conditionalFormatting sqref="P55:Q55">
    <cfRule type="cellIs" dxfId="19674" priority="3168" stopIfTrue="1" operator="lessThan">
      <formula>0</formula>
    </cfRule>
    <cfRule type="cellIs" dxfId="19673" priority="3169" stopIfTrue="1" operator="greaterThan">
      <formula>0</formula>
    </cfRule>
  </conditionalFormatting>
  <conditionalFormatting sqref="P55:Q55">
    <cfRule type="cellIs" dxfId="19672" priority="3165" stopIfTrue="1" operator="lessThan">
      <formula>0</formula>
    </cfRule>
    <cfRule type="cellIs" dxfId="19671" priority="3166" stopIfTrue="1" operator="greaterThan">
      <formula>0</formula>
    </cfRule>
  </conditionalFormatting>
  <conditionalFormatting sqref="P55:Q55">
    <cfRule type="cellIs" dxfId="19670" priority="3162" stopIfTrue="1" operator="lessThan">
      <formula>0</formula>
    </cfRule>
    <cfRule type="cellIs" dxfId="19669" priority="3163" stopIfTrue="1" operator="greaterThan">
      <formula>0</formula>
    </cfRule>
  </conditionalFormatting>
  <conditionalFormatting sqref="P55:Q55">
    <cfRule type="cellIs" dxfId="19668" priority="3159" stopIfTrue="1" operator="lessThan">
      <formula>0</formula>
    </cfRule>
    <cfRule type="cellIs" dxfId="19667" priority="3160" stopIfTrue="1" operator="greaterThan">
      <formula>0</formula>
    </cfRule>
  </conditionalFormatting>
  <conditionalFormatting sqref="P55:Q55">
    <cfRule type="cellIs" dxfId="19666" priority="3156" stopIfTrue="1" operator="lessThan">
      <formula>0</formula>
    </cfRule>
    <cfRule type="cellIs" dxfId="19665" priority="3157" stopIfTrue="1" operator="greaterThan">
      <formula>0</formula>
    </cfRule>
  </conditionalFormatting>
  <conditionalFormatting sqref="P55:Q55">
    <cfRule type="cellIs" dxfId="19664" priority="3153" stopIfTrue="1" operator="lessThan">
      <formula>0</formula>
    </cfRule>
    <cfRule type="cellIs" dxfId="19663" priority="3154" stopIfTrue="1" operator="greaterThan">
      <formula>0</formula>
    </cfRule>
  </conditionalFormatting>
  <conditionalFormatting sqref="P55:Q55">
    <cfRule type="cellIs" dxfId="19662" priority="3150" stopIfTrue="1" operator="lessThan">
      <formula>0</formula>
    </cfRule>
    <cfRule type="cellIs" dxfId="19661" priority="3151" stopIfTrue="1" operator="greaterThan">
      <formula>0</formula>
    </cfRule>
  </conditionalFormatting>
  <conditionalFormatting sqref="P55:Q55">
    <cfRule type="cellIs" dxfId="19660" priority="3147" stopIfTrue="1" operator="lessThan">
      <formula>0</formula>
    </cfRule>
    <cfRule type="cellIs" dxfId="19659" priority="3148" stopIfTrue="1" operator="greaterThan">
      <formula>0</formula>
    </cfRule>
  </conditionalFormatting>
  <conditionalFormatting sqref="P55:Q55">
    <cfRule type="cellIs" dxfId="19658" priority="3144" stopIfTrue="1" operator="lessThan">
      <formula>0</formula>
    </cfRule>
    <cfRule type="cellIs" dxfId="19657" priority="3145" stopIfTrue="1" operator="greaterThan">
      <formula>0</formula>
    </cfRule>
  </conditionalFormatting>
  <conditionalFormatting sqref="P55:Q55">
    <cfRule type="cellIs" dxfId="19656" priority="3141" stopIfTrue="1" operator="lessThan">
      <formula>0</formula>
    </cfRule>
    <cfRule type="cellIs" dxfId="19655" priority="3142" stopIfTrue="1" operator="greaterThan">
      <formula>0</formula>
    </cfRule>
  </conditionalFormatting>
  <conditionalFormatting sqref="P55:Q55">
    <cfRule type="cellIs" dxfId="19654" priority="3138" stopIfTrue="1" operator="lessThan">
      <formula>0</formula>
    </cfRule>
    <cfRule type="cellIs" dxfId="19653" priority="3139" stopIfTrue="1" operator="greaterThan">
      <formula>0</formula>
    </cfRule>
  </conditionalFormatting>
  <conditionalFormatting sqref="P55:Q55">
    <cfRule type="cellIs" dxfId="19652" priority="3135" stopIfTrue="1" operator="lessThan">
      <formula>0</formula>
    </cfRule>
    <cfRule type="cellIs" dxfId="19651" priority="3136" stopIfTrue="1" operator="greaterThan">
      <formula>0</formula>
    </cfRule>
  </conditionalFormatting>
  <conditionalFormatting sqref="P55:Q55">
    <cfRule type="cellIs" dxfId="19650" priority="3132" stopIfTrue="1" operator="lessThan">
      <formula>0</formula>
    </cfRule>
    <cfRule type="cellIs" dxfId="19649" priority="3133" stopIfTrue="1" operator="greaterThan">
      <formula>0</formula>
    </cfRule>
  </conditionalFormatting>
  <conditionalFormatting sqref="P55:Q55">
    <cfRule type="cellIs" dxfId="19648" priority="3129" stopIfTrue="1" operator="lessThan">
      <formula>0</formula>
    </cfRule>
    <cfRule type="cellIs" dxfId="19647" priority="3130" stopIfTrue="1" operator="greaterThan">
      <formula>0</formula>
    </cfRule>
  </conditionalFormatting>
  <conditionalFormatting sqref="P55:Q55">
    <cfRule type="cellIs" dxfId="19646" priority="3126" stopIfTrue="1" operator="lessThan">
      <formula>0</formula>
    </cfRule>
    <cfRule type="cellIs" dxfId="19645" priority="3127" stopIfTrue="1" operator="greaterThan">
      <formula>0</formula>
    </cfRule>
  </conditionalFormatting>
  <conditionalFormatting sqref="P55:Q55">
    <cfRule type="cellIs" dxfId="19644" priority="3123" stopIfTrue="1" operator="lessThan">
      <formula>0</formula>
    </cfRule>
    <cfRule type="cellIs" dxfId="19643" priority="3124" stopIfTrue="1" operator="greaterThan">
      <formula>0</formula>
    </cfRule>
  </conditionalFormatting>
  <conditionalFormatting sqref="P55:Q55">
    <cfRule type="cellIs" dxfId="19642" priority="3120" stopIfTrue="1" operator="lessThan">
      <formula>0</formula>
    </cfRule>
    <cfRule type="cellIs" dxfId="19641" priority="3121" stopIfTrue="1" operator="greaterThan">
      <formula>0</formula>
    </cfRule>
  </conditionalFormatting>
  <conditionalFormatting sqref="P55:Q55">
    <cfRule type="cellIs" dxfId="19640" priority="3117" stopIfTrue="1" operator="lessThan">
      <formula>0</formula>
    </cfRule>
    <cfRule type="cellIs" dxfId="19639" priority="3118" stopIfTrue="1" operator="greaterThan">
      <formula>0</formula>
    </cfRule>
  </conditionalFormatting>
  <conditionalFormatting sqref="P55:Q55">
    <cfRule type="cellIs" dxfId="19638" priority="3114" stopIfTrue="1" operator="lessThan">
      <formula>0</formula>
    </cfRule>
    <cfRule type="cellIs" dxfId="19637" priority="3115" stopIfTrue="1" operator="greaterThan">
      <formula>0</formula>
    </cfRule>
  </conditionalFormatting>
  <conditionalFormatting sqref="P55:Q55">
    <cfRule type="cellIs" dxfId="19636" priority="3111" stopIfTrue="1" operator="lessThan">
      <formula>0</formula>
    </cfRule>
    <cfRule type="cellIs" dxfId="19635" priority="3112" stopIfTrue="1" operator="greaterThan">
      <formula>0</formula>
    </cfRule>
  </conditionalFormatting>
  <conditionalFormatting sqref="P55:Q55">
    <cfRule type="cellIs" dxfId="19634" priority="3108" stopIfTrue="1" operator="lessThan">
      <formula>0</formula>
    </cfRule>
    <cfRule type="cellIs" dxfId="19633" priority="3109" stopIfTrue="1" operator="greaterThan">
      <formula>0</formula>
    </cfRule>
  </conditionalFormatting>
  <conditionalFormatting sqref="P55:Q55">
    <cfRule type="cellIs" dxfId="19632" priority="3105" stopIfTrue="1" operator="lessThan">
      <formula>0</formula>
    </cfRule>
    <cfRule type="cellIs" dxfId="19631" priority="3106" stopIfTrue="1" operator="greaterThan">
      <formula>0</formula>
    </cfRule>
  </conditionalFormatting>
  <conditionalFormatting sqref="P55:Q55">
    <cfRule type="cellIs" dxfId="19630" priority="3102" stopIfTrue="1" operator="lessThan">
      <formula>0</formula>
    </cfRule>
    <cfRule type="cellIs" dxfId="19629" priority="3103" stopIfTrue="1" operator="greaterThan">
      <formula>0</formula>
    </cfRule>
  </conditionalFormatting>
  <conditionalFormatting sqref="P55:Q55">
    <cfRule type="cellIs" dxfId="19628" priority="3099" stopIfTrue="1" operator="lessThan">
      <formula>0</formula>
    </cfRule>
    <cfRule type="cellIs" dxfId="19627" priority="3100" stopIfTrue="1" operator="greaterThan">
      <formula>0</formula>
    </cfRule>
  </conditionalFormatting>
  <conditionalFormatting sqref="P55:Q55">
    <cfRule type="cellIs" dxfId="19626" priority="3096" stopIfTrue="1" operator="lessThan">
      <formula>0</formula>
    </cfRule>
    <cfRule type="cellIs" dxfId="19625" priority="3097" stopIfTrue="1" operator="greaterThan">
      <formula>0</formula>
    </cfRule>
  </conditionalFormatting>
  <conditionalFormatting sqref="P55:Q55">
    <cfRule type="cellIs" dxfId="19624" priority="3093" stopIfTrue="1" operator="lessThan">
      <formula>0</formula>
    </cfRule>
    <cfRule type="cellIs" dxfId="19623" priority="3094" stopIfTrue="1" operator="greaterThan">
      <formula>0</formula>
    </cfRule>
  </conditionalFormatting>
  <conditionalFormatting sqref="P55:Q55">
    <cfRule type="cellIs" dxfId="19622" priority="3090" stopIfTrue="1" operator="lessThan">
      <formula>0</formula>
    </cfRule>
    <cfRule type="cellIs" dxfId="19621" priority="3091" stopIfTrue="1" operator="greaterThan">
      <formula>0</formula>
    </cfRule>
  </conditionalFormatting>
  <conditionalFormatting sqref="P55:Q55">
    <cfRule type="cellIs" dxfId="19620" priority="3087" stopIfTrue="1" operator="lessThan">
      <formula>0</formula>
    </cfRule>
    <cfRule type="cellIs" dxfId="19619" priority="3088" stopIfTrue="1" operator="greaterThan">
      <formula>0</formula>
    </cfRule>
  </conditionalFormatting>
  <conditionalFormatting sqref="P55:Q55">
    <cfRule type="cellIs" dxfId="19618" priority="3084" stopIfTrue="1" operator="lessThan">
      <formula>0</formula>
    </cfRule>
    <cfRule type="cellIs" dxfId="19617" priority="3085" stopIfTrue="1" operator="greaterThan">
      <formula>0</formula>
    </cfRule>
  </conditionalFormatting>
  <conditionalFormatting sqref="P55:Q55">
    <cfRule type="cellIs" dxfId="19616" priority="3081" stopIfTrue="1" operator="lessThan">
      <formula>0</formula>
    </cfRule>
    <cfRule type="cellIs" dxfId="19615" priority="3082" stopIfTrue="1" operator="greaterThan">
      <formula>0</formula>
    </cfRule>
  </conditionalFormatting>
  <conditionalFormatting sqref="P55:Q55">
    <cfRule type="cellIs" dxfId="19614" priority="3078" stopIfTrue="1" operator="lessThan">
      <formula>0</formula>
    </cfRule>
    <cfRule type="cellIs" dxfId="19613" priority="3079" stopIfTrue="1" operator="greaterThan">
      <formula>0</formula>
    </cfRule>
  </conditionalFormatting>
  <conditionalFormatting sqref="P55:Q55">
    <cfRule type="cellIs" dxfId="19612" priority="3075" stopIfTrue="1" operator="lessThan">
      <formula>0</formula>
    </cfRule>
    <cfRule type="cellIs" dxfId="19611" priority="3076" stopIfTrue="1" operator="greaterThan">
      <formula>0</formula>
    </cfRule>
  </conditionalFormatting>
  <conditionalFormatting sqref="P55:Q55">
    <cfRule type="cellIs" dxfId="19610" priority="3072" stopIfTrue="1" operator="lessThan">
      <formula>0</formula>
    </cfRule>
    <cfRule type="cellIs" dxfId="19609" priority="3073" stopIfTrue="1" operator="greaterThan">
      <formula>0</formula>
    </cfRule>
  </conditionalFormatting>
  <conditionalFormatting sqref="P57:Q57">
    <cfRule type="cellIs" dxfId="19608" priority="3069" stopIfTrue="1" operator="lessThan">
      <formula>0</formula>
    </cfRule>
    <cfRule type="cellIs" dxfId="19607" priority="3070" stopIfTrue="1" operator="greaterThan">
      <formula>0</formula>
    </cfRule>
  </conditionalFormatting>
  <conditionalFormatting sqref="P57:Q57">
    <cfRule type="cellIs" dxfId="19606" priority="3066" stopIfTrue="1" operator="lessThan">
      <formula>0</formula>
    </cfRule>
    <cfRule type="cellIs" dxfId="19605" priority="3067" stopIfTrue="1" operator="greaterThan">
      <formula>0</formula>
    </cfRule>
  </conditionalFormatting>
  <conditionalFormatting sqref="P57:Q57">
    <cfRule type="cellIs" dxfId="19604" priority="3063" stopIfTrue="1" operator="lessThan">
      <formula>0</formula>
    </cfRule>
    <cfRule type="cellIs" dxfId="19603" priority="3064" stopIfTrue="1" operator="greaterThan">
      <formula>0</formula>
    </cfRule>
  </conditionalFormatting>
  <conditionalFormatting sqref="P57:Q57">
    <cfRule type="cellIs" dxfId="19602" priority="3060" stopIfTrue="1" operator="lessThan">
      <formula>0</formula>
    </cfRule>
    <cfRule type="cellIs" dxfId="19601" priority="3061" stopIfTrue="1" operator="greaterThan">
      <formula>0</formula>
    </cfRule>
  </conditionalFormatting>
  <conditionalFormatting sqref="P57:Q57">
    <cfRule type="cellIs" dxfId="19600" priority="3057" stopIfTrue="1" operator="lessThan">
      <formula>0</formula>
    </cfRule>
    <cfRule type="cellIs" dxfId="19599" priority="3058" stopIfTrue="1" operator="greaterThan">
      <formula>0</formula>
    </cfRule>
  </conditionalFormatting>
  <conditionalFormatting sqref="P57:Q57">
    <cfRule type="cellIs" dxfId="19598" priority="3054" stopIfTrue="1" operator="lessThan">
      <formula>0</formula>
    </cfRule>
    <cfRule type="cellIs" dxfId="19597" priority="3055" stopIfTrue="1" operator="greaterThan">
      <formula>0</formula>
    </cfRule>
  </conditionalFormatting>
  <conditionalFormatting sqref="P57:Q57">
    <cfRule type="cellIs" dxfId="19596" priority="3051" stopIfTrue="1" operator="lessThan">
      <formula>0</formula>
    </cfRule>
    <cfRule type="cellIs" dxfId="19595" priority="3052" stopIfTrue="1" operator="greaterThan">
      <formula>0</formula>
    </cfRule>
  </conditionalFormatting>
  <conditionalFormatting sqref="P57:Q57">
    <cfRule type="cellIs" dxfId="19594" priority="3048" stopIfTrue="1" operator="lessThan">
      <formula>0</formula>
    </cfRule>
    <cfRule type="cellIs" dxfId="19593" priority="3049" stopIfTrue="1" operator="greaterThan">
      <formula>0</formula>
    </cfRule>
  </conditionalFormatting>
  <conditionalFormatting sqref="P57:Q57">
    <cfRule type="cellIs" dxfId="19592" priority="3045" stopIfTrue="1" operator="lessThan">
      <formula>0</formula>
    </cfRule>
    <cfRule type="cellIs" dxfId="19591" priority="3046" stopIfTrue="1" operator="greaterThan">
      <formula>0</formula>
    </cfRule>
  </conditionalFormatting>
  <conditionalFormatting sqref="P57:Q57">
    <cfRule type="cellIs" dxfId="19590" priority="3042" stopIfTrue="1" operator="lessThan">
      <formula>0</formula>
    </cfRule>
    <cfRule type="cellIs" dxfId="19589" priority="3043" stopIfTrue="1" operator="greaterThan">
      <formula>0</formula>
    </cfRule>
  </conditionalFormatting>
  <conditionalFormatting sqref="P57:Q57">
    <cfRule type="cellIs" dxfId="19588" priority="3039" stopIfTrue="1" operator="lessThan">
      <formula>0</formula>
    </cfRule>
    <cfRule type="cellIs" dxfId="19587" priority="3040" stopIfTrue="1" operator="greaterThan">
      <formula>0</formula>
    </cfRule>
  </conditionalFormatting>
  <conditionalFormatting sqref="P57:Q57">
    <cfRule type="cellIs" dxfId="19586" priority="3036" stopIfTrue="1" operator="lessThan">
      <formula>0</formula>
    </cfRule>
    <cfRule type="cellIs" dxfId="19585" priority="3037" stopIfTrue="1" operator="greaterThan">
      <formula>0</formula>
    </cfRule>
  </conditionalFormatting>
  <conditionalFormatting sqref="P57:Q57">
    <cfRule type="cellIs" dxfId="19584" priority="3033" stopIfTrue="1" operator="lessThan">
      <formula>0</formula>
    </cfRule>
    <cfRule type="cellIs" dxfId="19583" priority="3034" stopIfTrue="1" operator="greaterThan">
      <formula>0</formula>
    </cfRule>
  </conditionalFormatting>
  <conditionalFormatting sqref="P57:Q57">
    <cfRule type="cellIs" dxfId="19582" priority="3030" stopIfTrue="1" operator="lessThan">
      <formula>0</formula>
    </cfRule>
    <cfRule type="cellIs" dxfId="19581" priority="3031" stopIfTrue="1" operator="greaterThan">
      <formula>0</formula>
    </cfRule>
  </conditionalFormatting>
  <conditionalFormatting sqref="P57:Q57">
    <cfRule type="cellIs" dxfId="19580" priority="3027" stopIfTrue="1" operator="lessThan">
      <formula>0</formula>
    </cfRule>
    <cfRule type="cellIs" dxfId="19579" priority="3028" stopIfTrue="1" operator="greaterThan">
      <formula>0</formula>
    </cfRule>
  </conditionalFormatting>
  <conditionalFormatting sqref="P57:Q57">
    <cfRule type="cellIs" dxfId="19578" priority="3024" stopIfTrue="1" operator="lessThan">
      <formula>0</formula>
    </cfRule>
    <cfRule type="cellIs" dxfId="19577" priority="3025" stopIfTrue="1" operator="greaterThan">
      <formula>0</formula>
    </cfRule>
  </conditionalFormatting>
  <conditionalFormatting sqref="P57:Q57">
    <cfRule type="cellIs" dxfId="19576" priority="3021" stopIfTrue="1" operator="lessThan">
      <formula>0</formula>
    </cfRule>
    <cfRule type="cellIs" dxfId="19575" priority="3022" stopIfTrue="1" operator="greaterThan">
      <formula>0</formula>
    </cfRule>
  </conditionalFormatting>
  <conditionalFormatting sqref="P57:Q57">
    <cfRule type="cellIs" dxfId="19574" priority="3018" stopIfTrue="1" operator="lessThan">
      <formula>0</formula>
    </cfRule>
    <cfRule type="cellIs" dxfId="19573" priority="3019" stopIfTrue="1" operator="greaterThan">
      <formula>0</formula>
    </cfRule>
  </conditionalFormatting>
  <conditionalFormatting sqref="P57:Q57">
    <cfRule type="cellIs" dxfId="19572" priority="3015" stopIfTrue="1" operator="lessThan">
      <formula>0</formula>
    </cfRule>
    <cfRule type="cellIs" dxfId="19571" priority="3016" stopIfTrue="1" operator="greaterThan">
      <formula>0</formula>
    </cfRule>
  </conditionalFormatting>
  <conditionalFormatting sqref="P57:Q57">
    <cfRule type="cellIs" dxfId="19570" priority="3012" stopIfTrue="1" operator="lessThan">
      <formula>0</formula>
    </cfRule>
    <cfRule type="cellIs" dxfId="19569" priority="3013" stopIfTrue="1" operator="greaterThan">
      <formula>0</formula>
    </cfRule>
  </conditionalFormatting>
  <conditionalFormatting sqref="P57:Q57">
    <cfRule type="cellIs" dxfId="19568" priority="3009" stopIfTrue="1" operator="lessThan">
      <formula>0</formula>
    </cfRule>
    <cfRule type="cellIs" dxfId="19567" priority="3010" stopIfTrue="1" operator="greaterThan">
      <formula>0</formula>
    </cfRule>
  </conditionalFormatting>
  <conditionalFormatting sqref="P57:Q57">
    <cfRule type="cellIs" dxfId="19566" priority="3006" stopIfTrue="1" operator="lessThan">
      <formula>0</formula>
    </cfRule>
    <cfRule type="cellIs" dxfId="19565" priority="3007" stopIfTrue="1" operator="greaterThan">
      <formula>0</formula>
    </cfRule>
  </conditionalFormatting>
  <conditionalFormatting sqref="P57:Q57">
    <cfRule type="cellIs" dxfId="19564" priority="3003" stopIfTrue="1" operator="lessThan">
      <formula>0</formula>
    </cfRule>
    <cfRule type="cellIs" dxfId="19563" priority="3004" stopIfTrue="1" operator="greaterThan">
      <formula>0</formula>
    </cfRule>
  </conditionalFormatting>
  <conditionalFormatting sqref="P57:Q57">
    <cfRule type="cellIs" dxfId="19562" priority="3000" stopIfTrue="1" operator="lessThan">
      <formula>0</formula>
    </cfRule>
    <cfRule type="cellIs" dxfId="19561" priority="3001" stopIfTrue="1" operator="greaterThan">
      <formula>0</formula>
    </cfRule>
  </conditionalFormatting>
  <conditionalFormatting sqref="P57:Q57">
    <cfRule type="cellIs" dxfId="19560" priority="2997" stopIfTrue="1" operator="lessThan">
      <formula>0</formula>
    </cfRule>
    <cfRule type="cellIs" dxfId="19559" priority="2998" stopIfTrue="1" operator="greaterThan">
      <formula>0</formula>
    </cfRule>
  </conditionalFormatting>
  <conditionalFormatting sqref="P57:Q57">
    <cfRule type="cellIs" dxfId="19558" priority="2994" stopIfTrue="1" operator="lessThan">
      <formula>0</formula>
    </cfRule>
    <cfRule type="cellIs" dxfId="19557" priority="2995" stopIfTrue="1" operator="greaterThan">
      <formula>0</formula>
    </cfRule>
  </conditionalFormatting>
  <conditionalFormatting sqref="P57:Q57">
    <cfRule type="cellIs" dxfId="19556" priority="2991" stopIfTrue="1" operator="lessThan">
      <formula>0</formula>
    </cfRule>
    <cfRule type="cellIs" dxfId="19555" priority="2992" stopIfTrue="1" operator="greaterThan">
      <formula>0</formula>
    </cfRule>
  </conditionalFormatting>
  <conditionalFormatting sqref="P57:Q57">
    <cfRule type="cellIs" dxfId="19554" priority="2988" stopIfTrue="1" operator="lessThan">
      <formula>0</formula>
    </cfRule>
    <cfRule type="cellIs" dxfId="19553" priority="2989" stopIfTrue="1" operator="greaterThan">
      <formula>0</formula>
    </cfRule>
  </conditionalFormatting>
  <conditionalFormatting sqref="P57:Q57">
    <cfRule type="cellIs" dxfId="19552" priority="2985" stopIfTrue="1" operator="lessThan">
      <formula>0</formula>
    </cfRule>
    <cfRule type="cellIs" dxfId="19551" priority="2986" stopIfTrue="1" operator="greaterThan">
      <formula>0</formula>
    </cfRule>
  </conditionalFormatting>
  <conditionalFormatting sqref="P57:Q57">
    <cfRule type="cellIs" dxfId="19550" priority="2982" stopIfTrue="1" operator="lessThan">
      <formula>0</formula>
    </cfRule>
    <cfRule type="cellIs" dxfId="19549" priority="2983" stopIfTrue="1" operator="greaterThan">
      <formula>0</formula>
    </cfRule>
  </conditionalFormatting>
  <conditionalFormatting sqref="P57:Q57">
    <cfRule type="cellIs" dxfId="19548" priority="2979" stopIfTrue="1" operator="lessThan">
      <formula>0</formula>
    </cfRule>
    <cfRule type="cellIs" dxfId="19547" priority="2980" stopIfTrue="1" operator="greaterThan">
      <formula>0</formula>
    </cfRule>
  </conditionalFormatting>
  <conditionalFormatting sqref="P57:Q57">
    <cfRule type="cellIs" dxfId="19546" priority="2976" stopIfTrue="1" operator="lessThan">
      <formula>0</formula>
    </cfRule>
    <cfRule type="cellIs" dxfId="19545" priority="2977" stopIfTrue="1" operator="greaterThan">
      <formula>0</formula>
    </cfRule>
  </conditionalFormatting>
  <conditionalFormatting sqref="P57:Q57">
    <cfRule type="cellIs" dxfId="19544" priority="2973" stopIfTrue="1" operator="lessThan">
      <formula>0</formula>
    </cfRule>
    <cfRule type="cellIs" dxfId="19543" priority="2974" stopIfTrue="1" operator="greaterThan">
      <formula>0</formula>
    </cfRule>
  </conditionalFormatting>
  <conditionalFormatting sqref="P57:Q57">
    <cfRule type="cellIs" dxfId="19542" priority="2970" stopIfTrue="1" operator="lessThan">
      <formula>0</formula>
    </cfRule>
    <cfRule type="cellIs" dxfId="19541" priority="2971" stopIfTrue="1" operator="greaterThan">
      <formula>0</formula>
    </cfRule>
  </conditionalFormatting>
  <conditionalFormatting sqref="P57:Q57">
    <cfRule type="cellIs" dxfId="19540" priority="2967" stopIfTrue="1" operator="lessThan">
      <formula>0</formula>
    </cfRule>
    <cfRule type="cellIs" dxfId="19539" priority="2968" stopIfTrue="1" operator="greaterThan">
      <formula>0</formula>
    </cfRule>
  </conditionalFormatting>
  <conditionalFormatting sqref="P57:Q57">
    <cfRule type="cellIs" dxfId="19538" priority="2964" stopIfTrue="1" operator="lessThan">
      <formula>0</formula>
    </cfRule>
    <cfRule type="cellIs" dxfId="19537" priority="2965" stopIfTrue="1" operator="greaterThan">
      <formula>0</formula>
    </cfRule>
  </conditionalFormatting>
  <conditionalFormatting sqref="P57:Q57">
    <cfRule type="cellIs" dxfId="19536" priority="2961" stopIfTrue="1" operator="lessThan">
      <formula>0</formula>
    </cfRule>
    <cfRule type="cellIs" dxfId="19535" priority="2962" stopIfTrue="1" operator="greaterThan">
      <formula>0</formula>
    </cfRule>
  </conditionalFormatting>
  <conditionalFormatting sqref="P57:Q57">
    <cfRule type="cellIs" dxfId="19534" priority="2958" stopIfTrue="1" operator="lessThan">
      <formula>0</formula>
    </cfRule>
    <cfRule type="cellIs" dxfId="19533" priority="2959" stopIfTrue="1" operator="greaterThan">
      <formula>0</formula>
    </cfRule>
  </conditionalFormatting>
  <conditionalFormatting sqref="P57:Q57">
    <cfRule type="cellIs" dxfId="19532" priority="2955" stopIfTrue="1" operator="lessThan">
      <formula>0</formula>
    </cfRule>
    <cfRule type="cellIs" dxfId="19531" priority="2956" stopIfTrue="1" operator="greaterThan">
      <formula>0</formula>
    </cfRule>
  </conditionalFormatting>
  <conditionalFormatting sqref="P57:Q57">
    <cfRule type="cellIs" dxfId="19530" priority="2952" stopIfTrue="1" operator="lessThan">
      <formula>0</formula>
    </cfRule>
    <cfRule type="cellIs" dxfId="19529" priority="2953" stopIfTrue="1" operator="greaterThan">
      <formula>0</formula>
    </cfRule>
  </conditionalFormatting>
  <conditionalFormatting sqref="P57:Q57">
    <cfRule type="cellIs" dxfId="19528" priority="2949" stopIfTrue="1" operator="lessThan">
      <formula>0</formula>
    </cfRule>
    <cfRule type="cellIs" dxfId="19527" priority="2950" stopIfTrue="1" operator="greaterThan">
      <formula>0</formula>
    </cfRule>
  </conditionalFormatting>
  <conditionalFormatting sqref="P57:Q57">
    <cfRule type="cellIs" dxfId="19526" priority="2946" stopIfTrue="1" operator="lessThan">
      <formula>0</formula>
    </cfRule>
    <cfRule type="cellIs" dxfId="19525" priority="2947" stopIfTrue="1" operator="greaterThan">
      <formula>0</formula>
    </cfRule>
  </conditionalFormatting>
  <conditionalFormatting sqref="P59:Q59">
    <cfRule type="cellIs" dxfId="19524" priority="2943" stopIfTrue="1" operator="lessThan">
      <formula>0</formula>
    </cfRule>
    <cfRule type="cellIs" dxfId="19523" priority="2944" stopIfTrue="1" operator="greaterThan">
      <formula>0</formula>
    </cfRule>
  </conditionalFormatting>
  <conditionalFormatting sqref="P59:Q59">
    <cfRule type="cellIs" dxfId="19522" priority="2940" stopIfTrue="1" operator="lessThan">
      <formula>0</formula>
    </cfRule>
    <cfRule type="cellIs" dxfId="19521" priority="2941" stopIfTrue="1" operator="greaterThan">
      <formula>0</formula>
    </cfRule>
  </conditionalFormatting>
  <conditionalFormatting sqref="P59:Q59">
    <cfRule type="cellIs" dxfId="19520" priority="2937" stopIfTrue="1" operator="lessThan">
      <formula>0</formula>
    </cfRule>
    <cfRule type="cellIs" dxfId="19519" priority="2938" stopIfTrue="1" operator="greaterThan">
      <formula>0</formula>
    </cfRule>
  </conditionalFormatting>
  <conditionalFormatting sqref="P59:Q59">
    <cfRule type="cellIs" dxfId="19518" priority="2934" stopIfTrue="1" operator="lessThan">
      <formula>0</formula>
    </cfRule>
    <cfRule type="cellIs" dxfId="19517" priority="2935" stopIfTrue="1" operator="greaterThan">
      <formula>0</formula>
    </cfRule>
  </conditionalFormatting>
  <conditionalFormatting sqref="P59:Q59">
    <cfRule type="cellIs" dxfId="19516" priority="2931" stopIfTrue="1" operator="lessThan">
      <formula>0</formula>
    </cfRule>
    <cfRule type="cellIs" dxfId="19515" priority="2932" stopIfTrue="1" operator="greaterThan">
      <formula>0</formula>
    </cfRule>
  </conditionalFormatting>
  <conditionalFormatting sqref="P59:Q59">
    <cfRule type="cellIs" dxfId="19514" priority="2928" stopIfTrue="1" operator="lessThan">
      <formula>0</formula>
    </cfRule>
    <cfRule type="cellIs" dxfId="19513" priority="2929" stopIfTrue="1" operator="greaterThan">
      <formula>0</formula>
    </cfRule>
  </conditionalFormatting>
  <conditionalFormatting sqref="P59:Q59">
    <cfRule type="cellIs" dxfId="19512" priority="2925" stopIfTrue="1" operator="lessThan">
      <formula>0</formula>
    </cfRule>
    <cfRule type="cellIs" dxfId="19511" priority="2926" stopIfTrue="1" operator="greaterThan">
      <formula>0</formula>
    </cfRule>
  </conditionalFormatting>
  <conditionalFormatting sqref="P59:Q59">
    <cfRule type="cellIs" dxfId="19510" priority="2922" stopIfTrue="1" operator="lessThan">
      <formula>0</formula>
    </cfRule>
    <cfRule type="cellIs" dxfId="19509" priority="2923" stopIfTrue="1" operator="greaterThan">
      <formula>0</formula>
    </cfRule>
  </conditionalFormatting>
  <conditionalFormatting sqref="P59:Q59">
    <cfRule type="cellIs" dxfId="19508" priority="2919" stopIfTrue="1" operator="lessThan">
      <formula>0</formula>
    </cfRule>
    <cfRule type="cellIs" dxfId="19507" priority="2920" stopIfTrue="1" operator="greaterThan">
      <formula>0</formula>
    </cfRule>
  </conditionalFormatting>
  <conditionalFormatting sqref="P59:Q59">
    <cfRule type="cellIs" dxfId="19506" priority="2916" stopIfTrue="1" operator="lessThan">
      <formula>0</formula>
    </cfRule>
    <cfRule type="cellIs" dxfId="19505" priority="2917" stopIfTrue="1" operator="greaterThan">
      <formula>0</formula>
    </cfRule>
  </conditionalFormatting>
  <conditionalFormatting sqref="P59:Q59">
    <cfRule type="cellIs" dxfId="19504" priority="2913" stopIfTrue="1" operator="lessThan">
      <formula>0</formula>
    </cfRule>
    <cfRule type="cellIs" dxfId="19503" priority="2914" stopIfTrue="1" operator="greaterThan">
      <formula>0</formula>
    </cfRule>
  </conditionalFormatting>
  <conditionalFormatting sqref="P59:Q59">
    <cfRule type="cellIs" dxfId="19502" priority="2910" stopIfTrue="1" operator="lessThan">
      <formula>0</formula>
    </cfRule>
    <cfRule type="cellIs" dxfId="19501" priority="2911" stopIfTrue="1" operator="greaterThan">
      <formula>0</formula>
    </cfRule>
  </conditionalFormatting>
  <conditionalFormatting sqref="P59:Q59">
    <cfRule type="cellIs" dxfId="19500" priority="2907" stopIfTrue="1" operator="lessThan">
      <formula>0</formula>
    </cfRule>
    <cfRule type="cellIs" dxfId="19499" priority="2908" stopIfTrue="1" operator="greaterThan">
      <formula>0</formula>
    </cfRule>
  </conditionalFormatting>
  <conditionalFormatting sqref="P59:Q59">
    <cfRule type="cellIs" dxfId="19498" priority="2904" stopIfTrue="1" operator="lessThan">
      <formula>0</formula>
    </cfRule>
    <cfRule type="cellIs" dxfId="19497" priority="2905" stopIfTrue="1" operator="greaterThan">
      <formula>0</formula>
    </cfRule>
  </conditionalFormatting>
  <conditionalFormatting sqref="P59:Q59">
    <cfRule type="cellIs" dxfId="19496" priority="2901" stopIfTrue="1" operator="lessThan">
      <formula>0</formula>
    </cfRule>
    <cfRule type="cellIs" dxfId="19495" priority="2902" stopIfTrue="1" operator="greaterThan">
      <formula>0</formula>
    </cfRule>
  </conditionalFormatting>
  <conditionalFormatting sqref="P59:Q59">
    <cfRule type="cellIs" dxfId="19494" priority="2898" stopIfTrue="1" operator="lessThan">
      <formula>0</formula>
    </cfRule>
    <cfRule type="cellIs" dxfId="19493" priority="2899" stopIfTrue="1" operator="greaterThan">
      <formula>0</formula>
    </cfRule>
  </conditionalFormatting>
  <conditionalFormatting sqref="P59:Q59">
    <cfRule type="cellIs" dxfId="19492" priority="2895" stopIfTrue="1" operator="lessThan">
      <formula>0</formula>
    </cfRule>
    <cfRule type="cellIs" dxfId="19491" priority="2896" stopIfTrue="1" operator="greaterThan">
      <formula>0</formula>
    </cfRule>
  </conditionalFormatting>
  <conditionalFormatting sqref="P59:Q59">
    <cfRule type="cellIs" dxfId="19490" priority="2892" stopIfTrue="1" operator="lessThan">
      <formula>0</formula>
    </cfRule>
    <cfRule type="cellIs" dxfId="19489" priority="2893" stopIfTrue="1" operator="greaterThan">
      <formula>0</formula>
    </cfRule>
  </conditionalFormatting>
  <conditionalFormatting sqref="P59:Q59">
    <cfRule type="cellIs" dxfId="19488" priority="2889" stopIfTrue="1" operator="lessThan">
      <formula>0</formula>
    </cfRule>
    <cfRule type="cellIs" dxfId="19487" priority="2890" stopIfTrue="1" operator="greaterThan">
      <formula>0</formula>
    </cfRule>
  </conditionalFormatting>
  <conditionalFormatting sqref="P59:Q59">
    <cfRule type="cellIs" dxfId="19486" priority="2886" stopIfTrue="1" operator="lessThan">
      <formula>0</formula>
    </cfRule>
    <cfRule type="cellIs" dxfId="19485" priority="2887" stopIfTrue="1" operator="greaterThan">
      <formula>0</formula>
    </cfRule>
  </conditionalFormatting>
  <conditionalFormatting sqref="P59:Q59">
    <cfRule type="cellIs" dxfId="19484" priority="2883" stopIfTrue="1" operator="lessThan">
      <formula>0</formula>
    </cfRule>
    <cfRule type="cellIs" dxfId="19483" priority="2884" stopIfTrue="1" operator="greaterThan">
      <formula>0</formula>
    </cfRule>
  </conditionalFormatting>
  <conditionalFormatting sqref="P59:Q59">
    <cfRule type="cellIs" dxfId="19482" priority="2880" stopIfTrue="1" operator="lessThan">
      <formula>0</formula>
    </cfRule>
    <cfRule type="cellIs" dxfId="19481" priority="2881" stopIfTrue="1" operator="greaterThan">
      <formula>0</formula>
    </cfRule>
  </conditionalFormatting>
  <conditionalFormatting sqref="P59:Q59">
    <cfRule type="cellIs" dxfId="19480" priority="2877" stopIfTrue="1" operator="lessThan">
      <formula>0</formula>
    </cfRule>
    <cfRule type="cellIs" dxfId="19479" priority="2878" stopIfTrue="1" operator="greaterThan">
      <formula>0</formula>
    </cfRule>
  </conditionalFormatting>
  <conditionalFormatting sqref="P59:Q59">
    <cfRule type="cellIs" dxfId="19478" priority="2874" stopIfTrue="1" operator="lessThan">
      <formula>0</formula>
    </cfRule>
    <cfRule type="cellIs" dxfId="19477" priority="2875" stopIfTrue="1" operator="greaterThan">
      <formula>0</formula>
    </cfRule>
  </conditionalFormatting>
  <conditionalFormatting sqref="P59:Q59">
    <cfRule type="cellIs" dxfId="19476" priority="2871" stopIfTrue="1" operator="lessThan">
      <formula>0</formula>
    </cfRule>
    <cfRule type="cellIs" dxfId="19475" priority="2872" stopIfTrue="1" operator="greaterThan">
      <formula>0</formula>
    </cfRule>
  </conditionalFormatting>
  <conditionalFormatting sqref="P59:Q59">
    <cfRule type="cellIs" dxfId="19474" priority="2868" stopIfTrue="1" operator="lessThan">
      <formula>0</formula>
    </cfRule>
    <cfRule type="cellIs" dxfId="19473" priority="2869" stopIfTrue="1" operator="greaterThan">
      <formula>0</formula>
    </cfRule>
  </conditionalFormatting>
  <conditionalFormatting sqref="P59:Q59">
    <cfRule type="cellIs" dxfId="19472" priority="2865" stopIfTrue="1" operator="lessThan">
      <formula>0</formula>
    </cfRule>
    <cfRule type="cellIs" dxfId="19471" priority="2866" stopIfTrue="1" operator="greaterThan">
      <formula>0</formula>
    </cfRule>
  </conditionalFormatting>
  <conditionalFormatting sqref="P59:Q59">
    <cfRule type="cellIs" dxfId="19470" priority="2862" stopIfTrue="1" operator="lessThan">
      <formula>0</formula>
    </cfRule>
    <cfRule type="cellIs" dxfId="19469" priority="2863" stopIfTrue="1" operator="greaterThan">
      <formula>0</formula>
    </cfRule>
  </conditionalFormatting>
  <conditionalFormatting sqref="P59:Q59">
    <cfRule type="cellIs" dxfId="19468" priority="2859" stopIfTrue="1" operator="lessThan">
      <formula>0</formula>
    </cfRule>
    <cfRule type="cellIs" dxfId="19467" priority="2860" stopIfTrue="1" operator="greaterThan">
      <formula>0</formula>
    </cfRule>
  </conditionalFormatting>
  <conditionalFormatting sqref="P59:Q59">
    <cfRule type="cellIs" dxfId="19466" priority="2856" stopIfTrue="1" operator="lessThan">
      <formula>0</formula>
    </cfRule>
    <cfRule type="cellIs" dxfId="19465" priority="2857" stopIfTrue="1" operator="greaterThan">
      <formula>0</formula>
    </cfRule>
  </conditionalFormatting>
  <conditionalFormatting sqref="P59:Q59">
    <cfRule type="cellIs" dxfId="19464" priority="2853" stopIfTrue="1" operator="lessThan">
      <formula>0</formula>
    </cfRule>
    <cfRule type="cellIs" dxfId="19463" priority="2854" stopIfTrue="1" operator="greaterThan">
      <formula>0</formula>
    </cfRule>
  </conditionalFormatting>
  <conditionalFormatting sqref="P59:Q59">
    <cfRule type="cellIs" dxfId="19462" priority="2850" stopIfTrue="1" operator="lessThan">
      <formula>0</formula>
    </cfRule>
    <cfRule type="cellIs" dxfId="19461" priority="2851" stopIfTrue="1" operator="greaterThan">
      <formula>0</formula>
    </cfRule>
  </conditionalFormatting>
  <conditionalFormatting sqref="P59:Q59">
    <cfRule type="cellIs" dxfId="19460" priority="2847" stopIfTrue="1" operator="lessThan">
      <formula>0</formula>
    </cfRule>
    <cfRule type="cellIs" dxfId="19459" priority="2848" stopIfTrue="1" operator="greaterThan">
      <formula>0</formula>
    </cfRule>
  </conditionalFormatting>
  <conditionalFormatting sqref="P59:Q59">
    <cfRule type="cellIs" dxfId="19458" priority="2844" stopIfTrue="1" operator="lessThan">
      <formula>0</formula>
    </cfRule>
    <cfRule type="cellIs" dxfId="19457" priority="2845" stopIfTrue="1" operator="greaterThan">
      <formula>0</formula>
    </cfRule>
  </conditionalFormatting>
  <conditionalFormatting sqref="P59:Q59">
    <cfRule type="cellIs" dxfId="19456" priority="2841" stopIfTrue="1" operator="lessThan">
      <formula>0</formula>
    </cfRule>
    <cfRule type="cellIs" dxfId="19455" priority="2842" stopIfTrue="1" operator="greaterThan">
      <formula>0</formula>
    </cfRule>
  </conditionalFormatting>
  <conditionalFormatting sqref="P59:Q59">
    <cfRule type="cellIs" dxfId="19454" priority="2838" stopIfTrue="1" operator="lessThan">
      <formula>0</formula>
    </cfRule>
    <cfRule type="cellIs" dxfId="19453" priority="2839" stopIfTrue="1" operator="greaterThan">
      <formula>0</formula>
    </cfRule>
  </conditionalFormatting>
  <conditionalFormatting sqref="P59:Q59">
    <cfRule type="cellIs" dxfId="19452" priority="2835" stopIfTrue="1" operator="lessThan">
      <formula>0</formula>
    </cfRule>
    <cfRule type="cellIs" dxfId="19451" priority="2836" stopIfTrue="1" operator="greaterThan">
      <formula>0</formula>
    </cfRule>
  </conditionalFormatting>
  <conditionalFormatting sqref="P59:Q59">
    <cfRule type="cellIs" dxfId="19450" priority="2832" stopIfTrue="1" operator="lessThan">
      <formula>0</formula>
    </cfRule>
    <cfRule type="cellIs" dxfId="19449" priority="2833" stopIfTrue="1" operator="greaterThan">
      <formula>0</formula>
    </cfRule>
  </conditionalFormatting>
  <conditionalFormatting sqref="P59:Q59">
    <cfRule type="cellIs" dxfId="19448" priority="2829" stopIfTrue="1" operator="lessThan">
      <formula>0</formula>
    </cfRule>
    <cfRule type="cellIs" dxfId="19447" priority="2830" stopIfTrue="1" operator="greaterThan">
      <formula>0</formula>
    </cfRule>
  </conditionalFormatting>
  <conditionalFormatting sqref="P59:Q59">
    <cfRule type="cellIs" dxfId="19446" priority="2826" stopIfTrue="1" operator="lessThan">
      <formula>0</formula>
    </cfRule>
    <cfRule type="cellIs" dxfId="19445" priority="2827" stopIfTrue="1" operator="greaterThan">
      <formula>0</formula>
    </cfRule>
  </conditionalFormatting>
  <conditionalFormatting sqref="P59:Q59">
    <cfRule type="cellIs" dxfId="19444" priority="2823" stopIfTrue="1" operator="lessThan">
      <formula>0</formula>
    </cfRule>
    <cfRule type="cellIs" dxfId="19443" priority="2824" stopIfTrue="1" operator="greaterThan">
      <formula>0</formula>
    </cfRule>
  </conditionalFormatting>
  <conditionalFormatting sqref="P59:Q59">
    <cfRule type="cellIs" dxfId="19442" priority="2820" stopIfTrue="1" operator="lessThan">
      <formula>0</formula>
    </cfRule>
    <cfRule type="cellIs" dxfId="19441" priority="2821" stopIfTrue="1" operator="greaterThan">
      <formula>0</formula>
    </cfRule>
  </conditionalFormatting>
  <conditionalFormatting sqref="P61:Q61">
    <cfRule type="cellIs" dxfId="19440" priority="2817" stopIfTrue="1" operator="lessThan">
      <formula>0</formula>
    </cfRule>
    <cfRule type="cellIs" dxfId="19439" priority="2818" stopIfTrue="1" operator="greaterThan">
      <formula>0</formula>
    </cfRule>
  </conditionalFormatting>
  <conditionalFormatting sqref="P61:Q61">
    <cfRule type="cellIs" dxfId="19438" priority="2814" stopIfTrue="1" operator="lessThan">
      <formula>0</formula>
    </cfRule>
    <cfRule type="cellIs" dxfId="19437" priority="2815" stopIfTrue="1" operator="greaterThan">
      <formula>0</formula>
    </cfRule>
  </conditionalFormatting>
  <conditionalFormatting sqref="P61:Q61">
    <cfRule type="cellIs" dxfId="19436" priority="2811" stopIfTrue="1" operator="lessThan">
      <formula>0</formula>
    </cfRule>
    <cfRule type="cellIs" dxfId="19435" priority="2812" stopIfTrue="1" operator="greaterThan">
      <formula>0</formula>
    </cfRule>
  </conditionalFormatting>
  <conditionalFormatting sqref="P61:Q61">
    <cfRule type="cellIs" dxfId="19434" priority="2808" stopIfTrue="1" operator="lessThan">
      <formula>0</formula>
    </cfRule>
    <cfRule type="cellIs" dxfId="19433" priority="2809" stopIfTrue="1" operator="greaterThan">
      <formula>0</formula>
    </cfRule>
  </conditionalFormatting>
  <conditionalFormatting sqref="P61:Q61">
    <cfRule type="cellIs" dxfId="19432" priority="2805" stopIfTrue="1" operator="lessThan">
      <formula>0</formula>
    </cfRule>
    <cfRule type="cellIs" dxfId="19431" priority="2806" stopIfTrue="1" operator="greaterThan">
      <formula>0</formula>
    </cfRule>
  </conditionalFormatting>
  <conditionalFormatting sqref="P61:Q61">
    <cfRule type="cellIs" dxfId="19430" priority="2802" stopIfTrue="1" operator="lessThan">
      <formula>0</formula>
    </cfRule>
    <cfRule type="cellIs" dxfId="19429" priority="2803" stopIfTrue="1" operator="greaterThan">
      <formula>0</formula>
    </cfRule>
  </conditionalFormatting>
  <conditionalFormatting sqref="P61:Q61">
    <cfRule type="cellIs" dxfId="19428" priority="2799" stopIfTrue="1" operator="lessThan">
      <formula>0</formula>
    </cfRule>
    <cfRule type="cellIs" dxfId="19427" priority="2800" stopIfTrue="1" operator="greaterThan">
      <formula>0</formula>
    </cfRule>
  </conditionalFormatting>
  <conditionalFormatting sqref="P61:Q61">
    <cfRule type="cellIs" dxfId="19426" priority="2796" stopIfTrue="1" operator="lessThan">
      <formula>0</formula>
    </cfRule>
    <cfRule type="cellIs" dxfId="19425" priority="2797" stopIfTrue="1" operator="greaterThan">
      <formula>0</formula>
    </cfRule>
  </conditionalFormatting>
  <conditionalFormatting sqref="P61:Q61">
    <cfRule type="cellIs" dxfId="19424" priority="2793" stopIfTrue="1" operator="lessThan">
      <formula>0</formula>
    </cfRule>
    <cfRule type="cellIs" dxfId="19423" priority="2794" stopIfTrue="1" operator="greaterThan">
      <formula>0</formula>
    </cfRule>
  </conditionalFormatting>
  <conditionalFormatting sqref="P61:Q61">
    <cfRule type="cellIs" dxfId="19422" priority="2790" stopIfTrue="1" operator="lessThan">
      <formula>0</formula>
    </cfRule>
    <cfRule type="cellIs" dxfId="19421" priority="2791" stopIfTrue="1" operator="greaterThan">
      <formula>0</formula>
    </cfRule>
  </conditionalFormatting>
  <conditionalFormatting sqref="P61:Q61">
    <cfRule type="cellIs" dxfId="19420" priority="2787" stopIfTrue="1" operator="lessThan">
      <formula>0</formula>
    </cfRule>
    <cfRule type="cellIs" dxfId="19419" priority="2788" stopIfTrue="1" operator="greaterThan">
      <formula>0</formula>
    </cfRule>
  </conditionalFormatting>
  <conditionalFormatting sqref="P61:Q61">
    <cfRule type="cellIs" dxfId="19418" priority="2784" stopIfTrue="1" operator="lessThan">
      <formula>0</formula>
    </cfRule>
    <cfRule type="cellIs" dxfId="19417" priority="2785" stopIfTrue="1" operator="greaterThan">
      <formula>0</formula>
    </cfRule>
  </conditionalFormatting>
  <conditionalFormatting sqref="P61:Q61">
    <cfRule type="cellIs" dxfId="19416" priority="2781" stopIfTrue="1" operator="lessThan">
      <formula>0</formula>
    </cfRule>
    <cfRule type="cellIs" dxfId="19415" priority="2782" stopIfTrue="1" operator="greaterThan">
      <formula>0</formula>
    </cfRule>
  </conditionalFormatting>
  <conditionalFormatting sqref="P61:Q61">
    <cfRule type="cellIs" dxfId="19414" priority="2778" stopIfTrue="1" operator="lessThan">
      <formula>0</formula>
    </cfRule>
    <cfRule type="cellIs" dxfId="19413" priority="2779" stopIfTrue="1" operator="greaterThan">
      <formula>0</formula>
    </cfRule>
  </conditionalFormatting>
  <conditionalFormatting sqref="P61:Q61">
    <cfRule type="cellIs" dxfId="19412" priority="2775" stopIfTrue="1" operator="lessThan">
      <formula>0</formula>
    </cfRule>
    <cfRule type="cellIs" dxfId="19411" priority="2776" stopIfTrue="1" operator="greaterThan">
      <formula>0</formula>
    </cfRule>
  </conditionalFormatting>
  <conditionalFormatting sqref="P61:Q61">
    <cfRule type="cellIs" dxfId="19410" priority="2772" stopIfTrue="1" operator="lessThan">
      <formula>0</formula>
    </cfRule>
    <cfRule type="cellIs" dxfId="19409" priority="2773" stopIfTrue="1" operator="greaterThan">
      <formula>0</formula>
    </cfRule>
  </conditionalFormatting>
  <conditionalFormatting sqref="P61:Q61">
    <cfRule type="cellIs" dxfId="19408" priority="2769" stopIfTrue="1" operator="lessThan">
      <formula>0</formula>
    </cfRule>
    <cfRule type="cellIs" dxfId="19407" priority="2770" stopIfTrue="1" operator="greaterThan">
      <formula>0</formula>
    </cfRule>
  </conditionalFormatting>
  <conditionalFormatting sqref="P61:Q61">
    <cfRule type="cellIs" dxfId="19406" priority="2766" stopIfTrue="1" operator="lessThan">
      <formula>0</formula>
    </cfRule>
    <cfRule type="cellIs" dxfId="19405" priority="2767" stopIfTrue="1" operator="greaterThan">
      <formula>0</formula>
    </cfRule>
  </conditionalFormatting>
  <conditionalFormatting sqref="P61:Q61">
    <cfRule type="cellIs" dxfId="19404" priority="2763" stopIfTrue="1" operator="lessThan">
      <formula>0</formula>
    </cfRule>
    <cfRule type="cellIs" dxfId="19403" priority="2764" stopIfTrue="1" operator="greaterThan">
      <formula>0</formula>
    </cfRule>
  </conditionalFormatting>
  <conditionalFormatting sqref="P61:Q61">
    <cfRule type="cellIs" dxfId="19402" priority="2760" stopIfTrue="1" operator="lessThan">
      <formula>0</formula>
    </cfRule>
    <cfRule type="cellIs" dxfId="19401" priority="2761" stopIfTrue="1" operator="greaterThan">
      <formula>0</formula>
    </cfRule>
  </conditionalFormatting>
  <conditionalFormatting sqref="P61:Q61">
    <cfRule type="cellIs" dxfId="19400" priority="2757" stopIfTrue="1" operator="lessThan">
      <formula>0</formula>
    </cfRule>
    <cfRule type="cellIs" dxfId="19399" priority="2758" stopIfTrue="1" operator="greaterThan">
      <formula>0</formula>
    </cfRule>
  </conditionalFormatting>
  <conditionalFormatting sqref="P61:Q61">
    <cfRule type="cellIs" dxfId="19398" priority="2754" stopIfTrue="1" operator="lessThan">
      <formula>0</formula>
    </cfRule>
    <cfRule type="cellIs" dxfId="19397" priority="2755" stopIfTrue="1" operator="greaterThan">
      <formula>0</formula>
    </cfRule>
  </conditionalFormatting>
  <conditionalFormatting sqref="P61:Q61">
    <cfRule type="cellIs" dxfId="19396" priority="2751" stopIfTrue="1" operator="lessThan">
      <formula>0</formula>
    </cfRule>
    <cfRule type="cellIs" dxfId="19395" priority="2752" stopIfTrue="1" operator="greaterThan">
      <formula>0</formula>
    </cfRule>
  </conditionalFormatting>
  <conditionalFormatting sqref="P61:Q61">
    <cfRule type="cellIs" dxfId="19394" priority="2748" stopIfTrue="1" operator="lessThan">
      <formula>0</formula>
    </cfRule>
    <cfRule type="cellIs" dxfId="19393" priority="2749" stopIfTrue="1" operator="greaterThan">
      <formula>0</formula>
    </cfRule>
  </conditionalFormatting>
  <conditionalFormatting sqref="P61:Q61">
    <cfRule type="cellIs" dxfId="19392" priority="2745" stopIfTrue="1" operator="lessThan">
      <formula>0</formula>
    </cfRule>
    <cfRule type="cellIs" dxfId="19391" priority="2746" stopIfTrue="1" operator="greaterThan">
      <formula>0</formula>
    </cfRule>
  </conditionalFormatting>
  <conditionalFormatting sqref="P61:Q61">
    <cfRule type="cellIs" dxfId="19390" priority="2742" stopIfTrue="1" operator="lessThan">
      <formula>0</formula>
    </cfRule>
    <cfRule type="cellIs" dxfId="19389" priority="2743" stopIfTrue="1" operator="greaterThan">
      <formula>0</formula>
    </cfRule>
  </conditionalFormatting>
  <conditionalFormatting sqref="P61:Q61">
    <cfRule type="cellIs" dxfId="19388" priority="2739" stopIfTrue="1" operator="lessThan">
      <formula>0</formula>
    </cfRule>
    <cfRule type="cellIs" dxfId="19387" priority="2740" stopIfTrue="1" operator="greaterThan">
      <formula>0</formula>
    </cfRule>
  </conditionalFormatting>
  <conditionalFormatting sqref="P61:Q61">
    <cfRule type="cellIs" dxfId="19386" priority="2736" stopIfTrue="1" operator="lessThan">
      <formula>0</formula>
    </cfRule>
    <cfRule type="cellIs" dxfId="19385" priority="2737" stopIfTrue="1" operator="greaterThan">
      <formula>0</formula>
    </cfRule>
  </conditionalFormatting>
  <conditionalFormatting sqref="P61:Q61">
    <cfRule type="cellIs" dxfId="19384" priority="2733" stopIfTrue="1" operator="lessThan">
      <formula>0</formula>
    </cfRule>
    <cfRule type="cellIs" dxfId="19383" priority="2734" stopIfTrue="1" operator="greaterThan">
      <formula>0</formula>
    </cfRule>
  </conditionalFormatting>
  <conditionalFormatting sqref="P61:Q61">
    <cfRule type="cellIs" dxfId="19382" priority="2730" stopIfTrue="1" operator="lessThan">
      <formula>0</formula>
    </cfRule>
    <cfRule type="cellIs" dxfId="19381" priority="2731" stopIfTrue="1" operator="greaterThan">
      <formula>0</formula>
    </cfRule>
  </conditionalFormatting>
  <conditionalFormatting sqref="P61:Q61">
    <cfRule type="cellIs" dxfId="19380" priority="2727" stopIfTrue="1" operator="lessThan">
      <formula>0</formula>
    </cfRule>
    <cfRule type="cellIs" dxfId="19379" priority="2728" stopIfTrue="1" operator="greaterThan">
      <formula>0</formula>
    </cfRule>
  </conditionalFormatting>
  <conditionalFormatting sqref="P61:Q61">
    <cfRule type="cellIs" dxfId="19378" priority="2724" stopIfTrue="1" operator="lessThan">
      <formula>0</formula>
    </cfRule>
    <cfRule type="cellIs" dxfId="19377" priority="2725" stopIfTrue="1" operator="greaterThan">
      <formula>0</formula>
    </cfRule>
  </conditionalFormatting>
  <conditionalFormatting sqref="P61:Q61">
    <cfRule type="cellIs" dxfId="19376" priority="2721" stopIfTrue="1" operator="lessThan">
      <formula>0</formula>
    </cfRule>
    <cfRule type="cellIs" dxfId="19375" priority="2722" stopIfTrue="1" operator="greaterThan">
      <formula>0</formula>
    </cfRule>
  </conditionalFormatting>
  <conditionalFormatting sqref="P61:Q61">
    <cfRule type="cellIs" dxfId="19374" priority="2718" stopIfTrue="1" operator="lessThan">
      <formula>0</formula>
    </cfRule>
    <cfRule type="cellIs" dxfId="19373" priority="2719" stopIfTrue="1" operator="greaterThan">
      <formula>0</formula>
    </cfRule>
  </conditionalFormatting>
  <conditionalFormatting sqref="P61:Q61">
    <cfRule type="cellIs" dxfId="19372" priority="2715" stopIfTrue="1" operator="lessThan">
      <formula>0</formula>
    </cfRule>
    <cfRule type="cellIs" dxfId="19371" priority="2716" stopIfTrue="1" operator="greaterThan">
      <formula>0</formula>
    </cfRule>
  </conditionalFormatting>
  <conditionalFormatting sqref="P61:Q61">
    <cfRule type="cellIs" dxfId="19370" priority="2712" stopIfTrue="1" operator="lessThan">
      <formula>0</formula>
    </cfRule>
    <cfRule type="cellIs" dxfId="19369" priority="2713" stopIfTrue="1" operator="greaterThan">
      <formula>0</formula>
    </cfRule>
  </conditionalFormatting>
  <conditionalFormatting sqref="P61:Q61">
    <cfRule type="cellIs" dxfId="19368" priority="2709" stopIfTrue="1" operator="lessThan">
      <formula>0</formula>
    </cfRule>
    <cfRule type="cellIs" dxfId="19367" priority="2710" stopIfTrue="1" operator="greaterThan">
      <formula>0</formula>
    </cfRule>
  </conditionalFormatting>
  <conditionalFormatting sqref="P61:Q61">
    <cfRule type="cellIs" dxfId="19366" priority="2706" stopIfTrue="1" operator="lessThan">
      <formula>0</formula>
    </cfRule>
    <cfRule type="cellIs" dxfId="19365" priority="2707" stopIfTrue="1" operator="greaterThan">
      <formula>0</formula>
    </cfRule>
  </conditionalFormatting>
  <conditionalFormatting sqref="P61:Q61">
    <cfRule type="cellIs" dxfId="19364" priority="2703" stopIfTrue="1" operator="lessThan">
      <formula>0</formula>
    </cfRule>
    <cfRule type="cellIs" dxfId="19363" priority="2704" stopIfTrue="1" operator="greaterThan">
      <formula>0</formula>
    </cfRule>
  </conditionalFormatting>
  <conditionalFormatting sqref="P61:Q61">
    <cfRule type="cellIs" dxfId="19362" priority="2700" stopIfTrue="1" operator="lessThan">
      <formula>0</formula>
    </cfRule>
    <cfRule type="cellIs" dxfId="19361" priority="2701" stopIfTrue="1" operator="greaterThan">
      <formula>0</formula>
    </cfRule>
  </conditionalFormatting>
  <conditionalFormatting sqref="P61:Q61">
    <cfRule type="cellIs" dxfId="19360" priority="2697" stopIfTrue="1" operator="lessThan">
      <formula>0</formula>
    </cfRule>
    <cfRule type="cellIs" dxfId="19359" priority="2698" stopIfTrue="1" operator="greaterThan">
      <formula>0</formula>
    </cfRule>
  </conditionalFormatting>
  <conditionalFormatting sqref="P61:Q61">
    <cfRule type="cellIs" dxfId="19358" priority="2694" stopIfTrue="1" operator="lessThan">
      <formula>0</formula>
    </cfRule>
    <cfRule type="cellIs" dxfId="19357" priority="2695" stopIfTrue="1" operator="greaterThan">
      <formula>0</formula>
    </cfRule>
  </conditionalFormatting>
  <conditionalFormatting sqref="P63:Q63">
    <cfRule type="cellIs" dxfId="19356" priority="2691" stopIfTrue="1" operator="lessThan">
      <formula>0</formula>
    </cfRule>
    <cfRule type="cellIs" dxfId="19355" priority="2692" stopIfTrue="1" operator="greaterThan">
      <formula>0</formula>
    </cfRule>
  </conditionalFormatting>
  <conditionalFormatting sqref="P63:Q63">
    <cfRule type="cellIs" dxfId="19354" priority="2688" stopIfTrue="1" operator="lessThan">
      <formula>0</formula>
    </cfRule>
    <cfRule type="cellIs" dxfId="19353" priority="2689" stopIfTrue="1" operator="greaterThan">
      <formula>0</formula>
    </cfRule>
  </conditionalFormatting>
  <conditionalFormatting sqref="P63:Q63">
    <cfRule type="cellIs" dxfId="19352" priority="2685" stopIfTrue="1" operator="lessThan">
      <formula>0</formula>
    </cfRule>
    <cfRule type="cellIs" dxfId="19351" priority="2686" stopIfTrue="1" operator="greaterThan">
      <formula>0</formula>
    </cfRule>
  </conditionalFormatting>
  <conditionalFormatting sqref="P63:Q63">
    <cfRule type="cellIs" dxfId="19350" priority="2682" stopIfTrue="1" operator="lessThan">
      <formula>0</formula>
    </cfRule>
    <cfRule type="cellIs" dxfId="19349" priority="2683" stopIfTrue="1" operator="greaterThan">
      <formula>0</formula>
    </cfRule>
  </conditionalFormatting>
  <conditionalFormatting sqref="P63:Q63">
    <cfRule type="cellIs" dxfId="19348" priority="2679" stopIfTrue="1" operator="lessThan">
      <formula>0</formula>
    </cfRule>
    <cfRule type="cellIs" dxfId="19347" priority="2680" stopIfTrue="1" operator="greaterThan">
      <formula>0</formula>
    </cfRule>
  </conditionalFormatting>
  <conditionalFormatting sqref="P63:Q63">
    <cfRule type="cellIs" dxfId="19346" priority="2676" stopIfTrue="1" operator="lessThan">
      <formula>0</formula>
    </cfRule>
    <cfRule type="cellIs" dxfId="19345" priority="2677" stopIfTrue="1" operator="greaterThan">
      <formula>0</formula>
    </cfRule>
  </conditionalFormatting>
  <conditionalFormatting sqref="P63:Q63">
    <cfRule type="cellIs" dxfId="19344" priority="2673" stopIfTrue="1" operator="lessThan">
      <formula>0</formula>
    </cfRule>
    <cfRule type="cellIs" dxfId="19343" priority="2674" stopIfTrue="1" operator="greaterThan">
      <formula>0</formula>
    </cfRule>
  </conditionalFormatting>
  <conditionalFormatting sqref="P63:Q63">
    <cfRule type="cellIs" dxfId="19342" priority="2670" stopIfTrue="1" operator="lessThan">
      <formula>0</formula>
    </cfRule>
    <cfRule type="cellIs" dxfId="19341" priority="2671" stopIfTrue="1" operator="greaterThan">
      <formula>0</formula>
    </cfRule>
  </conditionalFormatting>
  <conditionalFormatting sqref="P63:Q63">
    <cfRule type="cellIs" dxfId="19340" priority="2667" stopIfTrue="1" operator="lessThan">
      <formula>0</formula>
    </cfRule>
    <cfRule type="cellIs" dxfId="19339" priority="2668" stopIfTrue="1" operator="greaterThan">
      <formula>0</formula>
    </cfRule>
  </conditionalFormatting>
  <conditionalFormatting sqref="P63:Q63">
    <cfRule type="cellIs" dxfId="19338" priority="2664" stopIfTrue="1" operator="lessThan">
      <formula>0</formula>
    </cfRule>
    <cfRule type="cellIs" dxfId="19337" priority="2665" stopIfTrue="1" operator="greaterThan">
      <formula>0</formula>
    </cfRule>
  </conditionalFormatting>
  <conditionalFormatting sqref="P63:Q63">
    <cfRule type="cellIs" dxfId="19336" priority="2661" stopIfTrue="1" operator="lessThan">
      <formula>0</formula>
    </cfRule>
    <cfRule type="cellIs" dxfId="19335" priority="2662" stopIfTrue="1" operator="greaterThan">
      <formula>0</formula>
    </cfRule>
  </conditionalFormatting>
  <conditionalFormatting sqref="P63:Q63">
    <cfRule type="cellIs" dxfId="19334" priority="2658" stopIfTrue="1" operator="lessThan">
      <formula>0</formula>
    </cfRule>
    <cfRule type="cellIs" dxfId="19333" priority="2659" stopIfTrue="1" operator="greaterThan">
      <formula>0</formula>
    </cfRule>
  </conditionalFormatting>
  <conditionalFormatting sqref="P63:Q63">
    <cfRule type="cellIs" dxfId="19332" priority="2655" stopIfTrue="1" operator="lessThan">
      <formula>0</formula>
    </cfRule>
    <cfRule type="cellIs" dxfId="19331" priority="2656" stopIfTrue="1" operator="greaterThan">
      <formula>0</formula>
    </cfRule>
  </conditionalFormatting>
  <conditionalFormatting sqref="P63:Q63">
    <cfRule type="cellIs" dxfId="19330" priority="2652" stopIfTrue="1" operator="lessThan">
      <formula>0</formula>
    </cfRule>
    <cfRule type="cellIs" dxfId="19329" priority="2653" stopIfTrue="1" operator="greaterThan">
      <formula>0</formula>
    </cfRule>
  </conditionalFormatting>
  <conditionalFormatting sqref="P63:Q63">
    <cfRule type="cellIs" dxfId="19328" priority="2649" stopIfTrue="1" operator="lessThan">
      <formula>0</formula>
    </cfRule>
    <cfRule type="cellIs" dxfId="19327" priority="2650" stopIfTrue="1" operator="greaterThan">
      <formula>0</formula>
    </cfRule>
  </conditionalFormatting>
  <conditionalFormatting sqref="P63:Q63">
    <cfRule type="cellIs" dxfId="19326" priority="2646" stopIfTrue="1" operator="lessThan">
      <formula>0</formula>
    </cfRule>
    <cfRule type="cellIs" dxfId="19325" priority="2647" stopIfTrue="1" operator="greaterThan">
      <formula>0</formula>
    </cfRule>
  </conditionalFormatting>
  <conditionalFormatting sqref="P63:Q63">
    <cfRule type="cellIs" dxfId="19324" priority="2643" stopIfTrue="1" operator="lessThan">
      <formula>0</formula>
    </cfRule>
    <cfRule type="cellIs" dxfId="19323" priority="2644" stopIfTrue="1" operator="greaterThan">
      <formula>0</formula>
    </cfRule>
  </conditionalFormatting>
  <conditionalFormatting sqref="P63:Q63">
    <cfRule type="cellIs" dxfId="19322" priority="2640" stopIfTrue="1" operator="lessThan">
      <formula>0</formula>
    </cfRule>
    <cfRule type="cellIs" dxfId="19321" priority="2641" stopIfTrue="1" operator="greaterThan">
      <formula>0</formula>
    </cfRule>
  </conditionalFormatting>
  <conditionalFormatting sqref="P63:Q63">
    <cfRule type="cellIs" dxfId="19320" priority="2637" stopIfTrue="1" operator="lessThan">
      <formula>0</formula>
    </cfRule>
    <cfRule type="cellIs" dxfId="19319" priority="2638" stopIfTrue="1" operator="greaterThan">
      <formula>0</formula>
    </cfRule>
  </conditionalFormatting>
  <conditionalFormatting sqref="P63:Q63">
    <cfRule type="cellIs" dxfId="19318" priority="2634" stopIfTrue="1" operator="lessThan">
      <formula>0</formula>
    </cfRule>
    <cfRule type="cellIs" dxfId="19317" priority="2635" stopIfTrue="1" operator="greaterThan">
      <formula>0</formula>
    </cfRule>
  </conditionalFormatting>
  <conditionalFormatting sqref="P63:Q63">
    <cfRule type="cellIs" dxfId="19316" priority="2631" stopIfTrue="1" operator="lessThan">
      <formula>0</formula>
    </cfRule>
    <cfRule type="cellIs" dxfId="19315" priority="2632" stopIfTrue="1" operator="greaterThan">
      <formula>0</formula>
    </cfRule>
  </conditionalFormatting>
  <conditionalFormatting sqref="P63:Q63">
    <cfRule type="cellIs" dxfId="19314" priority="2628" stopIfTrue="1" operator="lessThan">
      <formula>0</formula>
    </cfRule>
    <cfRule type="cellIs" dxfId="19313" priority="2629" stopIfTrue="1" operator="greaterThan">
      <formula>0</formula>
    </cfRule>
  </conditionalFormatting>
  <conditionalFormatting sqref="P63:Q63">
    <cfRule type="cellIs" dxfId="19312" priority="2625" stopIfTrue="1" operator="lessThan">
      <formula>0</formula>
    </cfRule>
    <cfRule type="cellIs" dxfId="19311" priority="2626" stopIfTrue="1" operator="greaterThan">
      <formula>0</formula>
    </cfRule>
  </conditionalFormatting>
  <conditionalFormatting sqref="P63:Q63">
    <cfRule type="cellIs" dxfId="19310" priority="2622" stopIfTrue="1" operator="lessThan">
      <formula>0</formula>
    </cfRule>
    <cfRule type="cellIs" dxfId="19309" priority="2623" stopIfTrue="1" operator="greaterThan">
      <formula>0</formula>
    </cfRule>
  </conditionalFormatting>
  <conditionalFormatting sqref="P63:Q63">
    <cfRule type="cellIs" dxfId="19308" priority="2619" stopIfTrue="1" operator="lessThan">
      <formula>0</formula>
    </cfRule>
    <cfRule type="cellIs" dxfId="19307" priority="2620" stopIfTrue="1" operator="greaterThan">
      <formula>0</formula>
    </cfRule>
  </conditionalFormatting>
  <conditionalFormatting sqref="P63:Q63">
    <cfRule type="cellIs" dxfId="19306" priority="2616" stopIfTrue="1" operator="lessThan">
      <formula>0</formula>
    </cfRule>
    <cfRule type="cellIs" dxfId="19305" priority="2617" stopIfTrue="1" operator="greaterThan">
      <formula>0</formula>
    </cfRule>
  </conditionalFormatting>
  <conditionalFormatting sqref="P63:Q63">
    <cfRule type="cellIs" dxfId="19304" priority="2613" stopIfTrue="1" operator="lessThan">
      <formula>0</formula>
    </cfRule>
    <cfRule type="cellIs" dxfId="19303" priority="2614" stopIfTrue="1" operator="greaterThan">
      <formula>0</formula>
    </cfRule>
  </conditionalFormatting>
  <conditionalFormatting sqref="P63:Q63">
    <cfRule type="cellIs" dxfId="19302" priority="2610" stopIfTrue="1" operator="lessThan">
      <formula>0</formula>
    </cfRule>
    <cfRule type="cellIs" dxfId="19301" priority="2611" stopIfTrue="1" operator="greaterThan">
      <formula>0</formula>
    </cfRule>
  </conditionalFormatting>
  <conditionalFormatting sqref="P63:Q63">
    <cfRule type="cellIs" dxfId="19300" priority="2607" stopIfTrue="1" operator="lessThan">
      <formula>0</formula>
    </cfRule>
    <cfRule type="cellIs" dxfId="19299" priority="2608" stopIfTrue="1" operator="greaterThan">
      <formula>0</formula>
    </cfRule>
  </conditionalFormatting>
  <conditionalFormatting sqref="P63:Q63">
    <cfRule type="cellIs" dxfId="19298" priority="2604" stopIfTrue="1" operator="lessThan">
      <formula>0</formula>
    </cfRule>
    <cfRule type="cellIs" dxfId="19297" priority="2605" stopIfTrue="1" operator="greaterThan">
      <formula>0</formula>
    </cfRule>
  </conditionalFormatting>
  <conditionalFormatting sqref="P63:Q63">
    <cfRule type="cellIs" dxfId="19296" priority="2601" stopIfTrue="1" operator="lessThan">
      <formula>0</formula>
    </cfRule>
    <cfRule type="cellIs" dxfId="19295" priority="2602" stopIfTrue="1" operator="greaterThan">
      <formula>0</formula>
    </cfRule>
  </conditionalFormatting>
  <conditionalFormatting sqref="P63:Q63">
    <cfRule type="cellIs" dxfId="19294" priority="2598" stopIfTrue="1" operator="lessThan">
      <formula>0</formula>
    </cfRule>
    <cfRule type="cellIs" dxfId="19293" priority="2599" stopIfTrue="1" operator="greaterThan">
      <formula>0</formula>
    </cfRule>
  </conditionalFormatting>
  <conditionalFormatting sqref="P63:Q63">
    <cfRule type="cellIs" dxfId="19292" priority="2595" stopIfTrue="1" operator="lessThan">
      <formula>0</formula>
    </cfRule>
    <cfRule type="cellIs" dxfId="19291" priority="2596" stopIfTrue="1" operator="greaterThan">
      <formula>0</formula>
    </cfRule>
  </conditionalFormatting>
  <conditionalFormatting sqref="P63:Q63">
    <cfRule type="cellIs" dxfId="19290" priority="2592" stopIfTrue="1" operator="lessThan">
      <formula>0</formula>
    </cfRule>
    <cfRule type="cellIs" dxfId="19289" priority="2593" stopIfTrue="1" operator="greaterThan">
      <formula>0</formula>
    </cfRule>
  </conditionalFormatting>
  <conditionalFormatting sqref="P63:Q63">
    <cfRule type="cellIs" dxfId="19288" priority="2589" stopIfTrue="1" operator="lessThan">
      <formula>0</formula>
    </cfRule>
    <cfRule type="cellIs" dxfId="19287" priority="2590" stopIfTrue="1" operator="greaterThan">
      <formula>0</formula>
    </cfRule>
  </conditionalFormatting>
  <conditionalFormatting sqref="P63:Q63">
    <cfRule type="cellIs" dxfId="19286" priority="2586" stopIfTrue="1" operator="lessThan">
      <formula>0</formula>
    </cfRule>
    <cfRule type="cellIs" dxfId="19285" priority="2587" stopIfTrue="1" operator="greaterThan">
      <formula>0</formula>
    </cfRule>
  </conditionalFormatting>
  <conditionalFormatting sqref="P63:Q63">
    <cfRule type="cellIs" dxfId="19284" priority="2583" stopIfTrue="1" operator="lessThan">
      <formula>0</formula>
    </cfRule>
    <cfRule type="cellIs" dxfId="19283" priority="2584" stopIfTrue="1" operator="greaterThan">
      <formula>0</formula>
    </cfRule>
  </conditionalFormatting>
  <conditionalFormatting sqref="P63:Q63">
    <cfRule type="cellIs" dxfId="19282" priority="2580" stopIfTrue="1" operator="lessThan">
      <formula>0</formula>
    </cfRule>
    <cfRule type="cellIs" dxfId="19281" priority="2581" stopIfTrue="1" operator="greaterThan">
      <formula>0</formula>
    </cfRule>
  </conditionalFormatting>
  <conditionalFormatting sqref="P63:Q63">
    <cfRule type="cellIs" dxfId="19280" priority="2577" stopIfTrue="1" operator="lessThan">
      <formula>0</formula>
    </cfRule>
    <cfRule type="cellIs" dxfId="19279" priority="2578" stopIfTrue="1" operator="greaterThan">
      <formula>0</formula>
    </cfRule>
  </conditionalFormatting>
  <conditionalFormatting sqref="P63:Q63">
    <cfRule type="cellIs" dxfId="19278" priority="2574" stopIfTrue="1" operator="lessThan">
      <formula>0</formula>
    </cfRule>
    <cfRule type="cellIs" dxfId="19277" priority="2575" stopIfTrue="1" operator="greaterThan">
      <formula>0</formula>
    </cfRule>
  </conditionalFormatting>
  <conditionalFormatting sqref="P63:Q63">
    <cfRule type="cellIs" dxfId="19276" priority="2571" stopIfTrue="1" operator="lessThan">
      <formula>0</formula>
    </cfRule>
    <cfRule type="cellIs" dxfId="19275" priority="2572" stopIfTrue="1" operator="greaterThan">
      <formula>0</formula>
    </cfRule>
  </conditionalFormatting>
  <conditionalFormatting sqref="P63:Q63">
    <cfRule type="cellIs" dxfId="19274" priority="2568" stopIfTrue="1" operator="lessThan">
      <formula>0</formula>
    </cfRule>
    <cfRule type="cellIs" dxfId="19273" priority="2569" stopIfTrue="1" operator="greaterThan">
      <formula>0</formula>
    </cfRule>
  </conditionalFormatting>
  <conditionalFormatting sqref="P65:Q65">
    <cfRule type="cellIs" dxfId="19272" priority="2565" stopIfTrue="1" operator="lessThan">
      <formula>0</formula>
    </cfRule>
    <cfRule type="cellIs" dxfId="19271" priority="2566" stopIfTrue="1" operator="greaterThan">
      <formula>0</formula>
    </cfRule>
  </conditionalFormatting>
  <conditionalFormatting sqref="P65:Q65">
    <cfRule type="cellIs" dxfId="19270" priority="2562" stopIfTrue="1" operator="lessThan">
      <formula>0</formula>
    </cfRule>
    <cfRule type="cellIs" dxfId="19269" priority="2563" stopIfTrue="1" operator="greaterThan">
      <formula>0</formula>
    </cfRule>
  </conditionalFormatting>
  <conditionalFormatting sqref="P65:Q65">
    <cfRule type="cellIs" dxfId="19268" priority="2559" stopIfTrue="1" operator="lessThan">
      <formula>0</formula>
    </cfRule>
    <cfRule type="cellIs" dxfId="19267" priority="2560" stopIfTrue="1" operator="greaterThan">
      <formula>0</formula>
    </cfRule>
  </conditionalFormatting>
  <conditionalFormatting sqref="P65:Q65">
    <cfRule type="cellIs" dxfId="19266" priority="2556" stopIfTrue="1" operator="lessThan">
      <formula>0</formula>
    </cfRule>
    <cfRule type="cellIs" dxfId="19265" priority="2557" stopIfTrue="1" operator="greaterThan">
      <formula>0</formula>
    </cfRule>
  </conditionalFormatting>
  <conditionalFormatting sqref="P65:Q65">
    <cfRule type="cellIs" dxfId="19264" priority="2553" stopIfTrue="1" operator="lessThan">
      <formula>0</formula>
    </cfRule>
    <cfRule type="cellIs" dxfId="19263" priority="2554" stopIfTrue="1" operator="greaterThan">
      <formula>0</formula>
    </cfRule>
  </conditionalFormatting>
  <conditionalFormatting sqref="P65:Q65">
    <cfRule type="cellIs" dxfId="19262" priority="2550" stopIfTrue="1" operator="lessThan">
      <formula>0</formula>
    </cfRule>
    <cfRule type="cellIs" dxfId="19261" priority="2551" stopIfTrue="1" operator="greaterThan">
      <formula>0</formula>
    </cfRule>
  </conditionalFormatting>
  <conditionalFormatting sqref="P65:Q65">
    <cfRule type="cellIs" dxfId="19260" priority="2547" stopIfTrue="1" operator="lessThan">
      <formula>0</formula>
    </cfRule>
    <cfRule type="cellIs" dxfId="19259" priority="2548" stopIfTrue="1" operator="greaterThan">
      <formula>0</formula>
    </cfRule>
  </conditionalFormatting>
  <conditionalFormatting sqref="P65:Q65">
    <cfRule type="cellIs" dxfId="19258" priority="2544" stopIfTrue="1" operator="lessThan">
      <formula>0</formula>
    </cfRule>
    <cfRule type="cellIs" dxfId="19257" priority="2545" stopIfTrue="1" operator="greaterThan">
      <formula>0</formula>
    </cfRule>
  </conditionalFormatting>
  <conditionalFormatting sqref="P65:Q65">
    <cfRule type="cellIs" dxfId="19256" priority="2541" stopIfTrue="1" operator="lessThan">
      <formula>0</formula>
    </cfRule>
    <cfRule type="cellIs" dxfId="19255" priority="2542" stopIfTrue="1" operator="greaterThan">
      <formula>0</formula>
    </cfRule>
  </conditionalFormatting>
  <conditionalFormatting sqref="P65:Q65">
    <cfRule type="cellIs" dxfId="19254" priority="2538" stopIfTrue="1" operator="lessThan">
      <formula>0</formula>
    </cfRule>
    <cfRule type="cellIs" dxfId="19253" priority="2539" stopIfTrue="1" operator="greaterThan">
      <formula>0</formula>
    </cfRule>
  </conditionalFormatting>
  <conditionalFormatting sqref="P65:Q65">
    <cfRule type="cellIs" dxfId="19252" priority="2535" stopIfTrue="1" operator="lessThan">
      <formula>0</formula>
    </cfRule>
    <cfRule type="cellIs" dxfId="19251" priority="2536" stopIfTrue="1" operator="greaterThan">
      <formula>0</formula>
    </cfRule>
  </conditionalFormatting>
  <conditionalFormatting sqref="P65:Q65">
    <cfRule type="cellIs" dxfId="19250" priority="2532" stopIfTrue="1" operator="lessThan">
      <formula>0</formula>
    </cfRule>
    <cfRule type="cellIs" dxfId="19249" priority="2533" stopIfTrue="1" operator="greaterThan">
      <formula>0</formula>
    </cfRule>
  </conditionalFormatting>
  <conditionalFormatting sqref="P65:Q65">
    <cfRule type="cellIs" dxfId="19248" priority="2529" stopIfTrue="1" operator="lessThan">
      <formula>0</formula>
    </cfRule>
    <cfRule type="cellIs" dxfId="19247" priority="2530" stopIfTrue="1" operator="greaterThan">
      <formula>0</formula>
    </cfRule>
  </conditionalFormatting>
  <conditionalFormatting sqref="P65:Q65">
    <cfRule type="cellIs" dxfId="19246" priority="2526" stopIfTrue="1" operator="lessThan">
      <formula>0</formula>
    </cfRule>
    <cfRule type="cellIs" dxfId="19245" priority="2527" stopIfTrue="1" operator="greaterThan">
      <formula>0</formula>
    </cfRule>
  </conditionalFormatting>
  <conditionalFormatting sqref="P65:Q65">
    <cfRule type="cellIs" dxfId="19244" priority="2523" stopIfTrue="1" operator="lessThan">
      <formula>0</formula>
    </cfRule>
    <cfRule type="cellIs" dxfId="19243" priority="2524" stopIfTrue="1" operator="greaterThan">
      <formula>0</formula>
    </cfRule>
  </conditionalFormatting>
  <conditionalFormatting sqref="P65:Q65">
    <cfRule type="cellIs" dxfId="19242" priority="2520" stopIfTrue="1" operator="lessThan">
      <formula>0</formula>
    </cfRule>
    <cfRule type="cellIs" dxfId="19241" priority="2521" stopIfTrue="1" operator="greaterThan">
      <formula>0</formula>
    </cfRule>
  </conditionalFormatting>
  <conditionalFormatting sqref="P65:Q65">
    <cfRule type="cellIs" dxfId="19240" priority="2517" stopIfTrue="1" operator="lessThan">
      <formula>0</formula>
    </cfRule>
    <cfRule type="cellIs" dxfId="19239" priority="2518" stopIfTrue="1" operator="greaterThan">
      <formula>0</formula>
    </cfRule>
  </conditionalFormatting>
  <conditionalFormatting sqref="P65:Q65">
    <cfRule type="cellIs" dxfId="19238" priority="2514" stopIfTrue="1" operator="lessThan">
      <formula>0</formula>
    </cfRule>
    <cfRule type="cellIs" dxfId="19237" priority="2515" stopIfTrue="1" operator="greaterThan">
      <formula>0</formula>
    </cfRule>
  </conditionalFormatting>
  <conditionalFormatting sqref="P65:Q65">
    <cfRule type="cellIs" dxfId="19236" priority="2511" stopIfTrue="1" operator="lessThan">
      <formula>0</formula>
    </cfRule>
    <cfRule type="cellIs" dxfId="19235" priority="2512" stopIfTrue="1" operator="greaterThan">
      <formula>0</formula>
    </cfRule>
  </conditionalFormatting>
  <conditionalFormatting sqref="P65:Q65">
    <cfRule type="cellIs" dxfId="19234" priority="2508" stopIfTrue="1" operator="lessThan">
      <formula>0</formula>
    </cfRule>
    <cfRule type="cellIs" dxfId="19233" priority="2509" stopIfTrue="1" operator="greaterThan">
      <formula>0</formula>
    </cfRule>
  </conditionalFormatting>
  <conditionalFormatting sqref="P65:Q65">
    <cfRule type="cellIs" dxfId="19232" priority="2505" stopIfTrue="1" operator="lessThan">
      <formula>0</formula>
    </cfRule>
    <cfRule type="cellIs" dxfId="19231" priority="2506" stopIfTrue="1" operator="greaterThan">
      <formula>0</formula>
    </cfRule>
  </conditionalFormatting>
  <conditionalFormatting sqref="P65:Q65">
    <cfRule type="cellIs" dxfId="19230" priority="2502" stopIfTrue="1" operator="lessThan">
      <formula>0</formula>
    </cfRule>
    <cfRule type="cellIs" dxfId="19229" priority="2503" stopIfTrue="1" operator="greaterThan">
      <formula>0</formula>
    </cfRule>
  </conditionalFormatting>
  <conditionalFormatting sqref="P65:Q65">
    <cfRule type="cellIs" dxfId="19228" priority="2499" stopIfTrue="1" operator="lessThan">
      <formula>0</formula>
    </cfRule>
    <cfRule type="cellIs" dxfId="19227" priority="2500" stopIfTrue="1" operator="greaterThan">
      <formula>0</formula>
    </cfRule>
  </conditionalFormatting>
  <conditionalFormatting sqref="P65:Q65">
    <cfRule type="cellIs" dxfId="19226" priority="2496" stopIfTrue="1" operator="lessThan">
      <formula>0</formula>
    </cfRule>
    <cfRule type="cellIs" dxfId="19225" priority="2497" stopIfTrue="1" operator="greaterThan">
      <formula>0</formula>
    </cfRule>
  </conditionalFormatting>
  <conditionalFormatting sqref="P65:Q65">
    <cfRule type="cellIs" dxfId="19224" priority="2493" stopIfTrue="1" operator="lessThan">
      <formula>0</formula>
    </cfRule>
    <cfRule type="cellIs" dxfId="19223" priority="2494" stopIfTrue="1" operator="greaterThan">
      <formula>0</formula>
    </cfRule>
  </conditionalFormatting>
  <conditionalFormatting sqref="P65:Q65">
    <cfRule type="cellIs" dxfId="19222" priority="2490" stopIfTrue="1" operator="lessThan">
      <formula>0</formula>
    </cfRule>
    <cfRule type="cellIs" dxfId="19221" priority="2491" stopIfTrue="1" operator="greaterThan">
      <formula>0</formula>
    </cfRule>
  </conditionalFormatting>
  <conditionalFormatting sqref="P65:Q65">
    <cfRule type="cellIs" dxfId="19220" priority="2487" stopIfTrue="1" operator="lessThan">
      <formula>0</formula>
    </cfRule>
    <cfRule type="cellIs" dxfId="19219" priority="2488" stopIfTrue="1" operator="greaterThan">
      <formula>0</formula>
    </cfRule>
  </conditionalFormatting>
  <conditionalFormatting sqref="P65:Q65">
    <cfRule type="cellIs" dxfId="19218" priority="2484" stopIfTrue="1" operator="lessThan">
      <formula>0</formula>
    </cfRule>
    <cfRule type="cellIs" dxfId="19217" priority="2485" stopIfTrue="1" operator="greaterThan">
      <formula>0</formula>
    </cfRule>
  </conditionalFormatting>
  <conditionalFormatting sqref="P65:Q65">
    <cfRule type="cellIs" dxfId="19216" priority="2481" stopIfTrue="1" operator="lessThan">
      <formula>0</formula>
    </cfRule>
    <cfRule type="cellIs" dxfId="19215" priority="2482" stopIfTrue="1" operator="greaterThan">
      <formula>0</formula>
    </cfRule>
  </conditionalFormatting>
  <conditionalFormatting sqref="P65:Q65">
    <cfRule type="cellIs" dxfId="19214" priority="2478" stopIfTrue="1" operator="lessThan">
      <formula>0</formula>
    </cfRule>
    <cfRule type="cellIs" dxfId="19213" priority="2479" stopIfTrue="1" operator="greaterThan">
      <formula>0</formula>
    </cfRule>
  </conditionalFormatting>
  <conditionalFormatting sqref="P65:Q65">
    <cfRule type="cellIs" dxfId="19212" priority="2475" stopIfTrue="1" operator="lessThan">
      <formula>0</formula>
    </cfRule>
    <cfRule type="cellIs" dxfId="19211" priority="2476" stopIfTrue="1" operator="greaterThan">
      <formula>0</formula>
    </cfRule>
  </conditionalFormatting>
  <conditionalFormatting sqref="P65:Q65">
    <cfRule type="cellIs" dxfId="19210" priority="2472" stopIfTrue="1" operator="lessThan">
      <formula>0</formula>
    </cfRule>
    <cfRule type="cellIs" dxfId="19209" priority="2473" stopIfTrue="1" operator="greaterThan">
      <formula>0</formula>
    </cfRule>
  </conditionalFormatting>
  <conditionalFormatting sqref="P65:Q65">
    <cfRule type="cellIs" dxfId="19208" priority="2469" stopIfTrue="1" operator="lessThan">
      <formula>0</formula>
    </cfRule>
    <cfRule type="cellIs" dxfId="19207" priority="2470" stopIfTrue="1" operator="greaterThan">
      <formula>0</formula>
    </cfRule>
  </conditionalFormatting>
  <conditionalFormatting sqref="P65:Q65">
    <cfRule type="cellIs" dxfId="19206" priority="2466" stopIfTrue="1" operator="lessThan">
      <formula>0</formula>
    </cfRule>
    <cfRule type="cellIs" dxfId="19205" priority="2467" stopIfTrue="1" operator="greaterThan">
      <formula>0</formula>
    </cfRule>
  </conditionalFormatting>
  <conditionalFormatting sqref="P65:Q65">
    <cfRule type="cellIs" dxfId="19204" priority="2463" stopIfTrue="1" operator="lessThan">
      <formula>0</formula>
    </cfRule>
    <cfRule type="cellIs" dxfId="19203" priority="2464" stopIfTrue="1" operator="greaterThan">
      <formula>0</formula>
    </cfRule>
  </conditionalFormatting>
  <conditionalFormatting sqref="P65:Q65">
    <cfRule type="cellIs" dxfId="19202" priority="2460" stopIfTrue="1" operator="lessThan">
      <formula>0</formula>
    </cfRule>
    <cfRule type="cellIs" dxfId="19201" priority="2461" stopIfTrue="1" operator="greaterThan">
      <formula>0</formula>
    </cfRule>
  </conditionalFormatting>
  <conditionalFormatting sqref="P65:Q65">
    <cfRule type="cellIs" dxfId="19200" priority="2457" stopIfTrue="1" operator="lessThan">
      <formula>0</formula>
    </cfRule>
    <cfRule type="cellIs" dxfId="19199" priority="2458" stopIfTrue="1" operator="greaterThan">
      <formula>0</formula>
    </cfRule>
  </conditionalFormatting>
  <conditionalFormatting sqref="P65:Q65">
    <cfRule type="cellIs" dxfId="19198" priority="2454" stopIfTrue="1" operator="lessThan">
      <formula>0</formula>
    </cfRule>
    <cfRule type="cellIs" dxfId="19197" priority="2455" stopIfTrue="1" operator="greaterThan">
      <formula>0</formula>
    </cfRule>
  </conditionalFormatting>
  <conditionalFormatting sqref="P65:Q65">
    <cfRule type="cellIs" dxfId="19196" priority="2451" stopIfTrue="1" operator="lessThan">
      <formula>0</formula>
    </cfRule>
    <cfRule type="cellIs" dxfId="19195" priority="2452" stopIfTrue="1" operator="greaterThan">
      <formula>0</formula>
    </cfRule>
  </conditionalFormatting>
  <conditionalFormatting sqref="P65:Q65">
    <cfRule type="cellIs" dxfId="19194" priority="2448" stopIfTrue="1" operator="lessThan">
      <formula>0</formula>
    </cfRule>
    <cfRule type="cellIs" dxfId="19193" priority="2449" stopIfTrue="1" operator="greaterThan">
      <formula>0</formula>
    </cfRule>
  </conditionalFormatting>
  <conditionalFormatting sqref="P65:Q65">
    <cfRule type="cellIs" dxfId="19192" priority="2445" stopIfTrue="1" operator="lessThan">
      <formula>0</formula>
    </cfRule>
    <cfRule type="cellIs" dxfId="19191" priority="2446" stopIfTrue="1" operator="greaterThan">
      <formula>0</formula>
    </cfRule>
  </conditionalFormatting>
  <conditionalFormatting sqref="P65:Q65">
    <cfRule type="cellIs" dxfId="19190" priority="2442" stopIfTrue="1" operator="lessThan">
      <formula>0</formula>
    </cfRule>
    <cfRule type="cellIs" dxfId="19189" priority="2443" stopIfTrue="1" operator="greaterThan">
      <formula>0</formula>
    </cfRule>
  </conditionalFormatting>
  <conditionalFormatting sqref="P67:Q67">
    <cfRule type="cellIs" dxfId="19188" priority="2439" stopIfTrue="1" operator="lessThan">
      <formula>0</formula>
    </cfRule>
    <cfRule type="cellIs" dxfId="19187" priority="2440" stopIfTrue="1" operator="greaterThan">
      <formula>0</formula>
    </cfRule>
  </conditionalFormatting>
  <conditionalFormatting sqref="P67:Q67">
    <cfRule type="cellIs" dxfId="19186" priority="2436" stopIfTrue="1" operator="lessThan">
      <formula>0</formula>
    </cfRule>
    <cfRule type="cellIs" dxfId="19185" priority="2437" stopIfTrue="1" operator="greaterThan">
      <formula>0</formula>
    </cfRule>
  </conditionalFormatting>
  <conditionalFormatting sqref="P67:Q67">
    <cfRule type="cellIs" dxfId="19184" priority="2433" stopIfTrue="1" operator="lessThan">
      <formula>0</formula>
    </cfRule>
    <cfRule type="cellIs" dxfId="19183" priority="2434" stopIfTrue="1" operator="greaterThan">
      <formula>0</formula>
    </cfRule>
  </conditionalFormatting>
  <conditionalFormatting sqref="P67:Q67">
    <cfRule type="cellIs" dxfId="19182" priority="2430" stopIfTrue="1" operator="lessThan">
      <formula>0</formula>
    </cfRule>
    <cfRule type="cellIs" dxfId="19181" priority="2431" stopIfTrue="1" operator="greaterThan">
      <formula>0</formula>
    </cfRule>
  </conditionalFormatting>
  <conditionalFormatting sqref="P67:Q67">
    <cfRule type="cellIs" dxfId="19180" priority="2427" stopIfTrue="1" operator="lessThan">
      <formula>0</formula>
    </cfRule>
    <cfRule type="cellIs" dxfId="19179" priority="2428" stopIfTrue="1" operator="greaterThan">
      <formula>0</formula>
    </cfRule>
  </conditionalFormatting>
  <conditionalFormatting sqref="P67:Q67">
    <cfRule type="cellIs" dxfId="19178" priority="2424" stopIfTrue="1" operator="lessThan">
      <formula>0</formula>
    </cfRule>
    <cfRule type="cellIs" dxfId="19177" priority="2425" stopIfTrue="1" operator="greaterThan">
      <formula>0</formula>
    </cfRule>
  </conditionalFormatting>
  <conditionalFormatting sqref="P67:Q67">
    <cfRule type="cellIs" dxfId="19176" priority="2421" stopIfTrue="1" operator="lessThan">
      <formula>0</formula>
    </cfRule>
    <cfRule type="cellIs" dxfId="19175" priority="2422" stopIfTrue="1" operator="greaterThan">
      <formula>0</formula>
    </cfRule>
  </conditionalFormatting>
  <conditionalFormatting sqref="P67:Q67">
    <cfRule type="cellIs" dxfId="19174" priority="2418" stopIfTrue="1" operator="lessThan">
      <formula>0</formula>
    </cfRule>
    <cfRule type="cellIs" dxfId="19173" priority="2419" stopIfTrue="1" operator="greaterThan">
      <formula>0</formula>
    </cfRule>
  </conditionalFormatting>
  <conditionalFormatting sqref="P67:Q67">
    <cfRule type="cellIs" dxfId="19172" priority="2415" stopIfTrue="1" operator="lessThan">
      <formula>0</formula>
    </cfRule>
    <cfRule type="cellIs" dxfId="19171" priority="2416" stopIfTrue="1" operator="greaterThan">
      <formula>0</formula>
    </cfRule>
  </conditionalFormatting>
  <conditionalFormatting sqref="P67:Q67">
    <cfRule type="cellIs" dxfId="19170" priority="2412" stopIfTrue="1" operator="lessThan">
      <formula>0</formula>
    </cfRule>
    <cfRule type="cellIs" dxfId="19169" priority="2413" stopIfTrue="1" operator="greaterThan">
      <formula>0</formula>
    </cfRule>
  </conditionalFormatting>
  <conditionalFormatting sqref="P67:Q67">
    <cfRule type="cellIs" dxfId="19168" priority="2409" stopIfTrue="1" operator="lessThan">
      <formula>0</formula>
    </cfRule>
    <cfRule type="cellIs" dxfId="19167" priority="2410" stopIfTrue="1" operator="greaterThan">
      <formula>0</formula>
    </cfRule>
  </conditionalFormatting>
  <conditionalFormatting sqref="P67:Q67">
    <cfRule type="cellIs" dxfId="19166" priority="2406" stopIfTrue="1" operator="lessThan">
      <formula>0</formula>
    </cfRule>
    <cfRule type="cellIs" dxfId="19165" priority="2407" stopIfTrue="1" operator="greaterThan">
      <formula>0</formula>
    </cfRule>
  </conditionalFormatting>
  <conditionalFormatting sqref="P67:Q67">
    <cfRule type="cellIs" dxfId="19164" priority="2403" stopIfTrue="1" operator="lessThan">
      <formula>0</formula>
    </cfRule>
    <cfRule type="cellIs" dxfId="19163" priority="2404" stopIfTrue="1" operator="greaterThan">
      <formula>0</formula>
    </cfRule>
  </conditionalFormatting>
  <conditionalFormatting sqref="P67:Q67">
    <cfRule type="cellIs" dxfId="19162" priority="2400" stopIfTrue="1" operator="lessThan">
      <formula>0</formula>
    </cfRule>
    <cfRule type="cellIs" dxfId="19161" priority="2401" stopIfTrue="1" operator="greaterThan">
      <formula>0</formula>
    </cfRule>
  </conditionalFormatting>
  <conditionalFormatting sqref="P67:Q67">
    <cfRule type="cellIs" dxfId="19160" priority="2397" stopIfTrue="1" operator="lessThan">
      <formula>0</formula>
    </cfRule>
    <cfRule type="cellIs" dxfId="19159" priority="2398" stopIfTrue="1" operator="greaterThan">
      <formula>0</formula>
    </cfRule>
  </conditionalFormatting>
  <conditionalFormatting sqref="P67:Q67">
    <cfRule type="cellIs" dxfId="19158" priority="2394" stopIfTrue="1" operator="lessThan">
      <formula>0</formula>
    </cfRule>
    <cfRule type="cellIs" dxfId="19157" priority="2395" stopIfTrue="1" operator="greaterThan">
      <formula>0</formula>
    </cfRule>
  </conditionalFormatting>
  <conditionalFormatting sqref="P67:Q67">
    <cfRule type="cellIs" dxfId="19156" priority="2391" stopIfTrue="1" operator="lessThan">
      <formula>0</formula>
    </cfRule>
    <cfRule type="cellIs" dxfId="19155" priority="2392" stopIfTrue="1" operator="greaterThan">
      <formula>0</formula>
    </cfRule>
  </conditionalFormatting>
  <conditionalFormatting sqref="P67:Q67">
    <cfRule type="cellIs" dxfId="19154" priority="2388" stopIfTrue="1" operator="lessThan">
      <formula>0</formula>
    </cfRule>
    <cfRule type="cellIs" dxfId="19153" priority="2389" stopIfTrue="1" operator="greaterThan">
      <formula>0</formula>
    </cfRule>
  </conditionalFormatting>
  <conditionalFormatting sqref="P67:Q67">
    <cfRule type="cellIs" dxfId="19152" priority="2385" stopIfTrue="1" operator="lessThan">
      <formula>0</formula>
    </cfRule>
    <cfRule type="cellIs" dxfId="19151" priority="2386" stopIfTrue="1" operator="greaterThan">
      <formula>0</formula>
    </cfRule>
  </conditionalFormatting>
  <conditionalFormatting sqref="P67:Q67">
    <cfRule type="cellIs" dxfId="19150" priority="2382" stopIfTrue="1" operator="lessThan">
      <formula>0</formula>
    </cfRule>
    <cfRule type="cellIs" dxfId="19149" priority="2383" stopIfTrue="1" operator="greaterThan">
      <formula>0</formula>
    </cfRule>
  </conditionalFormatting>
  <conditionalFormatting sqref="P67:Q67">
    <cfRule type="cellIs" dxfId="19148" priority="2379" stopIfTrue="1" operator="lessThan">
      <formula>0</formula>
    </cfRule>
    <cfRule type="cellIs" dxfId="19147" priority="2380" stopIfTrue="1" operator="greaterThan">
      <formula>0</formula>
    </cfRule>
  </conditionalFormatting>
  <conditionalFormatting sqref="P67:Q67">
    <cfRule type="cellIs" dxfId="19146" priority="2376" stopIfTrue="1" operator="lessThan">
      <formula>0</formula>
    </cfRule>
    <cfRule type="cellIs" dxfId="19145" priority="2377" stopIfTrue="1" operator="greaterThan">
      <formula>0</formula>
    </cfRule>
  </conditionalFormatting>
  <conditionalFormatting sqref="P67:Q67">
    <cfRule type="cellIs" dxfId="19144" priority="2373" stopIfTrue="1" operator="lessThan">
      <formula>0</formula>
    </cfRule>
    <cfRule type="cellIs" dxfId="19143" priority="2374" stopIfTrue="1" operator="greaterThan">
      <formula>0</formula>
    </cfRule>
  </conditionalFormatting>
  <conditionalFormatting sqref="P67:Q67">
    <cfRule type="cellIs" dxfId="19142" priority="2370" stopIfTrue="1" operator="lessThan">
      <formula>0</formula>
    </cfRule>
    <cfRule type="cellIs" dxfId="19141" priority="2371" stopIfTrue="1" operator="greaterThan">
      <formula>0</formula>
    </cfRule>
  </conditionalFormatting>
  <conditionalFormatting sqref="P67:Q67">
    <cfRule type="cellIs" dxfId="19140" priority="2367" stopIfTrue="1" operator="lessThan">
      <formula>0</formula>
    </cfRule>
    <cfRule type="cellIs" dxfId="19139" priority="2368" stopIfTrue="1" operator="greaterThan">
      <formula>0</formula>
    </cfRule>
  </conditionalFormatting>
  <conditionalFormatting sqref="P67:Q67">
    <cfRule type="cellIs" dxfId="19138" priority="2364" stopIfTrue="1" operator="lessThan">
      <formula>0</formula>
    </cfRule>
    <cfRule type="cellIs" dxfId="19137" priority="2365" stopIfTrue="1" operator="greaterThan">
      <formula>0</formula>
    </cfRule>
  </conditionalFormatting>
  <conditionalFormatting sqref="P67:Q67">
    <cfRule type="cellIs" dxfId="19136" priority="2361" stopIfTrue="1" operator="lessThan">
      <formula>0</formula>
    </cfRule>
    <cfRule type="cellIs" dxfId="19135" priority="2362" stopIfTrue="1" operator="greaterThan">
      <formula>0</formula>
    </cfRule>
  </conditionalFormatting>
  <conditionalFormatting sqref="P67:Q67">
    <cfRule type="cellIs" dxfId="19134" priority="2358" stopIfTrue="1" operator="lessThan">
      <formula>0</formula>
    </cfRule>
    <cfRule type="cellIs" dxfId="19133" priority="2359" stopIfTrue="1" operator="greaterThan">
      <formula>0</formula>
    </cfRule>
  </conditionalFormatting>
  <conditionalFormatting sqref="P67:Q67">
    <cfRule type="cellIs" dxfId="19132" priority="2355" stopIfTrue="1" operator="lessThan">
      <formula>0</formula>
    </cfRule>
    <cfRule type="cellIs" dxfId="19131" priority="2356" stopIfTrue="1" operator="greaterThan">
      <formula>0</formula>
    </cfRule>
  </conditionalFormatting>
  <conditionalFormatting sqref="P67:Q67">
    <cfRule type="cellIs" dxfId="19130" priority="2352" stopIfTrue="1" operator="lessThan">
      <formula>0</formula>
    </cfRule>
    <cfRule type="cellIs" dxfId="19129" priority="2353" stopIfTrue="1" operator="greaterThan">
      <formula>0</formula>
    </cfRule>
  </conditionalFormatting>
  <conditionalFormatting sqref="P67:Q67">
    <cfRule type="cellIs" dxfId="19128" priority="2349" stopIfTrue="1" operator="lessThan">
      <formula>0</formula>
    </cfRule>
    <cfRule type="cellIs" dxfId="19127" priority="2350" stopIfTrue="1" operator="greaterThan">
      <formula>0</formula>
    </cfRule>
  </conditionalFormatting>
  <conditionalFormatting sqref="P67:Q67">
    <cfRule type="cellIs" dxfId="19126" priority="2346" stopIfTrue="1" operator="lessThan">
      <formula>0</formula>
    </cfRule>
    <cfRule type="cellIs" dxfId="19125" priority="2347" stopIfTrue="1" operator="greaterThan">
      <formula>0</formula>
    </cfRule>
  </conditionalFormatting>
  <conditionalFormatting sqref="P67:Q67">
    <cfRule type="cellIs" dxfId="19124" priority="2343" stopIfTrue="1" operator="lessThan">
      <formula>0</formula>
    </cfRule>
    <cfRule type="cellIs" dxfId="19123" priority="2344" stopIfTrue="1" operator="greaterThan">
      <formula>0</formula>
    </cfRule>
  </conditionalFormatting>
  <conditionalFormatting sqref="P67:Q67">
    <cfRule type="cellIs" dxfId="19122" priority="2340" stopIfTrue="1" operator="lessThan">
      <formula>0</formula>
    </cfRule>
    <cfRule type="cellIs" dxfId="19121" priority="2341" stopIfTrue="1" operator="greaterThan">
      <formula>0</formula>
    </cfRule>
  </conditionalFormatting>
  <conditionalFormatting sqref="P67:Q67">
    <cfRule type="cellIs" dxfId="19120" priority="2337" stopIfTrue="1" operator="lessThan">
      <formula>0</formula>
    </cfRule>
    <cfRule type="cellIs" dxfId="19119" priority="2338" stopIfTrue="1" operator="greaterThan">
      <formula>0</formula>
    </cfRule>
  </conditionalFormatting>
  <conditionalFormatting sqref="P67:Q67">
    <cfRule type="cellIs" dxfId="19118" priority="2334" stopIfTrue="1" operator="lessThan">
      <formula>0</formula>
    </cfRule>
    <cfRule type="cellIs" dxfId="19117" priority="2335" stopIfTrue="1" operator="greaterThan">
      <formula>0</formula>
    </cfRule>
  </conditionalFormatting>
  <conditionalFormatting sqref="P67:Q67">
    <cfRule type="cellIs" dxfId="19116" priority="2331" stopIfTrue="1" operator="lessThan">
      <formula>0</formula>
    </cfRule>
    <cfRule type="cellIs" dxfId="19115" priority="2332" stopIfTrue="1" operator="greaterThan">
      <formula>0</formula>
    </cfRule>
  </conditionalFormatting>
  <conditionalFormatting sqref="P67:Q67">
    <cfRule type="cellIs" dxfId="19114" priority="2328" stopIfTrue="1" operator="lessThan">
      <formula>0</formula>
    </cfRule>
    <cfRule type="cellIs" dxfId="19113" priority="2329" stopIfTrue="1" operator="greaterThan">
      <formula>0</formula>
    </cfRule>
  </conditionalFormatting>
  <conditionalFormatting sqref="P67:Q67">
    <cfRule type="cellIs" dxfId="19112" priority="2325" stopIfTrue="1" operator="lessThan">
      <formula>0</formula>
    </cfRule>
    <cfRule type="cellIs" dxfId="19111" priority="2326" stopIfTrue="1" operator="greaterThan">
      <formula>0</formula>
    </cfRule>
  </conditionalFormatting>
  <conditionalFormatting sqref="P67:Q67">
    <cfRule type="cellIs" dxfId="19110" priority="2322" stopIfTrue="1" operator="lessThan">
      <formula>0</formula>
    </cfRule>
    <cfRule type="cellIs" dxfId="19109" priority="2323" stopIfTrue="1" operator="greaterThan">
      <formula>0</formula>
    </cfRule>
  </conditionalFormatting>
  <conditionalFormatting sqref="P67:Q67">
    <cfRule type="cellIs" dxfId="19108" priority="2319" stopIfTrue="1" operator="lessThan">
      <formula>0</formula>
    </cfRule>
    <cfRule type="cellIs" dxfId="19107" priority="2320" stopIfTrue="1" operator="greaterThan">
      <formula>0</formula>
    </cfRule>
  </conditionalFormatting>
  <conditionalFormatting sqref="P67:Q67">
    <cfRule type="cellIs" dxfId="19106" priority="2316" stopIfTrue="1" operator="lessThan">
      <formula>0</formula>
    </cfRule>
    <cfRule type="cellIs" dxfId="19105" priority="2317" stopIfTrue="1" operator="greaterThan">
      <formula>0</formula>
    </cfRule>
  </conditionalFormatting>
  <conditionalFormatting sqref="P69:Q69">
    <cfRule type="cellIs" dxfId="19104" priority="2313" stopIfTrue="1" operator="lessThan">
      <formula>0</formula>
    </cfRule>
    <cfRule type="cellIs" dxfId="19103" priority="2314" stopIfTrue="1" operator="greaterThan">
      <formula>0</formula>
    </cfRule>
  </conditionalFormatting>
  <conditionalFormatting sqref="P69:Q69">
    <cfRule type="cellIs" dxfId="19102" priority="2310" stopIfTrue="1" operator="lessThan">
      <formula>0</formula>
    </cfRule>
    <cfRule type="cellIs" dxfId="19101" priority="2311" stopIfTrue="1" operator="greaterThan">
      <formula>0</formula>
    </cfRule>
  </conditionalFormatting>
  <conditionalFormatting sqref="P69:Q69">
    <cfRule type="cellIs" dxfId="19100" priority="2307" stopIfTrue="1" operator="lessThan">
      <formula>0</formula>
    </cfRule>
    <cfRule type="cellIs" dxfId="19099" priority="2308" stopIfTrue="1" operator="greaterThan">
      <formula>0</formula>
    </cfRule>
  </conditionalFormatting>
  <conditionalFormatting sqref="P69:Q69">
    <cfRule type="cellIs" dxfId="19098" priority="2304" stopIfTrue="1" operator="lessThan">
      <formula>0</formula>
    </cfRule>
    <cfRule type="cellIs" dxfId="19097" priority="2305" stopIfTrue="1" operator="greaterThan">
      <formula>0</formula>
    </cfRule>
  </conditionalFormatting>
  <conditionalFormatting sqref="P69:Q69">
    <cfRule type="cellIs" dxfId="19096" priority="2301" stopIfTrue="1" operator="lessThan">
      <formula>0</formula>
    </cfRule>
    <cfRule type="cellIs" dxfId="19095" priority="2302" stopIfTrue="1" operator="greaterThan">
      <formula>0</formula>
    </cfRule>
  </conditionalFormatting>
  <conditionalFormatting sqref="P69:Q69">
    <cfRule type="cellIs" dxfId="19094" priority="2298" stopIfTrue="1" operator="lessThan">
      <formula>0</formula>
    </cfRule>
    <cfRule type="cellIs" dxfId="19093" priority="2299" stopIfTrue="1" operator="greaterThan">
      <formula>0</formula>
    </cfRule>
  </conditionalFormatting>
  <conditionalFormatting sqref="P69:Q69">
    <cfRule type="cellIs" dxfId="19092" priority="2295" stopIfTrue="1" operator="lessThan">
      <formula>0</formula>
    </cfRule>
    <cfRule type="cellIs" dxfId="19091" priority="2296" stopIfTrue="1" operator="greaterThan">
      <formula>0</formula>
    </cfRule>
  </conditionalFormatting>
  <conditionalFormatting sqref="P69:Q69">
    <cfRule type="cellIs" dxfId="19090" priority="2292" stopIfTrue="1" operator="lessThan">
      <formula>0</formula>
    </cfRule>
    <cfRule type="cellIs" dxfId="19089" priority="2293" stopIfTrue="1" operator="greaterThan">
      <formula>0</formula>
    </cfRule>
  </conditionalFormatting>
  <conditionalFormatting sqref="P69:Q69">
    <cfRule type="cellIs" dxfId="19088" priority="2289" stopIfTrue="1" operator="lessThan">
      <formula>0</formula>
    </cfRule>
    <cfRule type="cellIs" dxfId="19087" priority="2290" stopIfTrue="1" operator="greaterThan">
      <formula>0</formula>
    </cfRule>
  </conditionalFormatting>
  <conditionalFormatting sqref="P69:Q69">
    <cfRule type="cellIs" dxfId="19086" priority="2286" stopIfTrue="1" operator="lessThan">
      <formula>0</formula>
    </cfRule>
    <cfRule type="cellIs" dxfId="19085" priority="2287" stopIfTrue="1" operator="greaterThan">
      <formula>0</formula>
    </cfRule>
  </conditionalFormatting>
  <conditionalFormatting sqref="P69:Q69">
    <cfRule type="cellIs" dxfId="19084" priority="2283" stopIfTrue="1" operator="lessThan">
      <formula>0</formula>
    </cfRule>
    <cfRule type="cellIs" dxfId="19083" priority="2284" stopIfTrue="1" operator="greaterThan">
      <formula>0</formula>
    </cfRule>
  </conditionalFormatting>
  <conditionalFormatting sqref="P69:Q69">
    <cfRule type="cellIs" dxfId="19082" priority="2280" stopIfTrue="1" operator="lessThan">
      <formula>0</formula>
    </cfRule>
    <cfRule type="cellIs" dxfId="19081" priority="2281" stopIfTrue="1" operator="greaterThan">
      <formula>0</formula>
    </cfRule>
  </conditionalFormatting>
  <conditionalFormatting sqref="P69:Q69">
    <cfRule type="cellIs" dxfId="19080" priority="2277" stopIfTrue="1" operator="lessThan">
      <formula>0</formula>
    </cfRule>
    <cfRule type="cellIs" dxfId="19079" priority="2278" stopIfTrue="1" operator="greaterThan">
      <formula>0</formula>
    </cfRule>
  </conditionalFormatting>
  <conditionalFormatting sqref="P69:Q69">
    <cfRule type="cellIs" dxfId="19078" priority="2274" stopIfTrue="1" operator="lessThan">
      <formula>0</formula>
    </cfRule>
    <cfRule type="cellIs" dxfId="19077" priority="2275" stopIfTrue="1" operator="greaterThan">
      <formula>0</formula>
    </cfRule>
  </conditionalFormatting>
  <conditionalFormatting sqref="P69:Q69">
    <cfRule type="cellIs" dxfId="19076" priority="2271" stopIfTrue="1" operator="lessThan">
      <formula>0</formula>
    </cfRule>
    <cfRule type="cellIs" dxfId="19075" priority="2272" stopIfTrue="1" operator="greaterThan">
      <formula>0</formula>
    </cfRule>
  </conditionalFormatting>
  <conditionalFormatting sqref="P69:Q69">
    <cfRule type="cellIs" dxfId="19074" priority="2268" stopIfTrue="1" operator="lessThan">
      <formula>0</formula>
    </cfRule>
    <cfRule type="cellIs" dxfId="19073" priority="2269" stopIfTrue="1" operator="greaterThan">
      <formula>0</formula>
    </cfRule>
  </conditionalFormatting>
  <conditionalFormatting sqref="P69:Q69">
    <cfRule type="cellIs" dxfId="19072" priority="2265" stopIfTrue="1" operator="lessThan">
      <formula>0</formula>
    </cfRule>
    <cfRule type="cellIs" dxfId="19071" priority="2266" stopIfTrue="1" operator="greaterThan">
      <formula>0</formula>
    </cfRule>
  </conditionalFormatting>
  <conditionalFormatting sqref="P69:Q69">
    <cfRule type="cellIs" dxfId="19070" priority="2262" stopIfTrue="1" operator="lessThan">
      <formula>0</formula>
    </cfRule>
    <cfRule type="cellIs" dxfId="19069" priority="2263" stopIfTrue="1" operator="greaterThan">
      <formula>0</formula>
    </cfRule>
  </conditionalFormatting>
  <conditionalFormatting sqref="P69:Q69">
    <cfRule type="cellIs" dxfId="19068" priority="2259" stopIfTrue="1" operator="lessThan">
      <formula>0</formula>
    </cfRule>
    <cfRule type="cellIs" dxfId="19067" priority="2260" stopIfTrue="1" operator="greaterThan">
      <formula>0</formula>
    </cfRule>
  </conditionalFormatting>
  <conditionalFormatting sqref="P69:Q69">
    <cfRule type="cellIs" dxfId="19066" priority="2256" stopIfTrue="1" operator="lessThan">
      <formula>0</formula>
    </cfRule>
    <cfRule type="cellIs" dxfId="19065" priority="2257" stopIfTrue="1" operator="greaterThan">
      <formula>0</formula>
    </cfRule>
  </conditionalFormatting>
  <conditionalFormatting sqref="P69:Q69">
    <cfRule type="cellIs" dxfId="19064" priority="2253" stopIfTrue="1" operator="lessThan">
      <formula>0</formula>
    </cfRule>
    <cfRule type="cellIs" dxfId="19063" priority="2254" stopIfTrue="1" operator="greaterThan">
      <formula>0</formula>
    </cfRule>
  </conditionalFormatting>
  <conditionalFormatting sqref="P69:Q69">
    <cfRule type="cellIs" dxfId="19062" priority="2250" stopIfTrue="1" operator="lessThan">
      <formula>0</formula>
    </cfRule>
    <cfRule type="cellIs" dxfId="19061" priority="2251" stopIfTrue="1" operator="greaterThan">
      <formula>0</formula>
    </cfRule>
  </conditionalFormatting>
  <conditionalFormatting sqref="P69:Q69">
    <cfRule type="cellIs" dxfId="19060" priority="2247" stopIfTrue="1" operator="lessThan">
      <formula>0</formula>
    </cfRule>
    <cfRule type="cellIs" dxfId="19059" priority="2248" stopIfTrue="1" operator="greaterThan">
      <formula>0</formula>
    </cfRule>
  </conditionalFormatting>
  <conditionalFormatting sqref="P69:Q69">
    <cfRule type="cellIs" dxfId="19058" priority="2244" stopIfTrue="1" operator="lessThan">
      <formula>0</formula>
    </cfRule>
    <cfRule type="cellIs" dxfId="19057" priority="2245" stopIfTrue="1" operator="greaterThan">
      <formula>0</formula>
    </cfRule>
  </conditionalFormatting>
  <conditionalFormatting sqref="P69:Q69">
    <cfRule type="cellIs" dxfId="19056" priority="2241" stopIfTrue="1" operator="lessThan">
      <formula>0</formula>
    </cfRule>
    <cfRule type="cellIs" dxfId="19055" priority="2242" stopIfTrue="1" operator="greaterThan">
      <formula>0</formula>
    </cfRule>
  </conditionalFormatting>
  <conditionalFormatting sqref="P69:Q69">
    <cfRule type="cellIs" dxfId="19054" priority="2238" stopIfTrue="1" operator="lessThan">
      <formula>0</formula>
    </cfRule>
    <cfRule type="cellIs" dxfId="19053" priority="2239" stopIfTrue="1" operator="greaterThan">
      <formula>0</formula>
    </cfRule>
  </conditionalFormatting>
  <conditionalFormatting sqref="P69:Q69">
    <cfRule type="cellIs" dxfId="19052" priority="2235" stopIfTrue="1" operator="lessThan">
      <formula>0</formula>
    </cfRule>
    <cfRule type="cellIs" dxfId="19051" priority="2236" stopIfTrue="1" operator="greaterThan">
      <formula>0</formula>
    </cfRule>
  </conditionalFormatting>
  <conditionalFormatting sqref="P69:Q69">
    <cfRule type="cellIs" dxfId="19050" priority="2232" stopIfTrue="1" operator="lessThan">
      <formula>0</formula>
    </cfRule>
    <cfRule type="cellIs" dxfId="19049" priority="2233" stopIfTrue="1" operator="greaterThan">
      <formula>0</formula>
    </cfRule>
  </conditionalFormatting>
  <conditionalFormatting sqref="P69:Q69">
    <cfRule type="cellIs" dxfId="19048" priority="2229" stopIfTrue="1" operator="lessThan">
      <formula>0</formula>
    </cfRule>
    <cfRule type="cellIs" dxfId="19047" priority="2230" stopIfTrue="1" operator="greaterThan">
      <formula>0</formula>
    </cfRule>
  </conditionalFormatting>
  <conditionalFormatting sqref="P69:Q69">
    <cfRule type="cellIs" dxfId="19046" priority="2226" stopIfTrue="1" operator="lessThan">
      <formula>0</formula>
    </cfRule>
    <cfRule type="cellIs" dxfId="19045" priority="2227" stopIfTrue="1" operator="greaterThan">
      <formula>0</formula>
    </cfRule>
  </conditionalFormatting>
  <conditionalFormatting sqref="P69:Q69">
    <cfRule type="cellIs" dxfId="19044" priority="2223" stopIfTrue="1" operator="lessThan">
      <formula>0</formula>
    </cfRule>
    <cfRule type="cellIs" dxfId="19043" priority="2224" stopIfTrue="1" operator="greaterThan">
      <formula>0</formula>
    </cfRule>
  </conditionalFormatting>
  <conditionalFormatting sqref="P69:Q69">
    <cfRule type="cellIs" dxfId="19042" priority="2220" stopIfTrue="1" operator="lessThan">
      <formula>0</formula>
    </cfRule>
    <cfRule type="cellIs" dxfId="19041" priority="2221" stopIfTrue="1" operator="greaterThan">
      <formula>0</formula>
    </cfRule>
  </conditionalFormatting>
  <conditionalFormatting sqref="P69:Q69">
    <cfRule type="cellIs" dxfId="19040" priority="2217" stopIfTrue="1" operator="lessThan">
      <formula>0</formula>
    </cfRule>
    <cfRule type="cellIs" dxfId="19039" priority="2218" stopIfTrue="1" operator="greaterThan">
      <formula>0</formula>
    </cfRule>
  </conditionalFormatting>
  <conditionalFormatting sqref="P69:Q69">
    <cfRule type="cellIs" dxfId="19038" priority="2214" stopIfTrue="1" operator="lessThan">
      <formula>0</formula>
    </cfRule>
    <cfRule type="cellIs" dxfId="19037" priority="2215" stopIfTrue="1" operator="greaterThan">
      <formula>0</formula>
    </cfRule>
  </conditionalFormatting>
  <conditionalFormatting sqref="P69:Q69">
    <cfRule type="cellIs" dxfId="19036" priority="2211" stopIfTrue="1" operator="lessThan">
      <formula>0</formula>
    </cfRule>
    <cfRule type="cellIs" dxfId="19035" priority="2212" stopIfTrue="1" operator="greaterThan">
      <formula>0</formula>
    </cfRule>
  </conditionalFormatting>
  <conditionalFormatting sqref="P69:Q69">
    <cfRule type="cellIs" dxfId="19034" priority="2208" stopIfTrue="1" operator="lessThan">
      <formula>0</formula>
    </cfRule>
    <cfRule type="cellIs" dxfId="19033" priority="2209" stopIfTrue="1" operator="greaterThan">
      <formula>0</formula>
    </cfRule>
  </conditionalFormatting>
  <conditionalFormatting sqref="P69:Q69">
    <cfRule type="cellIs" dxfId="19032" priority="2205" stopIfTrue="1" operator="lessThan">
      <formula>0</formula>
    </cfRule>
    <cfRule type="cellIs" dxfId="19031" priority="2206" stopIfTrue="1" operator="greaterThan">
      <formula>0</formula>
    </cfRule>
  </conditionalFormatting>
  <conditionalFormatting sqref="P69:Q69">
    <cfRule type="cellIs" dxfId="19030" priority="2202" stopIfTrue="1" operator="lessThan">
      <formula>0</formula>
    </cfRule>
    <cfRule type="cellIs" dxfId="19029" priority="2203" stopIfTrue="1" operator="greaterThan">
      <formula>0</formula>
    </cfRule>
  </conditionalFormatting>
  <conditionalFormatting sqref="P69:Q69">
    <cfRule type="cellIs" dxfId="19028" priority="2199" stopIfTrue="1" operator="lessThan">
      <formula>0</formula>
    </cfRule>
    <cfRule type="cellIs" dxfId="19027" priority="2200" stopIfTrue="1" operator="greaterThan">
      <formula>0</formula>
    </cfRule>
  </conditionalFormatting>
  <conditionalFormatting sqref="P69:Q69">
    <cfRule type="cellIs" dxfId="19026" priority="2196" stopIfTrue="1" operator="lessThan">
      <formula>0</formula>
    </cfRule>
    <cfRule type="cellIs" dxfId="19025" priority="2197" stopIfTrue="1" operator="greaterThan">
      <formula>0</formula>
    </cfRule>
  </conditionalFormatting>
  <conditionalFormatting sqref="P69:Q69">
    <cfRule type="cellIs" dxfId="19024" priority="2193" stopIfTrue="1" operator="lessThan">
      <formula>0</formula>
    </cfRule>
    <cfRule type="cellIs" dxfId="19023" priority="2194" stopIfTrue="1" operator="greaterThan">
      <formula>0</formula>
    </cfRule>
  </conditionalFormatting>
  <conditionalFormatting sqref="P69:Q69">
    <cfRule type="cellIs" dxfId="19022" priority="2190" stopIfTrue="1" operator="lessThan">
      <formula>0</formula>
    </cfRule>
    <cfRule type="cellIs" dxfId="19021" priority="2191" stopIfTrue="1" operator="greaterThan">
      <formula>0</formula>
    </cfRule>
  </conditionalFormatting>
  <conditionalFormatting sqref="C18:C19">
    <cfRule type="cellIs" dxfId="19020" priority="2156" operator="equal">
      <formula>"N"</formula>
    </cfRule>
    <cfRule type="cellIs" dxfId="19019" priority="2157" operator="equal">
      <formula>"Y"</formula>
    </cfRule>
  </conditionalFormatting>
  <conditionalFormatting sqref="K7">
    <cfRule type="cellIs" dxfId="19018" priority="2150" operator="equal">
      <formula>"?"</formula>
    </cfRule>
  </conditionalFormatting>
  <conditionalFormatting sqref="K7:L7">
    <cfRule type="cellIs" dxfId="19017" priority="2149" operator="equal">
      <formula>"?"</formula>
    </cfRule>
  </conditionalFormatting>
  <conditionalFormatting sqref="J7">
    <cfRule type="cellIs" dxfId="19016" priority="2148" operator="equal">
      <formula>"?"</formula>
    </cfRule>
  </conditionalFormatting>
  <conditionalFormatting sqref="H7">
    <cfRule type="cellIs" dxfId="19015" priority="2146" operator="equal">
      <formula>"q"</formula>
    </cfRule>
  </conditionalFormatting>
  <conditionalFormatting sqref="M9">
    <cfRule type="cellIs" dxfId="19014" priority="2143" operator="equal">
      <formula>"?"</formula>
    </cfRule>
  </conditionalFormatting>
  <conditionalFormatting sqref="J9">
    <cfRule type="cellIs" dxfId="19013" priority="2142" operator="equal">
      <formula>"?"</formula>
    </cfRule>
  </conditionalFormatting>
  <conditionalFormatting sqref="I9:L9">
    <cfRule type="cellIs" dxfId="19012" priority="2139" operator="equal">
      <formula>"?"</formula>
    </cfRule>
  </conditionalFormatting>
  <conditionalFormatting sqref="K9">
    <cfRule type="cellIs" dxfId="19011" priority="2138" operator="equal">
      <formula>"?"</formula>
    </cfRule>
  </conditionalFormatting>
  <conditionalFormatting sqref="L9">
    <cfRule type="cellIs" dxfId="19010" priority="2137" operator="equal">
      <formula>"?"</formula>
    </cfRule>
  </conditionalFormatting>
  <conditionalFormatting sqref="L9">
    <cfRule type="cellIs" dxfId="19009" priority="2136" operator="equal">
      <formula>"?"</formula>
    </cfRule>
  </conditionalFormatting>
  <conditionalFormatting sqref="H9">
    <cfRule type="cellIs" dxfId="19008" priority="2135" operator="equal">
      <formula>"q"</formula>
    </cfRule>
  </conditionalFormatting>
  <conditionalFormatting sqref="I11:L12">
    <cfRule type="cellIs" dxfId="19007" priority="2132" operator="equal">
      <formula>"?"</formula>
    </cfRule>
  </conditionalFormatting>
  <conditionalFormatting sqref="K11:K12">
    <cfRule type="cellIs" dxfId="19006" priority="2131" operator="equal">
      <formula>"?"</formula>
    </cfRule>
  </conditionalFormatting>
  <conditionalFormatting sqref="K11:L12">
    <cfRule type="cellIs" dxfId="19005" priority="2130" operator="equal">
      <formula>"?"</formula>
    </cfRule>
  </conditionalFormatting>
  <conditionalFormatting sqref="J11:J12">
    <cfRule type="cellIs" dxfId="19004" priority="2129" operator="equal">
      <formula>"?"</formula>
    </cfRule>
  </conditionalFormatting>
  <conditionalFormatting sqref="K11:L12">
    <cfRule type="cellIs" dxfId="19003" priority="2127" operator="equal">
      <formula>"?"</formula>
    </cfRule>
  </conditionalFormatting>
  <conditionalFormatting sqref="M11:M12">
    <cfRule type="cellIs" dxfId="19002" priority="2125" operator="equal">
      <formula>"?"</formula>
    </cfRule>
  </conditionalFormatting>
  <conditionalFormatting sqref="M11:M12">
    <cfRule type="cellIs" dxfId="19001" priority="2124" operator="equal">
      <formula>"?"</formula>
    </cfRule>
  </conditionalFormatting>
  <conditionalFormatting sqref="M11:M12">
    <cfRule type="cellIs" dxfId="19000" priority="2123" operator="equal">
      <formula>"?"</formula>
    </cfRule>
  </conditionalFormatting>
  <conditionalFormatting sqref="H11:H12">
    <cfRule type="cellIs" dxfId="18999" priority="2122" operator="equal">
      <formula>"q"</formula>
    </cfRule>
  </conditionalFormatting>
  <conditionalFormatting sqref="I15:L15">
    <cfRule type="cellIs" dxfId="18998" priority="2119" operator="equal">
      <formula>"?"</formula>
    </cfRule>
  </conditionalFormatting>
  <conditionalFormatting sqref="K15">
    <cfRule type="cellIs" dxfId="18997" priority="2118" operator="equal">
      <formula>"?"</formula>
    </cfRule>
  </conditionalFormatting>
  <conditionalFormatting sqref="L15">
    <cfRule type="cellIs" dxfId="18996" priority="2117" operator="equal">
      <formula>"?"</formula>
    </cfRule>
  </conditionalFormatting>
  <conditionalFormatting sqref="J15">
    <cfRule type="cellIs" dxfId="18995" priority="2116" operator="equal">
      <formula>"?"</formula>
    </cfRule>
  </conditionalFormatting>
  <conditionalFormatting sqref="L15">
    <cfRule type="cellIs" dxfId="18994" priority="2114" operator="equal">
      <formula>"?"</formula>
    </cfRule>
  </conditionalFormatting>
  <conditionalFormatting sqref="M15">
    <cfRule type="cellIs" dxfId="18993" priority="2112" operator="equal">
      <formula>"?"</formula>
    </cfRule>
  </conditionalFormatting>
  <conditionalFormatting sqref="M15">
    <cfRule type="cellIs" dxfId="18992" priority="2111" operator="equal">
      <formula>"?"</formula>
    </cfRule>
  </conditionalFormatting>
  <conditionalFormatting sqref="M15">
    <cfRule type="cellIs" dxfId="18991" priority="2110" operator="equal">
      <formula>"?"</formula>
    </cfRule>
  </conditionalFormatting>
  <conditionalFormatting sqref="H15">
    <cfRule type="cellIs" dxfId="18990" priority="2109" operator="equal">
      <formula>"q"</formula>
    </cfRule>
  </conditionalFormatting>
  <conditionalFormatting sqref="H19">
    <cfRule type="cellIs" dxfId="18989" priority="2106" operator="equal">
      <formula>"q"</formula>
    </cfRule>
  </conditionalFormatting>
  <conditionalFormatting sqref="M19">
    <cfRule type="cellIs" dxfId="18988" priority="2104" operator="equal">
      <formula>"?"</formula>
    </cfRule>
  </conditionalFormatting>
  <conditionalFormatting sqref="M19">
    <cfRule type="cellIs" dxfId="18987" priority="2103" operator="equal">
      <formula>"?"</formula>
    </cfRule>
  </conditionalFormatting>
  <conditionalFormatting sqref="M19">
    <cfRule type="cellIs" dxfId="18986" priority="2102" operator="equal">
      <formula>"?"</formula>
    </cfRule>
  </conditionalFormatting>
  <conditionalFormatting sqref="J7">
    <cfRule type="cellIs" dxfId="18985" priority="2100" operator="equal">
      <formula>"?"</formula>
    </cfRule>
  </conditionalFormatting>
  <conditionalFormatting sqref="K7">
    <cfRule type="cellIs" dxfId="18984" priority="2099" operator="equal">
      <formula>"?"</formula>
    </cfRule>
  </conditionalFormatting>
  <conditionalFormatting sqref="L9">
    <cfRule type="cellIs" dxfId="18983" priority="2096" operator="equal">
      <formula>"?"</formula>
    </cfRule>
  </conditionalFormatting>
  <conditionalFormatting sqref="J9">
    <cfRule type="cellIs" dxfId="18982" priority="2094" operator="equal">
      <formula>"?"</formula>
    </cfRule>
  </conditionalFormatting>
  <conditionalFormatting sqref="K9">
    <cfRule type="cellIs" dxfId="18981" priority="2093" operator="equal">
      <formula>"?"</formula>
    </cfRule>
  </conditionalFormatting>
  <conditionalFormatting sqref="K9">
    <cfRule type="cellIs" dxfId="18980" priority="2092" operator="equal">
      <formula>"?"</formula>
    </cfRule>
  </conditionalFormatting>
  <conditionalFormatting sqref="J11:J12">
    <cfRule type="cellIs" dxfId="18979" priority="2091" operator="equal">
      <formula>"?"</formula>
    </cfRule>
  </conditionalFormatting>
  <conditionalFormatting sqref="K11:K12">
    <cfRule type="cellIs" dxfId="18978" priority="2090" operator="equal">
      <formula>"?"</formula>
    </cfRule>
  </conditionalFormatting>
  <conditionalFormatting sqref="K11:K12">
    <cfRule type="cellIs" dxfId="18977" priority="2088" operator="equal">
      <formula>"?"</formula>
    </cfRule>
  </conditionalFormatting>
  <conditionalFormatting sqref="K11:L12">
    <cfRule type="cellIs" dxfId="18976" priority="2086" operator="equal">
      <formula>"?"</formula>
    </cfRule>
  </conditionalFormatting>
  <conditionalFormatting sqref="K11:L12">
    <cfRule type="cellIs" dxfId="18975" priority="2085" operator="equal">
      <formula>"?"</formula>
    </cfRule>
  </conditionalFormatting>
  <conditionalFormatting sqref="K11:L12">
    <cfRule type="cellIs" dxfId="18974" priority="2084" operator="equal">
      <formula>"?"</formula>
    </cfRule>
  </conditionalFormatting>
  <conditionalFormatting sqref="J15">
    <cfRule type="cellIs" dxfId="18973" priority="2083" operator="equal">
      <formula>"?"</formula>
    </cfRule>
  </conditionalFormatting>
  <conditionalFormatting sqref="K15">
    <cfRule type="cellIs" dxfId="18972" priority="2082" operator="equal">
      <formula>"?"</formula>
    </cfRule>
  </conditionalFormatting>
  <conditionalFormatting sqref="K15">
    <cfRule type="cellIs" dxfId="18971" priority="2080" operator="equal">
      <formula>"?"</formula>
    </cfRule>
  </conditionalFormatting>
  <conditionalFormatting sqref="L15">
    <cfRule type="cellIs" dxfId="18970" priority="2078" operator="equal">
      <formula>"?"</formula>
    </cfRule>
  </conditionalFormatting>
  <conditionalFormatting sqref="L15">
    <cfRule type="cellIs" dxfId="18969" priority="2077" operator="equal">
      <formula>"?"</formula>
    </cfRule>
  </conditionalFormatting>
  <conditionalFormatting sqref="L15">
    <cfRule type="cellIs" dxfId="18968" priority="2076" operator="equal">
      <formula>"?"</formula>
    </cfRule>
  </conditionalFormatting>
  <conditionalFormatting sqref="L19">
    <cfRule type="cellIs" dxfId="18967" priority="2074" operator="equal">
      <formula>"?"</formula>
    </cfRule>
  </conditionalFormatting>
  <conditionalFormatting sqref="L19">
    <cfRule type="cellIs" dxfId="18966" priority="2073" operator="equal">
      <formula>"?"</formula>
    </cfRule>
  </conditionalFormatting>
  <conditionalFormatting sqref="L19">
    <cfRule type="cellIs" dxfId="18965" priority="2072" operator="equal">
      <formula>"?"</formula>
    </cfRule>
  </conditionalFormatting>
  <conditionalFormatting sqref="G7">
    <cfRule type="cellIs" dxfId="18964" priority="2071" operator="equal">
      <formula>"q"</formula>
    </cfRule>
  </conditionalFormatting>
  <conditionalFormatting sqref="G9">
    <cfRule type="cellIs" dxfId="18963" priority="2070" operator="equal">
      <formula>"q"</formula>
    </cfRule>
  </conditionalFormatting>
  <conditionalFormatting sqref="G15">
    <cfRule type="cellIs" dxfId="18962" priority="2069" operator="equal">
      <formula>"q"</formula>
    </cfRule>
  </conditionalFormatting>
  <conditionalFormatting sqref="G19">
    <cfRule type="cellIs" dxfId="18961" priority="2068" operator="equal">
      <formula>"q"</formula>
    </cfRule>
  </conditionalFormatting>
  <conditionalFormatting sqref="C13">
    <cfRule type="cellIs" dxfId="18960" priority="2066" operator="equal">
      <formula>"N"</formula>
    </cfRule>
    <cfRule type="cellIs" dxfId="18959" priority="2067" operator="equal">
      <formula>"Y"</formula>
    </cfRule>
  </conditionalFormatting>
  <conditionalFormatting sqref="J13:L13">
    <cfRule type="cellIs" dxfId="18958" priority="1980" operator="equal">
      <formula>"?"</formula>
    </cfRule>
  </conditionalFormatting>
  <conditionalFormatting sqref="K13">
    <cfRule type="cellIs" dxfId="18957" priority="1979" operator="equal">
      <formula>"?"</formula>
    </cfRule>
  </conditionalFormatting>
  <conditionalFormatting sqref="L13">
    <cfRule type="cellIs" dxfId="18956" priority="1978" operator="equal">
      <formula>"?"</formula>
    </cfRule>
  </conditionalFormatting>
  <conditionalFormatting sqref="J13">
    <cfRule type="cellIs" dxfId="18955" priority="1977" operator="equal">
      <formula>"?"</formula>
    </cfRule>
  </conditionalFormatting>
  <conditionalFormatting sqref="L13">
    <cfRule type="cellIs" dxfId="18954" priority="1975" operator="equal">
      <formula>"?"</formula>
    </cfRule>
  </conditionalFormatting>
  <conditionalFormatting sqref="M13">
    <cfRule type="cellIs" dxfId="18953" priority="1973" operator="equal">
      <formula>"?"</formula>
    </cfRule>
  </conditionalFormatting>
  <conditionalFormatting sqref="M13">
    <cfRule type="cellIs" dxfId="18952" priority="1972" operator="equal">
      <formula>"?"</formula>
    </cfRule>
  </conditionalFormatting>
  <conditionalFormatting sqref="M13">
    <cfRule type="cellIs" dxfId="18951" priority="1971" operator="equal">
      <formula>"?"</formula>
    </cfRule>
  </conditionalFormatting>
  <conditionalFormatting sqref="G11:G12">
    <cfRule type="cellIs" dxfId="18950" priority="1968" operator="equal">
      <formula>"q"</formula>
    </cfRule>
  </conditionalFormatting>
  <conditionalFormatting sqref="G13">
    <cfRule type="cellIs" dxfId="18949" priority="1967" operator="equal">
      <formula>"q"</formula>
    </cfRule>
  </conditionalFormatting>
  <conditionalFormatting sqref="I29 I31 I33 I27 I39 I43 I45 I47 I49 I51 I53 I55 I57 I59 I61 I63 I65 I67 I35 I37 I41 I25 I23 I19">
    <cfRule type="cellIs" dxfId="18948" priority="1947" operator="equal">
      <formula>"?"</formula>
    </cfRule>
  </conditionalFormatting>
  <conditionalFormatting sqref="I33">
    <cfRule type="cellIs" dxfId="18947" priority="1946" operator="equal">
      <formula>"?"</formula>
    </cfRule>
  </conditionalFormatting>
  <conditionalFormatting sqref="I35">
    <cfRule type="cellIs" dxfId="18946" priority="1945" operator="equal">
      <formula>"?"</formula>
    </cfRule>
  </conditionalFormatting>
  <conditionalFormatting sqref="I37">
    <cfRule type="cellIs" dxfId="18945" priority="1944" operator="equal">
      <formula>"?"</formula>
    </cfRule>
  </conditionalFormatting>
  <conditionalFormatting sqref="I39">
    <cfRule type="cellIs" dxfId="18944" priority="1943" operator="equal">
      <formula>"?"</formula>
    </cfRule>
  </conditionalFormatting>
  <conditionalFormatting sqref="I41">
    <cfRule type="cellIs" dxfId="18943" priority="1942" operator="equal">
      <formula>"?"</formula>
    </cfRule>
  </conditionalFormatting>
  <conditionalFormatting sqref="I51 I49">
    <cfRule type="cellIs" dxfId="18942" priority="1941" operator="equal">
      <formula>"?"</formula>
    </cfRule>
  </conditionalFormatting>
  <conditionalFormatting sqref="I19">
    <cfRule type="cellIs" dxfId="18941" priority="1940" operator="equal">
      <formula>"?"</formula>
    </cfRule>
  </conditionalFormatting>
  <conditionalFormatting sqref="I7">
    <cfRule type="cellIs" dxfId="18940" priority="1939" operator="equal">
      <formula>"?"</formula>
    </cfRule>
  </conditionalFormatting>
  <conditionalFormatting sqref="I9">
    <cfRule type="cellIs" dxfId="18939" priority="1938" operator="equal">
      <formula>"?"</formula>
    </cfRule>
  </conditionalFormatting>
  <conditionalFormatting sqref="I11">
    <cfRule type="cellIs" dxfId="18938" priority="1937" operator="equal">
      <formula>"?"</formula>
    </cfRule>
  </conditionalFormatting>
  <conditionalFormatting sqref="I13">
    <cfRule type="cellIs" dxfId="18937" priority="1936" operator="equal">
      <formula>"?"</formula>
    </cfRule>
  </conditionalFormatting>
  <conditionalFormatting sqref="I15">
    <cfRule type="cellIs" dxfId="18936" priority="1935" operator="equal">
      <formula>"?"</formula>
    </cfRule>
  </conditionalFormatting>
  <conditionalFormatting sqref="J7">
    <cfRule type="cellIs" dxfId="18935" priority="1934" operator="equal">
      <formula>"?"</formula>
    </cfRule>
  </conditionalFormatting>
  <conditionalFormatting sqref="I7">
    <cfRule type="cellIs" dxfId="18934" priority="1933" operator="equal">
      <formula>"?"</formula>
    </cfRule>
  </conditionalFormatting>
  <conditionalFormatting sqref="I9">
    <cfRule type="cellIs" dxfId="18933" priority="1932" operator="equal">
      <formula>"?"</formula>
    </cfRule>
  </conditionalFormatting>
  <conditionalFormatting sqref="J9">
    <cfRule type="cellIs" dxfId="18932" priority="1931" operator="equal">
      <formula>"?"</formula>
    </cfRule>
  </conditionalFormatting>
  <conditionalFormatting sqref="K9">
    <cfRule type="cellIs" dxfId="18931" priority="1930" operator="equal">
      <formula>"?"</formula>
    </cfRule>
  </conditionalFormatting>
  <conditionalFormatting sqref="K9">
    <cfRule type="cellIs" dxfId="18930" priority="1929" operator="equal">
      <formula>"?"</formula>
    </cfRule>
  </conditionalFormatting>
  <conditionalFormatting sqref="J11:J12">
    <cfRule type="cellIs" dxfId="18929" priority="1928" operator="equal">
      <formula>"?"</formula>
    </cfRule>
  </conditionalFormatting>
  <conditionalFormatting sqref="I11:I12">
    <cfRule type="cellIs" dxfId="18928" priority="1927" operator="equal">
      <formula>"?"</formula>
    </cfRule>
  </conditionalFormatting>
  <conditionalFormatting sqref="J15">
    <cfRule type="cellIs" dxfId="18927" priority="1926" operator="equal">
      <formula>"?"</formula>
    </cfRule>
  </conditionalFormatting>
  <conditionalFormatting sqref="K15">
    <cfRule type="cellIs" dxfId="18926" priority="1925" operator="equal">
      <formula>"?"</formula>
    </cfRule>
  </conditionalFormatting>
  <conditionalFormatting sqref="I15">
    <cfRule type="cellIs" dxfId="18925" priority="1924" operator="equal">
      <formula>"?"</formula>
    </cfRule>
  </conditionalFormatting>
  <conditionalFormatting sqref="K15">
    <cfRule type="cellIs" dxfId="18924" priority="1923" operator="equal">
      <formula>"?"</formula>
    </cfRule>
  </conditionalFormatting>
  <conditionalFormatting sqref="I7">
    <cfRule type="cellIs" dxfId="18923" priority="1922" operator="equal">
      <formula>"?"</formula>
    </cfRule>
  </conditionalFormatting>
  <conditionalFormatting sqref="J7">
    <cfRule type="cellIs" dxfId="18922" priority="1921" operator="equal">
      <formula>"?"</formula>
    </cfRule>
  </conditionalFormatting>
  <conditionalFormatting sqref="K9">
    <cfRule type="cellIs" dxfId="18921" priority="1919" operator="equal">
      <formula>"?"</formula>
    </cfRule>
  </conditionalFormatting>
  <conditionalFormatting sqref="I9">
    <cfRule type="cellIs" dxfId="18920" priority="1918" operator="equal">
      <formula>"?"</formula>
    </cfRule>
  </conditionalFormatting>
  <conditionalFormatting sqref="J9">
    <cfRule type="cellIs" dxfId="18919" priority="1917" operator="equal">
      <formula>"?"</formula>
    </cfRule>
  </conditionalFormatting>
  <conditionalFormatting sqref="J9">
    <cfRule type="cellIs" dxfId="18918" priority="1916" operator="equal">
      <formula>"?"</formula>
    </cfRule>
  </conditionalFormatting>
  <conditionalFormatting sqref="I11:I12">
    <cfRule type="cellIs" dxfId="18917" priority="1915" operator="equal">
      <formula>"?"</formula>
    </cfRule>
  </conditionalFormatting>
  <conditionalFormatting sqref="J11:J12">
    <cfRule type="cellIs" dxfId="18916" priority="1914" operator="equal">
      <formula>"?"</formula>
    </cfRule>
  </conditionalFormatting>
  <conditionalFormatting sqref="J11:J12">
    <cfRule type="cellIs" dxfId="18915" priority="1913" operator="equal">
      <formula>"?"</formula>
    </cfRule>
  </conditionalFormatting>
  <conditionalFormatting sqref="I15">
    <cfRule type="cellIs" dxfId="18914" priority="1912" operator="equal">
      <formula>"?"</formula>
    </cfRule>
  </conditionalFormatting>
  <conditionalFormatting sqref="J15">
    <cfRule type="cellIs" dxfId="18913" priority="1911" operator="equal">
      <formula>"?"</formula>
    </cfRule>
  </conditionalFormatting>
  <conditionalFormatting sqref="J15">
    <cfRule type="cellIs" dxfId="18912" priority="1910" operator="equal">
      <formula>"?"</formula>
    </cfRule>
  </conditionalFormatting>
  <conditionalFormatting sqref="K15">
    <cfRule type="cellIs" dxfId="18911" priority="1908" operator="equal">
      <formula>"?"</formula>
    </cfRule>
  </conditionalFormatting>
  <conditionalFormatting sqref="K15">
    <cfRule type="cellIs" dxfId="18910" priority="1907" operator="equal">
      <formula>"?"</formula>
    </cfRule>
  </conditionalFormatting>
  <conditionalFormatting sqref="K15">
    <cfRule type="cellIs" dxfId="18909" priority="1906" operator="equal">
      <formula>"?"</formula>
    </cfRule>
  </conditionalFormatting>
  <conditionalFormatting sqref="K19">
    <cfRule type="cellIs" dxfId="18908" priority="1904" operator="equal">
      <formula>"?"</formula>
    </cfRule>
  </conditionalFormatting>
  <conditionalFormatting sqref="K19">
    <cfRule type="cellIs" dxfId="18907" priority="1903" operator="equal">
      <formula>"?"</formula>
    </cfRule>
  </conditionalFormatting>
  <conditionalFormatting sqref="K19">
    <cfRule type="cellIs" dxfId="18906" priority="1902" operator="equal">
      <formula>"?"</formula>
    </cfRule>
  </conditionalFormatting>
  <conditionalFormatting sqref="J13">
    <cfRule type="cellIs" dxfId="18905" priority="1901" operator="equal">
      <formula>"?"</formula>
    </cfRule>
  </conditionalFormatting>
  <conditionalFormatting sqref="K13">
    <cfRule type="cellIs" dxfId="18904" priority="1900" operator="equal">
      <formula>"?"</formula>
    </cfRule>
  </conditionalFormatting>
  <conditionalFormatting sqref="I13">
    <cfRule type="cellIs" dxfId="18903" priority="1899" operator="equal">
      <formula>"?"</formula>
    </cfRule>
  </conditionalFormatting>
  <conditionalFormatting sqref="K13">
    <cfRule type="cellIs" dxfId="18902" priority="1898" operator="equal">
      <formula>"?"</formula>
    </cfRule>
  </conditionalFormatting>
  <conditionalFormatting sqref="L9">
    <cfRule type="cellIs" dxfId="18901" priority="1896" operator="equal">
      <formula>"?"</formula>
    </cfRule>
  </conditionalFormatting>
  <conditionalFormatting sqref="L11">
    <cfRule type="cellIs" dxfId="18900" priority="1894" operator="equal">
      <formula>"?"</formula>
    </cfRule>
  </conditionalFormatting>
  <conditionalFormatting sqref="L11">
    <cfRule type="cellIs" dxfId="18899" priority="1893" operator="equal">
      <formula>"?"</formula>
    </cfRule>
  </conditionalFormatting>
  <conditionalFormatting sqref="L11">
    <cfRule type="cellIs" dxfId="18898" priority="1892" operator="equal">
      <formula>"?"</formula>
    </cfRule>
  </conditionalFormatting>
  <conditionalFormatting sqref="L13">
    <cfRule type="cellIs" dxfId="18897" priority="1890" operator="equal">
      <formula>"?"</formula>
    </cfRule>
  </conditionalFormatting>
  <conditionalFormatting sqref="L13">
    <cfRule type="cellIs" dxfId="18896" priority="1889" operator="equal">
      <formula>"?"</formula>
    </cfRule>
  </conditionalFormatting>
  <conditionalFormatting sqref="L13">
    <cfRule type="cellIs" dxfId="18895" priority="1888" operator="equal">
      <formula>"?"</formula>
    </cfRule>
  </conditionalFormatting>
  <conditionalFormatting sqref="L15">
    <cfRule type="cellIs" dxfId="18894" priority="1886" operator="equal">
      <formula>"?"</formula>
    </cfRule>
  </conditionalFormatting>
  <conditionalFormatting sqref="L15">
    <cfRule type="cellIs" dxfId="18893" priority="1885" operator="equal">
      <formula>"?"</formula>
    </cfRule>
  </conditionalFormatting>
  <conditionalFormatting sqref="L15">
    <cfRule type="cellIs" dxfId="18892" priority="1884" operator="equal">
      <formula>"?"</formula>
    </cfRule>
  </conditionalFormatting>
  <conditionalFormatting sqref="L19">
    <cfRule type="cellIs" dxfId="18891" priority="1882" operator="equal">
      <formula>"?"</formula>
    </cfRule>
  </conditionalFormatting>
  <conditionalFormatting sqref="L19">
    <cfRule type="cellIs" dxfId="18890" priority="1881" operator="equal">
      <formula>"?"</formula>
    </cfRule>
  </conditionalFormatting>
  <conditionalFormatting sqref="L19">
    <cfRule type="cellIs" dxfId="18889" priority="1880" operator="equal">
      <formula>"?"</formula>
    </cfRule>
  </conditionalFormatting>
  <conditionalFormatting sqref="I21:L21">
    <cfRule type="cellIs" dxfId="18888" priority="1879" operator="equal">
      <formula>"?"</formula>
    </cfRule>
  </conditionalFormatting>
  <conditionalFormatting sqref="C20:C21">
    <cfRule type="cellIs" dxfId="18887" priority="1793" operator="equal">
      <formula>"N"</formula>
    </cfRule>
    <cfRule type="cellIs" dxfId="18886" priority="1794" operator="equal">
      <formula>"Y"</formula>
    </cfRule>
  </conditionalFormatting>
  <conditionalFormatting sqref="H21">
    <cfRule type="cellIs" dxfId="18885" priority="1792" operator="equal">
      <formula>"q"</formula>
    </cfRule>
  </conditionalFormatting>
  <conditionalFormatting sqref="M21">
    <cfRule type="cellIs" dxfId="18884" priority="1790" operator="equal">
      <formula>"?"</formula>
    </cfRule>
  </conditionalFormatting>
  <conditionalFormatting sqref="M21">
    <cfRule type="cellIs" dxfId="18883" priority="1789" operator="equal">
      <formula>"?"</formula>
    </cfRule>
  </conditionalFormatting>
  <conditionalFormatting sqref="M21">
    <cfRule type="cellIs" dxfId="18882" priority="1788" operator="equal">
      <formula>"?"</formula>
    </cfRule>
  </conditionalFormatting>
  <conditionalFormatting sqref="L21">
    <cfRule type="cellIs" dxfId="18881" priority="1786" operator="equal">
      <formula>"?"</formula>
    </cfRule>
  </conditionalFormatting>
  <conditionalFormatting sqref="L21">
    <cfRule type="cellIs" dxfId="18880" priority="1785" operator="equal">
      <formula>"?"</formula>
    </cfRule>
  </conditionalFormatting>
  <conditionalFormatting sqref="L21">
    <cfRule type="cellIs" dxfId="18879" priority="1784" operator="equal">
      <formula>"?"</formula>
    </cfRule>
  </conditionalFormatting>
  <conditionalFormatting sqref="G21">
    <cfRule type="cellIs" dxfId="18878" priority="1783" operator="equal">
      <formula>"q"</formula>
    </cfRule>
  </conditionalFormatting>
  <conditionalFormatting sqref="I21">
    <cfRule type="cellIs" dxfId="18877" priority="1781" operator="equal">
      <formula>"?"</formula>
    </cfRule>
  </conditionalFormatting>
  <conditionalFormatting sqref="I21">
    <cfRule type="cellIs" dxfId="18876" priority="1780" operator="equal">
      <formula>"?"</formula>
    </cfRule>
  </conditionalFormatting>
  <conditionalFormatting sqref="K21">
    <cfRule type="cellIs" dxfId="18875" priority="1778" operator="equal">
      <formula>"?"</formula>
    </cfRule>
  </conditionalFormatting>
  <conditionalFormatting sqref="K21">
    <cfRule type="cellIs" dxfId="18874" priority="1777" operator="equal">
      <formula>"?"</formula>
    </cfRule>
  </conditionalFormatting>
  <conditionalFormatting sqref="K21">
    <cfRule type="cellIs" dxfId="18873" priority="1776" operator="equal">
      <formula>"?"</formula>
    </cfRule>
  </conditionalFormatting>
  <conditionalFormatting sqref="L21">
    <cfRule type="cellIs" dxfId="18872" priority="1774" operator="equal">
      <formula>"?"</formula>
    </cfRule>
  </conditionalFormatting>
  <conditionalFormatting sqref="L21">
    <cfRule type="cellIs" dxfId="18871" priority="1773" operator="equal">
      <formula>"?"</formula>
    </cfRule>
  </conditionalFormatting>
  <conditionalFormatting sqref="L21">
    <cfRule type="cellIs" dxfId="18870" priority="1772" operator="equal">
      <formula>"?"</formula>
    </cfRule>
  </conditionalFormatting>
  <conditionalFormatting sqref="H13">
    <cfRule type="cellIs" dxfId="18869" priority="1771" operator="equal">
      <formula>"q"</formula>
    </cfRule>
  </conditionalFormatting>
  <conditionalFormatting sqref="P9">
    <cfRule type="cellIs" dxfId="18868" priority="1265" stopIfTrue="1" operator="lessThan">
      <formula>0</formula>
    </cfRule>
    <cfRule type="cellIs" dxfId="18867" priority="1266" stopIfTrue="1" operator="greaterThan">
      <formula>0</formula>
    </cfRule>
  </conditionalFormatting>
  <conditionalFormatting sqref="P9">
    <cfRule type="cellIs" dxfId="18866" priority="1263" stopIfTrue="1" operator="lessThan">
      <formula>0</formula>
    </cfRule>
    <cfRule type="cellIs" dxfId="18865" priority="1264" stopIfTrue="1" operator="greaterThan">
      <formula>0</formula>
    </cfRule>
  </conditionalFormatting>
  <conditionalFormatting sqref="P9">
    <cfRule type="cellIs" dxfId="18864" priority="1261" stopIfTrue="1" operator="lessThan">
      <formula>0</formula>
    </cfRule>
    <cfRule type="cellIs" dxfId="18863" priority="1262" stopIfTrue="1" operator="greaterThan">
      <formula>0</formula>
    </cfRule>
  </conditionalFormatting>
  <conditionalFormatting sqref="P11">
    <cfRule type="cellIs" dxfId="18862" priority="1259" stopIfTrue="1" operator="lessThan">
      <formula>0</formula>
    </cfRule>
    <cfRule type="cellIs" dxfId="18861" priority="1260" stopIfTrue="1" operator="greaterThan">
      <formula>0</formula>
    </cfRule>
  </conditionalFormatting>
  <conditionalFormatting sqref="P11">
    <cfRule type="cellIs" dxfId="18860" priority="1257" stopIfTrue="1" operator="lessThan">
      <formula>0</formula>
    </cfRule>
    <cfRule type="cellIs" dxfId="18859" priority="1258" stopIfTrue="1" operator="greaterThan">
      <formula>0</formula>
    </cfRule>
  </conditionalFormatting>
  <conditionalFormatting sqref="P11">
    <cfRule type="cellIs" dxfId="18858" priority="1255" stopIfTrue="1" operator="lessThan">
      <formula>0</formula>
    </cfRule>
    <cfRule type="cellIs" dxfId="18857" priority="1256" stopIfTrue="1" operator="greaterThan">
      <formula>0</formula>
    </cfRule>
  </conditionalFormatting>
  <conditionalFormatting sqref="P11">
    <cfRule type="cellIs" dxfId="18856" priority="1253" stopIfTrue="1" operator="lessThan">
      <formula>0</formula>
    </cfRule>
    <cfRule type="cellIs" dxfId="18855" priority="1254" stopIfTrue="1" operator="greaterThan">
      <formula>0</formula>
    </cfRule>
  </conditionalFormatting>
  <conditionalFormatting sqref="P11">
    <cfRule type="cellIs" dxfId="18854" priority="1251" stopIfTrue="1" operator="lessThan">
      <formula>0</formula>
    </cfRule>
    <cfRule type="cellIs" dxfId="18853" priority="1252" stopIfTrue="1" operator="greaterThan">
      <formula>0</formula>
    </cfRule>
  </conditionalFormatting>
  <conditionalFormatting sqref="P11">
    <cfRule type="cellIs" dxfId="18852" priority="1249" stopIfTrue="1" operator="lessThan">
      <formula>0</formula>
    </cfRule>
    <cfRule type="cellIs" dxfId="18851" priority="1250" stopIfTrue="1" operator="greaterThan">
      <formula>0</formula>
    </cfRule>
  </conditionalFormatting>
  <conditionalFormatting sqref="P11">
    <cfRule type="cellIs" dxfId="18850" priority="1247" stopIfTrue="1" operator="lessThan">
      <formula>0</formula>
    </cfRule>
    <cfRule type="cellIs" dxfId="18849" priority="1248" stopIfTrue="1" operator="greaterThan">
      <formula>0</formula>
    </cfRule>
  </conditionalFormatting>
  <conditionalFormatting sqref="P11">
    <cfRule type="cellIs" dxfId="18848" priority="1245" stopIfTrue="1" operator="lessThan">
      <formula>0</formula>
    </cfRule>
    <cfRule type="cellIs" dxfId="18847" priority="1246" stopIfTrue="1" operator="greaterThan">
      <formula>0</formula>
    </cfRule>
  </conditionalFormatting>
  <conditionalFormatting sqref="P11">
    <cfRule type="cellIs" dxfId="18846" priority="1243" stopIfTrue="1" operator="lessThan">
      <formula>0</formula>
    </cfRule>
    <cfRule type="cellIs" dxfId="18845" priority="1244" stopIfTrue="1" operator="greaterThan">
      <formula>0</formula>
    </cfRule>
  </conditionalFormatting>
  <conditionalFormatting sqref="P11">
    <cfRule type="cellIs" dxfId="18844" priority="1241" stopIfTrue="1" operator="lessThan">
      <formula>0</formula>
    </cfRule>
    <cfRule type="cellIs" dxfId="18843" priority="1242" stopIfTrue="1" operator="greaterThan">
      <formula>0</formula>
    </cfRule>
  </conditionalFormatting>
  <conditionalFormatting sqref="P11">
    <cfRule type="cellIs" dxfId="18842" priority="1239" stopIfTrue="1" operator="lessThan">
      <formula>0</formula>
    </cfRule>
    <cfRule type="cellIs" dxfId="18841" priority="1240" stopIfTrue="1" operator="greaterThan">
      <formula>0</formula>
    </cfRule>
  </conditionalFormatting>
  <conditionalFormatting sqref="P11">
    <cfRule type="cellIs" dxfId="18840" priority="1237" stopIfTrue="1" operator="lessThan">
      <formula>0</formula>
    </cfRule>
    <cfRule type="cellIs" dxfId="18839" priority="1238" stopIfTrue="1" operator="greaterThan">
      <formula>0</formula>
    </cfRule>
  </conditionalFormatting>
  <conditionalFormatting sqref="P11">
    <cfRule type="cellIs" dxfId="18838" priority="1235" stopIfTrue="1" operator="lessThan">
      <formula>0</formula>
    </cfRule>
    <cfRule type="cellIs" dxfId="18837" priority="1236" stopIfTrue="1" operator="greaterThan">
      <formula>0</formula>
    </cfRule>
  </conditionalFormatting>
  <conditionalFormatting sqref="P11">
    <cfRule type="cellIs" dxfId="18836" priority="1233" stopIfTrue="1" operator="lessThan">
      <formula>0</formula>
    </cfRule>
    <cfRule type="cellIs" dxfId="18835" priority="1234" stopIfTrue="1" operator="greaterThan">
      <formula>0</formula>
    </cfRule>
  </conditionalFormatting>
  <conditionalFormatting sqref="P11">
    <cfRule type="cellIs" dxfId="18834" priority="1231" stopIfTrue="1" operator="lessThan">
      <formula>0</formula>
    </cfRule>
    <cfRule type="cellIs" dxfId="18833" priority="1232" stopIfTrue="1" operator="greaterThan">
      <formula>0</formula>
    </cfRule>
  </conditionalFormatting>
  <conditionalFormatting sqref="P11">
    <cfRule type="cellIs" dxfId="18832" priority="1229" stopIfTrue="1" operator="lessThan">
      <formula>0</formula>
    </cfRule>
    <cfRule type="cellIs" dxfId="18831" priority="1230" stopIfTrue="1" operator="greaterThan">
      <formula>0</formula>
    </cfRule>
  </conditionalFormatting>
  <conditionalFormatting sqref="P11">
    <cfRule type="cellIs" dxfId="18830" priority="1227" stopIfTrue="1" operator="lessThan">
      <formula>0</formula>
    </cfRule>
    <cfRule type="cellIs" dxfId="18829" priority="1228" stopIfTrue="1" operator="greaterThan">
      <formula>0</formula>
    </cfRule>
  </conditionalFormatting>
  <conditionalFormatting sqref="P11">
    <cfRule type="cellIs" dxfId="18828" priority="1225" stopIfTrue="1" operator="lessThan">
      <formula>0</formula>
    </cfRule>
    <cfRule type="cellIs" dxfId="18827" priority="1226" stopIfTrue="1" operator="greaterThan">
      <formula>0</formula>
    </cfRule>
  </conditionalFormatting>
  <conditionalFormatting sqref="P11">
    <cfRule type="cellIs" dxfId="18826" priority="1223" stopIfTrue="1" operator="lessThan">
      <formula>0</formula>
    </cfRule>
    <cfRule type="cellIs" dxfId="18825" priority="1224" stopIfTrue="1" operator="greaterThan">
      <formula>0</formula>
    </cfRule>
  </conditionalFormatting>
  <conditionalFormatting sqref="P11">
    <cfRule type="cellIs" dxfId="18824" priority="1221" stopIfTrue="1" operator="lessThan">
      <formula>0</formula>
    </cfRule>
    <cfRule type="cellIs" dxfId="18823" priority="1222" stopIfTrue="1" operator="greaterThan">
      <formula>0</formula>
    </cfRule>
  </conditionalFormatting>
  <conditionalFormatting sqref="P11">
    <cfRule type="cellIs" dxfId="18822" priority="1219" stopIfTrue="1" operator="lessThan">
      <formula>0</formula>
    </cfRule>
    <cfRule type="cellIs" dxfId="18821" priority="1220" stopIfTrue="1" operator="greaterThan">
      <formula>0</formula>
    </cfRule>
  </conditionalFormatting>
  <conditionalFormatting sqref="P11">
    <cfRule type="cellIs" dxfId="18820" priority="1217" stopIfTrue="1" operator="lessThan">
      <formula>0</formula>
    </cfRule>
    <cfRule type="cellIs" dxfId="18819" priority="1218" stopIfTrue="1" operator="greaterThan">
      <formula>0</formula>
    </cfRule>
  </conditionalFormatting>
  <conditionalFormatting sqref="P11">
    <cfRule type="cellIs" dxfId="18818" priority="1215" stopIfTrue="1" operator="lessThan">
      <formula>0</formula>
    </cfRule>
    <cfRule type="cellIs" dxfId="18817" priority="1216" stopIfTrue="1" operator="greaterThan">
      <formula>0</formula>
    </cfRule>
  </conditionalFormatting>
  <conditionalFormatting sqref="P11">
    <cfRule type="cellIs" dxfId="18816" priority="1213" stopIfTrue="1" operator="lessThan">
      <formula>0</formula>
    </cfRule>
    <cfRule type="cellIs" dxfId="18815" priority="1214" stopIfTrue="1" operator="greaterThan">
      <formula>0</formula>
    </cfRule>
  </conditionalFormatting>
  <conditionalFormatting sqref="P11">
    <cfRule type="cellIs" dxfId="18814" priority="1211" stopIfTrue="1" operator="lessThan">
      <formula>0</formula>
    </cfRule>
    <cfRule type="cellIs" dxfId="18813" priority="1212" stopIfTrue="1" operator="greaterThan">
      <formula>0</formula>
    </cfRule>
  </conditionalFormatting>
  <conditionalFormatting sqref="P11">
    <cfRule type="cellIs" dxfId="18812" priority="1209" stopIfTrue="1" operator="lessThan">
      <formula>0</formula>
    </cfRule>
    <cfRule type="cellIs" dxfId="18811" priority="1210" stopIfTrue="1" operator="greaterThan">
      <formula>0</formula>
    </cfRule>
  </conditionalFormatting>
  <conditionalFormatting sqref="P11">
    <cfRule type="cellIs" dxfId="18810" priority="1207" stopIfTrue="1" operator="lessThan">
      <formula>0</formula>
    </cfRule>
    <cfRule type="cellIs" dxfId="18809" priority="1208" stopIfTrue="1" operator="greaterThan">
      <formula>0</formula>
    </cfRule>
  </conditionalFormatting>
  <conditionalFormatting sqref="P11">
    <cfRule type="cellIs" dxfId="18808" priority="1205" stopIfTrue="1" operator="lessThan">
      <formula>0</formula>
    </cfRule>
    <cfRule type="cellIs" dxfId="18807" priority="1206" stopIfTrue="1" operator="greaterThan">
      <formula>0</formula>
    </cfRule>
  </conditionalFormatting>
  <conditionalFormatting sqref="P11">
    <cfRule type="cellIs" dxfId="18806" priority="1203" stopIfTrue="1" operator="lessThan">
      <formula>0</formula>
    </cfRule>
    <cfRule type="cellIs" dxfId="18805" priority="1204" stopIfTrue="1" operator="greaterThan">
      <formula>0</formula>
    </cfRule>
  </conditionalFormatting>
  <conditionalFormatting sqref="P11">
    <cfRule type="cellIs" dxfId="18804" priority="1201" stopIfTrue="1" operator="lessThan">
      <formula>0</formula>
    </cfRule>
    <cfRule type="cellIs" dxfId="18803" priority="1202" stopIfTrue="1" operator="greaterThan">
      <formula>0</formula>
    </cfRule>
  </conditionalFormatting>
  <conditionalFormatting sqref="P11">
    <cfRule type="cellIs" dxfId="18802" priority="1199" stopIfTrue="1" operator="lessThan">
      <formula>0</formula>
    </cfRule>
    <cfRule type="cellIs" dxfId="18801" priority="1200" stopIfTrue="1" operator="greaterThan">
      <formula>0</formula>
    </cfRule>
  </conditionalFormatting>
  <conditionalFormatting sqref="P11">
    <cfRule type="cellIs" dxfId="18800" priority="1197" stopIfTrue="1" operator="lessThan">
      <formula>0</formula>
    </cfRule>
    <cfRule type="cellIs" dxfId="18799" priority="1198" stopIfTrue="1" operator="greaterThan">
      <formula>0</formula>
    </cfRule>
  </conditionalFormatting>
  <conditionalFormatting sqref="P11">
    <cfRule type="cellIs" dxfId="18798" priority="1195" stopIfTrue="1" operator="lessThan">
      <formula>0</formula>
    </cfRule>
    <cfRule type="cellIs" dxfId="18797" priority="1196" stopIfTrue="1" operator="greaterThan">
      <formula>0</formula>
    </cfRule>
  </conditionalFormatting>
  <conditionalFormatting sqref="P11">
    <cfRule type="cellIs" dxfId="18796" priority="1193" stopIfTrue="1" operator="lessThan">
      <formula>0</formula>
    </cfRule>
    <cfRule type="cellIs" dxfId="18795" priority="1194" stopIfTrue="1" operator="greaterThan">
      <formula>0</formula>
    </cfRule>
  </conditionalFormatting>
  <conditionalFormatting sqref="P11">
    <cfRule type="cellIs" dxfId="18794" priority="1191" stopIfTrue="1" operator="lessThan">
      <formula>0</formula>
    </cfRule>
    <cfRule type="cellIs" dxfId="18793" priority="1192" stopIfTrue="1" operator="greaterThan">
      <formula>0</formula>
    </cfRule>
  </conditionalFormatting>
  <conditionalFormatting sqref="P11">
    <cfRule type="cellIs" dxfId="18792" priority="1189" stopIfTrue="1" operator="lessThan">
      <formula>0</formula>
    </cfRule>
    <cfRule type="cellIs" dxfId="18791" priority="1190" stopIfTrue="1" operator="greaterThan">
      <formula>0</formula>
    </cfRule>
  </conditionalFormatting>
  <conditionalFormatting sqref="P11">
    <cfRule type="cellIs" dxfId="18790" priority="1187" stopIfTrue="1" operator="lessThan">
      <formula>0</formula>
    </cfRule>
    <cfRule type="cellIs" dxfId="18789" priority="1188" stopIfTrue="1" operator="greaterThan">
      <formula>0</formula>
    </cfRule>
  </conditionalFormatting>
  <conditionalFormatting sqref="P11">
    <cfRule type="cellIs" dxfId="18788" priority="1185" stopIfTrue="1" operator="lessThan">
      <formula>0</formula>
    </cfRule>
    <cfRule type="cellIs" dxfId="18787" priority="1186" stopIfTrue="1" operator="greaterThan">
      <formula>0</formula>
    </cfRule>
  </conditionalFormatting>
  <conditionalFormatting sqref="P11">
    <cfRule type="cellIs" dxfId="18786" priority="1183" stopIfTrue="1" operator="lessThan">
      <formula>0</formula>
    </cfRule>
    <cfRule type="cellIs" dxfId="18785" priority="1184" stopIfTrue="1" operator="greaterThan">
      <formula>0</formula>
    </cfRule>
  </conditionalFormatting>
  <conditionalFormatting sqref="C16">
    <cfRule type="cellIs" dxfId="18784" priority="1573" operator="equal">
      <formula>"N"</formula>
    </cfRule>
    <cfRule type="cellIs" dxfId="18783" priority="1574" operator="equal">
      <formula>"Y"</formula>
    </cfRule>
  </conditionalFormatting>
  <conditionalFormatting sqref="I16:J16">
    <cfRule type="cellIs" dxfId="18782" priority="1488" operator="equal">
      <formula>"?"</formula>
    </cfRule>
  </conditionalFormatting>
  <conditionalFormatting sqref="J16">
    <cfRule type="cellIs" dxfId="18781" priority="1487" operator="equal">
      <formula>"?"</formula>
    </cfRule>
  </conditionalFormatting>
  <conditionalFormatting sqref="M16 O16">
    <cfRule type="cellIs" dxfId="18780" priority="1486" operator="equal">
      <formula>"?"</formula>
    </cfRule>
  </conditionalFormatting>
  <conditionalFormatting sqref="M16 O16">
    <cfRule type="cellIs" dxfId="18779" priority="1485" operator="equal">
      <formula>"?"</formula>
    </cfRule>
  </conditionalFormatting>
  <conditionalFormatting sqref="M16 O16">
    <cfRule type="cellIs" dxfId="18778" priority="1484" operator="equal">
      <formula>"?"</formula>
    </cfRule>
  </conditionalFormatting>
  <conditionalFormatting sqref="H16">
    <cfRule type="cellIs" dxfId="18777" priority="1483" operator="equal">
      <formula>"q"</formula>
    </cfRule>
  </conditionalFormatting>
  <conditionalFormatting sqref="J16">
    <cfRule type="cellIs" dxfId="18776" priority="1482" operator="equal">
      <formula>"?"</formula>
    </cfRule>
  </conditionalFormatting>
  <conditionalFormatting sqref="G16">
    <cfRule type="cellIs" dxfId="18775" priority="1481" operator="equal">
      <formula>"q"</formula>
    </cfRule>
  </conditionalFormatting>
  <conditionalFormatting sqref="I16">
    <cfRule type="cellIs" dxfId="18774" priority="1480" operator="equal">
      <formula>"?"</formula>
    </cfRule>
  </conditionalFormatting>
  <conditionalFormatting sqref="J16">
    <cfRule type="cellIs" dxfId="18773" priority="1479" operator="equal">
      <formula>"?"</formula>
    </cfRule>
  </conditionalFormatting>
  <conditionalFormatting sqref="I16">
    <cfRule type="cellIs" dxfId="18772" priority="1478" operator="equal">
      <formula>"?"</formula>
    </cfRule>
  </conditionalFormatting>
  <conditionalFormatting sqref="I16">
    <cfRule type="cellIs" dxfId="18771" priority="1477" operator="equal">
      <formula>"?"</formula>
    </cfRule>
  </conditionalFormatting>
  <conditionalFormatting sqref="J16">
    <cfRule type="cellIs" dxfId="18770" priority="1476" operator="equal">
      <formula>"?"</formula>
    </cfRule>
  </conditionalFormatting>
  <conditionalFormatting sqref="J16">
    <cfRule type="cellIs" dxfId="18769" priority="1475" operator="equal">
      <formula>"?"</formula>
    </cfRule>
  </conditionalFormatting>
  <conditionalFormatting sqref="K16">
    <cfRule type="cellIs" dxfId="18768" priority="1473" operator="equal">
      <formula>"?"</formula>
    </cfRule>
  </conditionalFormatting>
  <conditionalFormatting sqref="K16">
    <cfRule type="cellIs" dxfId="18767" priority="1472" operator="equal">
      <formula>"?"</formula>
    </cfRule>
  </conditionalFormatting>
  <conditionalFormatting sqref="K16">
    <cfRule type="cellIs" dxfId="18766" priority="1471" operator="equal">
      <formula>"?"</formula>
    </cfRule>
  </conditionalFormatting>
  <conditionalFormatting sqref="L16">
    <cfRule type="cellIs" dxfId="18765" priority="1469" operator="equal">
      <formula>"?"</formula>
    </cfRule>
  </conditionalFormatting>
  <conditionalFormatting sqref="L16">
    <cfRule type="cellIs" dxfId="18764" priority="1468" operator="equal">
      <formula>"?"</formula>
    </cfRule>
  </conditionalFormatting>
  <conditionalFormatting sqref="L16">
    <cfRule type="cellIs" dxfId="18763" priority="1467" operator="equal">
      <formula>"?"</formula>
    </cfRule>
  </conditionalFormatting>
  <conditionalFormatting sqref="K16">
    <cfRule type="cellIs" dxfId="18762" priority="1465" operator="equal">
      <formula>"?"</formula>
    </cfRule>
  </conditionalFormatting>
  <conditionalFormatting sqref="K16">
    <cfRule type="cellIs" dxfId="18761" priority="1464" operator="equal">
      <formula>"?"</formula>
    </cfRule>
  </conditionalFormatting>
  <conditionalFormatting sqref="K16">
    <cfRule type="cellIs" dxfId="18760" priority="1463" operator="equal">
      <formula>"?"</formula>
    </cfRule>
  </conditionalFormatting>
  <conditionalFormatting sqref="P11">
    <cfRule type="cellIs" dxfId="18759" priority="1181" stopIfTrue="1" operator="lessThan">
      <formula>0</formula>
    </cfRule>
    <cfRule type="cellIs" dxfId="18758" priority="1182" stopIfTrue="1" operator="greaterThan">
      <formula>0</formula>
    </cfRule>
  </conditionalFormatting>
  <conditionalFormatting sqref="P11">
    <cfRule type="cellIs" dxfId="18757" priority="1179" stopIfTrue="1" operator="lessThan">
      <formula>0</formula>
    </cfRule>
    <cfRule type="cellIs" dxfId="18756" priority="1180" stopIfTrue="1" operator="greaterThan">
      <formula>0</formula>
    </cfRule>
  </conditionalFormatting>
  <conditionalFormatting sqref="P11">
    <cfRule type="cellIs" dxfId="18755" priority="1177" stopIfTrue="1" operator="lessThan">
      <formula>0</formula>
    </cfRule>
    <cfRule type="cellIs" dxfId="18754" priority="1178" stopIfTrue="1" operator="greaterThan">
      <formula>0</formula>
    </cfRule>
  </conditionalFormatting>
  <conditionalFormatting sqref="P13">
    <cfRule type="cellIs" dxfId="18753" priority="1175" stopIfTrue="1" operator="lessThan">
      <formula>0</formula>
    </cfRule>
    <cfRule type="cellIs" dxfId="18752" priority="1176" stopIfTrue="1" operator="greaterThan">
      <formula>0</formula>
    </cfRule>
  </conditionalFormatting>
  <conditionalFormatting sqref="P13">
    <cfRule type="cellIs" dxfId="18751" priority="1173" stopIfTrue="1" operator="lessThan">
      <formula>0</formula>
    </cfRule>
    <cfRule type="cellIs" dxfId="18750" priority="1174" stopIfTrue="1" operator="greaterThan">
      <formula>0</formula>
    </cfRule>
  </conditionalFormatting>
  <conditionalFormatting sqref="P13">
    <cfRule type="cellIs" dxfId="18749" priority="1171" stopIfTrue="1" operator="lessThan">
      <formula>0</formula>
    </cfRule>
    <cfRule type="cellIs" dxfId="18748" priority="1172" stopIfTrue="1" operator="greaterThan">
      <formula>0</formula>
    </cfRule>
  </conditionalFormatting>
  <conditionalFormatting sqref="P13">
    <cfRule type="cellIs" dxfId="18747" priority="1169" stopIfTrue="1" operator="lessThan">
      <formula>0</formula>
    </cfRule>
    <cfRule type="cellIs" dxfId="18746" priority="1170" stopIfTrue="1" operator="greaterThan">
      <formula>0</formula>
    </cfRule>
  </conditionalFormatting>
  <conditionalFormatting sqref="P13">
    <cfRule type="cellIs" dxfId="18745" priority="1167" stopIfTrue="1" operator="lessThan">
      <formula>0</formula>
    </cfRule>
    <cfRule type="cellIs" dxfId="18744" priority="1168" stopIfTrue="1" operator="greaterThan">
      <formula>0</formula>
    </cfRule>
  </conditionalFormatting>
  <conditionalFormatting sqref="P13">
    <cfRule type="cellIs" dxfId="18743" priority="1165" stopIfTrue="1" operator="lessThan">
      <formula>0</formula>
    </cfRule>
    <cfRule type="cellIs" dxfId="18742" priority="1166" stopIfTrue="1" operator="greaterThan">
      <formula>0</formula>
    </cfRule>
  </conditionalFormatting>
  <conditionalFormatting sqref="P13">
    <cfRule type="cellIs" dxfId="18741" priority="1163" stopIfTrue="1" operator="lessThan">
      <formula>0</formula>
    </cfRule>
    <cfRule type="cellIs" dxfId="18740" priority="1164" stopIfTrue="1" operator="greaterThan">
      <formula>0</formula>
    </cfRule>
  </conditionalFormatting>
  <conditionalFormatting sqref="P13">
    <cfRule type="cellIs" dxfId="18739" priority="1161" stopIfTrue="1" operator="lessThan">
      <formula>0</formula>
    </cfRule>
    <cfRule type="cellIs" dxfId="18738" priority="1162" stopIfTrue="1" operator="greaterThan">
      <formula>0</formula>
    </cfRule>
  </conditionalFormatting>
  <conditionalFormatting sqref="P13">
    <cfRule type="cellIs" dxfId="18737" priority="1159" stopIfTrue="1" operator="lessThan">
      <formula>0</formula>
    </cfRule>
    <cfRule type="cellIs" dxfId="18736" priority="1160" stopIfTrue="1" operator="greaterThan">
      <formula>0</formula>
    </cfRule>
  </conditionalFormatting>
  <conditionalFormatting sqref="P13">
    <cfRule type="cellIs" dxfId="18735" priority="1157" stopIfTrue="1" operator="lessThan">
      <formula>0</formula>
    </cfRule>
    <cfRule type="cellIs" dxfId="18734" priority="1158" stopIfTrue="1" operator="greaterThan">
      <formula>0</formula>
    </cfRule>
  </conditionalFormatting>
  <conditionalFormatting sqref="P13">
    <cfRule type="cellIs" dxfId="18733" priority="1155" stopIfTrue="1" operator="lessThan">
      <formula>0</formula>
    </cfRule>
    <cfRule type="cellIs" dxfId="18732" priority="1156" stopIfTrue="1" operator="greaterThan">
      <formula>0</formula>
    </cfRule>
  </conditionalFormatting>
  <conditionalFormatting sqref="P13">
    <cfRule type="cellIs" dxfId="18731" priority="1153" stopIfTrue="1" operator="lessThan">
      <formula>0</formula>
    </cfRule>
    <cfRule type="cellIs" dxfId="18730" priority="1154" stopIfTrue="1" operator="greaterThan">
      <formula>0</formula>
    </cfRule>
  </conditionalFormatting>
  <conditionalFormatting sqref="P13">
    <cfRule type="cellIs" dxfId="18729" priority="1151" stopIfTrue="1" operator="lessThan">
      <formula>0</formula>
    </cfRule>
    <cfRule type="cellIs" dxfId="18728" priority="1152" stopIfTrue="1" operator="greaterThan">
      <formula>0</formula>
    </cfRule>
  </conditionalFormatting>
  <conditionalFormatting sqref="P13">
    <cfRule type="cellIs" dxfId="18727" priority="1149" stopIfTrue="1" operator="lessThan">
      <formula>0</formula>
    </cfRule>
    <cfRule type="cellIs" dxfId="18726" priority="1150" stopIfTrue="1" operator="greaterThan">
      <formula>0</formula>
    </cfRule>
  </conditionalFormatting>
  <conditionalFormatting sqref="P13">
    <cfRule type="cellIs" dxfId="18725" priority="1147" stopIfTrue="1" operator="lessThan">
      <formula>0</formula>
    </cfRule>
    <cfRule type="cellIs" dxfId="18724" priority="1148" stopIfTrue="1" operator="greaterThan">
      <formula>0</formula>
    </cfRule>
  </conditionalFormatting>
  <conditionalFormatting sqref="P13">
    <cfRule type="cellIs" dxfId="18723" priority="1145" stopIfTrue="1" operator="lessThan">
      <formula>0</formula>
    </cfRule>
    <cfRule type="cellIs" dxfId="18722" priority="1146" stopIfTrue="1" operator="greaterThan">
      <formula>0</formula>
    </cfRule>
  </conditionalFormatting>
  <conditionalFormatting sqref="P13">
    <cfRule type="cellIs" dxfId="18721" priority="1143" stopIfTrue="1" operator="lessThan">
      <formula>0</formula>
    </cfRule>
    <cfRule type="cellIs" dxfId="18720" priority="1144" stopIfTrue="1" operator="greaterThan">
      <formula>0</formula>
    </cfRule>
  </conditionalFormatting>
  <conditionalFormatting sqref="P13">
    <cfRule type="cellIs" dxfId="18719" priority="1141" stopIfTrue="1" operator="lessThan">
      <formula>0</formula>
    </cfRule>
    <cfRule type="cellIs" dxfId="18718" priority="1142" stopIfTrue="1" operator="greaterThan">
      <formula>0</formula>
    </cfRule>
  </conditionalFormatting>
  <conditionalFormatting sqref="P13">
    <cfRule type="cellIs" dxfId="18717" priority="1139" stopIfTrue="1" operator="lessThan">
      <formula>0</formula>
    </cfRule>
    <cfRule type="cellIs" dxfId="18716" priority="1140" stopIfTrue="1" operator="greaterThan">
      <formula>0</formula>
    </cfRule>
  </conditionalFormatting>
  <conditionalFormatting sqref="P13">
    <cfRule type="cellIs" dxfId="18715" priority="1137" stopIfTrue="1" operator="lessThan">
      <formula>0</formula>
    </cfRule>
    <cfRule type="cellIs" dxfId="18714" priority="1138" stopIfTrue="1" operator="greaterThan">
      <formula>0</formula>
    </cfRule>
  </conditionalFormatting>
  <conditionalFormatting sqref="P13">
    <cfRule type="cellIs" dxfId="18713" priority="1135" stopIfTrue="1" operator="lessThan">
      <formula>0</formula>
    </cfRule>
    <cfRule type="cellIs" dxfId="18712" priority="1136" stopIfTrue="1" operator="greaterThan">
      <formula>0</formula>
    </cfRule>
  </conditionalFormatting>
  <conditionalFormatting sqref="P13">
    <cfRule type="cellIs" dxfId="18711" priority="1133" stopIfTrue="1" operator="lessThan">
      <formula>0</formula>
    </cfRule>
    <cfRule type="cellIs" dxfId="18710" priority="1134" stopIfTrue="1" operator="greaterThan">
      <formula>0</formula>
    </cfRule>
  </conditionalFormatting>
  <conditionalFormatting sqref="P13">
    <cfRule type="cellIs" dxfId="18709" priority="1131" stopIfTrue="1" operator="lessThan">
      <formula>0</formula>
    </cfRule>
    <cfRule type="cellIs" dxfId="18708" priority="1132" stopIfTrue="1" operator="greaterThan">
      <formula>0</formula>
    </cfRule>
  </conditionalFormatting>
  <conditionalFormatting sqref="P13">
    <cfRule type="cellIs" dxfId="18707" priority="1129" stopIfTrue="1" operator="lessThan">
      <formula>0</formula>
    </cfRule>
    <cfRule type="cellIs" dxfId="18706" priority="1130" stopIfTrue="1" operator="greaterThan">
      <formula>0</formula>
    </cfRule>
  </conditionalFormatting>
  <conditionalFormatting sqref="P13">
    <cfRule type="cellIs" dxfId="18705" priority="1127" stopIfTrue="1" operator="lessThan">
      <formula>0</formula>
    </cfRule>
    <cfRule type="cellIs" dxfId="18704" priority="1128" stopIfTrue="1" operator="greaterThan">
      <formula>0</formula>
    </cfRule>
  </conditionalFormatting>
  <conditionalFormatting sqref="C17">
    <cfRule type="cellIs" dxfId="18703" priority="1377" operator="equal">
      <formula>"N"</formula>
    </cfRule>
    <cfRule type="cellIs" dxfId="18702" priority="1378" operator="equal">
      <formula>"Y"</formula>
    </cfRule>
  </conditionalFormatting>
  <conditionalFormatting sqref="I17:J17">
    <cfRule type="cellIs" dxfId="18701" priority="1376" operator="equal">
      <formula>"?"</formula>
    </cfRule>
  </conditionalFormatting>
  <conditionalFormatting sqref="J17">
    <cfRule type="cellIs" dxfId="18700" priority="1375" operator="equal">
      <formula>"?"</formula>
    </cfRule>
  </conditionalFormatting>
  <conditionalFormatting sqref="M17 O17">
    <cfRule type="cellIs" dxfId="18699" priority="1374" operator="equal">
      <formula>"?"</formula>
    </cfRule>
  </conditionalFormatting>
  <conditionalFormatting sqref="M17 O17">
    <cfRule type="cellIs" dxfId="18698" priority="1373" operator="equal">
      <formula>"?"</formula>
    </cfRule>
  </conditionalFormatting>
  <conditionalFormatting sqref="M17 O17">
    <cfRule type="cellIs" dxfId="18697" priority="1372" operator="equal">
      <formula>"?"</formula>
    </cfRule>
  </conditionalFormatting>
  <conditionalFormatting sqref="H17">
    <cfRule type="cellIs" dxfId="18696" priority="1371" operator="equal">
      <formula>"q"</formula>
    </cfRule>
  </conditionalFormatting>
  <conditionalFormatting sqref="J17">
    <cfRule type="cellIs" dxfId="18695" priority="1370" operator="equal">
      <formula>"?"</formula>
    </cfRule>
  </conditionalFormatting>
  <conditionalFormatting sqref="G17">
    <cfRule type="cellIs" dxfId="18694" priority="1369" operator="equal">
      <formula>"q"</formula>
    </cfRule>
  </conditionalFormatting>
  <conditionalFormatting sqref="I17">
    <cfRule type="cellIs" dxfId="18693" priority="1368" operator="equal">
      <formula>"?"</formula>
    </cfRule>
  </conditionalFormatting>
  <conditionalFormatting sqref="J17">
    <cfRule type="cellIs" dxfId="18692" priority="1367" operator="equal">
      <formula>"?"</formula>
    </cfRule>
  </conditionalFormatting>
  <conditionalFormatting sqref="I17">
    <cfRule type="cellIs" dxfId="18691" priority="1366" operator="equal">
      <formula>"?"</formula>
    </cfRule>
  </conditionalFormatting>
  <conditionalFormatting sqref="I17">
    <cfRule type="cellIs" dxfId="18690" priority="1365" operator="equal">
      <formula>"?"</formula>
    </cfRule>
  </conditionalFormatting>
  <conditionalFormatting sqref="J17">
    <cfRule type="cellIs" dxfId="18689" priority="1364" operator="equal">
      <formula>"?"</formula>
    </cfRule>
  </conditionalFormatting>
  <conditionalFormatting sqref="J17">
    <cfRule type="cellIs" dxfId="18688" priority="1363" operator="equal">
      <formula>"?"</formula>
    </cfRule>
  </conditionalFormatting>
  <conditionalFormatting sqref="K17">
    <cfRule type="cellIs" dxfId="18687" priority="1361" operator="equal">
      <formula>"?"</formula>
    </cfRule>
  </conditionalFormatting>
  <conditionalFormatting sqref="K17">
    <cfRule type="cellIs" dxfId="18686" priority="1360" operator="equal">
      <formula>"?"</formula>
    </cfRule>
  </conditionalFormatting>
  <conditionalFormatting sqref="K17">
    <cfRule type="cellIs" dxfId="18685" priority="1359" operator="equal">
      <formula>"?"</formula>
    </cfRule>
  </conditionalFormatting>
  <conditionalFormatting sqref="L17">
    <cfRule type="cellIs" dxfId="18684" priority="1357" operator="equal">
      <formula>"?"</formula>
    </cfRule>
  </conditionalFormatting>
  <conditionalFormatting sqref="L17">
    <cfRule type="cellIs" dxfId="18683" priority="1356" operator="equal">
      <formula>"?"</formula>
    </cfRule>
  </conditionalFormatting>
  <conditionalFormatting sqref="L17">
    <cfRule type="cellIs" dxfId="18682" priority="1355" operator="equal">
      <formula>"?"</formula>
    </cfRule>
  </conditionalFormatting>
  <conditionalFormatting sqref="K17">
    <cfRule type="cellIs" dxfId="18681" priority="1353" operator="equal">
      <formula>"?"</formula>
    </cfRule>
  </conditionalFormatting>
  <conditionalFormatting sqref="K17">
    <cfRule type="cellIs" dxfId="18680" priority="1352" operator="equal">
      <formula>"?"</formula>
    </cfRule>
  </conditionalFormatting>
  <conditionalFormatting sqref="K17">
    <cfRule type="cellIs" dxfId="18679" priority="1351" operator="equal">
      <formula>"?"</formula>
    </cfRule>
  </conditionalFormatting>
  <conditionalFormatting sqref="N7">
    <cfRule type="cellIs" dxfId="18678" priority="1349" operator="equal">
      <formula>"?"</formula>
    </cfRule>
  </conditionalFormatting>
  <conditionalFormatting sqref="N9">
    <cfRule type="cellIs" dxfId="18677" priority="1348" operator="equal">
      <formula>"?"</formula>
    </cfRule>
  </conditionalFormatting>
  <conditionalFormatting sqref="N11:N12">
    <cfRule type="cellIs" dxfId="18676" priority="1347" operator="equal">
      <formula>"?"</formula>
    </cfRule>
  </conditionalFormatting>
  <conditionalFormatting sqref="N11:N12">
    <cfRule type="cellIs" dxfId="18675" priority="1346" operator="equal">
      <formula>"?"</formula>
    </cfRule>
  </conditionalFormatting>
  <conditionalFormatting sqref="N11:N12">
    <cfRule type="cellIs" dxfId="18674" priority="1345" operator="equal">
      <formula>"?"</formula>
    </cfRule>
  </conditionalFormatting>
  <conditionalFormatting sqref="P9">
    <cfRule type="cellIs" dxfId="18673" priority="1343" stopIfTrue="1" operator="lessThan">
      <formula>0</formula>
    </cfRule>
    <cfRule type="cellIs" dxfId="18672" priority="1344" stopIfTrue="1" operator="greaterThan">
      <formula>0</formula>
    </cfRule>
  </conditionalFormatting>
  <conditionalFormatting sqref="P9">
    <cfRule type="cellIs" dxfId="18671" priority="1341" stopIfTrue="1" operator="lessThan">
      <formula>0</formula>
    </cfRule>
    <cfRule type="cellIs" dxfId="18670" priority="1342" stopIfTrue="1" operator="greaterThan">
      <formula>0</formula>
    </cfRule>
  </conditionalFormatting>
  <conditionalFormatting sqref="P9">
    <cfRule type="cellIs" dxfId="18669" priority="1339" stopIfTrue="1" operator="lessThan">
      <formula>0</formula>
    </cfRule>
    <cfRule type="cellIs" dxfId="18668" priority="1340" stopIfTrue="1" operator="greaterThan">
      <formula>0</formula>
    </cfRule>
  </conditionalFormatting>
  <conditionalFormatting sqref="P9">
    <cfRule type="cellIs" dxfId="18667" priority="1337" stopIfTrue="1" operator="lessThan">
      <formula>0</formula>
    </cfRule>
    <cfRule type="cellIs" dxfId="18666" priority="1338" stopIfTrue="1" operator="greaterThan">
      <formula>0</formula>
    </cfRule>
  </conditionalFormatting>
  <conditionalFormatting sqref="P9">
    <cfRule type="cellIs" dxfId="18665" priority="1335" stopIfTrue="1" operator="lessThan">
      <formula>0</formula>
    </cfRule>
    <cfRule type="cellIs" dxfId="18664" priority="1336" stopIfTrue="1" operator="greaterThan">
      <formula>0</formula>
    </cfRule>
  </conditionalFormatting>
  <conditionalFormatting sqref="P9">
    <cfRule type="cellIs" dxfId="18663" priority="1333" stopIfTrue="1" operator="lessThan">
      <formula>0</formula>
    </cfRule>
    <cfRule type="cellIs" dxfId="18662" priority="1334" stopIfTrue="1" operator="greaterThan">
      <formula>0</formula>
    </cfRule>
  </conditionalFormatting>
  <conditionalFormatting sqref="P9">
    <cfRule type="cellIs" dxfId="18661" priority="1331" stopIfTrue="1" operator="lessThan">
      <formula>0</formula>
    </cfRule>
    <cfRule type="cellIs" dxfId="18660" priority="1332" stopIfTrue="1" operator="greaterThan">
      <formula>0</formula>
    </cfRule>
  </conditionalFormatting>
  <conditionalFormatting sqref="P9">
    <cfRule type="cellIs" dxfId="18659" priority="1329" stopIfTrue="1" operator="lessThan">
      <formula>0</formula>
    </cfRule>
    <cfRule type="cellIs" dxfId="18658" priority="1330" stopIfTrue="1" operator="greaterThan">
      <formula>0</formula>
    </cfRule>
  </conditionalFormatting>
  <conditionalFormatting sqref="P9">
    <cfRule type="cellIs" dxfId="18657" priority="1327" stopIfTrue="1" operator="lessThan">
      <formula>0</formula>
    </cfRule>
    <cfRule type="cellIs" dxfId="18656" priority="1328" stopIfTrue="1" operator="greaterThan">
      <formula>0</formula>
    </cfRule>
  </conditionalFormatting>
  <conditionalFormatting sqref="P9">
    <cfRule type="cellIs" dxfId="18655" priority="1325" stopIfTrue="1" operator="lessThan">
      <formula>0</formula>
    </cfRule>
    <cfRule type="cellIs" dxfId="18654" priority="1326" stopIfTrue="1" operator="greaterThan">
      <formula>0</formula>
    </cfRule>
  </conditionalFormatting>
  <conditionalFormatting sqref="P9">
    <cfRule type="cellIs" dxfId="18653" priority="1323" stopIfTrue="1" operator="lessThan">
      <formula>0</formula>
    </cfRule>
    <cfRule type="cellIs" dxfId="18652" priority="1324" stopIfTrue="1" operator="greaterThan">
      <formula>0</formula>
    </cfRule>
  </conditionalFormatting>
  <conditionalFormatting sqref="P9">
    <cfRule type="cellIs" dxfId="18651" priority="1321" stopIfTrue="1" operator="lessThan">
      <formula>0</formula>
    </cfRule>
    <cfRule type="cellIs" dxfId="18650" priority="1322" stopIfTrue="1" operator="greaterThan">
      <formula>0</formula>
    </cfRule>
  </conditionalFormatting>
  <conditionalFormatting sqref="P9">
    <cfRule type="cellIs" dxfId="18649" priority="1319" stopIfTrue="1" operator="lessThan">
      <formula>0</formula>
    </cfRule>
    <cfRule type="cellIs" dxfId="18648" priority="1320" stopIfTrue="1" operator="greaterThan">
      <formula>0</formula>
    </cfRule>
  </conditionalFormatting>
  <conditionalFormatting sqref="P9">
    <cfRule type="cellIs" dxfId="18647" priority="1317" stopIfTrue="1" operator="lessThan">
      <formula>0</formula>
    </cfRule>
    <cfRule type="cellIs" dxfId="18646" priority="1318" stopIfTrue="1" operator="greaterThan">
      <formula>0</formula>
    </cfRule>
  </conditionalFormatting>
  <conditionalFormatting sqref="P9">
    <cfRule type="cellIs" dxfId="18645" priority="1315" stopIfTrue="1" operator="lessThan">
      <formula>0</formula>
    </cfRule>
    <cfRule type="cellIs" dxfId="18644" priority="1316" stopIfTrue="1" operator="greaterThan">
      <formula>0</formula>
    </cfRule>
  </conditionalFormatting>
  <conditionalFormatting sqref="P9">
    <cfRule type="cellIs" dxfId="18643" priority="1313" stopIfTrue="1" operator="lessThan">
      <formula>0</formula>
    </cfRule>
    <cfRule type="cellIs" dxfId="18642" priority="1314" stopIfTrue="1" operator="greaterThan">
      <formula>0</formula>
    </cfRule>
  </conditionalFormatting>
  <conditionalFormatting sqref="P9">
    <cfRule type="cellIs" dxfId="18641" priority="1311" stopIfTrue="1" operator="lessThan">
      <formula>0</formula>
    </cfRule>
    <cfRule type="cellIs" dxfId="18640" priority="1312" stopIfTrue="1" operator="greaterThan">
      <formula>0</formula>
    </cfRule>
  </conditionalFormatting>
  <conditionalFormatting sqref="P9">
    <cfRule type="cellIs" dxfId="18639" priority="1309" stopIfTrue="1" operator="lessThan">
      <formula>0</formula>
    </cfRule>
    <cfRule type="cellIs" dxfId="18638" priority="1310" stopIfTrue="1" operator="greaterThan">
      <formula>0</formula>
    </cfRule>
  </conditionalFormatting>
  <conditionalFormatting sqref="P9">
    <cfRule type="cellIs" dxfId="18637" priority="1307" stopIfTrue="1" operator="lessThan">
      <formula>0</formula>
    </cfRule>
    <cfRule type="cellIs" dxfId="18636" priority="1308" stopIfTrue="1" operator="greaterThan">
      <formula>0</formula>
    </cfRule>
  </conditionalFormatting>
  <conditionalFormatting sqref="P9">
    <cfRule type="cellIs" dxfId="18635" priority="1305" stopIfTrue="1" operator="lessThan">
      <formula>0</formula>
    </cfRule>
    <cfRule type="cellIs" dxfId="18634" priority="1306" stopIfTrue="1" operator="greaterThan">
      <formula>0</formula>
    </cfRule>
  </conditionalFormatting>
  <conditionalFormatting sqref="P9">
    <cfRule type="cellIs" dxfId="18633" priority="1303" stopIfTrue="1" operator="lessThan">
      <formula>0</formula>
    </cfRule>
    <cfRule type="cellIs" dxfId="18632" priority="1304" stopIfTrue="1" operator="greaterThan">
      <formula>0</formula>
    </cfRule>
  </conditionalFormatting>
  <conditionalFormatting sqref="P9">
    <cfRule type="cellIs" dxfId="18631" priority="1301" stopIfTrue="1" operator="lessThan">
      <formula>0</formula>
    </cfRule>
    <cfRule type="cellIs" dxfId="18630" priority="1302" stopIfTrue="1" operator="greaterThan">
      <formula>0</formula>
    </cfRule>
  </conditionalFormatting>
  <conditionalFormatting sqref="P9">
    <cfRule type="cellIs" dxfId="18629" priority="1299" stopIfTrue="1" operator="lessThan">
      <formula>0</formula>
    </cfRule>
    <cfRule type="cellIs" dxfId="18628" priority="1300" stopIfTrue="1" operator="greaterThan">
      <formula>0</formula>
    </cfRule>
  </conditionalFormatting>
  <conditionalFormatting sqref="P9">
    <cfRule type="cellIs" dxfId="18627" priority="1297" stopIfTrue="1" operator="lessThan">
      <formula>0</formula>
    </cfRule>
    <cfRule type="cellIs" dxfId="18626" priority="1298" stopIfTrue="1" operator="greaterThan">
      <formula>0</formula>
    </cfRule>
  </conditionalFormatting>
  <conditionalFormatting sqref="P9">
    <cfRule type="cellIs" dxfId="18625" priority="1295" stopIfTrue="1" operator="lessThan">
      <formula>0</formula>
    </cfRule>
    <cfRule type="cellIs" dxfId="18624" priority="1296" stopIfTrue="1" operator="greaterThan">
      <formula>0</formula>
    </cfRule>
  </conditionalFormatting>
  <conditionalFormatting sqref="P9">
    <cfRule type="cellIs" dxfId="18623" priority="1293" stopIfTrue="1" operator="lessThan">
      <formula>0</formula>
    </cfRule>
    <cfRule type="cellIs" dxfId="18622" priority="1294" stopIfTrue="1" operator="greaterThan">
      <formula>0</formula>
    </cfRule>
  </conditionalFormatting>
  <conditionalFormatting sqref="P9">
    <cfRule type="cellIs" dxfId="18621" priority="1291" stopIfTrue="1" operator="lessThan">
      <formula>0</formula>
    </cfRule>
    <cfRule type="cellIs" dxfId="18620" priority="1292" stopIfTrue="1" operator="greaterThan">
      <formula>0</formula>
    </cfRule>
  </conditionalFormatting>
  <conditionalFormatting sqref="P9">
    <cfRule type="cellIs" dxfId="18619" priority="1289" stopIfTrue="1" operator="lessThan">
      <formula>0</formula>
    </cfRule>
    <cfRule type="cellIs" dxfId="18618" priority="1290" stopIfTrue="1" operator="greaterThan">
      <formula>0</formula>
    </cfRule>
  </conditionalFormatting>
  <conditionalFormatting sqref="P9">
    <cfRule type="cellIs" dxfId="18617" priority="1287" stopIfTrue="1" operator="lessThan">
      <formula>0</formula>
    </cfRule>
    <cfRule type="cellIs" dxfId="18616" priority="1288" stopIfTrue="1" operator="greaterThan">
      <formula>0</formula>
    </cfRule>
  </conditionalFormatting>
  <conditionalFormatting sqref="P9">
    <cfRule type="cellIs" dxfId="18615" priority="1285" stopIfTrue="1" operator="lessThan">
      <formula>0</formula>
    </cfRule>
    <cfRule type="cellIs" dxfId="18614" priority="1286" stopIfTrue="1" operator="greaterThan">
      <formula>0</formula>
    </cfRule>
  </conditionalFormatting>
  <conditionalFormatting sqref="P9">
    <cfRule type="cellIs" dxfId="18613" priority="1283" stopIfTrue="1" operator="lessThan">
      <formula>0</formula>
    </cfRule>
    <cfRule type="cellIs" dxfId="18612" priority="1284" stopIfTrue="1" operator="greaterThan">
      <formula>0</formula>
    </cfRule>
  </conditionalFormatting>
  <conditionalFormatting sqref="P9">
    <cfRule type="cellIs" dxfId="18611" priority="1281" stopIfTrue="1" operator="lessThan">
      <formula>0</formula>
    </cfRule>
    <cfRule type="cellIs" dxfId="18610" priority="1282" stopIfTrue="1" operator="greaterThan">
      <formula>0</formula>
    </cfRule>
  </conditionalFormatting>
  <conditionalFormatting sqref="P9">
    <cfRule type="cellIs" dxfId="18609" priority="1279" stopIfTrue="1" operator="lessThan">
      <formula>0</formula>
    </cfRule>
    <cfRule type="cellIs" dxfId="18608" priority="1280" stopIfTrue="1" operator="greaterThan">
      <formula>0</formula>
    </cfRule>
  </conditionalFormatting>
  <conditionalFormatting sqref="P9">
    <cfRule type="cellIs" dxfId="18607" priority="1277" stopIfTrue="1" operator="lessThan">
      <formula>0</formula>
    </cfRule>
    <cfRule type="cellIs" dxfId="18606" priority="1278" stopIfTrue="1" operator="greaterThan">
      <formula>0</formula>
    </cfRule>
  </conditionalFormatting>
  <conditionalFormatting sqref="P9">
    <cfRule type="cellIs" dxfId="18605" priority="1275" stopIfTrue="1" operator="lessThan">
      <formula>0</formula>
    </cfRule>
    <cfRule type="cellIs" dxfId="18604" priority="1276" stopIfTrue="1" operator="greaterThan">
      <formula>0</formula>
    </cfRule>
  </conditionalFormatting>
  <conditionalFormatting sqref="P9">
    <cfRule type="cellIs" dxfId="18603" priority="1273" stopIfTrue="1" operator="lessThan">
      <formula>0</formula>
    </cfRule>
    <cfRule type="cellIs" dxfId="18602" priority="1274" stopIfTrue="1" operator="greaterThan">
      <formula>0</formula>
    </cfRule>
  </conditionalFormatting>
  <conditionalFormatting sqref="P9">
    <cfRule type="cellIs" dxfId="18601" priority="1271" stopIfTrue="1" operator="lessThan">
      <formula>0</formula>
    </cfRule>
    <cfRule type="cellIs" dxfId="18600" priority="1272" stopIfTrue="1" operator="greaterThan">
      <formula>0</formula>
    </cfRule>
  </conditionalFormatting>
  <conditionalFormatting sqref="P9">
    <cfRule type="cellIs" dxfId="18599" priority="1269" stopIfTrue="1" operator="lessThan">
      <formula>0</formula>
    </cfRule>
    <cfRule type="cellIs" dxfId="18598" priority="1270" stopIfTrue="1" operator="greaterThan">
      <formula>0</formula>
    </cfRule>
  </conditionalFormatting>
  <conditionalFormatting sqref="P9">
    <cfRule type="cellIs" dxfId="18597" priority="1267" stopIfTrue="1" operator="lessThan">
      <formula>0</formula>
    </cfRule>
    <cfRule type="cellIs" dxfId="18596" priority="1268" stopIfTrue="1" operator="greaterThan">
      <formula>0</formula>
    </cfRule>
  </conditionalFormatting>
  <conditionalFormatting sqref="P13">
    <cfRule type="cellIs" dxfId="18595" priority="1125" stopIfTrue="1" operator="lessThan">
      <formula>0</formula>
    </cfRule>
    <cfRule type="cellIs" dxfId="18594" priority="1126" stopIfTrue="1" operator="greaterThan">
      <formula>0</formula>
    </cfRule>
  </conditionalFormatting>
  <conditionalFormatting sqref="P13">
    <cfRule type="cellIs" dxfId="18593" priority="1123" stopIfTrue="1" operator="lessThan">
      <formula>0</formula>
    </cfRule>
    <cfRule type="cellIs" dxfId="18592" priority="1124" stopIfTrue="1" operator="greaterThan">
      <formula>0</formula>
    </cfRule>
  </conditionalFormatting>
  <conditionalFormatting sqref="P13">
    <cfRule type="cellIs" dxfId="18591" priority="1121" stopIfTrue="1" operator="lessThan">
      <formula>0</formula>
    </cfRule>
    <cfRule type="cellIs" dxfId="18590" priority="1122" stopIfTrue="1" operator="greaterThan">
      <formula>0</formula>
    </cfRule>
  </conditionalFormatting>
  <conditionalFormatting sqref="P13">
    <cfRule type="cellIs" dxfId="18589" priority="1119" stopIfTrue="1" operator="lessThan">
      <formula>0</formula>
    </cfRule>
    <cfRule type="cellIs" dxfId="18588" priority="1120" stopIfTrue="1" operator="greaterThan">
      <formula>0</formula>
    </cfRule>
  </conditionalFormatting>
  <conditionalFormatting sqref="P13">
    <cfRule type="cellIs" dxfId="18587" priority="1117" stopIfTrue="1" operator="lessThan">
      <formula>0</formula>
    </cfRule>
    <cfRule type="cellIs" dxfId="18586" priority="1118" stopIfTrue="1" operator="greaterThan">
      <formula>0</formula>
    </cfRule>
  </conditionalFormatting>
  <conditionalFormatting sqref="P13">
    <cfRule type="cellIs" dxfId="18585" priority="1115" stopIfTrue="1" operator="lessThan">
      <formula>0</formula>
    </cfRule>
    <cfRule type="cellIs" dxfId="18584" priority="1116" stopIfTrue="1" operator="greaterThan">
      <formula>0</formula>
    </cfRule>
  </conditionalFormatting>
  <conditionalFormatting sqref="P13">
    <cfRule type="cellIs" dxfId="18583" priority="1113" stopIfTrue="1" operator="lessThan">
      <formula>0</formula>
    </cfRule>
    <cfRule type="cellIs" dxfId="18582" priority="1114" stopIfTrue="1" operator="greaterThan">
      <formula>0</formula>
    </cfRule>
  </conditionalFormatting>
  <conditionalFormatting sqref="P13">
    <cfRule type="cellIs" dxfId="18581" priority="1111" stopIfTrue="1" operator="lessThan">
      <formula>0</formula>
    </cfRule>
    <cfRule type="cellIs" dxfId="18580" priority="1112" stopIfTrue="1" operator="greaterThan">
      <formula>0</formula>
    </cfRule>
  </conditionalFormatting>
  <conditionalFormatting sqref="P13">
    <cfRule type="cellIs" dxfId="18579" priority="1109" stopIfTrue="1" operator="lessThan">
      <formula>0</formula>
    </cfRule>
    <cfRule type="cellIs" dxfId="18578" priority="1110" stopIfTrue="1" operator="greaterThan">
      <formula>0</formula>
    </cfRule>
  </conditionalFormatting>
  <conditionalFormatting sqref="P13">
    <cfRule type="cellIs" dxfId="18577" priority="1107" stopIfTrue="1" operator="lessThan">
      <formula>0</formula>
    </cfRule>
    <cfRule type="cellIs" dxfId="18576" priority="1108" stopIfTrue="1" operator="greaterThan">
      <formula>0</formula>
    </cfRule>
  </conditionalFormatting>
  <conditionalFormatting sqref="P13">
    <cfRule type="cellIs" dxfId="18575" priority="1105" stopIfTrue="1" operator="lessThan">
      <formula>0</formula>
    </cfRule>
    <cfRule type="cellIs" dxfId="18574" priority="1106" stopIfTrue="1" operator="greaterThan">
      <formula>0</formula>
    </cfRule>
  </conditionalFormatting>
  <conditionalFormatting sqref="P13">
    <cfRule type="cellIs" dxfId="18573" priority="1103" stopIfTrue="1" operator="lessThan">
      <formula>0</formula>
    </cfRule>
    <cfRule type="cellIs" dxfId="18572" priority="1104" stopIfTrue="1" operator="greaterThan">
      <formula>0</formula>
    </cfRule>
  </conditionalFormatting>
  <conditionalFormatting sqref="P13">
    <cfRule type="cellIs" dxfId="18571" priority="1101" stopIfTrue="1" operator="lessThan">
      <formula>0</formula>
    </cfRule>
    <cfRule type="cellIs" dxfId="18570" priority="1102" stopIfTrue="1" operator="greaterThan">
      <formula>0</formula>
    </cfRule>
  </conditionalFormatting>
  <conditionalFormatting sqref="P13">
    <cfRule type="cellIs" dxfId="18569" priority="1099" stopIfTrue="1" operator="lessThan">
      <formula>0</formula>
    </cfRule>
    <cfRule type="cellIs" dxfId="18568" priority="1100" stopIfTrue="1" operator="greaterThan">
      <formula>0</formula>
    </cfRule>
  </conditionalFormatting>
  <conditionalFormatting sqref="P13">
    <cfRule type="cellIs" dxfId="18567" priority="1097" stopIfTrue="1" operator="lessThan">
      <formula>0</formula>
    </cfRule>
    <cfRule type="cellIs" dxfId="18566" priority="1098" stopIfTrue="1" operator="greaterThan">
      <formula>0</formula>
    </cfRule>
  </conditionalFormatting>
  <conditionalFormatting sqref="P13">
    <cfRule type="cellIs" dxfId="18565" priority="1095" stopIfTrue="1" operator="lessThan">
      <formula>0</formula>
    </cfRule>
    <cfRule type="cellIs" dxfId="18564" priority="1096" stopIfTrue="1" operator="greaterThan">
      <formula>0</formula>
    </cfRule>
  </conditionalFormatting>
  <conditionalFormatting sqref="P13">
    <cfRule type="cellIs" dxfId="18563" priority="1093" stopIfTrue="1" operator="lessThan">
      <formula>0</formula>
    </cfRule>
    <cfRule type="cellIs" dxfId="18562" priority="1094" stopIfTrue="1" operator="greaterThan">
      <formula>0</formula>
    </cfRule>
  </conditionalFormatting>
  <conditionalFormatting sqref="P15">
    <cfRule type="cellIs" dxfId="18561" priority="1091" stopIfTrue="1" operator="lessThan">
      <formula>0</formula>
    </cfRule>
    <cfRule type="cellIs" dxfId="18560" priority="1092" stopIfTrue="1" operator="greaterThan">
      <formula>0</formula>
    </cfRule>
  </conditionalFormatting>
  <conditionalFormatting sqref="P15">
    <cfRule type="cellIs" dxfId="18559" priority="1089" stopIfTrue="1" operator="lessThan">
      <formula>0</formula>
    </cfRule>
    <cfRule type="cellIs" dxfId="18558" priority="1090" stopIfTrue="1" operator="greaterThan">
      <formula>0</formula>
    </cfRule>
  </conditionalFormatting>
  <conditionalFormatting sqref="P15">
    <cfRule type="cellIs" dxfId="18557" priority="1087" stopIfTrue="1" operator="lessThan">
      <formula>0</formula>
    </cfRule>
    <cfRule type="cellIs" dxfId="18556" priority="1088" stopIfTrue="1" operator="greaterThan">
      <formula>0</formula>
    </cfRule>
  </conditionalFormatting>
  <conditionalFormatting sqref="P15">
    <cfRule type="cellIs" dxfId="18555" priority="1085" stopIfTrue="1" operator="lessThan">
      <formula>0</formula>
    </cfRule>
    <cfRule type="cellIs" dxfId="18554" priority="1086" stopIfTrue="1" operator="greaterThan">
      <formula>0</formula>
    </cfRule>
  </conditionalFormatting>
  <conditionalFormatting sqref="P15">
    <cfRule type="cellIs" dxfId="18553" priority="1083" stopIfTrue="1" operator="lessThan">
      <formula>0</formula>
    </cfRule>
    <cfRule type="cellIs" dxfId="18552" priority="1084" stopIfTrue="1" operator="greaterThan">
      <formula>0</formula>
    </cfRule>
  </conditionalFormatting>
  <conditionalFormatting sqref="P15">
    <cfRule type="cellIs" dxfId="18551" priority="1081" stopIfTrue="1" operator="lessThan">
      <formula>0</formula>
    </cfRule>
    <cfRule type="cellIs" dxfId="18550" priority="1082" stopIfTrue="1" operator="greaterThan">
      <formula>0</formula>
    </cfRule>
  </conditionalFormatting>
  <conditionalFormatting sqref="P15">
    <cfRule type="cellIs" dxfId="18549" priority="1079" stopIfTrue="1" operator="lessThan">
      <formula>0</formula>
    </cfRule>
    <cfRule type="cellIs" dxfId="18548" priority="1080" stopIfTrue="1" operator="greaterThan">
      <formula>0</formula>
    </cfRule>
  </conditionalFormatting>
  <conditionalFormatting sqref="P15">
    <cfRule type="cellIs" dxfId="18547" priority="1077" stopIfTrue="1" operator="lessThan">
      <formula>0</formula>
    </cfRule>
    <cfRule type="cellIs" dxfId="18546" priority="1078" stopIfTrue="1" operator="greaterThan">
      <formula>0</formula>
    </cfRule>
  </conditionalFormatting>
  <conditionalFormatting sqref="P15">
    <cfRule type="cellIs" dxfId="18545" priority="1075" stopIfTrue="1" operator="lessThan">
      <formula>0</formula>
    </cfRule>
    <cfRule type="cellIs" dxfId="18544" priority="1076" stopIfTrue="1" operator="greaterThan">
      <formula>0</formula>
    </cfRule>
  </conditionalFormatting>
  <conditionalFormatting sqref="P15">
    <cfRule type="cellIs" dxfId="18543" priority="1073" stopIfTrue="1" operator="lessThan">
      <formula>0</formula>
    </cfRule>
    <cfRule type="cellIs" dxfId="18542" priority="1074" stopIfTrue="1" operator="greaterThan">
      <formula>0</formula>
    </cfRule>
  </conditionalFormatting>
  <conditionalFormatting sqref="P15">
    <cfRule type="cellIs" dxfId="18541" priority="1071" stopIfTrue="1" operator="lessThan">
      <formula>0</formula>
    </cfRule>
    <cfRule type="cellIs" dxfId="18540" priority="1072" stopIfTrue="1" operator="greaterThan">
      <formula>0</formula>
    </cfRule>
  </conditionalFormatting>
  <conditionalFormatting sqref="P15">
    <cfRule type="cellIs" dxfId="18539" priority="1069" stopIfTrue="1" operator="lessThan">
      <formula>0</formula>
    </cfRule>
    <cfRule type="cellIs" dxfId="18538" priority="1070" stopIfTrue="1" operator="greaterThan">
      <formula>0</formula>
    </cfRule>
  </conditionalFormatting>
  <conditionalFormatting sqref="P15">
    <cfRule type="cellIs" dxfId="18537" priority="1067" stopIfTrue="1" operator="lessThan">
      <formula>0</formula>
    </cfRule>
    <cfRule type="cellIs" dxfId="18536" priority="1068" stopIfTrue="1" operator="greaterThan">
      <formula>0</formula>
    </cfRule>
  </conditionalFormatting>
  <conditionalFormatting sqref="P15">
    <cfRule type="cellIs" dxfId="18535" priority="1065" stopIfTrue="1" operator="lessThan">
      <formula>0</formula>
    </cfRule>
    <cfRule type="cellIs" dxfId="18534" priority="1066" stopIfTrue="1" operator="greaterThan">
      <formula>0</formula>
    </cfRule>
  </conditionalFormatting>
  <conditionalFormatting sqref="P15">
    <cfRule type="cellIs" dxfId="18533" priority="1063" stopIfTrue="1" operator="lessThan">
      <formula>0</formula>
    </cfRule>
    <cfRule type="cellIs" dxfId="18532" priority="1064" stopIfTrue="1" operator="greaterThan">
      <formula>0</formula>
    </cfRule>
  </conditionalFormatting>
  <conditionalFormatting sqref="P15">
    <cfRule type="cellIs" dxfId="18531" priority="1061" stopIfTrue="1" operator="lessThan">
      <formula>0</formula>
    </cfRule>
    <cfRule type="cellIs" dxfId="18530" priority="1062" stopIfTrue="1" operator="greaterThan">
      <formula>0</formula>
    </cfRule>
  </conditionalFormatting>
  <conditionalFormatting sqref="P15">
    <cfRule type="cellIs" dxfId="18529" priority="1059" stopIfTrue="1" operator="lessThan">
      <formula>0</formula>
    </cfRule>
    <cfRule type="cellIs" dxfId="18528" priority="1060" stopIfTrue="1" operator="greaterThan">
      <formula>0</formula>
    </cfRule>
  </conditionalFormatting>
  <conditionalFormatting sqref="P15">
    <cfRule type="cellIs" dxfId="18527" priority="1057" stopIfTrue="1" operator="lessThan">
      <formula>0</formula>
    </cfRule>
    <cfRule type="cellIs" dxfId="18526" priority="1058" stopIfTrue="1" operator="greaterThan">
      <formula>0</formula>
    </cfRule>
  </conditionalFormatting>
  <conditionalFormatting sqref="P15">
    <cfRule type="cellIs" dxfId="18525" priority="1055" stopIfTrue="1" operator="lessThan">
      <formula>0</formula>
    </cfRule>
    <cfRule type="cellIs" dxfId="18524" priority="1056" stopIfTrue="1" operator="greaterThan">
      <formula>0</formula>
    </cfRule>
  </conditionalFormatting>
  <conditionalFormatting sqref="P15">
    <cfRule type="cellIs" dxfId="18523" priority="1053" stopIfTrue="1" operator="lessThan">
      <formula>0</formula>
    </cfRule>
    <cfRule type="cellIs" dxfId="18522" priority="1054" stopIfTrue="1" operator="greaterThan">
      <formula>0</formula>
    </cfRule>
  </conditionalFormatting>
  <conditionalFormatting sqref="P15">
    <cfRule type="cellIs" dxfId="18521" priority="1051" stopIfTrue="1" operator="lessThan">
      <formula>0</formula>
    </cfRule>
    <cfRule type="cellIs" dxfId="18520" priority="1052" stopIfTrue="1" operator="greaterThan">
      <formula>0</formula>
    </cfRule>
  </conditionalFormatting>
  <conditionalFormatting sqref="P15">
    <cfRule type="cellIs" dxfId="18519" priority="1049" stopIfTrue="1" operator="lessThan">
      <formula>0</formula>
    </cfRule>
    <cfRule type="cellIs" dxfId="18518" priority="1050" stopIfTrue="1" operator="greaterThan">
      <formula>0</formula>
    </cfRule>
  </conditionalFormatting>
  <conditionalFormatting sqref="P15">
    <cfRule type="cellIs" dxfId="18517" priority="1047" stopIfTrue="1" operator="lessThan">
      <formula>0</formula>
    </cfRule>
    <cfRule type="cellIs" dxfId="18516" priority="1048" stopIfTrue="1" operator="greaterThan">
      <formula>0</formula>
    </cfRule>
  </conditionalFormatting>
  <conditionalFormatting sqref="P15">
    <cfRule type="cellIs" dxfId="18515" priority="1045" stopIfTrue="1" operator="lessThan">
      <formula>0</formula>
    </cfRule>
    <cfRule type="cellIs" dxfId="18514" priority="1046" stopIfTrue="1" operator="greaterThan">
      <formula>0</formula>
    </cfRule>
  </conditionalFormatting>
  <conditionalFormatting sqref="P15">
    <cfRule type="cellIs" dxfId="18513" priority="1043" stopIfTrue="1" operator="lessThan">
      <formula>0</formula>
    </cfRule>
    <cfRule type="cellIs" dxfId="18512" priority="1044" stopIfTrue="1" operator="greaterThan">
      <formula>0</formula>
    </cfRule>
  </conditionalFormatting>
  <conditionalFormatting sqref="P15">
    <cfRule type="cellIs" dxfId="18511" priority="1041" stopIfTrue="1" operator="lessThan">
      <formula>0</formula>
    </cfRule>
    <cfRule type="cellIs" dxfId="18510" priority="1042" stopIfTrue="1" operator="greaterThan">
      <formula>0</formula>
    </cfRule>
  </conditionalFormatting>
  <conditionalFormatting sqref="P15">
    <cfRule type="cellIs" dxfId="18509" priority="1039" stopIfTrue="1" operator="lessThan">
      <formula>0</formula>
    </cfRule>
    <cfRule type="cellIs" dxfId="18508" priority="1040" stopIfTrue="1" operator="greaterThan">
      <formula>0</formula>
    </cfRule>
  </conditionalFormatting>
  <conditionalFormatting sqref="P15">
    <cfRule type="cellIs" dxfId="18507" priority="1037" stopIfTrue="1" operator="lessThan">
      <formula>0</formula>
    </cfRule>
    <cfRule type="cellIs" dxfId="18506" priority="1038" stopIfTrue="1" operator="greaterThan">
      <formula>0</formula>
    </cfRule>
  </conditionalFormatting>
  <conditionalFormatting sqref="P15">
    <cfRule type="cellIs" dxfId="18505" priority="1035" stopIfTrue="1" operator="lessThan">
      <formula>0</formula>
    </cfRule>
    <cfRule type="cellIs" dxfId="18504" priority="1036" stopIfTrue="1" operator="greaterThan">
      <formula>0</formula>
    </cfRule>
  </conditionalFormatting>
  <conditionalFormatting sqref="P15">
    <cfRule type="cellIs" dxfId="18503" priority="1033" stopIfTrue="1" operator="lessThan">
      <formula>0</formula>
    </cfRule>
    <cfRule type="cellIs" dxfId="18502" priority="1034" stopIfTrue="1" operator="greaterThan">
      <formula>0</formula>
    </cfRule>
  </conditionalFormatting>
  <conditionalFormatting sqref="P15">
    <cfRule type="cellIs" dxfId="18501" priority="1031" stopIfTrue="1" operator="lessThan">
      <formula>0</formula>
    </cfRule>
    <cfRule type="cellIs" dxfId="18500" priority="1032" stopIfTrue="1" operator="greaterThan">
      <formula>0</formula>
    </cfRule>
  </conditionalFormatting>
  <conditionalFormatting sqref="P15">
    <cfRule type="cellIs" dxfId="18499" priority="1029" stopIfTrue="1" operator="lessThan">
      <formula>0</formula>
    </cfRule>
    <cfRule type="cellIs" dxfId="18498" priority="1030" stopIfTrue="1" operator="greaterThan">
      <formula>0</formula>
    </cfRule>
  </conditionalFormatting>
  <conditionalFormatting sqref="P15">
    <cfRule type="cellIs" dxfId="18497" priority="1027" stopIfTrue="1" operator="lessThan">
      <formula>0</formula>
    </cfRule>
    <cfRule type="cellIs" dxfId="18496" priority="1028" stopIfTrue="1" operator="greaterThan">
      <formula>0</formula>
    </cfRule>
  </conditionalFormatting>
  <conditionalFormatting sqref="P15">
    <cfRule type="cellIs" dxfId="18495" priority="1025" stopIfTrue="1" operator="lessThan">
      <formula>0</formula>
    </cfRule>
    <cfRule type="cellIs" dxfId="18494" priority="1026" stopIfTrue="1" operator="greaterThan">
      <formula>0</formula>
    </cfRule>
  </conditionalFormatting>
  <conditionalFormatting sqref="P15">
    <cfRule type="cellIs" dxfId="18493" priority="1023" stopIfTrue="1" operator="lessThan">
      <formula>0</formula>
    </cfRule>
    <cfRule type="cellIs" dxfId="18492" priority="1024" stopIfTrue="1" operator="greaterThan">
      <formula>0</formula>
    </cfRule>
  </conditionalFormatting>
  <conditionalFormatting sqref="P15">
    <cfRule type="cellIs" dxfId="18491" priority="1021" stopIfTrue="1" operator="lessThan">
      <formula>0</formula>
    </cfRule>
    <cfRule type="cellIs" dxfId="18490" priority="1022" stopIfTrue="1" operator="greaterThan">
      <formula>0</formula>
    </cfRule>
  </conditionalFormatting>
  <conditionalFormatting sqref="P15">
    <cfRule type="cellIs" dxfId="18489" priority="1019" stopIfTrue="1" operator="lessThan">
      <formula>0</formula>
    </cfRule>
    <cfRule type="cellIs" dxfId="18488" priority="1020" stopIfTrue="1" operator="greaterThan">
      <formula>0</formula>
    </cfRule>
  </conditionalFormatting>
  <conditionalFormatting sqref="P15">
    <cfRule type="cellIs" dxfId="18487" priority="1017" stopIfTrue="1" operator="lessThan">
      <formula>0</formula>
    </cfRule>
    <cfRule type="cellIs" dxfId="18486" priority="1018" stopIfTrue="1" operator="greaterThan">
      <formula>0</formula>
    </cfRule>
  </conditionalFormatting>
  <conditionalFormatting sqref="P15">
    <cfRule type="cellIs" dxfId="18485" priority="1015" stopIfTrue="1" operator="lessThan">
      <formula>0</formula>
    </cfRule>
    <cfRule type="cellIs" dxfId="18484" priority="1016" stopIfTrue="1" operator="greaterThan">
      <formula>0</formula>
    </cfRule>
  </conditionalFormatting>
  <conditionalFormatting sqref="P15">
    <cfRule type="cellIs" dxfId="18483" priority="1013" stopIfTrue="1" operator="lessThan">
      <formula>0</formula>
    </cfRule>
    <cfRule type="cellIs" dxfId="18482" priority="1014" stopIfTrue="1" operator="greaterThan">
      <formula>0</formula>
    </cfRule>
  </conditionalFormatting>
  <conditionalFormatting sqref="P15">
    <cfRule type="cellIs" dxfId="18481" priority="1011" stopIfTrue="1" operator="lessThan">
      <formula>0</formula>
    </cfRule>
    <cfRule type="cellIs" dxfId="18480" priority="1012" stopIfTrue="1" operator="greaterThan">
      <formula>0</formula>
    </cfRule>
  </conditionalFormatting>
  <conditionalFormatting sqref="P15">
    <cfRule type="cellIs" dxfId="18479" priority="1009" stopIfTrue="1" operator="lessThan">
      <formula>0</formula>
    </cfRule>
    <cfRule type="cellIs" dxfId="18478" priority="1010" stopIfTrue="1" operator="greaterThan">
      <formula>0</formula>
    </cfRule>
  </conditionalFormatting>
  <conditionalFormatting sqref="P16">
    <cfRule type="cellIs" dxfId="18477" priority="1007" stopIfTrue="1" operator="lessThan">
      <formula>0</formula>
    </cfRule>
    <cfRule type="cellIs" dxfId="18476" priority="1008" stopIfTrue="1" operator="greaterThan">
      <formula>0</formula>
    </cfRule>
  </conditionalFormatting>
  <conditionalFormatting sqref="P16">
    <cfRule type="cellIs" dxfId="18475" priority="1005" stopIfTrue="1" operator="lessThan">
      <formula>0</formula>
    </cfRule>
    <cfRule type="cellIs" dxfId="18474" priority="1006" stopIfTrue="1" operator="greaterThan">
      <formula>0</formula>
    </cfRule>
  </conditionalFormatting>
  <conditionalFormatting sqref="P16">
    <cfRule type="cellIs" dxfId="18473" priority="1003" stopIfTrue="1" operator="lessThan">
      <formula>0</formula>
    </cfRule>
    <cfRule type="cellIs" dxfId="18472" priority="1004" stopIfTrue="1" operator="greaterThan">
      <formula>0</formula>
    </cfRule>
  </conditionalFormatting>
  <conditionalFormatting sqref="P16">
    <cfRule type="cellIs" dxfId="18471" priority="1001" stopIfTrue="1" operator="lessThan">
      <formula>0</formula>
    </cfRule>
    <cfRule type="cellIs" dxfId="18470" priority="1002" stopIfTrue="1" operator="greaterThan">
      <formula>0</formula>
    </cfRule>
  </conditionalFormatting>
  <conditionalFormatting sqref="P16">
    <cfRule type="cellIs" dxfId="18469" priority="999" stopIfTrue="1" operator="lessThan">
      <formula>0</formula>
    </cfRule>
    <cfRule type="cellIs" dxfId="18468" priority="1000" stopIfTrue="1" operator="greaterThan">
      <formula>0</formula>
    </cfRule>
  </conditionalFormatting>
  <conditionalFormatting sqref="P16">
    <cfRule type="cellIs" dxfId="18467" priority="997" stopIfTrue="1" operator="lessThan">
      <formula>0</formula>
    </cfRule>
    <cfRule type="cellIs" dxfId="18466" priority="998" stopIfTrue="1" operator="greaterThan">
      <formula>0</formula>
    </cfRule>
  </conditionalFormatting>
  <conditionalFormatting sqref="P16">
    <cfRule type="cellIs" dxfId="18465" priority="995" stopIfTrue="1" operator="lessThan">
      <formula>0</formula>
    </cfRule>
    <cfRule type="cellIs" dxfId="18464" priority="996" stopIfTrue="1" operator="greaterThan">
      <formula>0</formula>
    </cfRule>
  </conditionalFormatting>
  <conditionalFormatting sqref="P16">
    <cfRule type="cellIs" dxfId="18463" priority="993" stopIfTrue="1" operator="lessThan">
      <formula>0</formula>
    </cfRule>
    <cfRule type="cellIs" dxfId="18462" priority="994" stopIfTrue="1" operator="greaterThan">
      <formula>0</formula>
    </cfRule>
  </conditionalFormatting>
  <conditionalFormatting sqref="P16">
    <cfRule type="cellIs" dxfId="18461" priority="991" stopIfTrue="1" operator="lessThan">
      <formula>0</formula>
    </cfRule>
    <cfRule type="cellIs" dxfId="18460" priority="992" stopIfTrue="1" operator="greaterThan">
      <formula>0</formula>
    </cfRule>
  </conditionalFormatting>
  <conditionalFormatting sqref="P16">
    <cfRule type="cellIs" dxfId="18459" priority="989" stopIfTrue="1" operator="lessThan">
      <formula>0</formula>
    </cfRule>
    <cfRule type="cellIs" dxfId="18458" priority="990" stopIfTrue="1" operator="greaterThan">
      <formula>0</formula>
    </cfRule>
  </conditionalFormatting>
  <conditionalFormatting sqref="P16">
    <cfRule type="cellIs" dxfId="18457" priority="987" stopIfTrue="1" operator="lessThan">
      <formula>0</formula>
    </cfRule>
    <cfRule type="cellIs" dxfId="18456" priority="988" stopIfTrue="1" operator="greaterThan">
      <formula>0</formula>
    </cfRule>
  </conditionalFormatting>
  <conditionalFormatting sqref="P16">
    <cfRule type="cellIs" dxfId="18455" priority="985" stopIfTrue="1" operator="lessThan">
      <formula>0</formula>
    </cfRule>
    <cfRule type="cellIs" dxfId="18454" priority="986" stopIfTrue="1" operator="greaterThan">
      <formula>0</formula>
    </cfRule>
  </conditionalFormatting>
  <conditionalFormatting sqref="P16">
    <cfRule type="cellIs" dxfId="18453" priority="983" stopIfTrue="1" operator="lessThan">
      <formula>0</formula>
    </cfRule>
    <cfRule type="cellIs" dxfId="18452" priority="984" stopIfTrue="1" operator="greaterThan">
      <formula>0</formula>
    </cfRule>
  </conditionalFormatting>
  <conditionalFormatting sqref="P16">
    <cfRule type="cellIs" dxfId="18451" priority="981" stopIfTrue="1" operator="lessThan">
      <formula>0</formula>
    </cfRule>
    <cfRule type="cellIs" dxfId="18450" priority="982" stopIfTrue="1" operator="greaterThan">
      <formula>0</formula>
    </cfRule>
  </conditionalFormatting>
  <conditionalFormatting sqref="P16">
    <cfRule type="cellIs" dxfId="18449" priority="979" stopIfTrue="1" operator="lessThan">
      <formula>0</formula>
    </cfRule>
    <cfRule type="cellIs" dxfId="18448" priority="980" stopIfTrue="1" operator="greaterThan">
      <formula>0</formula>
    </cfRule>
  </conditionalFormatting>
  <conditionalFormatting sqref="P16">
    <cfRule type="cellIs" dxfId="18447" priority="977" stopIfTrue="1" operator="lessThan">
      <formula>0</formula>
    </cfRule>
    <cfRule type="cellIs" dxfId="18446" priority="978" stopIfTrue="1" operator="greaterThan">
      <formula>0</formula>
    </cfRule>
  </conditionalFormatting>
  <conditionalFormatting sqref="P16">
    <cfRule type="cellIs" dxfId="18445" priority="975" stopIfTrue="1" operator="lessThan">
      <formula>0</formula>
    </cfRule>
    <cfRule type="cellIs" dxfId="18444" priority="976" stopIfTrue="1" operator="greaterThan">
      <formula>0</formula>
    </cfRule>
  </conditionalFormatting>
  <conditionalFormatting sqref="P16">
    <cfRule type="cellIs" dxfId="18443" priority="973" stopIfTrue="1" operator="lessThan">
      <formula>0</formula>
    </cfRule>
    <cfRule type="cellIs" dxfId="18442" priority="974" stopIfTrue="1" operator="greaterThan">
      <formula>0</formula>
    </cfRule>
  </conditionalFormatting>
  <conditionalFormatting sqref="P16">
    <cfRule type="cellIs" dxfId="18441" priority="971" stopIfTrue="1" operator="lessThan">
      <formula>0</formula>
    </cfRule>
    <cfRule type="cellIs" dxfId="18440" priority="972" stopIfTrue="1" operator="greaterThan">
      <formula>0</formula>
    </cfRule>
  </conditionalFormatting>
  <conditionalFormatting sqref="P16">
    <cfRule type="cellIs" dxfId="18439" priority="969" stopIfTrue="1" operator="lessThan">
      <formula>0</formula>
    </cfRule>
    <cfRule type="cellIs" dxfId="18438" priority="970" stopIfTrue="1" operator="greaterThan">
      <formula>0</formula>
    </cfRule>
  </conditionalFormatting>
  <conditionalFormatting sqref="P16">
    <cfRule type="cellIs" dxfId="18437" priority="967" stopIfTrue="1" operator="lessThan">
      <formula>0</formula>
    </cfRule>
    <cfRule type="cellIs" dxfId="18436" priority="968" stopIfTrue="1" operator="greaterThan">
      <formula>0</formula>
    </cfRule>
  </conditionalFormatting>
  <conditionalFormatting sqref="P16">
    <cfRule type="cellIs" dxfId="18435" priority="965" stopIfTrue="1" operator="lessThan">
      <formula>0</formula>
    </cfRule>
    <cfRule type="cellIs" dxfId="18434" priority="966" stopIfTrue="1" operator="greaterThan">
      <formula>0</formula>
    </cfRule>
  </conditionalFormatting>
  <conditionalFormatting sqref="P16">
    <cfRule type="cellIs" dxfId="18433" priority="963" stopIfTrue="1" operator="lessThan">
      <formula>0</formula>
    </cfRule>
    <cfRule type="cellIs" dxfId="18432" priority="964" stopIfTrue="1" operator="greaterThan">
      <formula>0</formula>
    </cfRule>
  </conditionalFormatting>
  <conditionalFormatting sqref="P16">
    <cfRule type="cellIs" dxfId="18431" priority="961" stopIfTrue="1" operator="lessThan">
      <formula>0</formula>
    </cfRule>
    <cfRule type="cellIs" dxfId="18430" priority="962" stopIfTrue="1" operator="greaterThan">
      <formula>0</formula>
    </cfRule>
  </conditionalFormatting>
  <conditionalFormatting sqref="P16">
    <cfRule type="cellIs" dxfId="18429" priority="959" stopIfTrue="1" operator="lessThan">
      <formula>0</formula>
    </cfRule>
    <cfRule type="cellIs" dxfId="18428" priority="960" stopIfTrue="1" operator="greaterThan">
      <formula>0</formula>
    </cfRule>
  </conditionalFormatting>
  <conditionalFormatting sqref="P16">
    <cfRule type="cellIs" dxfId="18427" priority="957" stopIfTrue="1" operator="lessThan">
      <formula>0</formula>
    </cfRule>
    <cfRule type="cellIs" dxfId="18426" priority="958" stopIfTrue="1" operator="greaterThan">
      <formula>0</formula>
    </cfRule>
  </conditionalFormatting>
  <conditionalFormatting sqref="P16">
    <cfRule type="cellIs" dxfId="18425" priority="955" stopIfTrue="1" operator="lessThan">
      <formula>0</formula>
    </cfRule>
    <cfRule type="cellIs" dxfId="18424" priority="956" stopIfTrue="1" operator="greaterThan">
      <formula>0</formula>
    </cfRule>
  </conditionalFormatting>
  <conditionalFormatting sqref="P16">
    <cfRule type="cellIs" dxfId="18423" priority="953" stopIfTrue="1" operator="lessThan">
      <formula>0</formula>
    </cfRule>
    <cfRule type="cellIs" dxfId="18422" priority="954" stopIfTrue="1" operator="greaterThan">
      <formula>0</formula>
    </cfRule>
  </conditionalFormatting>
  <conditionalFormatting sqref="P16">
    <cfRule type="cellIs" dxfId="18421" priority="951" stopIfTrue="1" operator="lessThan">
      <formula>0</formula>
    </cfRule>
    <cfRule type="cellIs" dxfId="18420" priority="952" stopIfTrue="1" operator="greaterThan">
      <formula>0</formula>
    </cfRule>
  </conditionalFormatting>
  <conditionalFormatting sqref="P16">
    <cfRule type="cellIs" dxfId="18419" priority="949" stopIfTrue="1" operator="lessThan">
      <formula>0</formula>
    </cfRule>
    <cfRule type="cellIs" dxfId="18418" priority="950" stopIfTrue="1" operator="greaterThan">
      <formula>0</formula>
    </cfRule>
  </conditionalFormatting>
  <conditionalFormatting sqref="P16">
    <cfRule type="cellIs" dxfId="18417" priority="947" stopIfTrue="1" operator="lessThan">
      <formula>0</formula>
    </cfRule>
    <cfRule type="cellIs" dxfId="18416" priority="948" stopIfTrue="1" operator="greaterThan">
      <formula>0</formula>
    </cfRule>
  </conditionalFormatting>
  <conditionalFormatting sqref="P16">
    <cfRule type="cellIs" dxfId="18415" priority="945" stopIfTrue="1" operator="lessThan">
      <formula>0</formula>
    </cfRule>
    <cfRule type="cellIs" dxfId="18414" priority="946" stopIfTrue="1" operator="greaterThan">
      <formula>0</formula>
    </cfRule>
  </conditionalFormatting>
  <conditionalFormatting sqref="P16">
    <cfRule type="cellIs" dxfId="18413" priority="943" stopIfTrue="1" operator="lessThan">
      <formula>0</formula>
    </cfRule>
    <cfRule type="cellIs" dxfId="18412" priority="944" stopIfTrue="1" operator="greaterThan">
      <formula>0</formula>
    </cfRule>
  </conditionalFormatting>
  <conditionalFormatting sqref="P16">
    <cfRule type="cellIs" dxfId="18411" priority="941" stopIfTrue="1" operator="lessThan">
      <formula>0</formula>
    </cfRule>
    <cfRule type="cellIs" dxfId="18410" priority="942" stopIfTrue="1" operator="greaterThan">
      <formula>0</formula>
    </cfRule>
  </conditionalFormatting>
  <conditionalFormatting sqref="P16">
    <cfRule type="cellIs" dxfId="18409" priority="939" stopIfTrue="1" operator="lessThan">
      <formula>0</formula>
    </cfRule>
    <cfRule type="cellIs" dxfId="18408" priority="940" stopIfTrue="1" operator="greaterThan">
      <formula>0</formula>
    </cfRule>
  </conditionalFormatting>
  <conditionalFormatting sqref="P16">
    <cfRule type="cellIs" dxfId="18407" priority="937" stopIfTrue="1" operator="lessThan">
      <formula>0</formula>
    </cfRule>
    <cfRule type="cellIs" dxfId="18406" priority="938" stopIfTrue="1" operator="greaterThan">
      <formula>0</formula>
    </cfRule>
  </conditionalFormatting>
  <conditionalFormatting sqref="P16">
    <cfRule type="cellIs" dxfId="18405" priority="935" stopIfTrue="1" operator="lessThan">
      <formula>0</formula>
    </cfRule>
    <cfRule type="cellIs" dxfId="18404" priority="936" stopIfTrue="1" operator="greaterThan">
      <formula>0</formula>
    </cfRule>
  </conditionalFormatting>
  <conditionalFormatting sqref="P16">
    <cfRule type="cellIs" dxfId="18403" priority="933" stopIfTrue="1" operator="lessThan">
      <formula>0</formula>
    </cfRule>
    <cfRule type="cellIs" dxfId="18402" priority="934" stopIfTrue="1" operator="greaterThan">
      <formula>0</formula>
    </cfRule>
  </conditionalFormatting>
  <conditionalFormatting sqref="P16">
    <cfRule type="cellIs" dxfId="18401" priority="931" stopIfTrue="1" operator="lessThan">
      <formula>0</formula>
    </cfRule>
    <cfRule type="cellIs" dxfId="18400" priority="932" stopIfTrue="1" operator="greaterThan">
      <formula>0</formula>
    </cfRule>
  </conditionalFormatting>
  <conditionalFormatting sqref="P16">
    <cfRule type="cellIs" dxfId="18399" priority="929" stopIfTrue="1" operator="lessThan">
      <formula>0</formula>
    </cfRule>
    <cfRule type="cellIs" dxfId="18398" priority="930" stopIfTrue="1" operator="greaterThan">
      <formula>0</formula>
    </cfRule>
  </conditionalFormatting>
  <conditionalFormatting sqref="P16">
    <cfRule type="cellIs" dxfId="18397" priority="927" stopIfTrue="1" operator="lessThan">
      <formula>0</formula>
    </cfRule>
    <cfRule type="cellIs" dxfId="18396" priority="928" stopIfTrue="1" operator="greaterThan">
      <formula>0</formula>
    </cfRule>
  </conditionalFormatting>
  <conditionalFormatting sqref="P16">
    <cfRule type="cellIs" dxfId="18395" priority="925" stopIfTrue="1" operator="lessThan">
      <formula>0</formula>
    </cfRule>
    <cfRule type="cellIs" dxfId="18394" priority="926" stopIfTrue="1" operator="greaterThan">
      <formula>0</formula>
    </cfRule>
  </conditionalFormatting>
  <conditionalFormatting sqref="P17">
    <cfRule type="cellIs" dxfId="18393" priority="923" stopIfTrue="1" operator="lessThan">
      <formula>0</formula>
    </cfRule>
    <cfRule type="cellIs" dxfId="18392" priority="924" stopIfTrue="1" operator="greaterThan">
      <formula>0</formula>
    </cfRule>
  </conditionalFormatting>
  <conditionalFormatting sqref="P17">
    <cfRule type="cellIs" dxfId="18391" priority="921" stopIfTrue="1" operator="lessThan">
      <formula>0</formula>
    </cfRule>
    <cfRule type="cellIs" dxfId="18390" priority="922" stopIfTrue="1" operator="greaterThan">
      <formula>0</formula>
    </cfRule>
  </conditionalFormatting>
  <conditionalFormatting sqref="P17">
    <cfRule type="cellIs" dxfId="18389" priority="919" stopIfTrue="1" operator="lessThan">
      <formula>0</formula>
    </cfRule>
    <cfRule type="cellIs" dxfId="18388" priority="920" stopIfTrue="1" operator="greaterThan">
      <formula>0</formula>
    </cfRule>
  </conditionalFormatting>
  <conditionalFormatting sqref="P17">
    <cfRule type="cellIs" dxfId="18387" priority="917" stopIfTrue="1" operator="lessThan">
      <formula>0</formula>
    </cfRule>
    <cfRule type="cellIs" dxfId="18386" priority="918" stopIfTrue="1" operator="greaterThan">
      <formula>0</formula>
    </cfRule>
  </conditionalFormatting>
  <conditionalFormatting sqref="P17">
    <cfRule type="cellIs" dxfId="18385" priority="915" stopIfTrue="1" operator="lessThan">
      <formula>0</formula>
    </cfRule>
    <cfRule type="cellIs" dxfId="18384" priority="916" stopIfTrue="1" operator="greaterThan">
      <formula>0</formula>
    </cfRule>
  </conditionalFormatting>
  <conditionalFormatting sqref="P17">
    <cfRule type="cellIs" dxfId="18383" priority="913" stopIfTrue="1" operator="lessThan">
      <formula>0</formula>
    </cfRule>
    <cfRule type="cellIs" dxfId="18382" priority="914" stopIfTrue="1" operator="greaterThan">
      <formula>0</formula>
    </cfRule>
  </conditionalFormatting>
  <conditionalFormatting sqref="P17">
    <cfRule type="cellIs" dxfId="18381" priority="911" stopIfTrue="1" operator="lessThan">
      <formula>0</formula>
    </cfRule>
    <cfRule type="cellIs" dxfId="18380" priority="912" stopIfTrue="1" operator="greaterThan">
      <formula>0</formula>
    </cfRule>
  </conditionalFormatting>
  <conditionalFormatting sqref="P17">
    <cfRule type="cellIs" dxfId="18379" priority="909" stopIfTrue="1" operator="lessThan">
      <formula>0</formula>
    </cfRule>
    <cfRule type="cellIs" dxfId="18378" priority="910" stopIfTrue="1" operator="greaterThan">
      <formula>0</formula>
    </cfRule>
  </conditionalFormatting>
  <conditionalFormatting sqref="P17">
    <cfRule type="cellIs" dxfId="18377" priority="907" stopIfTrue="1" operator="lessThan">
      <formula>0</formula>
    </cfRule>
    <cfRule type="cellIs" dxfId="18376" priority="908" stopIfTrue="1" operator="greaterThan">
      <formula>0</formula>
    </cfRule>
  </conditionalFormatting>
  <conditionalFormatting sqref="P17">
    <cfRule type="cellIs" dxfId="18375" priority="905" stopIfTrue="1" operator="lessThan">
      <formula>0</formula>
    </cfRule>
    <cfRule type="cellIs" dxfId="18374" priority="906" stopIfTrue="1" operator="greaterThan">
      <formula>0</formula>
    </cfRule>
  </conditionalFormatting>
  <conditionalFormatting sqref="P17">
    <cfRule type="cellIs" dxfId="18373" priority="903" stopIfTrue="1" operator="lessThan">
      <formula>0</formula>
    </cfRule>
    <cfRule type="cellIs" dxfId="18372" priority="904" stopIfTrue="1" operator="greaterThan">
      <formula>0</formula>
    </cfRule>
  </conditionalFormatting>
  <conditionalFormatting sqref="P17">
    <cfRule type="cellIs" dxfId="18371" priority="901" stopIfTrue="1" operator="lessThan">
      <formula>0</formula>
    </cfRule>
    <cfRule type="cellIs" dxfId="18370" priority="902" stopIfTrue="1" operator="greaterThan">
      <formula>0</formula>
    </cfRule>
  </conditionalFormatting>
  <conditionalFormatting sqref="P17">
    <cfRule type="cellIs" dxfId="18369" priority="899" stopIfTrue="1" operator="lessThan">
      <formula>0</formula>
    </cfRule>
    <cfRule type="cellIs" dxfId="18368" priority="900" stopIfTrue="1" operator="greaterThan">
      <formula>0</formula>
    </cfRule>
  </conditionalFormatting>
  <conditionalFormatting sqref="P17">
    <cfRule type="cellIs" dxfId="18367" priority="897" stopIfTrue="1" operator="lessThan">
      <formula>0</formula>
    </cfRule>
    <cfRule type="cellIs" dxfId="18366" priority="898" stopIfTrue="1" operator="greaterThan">
      <formula>0</formula>
    </cfRule>
  </conditionalFormatting>
  <conditionalFormatting sqref="P17">
    <cfRule type="cellIs" dxfId="18365" priority="895" stopIfTrue="1" operator="lessThan">
      <formula>0</formula>
    </cfRule>
    <cfRule type="cellIs" dxfId="18364" priority="896" stopIfTrue="1" operator="greaterThan">
      <formula>0</formula>
    </cfRule>
  </conditionalFormatting>
  <conditionalFormatting sqref="P17">
    <cfRule type="cellIs" dxfId="18363" priority="893" stopIfTrue="1" operator="lessThan">
      <formula>0</formula>
    </cfRule>
    <cfRule type="cellIs" dxfId="18362" priority="894" stopIfTrue="1" operator="greaterThan">
      <formula>0</formula>
    </cfRule>
  </conditionalFormatting>
  <conditionalFormatting sqref="P17">
    <cfRule type="cellIs" dxfId="18361" priority="891" stopIfTrue="1" operator="lessThan">
      <formula>0</formula>
    </cfRule>
    <cfRule type="cellIs" dxfId="18360" priority="892" stopIfTrue="1" operator="greaterThan">
      <formula>0</formula>
    </cfRule>
  </conditionalFormatting>
  <conditionalFormatting sqref="P17">
    <cfRule type="cellIs" dxfId="18359" priority="889" stopIfTrue="1" operator="lessThan">
      <formula>0</formula>
    </cfRule>
    <cfRule type="cellIs" dxfId="18358" priority="890" stopIfTrue="1" operator="greaterThan">
      <formula>0</formula>
    </cfRule>
  </conditionalFormatting>
  <conditionalFormatting sqref="P17">
    <cfRule type="cellIs" dxfId="18357" priority="887" stopIfTrue="1" operator="lessThan">
      <formula>0</formula>
    </cfRule>
    <cfRule type="cellIs" dxfId="18356" priority="888" stopIfTrue="1" operator="greaterThan">
      <formula>0</formula>
    </cfRule>
  </conditionalFormatting>
  <conditionalFormatting sqref="P17">
    <cfRule type="cellIs" dxfId="18355" priority="885" stopIfTrue="1" operator="lessThan">
      <formula>0</formula>
    </cfRule>
    <cfRule type="cellIs" dxfId="18354" priority="886" stopIfTrue="1" operator="greaterThan">
      <formula>0</formula>
    </cfRule>
  </conditionalFormatting>
  <conditionalFormatting sqref="P17">
    <cfRule type="cellIs" dxfId="18353" priority="883" stopIfTrue="1" operator="lessThan">
      <formula>0</formula>
    </cfRule>
    <cfRule type="cellIs" dxfId="18352" priority="884" stopIfTrue="1" operator="greaterThan">
      <formula>0</formula>
    </cfRule>
  </conditionalFormatting>
  <conditionalFormatting sqref="P17">
    <cfRule type="cellIs" dxfId="18351" priority="881" stopIfTrue="1" operator="lessThan">
      <formula>0</formula>
    </cfRule>
    <cfRule type="cellIs" dxfId="18350" priority="882" stopIfTrue="1" operator="greaterThan">
      <formula>0</formula>
    </cfRule>
  </conditionalFormatting>
  <conditionalFormatting sqref="P17">
    <cfRule type="cellIs" dxfId="18349" priority="879" stopIfTrue="1" operator="lessThan">
      <formula>0</formula>
    </cfRule>
    <cfRule type="cellIs" dxfId="18348" priority="880" stopIfTrue="1" operator="greaterThan">
      <formula>0</formula>
    </cfRule>
  </conditionalFormatting>
  <conditionalFormatting sqref="P17">
    <cfRule type="cellIs" dxfId="18347" priority="877" stopIfTrue="1" operator="lessThan">
      <formula>0</formula>
    </cfRule>
    <cfRule type="cellIs" dxfId="18346" priority="878" stopIfTrue="1" operator="greaterThan">
      <formula>0</formula>
    </cfRule>
  </conditionalFormatting>
  <conditionalFormatting sqref="P17">
    <cfRule type="cellIs" dxfId="18345" priority="875" stopIfTrue="1" operator="lessThan">
      <formula>0</formula>
    </cfRule>
    <cfRule type="cellIs" dxfId="18344" priority="876" stopIfTrue="1" operator="greaterThan">
      <formula>0</formula>
    </cfRule>
  </conditionalFormatting>
  <conditionalFormatting sqref="P17">
    <cfRule type="cellIs" dxfId="18343" priority="873" stopIfTrue="1" operator="lessThan">
      <formula>0</formula>
    </cfRule>
    <cfRule type="cellIs" dxfId="18342" priority="874" stopIfTrue="1" operator="greaterThan">
      <formula>0</formula>
    </cfRule>
  </conditionalFormatting>
  <conditionalFormatting sqref="P17">
    <cfRule type="cellIs" dxfId="18341" priority="871" stopIfTrue="1" operator="lessThan">
      <formula>0</formula>
    </cfRule>
    <cfRule type="cellIs" dxfId="18340" priority="872" stopIfTrue="1" operator="greaterThan">
      <formula>0</formula>
    </cfRule>
  </conditionalFormatting>
  <conditionalFormatting sqref="P17">
    <cfRule type="cellIs" dxfId="18339" priority="869" stopIfTrue="1" operator="lessThan">
      <formula>0</formula>
    </cfRule>
    <cfRule type="cellIs" dxfId="18338" priority="870" stopIfTrue="1" operator="greaterThan">
      <formula>0</formula>
    </cfRule>
  </conditionalFormatting>
  <conditionalFormatting sqref="P17">
    <cfRule type="cellIs" dxfId="18337" priority="867" stopIfTrue="1" operator="lessThan">
      <formula>0</formula>
    </cfRule>
    <cfRule type="cellIs" dxfId="18336" priority="868" stopIfTrue="1" operator="greaterThan">
      <formula>0</formula>
    </cfRule>
  </conditionalFormatting>
  <conditionalFormatting sqref="P17">
    <cfRule type="cellIs" dxfId="18335" priority="865" stopIfTrue="1" operator="lessThan">
      <formula>0</formula>
    </cfRule>
    <cfRule type="cellIs" dxfId="18334" priority="866" stopIfTrue="1" operator="greaterThan">
      <formula>0</formula>
    </cfRule>
  </conditionalFormatting>
  <conditionalFormatting sqref="P17">
    <cfRule type="cellIs" dxfId="18333" priority="863" stopIfTrue="1" operator="lessThan">
      <formula>0</formula>
    </cfRule>
    <cfRule type="cellIs" dxfId="18332" priority="864" stopIfTrue="1" operator="greaterThan">
      <formula>0</formula>
    </cfRule>
  </conditionalFormatting>
  <conditionalFormatting sqref="P17">
    <cfRule type="cellIs" dxfId="18331" priority="861" stopIfTrue="1" operator="lessThan">
      <formula>0</formula>
    </cfRule>
    <cfRule type="cellIs" dxfId="18330" priority="862" stopIfTrue="1" operator="greaterThan">
      <formula>0</formula>
    </cfRule>
  </conditionalFormatting>
  <conditionalFormatting sqref="P17">
    <cfRule type="cellIs" dxfId="18329" priority="859" stopIfTrue="1" operator="lessThan">
      <formula>0</formula>
    </cfRule>
    <cfRule type="cellIs" dxfId="18328" priority="860" stopIfTrue="1" operator="greaterThan">
      <formula>0</formula>
    </cfRule>
  </conditionalFormatting>
  <conditionalFormatting sqref="P17">
    <cfRule type="cellIs" dxfId="18327" priority="857" stopIfTrue="1" operator="lessThan">
      <formula>0</formula>
    </cfRule>
    <cfRule type="cellIs" dxfId="18326" priority="858" stopIfTrue="1" operator="greaterThan">
      <formula>0</formula>
    </cfRule>
  </conditionalFormatting>
  <conditionalFormatting sqref="P17">
    <cfRule type="cellIs" dxfId="18325" priority="855" stopIfTrue="1" operator="lessThan">
      <formula>0</formula>
    </cfRule>
    <cfRule type="cellIs" dxfId="18324" priority="856" stopIfTrue="1" operator="greaterThan">
      <formula>0</formula>
    </cfRule>
  </conditionalFormatting>
  <conditionalFormatting sqref="P17">
    <cfRule type="cellIs" dxfId="18323" priority="853" stopIfTrue="1" operator="lessThan">
      <formula>0</formula>
    </cfRule>
    <cfRule type="cellIs" dxfId="18322" priority="854" stopIfTrue="1" operator="greaterThan">
      <formula>0</formula>
    </cfRule>
  </conditionalFormatting>
  <conditionalFormatting sqref="P17">
    <cfRule type="cellIs" dxfId="18321" priority="851" stopIfTrue="1" operator="lessThan">
      <formula>0</formula>
    </cfRule>
    <cfRule type="cellIs" dxfId="18320" priority="852" stopIfTrue="1" operator="greaterThan">
      <formula>0</formula>
    </cfRule>
  </conditionalFormatting>
  <conditionalFormatting sqref="P17">
    <cfRule type="cellIs" dxfId="18319" priority="849" stopIfTrue="1" operator="lessThan">
      <formula>0</formula>
    </cfRule>
    <cfRule type="cellIs" dxfId="18318" priority="850" stopIfTrue="1" operator="greaterThan">
      <formula>0</formula>
    </cfRule>
  </conditionalFormatting>
  <conditionalFormatting sqref="P17">
    <cfRule type="cellIs" dxfId="18317" priority="847" stopIfTrue="1" operator="lessThan">
      <formula>0</formula>
    </cfRule>
    <cfRule type="cellIs" dxfId="18316" priority="848" stopIfTrue="1" operator="greaterThan">
      <formula>0</formula>
    </cfRule>
  </conditionalFormatting>
  <conditionalFormatting sqref="P17">
    <cfRule type="cellIs" dxfId="18315" priority="845" stopIfTrue="1" operator="lessThan">
      <formula>0</formula>
    </cfRule>
    <cfRule type="cellIs" dxfId="18314" priority="846" stopIfTrue="1" operator="greaterThan">
      <formula>0</formula>
    </cfRule>
  </conditionalFormatting>
  <conditionalFormatting sqref="P17">
    <cfRule type="cellIs" dxfId="18313" priority="843" stopIfTrue="1" operator="lessThan">
      <formula>0</formula>
    </cfRule>
    <cfRule type="cellIs" dxfId="18312" priority="844" stopIfTrue="1" operator="greaterThan">
      <formula>0</formula>
    </cfRule>
  </conditionalFormatting>
  <conditionalFormatting sqref="P17">
    <cfRule type="cellIs" dxfId="18311" priority="841" stopIfTrue="1" operator="lessThan">
      <formula>0</formula>
    </cfRule>
    <cfRule type="cellIs" dxfId="18310" priority="842" stopIfTrue="1" operator="greaterThan">
      <formula>0</formula>
    </cfRule>
  </conditionalFormatting>
  <conditionalFormatting sqref="P19">
    <cfRule type="cellIs" dxfId="18309" priority="839" stopIfTrue="1" operator="lessThan">
      <formula>0</formula>
    </cfRule>
    <cfRule type="cellIs" dxfId="18308" priority="840" stopIfTrue="1" operator="greaterThan">
      <formula>0</formula>
    </cfRule>
  </conditionalFormatting>
  <conditionalFormatting sqref="P19">
    <cfRule type="cellIs" dxfId="18307" priority="837" stopIfTrue="1" operator="lessThan">
      <formula>0</formula>
    </cfRule>
    <cfRule type="cellIs" dxfId="18306" priority="838" stopIfTrue="1" operator="greaterThan">
      <formula>0</formula>
    </cfRule>
  </conditionalFormatting>
  <conditionalFormatting sqref="P19">
    <cfRule type="cellIs" dxfId="18305" priority="835" stopIfTrue="1" operator="lessThan">
      <formula>0</formula>
    </cfRule>
    <cfRule type="cellIs" dxfId="18304" priority="836" stopIfTrue="1" operator="greaterThan">
      <formula>0</formula>
    </cfRule>
  </conditionalFormatting>
  <conditionalFormatting sqref="P19">
    <cfRule type="cellIs" dxfId="18303" priority="833" stopIfTrue="1" operator="lessThan">
      <formula>0</formula>
    </cfRule>
    <cfRule type="cellIs" dxfId="18302" priority="834" stopIfTrue="1" operator="greaterThan">
      <formula>0</formula>
    </cfRule>
  </conditionalFormatting>
  <conditionalFormatting sqref="P19">
    <cfRule type="cellIs" dxfId="18301" priority="831" stopIfTrue="1" operator="lessThan">
      <formula>0</formula>
    </cfRule>
    <cfRule type="cellIs" dxfId="18300" priority="832" stopIfTrue="1" operator="greaterThan">
      <formula>0</formula>
    </cfRule>
  </conditionalFormatting>
  <conditionalFormatting sqref="P19">
    <cfRule type="cellIs" dxfId="18299" priority="829" stopIfTrue="1" operator="lessThan">
      <formula>0</formula>
    </cfRule>
    <cfRule type="cellIs" dxfId="18298" priority="830" stopIfTrue="1" operator="greaterThan">
      <formula>0</formula>
    </cfRule>
  </conditionalFormatting>
  <conditionalFormatting sqref="P19">
    <cfRule type="cellIs" dxfId="18297" priority="827" stopIfTrue="1" operator="lessThan">
      <formula>0</formula>
    </cfRule>
    <cfRule type="cellIs" dxfId="18296" priority="828" stopIfTrue="1" operator="greaterThan">
      <formula>0</formula>
    </cfRule>
  </conditionalFormatting>
  <conditionalFormatting sqref="P19">
    <cfRule type="cellIs" dxfId="18295" priority="825" stopIfTrue="1" operator="lessThan">
      <formula>0</formula>
    </cfRule>
    <cfRule type="cellIs" dxfId="18294" priority="826" stopIfTrue="1" operator="greaterThan">
      <formula>0</formula>
    </cfRule>
  </conditionalFormatting>
  <conditionalFormatting sqref="P19">
    <cfRule type="cellIs" dxfId="18293" priority="823" stopIfTrue="1" operator="lessThan">
      <formula>0</formula>
    </cfRule>
    <cfRule type="cellIs" dxfId="18292" priority="824" stopIfTrue="1" operator="greaterThan">
      <formula>0</formula>
    </cfRule>
  </conditionalFormatting>
  <conditionalFormatting sqref="P19">
    <cfRule type="cellIs" dxfId="18291" priority="821" stopIfTrue="1" operator="lessThan">
      <formula>0</formula>
    </cfRule>
    <cfRule type="cellIs" dxfId="18290" priority="822" stopIfTrue="1" operator="greaterThan">
      <formula>0</formula>
    </cfRule>
  </conditionalFormatting>
  <conditionalFormatting sqref="P19">
    <cfRule type="cellIs" dxfId="18289" priority="819" stopIfTrue="1" operator="lessThan">
      <formula>0</formula>
    </cfRule>
    <cfRule type="cellIs" dxfId="18288" priority="820" stopIfTrue="1" operator="greaterThan">
      <formula>0</formula>
    </cfRule>
  </conditionalFormatting>
  <conditionalFormatting sqref="P19">
    <cfRule type="cellIs" dxfId="18287" priority="817" stopIfTrue="1" operator="lessThan">
      <formula>0</formula>
    </cfRule>
    <cfRule type="cellIs" dxfId="18286" priority="818" stopIfTrue="1" operator="greaterThan">
      <formula>0</formula>
    </cfRule>
  </conditionalFormatting>
  <conditionalFormatting sqref="P19">
    <cfRule type="cellIs" dxfId="18285" priority="815" stopIfTrue="1" operator="lessThan">
      <formula>0</formula>
    </cfRule>
    <cfRule type="cellIs" dxfId="18284" priority="816" stopIfTrue="1" operator="greaterThan">
      <formula>0</formula>
    </cfRule>
  </conditionalFormatting>
  <conditionalFormatting sqref="P19">
    <cfRule type="cellIs" dxfId="18283" priority="813" stopIfTrue="1" operator="lessThan">
      <formula>0</formula>
    </cfRule>
    <cfRule type="cellIs" dxfId="18282" priority="814" stopIfTrue="1" operator="greaterThan">
      <formula>0</formula>
    </cfRule>
  </conditionalFormatting>
  <conditionalFormatting sqref="P19">
    <cfRule type="cellIs" dxfId="18281" priority="811" stopIfTrue="1" operator="lessThan">
      <formula>0</formula>
    </cfRule>
    <cfRule type="cellIs" dxfId="18280" priority="812" stopIfTrue="1" operator="greaterThan">
      <formula>0</formula>
    </cfRule>
  </conditionalFormatting>
  <conditionalFormatting sqref="P19">
    <cfRule type="cellIs" dxfId="18279" priority="809" stopIfTrue="1" operator="lessThan">
      <formula>0</formula>
    </cfRule>
    <cfRule type="cellIs" dxfId="18278" priority="810" stopIfTrue="1" operator="greaterThan">
      <formula>0</formula>
    </cfRule>
  </conditionalFormatting>
  <conditionalFormatting sqref="P19">
    <cfRule type="cellIs" dxfId="18277" priority="807" stopIfTrue="1" operator="lessThan">
      <formula>0</formula>
    </cfRule>
    <cfRule type="cellIs" dxfId="18276" priority="808" stopIfTrue="1" operator="greaterThan">
      <formula>0</formula>
    </cfRule>
  </conditionalFormatting>
  <conditionalFormatting sqref="P19">
    <cfRule type="cellIs" dxfId="18275" priority="805" stopIfTrue="1" operator="lessThan">
      <formula>0</formula>
    </cfRule>
    <cfRule type="cellIs" dxfId="18274" priority="806" stopIfTrue="1" operator="greaterThan">
      <formula>0</formula>
    </cfRule>
  </conditionalFormatting>
  <conditionalFormatting sqref="P19">
    <cfRule type="cellIs" dxfId="18273" priority="803" stopIfTrue="1" operator="lessThan">
      <formula>0</formula>
    </cfRule>
    <cfRule type="cellIs" dxfId="18272" priority="804" stopIfTrue="1" operator="greaterThan">
      <formula>0</formula>
    </cfRule>
  </conditionalFormatting>
  <conditionalFormatting sqref="P19">
    <cfRule type="cellIs" dxfId="18271" priority="801" stopIfTrue="1" operator="lessThan">
      <formula>0</formula>
    </cfRule>
    <cfRule type="cellIs" dxfId="18270" priority="802" stopIfTrue="1" operator="greaterThan">
      <formula>0</formula>
    </cfRule>
  </conditionalFormatting>
  <conditionalFormatting sqref="P19">
    <cfRule type="cellIs" dxfId="18269" priority="799" stopIfTrue="1" operator="lessThan">
      <formula>0</formula>
    </cfRule>
    <cfRule type="cellIs" dxfId="18268" priority="800" stopIfTrue="1" operator="greaterThan">
      <formula>0</formula>
    </cfRule>
  </conditionalFormatting>
  <conditionalFormatting sqref="P19">
    <cfRule type="cellIs" dxfId="18267" priority="797" stopIfTrue="1" operator="lessThan">
      <formula>0</formula>
    </cfRule>
    <cfRule type="cellIs" dxfId="18266" priority="798" stopIfTrue="1" operator="greaterThan">
      <formula>0</formula>
    </cfRule>
  </conditionalFormatting>
  <conditionalFormatting sqref="P19">
    <cfRule type="cellIs" dxfId="18265" priority="795" stopIfTrue="1" operator="lessThan">
      <formula>0</formula>
    </cfRule>
    <cfRule type="cellIs" dxfId="18264" priority="796" stopIfTrue="1" operator="greaterThan">
      <formula>0</formula>
    </cfRule>
  </conditionalFormatting>
  <conditionalFormatting sqref="P19">
    <cfRule type="cellIs" dxfId="18263" priority="793" stopIfTrue="1" operator="lessThan">
      <formula>0</formula>
    </cfRule>
    <cfRule type="cellIs" dxfId="18262" priority="794" stopIfTrue="1" operator="greaterThan">
      <formula>0</formula>
    </cfRule>
  </conditionalFormatting>
  <conditionalFormatting sqref="P19">
    <cfRule type="cellIs" dxfId="18261" priority="791" stopIfTrue="1" operator="lessThan">
      <formula>0</formula>
    </cfRule>
    <cfRule type="cellIs" dxfId="18260" priority="792" stopIfTrue="1" operator="greaterThan">
      <formula>0</formula>
    </cfRule>
  </conditionalFormatting>
  <conditionalFormatting sqref="P19">
    <cfRule type="cellIs" dxfId="18259" priority="789" stopIfTrue="1" operator="lessThan">
      <formula>0</formula>
    </cfRule>
    <cfRule type="cellIs" dxfId="18258" priority="790" stopIfTrue="1" operator="greaterThan">
      <formula>0</formula>
    </cfRule>
  </conditionalFormatting>
  <conditionalFormatting sqref="P19">
    <cfRule type="cellIs" dxfId="18257" priority="787" stopIfTrue="1" operator="lessThan">
      <formula>0</formula>
    </cfRule>
    <cfRule type="cellIs" dxfId="18256" priority="788" stopIfTrue="1" operator="greaterThan">
      <formula>0</formula>
    </cfRule>
  </conditionalFormatting>
  <conditionalFormatting sqref="P19">
    <cfRule type="cellIs" dxfId="18255" priority="785" stopIfTrue="1" operator="lessThan">
      <formula>0</formula>
    </cfRule>
    <cfRule type="cellIs" dxfId="18254" priority="786" stopIfTrue="1" operator="greaterThan">
      <formula>0</formula>
    </cfRule>
  </conditionalFormatting>
  <conditionalFormatting sqref="P19">
    <cfRule type="cellIs" dxfId="18253" priority="783" stopIfTrue="1" operator="lessThan">
      <formula>0</formula>
    </cfRule>
    <cfRule type="cellIs" dxfId="18252" priority="784" stopIfTrue="1" operator="greaterThan">
      <formula>0</formula>
    </cfRule>
  </conditionalFormatting>
  <conditionalFormatting sqref="P19">
    <cfRule type="cellIs" dxfId="18251" priority="781" stopIfTrue="1" operator="lessThan">
      <formula>0</formula>
    </cfRule>
    <cfRule type="cellIs" dxfId="18250" priority="782" stopIfTrue="1" operator="greaterThan">
      <formula>0</formula>
    </cfRule>
  </conditionalFormatting>
  <conditionalFormatting sqref="P19">
    <cfRule type="cellIs" dxfId="18249" priority="779" stopIfTrue="1" operator="lessThan">
      <formula>0</formula>
    </cfRule>
    <cfRule type="cellIs" dxfId="18248" priority="780" stopIfTrue="1" operator="greaterThan">
      <formula>0</formula>
    </cfRule>
  </conditionalFormatting>
  <conditionalFormatting sqref="P19">
    <cfRule type="cellIs" dxfId="18247" priority="777" stopIfTrue="1" operator="lessThan">
      <formula>0</formula>
    </cfRule>
    <cfRule type="cellIs" dxfId="18246" priority="778" stopIfTrue="1" operator="greaterThan">
      <formula>0</formula>
    </cfRule>
  </conditionalFormatting>
  <conditionalFormatting sqref="P19">
    <cfRule type="cellIs" dxfId="18245" priority="775" stopIfTrue="1" operator="lessThan">
      <formula>0</formula>
    </cfRule>
    <cfRule type="cellIs" dxfId="18244" priority="776" stopIfTrue="1" operator="greaterThan">
      <formula>0</formula>
    </cfRule>
  </conditionalFormatting>
  <conditionalFormatting sqref="P19">
    <cfRule type="cellIs" dxfId="18243" priority="773" stopIfTrue="1" operator="lessThan">
      <formula>0</formula>
    </cfRule>
    <cfRule type="cellIs" dxfId="18242" priority="774" stopIfTrue="1" operator="greaterThan">
      <formula>0</formula>
    </cfRule>
  </conditionalFormatting>
  <conditionalFormatting sqref="P19">
    <cfRule type="cellIs" dxfId="18241" priority="771" stopIfTrue="1" operator="lessThan">
      <formula>0</formula>
    </cfRule>
    <cfRule type="cellIs" dxfId="18240" priority="772" stopIfTrue="1" operator="greaterThan">
      <formula>0</formula>
    </cfRule>
  </conditionalFormatting>
  <conditionalFormatting sqref="P19">
    <cfRule type="cellIs" dxfId="18239" priority="769" stopIfTrue="1" operator="lessThan">
      <formula>0</formula>
    </cfRule>
    <cfRule type="cellIs" dxfId="18238" priority="770" stopIfTrue="1" operator="greaterThan">
      <formula>0</formula>
    </cfRule>
  </conditionalFormatting>
  <conditionalFormatting sqref="P19">
    <cfRule type="cellIs" dxfId="18237" priority="767" stopIfTrue="1" operator="lessThan">
      <formula>0</formula>
    </cfRule>
    <cfRule type="cellIs" dxfId="18236" priority="768" stopIfTrue="1" operator="greaterThan">
      <formula>0</formula>
    </cfRule>
  </conditionalFormatting>
  <conditionalFormatting sqref="P19">
    <cfRule type="cellIs" dxfId="18235" priority="765" stopIfTrue="1" operator="lessThan">
      <formula>0</formula>
    </cfRule>
    <cfRule type="cellIs" dxfId="18234" priority="766" stopIfTrue="1" operator="greaterThan">
      <formula>0</formula>
    </cfRule>
  </conditionalFormatting>
  <conditionalFormatting sqref="P19">
    <cfRule type="cellIs" dxfId="18233" priority="763" stopIfTrue="1" operator="lessThan">
      <formula>0</formula>
    </cfRule>
    <cfRule type="cellIs" dxfId="18232" priority="764" stopIfTrue="1" operator="greaterThan">
      <formula>0</formula>
    </cfRule>
  </conditionalFormatting>
  <conditionalFormatting sqref="P19">
    <cfRule type="cellIs" dxfId="18231" priority="761" stopIfTrue="1" operator="lessThan">
      <formula>0</formula>
    </cfRule>
    <cfRule type="cellIs" dxfId="18230" priority="762" stopIfTrue="1" operator="greaterThan">
      <formula>0</formula>
    </cfRule>
  </conditionalFormatting>
  <conditionalFormatting sqref="P19">
    <cfRule type="cellIs" dxfId="18229" priority="759" stopIfTrue="1" operator="lessThan">
      <formula>0</formula>
    </cfRule>
    <cfRule type="cellIs" dxfId="18228" priority="760" stopIfTrue="1" operator="greaterThan">
      <formula>0</formula>
    </cfRule>
  </conditionalFormatting>
  <conditionalFormatting sqref="P19">
    <cfRule type="cellIs" dxfId="18227" priority="757" stopIfTrue="1" operator="lessThan">
      <formula>0</formula>
    </cfRule>
    <cfRule type="cellIs" dxfId="18226" priority="758" stopIfTrue="1" operator="greaterThan">
      <formula>0</formula>
    </cfRule>
  </conditionalFormatting>
  <conditionalFormatting sqref="P21">
    <cfRule type="cellIs" dxfId="18225" priority="755" stopIfTrue="1" operator="lessThan">
      <formula>0</formula>
    </cfRule>
    <cfRule type="cellIs" dxfId="18224" priority="756" stopIfTrue="1" operator="greaterThan">
      <formula>0</formula>
    </cfRule>
  </conditionalFormatting>
  <conditionalFormatting sqref="P21">
    <cfRule type="cellIs" dxfId="18223" priority="753" stopIfTrue="1" operator="lessThan">
      <formula>0</formula>
    </cfRule>
    <cfRule type="cellIs" dxfId="18222" priority="754" stopIfTrue="1" operator="greaterThan">
      <formula>0</formula>
    </cfRule>
  </conditionalFormatting>
  <conditionalFormatting sqref="P21">
    <cfRule type="cellIs" dxfId="18221" priority="751" stopIfTrue="1" operator="lessThan">
      <formula>0</formula>
    </cfRule>
    <cfRule type="cellIs" dxfId="18220" priority="752" stopIfTrue="1" operator="greaterThan">
      <formula>0</formula>
    </cfRule>
  </conditionalFormatting>
  <conditionalFormatting sqref="P21">
    <cfRule type="cellIs" dxfId="18219" priority="749" stopIfTrue="1" operator="lessThan">
      <formula>0</formula>
    </cfRule>
    <cfRule type="cellIs" dxfId="18218" priority="750" stopIfTrue="1" operator="greaterThan">
      <formula>0</formula>
    </cfRule>
  </conditionalFormatting>
  <conditionalFormatting sqref="P21">
    <cfRule type="cellIs" dxfId="18217" priority="747" stopIfTrue="1" operator="lessThan">
      <formula>0</formula>
    </cfRule>
    <cfRule type="cellIs" dxfId="18216" priority="748" stopIfTrue="1" operator="greaterThan">
      <formula>0</formula>
    </cfRule>
  </conditionalFormatting>
  <conditionalFormatting sqref="P21">
    <cfRule type="cellIs" dxfId="18215" priority="745" stopIfTrue="1" operator="lessThan">
      <formula>0</formula>
    </cfRule>
    <cfRule type="cellIs" dxfId="18214" priority="746" stopIfTrue="1" operator="greaterThan">
      <formula>0</formula>
    </cfRule>
  </conditionalFormatting>
  <conditionalFormatting sqref="P21">
    <cfRule type="cellIs" dxfId="18213" priority="743" stopIfTrue="1" operator="lessThan">
      <formula>0</formula>
    </cfRule>
    <cfRule type="cellIs" dxfId="18212" priority="744" stopIfTrue="1" operator="greaterThan">
      <formula>0</formula>
    </cfRule>
  </conditionalFormatting>
  <conditionalFormatting sqref="P21">
    <cfRule type="cellIs" dxfId="18211" priority="741" stopIfTrue="1" operator="lessThan">
      <formula>0</formula>
    </cfRule>
    <cfRule type="cellIs" dxfId="18210" priority="742" stopIfTrue="1" operator="greaterThan">
      <formula>0</formula>
    </cfRule>
  </conditionalFormatting>
  <conditionalFormatting sqref="P21">
    <cfRule type="cellIs" dxfId="18209" priority="739" stopIfTrue="1" operator="lessThan">
      <formula>0</formula>
    </cfRule>
    <cfRule type="cellIs" dxfId="18208" priority="740" stopIfTrue="1" operator="greaterThan">
      <formula>0</formula>
    </cfRule>
  </conditionalFormatting>
  <conditionalFormatting sqref="P21">
    <cfRule type="cellIs" dxfId="18207" priority="737" stopIfTrue="1" operator="lessThan">
      <formula>0</formula>
    </cfRule>
    <cfRule type="cellIs" dxfId="18206" priority="738" stopIfTrue="1" operator="greaterThan">
      <formula>0</formula>
    </cfRule>
  </conditionalFormatting>
  <conditionalFormatting sqref="P21">
    <cfRule type="cellIs" dxfId="18205" priority="735" stopIfTrue="1" operator="lessThan">
      <formula>0</formula>
    </cfRule>
    <cfRule type="cellIs" dxfId="18204" priority="736" stopIfTrue="1" operator="greaterThan">
      <formula>0</formula>
    </cfRule>
  </conditionalFormatting>
  <conditionalFormatting sqref="P21">
    <cfRule type="cellIs" dxfId="18203" priority="733" stopIfTrue="1" operator="lessThan">
      <formula>0</formula>
    </cfRule>
    <cfRule type="cellIs" dxfId="18202" priority="734" stopIfTrue="1" operator="greaterThan">
      <formula>0</formula>
    </cfRule>
  </conditionalFormatting>
  <conditionalFormatting sqref="P21">
    <cfRule type="cellIs" dxfId="18201" priority="731" stopIfTrue="1" operator="lessThan">
      <formula>0</formula>
    </cfRule>
    <cfRule type="cellIs" dxfId="18200" priority="732" stopIfTrue="1" operator="greaterThan">
      <formula>0</formula>
    </cfRule>
  </conditionalFormatting>
  <conditionalFormatting sqref="P21">
    <cfRule type="cellIs" dxfId="18199" priority="729" stopIfTrue="1" operator="lessThan">
      <formula>0</formula>
    </cfRule>
    <cfRule type="cellIs" dxfId="18198" priority="730" stopIfTrue="1" operator="greaterThan">
      <formula>0</formula>
    </cfRule>
  </conditionalFormatting>
  <conditionalFormatting sqref="P21">
    <cfRule type="cellIs" dxfId="18197" priority="727" stopIfTrue="1" operator="lessThan">
      <formula>0</formula>
    </cfRule>
    <cfRule type="cellIs" dxfId="18196" priority="728" stopIfTrue="1" operator="greaterThan">
      <formula>0</formula>
    </cfRule>
  </conditionalFormatting>
  <conditionalFormatting sqref="P21">
    <cfRule type="cellIs" dxfId="18195" priority="725" stopIfTrue="1" operator="lessThan">
      <formula>0</formula>
    </cfRule>
    <cfRule type="cellIs" dxfId="18194" priority="726" stopIfTrue="1" operator="greaterThan">
      <formula>0</formula>
    </cfRule>
  </conditionalFormatting>
  <conditionalFormatting sqref="P21">
    <cfRule type="cellIs" dxfId="18193" priority="723" stopIfTrue="1" operator="lessThan">
      <formula>0</formula>
    </cfRule>
    <cfRule type="cellIs" dxfId="18192" priority="724" stopIfTrue="1" operator="greaterThan">
      <formula>0</formula>
    </cfRule>
  </conditionalFormatting>
  <conditionalFormatting sqref="P21">
    <cfRule type="cellIs" dxfId="18191" priority="721" stopIfTrue="1" operator="lessThan">
      <formula>0</formula>
    </cfRule>
    <cfRule type="cellIs" dxfId="18190" priority="722" stopIfTrue="1" operator="greaterThan">
      <formula>0</formula>
    </cfRule>
  </conditionalFormatting>
  <conditionalFormatting sqref="P21">
    <cfRule type="cellIs" dxfId="18189" priority="719" stopIfTrue="1" operator="lessThan">
      <formula>0</formula>
    </cfRule>
    <cfRule type="cellIs" dxfId="18188" priority="720" stopIfTrue="1" operator="greaterThan">
      <formula>0</formula>
    </cfRule>
  </conditionalFormatting>
  <conditionalFormatting sqref="P21">
    <cfRule type="cellIs" dxfId="18187" priority="717" stopIfTrue="1" operator="lessThan">
      <formula>0</formula>
    </cfRule>
    <cfRule type="cellIs" dxfId="18186" priority="718" stopIfTrue="1" operator="greaterThan">
      <formula>0</formula>
    </cfRule>
  </conditionalFormatting>
  <conditionalFormatting sqref="P21">
    <cfRule type="cellIs" dxfId="18185" priority="715" stopIfTrue="1" operator="lessThan">
      <formula>0</formula>
    </cfRule>
    <cfRule type="cellIs" dxfId="18184" priority="716" stopIfTrue="1" operator="greaterThan">
      <formula>0</formula>
    </cfRule>
  </conditionalFormatting>
  <conditionalFormatting sqref="P21">
    <cfRule type="cellIs" dxfId="18183" priority="713" stopIfTrue="1" operator="lessThan">
      <formula>0</formula>
    </cfRule>
    <cfRule type="cellIs" dxfId="18182" priority="714" stopIfTrue="1" operator="greaterThan">
      <formula>0</formula>
    </cfRule>
  </conditionalFormatting>
  <conditionalFormatting sqref="P21">
    <cfRule type="cellIs" dxfId="18181" priority="711" stopIfTrue="1" operator="lessThan">
      <formula>0</formula>
    </cfRule>
    <cfRule type="cellIs" dxfId="18180" priority="712" stopIfTrue="1" operator="greaterThan">
      <formula>0</formula>
    </cfRule>
  </conditionalFormatting>
  <conditionalFormatting sqref="P21">
    <cfRule type="cellIs" dxfId="18179" priority="709" stopIfTrue="1" operator="lessThan">
      <formula>0</formula>
    </cfRule>
    <cfRule type="cellIs" dxfId="18178" priority="710" stopIfTrue="1" operator="greaterThan">
      <formula>0</formula>
    </cfRule>
  </conditionalFormatting>
  <conditionalFormatting sqref="P21">
    <cfRule type="cellIs" dxfId="18177" priority="707" stopIfTrue="1" operator="lessThan">
      <formula>0</formula>
    </cfRule>
    <cfRule type="cellIs" dxfId="18176" priority="708" stopIfTrue="1" operator="greaterThan">
      <formula>0</formula>
    </cfRule>
  </conditionalFormatting>
  <conditionalFormatting sqref="P21">
    <cfRule type="cellIs" dxfId="18175" priority="705" stopIfTrue="1" operator="lessThan">
      <formula>0</formula>
    </cfRule>
    <cfRule type="cellIs" dxfId="18174" priority="706" stopIfTrue="1" operator="greaterThan">
      <formula>0</formula>
    </cfRule>
  </conditionalFormatting>
  <conditionalFormatting sqref="P21">
    <cfRule type="cellIs" dxfId="18173" priority="703" stopIfTrue="1" operator="lessThan">
      <formula>0</formula>
    </cfRule>
    <cfRule type="cellIs" dxfId="18172" priority="704" stopIfTrue="1" operator="greaterThan">
      <formula>0</formula>
    </cfRule>
  </conditionalFormatting>
  <conditionalFormatting sqref="P21">
    <cfRule type="cellIs" dxfId="18171" priority="701" stopIfTrue="1" operator="lessThan">
      <formula>0</formula>
    </cfRule>
    <cfRule type="cellIs" dxfId="18170" priority="702" stopIfTrue="1" operator="greaterThan">
      <formula>0</formula>
    </cfRule>
  </conditionalFormatting>
  <conditionalFormatting sqref="P21">
    <cfRule type="cellIs" dxfId="18169" priority="699" stopIfTrue="1" operator="lessThan">
      <formula>0</formula>
    </cfRule>
    <cfRule type="cellIs" dxfId="18168" priority="700" stopIfTrue="1" operator="greaterThan">
      <formula>0</formula>
    </cfRule>
  </conditionalFormatting>
  <conditionalFormatting sqref="P21">
    <cfRule type="cellIs" dxfId="18167" priority="697" stopIfTrue="1" operator="lessThan">
      <formula>0</formula>
    </cfRule>
    <cfRule type="cellIs" dxfId="18166" priority="698" stopIfTrue="1" operator="greaterThan">
      <formula>0</formula>
    </cfRule>
  </conditionalFormatting>
  <conditionalFormatting sqref="P21">
    <cfRule type="cellIs" dxfId="18165" priority="695" stopIfTrue="1" operator="lessThan">
      <formula>0</formula>
    </cfRule>
    <cfRule type="cellIs" dxfId="18164" priority="696" stopIfTrue="1" operator="greaterThan">
      <formula>0</formula>
    </cfRule>
  </conditionalFormatting>
  <conditionalFormatting sqref="P21">
    <cfRule type="cellIs" dxfId="18163" priority="693" stopIfTrue="1" operator="lessThan">
      <formula>0</formula>
    </cfRule>
    <cfRule type="cellIs" dxfId="18162" priority="694" stopIfTrue="1" operator="greaterThan">
      <formula>0</formula>
    </cfRule>
  </conditionalFormatting>
  <conditionalFormatting sqref="P21">
    <cfRule type="cellIs" dxfId="18161" priority="691" stopIfTrue="1" operator="lessThan">
      <formula>0</formula>
    </cfRule>
    <cfRule type="cellIs" dxfId="18160" priority="692" stopIfTrue="1" operator="greaterThan">
      <formula>0</formula>
    </cfRule>
  </conditionalFormatting>
  <conditionalFormatting sqref="P21">
    <cfRule type="cellIs" dxfId="18159" priority="689" stopIfTrue="1" operator="lessThan">
      <formula>0</formula>
    </cfRule>
    <cfRule type="cellIs" dxfId="18158" priority="690" stopIfTrue="1" operator="greaterThan">
      <formula>0</formula>
    </cfRule>
  </conditionalFormatting>
  <conditionalFormatting sqref="P21">
    <cfRule type="cellIs" dxfId="18157" priority="687" stopIfTrue="1" operator="lessThan">
      <formula>0</formula>
    </cfRule>
    <cfRule type="cellIs" dxfId="18156" priority="688" stopIfTrue="1" operator="greaterThan">
      <formula>0</formula>
    </cfRule>
  </conditionalFormatting>
  <conditionalFormatting sqref="P21">
    <cfRule type="cellIs" dxfId="18155" priority="685" stopIfTrue="1" operator="lessThan">
      <formula>0</formula>
    </cfRule>
    <cfRule type="cellIs" dxfId="18154" priority="686" stopIfTrue="1" operator="greaterThan">
      <formula>0</formula>
    </cfRule>
  </conditionalFormatting>
  <conditionalFormatting sqref="P21">
    <cfRule type="cellIs" dxfId="18153" priority="683" stopIfTrue="1" operator="lessThan">
      <formula>0</formula>
    </cfRule>
    <cfRule type="cellIs" dxfId="18152" priority="684" stopIfTrue="1" operator="greaterThan">
      <formula>0</formula>
    </cfRule>
  </conditionalFormatting>
  <conditionalFormatting sqref="P21">
    <cfRule type="cellIs" dxfId="18151" priority="681" stopIfTrue="1" operator="lessThan">
      <formula>0</formula>
    </cfRule>
    <cfRule type="cellIs" dxfId="18150" priority="682" stopIfTrue="1" operator="greaterThan">
      <formula>0</formula>
    </cfRule>
  </conditionalFormatting>
  <conditionalFormatting sqref="P21">
    <cfRule type="cellIs" dxfId="18149" priority="679" stopIfTrue="1" operator="lessThan">
      <formula>0</formula>
    </cfRule>
    <cfRule type="cellIs" dxfId="18148" priority="680" stopIfTrue="1" operator="greaterThan">
      <formula>0</formula>
    </cfRule>
  </conditionalFormatting>
  <conditionalFormatting sqref="P21">
    <cfRule type="cellIs" dxfId="18147" priority="677" stopIfTrue="1" operator="lessThan">
      <formula>0</formula>
    </cfRule>
    <cfRule type="cellIs" dxfId="18146" priority="678" stopIfTrue="1" operator="greaterThan">
      <formula>0</formula>
    </cfRule>
  </conditionalFormatting>
  <conditionalFormatting sqref="P21">
    <cfRule type="cellIs" dxfId="18145" priority="675" stopIfTrue="1" operator="lessThan">
      <formula>0</formula>
    </cfRule>
    <cfRule type="cellIs" dxfId="18144" priority="676" stopIfTrue="1" operator="greaterThan">
      <formula>0</formula>
    </cfRule>
  </conditionalFormatting>
  <conditionalFormatting sqref="P21">
    <cfRule type="cellIs" dxfId="18143" priority="673" stopIfTrue="1" operator="lessThan">
      <formula>0</formula>
    </cfRule>
    <cfRule type="cellIs" dxfId="18142" priority="674" stopIfTrue="1" operator="greaterThan">
      <formula>0</formula>
    </cfRule>
  </conditionalFormatting>
  <conditionalFormatting sqref="Q9">
    <cfRule type="cellIs" dxfId="18141" priority="671" stopIfTrue="1" operator="lessThan">
      <formula>0</formula>
    </cfRule>
    <cfRule type="cellIs" dxfId="18140" priority="672" stopIfTrue="1" operator="greaterThan">
      <formula>0</formula>
    </cfRule>
  </conditionalFormatting>
  <conditionalFormatting sqref="Q9">
    <cfRule type="cellIs" dxfId="18139" priority="669" stopIfTrue="1" operator="lessThan">
      <formula>0</formula>
    </cfRule>
    <cfRule type="cellIs" dxfId="18138" priority="670" stopIfTrue="1" operator="greaterThan">
      <formula>0</formula>
    </cfRule>
  </conditionalFormatting>
  <conditionalFormatting sqref="Q9">
    <cfRule type="cellIs" dxfId="18137" priority="667" stopIfTrue="1" operator="lessThan">
      <formula>0</formula>
    </cfRule>
    <cfRule type="cellIs" dxfId="18136" priority="668" stopIfTrue="1" operator="greaterThan">
      <formula>0</formula>
    </cfRule>
  </conditionalFormatting>
  <conditionalFormatting sqref="Q9">
    <cfRule type="cellIs" dxfId="18135" priority="665" stopIfTrue="1" operator="lessThan">
      <formula>0</formula>
    </cfRule>
    <cfRule type="cellIs" dxfId="18134" priority="666" stopIfTrue="1" operator="greaterThan">
      <formula>0</formula>
    </cfRule>
  </conditionalFormatting>
  <conditionalFormatting sqref="Q9">
    <cfRule type="cellIs" dxfId="18133" priority="663" stopIfTrue="1" operator="lessThan">
      <formula>0</formula>
    </cfRule>
    <cfRule type="cellIs" dxfId="18132" priority="664" stopIfTrue="1" operator="greaterThan">
      <formula>0</formula>
    </cfRule>
  </conditionalFormatting>
  <conditionalFormatting sqref="Q9">
    <cfRule type="cellIs" dxfId="18131" priority="661" stopIfTrue="1" operator="lessThan">
      <formula>0</formula>
    </cfRule>
    <cfRule type="cellIs" dxfId="18130" priority="662" stopIfTrue="1" operator="greaterThan">
      <formula>0</formula>
    </cfRule>
  </conditionalFormatting>
  <conditionalFormatting sqref="Q9">
    <cfRule type="cellIs" dxfId="18129" priority="659" stopIfTrue="1" operator="lessThan">
      <formula>0</formula>
    </cfRule>
    <cfRule type="cellIs" dxfId="18128" priority="660" stopIfTrue="1" operator="greaterThan">
      <formula>0</formula>
    </cfRule>
  </conditionalFormatting>
  <conditionalFormatting sqref="Q9">
    <cfRule type="cellIs" dxfId="18127" priority="657" stopIfTrue="1" operator="lessThan">
      <formula>0</formula>
    </cfRule>
    <cfRule type="cellIs" dxfId="18126" priority="658" stopIfTrue="1" operator="greaterThan">
      <formula>0</formula>
    </cfRule>
  </conditionalFormatting>
  <conditionalFormatting sqref="Q9">
    <cfRule type="cellIs" dxfId="18125" priority="655" stopIfTrue="1" operator="lessThan">
      <formula>0</formula>
    </cfRule>
    <cfRule type="cellIs" dxfId="18124" priority="656" stopIfTrue="1" operator="greaterThan">
      <formula>0</formula>
    </cfRule>
  </conditionalFormatting>
  <conditionalFormatting sqref="Q9">
    <cfRule type="cellIs" dxfId="18123" priority="653" stopIfTrue="1" operator="lessThan">
      <formula>0</formula>
    </cfRule>
    <cfRule type="cellIs" dxfId="18122" priority="654" stopIfTrue="1" operator="greaterThan">
      <formula>0</formula>
    </cfRule>
  </conditionalFormatting>
  <conditionalFormatting sqref="Q9">
    <cfRule type="cellIs" dxfId="18121" priority="651" stopIfTrue="1" operator="lessThan">
      <formula>0</formula>
    </cfRule>
    <cfRule type="cellIs" dxfId="18120" priority="652" stopIfTrue="1" operator="greaterThan">
      <formula>0</formula>
    </cfRule>
  </conditionalFormatting>
  <conditionalFormatting sqref="Q9">
    <cfRule type="cellIs" dxfId="18119" priority="649" stopIfTrue="1" operator="lessThan">
      <formula>0</formula>
    </cfRule>
    <cfRule type="cellIs" dxfId="18118" priority="650" stopIfTrue="1" operator="greaterThan">
      <formula>0</formula>
    </cfRule>
  </conditionalFormatting>
  <conditionalFormatting sqref="Q9">
    <cfRule type="cellIs" dxfId="18117" priority="647" stopIfTrue="1" operator="lessThan">
      <formula>0</formula>
    </cfRule>
    <cfRule type="cellIs" dxfId="18116" priority="648" stopIfTrue="1" operator="greaterThan">
      <formula>0</formula>
    </cfRule>
  </conditionalFormatting>
  <conditionalFormatting sqref="Q9">
    <cfRule type="cellIs" dxfId="18115" priority="645" stopIfTrue="1" operator="lessThan">
      <formula>0</formula>
    </cfRule>
    <cfRule type="cellIs" dxfId="18114" priority="646" stopIfTrue="1" operator="greaterThan">
      <formula>0</formula>
    </cfRule>
  </conditionalFormatting>
  <conditionalFormatting sqref="Q9">
    <cfRule type="cellIs" dxfId="18113" priority="643" stopIfTrue="1" operator="lessThan">
      <formula>0</formula>
    </cfRule>
    <cfRule type="cellIs" dxfId="18112" priority="644" stopIfTrue="1" operator="greaterThan">
      <formula>0</formula>
    </cfRule>
  </conditionalFormatting>
  <conditionalFormatting sqref="Q9">
    <cfRule type="cellIs" dxfId="18111" priority="641" stopIfTrue="1" operator="lessThan">
      <formula>0</formula>
    </cfRule>
    <cfRule type="cellIs" dxfId="18110" priority="642" stopIfTrue="1" operator="greaterThan">
      <formula>0</formula>
    </cfRule>
  </conditionalFormatting>
  <conditionalFormatting sqref="Q9">
    <cfRule type="cellIs" dxfId="18109" priority="639" stopIfTrue="1" operator="lessThan">
      <formula>0</formula>
    </cfRule>
    <cfRule type="cellIs" dxfId="18108" priority="640" stopIfTrue="1" operator="greaterThan">
      <formula>0</formula>
    </cfRule>
  </conditionalFormatting>
  <conditionalFormatting sqref="Q9">
    <cfRule type="cellIs" dxfId="18107" priority="637" stopIfTrue="1" operator="lessThan">
      <formula>0</formula>
    </cfRule>
    <cfRule type="cellIs" dxfId="18106" priority="638" stopIfTrue="1" operator="greaterThan">
      <formula>0</formula>
    </cfRule>
  </conditionalFormatting>
  <conditionalFormatting sqref="Q9">
    <cfRule type="cellIs" dxfId="18105" priority="635" stopIfTrue="1" operator="lessThan">
      <formula>0</formula>
    </cfRule>
    <cfRule type="cellIs" dxfId="18104" priority="636" stopIfTrue="1" operator="greaterThan">
      <formula>0</formula>
    </cfRule>
  </conditionalFormatting>
  <conditionalFormatting sqref="Q9">
    <cfRule type="cellIs" dxfId="18103" priority="633" stopIfTrue="1" operator="lessThan">
      <formula>0</formula>
    </cfRule>
    <cfRule type="cellIs" dxfId="18102" priority="634" stopIfTrue="1" operator="greaterThan">
      <formula>0</formula>
    </cfRule>
  </conditionalFormatting>
  <conditionalFormatting sqref="Q9">
    <cfRule type="cellIs" dxfId="18101" priority="631" stopIfTrue="1" operator="lessThan">
      <formula>0</formula>
    </cfRule>
    <cfRule type="cellIs" dxfId="18100" priority="632" stopIfTrue="1" operator="greaterThan">
      <formula>0</formula>
    </cfRule>
  </conditionalFormatting>
  <conditionalFormatting sqref="Q9">
    <cfRule type="cellIs" dxfId="18099" priority="629" stopIfTrue="1" operator="lessThan">
      <formula>0</formula>
    </cfRule>
    <cfRule type="cellIs" dxfId="18098" priority="630" stopIfTrue="1" operator="greaterThan">
      <formula>0</formula>
    </cfRule>
  </conditionalFormatting>
  <conditionalFormatting sqref="Q9">
    <cfRule type="cellIs" dxfId="18097" priority="627" stopIfTrue="1" operator="lessThan">
      <formula>0</formula>
    </cfRule>
    <cfRule type="cellIs" dxfId="18096" priority="628" stopIfTrue="1" operator="greaterThan">
      <formula>0</formula>
    </cfRule>
  </conditionalFormatting>
  <conditionalFormatting sqref="Q9">
    <cfRule type="cellIs" dxfId="18095" priority="625" stopIfTrue="1" operator="lessThan">
      <formula>0</formula>
    </cfRule>
    <cfRule type="cellIs" dxfId="18094" priority="626" stopIfTrue="1" operator="greaterThan">
      <formula>0</formula>
    </cfRule>
  </conditionalFormatting>
  <conditionalFormatting sqref="Q9">
    <cfRule type="cellIs" dxfId="18093" priority="623" stopIfTrue="1" operator="lessThan">
      <formula>0</formula>
    </cfRule>
    <cfRule type="cellIs" dxfId="18092" priority="624" stopIfTrue="1" operator="greaterThan">
      <formula>0</formula>
    </cfRule>
  </conditionalFormatting>
  <conditionalFormatting sqref="Q9">
    <cfRule type="cellIs" dxfId="18091" priority="621" stopIfTrue="1" operator="lessThan">
      <formula>0</formula>
    </cfRule>
    <cfRule type="cellIs" dxfId="18090" priority="622" stopIfTrue="1" operator="greaterThan">
      <formula>0</formula>
    </cfRule>
  </conditionalFormatting>
  <conditionalFormatting sqref="Q9">
    <cfRule type="cellIs" dxfId="18089" priority="619" stopIfTrue="1" operator="lessThan">
      <formula>0</formula>
    </cfRule>
    <cfRule type="cellIs" dxfId="18088" priority="620" stopIfTrue="1" operator="greaterThan">
      <formula>0</formula>
    </cfRule>
  </conditionalFormatting>
  <conditionalFormatting sqref="Q9">
    <cfRule type="cellIs" dxfId="18087" priority="617" stopIfTrue="1" operator="lessThan">
      <formula>0</formula>
    </cfRule>
    <cfRule type="cellIs" dxfId="18086" priority="618" stopIfTrue="1" operator="greaterThan">
      <formula>0</formula>
    </cfRule>
  </conditionalFormatting>
  <conditionalFormatting sqref="Q9">
    <cfRule type="cellIs" dxfId="18085" priority="615" stopIfTrue="1" operator="lessThan">
      <formula>0</formula>
    </cfRule>
    <cfRule type="cellIs" dxfId="18084" priority="616" stopIfTrue="1" operator="greaterThan">
      <formula>0</formula>
    </cfRule>
  </conditionalFormatting>
  <conditionalFormatting sqref="Q9">
    <cfRule type="cellIs" dxfId="18083" priority="613" stopIfTrue="1" operator="lessThan">
      <formula>0</formula>
    </cfRule>
    <cfRule type="cellIs" dxfId="18082" priority="614" stopIfTrue="1" operator="greaterThan">
      <formula>0</formula>
    </cfRule>
  </conditionalFormatting>
  <conditionalFormatting sqref="Q9">
    <cfRule type="cellIs" dxfId="18081" priority="611" stopIfTrue="1" operator="lessThan">
      <formula>0</formula>
    </cfRule>
    <cfRule type="cellIs" dxfId="18080" priority="612" stopIfTrue="1" operator="greaterThan">
      <formula>0</formula>
    </cfRule>
  </conditionalFormatting>
  <conditionalFormatting sqref="Q9">
    <cfRule type="cellIs" dxfId="18079" priority="609" stopIfTrue="1" operator="lessThan">
      <formula>0</formula>
    </cfRule>
    <cfRule type="cellIs" dxfId="18078" priority="610" stopIfTrue="1" operator="greaterThan">
      <formula>0</formula>
    </cfRule>
  </conditionalFormatting>
  <conditionalFormatting sqref="Q9">
    <cfRule type="cellIs" dxfId="18077" priority="607" stopIfTrue="1" operator="lessThan">
      <formula>0</formula>
    </cfRule>
    <cfRule type="cellIs" dxfId="18076" priority="608" stopIfTrue="1" operator="greaterThan">
      <formula>0</formula>
    </cfRule>
  </conditionalFormatting>
  <conditionalFormatting sqref="Q9">
    <cfRule type="cellIs" dxfId="18075" priority="605" stopIfTrue="1" operator="lessThan">
      <formula>0</formula>
    </cfRule>
    <cfRule type="cellIs" dxfId="18074" priority="606" stopIfTrue="1" operator="greaterThan">
      <formula>0</formula>
    </cfRule>
  </conditionalFormatting>
  <conditionalFormatting sqref="Q9">
    <cfRule type="cellIs" dxfId="18073" priority="603" stopIfTrue="1" operator="lessThan">
      <formula>0</formula>
    </cfRule>
    <cfRule type="cellIs" dxfId="18072" priority="604" stopIfTrue="1" operator="greaterThan">
      <formula>0</formula>
    </cfRule>
  </conditionalFormatting>
  <conditionalFormatting sqref="Q9">
    <cfRule type="cellIs" dxfId="18071" priority="601" stopIfTrue="1" operator="lessThan">
      <formula>0</formula>
    </cfRule>
    <cfRule type="cellIs" dxfId="18070" priority="602" stopIfTrue="1" operator="greaterThan">
      <formula>0</formula>
    </cfRule>
  </conditionalFormatting>
  <conditionalFormatting sqref="Q9">
    <cfRule type="cellIs" dxfId="18069" priority="599" stopIfTrue="1" operator="lessThan">
      <formula>0</formula>
    </cfRule>
    <cfRule type="cellIs" dxfId="18068" priority="600" stopIfTrue="1" operator="greaterThan">
      <formula>0</formula>
    </cfRule>
  </conditionalFormatting>
  <conditionalFormatting sqref="Q9">
    <cfRule type="cellIs" dxfId="18067" priority="597" stopIfTrue="1" operator="lessThan">
      <formula>0</formula>
    </cfRule>
    <cfRule type="cellIs" dxfId="18066" priority="598" stopIfTrue="1" operator="greaterThan">
      <formula>0</formula>
    </cfRule>
  </conditionalFormatting>
  <conditionalFormatting sqref="Q9">
    <cfRule type="cellIs" dxfId="18065" priority="595" stopIfTrue="1" operator="lessThan">
      <formula>0</formula>
    </cfRule>
    <cfRule type="cellIs" dxfId="18064" priority="596" stopIfTrue="1" operator="greaterThan">
      <formula>0</formula>
    </cfRule>
  </conditionalFormatting>
  <conditionalFormatting sqref="Q9">
    <cfRule type="cellIs" dxfId="18063" priority="593" stopIfTrue="1" operator="lessThan">
      <formula>0</formula>
    </cfRule>
    <cfRule type="cellIs" dxfId="18062" priority="594" stopIfTrue="1" operator="greaterThan">
      <formula>0</formula>
    </cfRule>
  </conditionalFormatting>
  <conditionalFormatting sqref="Q9">
    <cfRule type="cellIs" dxfId="18061" priority="591" stopIfTrue="1" operator="lessThan">
      <formula>0</formula>
    </cfRule>
    <cfRule type="cellIs" dxfId="18060" priority="592" stopIfTrue="1" operator="greaterThan">
      <formula>0</formula>
    </cfRule>
  </conditionalFormatting>
  <conditionalFormatting sqref="Q9">
    <cfRule type="cellIs" dxfId="18059" priority="589" stopIfTrue="1" operator="lessThan">
      <formula>0</formula>
    </cfRule>
    <cfRule type="cellIs" dxfId="18058" priority="590" stopIfTrue="1" operator="greaterThan">
      <formula>0</formula>
    </cfRule>
  </conditionalFormatting>
  <conditionalFormatting sqref="Q11">
    <cfRule type="cellIs" dxfId="18057" priority="587" stopIfTrue="1" operator="lessThan">
      <formula>0</formula>
    </cfRule>
    <cfRule type="cellIs" dxfId="18056" priority="588" stopIfTrue="1" operator="greaterThan">
      <formula>0</formula>
    </cfRule>
  </conditionalFormatting>
  <conditionalFormatting sqref="Q11">
    <cfRule type="cellIs" dxfId="18055" priority="585" stopIfTrue="1" operator="lessThan">
      <formula>0</formula>
    </cfRule>
    <cfRule type="cellIs" dxfId="18054" priority="586" stopIfTrue="1" operator="greaterThan">
      <formula>0</formula>
    </cfRule>
  </conditionalFormatting>
  <conditionalFormatting sqref="Q11">
    <cfRule type="cellIs" dxfId="18053" priority="583" stopIfTrue="1" operator="lessThan">
      <formula>0</formula>
    </cfRule>
    <cfRule type="cellIs" dxfId="18052" priority="584" stopIfTrue="1" operator="greaterThan">
      <formula>0</formula>
    </cfRule>
  </conditionalFormatting>
  <conditionalFormatting sqref="Q11">
    <cfRule type="cellIs" dxfId="18051" priority="581" stopIfTrue="1" operator="lessThan">
      <formula>0</formula>
    </cfRule>
    <cfRule type="cellIs" dxfId="18050" priority="582" stopIfTrue="1" operator="greaterThan">
      <formula>0</formula>
    </cfRule>
  </conditionalFormatting>
  <conditionalFormatting sqref="Q11">
    <cfRule type="cellIs" dxfId="18049" priority="579" stopIfTrue="1" operator="lessThan">
      <formula>0</formula>
    </cfRule>
    <cfRule type="cellIs" dxfId="18048" priority="580" stopIfTrue="1" operator="greaterThan">
      <formula>0</formula>
    </cfRule>
  </conditionalFormatting>
  <conditionalFormatting sqref="Q11">
    <cfRule type="cellIs" dxfId="18047" priority="577" stopIfTrue="1" operator="lessThan">
      <formula>0</formula>
    </cfRule>
    <cfRule type="cellIs" dxfId="18046" priority="578" stopIfTrue="1" operator="greaterThan">
      <formula>0</formula>
    </cfRule>
  </conditionalFormatting>
  <conditionalFormatting sqref="Q11">
    <cfRule type="cellIs" dxfId="18045" priority="575" stopIfTrue="1" operator="lessThan">
      <formula>0</formula>
    </cfRule>
    <cfRule type="cellIs" dxfId="18044" priority="576" stopIfTrue="1" operator="greaterThan">
      <formula>0</formula>
    </cfRule>
  </conditionalFormatting>
  <conditionalFormatting sqref="Q11">
    <cfRule type="cellIs" dxfId="18043" priority="573" stopIfTrue="1" operator="lessThan">
      <formula>0</formula>
    </cfRule>
    <cfRule type="cellIs" dxfId="18042" priority="574" stopIfTrue="1" operator="greaterThan">
      <formula>0</formula>
    </cfRule>
  </conditionalFormatting>
  <conditionalFormatting sqref="Q11">
    <cfRule type="cellIs" dxfId="18041" priority="571" stopIfTrue="1" operator="lessThan">
      <formula>0</formula>
    </cfRule>
    <cfRule type="cellIs" dxfId="18040" priority="572" stopIfTrue="1" operator="greaterThan">
      <formula>0</formula>
    </cfRule>
  </conditionalFormatting>
  <conditionalFormatting sqref="Q11">
    <cfRule type="cellIs" dxfId="18039" priority="569" stopIfTrue="1" operator="lessThan">
      <formula>0</formula>
    </cfRule>
    <cfRule type="cellIs" dxfId="18038" priority="570" stopIfTrue="1" operator="greaterThan">
      <formula>0</formula>
    </cfRule>
  </conditionalFormatting>
  <conditionalFormatting sqref="Q11">
    <cfRule type="cellIs" dxfId="18037" priority="567" stopIfTrue="1" operator="lessThan">
      <formula>0</formula>
    </cfRule>
    <cfRule type="cellIs" dxfId="18036" priority="568" stopIfTrue="1" operator="greaterThan">
      <formula>0</formula>
    </cfRule>
  </conditionalFormatting>
  <conditionalFormatting sqref="Q11">
    <cfRule type="cellIs" dxfId="18035" priority="565" stopIfTrue="1" operator="lessThan">
      <formula>0</formula>
    </cfRule>
    <cfRule type="cellIs" dxfId="18034" priority="566" stopIfTrue="1" operator="greaterThan">
      <formula>0</formula>
    </cfRule>
  </conditionalFormatting>
  <conditionalFormatting sqref="Q11">
    <cfRule type="cellIs" dxfId="18033" priority="563" stopIfTrue="1" operator="lessThan">
      <formula>0</formula>
    </cfRule>
    <cfRule type="cellIs" dxfId="18032" priority="564" stopIfTrue="1" operator="greaterThan">
      <formula>0</formula>
    </cfRule>
  </conditionalFormatting>
  <conditionalFormatting sqref="Q11">
    <cfRule type="cellIs" dxfId="18031" priority="561" stopIfTrue="1" operator="lessThan">
      <formula>0</formula>
    </cfRule>
    <cfRule type="cellIs" dxfId="18030" priority="562" stopIfTrue="1" operator="greaterThan">
      <formula>0</formula>
    </cfRule>
  </conditionalFormatting>
  <conditionalFormatting sqref="Q11">
    <cfRule type="cellIs" dxfId="18029" priority="559" stopIfTrue="1" operator="lessThan">
      <formula>0</formula>
    </cfRule>
    <cfRule type="cellIs" dxfId="18028" priority="560" stopIfTrue="1" operator="greaterThan">
      <formula>0</formula>
    </cfRule>
  </conditionalFormatting>
  <conditionalFormatting sqref="Q11">
    <cfRule type="cellIs" dxfId="18027" priority="557" stopIfTrue="1" operator="lessThan">
      <formula>0</formula>
    </cfRule>
    <cfRule type="cellIs" dxfId="18026" priority="558" stopIfTrue="1" operator="greaterThan">
      <formula>0</formula>
    </cfRule>
  </conditionalFormatting>
  <conditionalFormatting sqref="Q11">
    <cfRule type="cellIs" dxfId="18025" priority="555" stopIfTrue="1" operator="lessThan">
      <formula>0</formula>
    </cfRule>
    <cfRule type="cellIs" dxfId="18024" priority="556" stopIfTrue="1" operator="greaterThan">
      <formula>0</formula>
    </cfRule>
  </conditionalFormatting>
  <conditionalFormatting sqref="Q11">
    <cfRule type="cellIs" dxfId="18023" priority="553" stopIfTrue="1" operator="lessThan">
      <formula>0</formula>
    </cfRule>
    <cfRule type="cellIs" dxfId="18022" priority="554" stopIfTrue="1" operator="greaterThan">
      <formula>0</formula>
    </cfRule>
  </conditionalFormatting>
  <conditionalFormatting sqref="Q11">
    <cfRule type="cellIs" dxfId="18021" priority="551" stopIfTrue="1" operator="lessThan">
      <formula>0</formula>
    </cfRule>
    <cfRule type="cellIs" dxfId="18020" priority="552" stopIfTrue="1" operator="greaterThan">
      <formula>0</formula>
    </cfRule>
  </conditionalFormatting>
  <conditionalFormatting sqref="Q11">
    <cfRule type="cellIs" dxfId="18019" priority="549" stopIfTrue="1" operator="lessThan">
      <formula>0</formula>
    </cfRule>
    <cfRule type="cellIs" dxfId="18018" priority="550" stopIfTrue="1" operator="greaterThan">
      <formula>0</formula>
    </cfRule>
  </conditionalFormatting>
  <conditionalFormatting sqref="Q11">
    <cfRule type="cellIs" dxfId="18017" priority="547" stopIfTrue="1" operator="lessThan">
      <formula>0</formula>
    </cfRule>
    <cfRule type="cellIs" dxfId="18016" priority="548" stopIfTrue="1" operator="greaterThan">
      <formula>0</formula>
    </cfRule>
  </conditionalFormatting>
  <conditionalFormatting sqref="Q11">
    <cfRule type="cellIs" dxfId="18015" priority="545" stopIfTrue="1" operator="lessThan">
      <formula>0</formula>
    </cfRule>
    <cfRule type="cellIs" dxfId="18014" priority="546" stopIfTrue="1" operator="greaterThan">
      <formula>0</formula>
    </cfRule>
  </conditionalFormatting>
  <conditionalFormatting sqref="Q11">
    <cfRule type="cellIs" dxfId="18013" priority="543" stopIfTrue="1" operator="lessThan">
      <formula>0</formula>
    </cfRule>
    <cfRule type="cellIs" dxfId="18012" priority="544" stopIfTrue="1" operator="greaterThan">
      <formula>0</formula>
    </cfRule>
  </conditionalFormatting>
  <conditionalFormatting sqref="Q11">
    <cfRule type="cellIs" dxfId="18011" priority="541" stopIfTrue="1" operator="lessThan">
      <formula>0</formula>
    </cfRule>
    <cfRule type="cellIs" dxfId="18010" priority="542" stopIfTrue="1" operator="greaterThan">
      <formula>0</formula>
    </cfRule>
  </conditionalFormatting>
  <conditionalFormatting sqref="Q11">
    <cfRule type="cellIs" dxfId="18009" priority="539" stopIfTrue="1" operator="lessThan">
      <formula>0</formula>
    </cfRule>
    <cfRule type="cellIs" dxfId="18008" priority="540" stopIfTrue="1" operator="greaterThan">
      <formula>0</formula>
    </cfRule>
  </conditionalFormatting>
  <conditionalFormatting sqref="Q11">
    <cfRule type="cellIs" dxfId="18007" priority="537" stopIfTrue="1" operator="lessThan">
      <formula>0</formula>
    </cfRule>
    <cfRule type="cellIs" dxfId="18006" priority="538" stopIfTrue="1" operator="greaterThan">
      <formula>0</formula>
    </cfRule>
  </conditionalFormatting>
  <conditionalFormatting sqref="Q11">
    <cfRule type="cellIs" dxfId="18005" priority="535" stopIfTrue="1" operator="lessThan">
      <formula>0</formula>
    </cfRule>
    <cfRule type="cellIs" dxfId="18004" priority="536" stopIfTrue="1" operator="greaterThan">
      <formula>0</formula>
    </cfRule>
  </conditionalFormatting>
  <conditionalFormatting sqref="Q11">
    <cfRule type="cellIs" dxfId="18003" priority="533" stopIfTrue="1" operator="lessThan">
      <formula>0</formula>
    </cfRule>
    <cfRule type="cellIs" dxfId="18002" priority="534" stopIfTrue="1" operator="greaterThan">
      <formula>0</formula>
    </cfRule>
  </conditionalFormatting>
  <conditionalFormatting sqref="Q11">
    <cfRule type="cellIs" dxfId="18001" priority="531" stopIfTrue="1" operator="lessThan">
      <formula>0</formula>
    </cfRule>
    <cfRule type="cellIs" dxfId="18000" priority="532" stopIfTrue="1" operator="greaterThan">
      <formula>0</formula>
    </cfRule>
  </conditionalFormatting>
  <conditionalFormatting sqref="Q11">
    <cfRule type="cellIs" dxfId="17999" priority="529" stopIfTrue="1" operator="lessThan">
      <formula>0</formula>
    </cfRule>
    <cfRule type="cellIs" dxfId="17998" priority="530" stopIfTrue="1" operator="greaterThan">
      <formula>0</formula>
    </cfRule>
  </conditionalFormatting>
  <conditionalFormatting sqref="Q11">
    <cfRule type="cellIs" dxfId="17997" priority="527" stopIfTrue="1" operator="lessThan">
      <formula>0</formula>
    </cfRule>
    <cfRule type="cellIs" dxfId="17996" priority="528" stopIfTrue="1" operator="greaterThan">
      <formula>0</formula>
    </cfRule>
  </conditionalFormatting>
  <conditionalFormatting sqref="Q11">
    <cfRule type="cellIs" dxfId="17995" priority="525" stopIfTrue="1" operator="lessThan">
      <formula>0</formula>
    </cfRule>
    <cfRule type="cellIs" dxfId="17994" priority="526" stopIfTrue="1" operator="greaterThan">
      <formula>0</formula>
    </cfRule>
  </conditionalFormatting>
  <conditionalFormatting sqref="Q11">
    <cfRule type="cellIs" dxfId="17993" priority="523" stopIfTrue="1" operator="lessThan">
      <formula>0</formula>
    </cfRule>
    <cfRule type="cellIs" dxfId="17992" priority="524" stopIfTrue="1" operator="greaterThan">
      <formula>0</formula>
    </cfRule>
  </conditionalFormatting>
  <conditionalFormatting sqref="Q11">
    <cfRule type="cellIs" dxfId="17991" priority="521" stopIfTrue="1" operator="lessThan">
      <formula>0</formula>
    </cfRule>
    <cfRule type="cellIs" dxfId="17990" priority="522" stopIfTrue="1" operator="greaterThan">
      <formula>0</formula>
    </cfRule>
  </conditionalFormatting>
  <conditionalFormatting sqref="Q11">
    <cfRule type="cellIs" dxfId="17989" priority="519" stopIfTrue="1" operator="lessThan">
      <formula>0</formula>
    </cfRule>
    <cfRule type="cellIs" dxfId="17988" priority="520" stopIfTrue="1" operator="greaterThan">
      <formula>0</formula>
    </cfRule>
  </conditionalFormatting>
  <conditionalFormatting sqref="Q11">
    <cfRule type="cellIs" dxfId="17987" priority="517" stopIfTrue="1" operator="lessThan">
      <formula>0</formula>
    </cfRule>
    <cfRule type="cellIs" dxfId="17986" priority="518" stopIfTrue="1" operator="greaterThan">
      <formula>0</formula>
    </cfRule>
  </conditionalFormatting>
  <conditionalFormatting sqref="Q11">
    <cfRule type="cellIs" dxfId="17985" priority="515" stopIfTrue="1" operator="lessThan">
      <formula>0</formula>
    </cfRule>
    <cfRule type="cellIs" dxfId="17984" priority="516" stopIfTrue="1" operator="greaterThan">
      <formula>0</formula>
    </cfRule>
  </conditionalFormatting>
  <conditionalFormatting sqref="Q11">
    <cfRule type="cellIs" dxfId="17983" priority="513" stopIfTrue="1" operator="lessThan">
      <formula>0</formula>
    </cfRule>
    <cfRule type="cellIs" dxfId="17982" priority="514" stopIfTrue="1" operator="greaterThan">
      <formula>0</formula>
    </cfRule>
  </conditionalFormatting>
  <conditionalFormatting sqref="Q11">
    <cfRule type="cellIs" dxfId="17981" priority="511" stopIfTrue="1" operator="lessThan">
      <formula>0</formula>
    </cfRule>
    <cfRule type="cellIs" dxfId="17980" priority="512" stopIfTrue="1" operator="greaterThan">
      <formula>0</formula>
    </cfRule>
  </conditionalFormatting>
  <conditionalFormatting sqref="Q11">
    <cfRule type="cellIs" dxfId="17979" priority="509" stopIfTrue="1" operator="lessThan">
      <formula>0</formula>
    </cfRule>
    <cfRule type="cellIs" dxfId="17978" priority="510" stopIfTrue="1" operator="greaterThan">
      <formula>0</formula>
    </cfRule>
  </conditionalFormatting>
  <conditionalFormatting sqref="Q11">
    <cfRule type="cellIs" dxfId="17977" priority="507" stopIfTrue="1" operator="lessThan">
      <formula>0</formula>
    </cfRule>
    <cfRule type="cellIs" dxfId="17976" priority="508" stopIfTrue="1" operator="greaterThan">
      <formula>0</formula>
    </cfRule>
  </conditionalFormatting>
  <conditionalFormatting sqref="Q11">
    <cfRule type="cellIs" dxfId="17975" priority="505" stopIfTrue="1" operator="lessThan">
      <formula>0</formula>
    </cfRule>
    <cfRule type="cellIs" dxfId="17974" priority="506" stopIfTrue="1" operator="greaterThan">
      <formula>0</formula>
    </cfRule>
  </conditionalFormatting>
  <conditionalFormatting sqref="Q13">
    <cfRule type="cellIs" dxfId="17973" priority="503" stopIfTrue="1" operator="lessThan">
      <formula>0</formula>
    </cfRule>
    <cfRule type="cellIs" dxfId="17972" priority="504" stopIfTrue="1" operator="greaterThan">
      <formula>0</formula>
    </cfRule>
  </conditionalFormatting>
  <conditionalFormatting sqref="Q13">
    <cfRule type="cellIs" dxfId="17971" priority="501" stopIfTrue="1" operator="lessThan">
      <formula>0</formula>
    </cfRule>
    <cfRule type="cellIs" dxfId="17970" priority="502" stopIfTrue="1" operator="greaterThan">
      <formula>0</formula>
    </cfRule>
  </conditionalFormatting>
  <conditionalFormatting sqref="Q13">
    <cfRule type="cellIs" dxfId="17969" priority="499" stopIfTrue="1" operator="lessThan">
      <formula>0</formula>
    </cfRule>
    <cfRule type="cellIs" dxfId="17968" priority="500" stopIfTrue="1" operator="greaterThan">
      <formula>0</formula>
    </cfRule>
  </conditionalFormatting>
  <conditionalFormatting sqref="Q13">
    <cfRule type="cellIs" dxfId="17967" priority="497" stopIfTrue="1" operator="lessThan">
      <formula>0</formula>
    </cfRule>
    <cfRule type="cellIs" dxfId="17966" priority="498" stopIfTrue="1" operator="greaterThan">
      <formula>0</formula>
    </cfRule>
  </conditionalFormatting>
  <conditionalFormatting sqref="Q13">
    <cfRule type="cellIs" dxfId="17965" priority="495" stopIfTrue="1" operator="lessThan">
      <formula>0</formula>
    </cfRule>
    <cfRule type="cellIs" dxfId="17964" priority="496" stopIfTrue="1" operator="greaterThan">
      <formula>0</formula>
    </cfRule>
  </conditionalFormatting>
  <conditionalFormatting sqref="Q13">
    <cfRule type="cellIs" dxfId="17963" priority="493" stopIfTrue="1" operator="lessThan">
      <formula>0</formula>
    </cfRule>
    <cfRule type="cellIs" dxfId="17962" priority="494" stopIfTrue="1" operator="greaterThan">
      <formula>0</formula>
    </cfRule>
  </conditionalFormatting>
  <conditionalFormatting sqref="Q13">
    <cfRule type="cellIs" dxfId="17961" priority="491" stopIfTrue="1" operator="lessThan">
      <formula>0</formula>
    </cfRule>
    <cfRule type="cellIs" dxfId="17960" priority="492" stopIfTrue="1" operator="greaterThan">
      <formula>0</formula>
    </cfRule>
  </conditionalFormatting>
  <conditionalFormatting sqref="Q13">
    <cfRule type="cellIs" dxfId="17959" priority="489" stopIfTrue="1" operator="lessThan">
      <formula>0</formula>
    </cfRule>
    <cfRule type="cellIs" dxfId="17958" priority="490" stopIfTrue="1" operator="greaterThan">
      <formula>0</formula>
    </cfRule>
  </conditionalFormatting>
  <conditionalFormatting sqref="Q13">
    <cfRule type="cellIs" dxfId="17957" priority="487" stopIfTrue="1" operator="lessThan">
      <formula>0</formula>
    </cfRule>
    <cfRule type="cellIs" dxfId="17956" priority="488" stopIfTrue="1" operator="greaterThan">
      <formula>0</formula>
    </cfRule>
  </conditionalFormatting>
  <conditionalFormatting sqref="Q13">
    <cfRule type="cellIs" dxfId="17955" priority="485" stopIfTrue="1" operator="lessThan">
      <formula>0</formula>
    </cfRule>
    <cfRule type="cellIs" dxfId="17954" priority="486" stopIfTrue="1" operator="greaterThan">
      <formula>0</formula>
    </cfRule>
  </conditionalFormatting>
  <conditionalFormatting sqref="Q13">
    <cfRule type="cellIs" dxfId="17953" priority="483" stopIfTrue="1" operator="lessThan">
      <formula>0</formula>
    </cfRule>
    <cfRule type="cellIs" dxfId="17952" priority="484" stopIfTrue="1" operator="greaterThan">
      <formula>0</formula>
    </cfRule>
  </conditionalFormatting>
  <conditionalFormatting sqref="Q13">
    <cfRule type="cellIs" dxfId="17951" priority="481" stopIfTrue="1" operator="lessThan">
      <formula>0</formula>
    </cfRule>
    <cfRule type="cellIs" dxfId="17950" priority="482" stopIfTrue="1" operator="greaterThan">
      <formula>0</formula>
    </cfRule>
  </conditionalFormatting>
  <conditionalFormatting sqref="Q13">
    <cfRule type="cellIs" dxfId="17949" priority="479" stopIfTrue="1" operator="lessThan">
      <formula>0</formula>
    </cfRule>
    <cfRule type="cellIs" dxfId="17948" priority="480" stopIfTrue="1" operator="greaterThan">
      <formula>0</formula>
    </cfRule>
  </conditionalFormatting>
  <conditionalFormatting sqref="Q13">
    <cfRule type="cellIs" dxfId="17947" priority="477" stopIfTrue="1" operator="lessThan">
      <formula>0</formula>
    </cfRule>
    <cfRule type="cellIs" dxfId="17946" priority="478" stopIfTrue="1" operator="greaterThan">
      <formula>0</formula>
    </cfRule>
  </conditionalFormatting>
  <conditionalFormatting sqref="Q13">
    <cfRule type="cellIs" dxfId="17945" priority="475" stopIfTrue="1" operator="lessThan">
      <formula>0</formula>
    </cfRule>
    <cfRule type="cellIs" dxfId="17944" priority="476" stopIfTrue="1" operator="greaterThan">
      <formula>0</formula>
    </cfRule>
  </conditionalFormatting>
  <conditionalFormatting sqref="Q13">
    <cfRule type="cellIs" dxfId="17943" priority="473" stopIfTrue="1" operator="lessThan">
      <formula>0</formula>
    </cfRule>
    <cfRule type="cellIs" dxfId="17942" priority="474" stopIfTrue="1" operator="greaterThan">
      <formula>0</formula>
    </cfRule>
  </conditionalFormatting>
  <conditionalFormatting sqref="Q13">
    <cfRule type="cellIs" dxfId="17941" priority="471" stopIfTrue="1" operator="lessThan">
      <formula>0</formula>
    </cfRule>
    <cfRule type="cellIs" dxfId="17940" priority="472" stopIfTrue="1" operator="greaterThan">
      <formula>0</formula>
    </cfRule>
  </conditionalFormatting>
  <conditionalFormatting sqref="Q13">
    <cfRule type="cellIs" dxfId="17939" priority="469" stopIfTrue="1" operator="lessThan">
      <formula>0</formula>
    </cfRule>
    <cfRule type="cellIs" dxfId="17938" priority="470" stopIfTrue="1" operator="greaterThan">
      <formula>0</formula>
    </cfRule>
  </conditionalFormatting>
  <conditionalFormatting sqref="Q13">
    <cfRule type="cellIs" dxfId="17937" priority="467" stopIfTrue="1" operator="lessThan">
      <formula>0</formula>
    </cfRule>
    <cfRule type="cellIs" dxfId="17936" priority="468" stopIfTrue="1" operator="greaterThan">
      <formula>0</formula>
    </cfRule>
  </conditionalFormatting>
  <conditionalFormatting sqref="Q13">
    <cfRule type="cellIs" dxfId="17935" priority="465" stopIfTrue="1" operator="lessThan">
      <formula>0</formula>
    </cfRule>
    <cfRule type="cellIs" dxfId="17934" priority="466" stopIfTrue="1" operator="greaterThan">
      <formula>0</formula>
    </cfRule>
  </conditionalFormatting>
  <conditionalFormatting sqref="Q13">
    <cfRule type="cellIs" dxfId="17933" priority="463" stopIfTrue="1" operator="lessThan">
      <formula>0</formula>
    </cfRule>
    <cfRule type="cellIs" dxfId="17932" priority="464" stopIfTrue="1" operator="greaterThan">
      <formula>0</formula>
    </cfRule>
  </conditionalFormatting>
  <conditionalFormatting sqref="Q13">
    <cfRule type="cellIs" dxfId="17931" priority="461" stopIfTrue="1" operator="lessThan">
      <formula>0</formula>
    </cfRule>
    <cfRule type="cellIs" dxfId="17930" priority="462" stopIfTrue="1" operator="greaterThan">
      <formula>0</formula>
    </cfRule>
  </conditionalFormatting>
  <conditionalFormatting sqref="Q13">
    <cfRule type="cellIs" dxfId="17929" priority="459" stopIfTrue="1" operator="lessThan">
      <formula>0</formula>
    </cfRule>
    <cfRule type="cellIs" dxfId="17928" priority="460" stopIfTrue="1" operator="greaterThan">
      <formula>0</formula>
    </cfRule>
  </conditionalFormatting>
  <conditionalFormatting sqref="Q13">
    <cfRule type="cellIs" dxfId="17927" priority="457" stopIfTrue="1" operator="lessThan">
      <formula>0</formula>
    </cfRule>
    <cfRule type="cellIs" dxfId="17926" priority="458" stopIfTrue="1" operator="greaterThan">
      <formula>0</formula>
    </cfRule>
  </conditionalFormatting>
  <conditionalFormatting sqref="Q13">
    <cfRule type="cellIs" dxfId="17925" priority="455" stopIfTrue="1" operator="lessThan">
      <formula>0</formula>
    </cfRule>
    <cfRule type="cellIs" dxfId="17924" priority="456" stopIfTrue="1" operator="greaterThan">
      <formula>0</formula>
    </cfRule>
  </conditionalFormatting>
  <conditionalFormatting sqref="Q13">
    <cfRule type="cellIs" dxfId="17923" priority="453" stopIfTrue="1" operator="lessThan">
      <formula>0</formula>
    </cfRule>
    <cfRule type="cellIs" dxfId="17922" priority="454" stopIfTrue="1" operator="greaterThan">
      <formula>0</formula>
    </cfRule>
  </conditionalFormatting>
  <conditionalFormatting sqref="Q13">
    <cfRule type="cellIs" dxfId="17921" priority="451" stopIfTrue="1" operator="lessThan">
      <formula>0</formula>
    </cfRule>
    <cfRule type="cellIs" dxfId="17920" priority="452" stopIfTrue="1" operator="greaterThan">
      <formula>0</formula>
    </cfRule>
  </conditionalFormatting>
  <conditionalFormatting sqref="Q13">
    <cfRule type="cellIs" dxfId="17919" priority="449" stopIfTrue="1" operator="lessThan">
      <formula>0</formula>
    </cfRule>
    <cfRule type="cellIs" dxfId="17918" priority="450" stopIfTrue="1" operator="greaterThan">
      <formula>0</formula>
    </cfRule>
  </conditionalFormatting>
  <conditionalFormatting sqref="Q13">
    <cfRule type="cellIs" dxfId="17917" priority="447" stopIfTrue="1" operator="lessThan">
      <formula>0</formula>
    </cfRule>
    <cfRule type="cellIs" dxfId="17916" priority="448" stopIfTrue="1" operator="greaterThan">
      <formula>0</formula>
    </cfRule>
  </conditionalFormatting>
  <conditionalFormatting sqref="Q13">
    <cfRule type="cellIs" dxfId="17915" priority="445" stopIfTrue="1" operator="lessThan">
      <formula>0</formula>
    </cfRule>
    <cfRule type="cellIs" dxfId="17914" priority="446" stopIfTrue="1" operator="greaterThan">
      <formula>0</formula>
    </cfRule>
  </conditionalFormatting>
  <conditionalFormatting sqref="Q13">
    <cfRule type="cellIs" dxfId="17913" priority="443" stopIfTrue="1" operator="lessThan">
      <formula>0</formula>
    </cfRule>
    <cfRule type="cellIs" dxfId="17912" priority="444" stopIfTrue="1" operator="greaterThan">
      <formula>0</formula>
    </cfRule>
  </conditionalFormatting>
  <conditionalFormatting sqref="Q13">
    <cfRule type="cellIs" dxfId="17911" priority="441" stopIfTrue="1" operator="lessThan">
      <formula>0</formula>
    </cfRule>
    <cfRule type="cellIs" dxfId="17910" priority="442" stopIfTrue="1" operator="greaterThan">
      <formula>0</formula>
    </cfRule>
  </conditionalFormatting>
  <conditionalFormatting sqref="Q13">
    <cfRule type="cellIs" dxfId="17909" priority="439" stopIfTrue="1" operator="lessThan">
      <formula>0</formula>
    </cfRule>
    <cfRule type="cellIs" dxfId="17908" priority="440" stopIfTrue="1" operator="greaterThan">
      <formula>0</formula>
    </cfRule>
  </conditionalFormatting>
  <conditionalFormatting sqref="Q13">
    <cfRule type="cellIs" dxfId="17907" priority="437" stopIfTrue="1" operator="lessThan">
      <formula>0</formula>
    </cfRule>
    <cfRule type="cellIs" dxfId="17906" priority="438" stopIfTrue="1" operator="greaterThan">
      <formula>0</formula>
    </cfRule>
  </conditionalFormatting>
  <conditionalFormatting sqref="Q13">
    <cfRule type="cellIs" dxfId="17905" priority="435" stopIfTrue="1" operator="lessThan">
      <formula>0</formula>
    </cfRule>
    <cfRule type="cellIs" dxfId="17904" priority="436" stopIfTrue="1" operator="greaterThan">
      <formula>0</formula>
    </cfRule>
  </conditionalFormatting>
  <conditionalFormatting sqref="Q13">
    <cfRule type="cellIs" dxfId="17903" priority="433" stopIfTrue="1" operator="lessThan">
      <formula>0</formula>
    </cfRule>
    <cfRule type="cellIs" dxfId="17902" priority="434" stopIfTrue="1" operator="greaterThan">
      <formula>0</formula>
    </cfRule>
  </conditionalFormatting>
  <conditionalFormatting sqref="Q13">
    <cfRule type="cellIs" dxfId="17901" priority="431" stopIfTrue="1" operator="lessThan">
      <formula>0</formula>
    </cfRule>
    <cfRule type="cellIs" dxfId="17900" priority="432" stopIfTrue="1" operator="greaterThan">
      <formula>0</formula>
    </cfRule>
  </conditionalFormatting>
  <conditionalFormatting sqref="Q13">
    <cfRule type="cellIs" dxfId="17899" priority="429" stopIfTrue="1" operator="lessThan">
      <formula>0</formula>
    </cfRule>
    <cfRule type="cellIs" dxfId="17898" priority="430" stopIfTrue="1" operator="greaterThan">
      <formula>0</formula>
    </cfRule>
  </conditionalFormatting>
  <conditionalFormatting sqref="Q13">
    <cfRule type="cellIs" dxfId="17897" priority="427" stopIfTrue="1" operator="lessThan">
      <formula>0</formula>
    </cfRule>
    <cfRule type="cellIs" dxfId="17896" priority="428" stopIfTrue="1" operator="greaterThan">
      <formula>0</formula>
    </cfRule>
  </conditionalFormatting>
  <conditionalFormatting sqref="Q13">
    <cfRule type="cellIs" dxfId="17895" priority="425" stopIfTrue="1" operator="lessThan">
      <formula>0</formula>
    </cfRule>
    <cfRule type="cellIs" dxfId="17894" priority="426" stopIfTrue="1" operator="greaterThan">
      <formula>0</formula>
    </cfRule>
  </conditionalFormatting>
  <conditionalFormatting sqref="Q13">
    <cfRule type="cellIs" dxfId="17893" priority="423" stopIfTrue="1" operator="lessThan">
      <formula>0</formula>
    </cfRule>
    <cfRule type="cellIs" dxfId="17892" priority="424" stopIfTrue="1" operator="greaterThan">
      <formula>0</formula>
    </cfRule>
  </conditionalFormatting>
  <conditionalFormatting sqref="Q13">
    <cfRule type="cellIs" dxfId="17891" priority="421" stopIfTrue="1" operator="lessThan">
      <formula>0</formula>
    </cfRule>
    <cfRule type="cellIs" dxfId="17890" priority="422" stopIfTrue="1" operator="greaterThan">
      <formula>0</formula>
    </cfRule>
  </conditionalFormatting>
  <conditionalFormatting sqref="Q15">
    <cfRule type="cellIs" dxfId="17889" priority="419" stopIfTrue="1" operator="lessThan">
      <formula>0</formula>
    </cfRule>
    <cfRule type="cellIs" dxfId="17888" priority="420" stopIfTrue="1" operator="greaterThan">
      <formula>0</formula>
    </cfRule>
  </conditionalFormatting>
  <conditionalFormatting sqref="Q15">
    <cfRule type="cellIs" dxfId="17887" priority="417" stopIfTrue="1" operator="lessThan">
      <formula>0</formula>
    </cfRule>
    <cfRule type="cellIs" dxfId="17886" priority="418" stopIfTrue="1" operator="greaterThan">
      <formula>0</formula>
    </cfRule>
  </conditionalFormatting>
  <conditionalFormatting sqref="Q15">
    <cfRule type="cellIs" dxfId="17885" priority="415" stopIfTrue="1" operator="lessThan">
      <formula>0</formula>
    </cfRule>
    <cfRule type="cellIs" dxfId="17884" priority="416" stopIfTrue="1" operator="greaterThan">
      <formula>0</formula>
    </cfRule>
  </conditionalFormatting>
  <conditionalFormatting sqref="Q15">
    <cfRule type="cellIs" dxfId="17883" priority="413" stopIfTrue="1" operator="lessThan">
      <formula>0</formula>
    </cfRule>
    <cfRule type="cellIs" dxfId="17882" priority="414" stopIfTrue="1" operator="greaterThan">
      <formula>0</formula>
    </cfRule>
  </conditionalFormatting>
  <conditionalFormatting sqref="Q15">
    <cfRule type="cellIs" dxfId="17881" priority="411" stopIfTrue="1" operator="lessThan">
      <formula>0</formula>
    </cfRule>
    <cfRule type="cellIs" dxfId="17880" priority="412" stopIfTrue="1" operator="greaterThan">
      <formula>0</formula>
    </cfRule>
  </conditionalFormatting>
  <conditionalFormatting sqref="Q15">
    <cfRule type="cellIs" dxfId="17879" priority="409" stopIfTrue="1" operator="lessThan">
      <formula>0</formula>
    </cfRule>
    <cfRule type="cellIs" dxfId="17878" priority="410" stopIfTrue="1" operator="greaterThan">
      <formula>0</formula>
    </cfRule>
  </conditionalFormatting>
  <conditionalFormatting sqref="Q15">
    <cfRule type="cellIs" dxfId="17877" priority="407" stopIfTrue="1" operator="lessThan">
      <formula>0</formula>
    </cfRule>
    <cfRule type="cellIs" dxfId="17876" priority="408" stopIfTrue="1" operator="greaterThan">
      <formula>0</formula>
    </cfRule>
  </conditionalFormatting>
  <conditionalFormatting sqref="Q15">
    <cfRule type="cellIs" dxfId="17875" priority="405" stopIfTrue="1" operator="lessThan">
      <formula>0</formula>
    </cfRule>
    <cfRule type="cellIs" dxfId="17874" priority="406" stopIfTrue="1" operator="greaterThan">
      <formula>0</formula>
    </cfRule>
  </conditionalFormatting>
  <conditionalFormatting sqref="Q15">
    <cfRule type="cellIs" dxfId="17873" priority="403" stopIfTrue="1" operator="lessThan">
      <formula>0</formula>
    </cfRule>
    <cfRule type="cellIs" dxfId="17872" priority="404" stopIfTrue="1" operator="greaterThan">
      <formula>0</formula>
    </cfRule>
  </conditionalFormatting>
  <conditionalFormatting sqref="Q15">
    <cfRule type="cellIs" dxfId="17871" priority="401" stopIfTrue="1" operator="lessThan">
      <formula>0</formula>
    </cfRule>
    <cfRule type="cellIs" dxfId="17870" priority="402" stopIfTrue="1" operator="greaterThan">
      <formula>0</formula>
    </cfRule>
  </conditionalFormatting>
  <conditionalFormatting sqref="Q15">
    <cfRule type="cellIs" dxfId="17869" priority="399" stopIfTrue="1" operator="lessThan">
      <formula>0</formula>
    </cfRule>
    <cfRule type="cellIs" dxfId="17868" priority="400" stopIfTrue="1" operator="greaterThan">
      <formula>0</formula>
    </cfRule>
  </conditionalFormatting>
  <conditionalFormatting sqref="Q15">
    <cfRule type="cellIs" dxfId="17867" priority="397" stopIfTrue="1" operator="lessThan">
      <formula>0</formula>
    </cfRule>
    <cfRule type="cellIs" dxfId="17866" priority="398" stopIfTrue="1" operator="greaterThan">
      <formula>0</formula>
    </cfRule>
  </conditionalFormatting>
  <conditionalFormatting sqref="Q15">
    <cfRule type="cellIs" dxfId="17865" priority="395" stopIfTrue="1" operator="lessThan">
      <formula>0</formula>
    </cfRule>
    <cfRule type="cellIs" dxfId="17864" priority="396" stopIfTrue="1" operator="greaterThan">
      <formula>0</formula>
    </cfRule>
  </conditionalFormatting>
  <conditionalFormatting sqref="Q15">
    <cfRule type="cellIs" dxfId="17863" priority="393" stopIfTrue="1" operator="lessThan">
      <formula>0</formula>
    </cfRule>
    <cfRule type="cellIs" dxfId="17862" priority="394" stopIfTrue="1" operator="greaterThan">
      <formula>0</formula>
    </cfRule>
  </conditionalFormatting>
  <conditionalFormatting sqref="Q15">
    <cfRule type="cellIs" dxfId="17861" priority="391" stopIfTrue="1" operator="lessThan">
      <formula>0</formula>
    </cfRule>
    <cfRule type="cellIs" dxfId="17860" priority="392" stopIfTrue="1" operator="greaterThan">
      <formula>0</formula>
    </cfRule>
  </conditionalFormatting>
  <conditionalFormatting sqref="Q15">
    <cfRule type="cellIs" dxfId="17859" priority="389" stopIfTrue="1" operator="lessThan">
      <formula>0</formula>
    </cfRule>
    <cfRule type="cellIs" dxfId="17858" priority="390" stopIfTrue="1" operator="greaterThan">
      <formula>0</formula>
    </cfRule>
  </conditionalFormatting>
  <conditionalFormatting sqref="Q15">
    <cfRule type="cellIs" dxfId="17857" priority="387" stopIfTrue="1" operator="lessThan">
      <formula>0</formula>
    </cfRule>
    <cfRule type="cellIs" dxfId="17856" priority="388" stopIfTrue="1" operator="greaterThan">
      <formula>0</formula>
    </cfRule>
  </conditionalFormatting>
  <conditionalFormatting sqref="Q15">
    <cfRule type="cellIs" dxfId="17855" priority="385" stopIfTrue="1" operator="lessThan">
      <formula>0</formula>
    </cfRule>
    <cfRule type="cellIs" dxfId="17854" priority="386" stopIfTrue="1" operator="greaterThan">
      <formula>0</formula>
    </cfRule>
  </conditionalFormatting>
  <conditionalFormatting sqref="Q15">
    <cfRule type="cellIs" dxfId="17853" priority="383" stopIfTrue="1" operator="lessThan">
      <formula>0</formula>
    </cfRule>
    <cfRule type="cellIs" dxfId="17852" priority="384" stopIfTrue="1" operator="greaterThan">
      <formula>0</formula>
    </cfRule>
  </conditionalFormatting>
  <conditionalFormatting sqref="Q15">
    <cfRule type="cellIs" dxfId="17851" priority="381" stopIfTrue="1" operator="lessThan">
      <formula>0</formula>
    </cfRule>
    <cfRule type="cellIs" dxfId="17850" priority="382" stopIfTrue="1" operator="greaterThan">
      <formula>0</formula>
    </cfRule>
  </conditionalFormatting>
  <conditionalFormatting sqref="Q15">
    <cfRule type="cellIs" dxfId="17849" priority="379" stopIfTrue="1" operator="lessThan">
      <formula>0</formula>
    </cfRule>
    <cfRule type="cellIs" dxfId="17848" priority="380" stopIfTrue="1" operator="greaterThan">
      <formula>0</formula>
    </cfRule>
  </conditionalFormatting>
  <conditionalFormatting sqref="Q15">
    <cfRule type="cellIs" dxfId="17847" priority="377" stopIfTrue="1" operator="lessThan">
      <formula>0</formula>
    </cfRule>
    <cfRule type="cellIs" dxfId="17846" priority="378" stopIfTrue="1" operator="greaterThan">
      <formula>0</formula>
    </cfRule>
  </conditionalFormatting>
  <conditionalFormatting sqref="Q15">
    <cfRule type="cellIs" dxfId="17845" priority="375" stopIfTrue="1" operator="lessThan">
      <formula>0</formula>
    </cfRule>
    <cfRule type="cellIs" dxfId="17844" priority="376" stopIfTrue="1" operator="greaterThan">
      <formula>0</formula>
    </cfRule>
  </conditionalFormatting>
  <conditionalFormatting sqref="Q15">
    <cfRule type="cellIs" dxfId="17843" priority="373" stopIfTrue="1" operator="lessThan">
      <formula>0</formula>
    </cfRule>
    <cfRule type="cellIs" dxfId="17842" priority="374" stopIfTrue="1" operator="greaterThan">
      <formula>0</formula>
    </cfRule>
  </conditionalFormatting>
  <conditionalFormatting sqref="Q15">
    <cfRule type="cellIs" dxfId="17841" priority="371" stopIfTrue="1" operator="lessThan">
      <formula>0</formula>
    </cfRule>
    <cfRule type="cellIs" dxfId="17840" priority="372" stopIfTrue="1" operator="greaterThan">
      <formula>0</formula>
    </cfRule>
  </conditionalFormatting>
  <conditionalFormatting sqref="Q15">
    <cfRule type="cellIs" dxfId="17839" priority="369" stopIfTrue="1" operator="lessThan">
      <formula>0</formula>
    </cfRule>
    <cfRule type="cellIs" dxfId="17838" priority="370" stopIfTrue="1" operator="greaterThan">
      <formula>0</formula>
    </cfRule>
  </conditionalFormatting>
  <conditionalFormatting sqref="Q15">
    <cfRule type="cellIs" dxfId="17837" priority="367" stopIfTrue="1" operator="lessThan">
      <formula>0</formula>
    </cfRule>
    <cfRule type="cellIs" dxfId="17836" priority="368" stopIfTrue="1" operator="greaterThan">
      <formula>0</formula>
    </cfRule>
  </conditionalFormatting>
  <conditionalFormatting sqref="Q15">
    <cfRule type="cellIs" dxfId="17835" priority="365" stopIfTrue="1" operator="lessThan">
      <formula>0</formula>
    </cfRule>
    <cfRule type="cellIs" dxfId="17834" priority="366" stopIfTrue="1" operator="greaterThan">
      <formula>0</formula>
    </cfRule>
  </conditionalFormatting>
  <conditionalFormatting sqref="Q15">
    <cfRule type="cellIs" dxfId="17833" priority="363" stopIfTrue="1" operator="lessThan">
      <formula>0</formula>
    </cfRule>
    <cfRule type="cellIs" dxfId="17832" priority="364" stopIfTrue="1" operator="greaterThan">
      <formula>0</formula>
    </cfRule>
  </conditionalFormatting>
  <conditionalFormatting sqref="Q15">
    <cfRule type="cellIs" dxfId="17831" priority="361" stopIfTrue="1" operator="lessThan">
      <formula>0</formula>
    </cfRule>
    <cfRule type="cellIs" dxfId="17830" priority="362" stopIfTrue="1" operator="greaterThan">
      <formula>0</formula>
    </cfRule>
  </conditionalFormatting>
  <conditionalFormatting sqref="Q15">
    <cfRule type="cellIs" dxfId="17829" priority="359" stopIfTrue="1" operator="lessThan">
      <formula>0</formula>
    </cfRule>
    <cfRule type="cellIs" dxfId="17828" priority="360" stopIfTrue="1" operator="greaterThan">
      <formula>0</formula>
    </cfRule>
  </conditionalFormatting>
  <conditionalFormatting sqref="Q15">
    <cfRule type="cellIs" dxfId="17827" priority="357" stopIfTrue="1" operator="lessThan">
      <formula>0</formula>
    </cfRule>
    <cfRule type="cellIs" dxfId="17826" priority="358" stopIfTrue="1" operator="greaterThan">
      <formula>0</formula>
    </cfRule>
  </conditionalFormatting>
  <conditionalFormatting sqref="Q15">
    <cfRule type="cellIs" dxfId="17825" priority="355" stopIfTrue="1" operator="lessThan">
      <formula>0</formula>
    </cfRule>
    <cfRule type="cellIs" dxfId="17824" priority="356" stopIfTrue="1" operator="greaterThan">
      <formula>0</formula>
    </cfRule>
  </conditionalFormatting>
  <conditionalFormatting sqref="Q15">
    <cfRule type="cellIs" dxfId="17823" priority="353" stopIfTrue="1" operator="lessThan">
      <formula>0</formula>
    </cfRule>
    <cfRule type="cellIs" dxfId="17822" priority="354" stopIfTrue="1" operator="greaterThan">
      <formula>0</formula>
    </cfRule>
  </conditionalFormatting>
  <conditionalFormatting sqref="Q15">
    <cfRule type="cellIs" dxfId="17821" priority="351" stopIfTrue="1" operator="lessThan">
      <formula>0</formula>
    </cfRule>
    <cfRule type="cellIs" dxfId="17820" priority="352" stopIfTrue="1" operator="greaterThan">
      <formula>0</formula>
    </cfRule>
  </conditionalFormatting>
  <conditionalFormatting sqref="Q15">
    <cfRule type="cellIs" dxfId="17819" priority="349" stopIfTrue="1" operator="lessThan">
      <formula>0</formula>
    </cfRule>
    <cfRule type="cellIs" dxfId="17818" priority="350" stopIfTrue="1" operator="greaterThan">
      <formula>0</formula>
    </cfRule>
  </conditionalFormatting>
  <conditionalFormatting sqref="Q15">
    <cfRule type="cellIs" dxfId="17817" priority="347" stopIfTrue="1" operator="lessThan">
      <formula>0</formula>
    </cfRule>
    <cfRule type="cellIs" dxfId="17816" priority="348" stopIfTrue="1" operator="greaterThan">
      <formula>0</formula>
    </cfRule>
  </conditionalFormatting>
  <conditionalFormatting sqref="Q15">
    <cfRule type="cellIs" dxfId="17815" priority="345" stopIfTrue="1" operator="lessThan">
      <formula>0</formula>
    </cfRule>
    <cfRule type="cellIs" dxfId="17814" priority="346" stopIfTrue="1" operator="greaterThan">
      <formula>0</formula>
    </cfRule>
  </conditionalFormatting>
  <conditionalFormatting sqref="Q15">
    <cfRule type="cellIs" dxfId="17813" priority="343" stopIfTrue="1" operator="lessThan">
      <formula>0</formula>
    </cfRule>
    <cfRule type="cellIs" dxfId="17812" priority="344" stopIfTrue="1" operator="greaterThan">
      <formula>0</formula>
    </cfRule>
  </conditionalFormatting>
  <conditionalFormatting sqref="Q15">
    <cfRule type="cellIs" dxfId="17811" priority="341" stopIfTrue="1" operator="lessThan">
      <formula>0</formula>
    </cfRule>
    <cfRule type="cellIs" dxfId="17810" priority="342" stopIfTrue="1" operator="greaterThan">
      <formula>0</formula>
    </cfRule>
  </conditionalFormatting>
  <conditionalFormatting sqref="Q15">
    <cfRule type="cellIs" dxfId="17809" priority="339" stopIfTrue="1" operator="lessThan">
      <formula>0</formula>
    </cfRule>
    <cfRule type="cellIs" dxfId="17808" priority="340" stopIfTrue="1" operator="greaterThan">
      <formula>0</formula>
    </cfRule>
  </conditionalFormatting>
  <conditionalFormatting sqref="Q15">
    <cfRule type="cellIs" dxfId="17807" priority="337" stopIfTrue="1" operator="lessThan">
      <formula>0</formula>
    </cfRule>
    <cfRule type="cellIs" dxfId="17806" priority="338" stopIfTrue="1" operator="greaterThan">
      <formula>0</formula>
    </cfRule>
  </conditionalFormatting>
  <conditionalFormatting sqref="Q16">
    <cfRule type="cellIs" dxfId="17805" priority="335" stopIfTrue="1" operator="lessThan">
      <formula>0</formula>
    </cfRule>
    <cfRule type="cellIs" dxfId="17804" priority="336" stopIfTrue="1" operator="greaterThan">
      <formula>0</formula>
    </cfRule>
  </conditionalFormatting>
  <conditionalFormatting sqref="Q16">
    <cfRule type="cellIs" dxfId="17803" priority="333" stopIfTrue="1" operator="lessThan">
      <formula>0</formula>
    </cfRule>
    <cfRule type="cellIs" dxfId="17802" priority="334" stopIfTrue="1" operator="greaterThan">
      <formula>0</formula>
    </cfRule>
  </conditionalFormatting>
  <conditionalFormatting sqref="Q16">
    <cfRule type="cellIs" dxfId="17801" priority="331" stopIfTrue="1" operator="lessThan">
      <formula>0</formula>
    </cfRule>
    <cfRule type="cellIs" dxfId="17800" priority="332" stopIfTrue="1" operator="greaterThan">
      <formula>0</formula>
    </cfRule>
  </conditionalFormatting>
  <conditionalFormatting sqref="Q16">
    <cfRule type="cellIs" dxfId="17799" priority="329" stopIfTrue="1" operator="lessThan">
      <formula>0</formula>
    </cfRule>
    <cfRule type="cellIs" dxfId="17798" priority="330" stopIfTrue="1" operator="greaterThan">
      <formula>0</formula>
    </cfRule>
  </conditionalFormatting>
  <conditionalFormatting sqref="Q16">
    <cfRule type="cellIs" dxfId="17797" priority="327" stopIfTrue="1" operator="lessThan">
      <formula>0</formula>
    </cfRule>
    <cfRule type="cellIs" dxfId="17796" priority="328" stopIfTrue="1" operator="greaterThan">
      <formula>0</formula>
    </cfRule>
  </conditionalFormatting>
  <conditionalFormatting sqref="Q16">
    <cfRule type="cellIs" dxfId="17795" priority="325" stopIfTrue="1" operator="lessThan">
      <formula>0</formula>
    </cfRule>
    <cfRule type="cellIs" dxfId="17794" priority="326" stopIfTrue="1" operator="greaterThan">
      <formula>0</formula>
    </cfRule>
  </conditionalFormatting>
  <conditionalFormatting sqref="Q16">
    <cfRule type="cellIs" dxfId="17793" priority="323" stopIfTrue="1" operator="lessThan">
      <formula>0</formula>
    </cfRule>
    <cfRule type="cellIs" dxfId="17792" priority="324" stopIfTrue="1" operator="greaterThan">
      <formula>0</formula>
    </cfRule>
  </conditionalFormatting>
  <conditionalFormatting sqref="Q16">
    <cfRule type="cellIs" dxfId="17791" priority="321" stopIfTrue="1" operator="lessThan">
      <formula>0</formula>
    </cfRule>
    <cfRule type="cellIs" dxfId="17790" priority="322" stopIfTrue="1" operator="greaterThan">
      <formula>0</formula>
    </cfRule>
  </conditionalFormatting>
  <conditionalFormatting sqref="Q16">
    <cfRule type="cellIs" dxfId="17789" priority="319" stopIfTrue="1" operator="lessThan">
      <formula>0</formula>
    </cfRule>
    <cfRule type="cellIs" dxfId="17788" priority="320" stopIfTrue="1" operator="greaterThan">
      <formula>0</formula>
    </cfRule>
  </conditionalFormatting>
  <conditionalFormatting sqref="Q16">
    <cfRule type="cellIs" dxfId="17787" priority="317" stopIfTrue="1" operator="lessThan">
      <formula>0</formula>
    </cfRule>
    <cfRule type="cellIs" dxfId="17786" priority="318" stopIfTrue="1" operator="greaterThan">
      <formula>0</formula>
    </cfRule>
  </conditionalFormatting>
  <conditionalFormatting sqref="Q16">
    <cfRule type="cellIs" dxfId="17785" priority="315" stopIfTrue="1" operator="lessThan">
      <formula>0</formula>
    </cfRule>
    <cfRule type="cellIs" dxfId="17784" priority="316" stopIfTrue="1" operator="greaterThan">
      <formula>0</formula>
    </cfRule>
  </conditionalFormatting>
  <conditionalFormatting sqref="Q16">
    <cfRule type="cellIs" dxfId="17783" priority="313" stopIfTrue="1" operator="lessThan">
      <formula>0</formula>
    </cfRule>
    <cfRule type="cellIs" dxfId="17782" priority="314" stopIfTrue="1" operator="greaterThan">
      <formula>0</formula>
    </cfRule>
  </conditionalFormatting>
  <conditionalFormatting sqref="Q16">
    <cfRule type="cellIs" dxfId="17781" priority="311" stopIfTrue="1" operator="lessThan">
      <formula>0</formula>
    </cfRule>
    <cfRule type="cellIs" dxfId="17780" priority="312" stopIfTrue="1" operator="greaterThan">
      <formula>0</formula>
    </cfRule>
  </conditionalFormatting>
  <conditionalFormatting sqref="Q16">
    <cfRule type="cellIs" dxfId="17779" priority="309" stopIfTrue="1" operator="lessThan">
      <formula>0</formula>
    </cfRule>
    <cfRule type="cellIs" dxfId="17778" priority="310" stopIfTrue="1" operator="greaterThan">
      <formula>0</formula>
    </cfRule>
  </conditionalFormatting>
  <conditionalFormatting sqref="Q16">
    <cfRule type="cellIs" dxfId="17777" priority="307" stopIfTrue="1" operator="lessThan">
      <formula>0</formula>
    </cfRule>
    <cfRule type="cellIs" dxfId="17776" priority="308" stopIfTrue="1" operator="greaterThan">
      <formula>0</formula>
    </cfRule>
  </conditionalFormatting>
  <conditionalFormatting sqref="Q16">
    <cfRule type="cellIs" dxfId="17775" priority="305" stopIfTrue="1" operator="lessThan">
      <formula>0</formula>
    </cfRule>
    <cfRule type="cellIs" dxfId="17774" priority="306" stopIfTrue="1" operator="greaterThan">
      <formula>0</formula>
    </cfRule>
  </conditionalFormatting>
  <conditionalFormatting sqref="Q16">
    <cfRule type="cellIs" dxfId="17773" priority="303" stopIfTrue="1" operator="lessThan">
      <formula>0</formula>
    </cfRule>
    <cfRule type="cellIs" dxfId="17772" priority="304" stopIfTrue="1" operator="greaterThan">
      <formula>0</formula>
    </cfRule>
  </conditionalFormatting>
  <conditionalFormatting sqref="Q16">
    <cfRule type="cellIs" dxfId="17771" priority="301" stopIfTrue="1" operator="lessThan">
      <formula>0</formula>
    </cfRule>
    <cfRule type="cellIs" dxfId="17770" priority="302" stopIfTrue="1" operator="greaterThan">
      <formula>0</formula>
    </cfRule>
  </conditionalFormatting>
  <conditionalFormatting sqref="Q16">
    <cfRule type="cellIs" dxfId="17769" priority="299" stopIfTrue="1" operator="lessThan">
      <formula>0</formula>
    </cfRule>
    <cfRule type="cellIs" dxfId="17768" priority="300" stopIfTrue="1" operator="greaterThan">
      <formula>0</formula>
    </cfRule>
  </conditionalFormatting>
  <conditionalFormatting sqref="Q16">
    <cfRule type="cellIs" dxfId="17767" priority="297" stopIfTrue="1" operator="lessThan">
      <formula>0</formula>
    </cfRule>
    <cfRule type="cellIs" dxfId="17766" priority="298" stopIfTrue="1" operator="greaterThan">
      <formula>0</formula>
    </cfRule>
  </conditionalFormatting>
  <conditionalFormatting sqref="Q16">
    <cfRule type="cellIs" dxfId="17765" priority="295" stopIfTrue="1" operator="lessThan">
      <formula>0</formula>
    </cfRule>
    <cfRule type="cellIs" dxfId="17764" priority="296" stopIfTrue="1" operator="greaterThan">
      <formula>0</formula>
    </cfRule>
  </conditionalFormatting>
  <conditionalFormatting sqref="Q16">
    <cfRule type="cellIs" dxfId="17763" priority="293" stopIfTrue="1" operator="lessThan">
      <formula>0</formula>
    </cfRule>
    <cfRule type="cellIs" dxfId="17762" priority="294" stopIfTrue="1" operator="greaterThan">
      <formula>0</formula>
    </cfRule>
  </conditionalFormatting>
  <conditionalFormatting sqref="Q16">
    <cfRule type="cellIs" dxfId="17761" priority="291" stopIfTrue="1" operator="lessThan">
      <formula>0</formula>
    </cfRule>
    <cfRule type="cellIs" dxfId="17760" priority="292" stopIfTrue="1" operator="greaterThan">
      <formula>0</formula>
    </cfRule>
  </conditionalFormatting>
  <conditionalFormatting sqref="Q16">
    <cfRule type="cellIs" dxfId="17759" priority="289" stopIfTrue="1" operator="lessThan">
      <formula>0</formula>
    </cfRule>
    <cfRule type="cellIs" dxfId="17758" priority="290" stopIfTrue="1" operator="greaterThan">
      <formula>0</formula>
    </cfRule>
  </conditionalFormatting>
  <conditionalFormatting sqref="Q16">
    <cfRule type="cellIs" dxfId="17757" priority="287" stopIfTrue="1" operator="lessThan">
      <formula>0</formula>
    </cfRule>
    <cfRule type="cellIs" dxfId="17756" priority="288" stopIfTrue="1" operator="greaterThan">
      <formula>0</formula>
    </cfRule>
  </conditionalFormatting>
  <conditionalFormatting sqref="Q16">
    <cfRule type="cellIs" dxfId="17755" priority="285" stopIfTrue="1" operator="lessThan">
      <formula>0</formula>
    </cfRule>
    <cfRule type="cellIs" dxfId="17754" priority="286" stopIfTrue="1" operator="greaterThan">
      <formula>0</formula>
    </cfRule>
  </conditionalFormatting>
  <conditionalFormatting sqref="Q16">
    <cfRule type="cellIs" dxfId="17753" priority="283" stopIfTrue="1" operator="lessThan">
      <formula>0</formula>
    </cfRule>
    <cfRule type="cellIs" dxfId="17752" priority="284" stopIfTrue="1" operator="greaterThan">
      <formula>0</formula>
    </cfRule>
  </conditionalFormatting>
  <conditionalFormatting sqref="Q16">
    <cfRule type="cellIs" dxfId="17751" priority="281" stopIfTrue="1" operator="lessThan">
      <formula>0</formula>
    </cfRule>
    <cfRule type="cellIs" dxfId="17750" priority="282" stopIfTrue="1" operator="greaterThan">
      <formula>0</formula>
    </cfRule>
  </conditionalFormatting>
  <conditionalFormatting sqref="Q16">
    <cfRule type="cellIs" dxfId="17749" priority="279" stopIfTrue="1" operator="lessThan">
      <formula>0</formula>
    </cfRule>
    <cfRule type="cellIs" dxfId="17748" priority="280" stopIfTrue="1" operator="greaterThan">
      <formula>0</formula>
    </cfRule>
  </conditionalFormatting>
  <conditionalFormatting sqref="Q16">
    <cfRule type="cellIs" dxfId="17747" priority="277" stopIfTrue="1" operator="lessThan">
      <formula>0</formula>
    </cfRule>
    <cfRule type="cellIs" dxfId="17746" priority="278" stopIfTrue="1" operator="greaterThan">
      <formula>0</formula>
    </cfRule>
  </conditionalFormatting>
  <conditionalFormatting sqref="Q16">
    <cfRule type="cellIs" dxfId="17745" priority="275" stopIfTrue="1" operator="lessThan">
      <formula>0</formula>
    </cfRule>
    <cfRule type="cellIs" dxfId="17744" priority="276" stopIfTrue="1" operator="greaterThan">
      <formula>0</formula>
    </cfRule>
  </conditionalFormatting>
  <conditionalFormatting sqref="Q16">
    <cfRule type="cellIs" dxfId="17743" priority="273" stopIfTrue="1" operator="lessThan">
      <formula>0</formula>
    </cfRule>
    <cfRule type="cellIs" dxfId="17742" priority="274" stopIfTrue="1" operator="greaterThan">
      <formula>0</formula>
    </cfRule>
  </conditionalFormatting>
  <conditionalFormatting sqref="Q16">
    <cfRule type="cellIs" dxfId="17741" priority="271" stopIfTrue="1" operator="lessThan">
      <formula>0</formula>
    </cfRule>
    <cfRule type="cellIs" dxfId="17740" priority="272" stopIfTrue="1" operator="greaterThan">
      <formula>0</formula>
    </cfRule>
  </conditionalFormatting>
  <conditionalFormatting sqref="Q16">
    <cfRule type="cellIs" dxfId="17739" priority="269" stopIfTrue="1" operator="lessThan">
      <formula>0</formula>
    </cfRule>
    <cfRule type="cellIs" dxfId="17738" priority="270" stopIfTrue="1" operator="greaterThan">
      <formula>0</formula>
    </cfRule>
  </conditionalFormatting>
  <conditionalFormatting sqref="Q16">
    <cfRule type="cellIs" dxfId="17737" priority="267" stopIfTrue="1" operator="lessThan">
      <formula>0</formula>
    </cfRule>
    <cfRule type="cellIs" dxfId="17736" priority="268" stopIfTrue="1" operator="greaterThan">
      <formula>0</formula>
    </cfRule>
  </conditionalFormatting>
  <conditionalFormatting sqref="Q16">
    <cfRule type="cellIs" dxfId="17735" priority="265" stopIfTrue="1" operator="lessThan">
      <formula>0</formula>
    </cfRule>
    <cfRule type="cellIs" dxfId="17734" priority="266" stopIfTrue="1" operator="greaterThan">
      <formula>0</formula>
    </cfRule>
  </conditionalFormatting>
  <conditionalFormatting sqref="Q16">
    <cfRule type="cellIs" dxfId="17733" priority="263" stopIfTrue="1" operator="lessThan">
      <formula>0</formula>
    </cfRule>
    <cfRule type="cellIs" dxfId="17732" priority="264" stopIfTrue="1" operator="greaterThan">
      <formula>0</formula>
    </cfRule>
  </conditionalFormatting>
  <conditionalFormatting sqref="Q16">
    <cfRule type="cellIs" dxfId="17731" priority="261" stopIfTrue="1" operator="lessThan">
      <formula>0</formula>
    </cfRule>
    <cfRule type="cellIs" dxfId="17730" priority="262" stopIfTrue="1" operator="greaterThan">
      <formula>0</formula>
    </cfRule>
  </conditionalFormatting>
  <conditionalFormatting sqref="Q16">
    <cfRule type="cellIs" dxfId="17729" priority="259" stopIfTrue="1" operator="lessThan">
      <formula>0</formula>
    </cfRule>
    <cfRule type="cellIs" dxfId="17728" priority="260" stopIfTrue="1" operator="greaterThan">
      <formula>0</formula>
    </cfRule>
  </conditionalFormatting>
  <conditionalFormatting sqref="Q16">
    <cfRule type="cellIs" dxfId="17727" priority="257" stopIfTrue="1" operator="lessThan">
      <formula>0</formula>
    </cfRule>
    <cfRule type="cellIs" dxfId="17726" priority="258" stopIfTrue="1" operator="greaterThan">
      <formula>0</formula>
    </cfRule>
  </conditionalFormatting>
  <conditionalFormatting sqref="Q16">
    <cfRule type="cellIs" dxfId="17725" priority="255" stopIfTrue="1" operator="lessThan">
      <formula>0</formula>
    </cfRule>
    <cfRule type="cellIs" dxfId="17724" priority="256" stopIfTrue="1" operator="greaterThan">
      <formula>0</formula>
    </cfRule>
  </conditionalFormatting>
  <conditionalFormatting sqref="Q16">
    <cfRule type="cellIs" dxfId="17723" priority="253" stopIfTrue="1" operator="lessThan">
      <formula>0</formula>
    </cfRule>
    <cfRule type="cellIs" dxfId="17722" priority="254" stopIfTrue="1" operator="greaterThan">
      <formula>0</formula>
    </cfRule>
  </conditionalFormatting>
  <conditionalFormatting sqref="Q17">
    <cfRule type="cellIs" dxfId="17721" priority="251" stopIfTrue="1" operator="lessThan">
      <formula>0</formula>
    </cfRule>
    <cfRule type="cellIs" dxfId="17720" priority="252" stopIfTrue="1" operator="greaterThan">
      <formula>0</formula>
    </cfRule>
  </conditionalFormatting>
  <conditionalFormatting sqref="Q17">
    <cfRule type="cellIs" dxfId="17719" priority="249" stopIfTrue="1" operator="lessThan">
      <formula>0</formula>
    </cfRule>
    <cfRule type="cellIs" dxfId="17718" priority="250" stopIfTrue="1" operator="greaterThan">
      <formula>0</formula>
    </cfRule>
  </conditionalFormatting>
  <conditionalFormatting sqref="Q17">
    <cfRule type="cellIs" dxfId="17717" priority="247" stopIfTrue="1" operator="lessThan">
      <formula>0</formula>
    </cfRule>
    <cfRule type="cellIs" dxfId="17716" priority="248" stopIfTrue="1" operator="greaterThan">
      <formula>0</formula>
    </cfRule>
  </conditionalFormatting>
  <conditionalFormatting sqref="Q17">
    <cfRule type="cellIs" dxfId="17715" priority="245" stopIfTrue="1" operator="lessThan">
      <formula>0</formula>
    </cfRule>
    <cfRule type="cellIs" dxfId="17714" priority="246" stopIfTrue="1" operator="greaterThan">
      <formula>0</formula>
    </cfRule>
  </conditionalFormatting>
  <conditionalFormatting sqref="Q17">
    <cfRule type="cellIs" dxfId="17713" priority="243" stopIfTrue="1" operator="lessThan">
      <formula>0</formula>
    </cfRule>
    <cfRule type="cellIs" dxfId="17712" priority="244" stopIfTrue="1" operator="greaterThan">
      <formula>0</formula>
    </cfRule>
  </conditionalFormatting>
  <conditionalFormatting sqref="Q17">
    <cfRule type="cellIs" dxfId="17711" priority="241" stopIfTrue="1" operator="lessThan">
      <formula>0</formula>
    </cfRule>
    <cfRule type="cellIs" dxfId="17710" priority="242" stopIfTrue="1" operator="greaterThan">
      <formula>0</formula>
    </cfRule>
  </conditionalFormatting>
  <conditionalFormatting sqref="Q17">
    <cfRule type="cellIs" dxfId="17709" priority="239" stopIfTrue="1" operator="lessThan">
      <formula>0</formula>
    </cfRule>
    <cfRule type="cellIs" dxfId="17708" priority="240" stopIfTrue="1" operator="greaterThan">
      <formula>0</formula>
    </cfRule>
  </conditionalFormatting>
  <conditionalFormatting sqref="Q17">
    <cfRule type="cellIs" dxfId="17707" priority="237" stopIfTrue="1" operator="lessThan">
      <formula>0</formula>
    </cfRule>
    <cfRule type="cellIs" dxfId="17706" priority="238" stopIfTrue="1" operator="greaterThan">
      <formula>0</formula>
    </cfRule>
  </conditionalFormatting>
  <conditionalFormatting sqref="Q17">
    <cfRule type="cellIs" dxfId="17705" priority="235" stopIfTrue="1" operator="lessThan">
      <formula>0</formula>
    </cfRule>
    <cfRule type="cellIs" dxfId="17704" priority="236" stopIfTrue="1" operator="greaterThan">
      <formula>0</formula>
    </cfRule>
  </conditionalFormatting>
  <conditionalFormatting sqref="Q17">
    <cfRule type="cellIs" dxfId="17703" priority="233" stopIfTrue="1" operator="lessThan">
      <formula>0</formula>
    </cfRule>
    <cfRule type="cellIs" dxfId="17702" priority="234" stopIfTrue="1" operator="greaterThan">
      <formula>0</formula>
    </cfRule>
  </conditionalFormatting>
  <conditionalFormatting sqref="Q17">
    <cfRule type="cellIs" dxfId="17701" priority="231" stopIfTrue="1" operator="lessThan">
      <formula>0</formula>
    </cfRule>
    <cfRule type="cellIs" dxfId="17700" priority="232" stopIfTrue="1" operator="greaterThan">
      <formula>0</formula>
    </cfRule>
  </conditionalFormatting>
  <conditionalFormatting sqref="Q17">
    <cfRule type="cellIs" dxfId="17699" priority="229" stopIfTrue="1" operator="lessThan">
      <formula>0</formula>
    </cfRule>
    <cfRule type="cellIs" dxfId="17698" priority="230" stopIfTrue="1" operator="greaterThan">
      <formula>0</formula>
    </cfRule>
  </conditionalFormatting>
  <conditionalFormatting sqref="Q17">
    <cfRule type="cellIs" dxfId="17697" priority="227" stopIfTrue="1" operator="lessThan">
      <formula>0</formula>
    </cfRule>
    <cfRule type="cellIs" dxfId="17696" priority="228" stopIfTrue="1" operator="greaterThan">
      <formula>0</formula>
    </cfRule>
  </conditionalFormatting>
  <conditionalFormatting sqref="Q17">
    <cfRule type="cellIs" dxfId="17695" priority="225" stopIfTrue="1" operator="lessThan">
      <formula>0</formula>
    </cfRule>
    <cfRule type="cellIs" dxfId="17694" priority="226" stopIfTrue="1" operator="greaterThan">
      <formula>0</formula>
    </cfRule>
  </conditionalFormatting>
  <conditionalFormatting sqref="Q17">
    <cfRule type="cellIs" dxfId="17693" priority="223" stopIfTrue="1" operator="lessThan">
      <formula>0</formula>
    </cfRule>
    <cfRule type="cellIs" dxfId="17692" priority="224" stopIfTrue="1" operator="greaterThan">
      <formula>0</formula>
    </cfRule>
  </conditionalFormatting>
  <conditionalFormatting sqref="Q17">
    <cfRule type="cellIs" dxfId="17691" priority="221" stopIfTrue="1" operator="lessThan">
      <formula>0</formula>
    </cfRule>
    <cfRule type="cellIs" dxfId="17690" priority="222" stopIfTrue="1" operator="greaterThan">
      <formula>0</formula>
    </cfRule>
  </conditionalFormatting>
  <conditionalFormatting sqref="Q17">
    <cfRule type="cellIs" dxfId="17689" priority="219" stopIfTrue="1" operator="lessThan">
      <formula>0</formula>
    </cfRule>
    <cfRule type="cellIs" dxfId="17688" priority="220" stopIfTrue="1" operator="greaterThan">
      <formula>0</formula>
    </cfRule>
  </conditionalFormatting>
  <conditionalFormatting sqref="Q17">
    <cfRule type="cellIs" dxfId="17687" priority="217" stopIfTrue="1" operator="lessThan">
      <formula>0</formula>
    </cfRule>
    <cfRule type="cellIs" dxfId="17686" priority="218" stopIfTrue="1" operator="greaterThan">
      <formula>0</formula>
    </cfRule>
  </conditionalFormatting>
  <conditionalFormatting sqref="Q17">
    <cfRule type="cellIs" dxfId="17685" priority="215" stopIfTrue="1" operator="lessThan">
      <formula>0</formula>
    </cfRule>
    <cfRule type="cellIs" dxfId="17684" priority="216" stopIfTrue="1" operator="greaterThan">
      <formula>0</formula>
    </cfRule>
  </conditionalFormatting>
  <conditionalFormatting sqref="Q17">
    <cfRule type="cellIs" dxfId="17683" priority="213" stopIfTrue="1" operator="lessThan">
      <formula>0</formula>
    </cfRule>
    <cfRule type="cellIs" dxfId="17682" priority="214" stopIfTrue="1" operator="greaterThan">
      <formula>0</formula>
    </cfRule>
  </conditionalFormatting>
  <conditionalFormatting sqref="Q17">
    <cfRule type="cellIs" dxfId="17681" priority="211" stopIfTrue="1" operator="lessThan">
      <formula>0</formula>
    </cfRule>
    <cfRule type="cellIs" dxfId="17680" priority="212" stopIfTrue="1" operator="greaterThan">
      <formula>0</formula>
    </cfRule>
  </conditionalFormatting>
  <conditionalFormatting sqref="Q17">
    <cfRule type="cellIs" dxfId="17679" priority="209" stopIfTrue="1" operator="lessThan">
      <formula>0</formula>
    </cfRule>
    <cfRule type="cellIs" dxfId="17678" priority="210" stopIfTrue="1" operator="greaterThan">
      <formula>0</formula>
    </cfRule>
  </conditionalFormatting>
  <conditionalFormatting sqref="Q17">
    <cfRule type="cellIs" dxfId="17677" priority="207" stopIfTrue="1" operator="lessThan">
      <formula>0</formula>
    </cfRule>
    <cfRule type="cellIs" dxfId="17676" priority="208" stopIfTrue="1" operator="greaterThan">
      <formula>0</formula>
    </cfRule>
  </conditionalFormatting>
  <conditionalFormatting sqref="Q17">
    <cfRule type="cellIs" dxfId="17675" priority="205" stopIfTrue="1" operator="lessThan">
      <formula>0</formula>
    </cfRule>
    <cfRule type="cellIs" dxfId="17674" priority="206" stopIfTrue="1" operator="greaterThan">
      <formula>0</formula>
    </cfRule>
  </conditionalFormatting>
  <conditionalFormatting sqref="Q17">
    <cfRule type="cellIs" dxfId="17673" priority="203" stopIfTrue="1" operator="lessThan">
      <formula>0</formula>
    </cfRule>
    <cfRule type="cellIs" dxfId="17672" priority="204" stopIfTrue="1" operator="greaterThan">
      <formula>0</formula>
    </cfRule>
  </conditionalFormatting>
  <conditionalFormatting sqref="Q17">
    <cfRule type="cellIs" dxfId="17671" priority="201" stopIfTrue="1" operator="lessThan">
      <formula>0</formula>
    </cfRule>
    <cfRule type="cellIs" dxfId="17670" priority="202" stopIfTrue="1" operator="greaterThan">
      <formula>0</formula>
    </cfRule>
  </conditionalFormatting>
  <conditionalFormatting sqref="Q17">
    <cfRule type="cellIs" dxfId="17669" priority="199" stopIfTrue="1" operator="lessThan">
      <formula>0</formula>
    </cfRule>
    <cfRule type="cellIs" dxfId="17668" priority="200" stopIfTrue="1" operator="greaterThan">
      <formula>0</formula>
    </cfRule>
  </conditionalFormatting>
  <conditionalFormatting sqref="Q17">
    <cfRule type="cellIs" dxfId="17667" priority="197" stopIfTrue="1" operator="lessThan">
      <formula>0</formula>
    </cfRule>
    <cfRule type="cellIs" dxfId="17666" priority="198" stopIfTrue="1" operator="greaterThan">
      <formula>0</formula>
    </cfRule>
  </conditionalFormatting>
  <conditionalFormatting sqref="Q17">
    <cfRule type="cellIs" dxfId="17665" priority="195" stopIfTrue="1" operator="lessThan">
      <formula>0</formula>
    </cfRule>
    <cfRule type="cellIs" dxfId="17664" priority="196" stopIfTrue="1" operator="greaterThan">
      <formula>0</formula>
    </cfRule>
  </conditionalFormatting>
  <conditionalFormatting sqref="Q17">
    <cfRule type="cellIs" dxfId="17663" priority="193" stopIfTrue="1" operator="lessThan">
      <formula>0</formula>
    </cfRule>
    <cfRule type="cellIs" dxfId="17662" priority="194" stopIfTrue="1" operator="greaterThan">
      <formula>0</formula>
    </cfRule>
  </conditionalFormatting>
  <conditionalFormatting sqref="Q17">
    <cfRule type="cellIs" dxfId="17661" priority="191" stopIfTrue="1" operator="lessThan">
      <formula>0</formula>
    </cfRule>
    <cfRule type="cellIs" dxfId="17660" priority="192" stopIfTrue="1" operator="greaterThan">
      <formula>0</formula>
    </cfRule>
  </conditionalFormatting>
  <conditionalFormatting sqref="Q17">
    <cfRule type="cellIs" dxfId="17659" priority="189" stopIfTrue="1" operator="lessThan">
      <formula>0</formula>
    </cfRule>
    <cfRule type="cellIs" dxfId="17658" priority="190" stopIfTrue="1" operator="greaterThan">
      <formula>0</formula>
    </cfRule>
  </conditionalFormatting>
  <conditionalFormatting sqref="Q17">
    <cfRule type="cellIs" dxfId="17657" priority="187" stopIfTrue="1" operator="lessThan">
      <formula>0</formula>
    </cfRule>
    <cfRule type="cellIs" dxfId="17656" priority="188" stopIfTrue="1" operator="greaterThan">
      <formula>0</formula>
    </cfRule>
  </conditionalFormatting>
  <conditionalFormatting sqref="Q17">
    <cfRule type="cellIs" dxfId="17655" priority="185" stopIfTrue="1" operator="lessThan">
      <formula>0</formula>
    </cfRule>
    <cfRule type="cellIs" dxfId="17654" priority="186" stopIfTrue="1" operator="greaterThan">
      <formula>0</formula>
    </cfRule>
  </conditionalFormatting>
  <conditionalFormatting sqref="Q17">
    <cfRule type="cellIs" dxfId="17653" priority="183" stopIfTrue="1" operator="lessThan">
      <formula>0</formula>
    </cfRule>
    <cfRule type="cellIs" dxfId="17652" priority="184" stopIfTrue="1" operator="greaterThan">
      <formula>0</formula>
    </cfRule>
  </conditionalFormatting>
  <conditionalFormatting sqref="Q17">
    <cfRule type="cellIs" dxfId="17651" priority="181" stopIfTrue="1" operator="lessThan">
      <formula>0</formula>
    </cfRule>
    <cfRule type="cellIs" dxfId="17650" priority="182" stopIfTrue="1" operator="greaterThan">
      <formula>0</formula>
    </cfRule>
  </conditionalFormatting>
  <conditionalFormatting sqref="Q17">
    <cfRule type="cellIs" dxfId="17649" priority="179" stopIfTrue="1" operator="lessThan">
      <formula>0</formula>
    </cfRule>
    <cfRule type="cellIs" dxfId="17648" priority="180" stopIfTrue="1" operator="greaterThan">
      <formula>0</formula>
    </cfRule>
  </conditionalFormatting>
  <conditionalFormatting sqref="Q17">
    <cfRule type="cellIs" dxfId="17647" priority="177" stopIfTrue="1" operator="lessThan">
      <formula>0</formula>
    </cfRule>
    <cfRule type="cellIs" dxfId="17646" priority="178" stopIfTrue="1" operator="greaterThan">
      <formula>0</formula>
    </cfRule>
  </conditionalFormatting>
  <conditionalFormatting sqref="Q17">
    <cfRule type="cellIs" dxfId="17645" priority="175" stopIfTrue="1" operator="lessThan">
      <formula>0</formula>
    </cfRule>
    <cfRule type="cellIs" dxfId="17644" priority="176" stopIfTrue="1" operator="greaterThan">
      <formula>0</formula>
    </cfRule>
  </conditionalFormatting>
  <conditionalFormatting sqref="Q17">
    <cfRule type="cellIs" dxfId="17643" priority="173" stopIfTrue="1" operator="lessThan">
      <formula>0</formula>
    </cfRule>
    <cfRule type="cellIs" dxfId="17642" priority="174" stopIfTrue="1" operator="greaterThan">
      <formula>0</formula>
    </cfRule>
  </conditionalFormatting>
  <conditionalFormatting sqref="Q17">
    <cfRule type="cellIs" dxfId="17641" priority="171" stopIfTrue="1" operator="lessThan">
      <formula>0</formula>
    </cfRule>
    <cfRule type="cellIs" dxfId="17640" priority="172" stopIfTrue="1" operator="greaterThan">
      <formula>0</formula>
    </cfRule>
  </conditionalFormatting>
  <conditionalFormatting sqref="Q17">
    <cfRule type="cellIs" dxfId="17639" priority="169" stopIfTrue="1" operator="lessThan">
      <formula>0</formula>
    </cfRule>
    <cfRule type="cellIs" dxfId="17638" priority="170" stopIfTrue="1" operator="greaterThan">
      <formula>0</formula>
    </cfRule>
  </conditionalFormatting>
  <conditionalFormatting sqref="Q19">
    <cfRule type="cellIs" dxfId="17637" priority="167" stopIfTrue="1" operator="lessThan">
      <formula>0</formula>
    </cfRule>
    <cfRule type="cellIs" dxfId="17636" priority="168" stopIfTrue="1" operator="greaterThan">
      <formula>0</formula>
    </cfRule>
  </conditionalFormatting>
  <conditionalFormatting sqref="Q19">
    <cfRule type="cellIs" dxfId="17635" priority="165" stopIfTrue="1" operator="lessThan">
      <formula>0</formula>
    </cfRule>
    <cfRule type="cellIs" dxfId="17634" priority="166" stopIfTrue="1" operator="greaterThan">
      <formula>0</formula>
    </cfRule>
  </conditionalFormatting>
  <conditionalFormatting sqref="Q19">
    <cfRule type="cellIs" dxfId="17633" priority="163" stopIfTrue="1" operator="lessThan">
      <formula>0</formula>
    </cfRule>
    <cfRule type="cellIs" dxfId="17632" priority="164" stopIfTrue="1" operator="greaterThan">
      <formula>0</formula>
    </cfRule>
  </conditionalFormatting>
  <conditionalFormatting sqref="Q19">
    <cfRule type="cellIs" dxfId="17631" priority="161" stopIfTrue="1" operator="lessThan">
      <formula>0</formula>
    </cfRule>
    <cfRule type="cellIs" dxfId="17630" priority="162" stopIfTrue="1" operator="greaterThan">
      <formula>0</formula>
    </cfRule>
  </conditionalFormatting>
  <conditionalFormatting sqref="Q19">
    <cfRule type="cellIs" dxfId="17629" priority="159" stopIfTrue="1" operator="lessThan">
      <formula>0</formula>
    </cfRule>
    <cfRule type="cellIs" dxfId="17628" priority="160" stopIfTrue="1" operator="greaterThan">
      <formula>0</formula>
    </cfRule>
  </conditionalFormatting>
  <conditionalFormatting sqref="Q19">
    <cfRule type="cellIs" dxfId="17627" priority="157" stopIfTrue="1" operator="lessThan">
      <formula>0</formula>
    </cfRule>
    <cfRule type="cellIs" dxfId="17626" priority="158" stopIfTrue="1" operator="greaterThan">
      <formula>0</formula>
    </cfRule>
  </conditionalFormatting>
  <conditionalFormatting sqref="Q19">
    <cfRule type="cellIs" dxfId="17625" priority="155" stopIfTrue="1" operator="lessThan">
      <formula>0</formula>
    </cfRule>
    <cfRule type="cellIs" dxfId="17624" priority="156" stopIfTrue="1" operator="greaterThan">
      <formula>0</formula>
    </cfRule>
  </conditionalFormatting>
  <conditionalFormatting sqref="Q19">
    <cfRule type="cellIs" dxfId="17623" priority="153" stopIfTrue="1" operator="lessThan">
      <formula>0</formula>
    </cfRule>
    <cfRule type="cellIs" dxfId="17622" priority="154" stopIfTrue="1" operator="greaterThan">
      <formula>0</formula>
    </cfRule>
  </conditionalFormatting>
  <conditionalFormatting sqref="Q19">
    <cfRule type="cellIs" dxfId="17621" priority="151" stopIfTrue="1" operator="lessThan">
      <formula>0</formula>
    </cfRule>
    <cfRule type="cellIs" dxfId="17620" priority="152" stopIfTrue="1" operator="greaterThan">
      <formula>0</formula>
    </cfRule>
  </conditionalFormatting>
  <conditionalFormatting sqref="Q19">
    <cfRule type="cellIs" dxfId="17619" priority="149" stopIfTrue="1" operator="lessThan">
      <formula>0</formula>
    </cfRule>
    <cfRule type="cellIs" dxfId="17618" priority="150" stopIfTrue="1" operator="greaterThan">
      <formula>0</formula>
    </cfRule>
  </conditionalFormatting>
  <conditionalFormatting sqref="Q19">
    <cfRule type="cellIs" dxfId="17617" priority="147" stopIfTrue="1" operator="lessThan">
      <formula>0</formula>
    </cfRule>
    <cfRule type="cellIs" dxfId="17616" priority="148" stopIfTrue="1" operator="greaterThan">
      <formula>0</formula>
    </cfRule>
  </conditionalFormatting>
  <conditionalFormatting sqref="Q19">
    <cfRule type="cellIs" dxfId="17615" priority="145" stopIfTrue="1" operator="lessThan">
      <formula>0</formula>
    </cfRule>
    <cfRule type="cellIs" dxfId="17614" priority="146" stopIfTrue="1" operator="greaterThan">
      <formula>0</formula>
    </cfRule>
  </conditionalFormatting>
  <conditionalFormatting sqref="Q19">
    <cfRule type="cellIs" dxfId="17613" priority="143" stopIfTrue="1" operator="lessThan">
      <formula>0</formula>
    </cfRule>
    <cfRule type="cellIs" dxfId="17612" priority="144" stopIfTrue="1" operator="greaterThan">
      <formula>0</formula>
    </cfRule>
  </conditionalFormatting>
  <conditionalFormatting sqref="Q19">
    <cfRule type="cellIs" dxfId="17611" priority="141" stopIfTrue="1" operator="lessThan">
      <formula>0</formula>
    </cfRule>
    <cfRule type="cellIs" dxfId="17610" priority="142" stopIfTrue="1" operator="greaterThan">
      <formula>0</formula>
    </cfRule>
  </conditionalFormatting>
  <conditionalFormatting sqref="Q19">
    <cfRule type="cellIs" dxfId="17609" priority="139" stopIfTrue="1" operator="lessThan">
      <formula>0</formula>
    </cfRule>
    <cfRule type="cellIs" dxfId="17608" priority="140" stopIfTrue="1" operator="greaterThan">
      <formula>0</formula>
    </cfRule>
  </conditionalFormatting>
  <conditionalFormatting sqref="Q19">
    <cfRule type="cellIs" dxfId="17607" priority="137" stopIfTrue="1" operator="lessThan">
      <formula>0</formula>
    </cfRule>
    <cfRule type="cellIs" dxfId="17606" priority="138" stopIfTrue="1" operator="greaterThan">
      <formula>0</formula>
    </cfRule>
  </conditionalFormatting>
  <conditionalFormatting sqref="Q19">
    <cfRule type="cellIs" dxfId="17605" priority="135" stopIfTrue="1" operator="lessThan">
      <formula>0</formula>
    </cfRule>
    <cfRule type="cellIs" dxfId="17604" priority="136" stopIfTrue="1" operator="greaterThan">
      <formula>0</formula>
    </cfRule>
  </conditionalFormatting>
  <conditionalFormatting sqref="Q19">
    <cfRule type="cellIs" dxfId="17603" priority="133" stopIfTrue="1" operator="lessThan">
      <formula>0</formula>
    </cfRule>
    <cfRule type="cellIs" dxfId="17602" priority="134" stopIfTrue="1" operator="greaterThan">
      <formula>0</formula>
    </cfRule>
  </conditionalFormatting>
  <conditionalFormatting sqref="Q19">
    <cfRule type="cellIs" dxfId="17601" priority="131" stopIfTrue="1" operator="lessThan">
      <formula>0</formula>
    </cfRule>
    <cfRule type="cellIs" dxfId="17600" priority="132" stopIfTrue="1" operator="greaterThan">
      <formula>0</formula>
    </cfRule>
  </conditionalFormatting>
  <conditionalFormatting sqref="Q19">
    <cfRule type="cellIs" dxfId="17599" priority="129" stopIfTrue="1" operator="lessThan">
      <formula>0</formula>
    </cfRule>
    <cfRule type="cellIs" dxfId="17598" priority="130" stopIfTrue="1" operator="greaterThan">
      <formula>0</formula>
    </cfRule>
  </conditionalFormatting>
  <conditionalFormatting sqref="Q19">
    <cfRule type="cellIs" dxfId="17597" priority="127" stopIfTrue="1" operator="lessThan">
      <formula>0</formula>
    </cfRule>
    <cfRule type="cellIs" dxfId="17596" priority="128" stopIfTrue="1" operator="greaterThan">
      <formula>0</formula>
    </cfRule>
  </conditionalFormatting>
  <conditionalFormatting sqref="Q19">
    <cfRule type="cellIs" dxfId="17595" priority="125" stopIfTrue="1" operator="lessThan">
      <formula>0</formula>
    </cfRule>
    <cfRule type="cellIs" dxfId="17594" priority="126" stopIfTrue="1" operator="greaterThan">
      <formula>0</formula>
    </cfRule>
  </conditionalFormatting>
  <conditionalFormatting sqref="Q19">
    <cfRule type="cellIs" dxfId="17593" priority="123" stopIfTrue="1" operator="lessThan">
      <formula>0</formula>
    </cfRule>
    <cfRule type="cellIs" dxfId="17592" priority="124" stopIfTrue="1" operator="greaterThan">
      <formula>0</formula>
    </cfRule>
  </conditionalFormatting>
  <conditionalFormatting sqref="Q19">
    <cfRule type="cellIs" dxfId="17591" priority="121" stopIfTrue="1" operator="lessThan">
      <formula>0</formula>
    </cfRule>
    <cfRule type="cellIs" dxfId="17590" priority="122" stopIfTrue="1" operator="greaterThan">
      <formula>0</formula>
    </cfRule>
  </conditionalFormatting>
  <conditionalFormatting sqref="Q19">
    <cfRule type="cellIs" dxfId="17589" priority="119" stopIfTrue="1" operator="lessThan">
      <formula>0</formula>
    </cfRule>
    <cfRule type="cellIs" dxfId="17588" priority="120" stopIfTrue="1" operator="greaterThan">
      <formula>0</formula>
    </cfRule>
  </conditionalFormatting>
  <conditionalFormatting sqref="Q19">
    <cfRule type="cellIs" dxfId="17587" priority="117" stopIfTrue="1" operator="lessThan">
      <formula>0</formula>
    </cfRule>
    <cfRule type="cellIs" dxfId="17586" priority="118" stopIfTrue="1" operator="greaterThan">
      <formula>0</formula>
    </cfRule>
  </conditionalFormatting>
  <conditionalFormatting sqref="Q19">
    <cfRule type="cellIs" dxfId="17585" priority="115" stopIfTrue="1" operator="lessThan">
      <formula>0</formula>
    </cfRule>
    <cfRule type="cellIs" dxfId="17584" priority="116" stopIfTrue="1" operator="greaterThan">
      <formula>0</formula>
    </cfRule>
  </conditionalFormatting>
  <conditionalFormatting sqref="Q19">
    <cfRule type="cellIs" dxfId="17583" priority="113" stopIfTrue="1" operator="lessThan">
      <formula>0</formula>
    </cfRule>
    <cfRule type="cellIs" dxfId="17582" priority="114" stopIfTrue="1" operator="greaterThan">
      <formula>0</formula>
    </cfRule>
  </conditionalFormatting>
  <conditionalFormatting sqref="Q19">
    <cfRule type="cellIs" dxfId="17581" priority="111" stopIfTrue="1" operator="lessThan">
      <formula>0</formula>
    </cfRule>
    <cfRule type="cellIs" dxfId="17580" priority="112" stopIfTrue="1" operator="greaterThan">
      <formula>0</formula>
    </cfRule>
  </conditionalFormatting>
  <conditionalFormatting sqref="Q19">
    <cfRule type="cellIs" dxfId="17579" priority="109" stopIfTrue="1" operator="lessThan">
      <formula>0</formula>
    </cfRule>
    <cfRule type="cellIs" dxfId="17578" priority="110" stopIfTrue="1" operator="greaterThan">
      <formula>0</formula>
    </cfRule>
  </conditionalFormatting>
  <conditionalFormatting sqref="Q19">
    <cfRule type="cellIs" dxfId="17577" priority="107" stopIfTrue="1" operator="lessThan">
      <formula>0</formula>
    </cfRule>
    <cfRule type="cellIs" dxfId="17576" priority="108" stopIfTrue="1" operator="greaterThan">
      <formula>0</formula>
    </cfRule>
  </conditionalFormatting>
  <conditionalFormatting sqref="Q19">
    <cfRule type="cellIs" dxfId="17575" priority="105" stopIfTrue="1" operator="lessThan">
      <formula>0</formula>
    </cfRule>
    <cfRule type="cellIs" dxfId="17574" priority="106" stopIfTrue="1" operator="greaterThan">
      <formula>0</formula>
    </cfRule>
  </conditionalFormatting>
  <conditionalFormatting sqref="Q19">
    <cfRule type="cellIs" dxfId="17573" priority="103" stopIfTrue="1" operator="lessThan">
      <formula>0</formula>
    </cfRule>
    <cfRule type="cellIs" dxfId="17572" priority="104" stopIfTrue="1" operator="greaterThan">
      <formula>0</formula>
    </cfRule>
  </conditionalFormatting>
  <conditionalFormatting sqref="Q19">
    <cfRule type="cellIs" dxfId="17571" priority="101" stopIfTrue="1" operator="lessThan">
      <formula>0</formula>
    </cfRule>
    <cfRule type="cellIs" dxfId="17570" priority="102" stopIfTrue="1" operator="greaterThan">
      <formula>0</formula>
    </cfRule>
  </conditionalFormatting>
  <conditionalFormatting sqref="Q19">
    <cfRule type="cellIs" dxfId="17569" priority="99" stopIfTrue="1" operator="lessThan">
      <formula>0</formula>
    </cfRule>
    <cfRule type="cellIs" dxfId="17568" priority="100" stopIfTrue="1" operator="greaterThan">
      <formula>0</formula>
    </cfRule>
  </conditionalFormatting>
  <conditionalFormatting sqref="Q19">
    <cfRule type="cellIs" dxfId="17567" priority="97" stopIfTrue="1" operator="lessThan">
      <formula>0</formula>
    </cfRule>
    <cfRule type="cellIs" dxfId="17566" priority="98" stopIfTrue="1" operator="greaterThan">
      <formula>0</formula>
    </cfRule>
  </conditionalFormatting>
  <conditionalFormatting sqref="Q19">
    <cfRule type="cellIs" dxfId="17565" priority="95" stopIfTrue="1" operator="lessThan">
      <formula>0</formula>
    </cfRule>
    <cfRule type="cellIs" dxfId="17564" priority="96" stopIfTrue="1" operator="greaterThan">
      <formula>0</formula>
    </cfRule>
  </conditionalFormatting>
  <conditionalFormatting sqref="Q19">
    <cfRule type="cellIs" dxfId="17563" priority="93" stopIfTrue="1" operator="lessThan">
      <formula>0</formula>
    </cfRule>
    <cfRule type="cellIs" dxfId="17562" priority="94" stopIfTrue="1" operator="greaterThan">
      <formula>0</formula>
    </cfRule>
  </conditionalFormatting>
  <conditionalFormatting sqref="Q19">
    <cfRule type="cellIs" dxfId="17561" priority="91" stopIfTrue="1" operator="lessThan">
      <formula>0</formula>
    </cfRule>
    <cfRule type="cellIs" dxfId="17560" priority="92" stopIfTrue="1" operator="greaterThan">
      <formula>0</formula>
    </cfRule>
  </conditionalFormatting>
  <conditionalFormatting sqref="Q19">
    <cfRule type="cellIs" dxfId="17559" priority="89" stopIfTrue="1" operator="lessThan">
      <formula>0</formula>
    </cfRule>
    <cfRule type="cellIs" dxfId="17558" priority="90" stopIfTrue="1" operator="greaterThan">
      <formula>0</formula>
    </cfRule>
  </conditionalFormatting>
  <conditionalFormatting sqref="Q19">
    <cfRule type="cellIs" dxfId="17557" priority="87" stopIfTrue="1" operator="lessThan">
      <formula>0</formula>
    </cfRule>
    <cfRule type="cellIs" dxfId="17556" priority="88" stopIfTrue="1" operator="greaterThan">
      <formula>0</formula>
    </cfRule>
  </conditionalFormatting>
  <conditionalFormatting sqref="Q19">
    <cfRule type="cellIs" dxfId="17555" priority="85" stopIfTrue="1" operator="lessThan">
      <formula>0</formula>
    </cfRule>
    <cfRule type="cellIs" dxfId="17554" priority="86" stopIfTrue="1" operator="greaterThan">
      <formula>0</formula>
    </cfRule>
  </conditionalFormatting>
  <conditionalFormatting sqref="Q21">
    <cfRule type="cellIs" dxfId="17553" priority="83" stopIfTrue="1" operator="lessThan">
      <formula>0</formula>
    </cfRule>
    <cfRule type="cellIs" dxfId="17552" priority="84" stopIfTrue="1" operator="greaterThan">
      <formula>0</formula>
    </cfRule>
  </conditionalFormatting>
  <conditionalFormatting sqref="Q21">
    <cfRule type="cellIs" dxfId="17551" priority="81" stopIfTrue="1" operator="lessThan">
      <formula>0</formula>
    </cfRule>
    <cfRule type="cellIs" dxfId="17550" priority="82" stopIfTrue="1" operator="greaterThan">
      <formula>0</formula>
    </cfRule>
  </conditionalFormatting>
  <conditionalFormatting sqref="Q21">
    <cfRule type="cellIs" dxfId="17549" priority="79" stopIfTrue="1" operator="lessThan">
      <formula>0</formula>
    </cfRule>
    <cfRule type="cellIs" dxfId="17548" priority="80" stopIfTrue="1" operator="greaterThan">
      <formula>0</formula>
    </cfRule>
  </conditionalFormatting>
  <conditionalFormatting sqref="Q21">
    <cfRule type="cellIs" dxfId="17547" priority="77" stopIfTrue="1" operator="lessThan">
      <formula>0</formula>
    </cfRule>
    <cfRule type="cellIs" dxfId="17546" priority="78" stopIfTrue="1" operator="greaterThan">
      <formula>0</formula>
    </cfRule>
  </conditionalFormatting>
  <conditionalFormatting sqref="Q21">
    <cfRule type="cellIs" dxfId="17545" priority="75" stopIfTrue="1" operator="lessThan">
      <formula>0</formula>
    </cfRule>
    <cfRule type="cellIs" dxfId="17544" priority="76" stopIfTrue="1" operator="greaterThan">
      <formula>0</formula>
    </cfRule>
  </conditionalFormatting>
  <conditionalFormatting sqref="Q21">
    <cfRule type="cellIs" dxfId="17543" priority="73" stopIfTrue="1" operator="lessThan">
      <formula>0</formula>
    </cfRule>
    <cfRule type="cellIs" dxfId="17542" priority="74" stopIfTrue="1" operator="greaterThan">
      <formula>0</formula>
    </cfRule>
  </conditionalFormatting>
  <conditionalFormatting sqref="Q21">
    <cfRule type="cellIs" dxfId="17541" priority="71" stopIfTrue="1" operator="lessThan">
      <formula>0</formula>
    </cfRule>
    <cfRule type="cellIs" dxfId="17540" priority="72" stopIfTrue="1" operator="greaterThan">
      <formula>0</formula>
    </cfRule>
  </conditionalFormatting>
  <conditionalFormatting sqref="Q21">
    <cfRule type="cellIs" dxfId="17539" priority="69" stopIfTrue="1" operator="lessThan">
      <formula>0</formula>
    </cfRule>
    <cfRule type="cellIs" dxfId="17538" priority="70" stopIfTrue="1" operator="greaterThan">
      <formula>0</formula>
    </cfRule>
  </conditionalFormatting>
  <conditionalFormatting sqref="Q21">
    <cfRule type="cellIs" dxfId="17537" priority="67" stopIfTrue="1" operator="lessThan">
      <formula>0</formula>
    </cfRule>
    <cfRule type="cellIs" dxfId="17536" priority="68" stopIfTrue="1" operator="greaterThan">
      <formula>0</formula>
    </cfRule>
  </conditionalFormatting>
  <conditionalFormatting sqref="Q21">
    <cfRule type="cellIs" dxfId="17535" priority="65" stopIfTrue="1" operator="lessThan">
      <formula>0</formula>
    </cfRule>
    <cfRule type="cellIs" dxfId="17534" priority="66" stopIfTrue="1" operator="greaterThan">
      <formula>0</formula>
    </cfRule>
  </conditionalFormatting>
  <conditionalFormatting sqref="Q21">
    <cfRule type="cellIs" dxfId="17533" priority="63" stopIfTrue="1" operator="lessThan">
      <formula>0</formula>
    </cfRule>
    <cfRule type="cellIs" dxfId="17532" priority="64" stopIfTrue="1" operator="greaterThan">
      <formula>0</formula>
    </cfRule>
  </conditionalFormatting>
  <conditionalFormatting sqref="Q21">
    <cfRule type="cellIs" dxfId="17531" priority="61" stopIfTrue="1" operator="lessThan">
      <formula>0</formula>
    </cfRule>
    <cfRule type="cellIs" dxfId="17530" priority="62" stopIfTrue="1" operator="greaterThan">
      <formula>0</formula>
    </cfRule>
  </conditionalFormatting>
  <conditionalFormatting sqref="Q21">
    <cfRule type="cellIs" dxfId="17529" priority="59" stopIfTrue="1" operator="lessThan">
      <formula>0</formula>
    </cfRule>
    <cfRule type="cellIs" dxfId="17528" priority="60" stopIfTrue="1" operator="greaterThan">
      <formula>0</formula>
    </cfRule>
  </conditionalFormatting>
  <conditionalFormatting sqref="Q21">
    <cfRule type="cellIs" dxfId="17527" priority="57" stopIfTrue="1" operator="lessThan">
      <formula>0</formula>
    </cfRule>
    <cfRule type="cellIs" dxfId="17526" priority="58" stopIfTrue="1" operator="greaterThan">
      <formula>0</formula>
    </cfRule>
  </conditionalFormatting>
  <conditionalFormatting sqref="Q21">
    <cfRule type="cellIs" dxfId="17525" priority="55" stopIfTrue="1" operator="lessThan">
      <formula>0</formula>
    </cfRule>
    <cfRule type="cellIs" dxfId="17524" priority="56" stopIfTrue="1" operator="greaterThan">
      <formula>0</formula>
    </cfRule>
  </conditionalFormatting>
  <conditionalFormatting sqref="Q21">
    <cfRule type="cellIs" dxfId="17523" priority="53" stopIfTrue="1" operator="lessThan">
      <formula>0</formula>
    </cfRule>
    <cfRule type="cellIs" dxfId="17522" priority="54" stopIfTrue="1" operator="greaterThan">
      <formula>0</formula>
    </cfRule>
  </conditionalFormatting>
  <conditionalFormatting sqref="Q21">
    <cfRule type="cellIs" dxfId="17521" priority="51" stopIfTrue="1" operator="lessThan">
      <formula>0</formula>
    </cfRule>
    <cfRule type="cellIs" dxfId="17520" priority="52" stopIfTrue="1" operator="greaterThan">
      <formula>0</formula>
    </cfRule>
  </conditionalFormatting>
  <conditionalFormatting sqref="Q21">
    <cfRule type="cellIs" dxfId="17519" priority="49" stopIfTrue="1" operator="lessThan">
      <formula>0</formula>
    </cfRule>
    <cfRule type="cellIs" dxfId="17518" priority="50" stopIfTrue="1" operator="greaterThan">
      <formula>0</formula>
    </cfRule>
  </conditionalFormatting>
  <conditionalFormatting sqref="Q21">
    <cfRule type="cellIs" dxfId="17517" priority="47" stopIfTrue="1" operator="lessThan">
      <formula>0</formula>
    </cfRule>
    <cfRule type="cellIs" dxfId="17516" priority="48" stopIfTrue="1" operator="greaterThan">
      <formula>0</formula>
    </cfRule>
  </conditionalFormatting>
  <conditionalFormatting sqref="Q21">
    <cfRule type="cellIs" dxfId="17515" priority="45" stopIfTrue="1" operator="lessThan">
      <formula>0</formula>
    </cfRule>
    <cfRule type="cellIs" dxfId="17514" priority="46" stopIfTrue="1" operator="greaterThan">
      <formula>0</formula>
    </cfRule>
  </conditionalFormatting>
  <conditionalFormatting sqref="Q21">
    <cfRule type="cellIs" dxfId="17513" priority="43" stopIfTrue="1" operator="lessThan">
      <formula>0</formula>
    </cfRule>
    <cfRule type="cellIs" dxfId="17512" priority="44" stopIfTrue="1" operator="greaterThan">
      <formula>0</formula>
    </cfRule>
  </conditionalFormatting>
  <conditionalFormatting sqref="Q21">
    <cfRule type="cellIs" dxfId="17511" priority="41" stopIfTrue="1" operator="lessThan">
      <formula>0</formula>
    </cfRule>
    <cfRule type="cellIs" dxfId="17510" priority="42" stopIfTrue="1" operator="greaterThan">
      <formula>0</formula>
    </cfRule>
  </conditionalFormatting>
  <conditionalFormatting sqref="Q21">
    <cfRule type="cellIs" dxfId="17509" priority="39" stopIfTrue="1" operator="lessThan">
      <formula>0</formula>
    </cfRule>
    <cfRule type="cellIs" dxfId="17508" priority="40" stopIfTrue="1" operator="greaterThan">
      <formula>0</formula>
    </cfRule>
  </conditionalFormatting>
  <conditionalFormatting sqref="Q21">
    <cfRule type="cellIs" dxfId="17507" priority="37" stopIfTrue="1" operator="lessThan">
      <formula>0</formula>
    </cfRule>
    <cfRule type="cellIs" dxfId="17506" priority="38" stopIfTrue="1" operator="greaterThan">
      <formula>0</formula>
    </cfRule>
  </conditionalFormatting>
  <conditionalFormatting sqref="Q21">
    <cfRule type="cellIs" dxfId="17505" priority="35" stopIfTrue="1" operator="lessThan">
      <formula>0</formula>
    </cfRule>
    <cfRule type="cellIs" dxfId="17504" priority="36" stopIfTrue="1" operator="greaterThan">
      <formula>0</formula>
    </cfRule>
  </conditionalFormatting>
  <conditionalFormatting sqref="Q21">
    <cfRule type="cellIs" dxfId="17503" priority="33" stopIfTrue="1" operator="lessThan">
      <formula>0</formula>
    </cfRule>
    <cfRule type="cellIs" dxfId="17502" priority="34" stopIfTrue="1" operator="greaterThan">
      <formula>0</formula>
    </cfRule>
  </conditionalFormatting>
  <conditionalFormatting sqref="Q21">
    <cfRule type="cellIs" dxfId="17501" priority="31" stopIfTrue="1" operator="lessThan">
      <formula>0</formula>
    </cfRule>
    <cfRule type="cellIs" dxfId="17500" priority="32" stopIfTrue="1" operator="greaterThan">
      <formula>0</formula>
    </cfRule>
  </conditionalFormatting>
  <conditionalFormatting sqref="Q21">
    <cfRule type="cellIs" dxfId="17499" priority="29" stopIfTrue="1" operator="lessThan">
      <formula>0</formula>
    </cfRule>
    <cfRule type="cellIs" dxfId="17498" priority="30" stopIfTrue="1" operator="greaterThan">
      <formula>0</formula>
    </cfRule>
  </conditionalFormatting>
  <conditionalFormatting sqref="Q21">
    <cfRule type="cellIs" dxfId="17497" priority="27" stopIfTrue="1" operator="lessThan">
      <formula>0</formula>
    </cfRule>
    <cfRule type="cellIs" dxfId="17496" priority="28" stopIfTrue="1" operator="greaterThan">
      <formula>0</formula>
    </cfRule>
  </conditionalFormatting>
  <conditionalFormatting sqref="Q21">
    <cfRule type="cellIs" dxfId="17495" priority="25" stopIfTrue="1" operator="lessThan">
      <formula>0</formula>
    </cfRule>
    <cfRule type="cellIs" dxfId="17494" priority="26" stopIfTrue="1" operator="greaterThan">
      <formula>0</formula>
    </cfRule>
  </conditionalFormatting>
  <conditionalFormatting sqref="Q21">
    <cfRule type="cellIs" dxfId="17493" priority="23" stopIfTrue="1" operator="lessThan">
      <formula>0</formula>
    </cfRule>
    <cfRule type="cellIs" dxfId="17492" priority="24" stopIfTrue="1" operator="greaterThan">
      <formula>0</formula>
    </cfRule>
  </conditionalFormatting>
  <conditionalFormatting sqref="Q21">
    <cfRule type="cellIs" dxfId="17491" priority="21" stopIfTrue="1" operator="lessThan">
      <formula>0</formula>
    </cfRule>
    <cfRule type="cellIs" dxfId="17490" priority="22" stopIfTrue="1" operator="greaterThan">
      <formula>0</formula>
    </cfRule>
  </conditionalFormatting>
  <conditionalFormatting sqref="Q21">
    <cfRule type="cellIs" dxfId="17489" priority="19" stopIfTrue="1" operator="lessThan">
      <formula>0</formula>
    </cfRule>
    <cfRule type="cellIs" dxfId="17488" priority="20" stopIfTrue="1" operator="greaterThan">
      <formula>0</formula>
    </cfRule>
  </conditionalFormatting>
  <conditionalFormatting sqref="Q21">
    <cfRule type="cellIs" dxfId="17487" priority="17" stopIfTrue="1" operator="lessThan">
      <formula>0</formula>
    </cfRule>
    <cfRule type="cellIs" dxfId="17486" priority="18" stopIfTrue="1" operator="greaterThan">
      <formula>0</formula>
    </cfRule>
  </conditionalFormatting>
  <conditionalFormatting sqref="Q21">
    <cfRule type="cellIs" dxfId="17485" priority="15" stopIfTrue="1" operator="lessThan">
      <formula>0</formula>
    </cfRule>
    <cfRule type="cellIs" dxfId="17484" priority="16" stopIfTrue="1" operator="greaterThan">
      <formula>0</formula>
    </cfRule>
  </conditionalFormatting>
  <conditionalFormatting sqref="Q21">
    <cfRule type="cellIs" dxfId="17483" priority="13" stopIfTrue="1" operator="lessThan">
      <formula>0</formula>
    </cfRule>
    <cfRule type="cellIs" dxfId="17482" priority="14" stopIfTrue="1" operator="greaterThan">
      <formula>0</formula>
    </cfRule>
  </conditionalFormatting>
  <conditionalFormatting sqref="Q21">
    <cfRule type="cellIs" dxfId="17481" priority="11" stopIfTrue="1" operator="lessThan">
      <formula>0</formula>
    </cfRule>
    <cfRule type="cellIs" dxfId="17480" priority="12" stopIfTrue="1" operator="greaterThan">
      <formula>0</formula>
    </cfRule>
  </conditionalFormatting>
  <conditionalFormatting sqref="Q21">
    <cfRule type="cellIs" dxfId="17479" priority="9" stopIfTrue="1" operator="lessThan">
      <formula>0</formula>
    </cfRule>
    <cfRule type="cellIs" dxfId="17478" priority="10" stopIfTrue="1" operator="greaterThan">
      <formula>0</formula>
    </cfRule>
  </conditionalFormatting>
  <conditionalFormatting sqref="Q21">
    <cfRule type="cellIs" dxfId="17477" priority="7" stopIfTrue="1" operator="lessThan">
      <formula>0</formula>
    </cfRule>
    <cfRule type="cellIs" dxfId="17476" priority="8" stopIfTrue="1" operator="greaterThan">
      <formula>0</formula>
    </cfRule>
  </conditionalFormatting>
  <conditionalFormatting sqref="Q21">
    <cfRule type="cellIs" dxfId="17475" priority="5" stopIfTrue="1" operator="lessThan">
      <formula>0</formula>
    </cfRule>
    <cfRule type="cellIs" dxfId="17474" priority="6" stopIfTrue="1" operator="greaterThan">
      <formula>0</formula>
    </cfRule>
  </conditionalFormatting>
  <conditionalFormatting sqref="Q21">
    <cfRule type="cellIs" dxfId="17473" priority="3" stopIfTrue="1" operator="lessThan">
      <formula>0</formula>
    </cfRule>
    <cfRule type="cellIs" dxfId="17472" priority="4" stopIfTrue="1" operator="greaterThan">
      <formula>0</formula>
    </cfRule>
  </conditionalFormatting>
  <conditionalFormatting sqref="Q21">
    <cfRule type="cellIs" dxfId="17471" priority="1" stopIfTrue="1" operator="lessThan">
      <formula>0</formula>
    </cfRule>
    <cfRule type="cellIs" dxfId="17470" priority="2" stopIfTrue="1" operator="greaterThan">
      <formula>0</formula>
    </cfRule>
  </conditionalFormatting>
  <hyperlinks>
    <hyperlink ref="E4" location="Main!A1" display="◄ Back to Main Page"/>
  </hyperlinks>
  <printOptions horizontalCentered="1"/>
  <pageMargins left="0.23622047244094491" right="0.23622047244094491" top="0.74803149606299213" bottom="0.74803149606299213" header="0.31496062992125984" footer="0.31496062992125984"/>
  <pageSetup scale="6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80" zoomScaleNormal="80" workbookViewId="0">
      <pane xSplit="8" topLeftCell="I1" activePane="topRight" state="frozen"/>
      <selection pane="topRight" activeCell="L13" sqref="L13"/>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3.7109375" style="2" customWidth="1"/>
    <col min="7" max="7" width="19" style="2" customWidth="1"/>
    <col min="8" max="8" width="9.140625" style="2" customWidth="1"/>
    <col min="9" max="9" width="14.140625" style="2" customWidth="1"/>
    <col min="10" max="10" width="12.28515625" style="2" customWidth="1"/>
    <col min="11" max="11" width="19.85546875" style="2" customWidth="1"/>
    <col min="12" max="12" width="20.5703125" style="2" customWidth="1"/>
    <col min="13" max="14" width="16" style="2" customWidth="1"/>
    <col min="15" max="15" width="15.7109375" style="2" customWidth="1"/>
    <col min="16" max="16" width="10.7109375" style="2" customWidth="1"/>
    <col min="17" max="17" width="10.85546875" style="368" customWidth="1"/>
    <col min="18" max="18" width="3" style="2" customWidth="1"/>
    <col min="19" max="16384" width="8.85546875" style="2"/>
  </cols>
  <sheetData>
    <row r="1" spans="1:19" ht="26.25" customHeight="1" x14ac:dyDescent="0.2">
      <c r="B1" s="281"/>
      <c r="C1" s="418" t="str">
        <f>Main!C1</f>
        <v>UNI-PHARMA</v>
      </c>
      <c r="D1" s="418"/>
      <c r="E1" s="418"/>
      <c r="F1" s="418"/>
      <c r="G1" s="418"/>
      <c r="H1" s="418"/>
      <c r="I1" s="260"/>
      <c r="J1" s="251"/>
      <c r="K1" s="246"/>
      <c r="L1" s="260"/>
      <c r="M1" s="251"/>
      <c r="N1" s="251"/>
      <c r="O1" s="247"/>
      <c r="P1" s="263" t="s">
        <v>41</v>
      </c>
      <c r="Q1" s="364">
        <f>IF(COUNTIF(P6:P66,"&gt;0")=0,0%,COUNTIF(P6:P66,"&gt;0")/(COUNTIF(P6:P66,"&lt;=0")+COUNTIF(P6:P66,"&gt;0")))</f>
        <v>0.75</v>
      </c>
      <c r="R1" s="247"/>
    </row>
    <row r="2" spans="1:19" ht="15.6" customHeight="1" x14ac:dyDescent="0.2">
      <c r="B2" s="237"/>
      <c r="C2" s="243" t="str">
        <f>Main!C2</f>
        <v>ANNUAL PERFORMANCE REPORTING</v>
      </c>
      <c r="D2" s="243"/>
      <c r="E2" s="238"/>
      <c r="F2" s="238"/>
      <c r="G2" s="238"/>
      <c r="H2" s="238"/>
      <c r="I2" s="261" t="s">
        <v>38</v>
      </c>
      <c r="J2" s="252">
        <f>COUNTIF(C6:C66,"Y")+COUNTIF(C6:C66,"N")</f>
        <v>6</v>
      </c>
      <c r="K2" s="248"/>
      <c r="L2" s="261" t="s">
        <v>40</v>
      </c>
      <c r="M2" s="254">
        <f>COUNT(G7,G9,G11,G13,G15,G17,G19,G21,G23,G25,G27,G29,G31,G33,G35,G37,G39,G41,G43,G45,G47,G49,G51,G53,G55,G57,G59,G61,G63,G65)</f>
        <v>6</v>
      </c>
      <c r="N2" s="254"/>
      <c r="O2" s="249"/>
      <c r="P2" s="263" t="s">
        <v>42</v>
      </c>
      <c r="Q2" s="364">
        <f>IF(COUNTIF(Q6:Q66,"&gt;0")=0,0%,COUNTIF(Q6:Q66,"&gt;0")/(COUNTIF(Q6:Q66,"&lt;=0")+COUNTIF(Q6:Q66,"&gt;0")))</f>
        <v>0.75</v>
      </c>
      <c r="R2" s="301"/>
    </row>
    <row r="3" spans="1:19" ht="15.6" customHeight="1" x14ac:dyDescent="0.2">
      <c r="B3" s="279"/>
      <c r="C3" s="280">
        <v>8</v>
      </c>
      <c r="D3" s="245" t="str">
        <f>Main!L21</f>
        <v>BD</v>
      </c>
      <c r="E3" s="302"/>
      <c r="F3" s="303"/>
      <c r="G3" s="244"/>
      <c r="H3" s="244"/>
      <c r="I3" s="261" t="s">
        <v>39</v>
      </c>
      <c r="J3" s="252">
        <f>COUNTIF(D6:D66,"Y")</f>
        <v>2</v>
      </c>
      <c r="K3" s="248"/>
      <c r="L3" s="261" t="s">
        <v>36</v>
      </c>
      <c r="M3" s="255">
        <f>IF(ISERROR(COUNTIF(C6:C66,"Y")/(COUNTIF(C6:C66,"Y")+COUNTIF(C6:C66,"N"))),0,COUNTIF(C6:C66,"Y")/(COUNTIF(C6:C66,"Y")+COUNTIF(C6:C66,"N")))</f>
        <v>1</v>
      </c>
      <c r="N3" s="255"/>
      <c r="O3" s="249"/>
      <c r="P3" s="264" t="s">
        <v>43</v>
      </c>
      <c r="Q3" s="365">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0.14735327310569318</v>
      </c>
      <c r="R3" s="301"/>
    </row>
    <row r="4" spans="1:19" s="281" customFormat="1" ht="14.45" customHeight="1" x14ac:dyDescent="0.25">
      <c r="B4" s="225"/>
      <c r="C4" s="226"/>
      <c r="D4" s="226"/>
      <c r="E4" s="304" t="s">
        <v>3</v>
      </c>
      <c r="F4" s="305"/>
      <c r="G4" s="305"/>
      <c r="H4" s="305"/>
      <c r="I4" s="262" t="s">
        <v>25</v>
      </c>
      <c r="J4" s="253">
        <f>SUM(R6:R66)</f>
        <v>8</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366">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14.106226271829916</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173</v>
      </c>
      <c r="E6" s="307"/>
      <c r="F6" s="307"/>
      <c r="G6" s="308"/>
      <c r="H6" s="308"/>
      <c r="I6" s="309"/>
      <c r="J6" s="309"/>
      <c r="K6" s="310"/>
      <c r="L6" s="310"/>
      <c r="M6" s="310"/>
      <c r="N6" s="310"/>
      <c r="O6" s="228"/>
      <c r="P6" s="229"/>
      <c r="Q6" s="229"/>
      <c r="R6" s="240"/>
    </row>
    <row r="7" spans="1:19" s="281" customFormat="1" ht="45" customHeight="1" x14ac:dyDescent="0.2">
      <c r="A7" s="283"/>
      <c r="B7" s="286">
        <v>1</v>
      </c>
      <c r="C7" s="311" t="s">
        <v>23</v>
      </c>
      <c r="D7" s="312" t="s">
        <v>23</v>
      </c>
      <c r="E7" s="313" t="s">
        <v>8</v>
      </c>
      <c r="F7" s="314" t="s">
        <v>258</v>
      </c>
      <c r="G7" s="341">
        <v>5.2999999999999999E-2</v>
      </c>
      <c r="H7" s="316" t="s">
        <v>4</v>
      </c>
      <c r="I7" s="317">
        <v>3.9999999999999992E-3</v>
      </c>
      <c r="J7" s="317">
        <v>5.2941176470588241E-3</v>
      </c>
      <c r="K7" s="317">
        <v>4.626545266118884E-3</v>
      </c>
      <c r="L7" s="317">
        <v>-4.8000000000000001E-2</v>
      </c>
      <c r="M7" s="317">
        <v>-0.01</v>
      </c>
      <c r="N7" s="318">
        <v>5.5E-2</v>
      </c>
      <c r="O7" s="285"/>
      <c r="P7" s="284">
        <f>IF(H7="p",(IF(ISNUMBER(N7),IF(ISNUMBER(G7),(N7-G7)/ABS(G7),"NA"),"NA")),IF(H7="q",(IF(ISNUMBER(N7),IF(ISNUMBER(G7),(G7-N7)/ABS(N7),"NA"),"NA")),"NA"))</f>
        <v>3.7735849056603807E-2</v>
      </c>
      <c r="Q7" s="287">
        <f>IF(H7="p",(IF(ISNUMBER(N7),IF(ISNUMBER(N7),(N7-M7)/ABS(M7),"NA"),"NA")),IF(H7="q",(IF(ISNUMBER(N7),IF(ISNUMBER(M7),(M7-N7)/ABS(N7),"NA"),"NA")),"NA"))</f>
        <v>6.5</v>
      </c>
      <c r="R7" s="289">
        <f>IF(OR(H7="p",H7="q"),COUNTIF(C7:D7,"Y"),0)</f>
        <v>2</v>
      </c>
      <c r="S7" s="283"/>
    </row>
    <row r="8" spans="1:19" s="281" customFormat="1" ht="18" customHeight="1" x14ac:dyDescent="0.2">
      <c r="A8" s="283"/>
      <c r="B8" s="286"/>
      <c r="C8" s="319"/>
      <c r="D8" s="307" t="s">
        <v>174</v>
      </c>
      <c r="E8" s="307"/>
      <c r="F8" s="307"/>
      <c r="G8" s="282"/>
      <c r="H8" s="308"/>
      <c r="I8" s="282"/>
      <c r="J8" s="282"/>
      <c r="K8" s="282"/>
      <c r="L8" s="282"/>
      <c r="M8" s="282"/>
      <c r="N8" s="282"/>
      <c r="O8" s="228"/>
      <c r="P8" s="229"/>
      <c r="Q8" s="229"/>
      <c r="R8" s="240"/>
    </row>
    <row r="9" spans="1:19" s="281" customFormat="1" ht="30" customHeight="1" x14ac:dyDescent="0.2">
      <c r="A9" s="283"/>
      <c r="B9" s="286">
        <v>2</v>
      </c>
      <c r="C9" s="311" t="s">
        <v>23</v>
      </c>
      <c r="D9" s="312" t="s">
        <v>24</v>
      </c>
      <c r="E9" s="313" t="s">
        <v>0</v>
      </c>
      <c r="F9" s="314" t="s">
        <v>175</v>
      </c>
      <c r="G9" s="314">
        <v>20</v>
      </c>
      <c r="H9" s="316" t="s">
        <v>4</v>
      </c>
      <c r="I9" s="324">
        <v>26</v>
      </c>
      <c r="J9" s="324">
        <v>23</v>
      </c>
      <c r="K9" s="324">
        <v>21</v>
      </c>
      <c r="L9" s="324">
        <v>22</v>
      </c>
      <c r="M9" s="326">
        <v>20</v>
      </c>
      <c r="N9" s="326">
        <v>24</v>
      </c>
      <c r="O9" s="285"/>
      <c r="P9" s="284">
        <f>IF(H9="p",(IF(ISNUMBER(N9),IF(ISNUMBER(G9),(N9-G9)/ABS(G9),"NA"),"NA")),IF(H9="q",(IF(ISNUMBER(N9),IF(ISNUMBER(G9),(G9-N9)/ABS(N9),"NA"),"NA")),"NA"))</f>
        <v>0.2</v>
      </c>
      <c r="Q9" s="287">
        <f>IF(H9="p",(IF(ISNUMBER(N9),IF(ISNUMBER(N9),(N9-M9)/ABS(M9),"NA"),"NA")),IF(H9="q",(IF(ISNUMBER(N9),IF(ISNUMBER(M9),(M9-N9)/ABS(N9),"NA"),"NA")),"NA"))</f>
        <v>0.2</v>
      </c>
      <c r="R9" s="289">
        <f>IF(OR(H9="p",H9="q"),COUNTIF(C9:D9,"Y"),0)</f>
        <v>1</v>
      </c>
      <c r="S9" s="283"/>
    </row>
    <row r="10" spans="1:19" s="281" customFormat="1" ht="18" customHeight="1" x14ac:dyDescent="0.2">
      <c r="A10" s="283"/>
      <c r="B10" s="286"/>
      <c r="C10" s="319"/>
      <c r="D10" s="307" t="s">
        <v>176</v>
      </c>
      <c r="E10" s="307"/>
      <c r="F10" s="307"/>
      <c r="G10" s="282"/>
      <c r="H10" s="308"/>
      <c r="I10" s="282"/>
      <c r="J10" s="282"/>
      <c r="K10" s="282"/>
      <c r="L10" s="282"/>
      <c r="M10" s="282"/>
      <c r="N10" s="282"/>
      <c r="O10" s="228"/>
      <c r="P10" s="229"/>
      <c r="Q10" s="229"/>
      <c r="R10" s="240"/>
    </row>
    <row r="11" spans="1:19" s="281" customFormat="1" ht="30" customHeight="1" x14ac:dyDescent="0.2">
      <c r="A11" s="283"/>
      <c r="B11" s="286">
        <v>3</v>
      </c>
      <c r="C11" s="311" t="s">
        <v>23</v>
      </c>
      <c r="D11" s="312" t="s">
        <v>24</v>
      </c>
      <c r="E11" s="313" t="s">
        <v>8</v>
      </c>
      <c r="F11" s="314" t="s">
        <v>259</v>
      </c>
      <c r="G11" s="338">
        <v>0.2</v>
      </c>
      <c r="H11" s="316" t="s">
        <v>4</v>
      </c>
      <c r="I11" s="342">
        <v>0.45829999999999999</v>
      </c>
      <c r="J11" s="339">
        <f>15/37</f>
        <v>0.40540540540540543</v>
      </c>
      <c r="K11" s="339">
        <v>0.5</v>
      </c>
      <c r="L11" s="339">
        <v>0.17</v>
      </c>
      <c r="M11" s="339">
        <v>0.3</v>
      </c>
      <c r="N11" s="339">
        <v>0.25</v>
      </c>
      <c r="O11" s="285"/>
      <c r="P11" s="284">
        <f>IF(H11="p",(IF(ISNUMBER(N11),IF(ISNUMBER(G11),(N11-G11)/ABS(G11),"NA"),"NA")),IF(H11="q",(IF(ISNUMBER(N11),IF(ISNUMBER(G11),(G11-N11)/ABS(N11),"NA"),"NA")),"NA"))</f>
        <v>0.24999999999999994</v>
      </c>
      <c r="Q11" s="287">
        <f>IF(H11="p",(IF(ISNUMBER(N11),IF(ISNUMBER(N11),(N11-M11)/ABS(M11),"NA"),"NA")),IF(H11="q",(IF(ISNUMBER(N11),IF(ISNUMBER(M11),(M11-N11)/ABS(N11),"NA"),"NA")),"NA"))</f>
        <v>-0.16666666666666663</v>
      </c>
      <c r="R11" s="289">
        <f>IF(OR(H11="p",H11="q"),COUNTIF(C11:D11,"Y"),0)</f>
        <v>1</v>
      </c>
      <c r="S11" s="283"/>
    </row>
    <row r="12" spans="1:19" s="281" customFormat="1" ht="18" customHeight="1" x14ac:dyDescent="0.2">
      <c r="A12" s="283"/>
      <c r="B12" s="286"/>
      <c r="C12" s="319"/>
      <c r="D12" s="307" t="s">
        <v>177</v>
      </c>
      <c r="E12" s="307"/>
      <c r="F12" s="307"/>
      <c r="G12" s="282"/>
      <c r="H12" s="308"/>
      <c r="I12" s="282"/>
      <c r="J12" s="282"/>
      <c r="K12" s="282"/>
      <c r="L12" s="282"/>
      <c r="M12" s="282"/>
      <c r="N12" s="282"/>
      <c r="O12" s="228"/>
      <c r="P12" s="229"/>
      <c r="Q12" s="229"/>
      <c r="R12" s="240"/>
    </row>
    <row r="13" spans="1:19" s="281" customFormat="1" ht="30" customHeight="1" x14ac:dyDescent="0.2">
      <c r="A13" s="283"/>
      <c r="B13" s="286">
        <v>4</v>
      </c>
      <c r="C13" s="311" t="s">
        <v>23</v>
      </c>
      <c r="D13" s="312" t="s">
        <v>23</v>
      </c>
      <c r="E13" s="313" t="s">
        <v>0</v>
      </c>
      <c r="F13" s="314" t="s">
        <v>178</v>
      </c>
      <c r="G13" s="363">
        <v>33270000</v>
      </c>
      <c r="H13" s="316" t="s">
        <v>4</v>
      </c>
      <c r="I13" s="343">
        <v>4062000</v>
      </c>
      <c r="J13" s="343">
        <v>4791633</v>
      </c>
      <c r="K13" s="343">
        <v>6550000</v>
      </c>
      <c r="L13" s="343">
        <v>19230000</v>
      </c>
      <c r="M13" s="344">
        <v>17560000</v>
      </c>
      <c r="N13" s="344">
        <v>26980000</v>
      </c>
      <c r="O13" s="285"/>
      <c r="P13" s="284">
        <f>IF(H13="p",(IF(ISNUMBER(N13),IF(ISNUMBER(G13),(N13-G13)/ABS(G13),"NA"),"NA")),IF(H13="q",(IF(ISNUMBER(N13),IF(ISNUMBER(G13),(G13-N13)/ABS(N13),"NA"),"NA")),"NA"))</f>
        <v>-0.18905921250375715</v>
      </c>
      <c r="Q13" s="287">
        <f>IF(H13="p",(IF(ISNUMBER(N13),IF(ISNUMBER(N13),(N13-M13)/ABS(M13),"NA"),"NA")),IF(H13="q",(IF(ISNUMBER(N13),IF(ISNUMBER(M13),(M13-N13)/ABS(N13),"NA"),"NA")),"NA"))</f>
        <v>0.53644646924829154</v>
      </c>
      <c r="R13" s="289">
        <f>IF(OR(H13="p",H13="q"),COUNTIF(C13:D13,"Y"),0)</f>
        <v>2</v>
      </c>
      <c r="S13" s="283"/>
    </row>
    <row r="14" spans="1:19" s="281" customFormat="1" ht="18" customHeight="1" x14ac:dyDescent="0.2">
      <c r="A14" s="283"/>
      <c r="B14" s="286"/>
      <c r="C14" s="319"/>
      <c r="D14" s="307" t="s">
        <v>179</v>
      </c>
      <c r="E14" s="307"/>
      <c r="F14" s="307"/>
      <c r="G14" s="282"/>
      <c r="H14" s="308"/>
      <c r="I14" s="282"/>
      <c r="J14" s="282"/>
      <c r="K14" s="282"/>
      <c r="L14" s="282"/>
      <c r="M14" s="282"/>
      <c r="N14" s="282"/>
      <c r="O14" s="228"/>
      <c r="P14" s="229"/>
      <c r="Q14" s="229"/>
      <c r="R14" s="240"/>
    </row>
    <row r="15" spans="1:19" s="281" customFormat="1" ht="30" customHeight="1" x14ac:dyDescent="0.2">
      <c r="A15" s="283"/>
      <c r="B15" s="286">
        <v>5</v>
      </c>
      <c r="C15" s="311" t="s">
        <v>23</v>
      </c>
      <c r="D15" s="312" t="s">
        <v>24</v>
      </c>
      <c r="E15" s="313" t="s">
        <v>0</v>
      </c>
      <c r="F15" s="314" t="s">
        <v>180</v>
      </c>
      <c r="G15" s="323">
        <v>8</v>
      </c>
      <c r="H15" s="316" t="s">
        <v>6</v>
      </c>
      <c r="I15" s="324">
        <v>3</v>
      </c>
      <c r="J15" s="324">
        <v>3</v>
      </c>
      <c r="K15" s="324">
        <v>3</v>
      </c>
      <c r="L15" s="324">
        <v>3</v>
      </c>
      <c r="M15" s="324">
        <v>3</v>
      </c>
      <c r="N15" s="324"/>
      <c r="O15" s="285"/>
      <c r="P15" s="284" t="str">
        <f>IF(H15="p",(IF(ISNUMBER(N15),IF(ISNUMBER(G15),(N15-G15)/ABS(G15),"NA"),"NA")),IF(H15="q",(IF(ISNUMBER(N15),IF(ISNUMBER(G15),(G15-N15)/ABS(N15),"NA"),"NA")),"NA"))</f>
        <v>NA</v>
      </c>
      <c r="Q15" s="287" t="str">
        <f>IF(H15="p",(IF(ISNUMBER(N15),IF(ISNUMBER(N15),(N15-M15)/ABS(M15),"NA"),"NA")),IF(H15="q",(IF(ISNUMBER(N15),IF(ISNUMBER(M15),(M15-N15)/ABS(N15),"NA"),"NA")),"NA"))</f>
        <v>NA</v>
      </c>
      <c r="R15" s="289">
        <f>IF(OR(H15="p",H15="q"),COUNTIF(C15:D15,"Y"),0)</f>
        <v>1</v>
      </c>
      <c r="S15" s="283"/>
    </row>
    <row r="16" spans="1:19" s="281" customFormat="1" ht="18" customHeight="1" x14ac:dyDescent="0.2">
      <c r="A16" s="283"/>
      <c r="B16" s="286"/>
      <c r="C16" s="319"/>
      <c r="D16" s="307" t="s">
        <v>181</v>
      </c>
      <c r="E16" s="307"/>
      <c r="F16" s="307"/>
      <c r="G16" s="282"/>
      <c r="H16" s="308"/>
      <c r="I16" s="282"/>
      <c r="J16" s="282"/>
      <c r="K16" s="282"/>
      <c r="L16" s="282"/>
      <c r="M16" s="282"/>
      <c r="N16" s="282"/>
      <c r="O16" s="228"/>
      <c r="P16" s="229"/>
      <c r="Q16" s="229"/>
      <c r="R16" s="240"/>
    </row>
    <row r="17" spans="1:19" s="281" customFormat="1" ht="30" customHeight="1" x14ac:dyDescent="0.2">
      <c r="A17" s="283"/>
      <c r="B17" s="286">
        <v>6</v>
      </c>
      <c r="C17" s="311" t="s">
        <v>23</v>
      </c>
      <c r="D17" s="312" t="s">
        <v>24</v>
      </c>
      <c r="E17" s="313" t="s">
        <v>0</v>
      </c>
      <c r="F17" s="314" t="s">
        <v>182</v>
      </c>
      <c r="G17" s="323">
        <v>12</v>
      </c>
      <c r="H17" s="316" t="s">
        <v>6</v>
      </c>
      <c r="I17" s="324">
        <v>4</v>
      </c>
      <c r="J17" s="345">
        <v>4</v>
      </c>
      <c r="K17" s="345">
        <v>4</v>
      </c>
      <c r="L17" s="345">
        <v>4</v>
      </c>
      <c r="M17" s="345">
        <v>4</v>
      </c>
      <c r="N17" s="345"/>
      <c r="O17" s="285"/>
      <c r="P17" s="284" t="str">
        <f>IF(H17="p",(IF(ISNUMBER(N17),IF(ISNUMBER(G17),(N17-G17)/ABS(G17),"NA"),"NA")),IF(H17="q",(IF(ISNUMBER(N17),IF(ISNUMBER(G17),(G17-N17)/ABS(N17),"NA"),"NA")),"NA"))</f>
        <v>NA</v>
      </c>
      <c r="Q17" s="287" t="str">
        <f>IF(H17="p",(IF(ISNUMBER(N17),IF(ISNUMBER(N17),(N17-M17)/ABS(M17),"NA"),"NA")),IF(H17="q",(IF(ISNUMBER(N17),IF(ISNUMBER(M17),(M17-N17)/ABS(N17),"NA"),"NA")),"NA"))</f>
        <v>NA</v>
      </c>
      <c r="R17" s="289">
        <f>IF(OR(H17="p",H17="q"),COUNTIF(C17:D17,"Y"),0)</f>
        <v>1</v>
      </c>
      <c r="S17" s="283"/>
    </row>
    <row r="18" spans="1:19" s="281" customFormat="1" ht="18" customHeight="1" x14ac:dyDescent="0.2">
      <c r="A18" s="283"/>
      <c r="B18" s="233"/>
      <c r="C18" s="319"/>
      <c r="D18" s="307"/>
      <c r="E18" s="307"/>
      <c r="F18" s="307"/>
      <c r="G18" s="308"/>
      <c r="H18" s="308"/>
      <c r="I18" s="346"/>
      <c r="J18" s="346"/>
      <c r="K18" s="308"/>
      <c r="L18" s="308"/>
      <c r="M18" s="308"/>
      <c r="N18" s="308"/>
      <c r="O18" s="228"/>
      <c r="P18" s="229"/>
      <c r="Q18" s="229"/>
      <c r="R18" s="240"/>
    </row>
    <row r="19" spans="1:19" s="281" customFormat="1" ht="30" hidden="1" customHeight="1" x14ac:dyDescent="0.2">
      <c r="A19" s="283"/>
      <c r="B19" s="286">
        <v>7</v>
      </c>
      <c r="C19" s="311"/>
      <c r="D19" s="312"/>
      <c r="E19" s="313"/>
      <c r="F19" s="314"/>
      <c r="G19" s="323"/>
      <c r="H19" s="316"/>
      <c r="I19" s="318"/>
      <c r="J19" s="318"/>
      <c r="K19" s="318"/>
      <c r="L19" s="318"/>
      <c r="M19" s="318"/>
      <c r="N19" s="318"/>
      <c r="O19" s="285"/>
      <c r="P19" s="284" t="str">
        <f>IF(H19="p",(IF(ISNUMBER(M19),IF(ISNUMBER(G19),(M19-G19)/ABS(G19),"NA"),"NA")),IF(H19="q",(IF(ISNUMBER(M19),IF(ISNUMBER(G19),(G19-M19)/ABS(M19),"NA"),"NA")),"NA"))</f>
        <v>NA</v>
      </c>
      <c r="Q19" s="287" t="str">
        <f>IF(H19="p",(IF(ISNUMBER(M19),IF(ISNUMBER(L19),(M19-L19)/ABS(L19),"NA"),"NA")),IF(H19="q",(IF(ISNUMBER(M19),IF(ISNUMBER(L19),(L19-M19)/ABS(M19),"NA"),"NA")),"NA"))</f>
        <v>NA</v>
      </c>
      <c r="R19" s="289">
        <f>IF(OR(H19="p",H19="q"),COUNTIF(C19:D19,"Y"),0)</f>
        <v>0</v>
      </c>
      <c r="S19" s="283"/>
    </row>
    <row r="20" spans="1:19" s="281" customFormat="1" ht="18" hidden="1" customHeight="1" x14ac:dyDescent="0.2">
      <c r="A20" s="283"/>
      <c r="B20" s="233"/>
      <c r="C20" s="319"/>
      <c r="D20" s="307"/>
      <c r="E20" s="307"/>
      <c r="F20" s="307"/>
      <c r="G20" s="308"/>
      <c r="H20" s="308"/>
      <c r="I20" s="346"/>
      <c r="J20" s="346"/>
      <c r="K20" s="308"/>
      <c r="L20" s="308"/>
      <c r="M20" s="308"/>
      <c r="N20" s="308"/>
      <c r="O20" s="228"/>
      <c r="P20" s="229"/>
      <c r="Q20" s="229"/>
      <c r="R20" s="240"/>
    </row>
    <row r="21" spans="1:19" s="281" customFormat="1" ht="30" hidden="1" customHeight="1" x14ac:dyDescent="0.2">
      <c r="A21" s="283"/>
      <c r="B21" s="286">
        <v>8</v>
      </c>
      <c r="C21" s="311"/>
      <c r="D21" s="312"/>
      <c r="E21" s="313"/>
      <c r="F21" s="314"/>
      <c r="G21" s="323"/>
      <c r="H21" s="316"/>
      <c r="I21" s="324"/>
      <c r="J21" s="324"/>
      <c r="K21" s="324"/>
      <c r="L21" s="324"/>
      <c r="M21" s="324"/>
      <c r="N21" s="324"/>
      <c r="O21" s="285"/>
      <c r="P21" s="284" t="str">
        <f>IF(H21="p",(IF(ISNUMBER(M21),IF(ISNUMBER(G21),(M21-G21)/ABS(G21),"NA"),"NA")),IF(H21="q",(IF(ISNUMBER(M21),IF(ISNUMBER(G21),(G21-M21)/ABS(M21),"NA"),"NA")),"NA"))</f>
        <v>NA</v>
      </c>
      <c r="Q21" s="287" t="str">
        <f>IF(H21="p",(IF(ISNUMBER(M21),IF(ISNUMBER(L21),(M21-L21)/ABS(L21),"NA"),"NA")),IF(H21="q",(IF(ISNUMBER(M21),IF(ISNUMBER(L21),(L21-M21)/ABS(M21),"NA"),"NA")),"NA"))</f>
        <v>NA</v>
      </c>
      <c r="R21" s="289">
        <f>IF(OR(H21="p",H21="q"),COUNTIF(C21:D21,"Y"),0)</f>
        <v>0</v>
      </c>
      <c r="S21" s="283"/>
    </row>
    <row r="22" spans="1:19" s="281" customFormat="1" ht="18" hidden="1"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5"/>
      <c r="J23" s="325"/>
      <c r="K23" s="325"/>
      <c r="L23" s="325"/>
      <c r="M23" s="325"/>
      <c r="N23" s="325"/>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4"/>
      <c r="J29" s="324"/>
      <c r="K29" s="324"/>
      <c r="L29" s="324"/>
      <c r="M29" s="324"/>
      <c r="N29" s="324"/>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6"/>
      <c r="J35" s="326"/>
      <c r="K35" s="326"/>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367"/>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E721" sqref="N7 N9 N11 N13 N15 N17 C17:D17 C15:D15 C13:D13 C11:D11 C9:D9 C7:D7" name="Περιοχή1" securityDescriptor="O:WDG:WDD:(A;;CC;;;S-1-5-21-1060284298-1004336348-1801674531-1663)"/>
  </protectedRanges>
  <mergeCells count="2">
    <mergeCell ref="C1:H1"/>
    <mergeCell ref="B5:C5"/>
  </mergeCells>
  <conditionalFormatting sqref="I23:N23 I18:N19 I37:N43 I45:N51 I53:N59 I61:N65 I21:N21 I25:N25 I27:N35">
    <cfRule type="beginsWith" dxfId="17469" priority="4323" operator="beginsWith" text="NA">
      <formula>LEFT(I18,LEN("NA"))="NA"</formula>
    </cfRule>
  </conditionalFormatting>
  <conditionalFormatting sqref="I31:N31 I33:N33 I23:N23 I19:N19 I35:N35 I37:N37 I39:N39 I41:N41 I43:N43 I45:N45 I47:N47 I49:N49 I51:N51 I53:N53 I55:N55 I57:N57 I59:N59 I61:N61 I63:N63 I65:N65 I21:N21 I25:N25 I27:N27 I29:N29">
    <cfRule type="cellIs" dxfId="17468" priority="4322" operator="equal">
      <formula>"?"</formula>
    </cfRule>
  </conditionalFormatting>
  <conditionalFormatting sqref="C6:C66">
    <cfRule type="cellIs" dxfId="17467" priority="4320" operator="equal">
      <formula>"N"</formula>
    </cfRule>
    <cfRule type="cellIs" dxfId="17466" priority="4321" operator="equal">
      <formula>"Y"</formula>
    </cfRule>
  </conditionalFormatting>
  <conditionalFormatting sqref="H65 H63 H61 H59 H57 H55 H53 H51 H49 H47 H45 H43 H41 H39 H37 H35 H33 H31 H23 H21 H19 H25 H27 H29">
    <cfRule type="cellIs" dxfId="17465" priority="4318" operator="equal">
      <formula>"q"</formula>
    </cfRule>
  </conditionalFormatting>
  <conditionalFormatting sqref="P18:Q18 P28:Q28 P38:Q38 P46:Q46 P54:Q54 P62:Q62 P30:Q30 P32:Q32 P34:Q34 P40:Q40 P42:Q42 P48:Q48 P50:Q50 P56:Q56 P58:Q58 P64:Q64">
    <cfRule type="cellIs" dxfId="17464" priority="4316" stopIfTrue="1" operator="lessThan">
      <formula>0</formula>
    </cfRule>
    <cfRule type="cellIs" dxfId="17463" priority="4317" stopIfTrue="1" operator="greaterThan">
      <formula>0</formula>
    </cfRule>
  </conditionalFormatting>
  <conditionalFormatting sqref="P7:Q7">
    <cfRule type="cellIs" dxfId="17462" priority="4314" stopIfTrue="1" operator="lessThan">
      <formula>0</formula>
    </cfRule>
    <cfRule type="cellIs" dxfId="17461" priority="4315" stopIfTrue="1" operator="greaterThan">
      <formula>0</formula>
    </cfRule>
  </conditionalFormatting>
  <conditionalFormatting sqref="P7:Q7">
    <cfRule type="cellIs" dxfId="17460" priority="4312" stopIfTrue="1" operator="lessThan">
      <formula>0</formula>
    </cfRule>
    <cfRule type="cellIs" dxfId="17459" priority="4313" stopIfTrue="1" operator="greaterThan">
      <formula>0</formula>
    </cfRule>
  </conditionalFormatting>
  <conditionalFormatting sqref="P7:Q7">
    <cfRule type="cellIs" dxfId="17458" priority="4310" stopIfTrue="1" operator="lessThan">
      <formula>0</formula>
    </cfRule>
    <cfRule type="cellIs" dxfId="17457" priority="4311" stopIfTrue="1" operator="greaterThan">
      <formula>0</formula>
    </cfRule>
  </conditionalFormatting>
  <conditionalFormatting sqref="P7:Q7">
    <cfRule type="cellIs" dxfId="17456" priority="4308" stopIfTrue="1" operator="lessThan">
      <formula>0</formula>
    </cfRule>
    <cfRule type="cellIs" dxfId="17455" priority="4309" stopIfTrue="1" operator="greaterThan">
      <formula>0</formula>
    </cfRule>
  </conditionalFormatting>
  <conditionalFormatting sqref="P7:Q7">
    <cfRule type="cellIs" dxfId="17454" priority="4306" stopIfTrue="1" operator="lessThan">
      <formula>0</formula>
    </cfRule>
    <cfRule type="cellIs" dxfId="17453" priority="4307" stopIfTrue="1" operator="greaterThan">
      <formula>0</formula>
    </cfRule>
  </conditionalFormatting>
  <conditionalFormatting sqref="P7:Q7">
    <cfRule type="cellIs" dxfId="17452" priority="4304" stopIfTrue="1" operator="lessThan">
      <formula>0</formula>
    </cfRule>
    <cfRule type="cellIs" dxfId="17451" priority="4305" stopIfTrue="1" operator="greaterThan">
      <formula>0</formula>
    </cfRule>
  </conditionalFormatting>
  <conditionalFormatting sqref="P7:Q7">
    <cfRule type="cellIs" dxfId="17450" priority="4302" stopIfTrue="1" operator="lessThan">
      <formula>0</formula>
    </cfRule>
    <cfRule type="cellIs" dxfId="17449" priority="4303" stopIfTrue="1" operator="greaterThan">
      <formula>0</formula>
    </cfRule>
  </conditionalFormatting>
  <conditionalFormatting sqref="P7:Q7">
    <cfRule type="cellIs" dxfId="17448" priority="4300" stopIfTrue="1" operator="lessThan">
      <formula>0</formula>
    </cfRule>
    <cfRule type="cellIs" dxfId="17447" priority="4301" stopIfTrue="1" operator="greaterThan">
      <formula>0</formula>
    </cfRule>
  </conditionalFormatting>
  <conditionalFormatting sqref="P7:Q7">
    <cfRule type="cellIs" dxfId="17446" priority="4298" stopIfTrue="1" operator="lessThan">
      <formula>0</formula>
    </cfRule>
    <cfRule type="cellIs" dxfId="17445" priority="4299" stopIfTrue="1" operator="greaterThan">
      <formula>0</formula>
    </cfRule>
  </conditionalFormatting>
  <conditionalFormatting sqref="P7:Q7">
    <cfRule type="cellIs" dxfId="17444" priority="4296" stopIfTrue="1" operator="lessThan">
      <formula>0</formula>
    </cfRule>
    <cfRule type="cellIs" dxfId="17443" priority="4297" stopIfTrue="1" operator="greaterThan">
      <formula>0</formula>
    </cfRule>
  </conditionalFormatting>
  <conditionalFormatting sqref="P7:Q7">
    <cfRule type="cellIs" dxfId="17442" priority="4294" stopIfTrue="1" operator="lessThan">
      <formula>0</formula>
    </cfRule>
    <cfRule type="cellIs" dxfId="17441" priority="4295" stopIfTrue="1" operator="greaterThan">
      <formula>0</formula>
    </cfRule>
  </conditionalFormatting>
  <conditionalFormatting sqref="P7:Q7">
    <cfRule type="cellIs" dxfId="17440" priority="4292" stopIfTrue="1" operator="lessThan">
      <formula>0</formula>
    </cfRule>
    <cfRule type="cellIs" dxfId="17439" priority="4293" stopIfTrue="1" operator="greaterThan">
      <formula>0</formula>
    </cfRule>
  </conditionalFormatting>
  <conditionalFormatting sqref="P7:Q7">
    <cfRule type="cellIs" dxfId="17438" priority="4290" stopIfTrue="1" operator="lessThan">
      <formula>0</formula>
    </cfRule>
    <cfRule type="cellIs" dxfId="17437" priority="4291" stopIfTrue="1" operator="greaterThan">
      <formula>0</formula>
    </cfRule>
  </conditionalFormatting>
  <conditionalFormatting sqref="P7:Q7">
    <cfRule type="cellIs" dxfId="17436" priority="4288" stopIfTrue="1" operator="lessThan">
      <formula>0</formula>
    </cfRule>
    <cfRule type="cellIs" dxfId="17435" priority="4289" stopIfTrue="1" operator="greaterThan">
      <formula>0</formula>
    </cfRule>
  </conditionalFormatting>
  <conditionalFormatting sqref="P7:Q7">
    <cfRule type="cellIs" dxfId="17434" priority="4286" stopIfTrue="1" operator="lessThan">
      <formula>0</formula>
    </cfRule>
    <cfRule type="cellIs" dxfId="17433" priority="4287" stopIfTrue="1" operator="greaterThan">
      <formula>0</formula>
    </cfRule>
  </conditionalFormatting>
  <conditionalFormatting sqref="P7:Q7">
    <cfRule type="cellIs" dxfId="17432" priority="4284" stopIfTrue="1" operator="lessThan">
      <formula>0</formula>
    </cfRule>
    <cfRule type="cellIs" dxfId="17431" priority="4285" stopIfTrue="1" operator="greaterThan">
      <formula>0</formula>
    </cfRule>
  </conditionalFormatting>
  <conditionalFormatting sqref="P7:Q7">
    <cfRule type="cellIs" dxfId="17430" priority="4282" stopIfTrue="1" operator="lessThan">
      <formula>0</formula>
    </cfRule>
    <cfRule type="cellIs" dxfId="17429" priority="4283" stopIfTrue="1" operator="greaterThan">
      <formula>0</formula>
    </cfRule>
  </conditionalFormatting>
  <conditionalFormatting sqref="P7:Q7">
    <cfRule type="cellIs" dxfId="17428" priority="4280" stopIfTrue="1" operator="lessThan">
      <formula>0</formula>
    </cfRule>
    <cfRule type="cellIs" dxfId="17427" priority="4281" stopIfTrue="1" operator="greaterThan">
      <formula>0</formula>
    </cfRule>
  </conditionalFormatting>
  <conditionalFormatting sqref="P7:Q7">
    <cfRule type="cellIs" dxfId="17426" priority="4278" stopIfTrue="1" operator="lessThan">
      <formula>0</formula>
    </cfRule>
    <cfRule type="cellIs" dxfId="17425" priority="4279" stopIfTrue="1" operator="greaterThan">
      <formula>0</formula>
    </cfRule>
  </conditionalFormatting>
  <conditionalFormatting sqref="P7:Q7">
    <cfRule type="cellIs" dxfId="17424" priority="4276" stopIfTrue="1" operator="lessThan">
      <formula>0</formula>
    </cfRule>
    <cfRule type="cellIs" dxfId="17423" priority="4277" stopIfTrue="1" operator="greaterThan">
      <formula>0</formula>
    </cfRule>
  </conditionalFormatting>
  <conditionalFormatting sqref="P7:Q7">
    <cfRule type="cellIs" dxfId="17422" priority="4274" stopIfTrue="1" operator="lessThan">
      <formula>0</formula>
    </cfRule>
    <cfRule type="cellIs" dxfId="17421" priority="4275" stopIfTrue="1" operator="greaterThan">
      <formula>0</formula>
    </cfRule>
  </conditionalFormatting>
  <conditionalFormatting sqref="P7:Q7">
    <cfRule type="cellIs" dxfId="17420" priority="4272" stopIfTrue="1" operator="lessThan">
      <formula>0</formula>
    </cfRule>
    <cfRule type="cellIs" dxfId="17419" priority="4273" stopIfTrue="1" operator="greaterThan">
      <formula>0</formula>
    </cfRule>
  </conditionalFormatting>
  <conditionalFormatting sqref="P7:Q7">
    <cfRule type="cellIs" dxfId="17418" priority="4270" stopIfTrue="1" operator="lessThan">
      <formula>0</formula>
    </cfRule>
    <cfRule type="cellIs" dxfId="17417" priority="4271" stopIfTrue="1" operator="greaterThan">
      <formula>0</formula>
    </cfRule>
  </conditionalFormatting>
  <conditionalFormatting sqref="P7:Q7">
    <cfRule type="cellIs" dxfId="17416" priority="4268" stopIfTrue="1" operator="lessThan">
      <formula>0</formula>
    </cfRule>
    <cfRule type="cellIs" dxfId="17415" priority="4269" stopIfTrue="1" operator="greaterThan">
      <formula>0</formula>
    </cfRule>
  </conditionalFormatting>
  <conditionalFormatting sqref="P7:Q7">
    <cfRule type="cellIs" dxfId="17414" priority="4266" stopIfTrue="1" operator="lessThan">
      <formula>0</formula>
    </cfRule>
    <cfRule type="cellIs" dxfId="17413" priority="4267" stopIfTrue="1" operator="greaterThan">
      <formula>0</formula>
    </cfRule>
  </conditionalFormatting>
  <conditionalFormatting sqref="P7:Q7">
    <cfRule type="cellIs" dxfId="17412" priority="4264" stopIfTrue="1" operator="lessThan">
      <formula>0</formula>
    </cfRule>
    <cfRule type="cellIs" dxfId="17411" priority="4265" stopIfTrue="1" operator="greaterThan">
      <formula>0</formula>
    </cfRule>
  </conditionalFormatting>
  <conditionalFormatting sqref="P7:Q7">
    <cfRule type="cellIs" dxfId="17410" priority="4262" stopIfTrue="1" operator="lessThan">
      <formula>0</formula>
    </cfRule>
    <cfRule type="cellIs" dxfId="17409" priority="4263" stopIfTrue="1" operator="greaterThan">
      <formula>0</formula>
    </cfRule>
  </conditionalFormatting>
  <conditionalFormatting sqref="P7:Q7">
    <cfRule type="cellIs" dxfId="17408" priority="4260" stopIfTrue="1" operator="lessThan">
      <formula>0</formula>
    </cfRule>
    <cfRule type="cellIs" dxfId="17407" priority="4261" stopIfTrue="1" operator="greaterThan">
      <formula>0</formula>
    </cfRule>
  </conditionalFormatting>
  <conditionalFormatting sqref="P7:Q7">
    <cfRule type="cellIs" dxfId="17406" priority="4258" stopIfTrue="1" operator="lessThan">
      <formula>0</formula>
    </cfRule>
    <cfRule type="cellIs" dxfId="17405" priority="4259" stopIfTrue="1" operator="greaterThan">
      <formula>0</formula>
    </cfRule>
  </conditionalFormatting>
  <conditionalFormatting sqref="P7:Q7">
    <cfRule type="cellIs" dxfId="17404" priority="4256" stopIfTrue="1" operator="lessThan">
      <formula>0</formula>
    </cfRule>
    <cfRule type="cellIs" dxfId="17403" priority="4257" stopIfTrue="1" operator="greaterThan">
      <formula>0</formula>
    </cfRule>
  </conditionalFormatting>
  <conditionalFormatting sqref="P7:Q7">
    <cfRule type="cellIs" dxfId="17402" priority="4254" stopIfTrue="1" operator="lessThan">
      <formula>0</formula>
    </cfRule>
    <cfRule type="cellIs" dxfId="17401" priority="4255" stopIfTrue="1" operator="greaterThan">
      <formula>0</formula>
    </cfRule>
  </conditionalFormatting>
  <conditionalFormatting sqref="P7:Q7">
    <cfRule type="cellIs" dxfId="17400" priority="4252" stopIfTrue="1" operator="lessThan">
      <formula>0</formula>
    </cfRule>
    <cfRule type="cellIs" dxfId="17399" priority="4253" stopIfTrue="1" operator="greaterThan">
      <formula>0</formula>
    </cfRule>
  </conditionalFormatting>
  <conditionalFormatting sqref="P7:Q7">
    <cfRule type="cellIs" dxfId="17398" priority="4250" stopIfTrue="1" operator="lessThan">
      <formula>0</formula>
    </cfRule>
    <cfRule type="cellIs" dxfId="17397" priority="4251" stopIfTrue="1" operator="greaterThan">
      <formula>0</formula>
    </cfRule>
  </conditionalFormatting>
  <conditionalFormatting sqref="P7:Q7">
    <cfRule type="cellIs" dxfId="17396" priority="4248" stopIfTrue="1" operator="lessThan">
      <formula>0</formula>
    </cfRule>
    <cfRule type="cellIs" dxfId="17395" priority="4249" stopIfTrue="1" operator="greaterThan">
      <formula>0</formula>
    </cfRule>
  </conditionalFormatting>
  <conditionalFormatting sqref="P7:Q7">
    <cfRule type="cellIs" dxfId="17394" priority="4246" stopIfTrue="1" operator="lessThan">
      <formula>0</formula>
    </cfRule>
    <cfRule type="cellIs" dxfId="17393" priority="4247" stopIfTrue="1" operator="greaterThan">
      <formula>0</formula>
    </cfRule>
  </conditionalFormatting>
  <conditionalFormatting sqref="P7:Q7">
    <cfRule type="cellIs" dxfId="17392" priority="4244" stopIfTrue="1" operator="lessThan">
      <formula>0</formula>
    </cfRule>
    <cfRule type="cellIs" dxfId="17391" priority="4245" stopIfTrue="1" operator="greaterThan">
      <formula>0</formula>
    </cfRule>
  </conditionalFormatting>
  <conditionalFormatting sqref="P7:Q7">
    <cfRule type="cellIs" dxfId="17390" priority="4242" stopIfTrue="1" operator="lessThan">
      <formula>0</formula>
    </cfRule>
    <cfRule type="cellIs" dxfId="17389" priority="4243" stopIfTrue="1" operator="greaterThan">
      <formula>0</formula>
    </cfRule>
  </conditionalFormatting>
  <conditionalFormatting sqref="P7:Q7">
    <cfRule type="cellIs" dxfId="17388" priority="4240" stopIfTrue="1" operator="lessThan">
      <formula>0</formula>
    </cfRule>
    <cfRule type="cellIs" dxfId="17387" priority="4241" stopIfTrue="1" operator="greaterThan">
      <formula>0</formula>
    </cfRule>
  </conditionalFormatting>
  <conditionalFormatting sqref="P7:Q7">
    <cfRule type="cellIs" dxfId="17386" priority="4238" stopIfTrue="1" operator="lessThan">
      <formula>0</formula>
    </cfRule>
    <cfRule type="cellIs" dxfId="17385" priority="4239" stopIfTrue="1" operator="greaterThan">
      <formula>0</formula>
    </cfRule>
  </conditionalFormatting>
  <conditionalFormatting sqref="P7:Q7">
    <cfRule type="cellIs" dxfId="17384" priority="4236" stopIfTrue="1" operator="lessThan">
      <formula>0</formula>
    </cfRule>
    <cfRule type="cellIs" dxfId="17383" priority="4237" stopIfTrue="1" operator="greaterThan">
      <formula>0</formula>
    </cfRule>
  </conditionalFormatting>
  <conditionalFormatting sqref="P7:Q7">
    <cfRule type="cellIs" dxfId="17382" priority="4234" stopIfTrue="1" operator="lessThan">
      <formula>0</formula>
    </cfRule>
    <cfRule type="cellIs" dxfId="17381" priority="4235" stopIfTrue="1" operator="greaterThan">
      <formula>0</formula>
    </cfRule>
  </conditionalFormatting>
  <conditionalFormatting sqref="P7:Q7">
    <cfRule type="cellIs" dxfId="17380" priority="4232" stopIfTrue="1" operator="lessThan">
      <formula>0</formula>
    </cfRule>
    <cfRule type="cellIs" dxfId="17379" priority="4233" stopIfTrue="1" operator="greaterThan">
      <formula>0</formula>
    </cfRule>
  </conditionalFormatting>
  <conditionalFormatting sqref="P39:Q39">
    <cfRule type="cellIs" dxfId="17378" priority="2970" stopIfTrue="1" operator="lessThan">
      <formula>0</formula>
    </cfRule>
    <cfRule type="cellIs" dxfId="17377" priority="2971" stopIfTrue="1" operator="greaterThan">
      <formula>0</formula>
    </cfRule>
  </conditionalFormatting>
  <conditionalFormatting sqref="P39:Q39">
    <cfRule type="cellIs" dxfId="17376" priority="2968" stopIfTrue="1" operator="lessThan">
      <formula>0</formula>
    </cfRule>
    <cfRule type="cellIs" dxfId="17375" priority="2969" stopIfTrue="1" operator="greaterThan">
      <formula>0</formula>
    </cfRule>
  </conditionalFormatting>
  <conditionalFormatting sqref="P39:Q39">
    <cfRule type="cellIs" dxfId="17374" priority="2966" stopIfTrue="1" operator="lessThan">
      <formula>0</formula>
    </cfRule>
    <cfRule type="cellIs" dxfId="17373" priority="2967" stopIfTrue="1" operator="greaterThan">
      <formula>0</formula>
    </cfRule>
  </conditionalFormatting>
  <conditionalFormatting sqref="P39:Q39">
    <cfRule type="cellIs" dxfId="17372" priority="2964" stopIfTrue="1" operator="lessThan">
      <formula>0</formula>
    </cfRule>
    <cfRule type="cellIs" dxfId="17371" priority="2965" stopIfTrue="1" operator="greaterThan">
      <formula>0</formula>
    </cfRule>
  </conditionalFormatting>
  <conditionalFormatting sqref="P39:Q39">
    <cfRule type="cellIs" dxfId="17370" priority="2962" stopIfTrue="1" operator="lessThan">
      <formula>0</formula>
    </cfRule>
    <cfRule type="cellIs" dxfId="17369" priority="2963" stopIfTrue="1" operator="greaterThan">
      <formula>0</formula>
    </cfRule>
  </conditionalFormatting>
  <conditionalFormatting sqref="P39:Q39">
    <cfRule type="cellIs" dxfId="17368" priority="2960" stopIfTrue="1" operator="lessThan">
      <formula>0</formula>
    </cfRule>
    <cfRule type="cellIs" dxfId="17367" priority="2961" stopIfTrue="1" operator="greaterThan">
      <formula>0</formula>
    </cfRule>
  </conditionalFormatting>
  <conditionalFormatting sqref="P39:Q39">
    <cfRule type="cellIs" dxfId="17366" priority="2958" stopIfTrue="1" operator="lessThan">
      <formula>0</formula>
    </cfRule>
    <cfRule type="cellIs" dxfId="17365" priority="2959" stopIfTrue="1" operator="greaterThan">
      <formula>0</formula>
    </cfRule>
  </conditionalFormatting>
  <conditionalFormatting sqref="P39:Q39">
    <cfRule type="cellIs" dxfId="17364" priority="2956" stopIfTrue="1" operator="lessThan">
      <formula>0</formula>
    </cfRule>
    <cfRule type="cellIs" dxfId="17363" priority="2957" stopIfTrue="1" operator="greaterThan">
      <formula>0</formula>
    </cfRule>
  </conditionalFormatting>
  <conditionalFormatting sqref="P39:Q39">
    <cfRule type="cellIs" dxfId="17362" priority="2954" stopIfTrue="1" operator="lessThan">
      <formula>0</formula>
    </cfRule>
    <cfRule type="cellIs" dxfId="17361" priority="2955" stopIfTrue="1" operator="greaterThan">
      <formula>0</formula>
    </cfRule>
  </conditionalFormatting>
  <conditionalFormatting sqref="P39:Q39">
    <cfRule type="cellIs" dxfId="17360" priority="2952" stopIfTrue="1" operator="lessThan">
      <formula>0</formula>
    </cfRule>
    <cfRule type="cellIs" dxfId="17359" priority="2953" stopIfTrue="1" operator="greaterThan">
      <formula>0</formula>
    </cfRule>
  </conditionalFormatting>
  <conditionalFormatting sqref="P39:Q39">
    <cfRule type="cellIs" dxfId="17358" priority="2950" stopIfTrue="1" operator="lessThan">
      <formula>0</formula>
    </cfRule>
    <cfRule type="cellIs" dxfId="17357" priority="2951" stopIfTrue="1" operator="greaterThan">
      <formula>0</formula>
    </cfRule>
  </conditionalFormatting>
  <conditionalFormatting sqref="P39:Q39">
    <cfRule type="cellIs" dxfId="17356" priority="2948" stopIfTrue="1" operator="lessThan">
      <formula>0</formula>
    </cfRule>
    <cfRule type="cellIs" dxfId="17355" priority="2949" stopIfTrue="1" operator="greaterThan">
      <formula>0</formula>
    </cfRule>
  </conditionalFormatting>
  <conditionalFormatting sqref="P39:Q39">
    <cfRule type="cellIs" dxfId="17354" priority="2946" stopIfTrue="1" operator="lessThan">
      <formula>0</formula>
    </cfRule>
    <cfRule type="cellIs" dxfId="17353" priority="2947" stopIfTrue="1" operator="greaterThan">
      <formula>0</formula>
    </cfRule>
  </conditionalFormatting>
  <conditionalFormatting sqref="P39:Q39">
    <cfRule type="cellIs" dxfId="17352" priority="2944" stopIfTrue="1" operator="lessThan">
      <formula>0</formula>
    </cfRule>
    <cfRule type="cellIs" dxfId="17351" priority="2945" stopIfTrue="1" operator="greaterThan">
      <formula>0</formula>
    </cfRule>
  </conditionalFormatting>
  <conditionalFormatting sqref="P39:Q39">
    <cfRule type="cellIs" dxfId="17350" priority="2942" stopIfTrue="1" operator="lessThan">
      <formula>0</formula>
    </cfRule>
    <cfRule type="cellIs" dxfId="17349" priority="2943" stopIfTrue="1" operator="greaterThan">
      <formula>0</formula>
    </cfRule>
  </conditionalFormatting>
  <conditionalFormatting sqref="P39:Q39">
    <cfRule type="cellIs" dxfId="17348" priority="2940" stopIfTrue="1" operator="lessThan">
      <formula>0</formula>
    </cfRule>
    <cfRule type="cellIs" dxfId="17347" priority="2941" stopIfTrue="1" operator="greaterThan">
      <formula>0</formula>
    </cfRule>
  </conditionalFormatting>
  <conditionalFormatting sqref="P39:Q39">
    <cfRule type="cellIs" dxfId="17346" priority="2938" stopIfTrue="1" operator="lessThan">
      <formula>0</formula>
    </cfRule>
    <cfRule type="cellIs" dxfId="17345" priority="2939" stopIfTrue="1" operator="greaterThan">
      <formula>0</formula>
    </cfRule>
  </conditionalFormatting>
  <conditionalFormatting sqref="P39:Q39">
    <cfRule type="cellIs" dxfId="17344" priority="2936" stopIfTrue="1" operator="lessThan">
      <formula>0</formula>
    </cfRule>
    <cfRule type="cellIs" dxfId="17343" priority="2937" stopIfTrue="1" operator="greaterThan">
      <formula>0</formula>
    </cfRule>
  </conditionalFormatting>
  <conditionalFormatting sqref="P39:Q39">
    <cfRule type="cellIs" dxfId="17342" priority="2934" stopIfTrue="1" operator="lessThan">
      <formula>0</formula>
    </cfRule>
    <cfRule type="cellIs" dxfId="17341" priority="2935" stopIfTrue="1" operator="greaterThan">
      <formula>0</formula>
    </cfRule>
  </conditionalFormatting>
  <conditionalFormatting sqref="P39:Q39">
    <cfRule type="cellIs" dxfId="17340" priority="2932" stopIfTrue="1" operator="lessThan">
      <formula>0</formula>
    </cfRule>
    <cfRule type="cellIs" dxfId="17339" priority="2933" stopIfTrue="1" operator="greaterThan">
      <formula>0</formula>
    </cfRule>
  </conditionalFormatting>
  <conditionalFormatting sqref="P39:Q39">
    <cfRule type="cellIs" dxfId="17338" priority="2930" stopIfTrue="1" operator="lessThan">
      <formula>0</formula>
    </cfRule>
    <cfRule type="cellIs" dxfId="17337" priority="2931" stopIfTrue="1" operator="greaterThan">
      <formula>0</formula>
    </cfRule>
  </conditionalFormatting>
  <conditionalFormatting sqref="P39:Q39">
    <cfRule type="cellIs" dxfId="17336" priority="2928" stopIfTrue="1" operator="lessThan">
      <formula>0</formula>
    </cfRule>
    <cfRule type="cellIs" dxfId="17335" priority="2929" stopIfTrue="1" operator="greaterThan">
      <formula>0</formula>
    </cfRule>
  </conditionalFormatting>
  <conditionalFormatting sqref="P39:Q39">
    <cfRule type="cellIs" dxfId="17334" priority="2926" stopIfTrue="1" operator="lessThan">
      <formula>0</formula>
    </cfRule>
    <cfRule type="cellIs" dxfId="17333" priority="2927" stopIfTrue="1" operator="greaterThan">
      <formula>0</formula>
    </cfRule>
  </conditionalFormatting>
  <conditionalFormatting sqref="P39:Q39">
    <cfRule type="cellIs" dxfId="17332" priority="2924" stopIfTrue="1" operator="lessThan">
      <formula>0</formula>
    </cfRule>
    <cfRule type="cellIs" dxfId="17331" priority="2925" stopIfTrue="1" operator="greaterThan">
      <formula>0</formula>
    </cfRule>
  </conditionalFormatting>
  <conditionalFormatting sqref="P39:Q39">
    <cfRule type="cellIs" dxfId="17330" priority="2922" stopIfTrue="1" operator="lessThan">
      <formula>0</formula>
    </cfRule>
    <cfRule type="cellIs" dxfId="17329" priority="2923" stopIfTrue="1" operator="greaterThan">
      <formula>0</formula>
    </cfRule>
  </conditionalFormatting>
  <conditionalFormatting sqref="P39:Q39">
    <cfRule type="cellIs" dxfId="17328" priority="2920" stopIfTrue="1" operator="lessThan">
      <formula>0</formula>
    </cfRule>
    <cfRule type="cellIs" dxfId="17327" priority="2921" stopIfTrue="1" operator="greaterThan">
      <formula>0</formula>
    </cfRule>
  </conditionalFormatting>
  <conditionalFormatting sqref="P39:Q39">
    <cfRule type="cellIs" dxfId="17326" priority="2918" stopIfTrue="1" operator="lessThan">
      <formula>0</formula>
    </cfRule>
    <cfRule type="cellIs" dxfId="17325" priority="2919" stopIfTrue="1" operator="greaterThan">
      <formula>0</formula>
    </cfRule>
  </conditionalFormatting>
  <conditionalFormatting sqref="P39:Q39">
    <cfRule type="cellIs" dxfId="17324" priority="2916" stopIfTrue="1" operator="lessThan">
      <formula>0</formula>
    </cfRule>
    <cfRule type="cellIs" dxfId="17323" priority="2917" stopIfTrue="1" operator="greaterThan">
      <formula>0</formula>
    </cfRule>
  </conditionalFormatting>
  <conditionalFormatting sqref="P39:Q39">
    <cfRule type="cellIs" dxfId="17322" priority="2914" stopIfTrue="1" operator="lessThan">
      <formula>0</formula>
    </cfRule>
    <cfRule type="cellIs" dxfId="17321" priority="2915" stopIfTrue="1" operator="greaterThan">
      <formula>0</formula>
    </cfRule>
  </conditionalFormatting>
  <conditionalFormatting sqref="P39:Q39">
    <cfRule type="cellIs" dxfId="17320" priority="2912" stopIfTrue="1" operator="lessThan">
      <formula>0</formula>
    </cfRule>
    <cfRule type="cellIs" dxfId="17319" priority="2913" stopIfTrue="1" operator="greaterThan">
      <formula>0</formula>
    </cfRule>
  </conditionalFormatting>
  <conditionalFormatting sqref="P39:Q39">
    <cfRule type="cellIs" dxfId="17318" priority="2910" stopIfTrue="1" operator="lessThan">
      <formula>0</formula>
    </cfRule>
    <cfRule type="cellIs" dxfId="17317" priority="2911" stopIfTrue="1" operator="greaterThan">
      <formula>0</formula>
    </cfRule>
  </conditionalFormatting>
  <conditionalFormatting sqref="P39:Q39">
    <cfRule type="cellIs" dxfId="17316" priority="2908" stopIfTrue="1" operator="lessThan">
      <formula>0</formula>
    </cfRule>
    <cfRule type="cellIs" dxfId="17315" priority="2909" stopIfTrue="1" operator="greaterThan">
      <formula>0</formula>
    </cfRule>
  </conditionalFormatting>
  <conditionalFormatting sqref="P39:Q39">
    <cfRule type="cellIs" dxfId="17314" priority="2906" stopIfTrue="1" operator="lessThan">
      <formula>0</formula>
    </cfRule>
    <cfRule type="cellIs" dxfId="17313" priority="2907" stopIfTrue="1" operator="greaterThan">
      <formula>0</formula>
    </cfRule>
  </conditionalFormatting>
  <conditionalFormatting sqref="P39:Q39">
    <cfRule type="cellIs" dxfId="17312" priority="2904" stopIfTrue="1" operator="lessThan">
      <formula>0</formula>
    </cfRule>
    <cfRule type="cellIs" dxfId="17311" priority="2905" stopIfTrue="1" operator="greaterThan">
      <formula>0</formula>
    </cfRule>
  </conditionalFormatting>
  <conditionalFormatting sqref="P39:Q39">
    <cfRule type="cellIs" dxfId="17310" priority="2902" stopIfTrue="1" operator="lessThan">
      <formula>0</formula>
    </cfRule>
    <cfRule type="cellIs" dxfId="17309" priority="2903" stopIfTrue="1" operator="greaterThan">
      <formula>0</formula>
    </cfRule>
  </conditionalFormatting>
  <conditionalFormatting sqref="P39:Q39">
    <cfRule type="cellIs" dxfId="17308" priority="2900" stopIfTrue="1" operator="lessThan">
      <formula>0</formula>
    </cfRule>
    <cfRule type="cellIs" dxfId="17307" priority="2901" stopIfTrue="1" operator="greaterThan">
      <formula>0</formula>
    </cfRule>
  </conditionalFormatting>
  <conditionalFormatting sqref="P39:Q39">
    <cfRule type="cellIs" dxfId="17306" priority="2898" stopIfTrue="1" operator="lessThan">
      <formula>0</formula>
    </cfRule>
    <cfRule type="cellIs" dxfId="17305" priority="2899" stopIfTrue="1" operator="greaterThan">
      <formula>0</formula>
    </cfRule>
  </conditionalFormatting>
  <conditionalFormatting sqref="P39:Q39">
    <cfRule type="cellIs" dxfId="17304" priority="2896" stopIfTrue="1" operator="lessThan">
      <formula>0</formula>
    </cfRule>
    <cfRule type="cellIs" dxfId="17303" priority="2897" stopIfTrue="1" operator="greaterThan">
      <formula>0</formula>
    </cfRule>
  </conditionalFormatting>
  <conditionalFormatting sqref="P39:Q39">
    <cfRule type="cellIs" dxfId="17302" priority="2894" stopIfTrue="1" operator="lessThan">
      <formula>0</formula>
    </cfRule>
    <cfRule type="cellIs" dxfId="17301" priority="2895" stopIfTrue="1" operator="greaterThan">
      <formula>0</formula>
    </cfRule>
  </conditionalFormatting>
  <conditionalFormatting sqref="P39:Q39">
    <cfRule type="cellIs" dxfId="17300" priority="2892" stopIfTrue="1" operator="lessThan">
      <formula>0</formula>
    </cfRule>
    <cfRule type="cellIs" dxfId="17299" priority="2893" stopIfTrue="1" operator="greaterThan">
      <formula>0</formula>
    </cfRule>
  </conditionalFormatting>
  <conditionalFormatting sqref="P39:Q39">
    <cfRule type="cellIs" dxfId="17298" priority="2890" stopIfTrue="1" operator="lessThan">
      <formula>0</formula>
    </cfRule>
    <cfRule type="cellIs" dxfId="17297" priority="2891" stopIfTrue="1" operator="greaterThan">
      <formula>0</formula>
    </cfRule>
  </conditionalFormatting>
  <conditionalFormatting sqref="P39:Q39">
    <cfRule type="cellIs" dxfId="17296" priority="2888" stopIfTrue="1" operator="lessThan">
      <formula>0</formula>
    </cfRule>
    <cfRule type="cellIs" dxfId="17295" priority="2889" stopIfTrue="1" operator="greaterThan">
      <formula>0</formula>
    </cfRule>
  </conditionalFormatting>
  <conditionalFormatting sqref="P19:Q19">
    <cfRule type="cellIs" dxfId="17294" priority="3810" stopIfTrue="1" operator="lessThan">
      <formula>0</formula>
    </cfRule>
    <cfRule type="cellIs" dxfId="17293" priority="3811" stopIfTrue="1" operator="greaterThan">
      <formula>0</formula>
    </cfRule>
  </conditionalFormatting>
  <conditionalFormatting sqref="P19:Q19">
    <cfRule type="cellIs" dxfId="17292" priority="3808" stopIfTrue="1" operator="lessThan">
      <formula>0</formula>
    </cfRule>
    <cfRule type="cellIs" dxfId="17291" priority="3809" stopIfTrue="1" operator="greaterThan">
      <formula>0</formula>
    </cfRule>
  </conditionalFormatting>
  <conditionalFormatting sqref="P19:Q19">
    <cfRule type="cellIs" dxfId="17290" priority="3806" stopIfTrue="1" operator="lessThan">
      <formula>0</formula>
    </cfRule>
    <cfRule type="cellIs" dxfId="17289" priority="3807" stopIfTrue="1" operator="greaterThan">
      <formula>0</formula>
    </cfRule>
  </conditionalFormatting>
  <conditionalFormatting sqref="P19:Q19">
    <cfRule type="cellIs" dxfId="17288" priority="3804" stopIfTrue="1" operator="lessThan">
      <formula>0</formula>
    </cfRule>
    <cfRule type="cellIs" dxfId="17287" priority="3805" stopIfTrue="1" operator="greaterThan">
      <formula>0</formula>
    </cfRule>
  </conditionalFormatting>
  <conditionalFormatting sqref="P19:Q19">
    <cfRule type="cellIs" dxfId="17286" priority="3802" stopIfTrue="1" operator="lessThan">
      <formula>0</formula>
    </cfRule>
    <cfRule type="cellIs" dxfId="17285" priority="3803" stopIfTrue="1" operator="greaterThan">
      <formula>0</formula>
    </cfRule>
  </conditionalFormatting>
  <conditionalFormatting sqref="P19:Q19">
    <cfRule type="cellIs" dxfId="17284" priority="3800" stopIfTrue="1" operator="lessThan">
      <formula>0</formula>
    </cfRule>
    <cfRule type="cellIs" dxfId="17283" priority="3801" stopIfTrue="1" operator="greaterThan">
      <formula>0</formula>
    </cfRule>
  </conditionalFormatting>
  <conditionalFormatting sqref="P19:Q19">
    <cfRule type="cellIs" dxfId="17282" priority="3798" stopIfTrue="1" operator="lessThan">
      <formula>0</formula>
    </cfRule>
    <cfRule type="cellIs" dxfId="17281" priority="3799" stopIfTrue="1" operator="greaterThan">
      <formula>0</formula>
    </cfRule>
  </conditionalFormatting>
  <conditionalFormatting sqref="P19:Q19">
    <cfRule type="cellIs" dxfId="17280" priority="3796" stopIfTrue="1" operator="lessThan">
      <formula>0</formula>
    </cfRule>
    <cfRule type="cellIs" dxfId="17279" priority="3797" stopIfTrue="1" operator="greaterThan">
      <formula>0</formula>
    </cfRule>
  </conditionalFormatting>
  <conditionalFormatting sqref="P19:Q19">
    <cfRule type="cellIs" dxfId="17278" priority="3794" stopIfTrue="1" operator="lessThan">
      <formula>0</formula>
    </cfRule>
    <cfRule type="cellIs" dxfId="17277" priority="3795" stopIfTrue="1" operator="greaterThan">
      <formula>0</formula>
    </cfRule>
  </conditionalFormatting>
  <conditionalFormatting sqref="P19:Q19">
    <cfRule type="cellIs" dxfId="17276" priority="3792" stopIfTrue="1" operator="lessThan">
      <formula>0</formula>
    </cfRule>
    <cfRule type="cellIs" dxfId="17275" priority="3793" stopIfTrue="1" operator="greaterThan">
      <formula>0</formula>
    </cfRule>
  </conditionalFormatting>
  <conditionalFormatting sqref="P19:Q19">
    <cfRule type="cellIs" dxfId="17274" priority="3790" stopIfTrue="1" operator="lessThan">
      <formula>0</formula>
    </cfRule>
    <cfRule type="cellIs" dxfId="17273" priority="3791" stopIfTrue="1" operator="greaterThan">
      <formula>0</formula>
    </cfRule>
  </conditionalFormatting>
  <conditionalFormatting sqref="P19:Q19">
    <cfRule type="cellIs" dxfId="17272" priority="3788" stopIfTrue="1" operator="lessThan">
      <formula>0</formula>
    </cfRule>
    <cfRule type="cellIs" dxfId="17271" priority="3789" stopIfTrue="1" operator="greaterThan">
      <formula>0</formula>
    </cfRule>
  </conditionalFormatting>
  <conditionalFormatting sqref="P19:Q19">
    <cfRule type="cellIs" dxfId="17270" priority="3786" stopIfTrue="1" operator="lessThan">
      <formula>0</formula>
    </cfRule>
    <cfRule type="cellIs" dxfId="17269" priority="3787" stopIfTrue="1" operator="greaterThan">
      <formula>0</formula>
    </cfRule>
  </conditionalFormatting>
  <conditionalFormatting sqref="P19:Q19">
    <cfRule type="cellIs" dxfId="17268" priority="3784" stopIfTrue="1" operator="lessThan">
      <formula>0</formula>
    </cfRule>
    <cfRule type="cellIs" dxfId="17267" priority="3785" stopIfTrue="1" operator="greaterThan">
      <formula>0</formula>
    </cfRule>
  </conditionalFormatting>
  <conditionalFormatting sqref="P19:Q19">
    <cfRule type="cellIs" dxfId="17266" priority="3782" stopIfTrue="1" operator="lessThan">
      <formula>0</formula>
    </cfRule>
    <cfRule type="cellIs" dxfId="17265" priority="3783" stopIfTrue="1" operator="greaterThan">
      <formula>0</formula>
    </cfRule>
  </conditionalFormatting>
  <conditionalFormatting sqref="P19:Q19">
    <cfRule type="cellIs" dxfId="17264" priority="3780" stopIfTrue="1" operator="lessThan">
      <formula>0</formula>
    </cfRule>
    <cfRule type="cellIs" dxfId="17263" priority="3781" stopIfTrue="1" operator="greaterThan">
      <formula>0</formula>
    </cfRule>
  </conditionalFormatting>
  <conditionalFormatting sqref="P19:Q19">
    <cfRule type="cellIs" dxfId="17262" priority="3778" stopIfTrue="1" operator="lessThan">
      <formula>0</formula>
    </cfRule>
    <cfRule type="cellIs" dxfId="17261" priority="3779" stopIfTrue="1" operator="greaterThan">
      <formula>0</formula>
    </cfRule>
  </conditionalFormatting>
  <conditionalFormatting sqref="P19:Q19">
    <cfRule type="cellIs" dxfId="17260" priority="3776" stopIfTrue="1" operator="lessThan">
      <formula>0</formula>
    </cfRule>
    <cfRule type="cellIs" dxfId="17259" priority="3777" stopIfTrue="1" operator="greaterThan">
      <formula>0</formula>
    </cfRule>
  </conditionalFormatting>
  <conditionalFormatting sqref="P19:Q19">
    <cfRule type="cellIs" dxfId="17258" priority="3774" stopIfTrue="1" operator="lessThan">
      <formula>0</formula>
    </cfRule>
    <cfRule type="cellIs" dxfId="17257" priority="3775" stopIfTrue="1" operator="greaterThan">
      <formula>0</formula>
    </cfRule>
  </conditionalFormatting>
  <conditionalFormatting sqref="P19:Q19">
    <cfRule type="cellIs" dxfId="17256" priority="3772" stopIfTrue="1" operator="lessThan">
      <formula>0</formula>
    </cfRule>
    <cfRule type="cellIs" dxfId="17255" priority="3773" stopIfTrue="1" operator="greaterThan">
      <formula>0</formula>
    </cfRule>
  </conditionalFormatting>
  <conditionalFormatting sqref="P19:Q19">
    <cfRule type="cellIs" dxfId="17254" priority="3770" stopIfTrue="1" operator="lessThan">
      <formula>0</formula>
    </cfRule>
    <cfRule type="cellIs" dxfId="17253" priority="3771" stopIfTrue="1" operator="greaterThan">
      <formula>0</formula>
    </cfRule>
  </conditionalFormatting>
  <conditionalFormatting sqref="P19:Q19">
    <cfRule type="cellIs" dxfId="17252" priority="3768" stopIfTrue="1" operator="lessThan">
      <formula>0</formula>
    </cfRule>
    <cfRule type="cellIs" dxfId="17251" priority="3769" stopIfTrue="1" operator="greaterThan">
      <formula>0</formula>
    </cfRule>
  </conditionalFormatting>
  <conditionalFormatting sqref="P19:Q19">
    <cfRule type="cellIs" dxfId="17250" priority="3766" stopIfTrue="1" operator="lessThan">
      <formula>0</formula>
    </cfRule>
    <cfRule type="cellIs" dxfId="17249" priority="3767" stopIfTrue="1" operator="greaterThan">
      <formula>0</formula>
    </cfRule>
  </conditionalFormatting>
  <conditionalFormatting sqref="P19:Q19">
    <cfRule type="cellIs" dxfId="17248" priority="3764" stopIfTrue="1" operator="lessThan">
      <formula>0</formula>
    </cfRule>
    <cfRule type="cellIs" dxfId="17247" priority="3765" stopIfTrue="1" operator="greaterThan">
      <formula>0</formula>
    </cfRule>
  </conditionalFormatting>
  <conditionalFormatting sqref="P19:Q19">
    <cfRule type="cellIs" dxfId="17246" priority="3762" stopIfTrue="1" operator="lessThan">
      <formula>0</formula>
    </cfRule>
    <cfRule type="cellIs" dxfId="17245" priority="3763" stopIfTrue="1" operator="greaterThan">
      <formula>0</formula>
    </cfRule>
  </conditionalFormatting>
  <conditionalFormatting sqref="P19:Q19">
    <cfRule type="cellIs" dxfId="17244" priority="3760" stopIfTrue="1" operator="lessThan">
      <formula>0</formula>
    </cfRule>
    <cfRule type="cellIs" dxfId="17243" priority="3761" stopIfTrue="1" operator="greaterThan">
      <formula>0</formula>
    </cfRule>
  </conditionalFormatting>
  <conditionalFormatting sqref="P19:Q19">
    <cfRule type="cellIs" dxfId="17242" priority="3758" stopIfTrue="1" operator="lessThan">
      <formula>0</formula>
    </cfRule>
    <cfRule type="cellIs" dxfId="17241" priority="3759" stopIfTrue="1" operator="greaterThan">
      <formula>0</formula>
    </cfRule>
  </conditionalFormatting>
  <conditionalFormatting sqref="P19:Q19">
    <cfRule type="cellIs" dxfId="17240" priority="3756" stopIfTrue="1" operator="lessThan">
      <formula>0</formula>
    </cfRule>
    <cfRule type="cellIs" dxfId="17239" priority="3757" stopIfTrue="1" operator="greaterThan">
      <formula>0</formula>
    </cfRule>
  </conditionalFormatting>
  <conditionalFormatting sqref="P19:Q19">
    <cfRule type="cellIs" dxfId="17238" priority="3754" stopIfTrue="1" operator="lessThan">
      <formula>0</formula>
    </cfRule>
    <cfRule type="cellIs" dxfId="17237" priority="3755" stopIfTrue="1" operator="greaterThan">
      <formula>0</formula>
    </cfRule>
  </conditionalFormatting>
  <conditionalFormatting sqref="P19:Q19">
    <cfRule type="cellIs" dxfId="17236" priority="3752" stopIfTrue="1" operator="lessThan">
      <formula>0</formula>
    </cfRule>
    <cfRule type="cellIs" dxfId="17235" priority="3753" stopIfTrue="1" operator="greaterThan">
      <formula>0</formula>
    </cfRule>
  </conditionalFormatting>
  <conditionalFormatting sqref="P19:Q19">
    <cfRule type="cellIs" dxfId="17234" priority="3750" stopIfTrue="1" operator="lessThan">
      <formula>0</formula>
    </cfRule>
    <cfRule type="cellIs" dxfId="17233" priority="3751" stopIfTrue="1" operator="greaterThan">
      <formula>0</formula>
    </cfRule>
  </conditionalFormatting>
  <conditionalFormatting sqref="P19:Q19">
    <cfRule type="cellIs" dxfId="17232" priority="3748" stopIfTrue="1" operator="lessThan">
      <formula>0</formula>
    </cfRule>
    <cfRule type="cellIs" dxfId="17231" priority="3749" stopIfTrue="1" operator="greaterThan">
      <formula>0</formula>
    </cfRule>
  </conditionalFormatting>
  <conditionalFormatting sqref="P19:Q19">
    <cfRule type="cellIs" dxfId="17230" priority="3746" stopIfTrue="1" operator="lessThan">
      <formula>0</formula>
    </cfRule>
    <cfRule type="cellIs" dxfId="17229" priority="3747" stopIfTrue="1" operator="greaterThan">
      <formula>0</formula>
    </cfRule>
  </conditionalFormatting>
  <conditionalFormatting sqref="P19:Q19">
    <cfRule type="cellIs" dxfId="17228" priority="3744" stopIfTrue="1" operator="lessThan">
      <formula>0</formula>
    </cfRule>
    <cfRule type="cellIs" dxfId="17227" priority="3745" stopIfTrue="1" operator="greaterThan">
      <formula>0</formula>
    </cfRule>
  </conditionalFormatting>
  <conditionalFormatting sqref="P19:Q19">
    <cfRule type="cellIs" dxfId="17226" priority="3742" stopIfTrue="1" operator="lessThan">
      <formula>0</formula>
    </cfRule>
    <cfRule type="cellIs" dxfId="17225" priority="3743" stopIfTrue="1" operator="greaterThan">
      <formula>0</formula>
    </cfRule>
  </conditionalFormatting>
  <conditionalFormatting sqref="P19:Q19">
    <cfRule type="cellIs" dxfId="17224" priority="3740" stopIfTrue="1" operator="lessThan">
      <formula>0</formula>
    </cfRule>
    <cfRule type="cellIs" dxfId="17223" priority="3741" stopIfTrue="1" operator="greaterThan">
      <formula>0</formula>
    </cfRule>
  </conditionalFormatting>
  <conditionalFormatting sqref="P19:Q19">
    <cfRule type="cellIs" dxfId="17222" priority="3738" stopIfTrue="1" operator="lessThan">
      <formula>0</formula>
    </cfRule>
    <cfRule type="cellIs" dxfId="17221" priority="3739" stopIfTrue="1" operator="greaterThan">
      <formula>0</formula>
    </cfRule>
  </conditionalFormatting>
  <conditionalFormatting sqref="P19:Q19">
    <cfRule type="cellIs" dxfId="17220" priority="3736" stopIfTrue="1" operator="lessThan">
      <formula>0</formula>
    </cfRule>
    <cfRule type="cellIs" dxfId="17219" priority="3737" stopIfTrue="1" operator="greaterThan">
      <formula>0</formula>
    </cfRule>
  </conditionalFormatting>
  <conditionalFormatting sqref="P19:Q19">
    <cfRule type="cellIs" dxfId="17218" priority="3734" stopIfTrue="1" operator="lessThan">
      <formula>0</formula>
    </cfRule>
    <cfRule type="cellIs" dxfId="17217" priority="3735" stopIfTrue="1" operator="greaterThan">
      <formula>0</formula>
    </cfRule>
  </conditionalFormatting>
  <conditionalFormatting sqref="P19:Q19">
    <cfRule type="cellIs" dxfId="17216" priority="3732" stopIfTrue="1" operator="lessThan">
      <formula>0</formula>
    </cfRule>
    <cfRule type="cellIs" dxfId="17215" priority="3733" stopIfTrue="1" operator="greaterThan">
      <formula>0</formula>
    </cfRule>
  </conditionalFormatting>
  <conditionalFormatting sqref="P19:Q19">
    <cfRule type="cellIs" dxfId="17214" priority="3730" stopIfTrue="1" operator="lessThan">
      <formula>0</formula>
    </cfRule>
    <cfRule type="cellIs" dxfId="17213" priority="3731" stopIfTrue="1" operator="greaterThan">
      <formula>0</formula>
    </cfRule>
  </conditionalFormatting>
  <conditionalFormatting sqref="P19:Q19">
    <cfRule type="cellIs" dxfId="17212" priority="3728" stopIfTrue="1" operator="lessThan">
      <formula>0</formula>
    </cfRule>
    <cfRule type="cellIs" dxfId="17211" priority="3729" stopIfTrue="1" operator="greaterThan">
      <formula>0</formula>
    </cfRule>
  </conditionalFormatting>
  <conditionalFormatting sqref="P21:Q21">
    <cfRule type="cellIs" dxfId="17210" priority="3726" stopIfTrue="1" operator="lessThan">
      <formula>0</formula>
    </cfRule>
    <cfRule type="cellIs" dxfId="17209" priority="3727" stopIfTrue="1" operator="greaterThan">
      <formula>0</formula>
    </cfRule>
  </conditionalFormatting>
  <conditionalFormatting sqref="P21:Q21">
    <cfRule type="cellIs" dxfId="17208" priority="3724" stopIfTrue="1" operator="lessThan">
      <formula>0</formula>
    </cfRule>
    <cfRule type="cellIs" dxfId="17207" priority="3725" stopIfTrue="1" operator="greaterThan">
      <formula>0</formula>
    </cfRule>
  </conditionalFormatting>
  <conditionalFormatting sqref="P21:Q21">
    <cfRule type="cellIs" dxfId="17206" priority="3722" stopIfTrue="1" operator="lessThan">
      <formula>0</formula>
    </cfRule>
    <cfRule type="cellIs" dxfId="17205" priority="3723" stopIfTrue="1" operator="greaterThan">
      <formula>0</formula>
    </cfRule>
  </conditionalFormatting>
  <conditionalFormatting sqref="P21:Q21">
    <cfRule type="cellIs" dxfId="17204" priority="3720" stopIfTrue="1" operator="lessThan">
      <formula>0</formula>
    </cfRule>
    <cfRule type="cellIs" dxfId="17203" priority="3721" stopIfTrue="1" operator="greaterThan">
      <formula>0</formula>
    </cfRule>
  </conditionalFormatting>
  <conditionalFormatting sqref="P21:Q21">
    <cfRule type="cellIs" dxfId="17202" priority="3718" stopIfTrue="1" operator="lessThan">
      <formula>0</formula>
    </cfRule>
    <cfRule type="cellIs" dxfId="17201" priority="3719" stopIfTrue="1" operator="greaterThan">
      <formula>0</formula>
    </cfRule>
  </conditionalFormatting>
  <conditionalFormatting sqref="P21:Q21">
    <cfRule type="cellIs" dxfId="17200" priority="3716" stopIfTrue="1" operator="lessThan">
      <formula>0</formula>
    </cfRule>
    <cfRule type="cellIs" dxfId="17199" priority="3717" stopIfTrue="1" operator="greaterThan">
      <formula>0</formula>
    </cfRule>
  </conditionalFormatting>
  <conditionalFormatting sqref="P21:Q21">
    <cfRule type="cellIs" dxfId="17198" priority="3714" stopIfTrue="1" operator="lessThan">
      <formula>0</formula>
    </cfRule>
    <cfRule type="cellIs" dxfId="17197" priority="3715" stopIfTrue="1" operator="greaterThan">
      <formula>0</formula>
    </cfRule>
  </conditionalFormatting>
  <conditionalFormatting sqref="P21:Q21">
    <cfRule type="cellIs" dxfId="17196" priority="3712" stopIfTrue="1" operator="lessThan">
      <formula>0</formula>
    </cfRule>
    <cfRule type="cellIs" dxfId="17195" priority="3713" stopIfTrue="1" operator="greaterThan">
      <formula>0</formula>
    </cfRule>
  </conditionalFormatting>
  <conditionalFormatting sqref="P21:Q21">
    <cfRule type="cellIs" dxfId="17194" priority="3710" stopIfTrue="1" operator="lessThan">
      <formula>0</formula>
    </cfRule>
    <cfRule type="cellIs" dxfId="17193" priority="3711" stopIfTrue="1" operator="greaterThan">
      <formula>0</formula>
    </cfRule>
  </conditionalFormatting>
  <conditionalFormatting sqref="P21:Q21">
    <cfRule type="cellIs" dxfId="17192" priority="3708" stopIfTrue="1" operator="lessThan">
      <formula>0</formula>
    </cfRule>
    <cfRule type="cellIs" dxfId="17191" priority="3709" stopIfTrue="1" operator="greaterThan">
      <formula>0</formula>
    </cfRule>
  </conditionalFormatting>
  <conditionalFormatting sqref="P21:Q21">
    <cfRule type="cellIs" dxfId="17190" priority="3706" stopIfTrue="1" operator="lessThan">
      <formula>0</formula>
    </cfRule>
    <cfRule type="cellIs" dxfId="17189" priority="3707" stopIfTrue="1" operator="greaterThan">
      <formula>0</formula>
    </cfRule>
  </conditionalFormatting>
  <conditionalFormatting sqref="P21:Q21">
    <cfRule type="cellIs" dxfId="17188" priority="3704" stopIfTrue="1" operator="lessThan">
      <formula>0</formula>
    </cfRule>
    <cfRule type="cellIs" dxfId="17187" priority="3705" stopIfTrue="1" operator="greaterThan">
      <formula>0</formula>
    </cfRule>
  </conditionalFormatting>
  <conditionalFormatting sqref="P21:Q21">
    <cfRule type="cellIs" dxfId="17186" priority="3702" stopIfTrue="1" operator="lessThan">
      <formula>0</formula>
    </cfRule>
    <cfRule type="cellIs" dxfId="17185" priority="3703" stopIfTrue="1" operator="greaterThan">
      <formula>0</formula>
    </cfRule>
  </conditionalFormatting>
  <conditionalFormatting sqref="P21:Q21">
    <cfRule type="cellIs" dxfId="17184" priority="3700" stopIfTrue="1" operator="lessThan">
      <formula>0</formula>
    </cfRule>
    <cfRule type="cellIs" dxfId="17183" priority="3701" stopIfTrue="1" operator="greaterThan">
      <formula>0</formula>
    </cfRule>
  </conditionalFormatting>
  <conditionalFormatting sqref="P21:Q21">
    <cfRule type="cellIs" dxfId="17182" priority="3698" stopIfTrue="1" operator="lessThan">
      <formula>0</formula>
    </cfRule>
    <cfRule type="cellIs" dxfId="17181" priority="3699" stopIfTrue="1" operator="greaterThan">
      <formula>0</formula>
    </cfRule>
  </conditionalFormatting>
  <conditionalFormatting sqref="P21:Q21">
    <cfRule type="cellIs" dxfId="17180" priority="3696" stopIfTrue="1" operator="lessThan">
      <formula>0</formula>
    </cfRule>
    <cfRule type="cellIs" dxfId="17179" priority="3697" stopIfTrue="1" operator="greaterThan">
      <formula>0</formula>
    </cfRule>
  </conditionalFormatting>
  <conditionalFormatting sqref="P21:Q21">
    <cfRule type="cellIs" dxfId="17178" priority="3694" stopIfTrue="1" operator="lessThan">
      <formula>0</formula>
    </cfRule>
    <cfRule type="cellIs" dxfId="17177" priority="3695" stopIfTrue="1" operator="greaterThan">
      <formula>0</formula>
    </cfRule>
  </conditionalFormatting>
  <conditionalFormatting sqref="P21:Q21">
    <cfRule type="cellIs" dxfId="17176" priority="3692" stopIfTrue="1" operator="lessThan">
      <formula>0</formula>
    </cfRule>
    <cfRule type="cellIs" dxfId="17175" priority="3693" stopIfTrue="1" operator="greaterThan">
      <formula>0</formula>
    </cfRule>
  </conditionalFormatting>
  <conditionalFormatting sqref="P21:Q21">
    <cfRule type="cellIs" dxfId="17174" priority="3690" stopIfTrue="1" operator="lessThan">
      <formula>0</formula>
    </cfRule>
    <cfRule type="cellIs" dxfId="17173" priority="3691" stopIfTrue="1" operator="greaterThan">
      <formula>0</formula>
    </cfRule>
  </conditionalFormatting>
  <conditionalFormatting sqref="P21:Q21">
    <cfRule type="cellIs" dxfId="17172" priority="3688" stopIfTrue="1" operator="lessThan">
      <formula>0</formula>
    </cfRule>
    <cfRule type="cellIs" dxfId="17171" priority="3689" stopIfTrue="1" operator="greaterThan">
      <formula>0</formula>
    </cfRule>
  </conditionalFormatting>
  <conditionalFormatting sqref="P21:Q21">
    <cfRule type="cellIs" dxfId="17170" priority="3686" stopIfTrue="1" operator="lessThan">
      <formula>0</formula>
    </cfRule>
    <cfRule type="cellIs" dxfId="17169" priority="3687" stopIfTrue="1" operator="greaterThan">
      <formula>0</formula>
    </cfRule>
  </conditionalFormatting>
  <conditionalFormatting sqref="P21:Q21">
    <cfRule type="cellIs" dxfId="17168" priority="3684" stopIfTrue="1" operator="lessThan">
      <formula>0</formula>
    </cfRule>
    <cfRule type="cellIs" dxfId="17167" priority="3685" stopIfTrue="1" operator="greaterThan">
      <formula>0</formula>
    </cfRule>
  </conditionalFormatting>
  <conditionalFormatting sqref="P21:Q21">
    <cfRule type="cellIs" dxfId="17166" priority="3682" stopIfTrue="1" operator="lessThan">
      <formula>0</formula>
    </cfRule>
    <cfRule type="cellIs" dxfId="17165" priority="3683" stopIfTrue="1" operator="greaterThan">
      <formula>0</formula>
    </cfRule>
  </conditionalFormatting>
  <conditionalFormatting sqref="P21:Q21">
    <cfRule type="cellIs" dxfId="17164" priority="3680" stopIfTrue="1" operator="lessThan">
      <formula>0</formula>
    </cfRule>
    <cfRule type="cellIs" dxfId="17163" priority="3681" stopIfTrue="1" operator="greaterThan">
      <formula>0</formula>
    </cfRule>
  </conditionalFormatting>
  <conditionalFormatting sqref="P21:Q21">
    <cfRule type="cellIs" dxfId="17162" priority="3678" stopIfTrue="1" operator="lessThan">
      <formula>0</formula>
    </cfRule>
    <cfRule type="cellIs" dxfId="17161" priority="3679" stopIfTrue="1" operator="greaterThan">
      <formula>0</formula>
    </cfRule>
  </conditionalFormatting>
  <conditionalFormatting sqref="P21:Q21">
    <cfRule type="cellIs" dxfId="17160" priority="3676" stopIfTrue="1" operator="lessThan">
      <formula>0</formula>
    </cfRule>
    <cfRule type="cellIs" dxfId="17159" priority="3677" stopIfTrue="1" operator="greaterThan">
      <formula>0</formula>
    </cfRule>
  </conditionalFormatting>
  <conditionalFormatting sqref="P21:Q21">
    <cfRule type="cellIs" dxfId="17158" priority="3674" stopIfTrue="1" operator="lessThan">
      <formula>0</formula>
    </cfRule>
    <cfRule type="cellIs" dxfId="17157" priority="3675" stopIfTrue="1" operator="greaterThan">
      <formula>0</formula>
    </cfRule>
  </conditionalFormatting>
  <conditionalFormatting sqref="P21:Q21">
    <cfRule type="cellIs" dxfId="17156" priority="3672" stopIfTrue="1" operator="lessThan">
      <formula>0</formula>
    </cfRule>
    <cfRule type="cellIs" dxfId="17155" priority="3673" stopIfTrue="1" operator="greaterThan">
      <formula>0</formula>
    </cfRule>
  </conditionalFormatting>
  <conditionalFormatting sqref="P21:Q21">
    <cfRule type="cellIs" dxfId="17154" priority="3670" stopIfTrue="1" operator="lessThan">
      <formula>0</formula>
    </cfRule>
    <cfRule type="cellIs" dxfId="17153" priority="3671" stopIfTrue="1" operator="greaterThan">
      <formula>0</formula>
    </cfRule>
  </conditionalFormatting>
  <conditionalFormatting sqref="P21:Q21">
    <cfRule type="cellIs" dxfId="17152" priority="3668" stopIfTrue="1" operator="lessThan">
      <formula>0</formula>
    </cfRule>
    <cfRule type="cellIs" dxfId="17151" priority="3669" stopIfTrue="1" operator="greaterThan">
      <formula>0</formula>
    </cfRule>
  </conditionalFormatting>
  <conditionalFormatting sqref="P21:Q21">
    <cfRule type="cellIs" dxfId="17150" priority="3666" stopIfTrue="1" operator="lessThan">
      <formula>0</formula>
    </cfRule>
    <cfRule type="cellIs" dxfId="17149" priority="3667" stopIfTrue="1" operator="greaterThan">
      <formula>0</formula>
    </cfRule>
  </conditionalFormatting>
  <conditionalFormatting sqref="P21:Q21">
    <cfRule type="cellIs" dxfId="17148" priority="3664" stopIfTrue="1" operator="lessThan">
      <formula>0</formula>
    </cfRule>
    <cfRule type="cellIs" dxfId="17147" priority="3665" stopIfTrue="1" operator="greaterThan">
      <formula>0</formula>
    </cfRule>
  </conditionalFormatting>
  <conditionalFormatting sqref="P21:Q21">
    <cfRule type="cellIs" dxfId="17146" priority="3662" stopIfTrue="1" operator="lessThan">
      <formula>0</formula>
    </cfRule>
    <cfRule type="cellIs" dxfId="17145" priority="3663" stopIfTrue="1" operator="greaterThan">
      <formula>0</formula>
    </cfRule>
  </conditionalFormatting>
  <conditionalFormatting sqref="P21:Q21">
    <cfRule type="cellIs" dxfId="17144" priority="3660" stopIfTrue="1" operator="lessThan">
      <formula>0</formula>
    </cfRule>
    <cfRule type="cellIs" dxfId="17143" priority="3661" stopIfTrue="1" operator="greaterThan">
      <formula>0</formula>
    </cfRule>
  </conditionalFormatting>
  <conditionalFormatting sqref="P21:Q21">
    <cfRule type="cellIs" dxfId="17142" priority="3658" stopIfTrue="1" operator="lessThan">
      <formula>0</formula>
    </cfRule>
    <cfRule type="cellIs" dxfId="17141" priority="3659" stopIfTrue="1" operator="greaterThan">
      <formula>0</formula>
    </cfRule>
  </conditionalFormatting>
  <conditionalFormatting sqref="P21:Q21">
    <cfRule type="cellIs" dxfId="17140" priority="3656" stopIfTrue="1" operator="lessThan">
      <formula>0</formula>
    </cfRule>
    <cfRule type="cellIs" dxfId="17139" priority="3657" stopIfTrue="1" operator="greaterThan">
      <formula>0</formula>
    </cfRule>
  </conditionalFormatting>
  <conditionalFormatting sqref="P21:Q21">
    <cfRule type="cellIs" dxfId="17138" priority="3654" stopIfTrue="1" operator="lessThan">
      <formula>0</formula>
    </cfRule>
    <cfRule type="cellIs" dxfId="17137" priority="3655" stopIfTrue="1" operator="greaterThan">
      <formula>0</formula>
    </cfRule>
  </conditionalFormatting>
  <conditionalFormatting sqref="P21:Q21">
    <cfRule type="cellIs" dxfId="17136" priority="3652" stopIfTrue="1" operator="lessThan">
      <formula>0</formula>
    </cfRule>
    <cfRule type="cellIs" dxfId="17135" priority="3653" stopIfTrue="1" operator="greaterThan">
      <formula>0</formula>
    </cfRule>
  </conditionalFormatting>
  <conditionalFormatting sqref="P21:Q21">
    <cfRule type="cellIs" dxfId="17134" priority="3650" stopIfTrue="1" operator="lessThan">
      <formula>0</formula>
    </cfRule>
    <cfRule type="cellIs" dxfId="17133" priority="3651" stopIfTrue="1" operator="greaterThan">
      <formula>0</formula>
    </cfRule>
  </conditionalFormatting>
  <conditionalFormatting sqref="P21:Q21">
    <cfRule type="cellIs" dxfId="17132" priority="3648" stopIfTrue="1" operator="lessThan">
      <formula>0</formula>
    </cfRule>
    <cfRule type="cellIs" dxfId="17131" priority="3649" stopIfTrue="1" operator="greaterThan">
      <formula>0</formula>
    </cfRule>
  </conditionalFormatting>
  <conditionalFormatting sqref="P21:Q21">
    <cfRule type="cellIs" dxfId="17130" priority="3646" stopIfTrue="1" operator="lessThan">
      <formula>0</formula>
    </cfRule>
    <cfRule type="cellIs" dxfId="17129" priority="3647" stopIfTrue="1" operator="greaterThan">
      <formula>0</formula>
    </cfRule>
  </conditionalFormatting>
  <conditionalFormatting sqref="P21:Q21">
    <cfRule type="cellIs" dxfId="17128" priority="3644" stopIfTrue="1" operator="lessThan">
      <formula>0</formula>
    </cfRule>
    <cfRule type="cellIs" dxfId="17127" priority="3645" stopIfTrue="1" operator="greaterThan">
      <formula>0</formula>
    </cfRule>
  </conditionalFormatting>
  <conditionalFormatting sqref="P23:Q23">
    <cfRule type="cellIs" dxfId="17126" priority="3642" stopIfTrue="1" operator="lessThan">
      <formula>0</formula>
    </cfRule>
    <cfRule type="cellIs" dxfId="17125" priority="3643" stopIfTrue="1" operator="greaterThan">
      <formula>0</formula>
    </cfRule>
  </conditionalFormatting>
  <conditionalFormatting sqref="P23:Q23">
    <cfRule type="cellIs" dxfId="17124" priority="3640" stopIfTrue="1" operator="lessThan">
      <formula>0</formula>
    </cfRule>
    <cfRule type="cellIs" dxfId="17123" priority="3641" stopIfTrue="1" operator="greaterThan">
      <formula>0</formula>
    </cfRule>
  </conditionalFormatting>
  <conditionalFormatting sqref="P23:Q23">
    <cfRule type="cellIs" dxfId="17122" priority="3638" stopIfTrue="1" operator="lessThan">
      <formula>0</formula>
    </cfRule>
    <cfRule type="cellIs" dxfId="17121" priority="3639" stopIfTrue="1" operator="greaterThan">
      <formula>0</formula>
    </cfRule>
  </conditionalFormatting>
  <conditionalFormatting sqref="P23:Q23">
    <cfRule type="cellIs" dxfId="17120" priority="3636" stopIfTrue="1" operator="lessThan">
      <formula>0</formula>
    </cfRule>
    <cfRule type="cellIs" dxfId="17119" priority="3637" stopIfTrue="1" operator="greaterThan">
      <formula>0</formula>
    </cfRule>
  </conditionalFormatting>
  <conditionalFormatting sqref="P23:Q23">
    <cfRule type="cellIs" dxfId="17118" priority="3634" stopIfTrue="1" operator="lessThan">
      <formula>0</formula>
    </cfRule>
    <cfRule type="cellIs" dxfId="17117" priority="3635" stopIfTrue="1" operator="greaterThan">
      <formula>0</formula>
    </cfRule>
  </conditionalFormatting>
  <conditionalFormatting sqref="P23:Q23">
    <cfRule type="cellIs" dxfId="17116" priority="3632" stopIfTrue="1" operator="lessThan">
      <formula>0</formula>
    </cfRule>
    <cfRule type="cellIs" dxfId="17115" priority="3633" stopIfTrue="1" operator="greaterThan">
      <formula>0</formula>
    </cfRule>
  </conditionalFormatting>
  <conditionalFormatting sqref="P23:Q23">
    <cfRule type="cellIs" dxfId="17114" priority="3630" stopIfTrue="1" operator="lessThan">
      <formula>0</formula>
    </cfRule>
    <cfRule type="cellIs" dxfId="17113" priority="3631" stopIfTrue="1" operator="greaterThan">
      <formula>0</formula>
    </cfRule>
  </conditionalFormatting>
  <conditionalFormatting sqref="P23:Q23">
    <cfRule type="cellIs" dxfId="17112" priority="3628" stopIfTrue="1" operator="lessThan">
      <formula>0</formula>
    </cfRule>
    <cfRule type="cellIs" dxfId="17111" priority="3629" stopIfTrue="1" operator="greaterThan">
      <formula>0</formula>
    </cfRule>
  </conditionalFormatting>
  <conditionalFormatting sqref="P23:Q23">
    <cfRule type="cellIs" dxfId="17110" priority="3626" stopIfTrue="1" operator="lessThan">
      <formula>0</formula>
    </cfRule>
    <cfRule type="cellIs" dxfId="17109" priority="3627" stopIfTrue="1" operator="greaterThan">
      <formula>0</formula>
    </cfRule>
  </conditionalFormatting>
  <conditionalFormatting sqref="P23:Q23">
    <cfRule type="cellIs" dxfId="17108" priority="3624" stopIfTrue="1" operator="lessThan">
      <formula>0</formula>
    </cfRule>
    <cfRule type="cellIs" dxfId="17107" priority="3625" stopIfTrue="1" operator="greaterThan">
      <formula>0</formula>
    </cfRule>
  </conditionalFormatting>
  <conditionalFormatting sqref="P23:Q23">
    <cfRule type="cellIs" dxfId="17106" priority="3622" stopIfTrue="1" operator="lessThan">
      <formula>0</formula>
    </cfRule>
    <cfRule type="cellIs" dxfId="17105" priority="3623" stopIfTrue="1" operator="greaterThan">
      <formula>0</formula>
    </cfRule>
  </conditionalFormatting>
  <conditionalFormatting sqref="P23:Q23">
    <cfRule type="cellIs" dxfId="17104" priority="3620" stopIfTrue="1" operator="lessThan">
      <formula>0</formula>
    </cfRule>
    <cfRule type="cellIs" dxfId="17103" priority="3621" stopIfTrue="1" operator="greaterThan">
      <formula>0</formula>
    </cfRule>
  </conditionalFormatting>
  <conditionalFormatting sqref="P23:Q23">
    <cfRule type="cellIs" dxfId="17102" priority="3618" stopIfTrue="1" operator="lessThan">
      <formula>0</formula>
    </cfRule>
    <cfRule type="cellIs" dxfId="17101" priority="3619" stopIfTrue="1" operator="greaterThan">
      <formula>0</formula>
    </cfRule>
  </conditionalFormatting>
  <conditionalFormatting sqref="P23:Q23">
    <cfRule type="cellIs" dxfId="17100" priority="3616" stopIfTrue="1" operator="lessThan">
      <formula>0</formula>
    </cfRule>
    <cfRule type="cellIs" dxfId="17099" priority="3617" stopIfTrue="1" operator="greaterThan">
      <formula>0</formula>
    </cfRule>
  </conditionalFormatting>
  <conditionalFormatting sqref="P23:Q23">
    <cfRule type="cellIs" dxfId="17098" priority="3614" stopIfTrue="1" operator="lessThan">
      <formula>0</formula>
    </cfRule>
    <cfRule type="cellIs" dxfId="17097" priority="3615" stopIfTrue="1" operator="greaterThan">
      <formula>0</formula>
    </cfRule>
  </conditionalFormatting>
  <conditionalFormatting sqref="P23:Q23">
    <cfRule type="cellIs" dxfId="17096" priority="3612" stopIfTrue="1" operator="lessThan">
      <formula>0</formula>
    </cfRule>
    <cfRule type="cellIs" dxfId="17095" priority="3613" stopIfTrue="1" operator="greaterThan">
      <formula>0</formula>
    </cfRule>
  </conditionalFormatting>
  <conditionalFormatting sqref="P23:Q23">
    <cfRule type="cellIs" dxfId="17094" priority="3610" stopIfTrue="1" operator="lessThan">
      <formula>0</formula>
    </cfRule>
    <cfRule type="cellIs" dxfId="17093" priority="3611" stopIfTrue="1" operator="greaterThan">
      <formula>0</formula>
    </cfRule>
  </conditionalFormatting>
  <conditionalFormatting sqref="P23:Q23">
    <cfRule type="cellIs" dxfId="17092" priority="3608" stopIfTrue="1" operator="lessThan">
      <formula>0</formula>
    </cfRule>
    <cfRule type="cellIs" dxfId="17091" priority="3609" stopIfTrue="1" operator="greaterThan">
      <formula>0</formula>
    </cfRule>
  </conditionalFormatting>
  <conditionalFormatting sqref="P23:Q23">
    <cfRule type="cellIs" dxfId="17090" priority="3606" stopIfTrue="1" operator="lessThan">
      <formula>0</formula>
    </cfRule>
    <cfRule type="cellIs" dxfId="17089" priority="3607" stopIfTrue="1" operator="greaterThan">
      <formula>0</formula>
    </cfRule>
  </conditionalFormatting>
  <conditionalFormatting sqref="P23:Q23">
    <cfRule type="cellIs" dxfId="17088" priority="3604" stopIfTrue="1" operator="lessThan">
      <formula>0</formula>
    </cfRule>
    <cfRule type="cellIs" dxfId="17087" priority="3605" stopIfTrue="1" operator="greaterThan">
      <formula>0</formula>
    </cfRule>
  </conditionalFormatting>
  <conditionalFormatting sqref="P23:Q23">
    <cfRule type="cellIs" dxfId="17086" priority="3602" stopIfTrue="1" operator="lessThan">
      <formula>0</formula>
    </cfRule>
    <cfRule type="cellIs" dxfId="17085" priority="3603" stopIfTrue="1" operator="greaterThan">
      <formula>0</formula>
    </cfRule>
  </conditionalFormatting>
  <conditionalFormatting sqref="P23:Q23">
    <cfRule type="cellIs" dxfId="17084" priority="3600" stopIfTrue="1" operator="lessThan">
      <formula>0</formula>
    </cfRule>
    <cfRule type="cellIs" dxfId="17083" priority="3601" stopIfTrue="1" operator="greaterThan">
      <formula>0</formula>
    </cfRule>
  </conditionalFormatting>
  <conditionalFormatting sqref="P23:Q23">
    <cfRule type="cellIs" dxfId="17082" priority="3598" stopIfTrue="1" operator="lessThan">
      <formula>0</formula>
    </cfRule>
    <cfRule type="cellIs" dxfId="17081" priority="3599" stopIfTrue="1" operator="greaterThan">
      <formula>0</formula>
    </cfRule>
  </conditionalFormatting>
  <conditionalFormatting sqref="P23:Q23">
    <cfRule type="cellIs" dxfId="17080" priority="3596" stopIfTrue="1" operator="lessThan">
      <formula>0</formula>
    </cfRule>
    <cfRule type="cellIs" dxfId="17079" priority="3597" stopIfTrue="1" operator="greaterThan">
      <formula>0</formula>
    </cfRule>
  </conditionalFormatting>
  <conditionalFormatting sqref="P23:Q23">
    <cfRule type="cellIs" dxfId="17078" priority="3594" stopIfTrue="1" operator="lessThan">
      <formula>0</formula>
    </cfRule>
    <cfRule type="cellIs" dxfId="17077" priority="3595" stopIfTrue="1" operator="greaterThan">
      <formula>0</formula>
    </cfRule>
  </conditionalFormatting>
  <conditionalFormatting sqref="P23:Q23">
    <cfRule type="cellIs" dxfId="17076" priority="3592" stopIfTrue="1" operator="lessThan">
      <formula>0</formula>
    </cfRule>
    <cfRule type="cellIs" dxfId="17075" priority="3593" stopIfTrue="1" operator="greaterThan">
      <formula>0</formula>
    </cfRule>
  </conditionalFormatting>
  <conditionalFormatting sqref="P23:Q23">
    <cfRule type="cellIs" dxfId="17074" priority="3590" stopIfTrue="1" operator="lessThan">
      <formula>0</formula>
    </cfRule>
    <cfRule type="cellIs" dxfId="17073" priority="3591" stopIfTrue="1" operator="greaterThan">
      <formula>0</formula>
    </cfRule>
  </conditionalFormatting>
  <conditionalFormatting sqref="P23:Q23">
    <cfRule type="cellIs" dxfId="17072" priority="3588" stopIfTrue="1" operator="lessThan">
      <formula>0</formula>
    </cfRule>
    <cfRule type="cellIs" dxfId="17071" priority="3589" stopIfTrue="1" operator="greaterThan">
      <formula>0</formula>
    </cfRule>
  </conditionalFormatting>
  <conditionalFormatting sqref="P23:Q23">
    <cfRule type="cellIs" dxfId="17070" priority="3586" stopIfTrue="1" operator="lessThan">
      <formula>0</formula>
    </cfRule>
    <cfRule type="cellIs" dxfId="17069" priority="3587" stopIfTrue="1" operator="greaterThan">
      <formula>0</formula>
    </cfRule>
  </conditionalFormatting>
  <conditionalFormatting sqref="P23:Q23">
    <cfRule type="cellIs" dxfId="17068" priority="3584" stopIfTrue="1" operator="lessThan">
      <formula>0</formula>
    </cfRule>
    <cfRule type="cellIs" dxfId="17067" priority="3585" stopIfTrue="1" operator="greaterThan">
      <formula>0</formula>
    </cfRule>
  </conditionalFormatting>
  <conditionalFormatting sqref="P23:Q23">
    <cfRule type="cellIs" dxfId="17066" priority="3582" stopIfTrue="1" operator="lessThan">
      <formula>0</formula>
    </cfRule>
    <cfRule type="cellIs" dxfId="17065" priority="3583" stopIfTrue="1" operator="greaterThan">
      <formula>0</formula>
    </cfRule>
  </conditionalFormatting>
  <conditionalFormatting sqref="P23:Q23">
    <cfRule type="cellIs" dxfId="17064" priority="3580" stopIfTrue="1" operator="lessThan">
      <formula>0</formula>
    </cfRule>
    <cfRule type="cellIs" dxfId="17063" priority="3581" stopIfTrue="1" operator="greaterThan">
      <formula>0</formula>
    </cfRule>
  </conditionalFormatting>
  <conditionalFormatting sqref="P23:Q23">
    <cfRule type="cellIs" dxfId="17062" priority="3578" stopIfTrue="1" operator="lessThan">
      <formula>0</formula>
    </cfRule>
    <cfRule type="cellIs" dxfId="17061" priority="3579" stopIfTrue="1" operator="greaterThan">
      <formula>0</formula>
    </cfRule>
  </conditionalFormatting>
  <conditionalFormatting sqref="P23:Q23">
    <cfRule type="cellIs" dxfId="17060" priority="3576" stopIfTrue="1" operator="lessThan">
      <formula>0</formula>
    </cfRule>
    <cfRule type="cellIs" dxfId="17059" priority="3577" stopIfTrue="1" operator="greaterThan">
      <formula>0</formula>
    </cfRule>
  </conditionalFormatting>
  <conditionalFormatting sqref="P23:Q23">
    <cfRule type="cellIs" dxfId="17058" priority="3574" stopIfTrue="1" operator="lessThan">
      <formula>0</formula>
    </cfRule>
    <cfRule type="cellIs" dxfId="17057" priority="3575" stopIfTrue="1" operator="greaterThan">
      <formula>0</formula>
    </cfRule>
  </conditionalFormatting>
  <conditionalFormatting sqref="P23:Q23">
    <cfRule type="cellIs" dxfId="17056" priority="3572" stopIfTrue="1" operator="lessThan">
      <formula>0</formula>
    </cfRule>
    <cfRule type="cellIs" dxfId="17055" priority="3573" stopIfTrue="1" operator="greaterThan">
      <formula>0</formula>
    </cfRule>
  </conditionalFormatting>
  <conditionalFormatting sqref="P23:Q23">
    <cfRule type="cellIs" dxfId="17054" priority="3570" stopIfTrue="1" operator="lessThan">
      <formula>0</formula>
    </cfRule>
    <cfRule type="cellIs" dxfId="17053" priority="3571" stopIfTrue="1" operator="greaterThan">
      <formula>0</formula>
    </cfRule>
  </conditionalFormatting>
  <conditionalFormatting sqref="P23:Q23">
    <cfRule type="cellIs" dxfId="17052" priority="3568" stopIfTrue="1" operator="lessThan">
      <formula>0</formula>
    </cfRule>
    <cfRule type="cellIs" dxfId="17051" priority="3569" stopIfTrue="1" operator="greaterThan">
      <formula>0</formula>
    </cfRule>
  </conditionalFormatting>
  <conditionalFormatting sqref="P23:Q23">
    <cfRule type="cellIs" dxfId="17050" priority="3566" stopIfTrue="1" operator="lessThan">
      <formula>0</formula>
    </cfRule>
    <cfRule type="cellIs" dxfId="17049" priority="3567" stopIfTrue="1" operator="greaterThan">
      <formula>0</formula>
    </cfRule>
  </conditionalFormatting>
  <conditionalFormatting sqref="P23:Q23">
    <cfRule type="cellIs" dxfId="17048" priority="3564" stopIfTrue="1" operator="lessThan">
      <formula>0</formula>
    </cfRule>
    <cfRule type="cellIs" dxfId="17047" priority="3565" stopIfTrue="1" operator="greaterThan">
      <formula>0</formula>
    </cfRule>
  </conditionalFormatting>
  <conditionalFormatting sqref="P23:Q23">
    <cfRule type="cellIs" dxfId="17046" priority="3562" stopIfTrue="1" operator="lessThan">
      <formula>0</formula>
    </cfRule>
    <cfRule type="cellIs" dxfId="17045" priority="3563" stopIfTrue="1" operator="greaterThan">
      <formula>0</formula>
    </cfRule>
  </conditionalFormatting>
  <conditionalFormatting sqref="P23:Q23">
    <cfRule type="cellIs" dxfId="17044" priority="3560" stopIfTrue="1" operator="lessThan">
      <formula>0</formula>
    </cfRule>
    <cfRule type="cellIs" dxfId="17043" priority="3561" stopIfTrue="1" operator="greaterThan">
      <formula>0</formula>
    </cfRule>
  </conditionalFormatting>
  <conditionalFormatting sqref="P25:Q25">
    <cfRule type="cellIs" dxfId="17042" priority="3558" stopIfTrue="1" operator="lessThan">
      <formula>0</formula>
    </cfRule>
    <cfRule type="cellIs" dxfId="17041" priority="3559" stopIfTrue="1" operator="greaterThan">
      <formula>0</formula>
    </cfRule>
  </conditionalFormatting>
  <conditionalFormatting sqref="P25:Q25">
    <cfRule type="cellIs" dxfId="17040" priority="3556" stopIfTrue="1" operator="lessThan">
      <formula>0</formula>
    </cfRule>
    <cfRule type="cellIs" dxfId="17039" priority="3557" stopIfTrue="1" operator="greaterThan">
      <formula>0</formula>
    </cfRule>
  </conditionalFormatting>
  <conditionalFormatting sqref="P25:Q25">
    <cfRule type="cellIs" dxfId="17038" priority="3554" stopIfTrue="1" operator="lessThan">
      <formula>0</formula>
    </cfRule>
    <cfRule type="cellIs" dxfId="17037" priority="3555" stopIfTrue="1" operator="greaterThan">
      <formula>0</formula>
    </cfRule>
  </conditionalFormatting>
  <conditionalFormatting sqref="P25:Q25">
    <cfRule type="cellIs" dxfId="17036" priority="3552" stopIfTrue="1" operator="lessThan">
      <formula>0</formula>
    </cfRule>
    <cfRule type="cellIs" dxfId="17035" priority="3553" stopIfTrue="1" operator="greaterThan">
      <formula>0</formula>
    </cfRule>
  </conditionalFormatting>
  <conditionalFormatting sqref="P25:Q25">
    <cfRule type="cellIs" dxfId="17034" priority="3550" stopIfTrue="1" operator="lessThan">
      <formula>0</formula>
    </cfRule>
    <cfRule type="cellIs" dxfId="17033" priority="3551" stopIfTrue="1" operator="greaterThan">
      <formula>0</formula>
    </cfRule>
  </conditionalFormatting>
  <conditionalFormatting sqref="P25:Q25">
    <cfRule type="cellIs" dxfId="17032" priority="3548" stopIfTrue="1" operator="lessThan">
      <formula>0</formula>
    </cfRule>
    <cfRule type="cellIs" dxfId="17031" priority="3549" stopIfTrue="1" operator="greaterThan">
      <formula>0</formula>
    </cfRule>
  </conditionalFormatting>
  <conditionalFormatting sqref="P25:Q25">
    <cfRule type="cellIs" dxfId="17030" priority="3546" stopIfTrue="1" operator="lessThan">
      <formula>0</formula>
    </cfRule>
    <cfRule type="cellIs" dxfId="17029" priority="3547" stopIfTrue="1" operator="greaterThan">
      <formula>0</formula>
    </cfRule>
  </conditionalFormatting>
  <conditionalFormatting sqref="P25:Q25">
    <cfRule type="cellIs" dxfId="17028" priority="3544" stopIfTrue="1" operator="lessThan">
      <formula>0</formula>
    </cfRule>
    <cfRule type="cellIs" dxfId="17027" priority="3545" stopIfTrue="1" operator="greaterThan">
      <formula>0</formula>
    </cfRule>
  </conditionalFormatting>
  <conditionalFormatting sqref="P25:Q25">
    <cfRule type="cellIs" dxfId="17026" priority="3542" stopIfTrue="1" operator="lessThan">
      <formula>0</formula>
    </cfRule>
    <cfRule type="cellIs" dxfId="17025" priority="3543" stopIfTrue="1" operator="greaterThan">
      <formula>0</formula>
    </cfRule>
  </conditionalFormatting>
  <conditionalFormatting sqref="P25:Q25">
    <cfRule type="cellIs" dxfId="17024" priority="3540" stopIfTrue="1" operator="lessThan">
      <formula>0</formula>
    </cfRule>
    <cfRule type="cellIs" dxfId="17023" priority="3541" stopIfTrue="1" operator="greaterThan">
      <formula>0</formula>
    </cfRule>
  </conditionalFormatting>
  <conditionalFormatting sqref="P25:Q25">
    <cfRule type="cellIs" dxfId="17022" priority="3538" stopIfTrue="1" operator="lessThan">
      <formula>0</formula>
    </cfRule>
    <cfRule type="cellIs" dxfId="17021" priority="3539" stopIfTrue="1" operator="greaterThan">
      <formula>0</formula>
    </cfRule>
  </conditionalFormatting>
  <conditionalFormatting sqref="P25:Q25">
    <cfRule type="cellIs" dxfId="17020" priority="3536" stopIfTrue="1" operator="lessThan">
      <formula>0</formula>
    </cfRule>
    <cfRule type="cellIs" dxfId="17019" priority="3537" stopIfTrue="1" operator="greaterThan">
      <formula>0</formula>
    </cfRule>
  </conditionalFormatting>
  <conditionalFormatting sqref="P25:Q25">
    <cfRule type="cellIs" dxfId="17018" priority="3534" stopIfTrue="1" operator="lessThan">
      <formula>0</formula>
    </cfRule>
    <cfRule type="cellIs" dxfId="17017" priority="3535" stopIfTrue="1" operator="greaterThan">
      <formula>0</formula>
    </cfRule>
  </conditionalFormatting>
  <conditionalFormatting sqref="P25:Q25">
    <cfRule type="cellIs" dxfId="17016" priority="3532" stopIfTrue="1" operator="lessThan">
      <formula>0</formula>
    </cfRule>
    <cfRule type="cellIs" dxfId="17015" priority="3533" stopIfTrue="1" operator="greaterThan">
      <formula>0</formula>
    </cfRule>
  </conditionalFormatting>
  <conditionalFormatting sqref="P25:Q25">
    <cfRule type="cellIs" dxfId="17014" priority="3530" stopIfTrue="1" operator="lessThan">
      <formula>0</formula>
    </cfRule>
    <cfRule type="cellIs" dxfId="17013" priority="3531" stopIfTrue="1" operator="greaterThan">
      <formula>0</formula>
    </cfRule>
  </conditionalFormatting>
  <conditionalFormatting sqref="P25:Q25">
    <cfRule type="cellIs" dxfId="17012" priority="3528" stopIfTrue="1" operator="lessThan">
      <formula>0</formula>
    </cfRule>
    <cfRule type="cellIs" dxfId="17011" priority="3529" stopIfTrue="1" operator="greaterThan">
      <formula>0</formula>
    </cfRule>
  </conditionalFormatting>
  <conditionalFormatting sqref="P25:Q25">
    <cfRule type="cellIs" dxfId="17010" priority="3526" stopIfTrue="1" operator="lessThan">
      <formula>0</formula>
    </cfRule>
    <cfRule type="cellIs" dxfId="17009" priority="3527" stopIfTrue="1" operator="greaterThan">
      <formula>0</formula>
    </cfRule>
  </conditionalFormatting>
  <conditionalFormatting sqref="P25:Q25">
    <cfRule type="cellIs" dxfId="17008" priority="3524" stopIfTrue="1" operator="lessThan">
      <formula>0</formula>
    </cfRule>
    <cfRule type="cellIs" dxfId="17007" priority="3525" stopIfTrue="1" operator="greaterThan">
      <formula>0</formula>
    </cfRule>
  </conditionalFormatting>
  <conditionalFormatting sqref="P25:Q25">
    <cfRule type="cellIs" dxfId="17006" priority="3522" stopIfTrue="1" operator="lessThan">
      <formula>0</formula>
    </cfRule>
    <cfRule type="cellIs" dxfId="17005" priority="3523" stopIfTrue="1" operator="greaterThan">
      <formula>0</formula>
    </cfRule>
  </conditionalFormatting>
  <conditionalFormatting sqref="P25:Q25">
    <cfRule type="cellIs" dxfId="17004" priority="3520" stopIfTrue="1" operator="lessThan">
      <formula>0</formula>
    </cfRule>
    <cfRule type="cellIs" dxfId="17003" priority="3521" stopIfTrue="1" operator="greaterThan">
      <formula>0</formula>
    </cfRule>
  </conditionalFormatting>
  <conditionalFormatting sqref="P25:Q25">
    <cfRule type="cellIs" dxfId="17002" priority="3518" stopIfTrue="1" operator="lessThan">
      <formula>0</formula>
    </cfRule>
    <cfRule type="cellIs" dxfId="17001" priority="3519" stopIfTrue="1" operator="greaterThan">
      <formula>0</formula>
    </cfRule>
  </conditionalFormatting>
  <conditionalFormatting sqref="P25:Q25">
    <cfRule type="cellIs" dxfId="17000" priority="3516" stopIfTrue="1" operator="lessThan">
      <formula>0</formula>
    </cfRule>
    <cfRule type="cellIs" dxfId="16999" priority="3517" stopIfTrue="1" operator="greaterThan">
      <formula>0</formula>
    </cfRule>
  </conditionalFormatting>
  <conditionalFormatting sqref="P25:Q25">
    <cfRule type="cellIs" dxfId="16998" priority="3514" stopIfTrue="1" operator="lessThan">
      <formula>0</formula>
    </cfRule>
    <cfRule type="cellIs" dxfId="16997" priority="3515" stopIfTrue="1" operator="greaterThan">
      <formula>0</formula>
    </cfRule>
  </conditionalFormatting>
  <conditionalFormatting sqref="P25:Q25">
    <cfRule type="cellIs" dxfId="16996" priority="3512" stopIfTrue="1" operator="lessThan">
      <formula>0</formula>
    </cfRule>
    <cfRule type="cellIs" dxfId="16995" priority="3513" stopIfTrue="1" operator="greaterThan">
      <formula>0</formula>
    </cfRule>
  </conditionalFormatting>
  <conditionalFormatting sqref="P25:Q25">
    <cfRule type="cellIs" dxfId="16994" priority="3510" stopIfTrue="1" operator="lessThan">
      <formula>0</formula>
    </cfRule>
    <cfRule type="cellIs" dxfId="16993" priority="3511" stopIfTrue="1" operator="greaterThan">
      <formula>0</formula>
    </cfRule>
  </conditionalFormatting>
  <conditionalFormatting sqref="P25:Q25">
    <cfRule type="cellIs" dxfId="16992" priority="3508" stopIfTrue="1" operator="lessThan">
      <formula>0</formula>
    </cfRule>
    <cfRule type="cellIs" dxfId="16991" priority="3509" stopIfTrue="1" operator="greaterThan">
      <formula>0</formula>
    </cfRule>
  </conditionalFormatting>
  <conditionalFormatting sqref="P25:Q25">
    <cfRule type="cellIs" dxfId="16990" priority="3506" stopIfTrue="1" operator="lessThan">
      <formula>0</formula>
    </cfRule>
    <cfRule type="cellIs" dxfId="16989" priority="3507" stopIfTrue="1" operator="greaterThan">
      <formula>0</formula>
    </cfRule>
  </conditionalFormatting>
  <conditionalFormatting sqref="P25:Q25">
    <cfRule type="cellIs" dxfId="16988" priority="3504" stopIfTrue="1" operator="lessThan">
      <formula>0</formula>
    </cfRule>
    <cfRule type="cellIs" dxfId="16987" priority="3505" stopIfTrue="1" operator="greaterThan">
      <formula>0</formula>
    </cfRule>
  </conditionalFormatting>
  <conditionalFormatting sqref="P25:Q25">
    <cfRule type="cellIs" dxfId="16986" priority="3502" stopIfTrue="1" operator="lessThan">
      <formula>0</formula>
    </cfRule>
    <cfRule type="cellIs" dxfId="16985" priority="3503" stopIfTrue="1" operator="greaterThan">
      <formula>0</formula>
    </cfRule>
  </conditionalFormatting>
  <conditionalFormatting sqref="P25:Q25">
    <cfRule type="cellIs" dxfId="16984" priority="3500" stopIfTrue="1" operator="lessThan">
      <formula>0</formula>
    </cfRule>
    <cfRule type="cellIs" dxfId="16983" priority="3501" stopIfTrue="1" operator="greaterThan">
      <formula>0</formula>
    </cfRule>
  </conditionalFormatting>
  <conditionalFormatting sqref="P25:Q25">
    <cfRule type="cellIs" dxfId="16982" priority="3498" stopIfTrue="1" operator="lessThan">
      <formula>0</formula>
    </cfRule>
    <cfRule type="cellIs" dxfId="16981" priority="3499" stopIfTrue="1" operator="greaterThan">
      <formula>0</formula>
    </cfRule>
  </conditionalFormatting>
  <conditionalFormatting sqref="P25:Q25">
    <cfRule type="cellIs" dxfId="16980" priority="3496" stopIfTrue="1" operator="lessThan">
      <formula>0</formula>
    </cfRule>
    <cfRule type="cellIs" dxfId="16979" priority="3497" stopIfTrue="1" operator="greaterThan">
      <formula>0</formula>
    </cfRule>
  </conditionalFormatting>
  <conditionalFormatting sqref="P25:Q25">
    <cfRule type="cellIs" dxfId="16978" priority="3494" stopIfTrue="1" operator="lessThan">
      <formula>0</formula>
    </cfRule>
    <cfRule type="cellIs" dxfId="16977" priority="3495" stopIfTrue="1" operator="greaterThan">
      <formula>0</formula>
    </cfRule>
  </conditionalFormatting>
  <conditionalFormatting sqref="P25:Q25">
    <cfRule type="cellIs" dxfId="16976" priority="3492" stopIfTrue="1" operator="lessThan">
      <formula>0</formula>
    </cfRule>
    <cfRule type="cellIs" dxfId="16975" priority="3493" stopIfTrue="1" operator="greaterThan">
      <formula>0</formula>
    </cfRule>
  </conditionalFormatting>
  <conditionalFormatting sqref="P25:Q25">
    <cfRule type="cellIs" dxfId="16974" priority="3490" stopIfTrue="1" operator="lessThan">
      <formula>0</formula>
    </cfRule>
    <cfRule type="cellIs" dxfId="16973" priority="3491" stopIfTrue="1" operator="greaterThan">
      <formula>0</formula>
    </cfRule>
  </conditionalFormatting>
  <conditionalFormatting sqref="P25:Q25">
    <cfRule type="cellIs" dxfId="16972" priority="3488" stopIfTrue="1" operator="lessThan">
      <formula>0</formula>
    </cfRule>
    <cfRule type="cellIs" dxfId="16971" priority="3489" stopIfTrue="1" operator="greaterThan">
      <formula>0</formula>
    </cfRule>
  </conditionalFormatting>
  <conditionalFormatting sqref="P25:Q25">
    <cfRule type="cellIs" dxfId="16970" priority="3486" stopIfTrue="1" operator="lessThan">
      <formula>0</formula>
    </cfRule>
    <cfRule type="cellIs" dxfId="16969" priority="3487" stopIfTrue="1" operator="greaterThan">
      <formula>0</formula>
    </cfRule>
  </conditionalFormatting>
  <conditionalFormatting sqref="P25:Q25">
    <cfRule type="cellIs" dxfId="16968" priority="3484" stopIfTrue="1" operator="lessThan">
      <formula>0</formula>
    </cfRule>
    <cfRule type="cellIs" dxfId="16967" priority="3485" stopIfTrue="1" operator="greaterThan">
      <formula>0</formula>
    </cfRule>
  </conditionalFormatting>
  <conditionalFormatting sqref="P25:Q25">
    <cfRule type="cellIs" dxfId="16966" priority="3482" stopIfTrue="1" operator="lessThan">
      <formula>0</formula>
    </cfRule>
    <cfRule type="cellIs" dxfId="16965" priority="3483" stopIfTrue="1" operator="greaterThan">
      <formula>0</formula>
    </cfRule>
  </conditionalFormatting>
  <conditionalFormatting sqref="P25:Q25">
    <cfRule type="cellIs" dxfId="16964" priority="3480" stopIfTrue="1" operator="lessThan">
      <formula>0</formula>
    </cfRule>
    <cfRule type="cellIs" dxfId="16963" priority="3481" stopIfTrue="1" operator="greaterThan">
      <formula>0</formula>
    </cfRule>
  </conditionalFormatting>
  <conditionalFormatting sqref="P25:Q25">
    <cfRule type="cellIs" dxfId="16962" priority="3478" stopIfTrue="1" operator="lessThan">
      <formula>0</formula>
    </cfRule>
    <cfRule type="cellIs" dxfId="16961" priority="3479" stopIfTrue="1" operator="greaterThan">
      <formula>0</formula>
    </cfRule>
  </conditionalFormatting>
  <conditionalFormatting sqref="P25:Q25">
    <cfRule type="cellIs" dxfId="16960" priority="3476" stopIfTrue="1" operator="lessThan">
      <formula>0</formula>
    </cfRule>
    <cfRule type="cellIs" dxfId="16959" priority="3477" stopIfTrue="1" operator="greaterThan">
      <formula>0</formula>
    </cfRule>
  </conditionalFormatting>
  <conditionalFormatting sqref="P27:Q27">
    <cfRule type="cellIs" dxfId="16958" priority="3474" stopIfTrue="1" operator="lessThan">
      <formula>0</formula>
    </cfRule>
    <cfRule type="cellIs" dxfId="16957" priority="3475" stopIfTrue="1" operator="greaterThan">
      <formula>0</formula>
    </cfRule>
  </conditionalFormatting>
  <conditionalFormatting sqref="P27:Q27">
    <cfRule type="cellIs" dxfId="16956" priority="3472" stopIfTrue="1" operator="lessThan">
      <formula>0</formula>
    </cfRule>
    <cfRule type="cellIs" dxfId="16955" priority="3473" stopIfTrue="1" operator="greaterThan">
      <formula>0</formula>
    </cfRule>
  </conditionalFormatting>
  <conditionalFormatting sqref="P27:Q27">
    <cfRule type="cellIs" dxfId="16954" priority="3470" stopIfTrue="1" operator="lessThan">
      <formula>0</formula>
    </cfRule>
    <cfRule type="cellIs" dxfId="16953" priority="3471" stopIfTrue="1" operator="greaterThan">
      <formula>0</formula>
    </cfRule>
  </conditionalFormatting>
  <conditionalFormatting sqref="P27:Q27">
    <cfRule type="cellIs" dxfId="16952" priority="3468" stopIfTrue="1" operator="lessThan">
      <formula>0</formula>
    </cfRule>
    <cfRule type="cellIs" dxfId="16951" priority="3469" stopIfTrue="1" operator="greaterThan">
      <formula>0</formula>
    </cfRule>
  </conditionalFormatting>
  <conditionalFormatting sqref="P27:Q27">
    <cfRule type="cellIs" dxfId="16950" priority="3466" stopIfTrue="1" operator="lessThan">
      <formula>0</formula>
    </cfRule>
    <cfRule type="cellIs" dxfId="16949" priority="3467" stopIfTrue="1" operator="greaterThan">
      <formula>0</formula>
    </cfRule>
  </conditionalFormatting>
  <conditionalFormatting sqref="P27:Q27">
    <cfRule type="cellIs" dxfId="16948" priority="3464" stopIfTrue="1" operator="lessThan">
      <formula>0</formula>
    </cfRule>
    <cfRule type="cellIs" dxfId="16947" priority="3465" stopIfTrue="1" operator="greaterThan">
      <formula>0</formula>
    </cfRule>
  </conditionalFormatting>
  <conditionalFormatting sqref="P27:Q27">
    <cfRule type="cellIs" dxfId="16946" priority="3462" stopIfTrue="1" operator="lessThan">
      <formula>0</formula>
    </cfRule>
    <cfRule type="cellIs" dxfId="16945" priority="3463" stopIfTrue="1" operator="greaterThan">
      <formula>0</formula>
    </cfRule>
  </conditionalFormatting>
  <conditionalFormatting sqref="P27:Q27">
    <cfRule type="cellIs" dxfId="16944" priority="3460" stopIfTrue="1" operator="lessThan">
      <formula>0</formula>
    </cfRule>
    <cfRule type="cellIs" dxfId="16943" priority="3461" stopIfTrue="1" operator="greaterThan">
      <formula>0</formula>
    </cfRule>
  </conditionalFormatting>
  <conditionalFormatting sqref="P27:Q27">
    <cfRule type="cellIs" dxfId="16942" priority="3458" stopIfTrue="1" operator="lessThan">
      <formula>0</formula>
    </cfRule>
    <cfRule type="cellIs" dxfId="16941" priority="3459" stopIfTrue="1" operator="greaterThan">
      <formula>0</formula>
    </cfRule>
  </conditionalFormatting>
  <conditionalFormatting sqref="P27:Q27">
    <cfRule type="cellIs" dxfId="16940" priority="3456" stopIfTrue="1" operator="lessThan">
      <formula>0</formula>
    </cfRule>
    <cfRule type="cellIs" dxfId="16939" priority="3457" stopIfTrue="1" operator="greaterThan">
      <formula>0</formula>
    </cfRule>
  </conditionalFormatting>
  <conditionalFormatting sqref="P27:Q27">
    <cfRule type="cellIs" dxfId="16938" priority="3454" stopIfTrue="1" operator="lessThan">
      <formula>0</formula>
    </cfRule>
    <cfRule type="cellIs" dxfId="16937" priority="3455" stopIfTrue="1" operator="greaterThan">
      <formula>0</formula>
    </cfRule>
  </conditionalFormatting>
  <conditionalFormatting sqref="P27:Q27">
    <cfRule type="cellIs" dxfId="16936" priority="3452" stopIfTrue="1" operator="lessThan">
      <formula>0</formula>
    </cfRule>
    <cfRule type="cellIs" dxfId="16935" priority="3453" stopIfTrue="1" operator="greaterThan">
      <formula>0</formula>
    </cfRule>
  </conditionalFormatting>
  <conditionalFormatting sqref="P27:Q27">
    <cfRule type="cellIs" dxfId="16934" priority="3450" stopIfTrue="1" operator="lessThan">
      <formula>0</formula>
    </cfRule>
    <cfRule type="cellIs" dxfId="16933" priority="3451" stopIfTrue="1" operator="greaterThan">
      <formula>0</formula>
    </cfRule>
  </conditionalFormatting>
  <conditionalFormatting sqref="P27:Q27">
    <cfRule type="cellIs" dxfId="16932" priority="3448" stopIfTrue="1" operator="lessThan">
      <formula>0</formula>
    </cfRule>
    <cfRule type="cellIs" dxfId="16931" priority="3449" stopIfTrue="1" operator="greaterThan">
      <formula>0</formula>
    </cfRule>
  </conditionalFormatting>
  <conditionalFormatting sqref="P27:Q27">
    <cfRule type="cellIs" dxfId="16930" priority="3446" stopIfTrue="1" operator="lessThan">
      <formula>0</formula>
    </cfRule>
    <cfRule type="cellIs" dxfId="16929" priority="3447" stopIfTrue="1" operator="greaterThan">
      <formula>0</formula>
    </cfRule>
  </conditionalFormatting>
  <conditionalFormatting sqref="P27:Q27">
    <cfRule type="cellIs" dxfId="16928" priority="3444" stopIfTrue="1" operator="lessThan">
      <formula>0</formula>
    </cfRule>
    <cfRule type="cellIs" dxfId="16927" priority="3445" stopIfTrue="1" operator="greaterThan">
      <formula>0</formula>
    </cfRule>
  </conditionalFormatting>
  <conditionalFormatting sqref="P27:Q27">
    <cfRule type="cellIs" dxfId="16926" priority="3442" stopIfTrue="1" operator="lessThan">
      <formula>0</formula>
    </cfRule>
    <cfRule type="cellIs" dxfId="16925" priority="3443" stopIfTrue="1" operator="greaterThan">
      <formula>0</formula>
    </cfRule>
  </conditionalFormatting>
  <conditionalFormatting sqref="P27:Q27">
    <cfRule type="cellIs" dxfId="16924" priority="3440" stopIfTrue="1" operator="lessThan">
      <formula>0</formula>
    </cfRule>
    <cfRule type="cellIs" dxfId="16923" priority="3441" stopIfTrue="1" operator="greaterThan">
      <formula>0</formula>
    </cfRule>
  </conditionalFormatting>
  <conditionalFormatting sqref="P27:Q27">
    <cfRule type="cellIs" dxfId="16922" priority="3438" stopIfTrue="1" operator="lessThan">
      <formula>0</formula>
    </cfRule>
    <cfRule type="cellIs" dxfId="16921" priority="3439" stopIfTrue="1" operator="greaterThan">
      <formula>0</formula>
    </cfRule>
  </conditionalFormatting>
  <conditionalFormatting sqref="P27:Q27">
    <cfRule type="cellIs" dxfId="16920" priority="3436" stopIfTrue="1" operator="lessThan">
      <formula>0</formula>
    </cfRule>
    <cfRule type="cellIs" dxfId="16919" priority="3437" stopIfTrue="1" operator="greaterThan">
      <formula>0</formula>
    </cfRule>
  </conditionalFormatting>
  <conditionalFormatting sqref="P27:Q27">
    <cfRule type="cellIs" dxfId="16918" priority="3434" stopIfTrue="1" operator="lessThan">
      <formula>0</formula>
    </cfRule>
    <cfRule type="cellIs" dxfId="16917" priority="3435" stopIfTrue="1" operator="greaterThan">
      <formula>0</formula>
    </cfRule>
  </conditionalFormatting>
  <conditionalFormatting sqref="P27:Q27">
    <cfRule type="cellIs" dxfId="16916" priority="3432" stopIfTrue="1" operator="lessThan">
      <formula>0</formula>
    </cfRule>
    <cfRule type="cellIs" dxfId="16915" priority="3433" stopIfTrue="1" operator="greaterThan">
      <formula>0</formula>
    </cfRule>
  </conditionalFormatting>
  <conditionalFormatting sqref="P27:Q27">
    <cfRule type="cellIs" dxfId="16914" priority="3430" stopIfTrue="1" operator="lessThan">
      <formula>0</formula>
    </cfRule>
    <cfRule type="cellIs" dxfId="16913" priority="3431" stopIfTrue="1" operator="greaterThan">
      <formula>0</formula>
    </cfRule>
  </conditionalFormatting>
  <conditionalFormatting sqref="P27:Q27">
    <cfRule type="cellIs" dxfId="16912" priority="3428" stopIfTrue="1" operator="lessThan">
      <formula>0</formula>
    </cfRule>
    <cfRule type="cellIs" dxfId="16911" priority="3429" stopIfTrue="1" operator="greaterThan">
      <formula>0</formula>
    </cfRule>
  </conditionalFormatting>
  <conditionalFormatting sqref="P27:Q27">
    <cfRule type="cellIs" dxfId="16910" priority="3426" stopIfTrue="1" operator="lessThan">
      <formula>0</formula>
    </cfRule>
    <cfRule type="cellIs" dxfId="16909" priority="3427" stopIfTrue="1" operator="greaterThan">
      <formula>0</formula>
    </cfRule>
  </conditionalFormatting>
  <conditionalFormatting sqref="P27:Q27">
    <cfRule type="cellIs" dxfId="16908" priority="3424" stopIfTrue="1" operator="lessThan">
      <formula>0</formula>
    </cfRule>
    <cfRule type="cellIs" dxfId="16907" priority="3425" stopIfTrue="1" operator="greaterThan">
      <formula>0</formula>
    </cfRule>
  </conditionalFormatting>
  <conditionalFormatting sqref="P27:Q27">
    <cfRule type="cellIs" dxfId="16906" priority="3422" stopIfTrue="1" operator="lessThan">
      <formula>0</formula>
    </cfRule>
    <cfRule type="cellIs" dxfId="16905" priority="3423" stopIfTrue="1" operator="greaterThan">
      <formula>0</formula>
    </cfRule>
  </conditionalFormatting>
  <conditionalFormatting sqref="P27:Q27">
    <cfRule type="cellIs" dxfId="16904" priority="3420" stopIfTrue="1" operator="lessThan">
      <formula>0</formula>
    </cfRule>
    <cfRule type="cellIs" dxfId="16903" priority="3421" stopIfTrue="1" operator="greaterThan">
      <formula>0</formula>
    </cfRule>
  </conditionalFormatting>
  <conditionalFormatting sqref="P27:Q27">
    <cfRule type="cellIs" dxfId="16902" priority="3418" stopIfTrue="1" operator="lessThan">
      <formula>0</formula>
    </cfRule>
    <cfRule type="cellIs" dxfId="16901" priority="3419" stopIfTrue="1" operator="greaterThan">
      <formula>0</formula>
    </cfRule>
  </conditionalFormatting>
  <conditionalFormatting sqref="P27:Q27">
    <cfRule type="cellIs" dxfId="16900" priority="3416" stopIfTrue="1" operator="lessThan">
      <formula>0</formula>
    </cfRule>
    <cfRule type="cellIs" dxfId="16899" priority="3417" stopIfTrue="1" operator="greaterThan">
      <formula>0</formula>
    </cfRule>
  </conditionalFormatting>
  <conditionalFormatting sqref="P27:Q27">
    <cfRule type="cellIs" dxfId="16898" priority="3414" stopIfTrue="1" operator="lessThan">
      <formula>0</formula>
    </cfRule>
    <cfRule type="cellIs" dxfId="16897" priority="3415" stopIfTrue="1" operator="greaterThan">
      <formula>0</formula>
    </cfRule>
  </conditionalFormatting>
  <conditionalFormatting sqref="P27:Q27">
    <cfRule type="cellIs" dxfId="16896" priority="3412" stopIfTrue="1" operator="lessThan">
      <formula>0</formula>
    </cfRule>
    <cfRule type="cellIs" dxfId="16895" priority="3413" stopIfTrue="1" operator="greaterThan">
      <formula>0</formula>
    </cfRule>
  </conditionalFormatting>
  <conditionalFormatting sqref="P27:Q27">
    <cfRule type="cellIs" dxfId="16894" priority="3410" stopIfTrue="1" operator="lessThan">
      <formula>0</formula>
    </cfRule>
    <cfRule type="cellIs" dxfId="16893" priority="3411" stopIfTrue="1" operator="greaterThan">
      <formula>0</formula>
    </cfRule>
  </conditionalFormatting>
  <conditionalFormatting sqref="P27:Q27">
    <cfRule type="cellIs" dxfId="16892" priority="3408" stopIfTrue="1" operator="lessThan">
      <formula>0</formula>
    </cfRule>
    <cfRule type="cellIs" dxfId="16891" priority="3409" stopIfTrue="1" operator="greaterThan">
      <formula>0</formula>
    </cfRule>
  </conditionalFormatting>
  <conditionalFormatting sqref="P27:Q27">
    <cfRule type="cellIs" dxfId="16890" priority="3406" stopIfTrue="1" operator="lessThan">
      <formula>0</formula>
    </cfRule>
    <cfRule type="cellIs" dxfId="16889" priority="3407" stopIfTrue="1" operator="greaterThan">
      <formula>0</formula>
    </cfRule>
  </conditionalFormatting>
  <conditionalFormatting sqref="P27:Q27">
    <cfRule type="cellIs" dxfId="16888" priority="3404" stopIfTrue="1" operator="lessThan">
      <formula>0</formula>
    </cfRule>
    <cfRule type="cellIs" dxfId="16887" priority="3405" stopIfTrue="1" operator="greaterThan">
      <formula>0</formula>
    </cfRule>
  </conditionalFormatting>
  <conditionalFormatting sqref="P27:Q27">
    <cfRule type="cellIs" dxfId="16886" priority="3402" stopIfTrue="1" operator="lessThan">
      <formula>0</formula>
    </cfRule>
    <cfRule type="cellIs" dxfId="16885" priority="3403" stopIfTrue="1" operator="greaterThan">
      <formula>0</formula>
    </cfRule>
  </conditionalFormatting>
  <conditionalFormatting sqref="P27:Q27">
    <cfRule type="cellIs" dxfId="16884" priority="3400" stopIfTrue="1" operator="lessThan">
      <formula>0</formula>
    </cfRule>
    <cfRule type="cellIs" dxfId="16883" priority="3401" stopIfTrue="1" operator="greaterThan">
      <formula>0</formula>
    </cfRule>
  </conditionalFormatting>
  <conditionalFormatting sqref="P27:Q27">
    <cfRule type="cellIs" dxfId="16882" priority="3398" stopIfTrue="1" operator="lessThan">
      <formula>0</formula>
    </cfRule>
    <cfRule type="cellIs" dxfId="16881" priority="3399" stopIfTrue="1" operator="greaterThan">
      <formula>0</formula>
    </cfRule>
  </conditionalFormatting>
  <conditionalFormatting sqref="P27:Q27">
    <cfRule type="cellIs" dxfId="16880" priority="3396" stopIfTrue="1" operator="lessThan">
      <formula>0</formula>
    </cfRule>
    <cfRule type="cellIs" dxfId="16879" priority="3397" stopIfTrue="1" operator="greaterThan">
      <formula>0</formula>
    </cfRule>
  </conditionalFormatting>
  <conditionalFormatting sqref="P27:Q27">
    <cfRule type="cellIs" dxfId="16878" priority="3394" stopIfTrue="1" operator="lessThan">
      <formula>0</formula>
    </cfRule>
    <cfRule type="cellIs" dxfId="16877" priority="3395" stopIfTrue="1" operator="greaterThan">
      <formula>0</formula>
    </cfRule>
  </conditionalFormatting>
  <conditionalFormatting sqref="P27:Q27">
    <cfRule type="cellIs" dxfId="16876" priority="3392" stopIfTrue="1" operator="lessThan">
      <formula>0</formula>
    </cfRule>
    <cfRule type="cellIs" dxfId="16875" priority="3393" stopIfTrue="1" operator="greaterThan">
      <formula>0</formula>
    </cfRule>
  </conditionalFormatting>
  <conditionalFormatting sqref="P29:Q29">
    <cfRule type="cellIs" dxfId="16874" priority="3390" stopIfTrue="1" operator="lessThan">
      <formula>0</formula>
    </cfRule>
    <cfRule type="cellIs" dxfId="16873" priority="3391" stopIfTrue="1" operator="greaterThan">
      <formula>0</formula>
    </cfRule>
  </conditionalFormatting>
  <conditionalFormatting sqref="P29:Q29">
    <cfRule type="cellIs" dxfId="16872" priority="3388" stopIfTrue="1" operator="lessThan">
      <formula>0</formula>
    </cfRule>
    <cfRule type="cellIs" dxfId="16871" priority="3389" stopIfTrue="1" operator="greaterThan">
      <formula>0</formula>
    </cfRule>
  </conditionalFormatting>
  <conditionalFormatting sqref="P29:Q29">
    <cfRule type="cellIs" dxfId="16870" priority="3386" stopIfTrue="1" operator="lessThan">
      <formula>0</formula>
    </cfRule>
    <cfRule type="cellIs" dxfId="16869" priority="3387" stopIfTrue="1" operator="greaterThan">
      <formula>0</formula>
    </cfRule>
  </conditionalFormatting>
  <conditionalFormatting sqref="P29:Q29">
    <cfRule type="cellIs" dxfId="16868" priority="3384" stopIfTrue="1" operator="lessThan">
      <formula>0</formula>
    </cfRule>
    <cfRule type="cellIs" dxfId="16867" priority="3385" stopIfTrue="1" operator="greaterThan">
      <formula>0</formula>
    </cfRule>
  </conditionalFormatting>
  <conditionalFormatting sqref="P29:Q29">
    <cfRule type="cellIs" dxfId="16866" priority="3382" stopIfTrue="1" operator="lessThan">
      <formula>0</formula>
    </cfRule>
    <cfRule type="cellIs" dxfId="16865" priority="3383" stopIfTrue="1" operator="greaterThan">
      <formula>0</formula>
    </cfRule>
  </conditionalFormatting>
  <conditionalFormatting sqref="P29:Q29">
    <cfRule type="cellIs" dxfId="16864" priority="3380" stopIfTrue="1" operator="lessThan">
      <formula>0</formula>
    </cfRule>
    <cfRule type="cellIs" dxfId="16863" priority="3381" stopIfTrue="1" operator="greaterThan">
      <formula>0</formula>
    </cfRule>
  </conditionalFormatting>
  <conditionalFormatting sqref="P29:Q29">
    <cfRule type="cellIs" dxfId="16862" priority="3378" stopIfTrue="1" operator="lessThan">
      <formula>0</formula>
    </cfRule>
    <cfRule type="cellIs" dxfId="16861" priority="3379" stopIfTrue="1" operator="greaterThan">
      <formula>0</formula>
    </cfRule>
  </conditionalFormatting>
  <conditionalFormatting sqref="P29:Q29">
    <cfRule type="cellIs" dxfId="16860" priority="3376" stopIfTrue="1" operator="lessThan">
      <formula>0</formula>
    </cfRule>
    <cfRule type="cellIs" dxfId="16859" priority="3377" stopIfTrue="1" operator="greaterThan">
      <formula>0</formula>
    </cfRule>
  </conditionalFormatting>
  <conditionalFormatting sqref="P29:Q29">
    <cfRule type="cellIs" dxfId="16858" priority="3374" stopIfTrue="1" operator="lessThan">
      <formula>0</formula>
    </cfRule>
    <cfRule type="cellIs" dxfId="16857" priority="3375" stopIfTrue="1" operator="greaterThan">
      <formula>0</formula>
    </cfRule>
  </conditionalFormatting>
  <conditionalFormatting sqref="P29:Q29">
    <cfRule type="cellIs" dxfId="16856" priority="3372" stopIfTrue="1" operator="lessThan">
      <formula>0</formula>
    </cfRule>
    <cfRule type="cellIs" dxfId="16855" priority="3373" stopIfTrue="1" operator="greaterThan">
      <formula>0</formula>
    </cfRule>
  </conditionalFormatting>
  <conditionalFormatting sqref="P29:Q29">
    <cfRule type="cellIs" dxfId="16854" priority="3370" stopIfTrue="1" operator="lessThan">
      <formula>0</formula>
    </cfRule>
    <cfRule type="cellIs" dxfId="16853" priority="3371" stopIfTrue="1" operator="greaterThan">
      <formula>0</formula>
    </cfRule>
  </conditionalFormatting>
  <conditionalFormatting sqref="P29:Q29">
    <cfRule type="cellIs" dxfId="16852" priority="3368" stopIfTrue="1" operator="lessThan">
      <formula>0</formula>
    </cfRule>
    <cfRule type="cellIs" dxfId="16851" priority="3369" stopIfTrue="1" operator="greaterThan">
      <formula>0</formula>
    </cfRule>
  </conditionalFormatting>
  <conditionalFormatting sqref="P29:Q29">
    <cfRule type="cellIs" dxfId="16850" priority="3366" stopIfTrue="1" operator="lessThan">
      <formula>0</formula>
    </cfRule>
    <cfRule type="cellIs" dxfId="16849" priority="3367" stopIfTrue="1" operator="greaterThan">
      <formula>0</formula>
    </cfRule>
  </conditionalFormatting>
  <conditionalFormatting sqref="P29:Q29">
    <cfRule type="cellIs" dxfId="16848" priority="3364" stopIfTrue="1" operator="lessThan">
      <formula>0</formula>
    </cfRule>
    <cfRule type="cellIs" dxfId="16847" priority="3365" stopIfTrue="1" operator="greaterThan">
      <formula>0</formula>
    </cfRule>
  </conditionalFormatting>
  <conditionalFormatting sqref="P29:Q29">
    <cfRule type="cellIs" dxfId="16846" priority="3362" stopIfTrue="1" operator="lessThan">
      <formula>0</formula>
    </cfRule>
    <cfRule type="cellIs" dxfId="16845" priority="3363" stopIfTrue="1" operator="greaterThan">
      <formula>0</formula>
    </cfRule>
  </conditionalFormatting>
  <conditionalFormatting sqref="P29:Q29">
    <cfRule type="cellIs" dxfId="16844" priority="3360" stopIfTrue="1" operator="lessThan">
      <formula>0</formula>
    </cfRule>
    <cfRule type="cellIs" dxfId="16843" priority="3361" stopIfTrue="1" operator="greaterThan">
      <formula>0</formula>
    </cfRule>
  </conditionalFormatting>
  <conditionalFormatting sqref="P29:Q29">
    <cfRule type="cellIs" dxfId="16842" priority="3358" stopIfTrue="1" operator="lessThan">
      <formula>0</formula>
    </cfRule>
    <cfRule type="cellIs" dxfId="16841" priority="3359" stopIfTrue="1" operator="greaterThan">
      <formula>0</formula>
    </cfRule>
  </conditionalFormatting>
  <conditionalFormatting sqref="P29:Q29">
    <cfRule type="cellIs" dxfId="16840" priority="3356" stopIfTrue="1" operator="lessThan">
      <formula>0</formula>
    </cfRule>
    <cfRule type="cellIs" dxfId="16839" priority="3357" stopIfTrue="1" operator="greaterThan">
      <formula>0</formula>
    </cfRule>
  </conditionalFormatting>
  <conditionalFormatting sqref="P29:Q29">
    <cfRule type="cellIs" dxfId="16838" priority="3354" stopIfTrue="1" operator="lessThan">
      <formula>0</formula>
    </cfRule>
    <cfRule type="cellIs" dxfId="16837" priority="3355" stopIfTrue="1" operator="greaterThan">
      <formula>0</formula>
    </cfRule>
  </conditionalFormatting>
  <conditionalFormatting sqref="P29:Q29">
    <cfRule type="cellIs" dxfId="16836" priority="3352" stopIfTrue="1" operator="lessThan">
      <formula>0</formula>
    </cfRule>
    <cfRule type="cellIs" dxfId="16835" priority="3353" stopIfTrue="1" operator="greaterThan">
      <formula>0</formula>
    </cfRule>
  </conditionalFormatting>
  <conditionalFormatting sqref="P29:Q29">
    <cfRule type="cellIs" dxfId="16834" priority="3350" stopIfTrue="1" operator="lessThan">
      <formula>0</formula>
    </cfRule>
    <cfRule type="cellIs" dxfId="16833" priority="3351" stopIfTrue="1" operator="greaterThan">
      <formula>0</formula>
    </cfRule>
  </conditionalFormatting>
  <conditionalFormatting sqref="P29:Q29">
    <cfRule type="cellIs" dxfId="16832" priority="3348" stopIfTrue="1" operator="lessThan">
      <formula>0</formula>
    </cfRule>
    <cfRule type="cellIs" dxfId="16831" priority="3349" stopIfTrue="1" operator="greaterThan">
      <formula>0</formula>
    </cfRule>
  </conditionalFormatting>
  <conditionalFormatting sqref="P29:Q29">
    <cfRule type="cellIs" dxfId="16830" priority="3346" stopIfTrue="1" operator="lessThan">
      <formula>0</formula>
    </cfRule>
    <cfRule type="cellIs" dxfId="16829" priority="3347" stopIfTrue="1" operator="greaterThan">
      <formula>0</formula>
    </cfRule>
  </conditionalFormatting>
  <conditionalFormatting sqref="P29:Q29">
    <cfRule type="cellIs" dxfId="16828" priority="3344" stopIfTrue="1" operator="lessThan">
      <formula>0</formula>
    </cfRule>
    <cfRule type="cellIs" dxfId="16827" priority="3345" stopIfTrue="1" operator="greaterThan">
      <formula>0</formula>
    </cfRule>
  </conditionalFormatting>
  <conditionalFormatting sqref="P29:Q29">
    <cfRule type="cellIs" dxfId="16826" priority="3342" stopIfTrue="1" operator="lessThan">
      <formula>0</formula>
    </cfRule>
    <cfRule type="cellIs" dxfId="16825" priority="3343" stopIfTrue="1" operator="greaterThan">
      <formula>0</formula>
    </cfRule>
  </conditionalFormatting>
  <conditionalFormatting sqref="P29:Q29">
    <cfRule type="cellIs" dxfId="16824" priority="3340" stopIfTrue="1" operator="lessThan">
      <formula>0</formula>
    </cfRule>
    <cfRule type="cellIs" dxfId="16823" priority="3341" stopIfTrue="1" operator="greaterThan">
      <formula>0</formula>
    </cfRule>
  </conditionalFormatting>
  <conditionalFormatting sqref="P29:Q29">
    <cfRule type="cellIs" dxfId="16822" priority="3338" stopIfTrue="1" operator="lessThan">
      <formula>0</formula>
    </cfRule>
    <cfRule type="cellIs" dxfId="16821" priority="3339" stopIfTrue="1" operator="greaterThan">
      <formula>0</formula>
    </cfRule>
  </conditionalFormatting>
  <conditionalFormatting sqref="P29:Q29">
    <cfRule type="cellIs" dxfId="16820" priority="3336" stopIfTrue="1" operator="lessThan">
      <formula>0</formula>
    </cfRule>
    <cfRule type="cellIs" dxfId="16819" priority="3337" stopIfTrue="1" operator="greaterThan">
      <formula>0</formula>
    </cfRule>
  </conditionalFormatting>
  <conditionalFormatting sqref="P29:Q29">
    <cfRule type="cellIs" dxfId="16818" priority="3334" stopIfTrue="1" operator="lessThan">
      <formula>0</formula>
    </cfRule>
    <cfRule type="cellIs" dxfId="16817" priority="3335" stopIfTrue="1" operator="greaterThan">
      <formula>0</formula>
    </cfRule>
  </conditionalFormatting>
  <conditionalFormatting sqref="P29:Q29">
    <cfRule type="cellIs" dxfId="16816" priority="3332" stopIfTrue="1" operator="lessThan">
      <formula>0</formula>
    </cfRule>
    <cfRule type="cellIs" dxfId="16815" priority="3333" stopIfTrue="1" operator="greaterThan">
      <formula>0</formula>
    </cfRule>
  </conditionalFormatting>
  <conditionalFormatting sqref="P29:Q29">
    <cfRule type="cellIs" dxfId="16814" priority="3330" stopIfTrue="1" operator="lessThan">
      <formula>0</formula>
    </cfRule>
    <cfRule type="cellIs" dxfId="16813" priority="3331" stopIfTrue="1" operator="greaterThan">
      <formula>0</formula>
    </cfRule>
  </conditionalFormatting>
  <conditionalFormatting sqref="P29:Q29">
    <cfRule type="cellIs" dxfId="16812" priority="3328" stopIfTrue="1" operator="lessThan">
      <formula>0</formula>
    </cfRule>
    <cfRule type="cellIs" dxfId="16811" priority="3329" stopIfTrue="1" operator="greaterThan">
      <formula>0</formula>
    </cfRule>
  </conditionalFormatting>
  <conditionalFormatting sqref="P29:Q29">
    <cfRule type="cellIs" dxfId="16810" priority="3326" stopIfTrue="1" operator="lessThan">
      <formula>0</formula>
    </cfRule>
    <cfRule type="cellIs" dxfId="16809" priority="3327" stopIfTrue="1" operator="greaterThan">
      <formula>0</formula>
    </cfRule>
  </conditionalFormatting>
  <conditionalFormatting sqref="P29:Q29">
    <cfRule type="cellIs" dxfId="16808" priority="3324" stopIfTrue="1" operator="lessThan">
      <formula>0</formula>
    </cfRule>
    <cfRule type="cellIs" dxfId="16807" priority="3325" stopIfTrue="1" operator="greaterThan">
      <formula>0</formula>
    </cfRule>
  </conditionalFormatting>
  <conditionalFormatting sqref="P29:Q29">
    <cfRule type="cellIs" dxfId="16806" priority="3322" stopIfTrue="1" operator="lessThan">
      <formula>0</formula>
    </cfRule>
    <cfRule type="cellIs" dxfId="16805" priority="3323" stopIfTrue="1" operator="greaterThan">
      <formula>0</formula>
    </cfRule>
  </conditionalFormatting>
  <conditionalFormatting sqref="P29:Q29">
    <cfRule type="cellIs" dxfId="16804" priority="3320" stopIfTrue="1" operator="lessThan">
      <formula>0</formula>
    </cfRule>
    <cfRule type="cellIs" dxfId="16803" priority="3321" stopIfTrue="1" operator="greaterThan">
      <formula>0</formula>
    </cfRule>
  </conditionalFormatting>
  <conditionalFormatting sqref="P29:Q29">
    <cfRule type="cellIs" dxfId="16802" priority="3318" stopIfTrue="1" operator="lessThan">
      <formula>0</formula>
    </cfRule>
    <cfRule type="cellIs" dxfId="16801" priority="3319" stopIfTrue="1" operator="greaterThan">
      <formula>0</formula>
    </cfRule>
  </conditionalFormatting>
  <conditionalFormatting sqref="P29:Q29">
    <cfRule type="cellIs" dxfId="16800" priority="3316" stopIfTrue="1" operator="lessThan">
      <formula>0</formula>
    </cfRule>
    <cfRule type="cellIs" dxfId="16799" priority="3317" stopIfTrue="1" operator="greaterThan">
      <formula>0</formula>
    </cfRule>
  </conditionalFormatting>
  <conditionalFormatting sqref="P29:Q29">
    <cfRule type="cellIs" dxfId="16798" priority="3314" stopIfTrue="1" operator="lessThan">
      <formula>0</formula>
    </cfRule>
    <cfRule type="cellIs" dxfId="16797" priority="3315" stopIfTrue="1" operator="greaterThan">
      <formula>0</formula>
    </cfRule>
  </conditionalFormatting>
  <conditionalFormatting sqref="P29:Q29">
    <cfRule type="cellIs" dxfId="16796" priority="3312" stopIfTrue="1" operator="lessThan">
      <formula>0</formula>
    </cfRule>
    <cfRule type="cellIs" dxfId="16795" priority="3313" stopIfTrue="1" operator="greaterThan">
      <formula>0</formula>
    </cfRule>
  </conditionalFormatting>
  <conditionalFormatting sqref="P29:Q29">
    <cfRule type="cellIs" dxfId="16794" priority="3310" stopIfTrue="1" operator="lessThan">
      <formula>0</formula>
    </cfRule>
    <cfRule type="cellIs" dxfId="16793" priority="3311" stopIfTrue="1" operator="greaterThan">
      <formula>0</formula>
    </cfRule>
  </conditionalFormatting>
  <conditionalFormatting sqref="P29:Q29">
    <cfRule type="cellIs" dxfId="16792" priority="3308" stopIfTrue="1" operator="lessThan">
      <formula>0</formula>
    </cfRule>
    <cfRule type="cellIs" dxfId="16791" priority="3309" stopIfTrue="1" operator="greaterThan">
      <formula>0</formula>
    </cfRule>
  </conditionalFormatting>
  <conditionalFormatting sqref="P31:Q31">
    <cfRule type="cellIs" dxfId="16790" priority="3306" stopIfTrue="1" operator="lessThan">
      <formula>0</formula>
    </cfRule>
    <cfRule type="cellIs" dxfId="16789" priority="3307" stopIfTrue="1" operator="greaterThan">
      <formula>0</formula>
    </cfRule>
  </conditionalFormatting>
  <conditionalFormatting sqref="P31:Q31">
    <cfRule type="cellIs" dxfId="16788" priority="3304" stopIfTrue="1" operator="lessThan">
      <formula>0</formula>
    </cfRule>
    <cfRule type="cellIs" dxfId="16787" priority="3305" stopIfTrue="1" operator="greaterThan">
      <formula>0</formula>
    </cfRule>
  </conditionalFormatting>
  <conditionalFormatting sqref="P31:Q31">
    <cfRule type="cellIs" dxfId="16786" priority="3302" stopIfTrue="1" operator="lessThan">
      <formula>0</formula>
    </cfRule>
    <cfRule type="cellIs" dxfId="16785" priority="3303" stopIfTrue="1" operator="greaterThan">
      <formula>0</formula>
    </cfRule>
  </conditionalFormatting>
  <conditionalFormatting sqref="P31:Q31">
    <cfRule type="cellIs" dxfId="16784" priority="3300" stopIfTrue="1" operator="lessThan">
      <formula>0</formula>
    </cfRule>
    <cfRule type="cellIs" dxfId="16783" priority="3301" stopIfTrue="1" operator="greaterThan">
      <formula>0</formula>
    </cfRule>
  </conditionalFormatting>
  <conditionalFormatting sqref="P31:Q31">
    <cfRule type="cellIs" dxfId="16782" priority="3298" stopIfTrue="1" operator="lessThan">
      <formula>0</formula>
    </cfRule>
    <cfRule type="cellIs" dxfId="16781" priority="3299" stopIfTrue="1" operator="greaterThan">
      <formula>0</formula>
    </cfRule>
  </conditionalFormatting>
  <conditionalFormatting sqref="P31:Q31">
    <cfRule type="cellIs" dxfId="16780" priority="3296" stopIfTrue="1" operator="lessThan">
      <formula>0</formula>
    </cfRule>
    <cfRule type="cellIs" dxfId="16779" priority="3297" stopIfTrue="1" operator="greaterThan">
      <formula>0</formula>
    </cfRule>
  </conditionalFormatting>
  <conditionalFormatting sqref="P31:Q31">
    <cfRule type="cellIs" dxfId="16778" priority="3294" stopIfTrue="1" operator="lessThan">
      <formula>0</formula>
    </cfRule>
    <cfRule type="cellIs" dxfId="16777" priority="3295" stopIfTrue="1" operator="greaterThan">
      <formula>0</formula>
    </cfRule>
  </conditionalFormatting>
  <conditionalFormatting sqref="P31:Q31">
    <cfRule type="cellIs" dxfId="16776" priority="3292" stopIfTrue="1" operator="lessThan">
      <formula>0</formula>
    </cfRule>
    <cfRule type="cellIs" dxfId="16775" priority="3293" stopIfTrue="1" operator="greaterThan">
      <formula>0</formula>
    </cfRule>
  </conditionalFormatting>
  <conditionalFormatting sqref="P31:Q31">
    <cfRule type="cellIs" dxfId="16774" priority="3290" stopIfTrue="1" operator="lessThan">
      <formula>0</formula>
    </cfRule>
    <cfRule type="cellIs" dxfId="16773" priority="3291" stopIfTrue="1" operator="greaterThan">
      <formula>0</formula>
    </cfRule>
  </conditionalFormatting>
  <conditionalFormatting sqref="P31:Q31">
    <cfRule type="cellIs" dxfId="16772" priority="3288" stopIfTrue="1" operator="lessThan">
      <formula>0</formula>
    </cfRule>
    <cfRule type="cellIs" dxfId="16771" priority="3289" stopIfTrue="1" operator="greaterThan">
      <formula>0</formula>
    </cfRule>
  </conditionalFormatting>
  <conditionalFormatting sqref="P31:Q31">
    <cfRule type="cellIs" dxfId="16770" priority="3286" stopIfTrue="1" operator="lessThan">
      <formula>0</formula>
    </cfRule>
    <cfRule type="cellIs" dxfId="16769" priority="3287" stopIfTrue="1" operator="greaterThan">
      <formula>0</formula>
    </cfRule>
  </conditionalFormatting>
  <conditionalFormatting sqref="P31:Q31">
    <cfRule type="cellIs" dxfId="16768" priority="3284" stopIfTrue="1" operator="lessThan">
      <formula>0</formula>
    </cfRule>
    <cfRule type="cellIs" dxfId="16767" priority="3285" stopIfTrue="1" operator="greaterThan">
      <formula>0</formula>
    </cfRule>
  </conditionalFormatting>
  <conditionalFormatting sqref="P31:Q31">
    <cfRule type="cellIs" dxfId="16766" priority="3282" stopIfTrue="1" operator="lessThan">
      <formula>0</formula>
    </cfRule>
    <cfRule type="cellIs" dxfId="16765" priority="3283" stopIfTrue="1" operator="greaterThan">
      <formula>0</formula>
    </cfRule>
  </conditionalFormatting>
  <conditionalFormatting sqref="P31:Q31">
    <cfRule type="cellIs" dxfId="16764" priority="3280" stopIfTrue="1" operator="lessThan">
      <formula>0</formula>
    </cfRule>
    <cfRule type="cellIs" dxfId="16763" priority="3281" stopIfTrue="1" operator="greaterThan">
      <formula>0</formula>
    </cfRule>
  </conditionalFormatting>
  <conditionalFormatting sqref="P31:Q31">
    <cfRule type="cellIs" dxfId="16762" priority="3278" stopIfTrue="1" operator="lessThan">
      <formula>0</formula>
    </cfRule>
    <cfRule type="cellIs" dxfId="16761" priority="3279" stopIfTrue="1" operator="greaterThan">
      <formula>0</formula>
    </cfRule>
  </conditionalFormatting>
  <conditionalFormatting sqref="P31:Q31">
    <cfRule type="cellIs" dxfId="16760" priority="3276" stopIfTrue="1" operator="lessThan">
      <formula>0</formula>
    </cfRule>
    <cfRule type="cellIs" dxfId="16759" priority="3277" stopIfTrue="1" operator="greaterThan">
      <formula>0</formula>
    </cfRule>
  </conditionalFormatting>
  <conditionalFormatting sqref="P31:Q31">
    <cfRule type="cellIs" dxfId="16758" priority="3274" stopIfTrue="1" operator="lessThan">
      <formula>0</formula>
    </cfRule>
    <cfRule type="cellIs" dxfId="16757" priority="3275" stopIfTrue="1" operator="greaterThan">
      <formula>0</formula>
    </cfRule>
  </conditionalFormatting>
  <conditionalFormatting sqref="P31:Q31">
    <cfRule type="cellIs" dxfId="16756" priority="3272" stopIfTrue="1" operator="lessThan">
      <formula>0</formula>
    </cfRule>
    <cfRule type="cellIs" dxfId="16755" priority="3273" stopIfTrue="1" operator="greaterThan">
      <formula>0</formula>
    </cfRule>
  </conditionalFormatting>
  <conditionalFormatting sqref="P31:Q31">
    <cfRule type="cellIs" dxfId="16754" priority="3270" stopIfTrue="1" operator="lessThan">
      <formula>0</formula>
    </cfRule>
    <cfRule type="cellIs" dxfId="16753" priority="3271" stopIfTrue="1" operator="greaterThan">
      <formula>0</formula>
    </cfRule>
  </conditionalFormatting>
  <conditionalFormatting sqref="P31:Q31">
    <cfRule type="cellIs" dxfId="16752" priority="3268" stopIfTrue="1" operator="lessThan">
      <formula>0</formula>
    </cfRule>
    <cfRule type="cellIs" dxfId="16751" priority="3269" stopIfTrue="1" operator="greaterThan">
      <formula>0</formula>
    </cfRule>
  </conditionalFormatting>
  <conditionalFormatting sqref="P31:Q31">
    <cfRule type="cellIs" dxfId="16750" priority="3266" stopIfTrue="1" operator="lessThan">
      <formula>0</formula>
    </cfRule>
    <cfRule type="cellIs" dxfId="16749" priority="3267" stopIfTrue="1" operator="greaterThan">
      <formula>0</formula>
    </cfRule>
  </conditionalFormatting>
  <conditionalFormatting sqref="P31:Q31">
    <cfRule type="cellIs" dxfId="16748" priority="3264" stopIfTrue="1" operator="lessThan">
      <formula>0</formula>
    </cfRule>
    <cfRule type="cellIs" dxfId="16747" priority="3265" stopIfTrue="1" operator="greaterThan">
      <formula>0</formula>
    </cfRule>
  </conditionalFormatting>
  <conditionalFormatting sqref="P31:Q31">
    <cfRule type="cellIs" dxfId="16746" priority="3262" stopIfTrue="1" operator="lessThan">
      <formula>0</formula>
    </cfRule>
    <cfRule type="cellIs" dxfId="16745" priority="3263" stopIfTrue="1" operator="greaterThan">
      <formula>0</formula>
    </cfRule>
  </conditionalFormatting>
  <conditionalFormatting sqref="P31:Q31">
    <cfRule type="cellIs" dxfId="16744" priority="3260" stopIfTrue="1" operator="lessThan">
      <formula>0</formula>
    </cfRule>
    <cfRule type="cellIs" dxfId="16743" priority="3261" stopIfTrue="1" operator="greaterThan">
      <formula>0</formula>
    </cfRule>
  </conditionalFormatting>
  <conditionalFormatting sqref="P31:Q31">
    <cfRule type="cellIs" dxfId="16742" priority="3258" stopIfTrue="1" operator="lessThan">
      <formula>0</formula>
    </cfRule>
    <cfRule type="cellIs" dxfId="16741" priority="3259" stopIfTrue="1" operator="greaterThan">
      <formula>0</formula>
    </cfRule>
  </conditionalFormatting>
  <conditionalFormatting sqref="P31:Q31">
    <cfRule type="cellIs" dxfId="16740" priority="3256" stopIfTrue="1" operator="lessThan">
      <formula>0</formula>
    </cfRule>
    <cfRule type="cellIs" dxfId="16739" priority="3257" stopIfTrue="1" operator="greaterThan">
      <formula>0</formula>
    </cfRule>
  </conditionalFormatting>
  <conditionalFormatting sqref="P31:Q31">
    <cfRule type="cellIs" dxfId="16738" priority="3254" stopIfTrue="1" operator="lessThan">
      <formula>0</formula>
    </cfRule>
    <cfRule type="cellIs" dxfId="16737" priority="3255" stopIfTrue="1" operator="greaterThan">
      <formula>0</formula>
    </cfRule>
  </conditionalFormatting>
  <conditionalFormatting sqref="P31:Q31">
    <cfRule type="cellIs" dxfId="16736" priority="3252" stopIfTrue="1" operator="lessThan">
      <formula>0</formula>
    </cfRule>
    <cfRule type="cellIs" dxfId="16735" priority="3253" stopIfTrue="1" operator="greaterThan">
      <formula>0</formula>
    </cfRule>
  </conditionalFormatting>
  <conditionalFormatting sqref="P31:Q31">
    <cfRule type="cellIs" dxfId="16734" priority="3250" stopIfTrue="1" operator="lessThan">
      <formula>0</formula>
    </cfRule>
    <cfRule type="cellIs" dxfId="16733" priority="3251" stopIfTrue="1" operator="greaterThan">
      <formula>0</formula>
    </cfRule>
  </conditionalFormatting>
  <conditionalFormatting sqref="P31:Q31">
    <cfRule type="cellIs" dxfId="16732" priority="3248" stopIfTrue="1" operator="lessThan">
      <formula>0</formula>
    </cfRule>
    <cfRule type="cellIs" dxfId="16731" priority="3249" stopIfTrue="1" operator="greaterThan">
      <formula>0</formula>
    </cfRule>
  </conditionalFormatting>
  <conditionalFormatting sqref="P31:Q31">
    <cfRule type="cellIs" dxfId="16730" priority="3246" stopIfTrue="1" operator="lessThan">
      <formula>0</formula>
    </cfRule>
    <cfRule type="cellIs" dxfId="16729" priority="3247" stopIfTrue="1" operator="greaterThan">
      <formula>0</formula>
    </cfRule>
  </conditionalFormatting>
  <conditionalFormatting sqref="P31:Q31">
    <cfRule type="cellIs" dxfId="16728" priority="3244" stopIfTrue="1" operator="lessThan">
      <formula>0</formula>
    </cfRule>
    <cfRule type="cellIs" dxfId="16727" priority="3245" stopIfTrue="1" operator="greaterThan">
      <formula>0</formula>
    </cfRule>
  </conditionalFormatting>
  <conditionalFormatting sqref="P31:Q31">
    <cfRule type="cellIs" dxfId="16726" priority="3242" stopIfTrue="1" operator="lessThan">
      <formula>0</formula>
    </cfRule>
    <cfRule type="cellIs" dxfId="16725" priority="3243" stopIfTrue="1" operator="greaterThan">
      <formula>0</formula>
    </cfRule>
  </conditionalFormatting>
  <conditionalFormatting sqref="P31:Q31">
    <cfRule type="cellIs" dxfId="16724" priority="3240" stopIfTrue="1" operator="lessThan">
      <formula>0</formula>
    </cfRule>
    <cfRule type="cellIs" dxfId="16723" priority="3241" stopIfTrue="1" operator="greaterThan">
      <formula>0</formula>
    </cfRule>
  </conditionalFormatting>
  <conditionalFormatting sqref="P31:Q31">
    <cfRule type="cellIs" dxfId="16722" priority="3238" stopIfTrue="1" operator="lessThan">
      <formula>0</formula>
    </cfRule>
    <cfRule type="cellIs" dxfId="16721" priority="3239" stopIfTrue="1" operator="greaterThan">
      <formula>0</formula>
    </cfRule>
  </conditionalFormatting>
  <conditionalFormatting sqref="P31:Q31">
    <cfRule type="cellIs" dxfId="16720" priority="3236" stopIfTrue="1" operator="lessThan">
      <formula>0</formula>
    </cfRule>
    <cfRule type="cellIs" dxfId="16719" priority="3237" stopIfTrue="1" operator="greaterThan">
      <formula>0</formula>
    </cfRule>
  </conditionalFormatting>
  <conditionalFormatting sqref="P31:Q31">
    <cfRule type="cellIs" dxfId="16718" priority="3234" stopIfTrue="1" operator="lessThan">
      <formula>0</formula>
    </cfRule>
    <cfRule type="cellIs" dxfId="16717" priority="3235" stopIfTrue="1" operator="greaterThan">
      <formula>0</formula>
    </cfRule>
  </conditionalFormatting>
  <conditionalFormatting sqref="P31:Q31">
    <cfRule type="cellIs" dxfId="16716" priority="3232" stopIfTrue="1" operator="lessThan">
      <formula>0</formula>
    </cfRule>
    <cfRule type="cellIs" dxfId="16715" priority="3233" stopIfTrue="1" operator="greaterThan">
      <formula>0</formula>
    </cfRule>
  </conditionalFormatting>
  <conditionalFormatting sqref="P31:Q31">
    <cfRule type="cellIs" dxfId="16714" priority="3230" stopIfTrue="1" operator="lessThan">
      <formula>0</formula>
    </cfRule>
    <cfRule type="cellIs" dxfId="16713" priority="3231" stopIfTrue="1" operator="greaterThan">
      <formula>0</formula>
    </cfRule>
  </conditionalFormatting>
  <conditionalFormatting sqref="P31:Q31">
    <cfRule type="cellIs" dxfId="16712" priority="3228" stopIfTrue="1" operator="lessThan">
      <formula>0</formula>
    </cfRule>
    <cfRule type="cellIs" dxfId="16711" priority="3229" stopIfTrue="1" operator="greaterThan">
      <formula>0</formula>
    </cfRule>
  </conditionalFormatting>
  <conditionalFormatting sqref="P31:Q31">
    <cfRule type="cellIs" dxfId="16710" priority="3226" stopIfTrue="1" operator="lessThan">
      <formula>0</formula>
    </cfRule>
    <cfRule type="cellIs" dxfId="16709" priority="3227" stopIfTrue="1" operator="greaterThan">
      <formula>0</formula>
    </cfRule>
  </conditionalFormatting>
  <conditionalFormatting sqref="P31:Q31">
    <cfRule type="cellIs" dxfId="16708" priority="3224" stopIfTrue="1" operator="lessThan">
      <formula>0</formula>
    </cfRule>
    <cfRule type="cellIs" dxfId="16707" priority="3225" stopIfTrue="1" operator="greaterThan">
      <formula>0</formula>
    </cfRule>
  </conditionalFormatting>
  <conditionalFormatting sqref="P33:Q33">
    <cfRule type="cellIs" dxfId="16706" priority="3222" stopIfTrue="1" operator="lessThan">
      <formula>0</formula>
    </cfRule>
    <cfRule type="cellIs" dxfId="16705" priority="3223" stopIfTrue="1" operator="greaterThan">
      <formula>0</formula>
    </cfRule>
  </conditionalFormatting>
  <conditionalFormatting sqref="P33:Q33">
    <cfRule type="cellIs" dxfId="16704" priority="3220" stopIfTrue="1" operator="lessThan">
      <formula>0</formula>
    </cfRule>
    <cfRule type="cellIs" dxfId="16703" priority="3221" stopIfTrue="1" operator="greaterThan">
      <formula>0</formula>
    </cfRule>
  </conditionalFormatting>
  <conditionalFormatting sqref="P33:Q33">
    <cfRule type="cellIs" dxfId="16702" priority="3218" stopIfTrue="1" operator="lessThan">
      <formula>0</formula>
    </cfRule>
    <cfRule type="cellIs" dxfId="16701" priority="3219" stopIfTrue="1" operator="greaterThan">
      <formula>0</formula>
    </cfRule>
  </conditionalFormatting>
  <conditionalFormatting sqref="P33:Q33">
    <cfRule type="cellIs" dxfId="16700" priority="3216" stopIfTrue="1" operator="lessThan">
      <formula>0</formula>
    </cfRule>
    <cfRule type="cellIs" dxfId="16699" priority="3217" stopIfTrue="1" operator="greaterThan">
      <formula>0</formula>
    </cfRule>
  </conditionalFormatting>
  <conditionalFormatting sqref="P33:Q33">
    <cfRule type="cellIs" dxfId="16698" priority="3214" stopIfTrue="1" operator="lessThan">
      <formula>0</formula>
    </cfRule>
    <cfRule type="cellIs" dxfId="16697" priority="3215" stopIfTrue="1" operator="greaterThan">
      <formula>0</formula>
    </cfRule>
  </conditionalFormatting>
  <conditionalFormatting sqref="P33:Q33">
    <cfRule type="cellIs" dxfId="16696" priority="3212" stopIfTrue="1" operator="lessThan">
      <formula>0</formula>
    </cfRule>
    <cfRule type="cellIs" dxfId="16695" priority="3213" stopIfTrue="1" operator="greaterThan">
      <formula>0</formula>
    </cfRule>
  </conditionalFormatting>
  <conditionalFormatting sqref="P33:Q33">
    <cfRule type="cellIs" dxfId="16694" priority="3210" stopIfTrue="1" operator="lessThan">
      <formula>0</formula>
    </cfRule>
    <cfRule type="cellIs" dxfId="16693" priority="3211" stopIfTrue="1" operator="greaterThan">
      <formula>0</formula>
    </cfRule>
  </conditionalFormatting>
  <conditionalFormatting sqref="P33:Q33">
    <cfRule type="cellIs" dxfId="16692" priority="3208" stopIfTrue="1" operator="lessThan">
      <formula>0</formula>
    </cfRule>
    <cfRule type="cellIs" dxfId="16691" priority="3209" stopIfTrue="1" operator="greaterThan">
      <formula>0</formula>
    </cfRule>
  </conditionalFormatting>
  <conditionalFormatting sqref="P33:Q33">
    <cfRule type="cellIs" dxfId="16690" priority="3206" stopIfTrue="1" operator="lessThan">
      <formula>0</formula>
    </cfRule>
    <cfRule type="cellIs" dxfId="16689" priority="3207" stopIfTrue="1" operator="greaterThan">
      <formula>0</formula>
    </cfRule>
  </conditionalFormatting>
  <conditionalFormatting sqref="P33:Q33">
    <cfRule type="cellIs" dxfId="16688" priority="3204" stopIfTrue="1" operator="lessThan">
      <formula>0</formula>
    </cfRule>
    <cfRule type="cellIs" dxfId="16687" priority="3205" stopIfTrue="1" operator="greaterThan">
      <formula>0</formula>
    </cfRule>
  </conditionalFormatting>
  <conditionalFormatting sqref="P33:Q33">
    <cfRule type="cellIs" dxfId="16686" priority="3202" stopIfTrue="1" operator="lessThan">
      <formula>0</formula>
    </cfRule>
    <cfRule type="cellIs" dxfId="16685" priority="3203" stopIfTrue="1" operator="greaterThan">
      <formula>0</formula>
    </cfRule>
  </conditionalFormatting>
  <conditionalFormatting sqref="P33:Q33">
    <cfRule type="cellIs" dxfId="16684" priority="3200" stopIfTrue="1" operator="lessThan">
      <formula>0</formula>
    </cfRule>
    <cfRule type="cellIs" dxfId="16683" priority="3201" stopIfTrue="1" operator="greaterThan">
      <formula>0</formula>
    </cfRule>
  </conditionalFormatting>
  <conditionalFormatting sqref="P33:Q33">
    <cfRule type="cellIs" dxfId="16682" priority="3198" stopIfTrue="1" operator="lessThan">
      <formula>0</formula>
    </cfRule>
    <cfRule type="cellIs" dxfId="16681" priority="3199" stopIfTrue="1" operator="greaterThan">
      <formula>0</formula>
    </cfRule>
  </conditionalFormatting>
  <conditionalFormatting sqref="P33:Q33">
    <cfRule type="cellIs" dxfId="16680" priority="3196" stopIfTrue="1" operator="lessThan">
      <formula>0</formula>
    </cfRule>
    <cfRule type="cellIs" dxfId="16679" priority="3197" stopIfTrue="1" operator="greaterThan">
      <formula>0</formula>
    </cfRule>
  </conditionalFormatting>
  <conditionalFormatting sqref="P33:Q33">
    <cfRule type="cellIs" dxfId="16678" priority="3194" stopIfTrue="1" operator="lessThan">
      <formula>0</formula>
    </cfRule>
    <cfRule type="cellIs" dxfId="16677" priority="3195" stopIfTrue="1" operator="greaterThan">
      <formula>0</formula>
    </cfRule>
  </conditionalFormatting>
  <conditionalFormatting sqref="P33:Q33">
    <cfRule type="cellIs" dxfId="16676" priority="3192" stopIfTrue="1" operator="lessThan">
      <formula>0</formula>
    </cfRule>
    <cfRule type="cellIs" dxfId="16675" priority="3193" stopIfTrue="1" operator="greaterThan">
      <formula>0</formula>
    </cfRule>
  </conditionalFormatting>
  <conditionalFormatting sqref="P33:Q33">
    <cfRule type="cellIs" dxfId="16674" priority="3190" stopIfTrue="1" operator="lessThan">
      <formula>0</formula>
    </cfRule>
    <cfRule type="cellIs" dxfId="16673" priority="3191" stopIfTrue="1" operator="greaterThan">
      <formula>0</formula>
    </cfRule>
  </conditionalFormatting>
  <conditionalFormatting sqref="P33:Q33">
    <cfRule type="cellIs" dxfId="16672" priority="3188" stopIfTrue="1" operator="lessThan">
      <formula>0</formula>
    </cfRule>
    <cfRule type="cellIs" dxfId="16671" priority="3189" stopIfTrue="1" operator="greaterThan">
      <formula>0</formula>
    </cfRule>
  </conditionalFormatting>
  <conditionalFormatting sqref="P33:Q33">
    <cfRule type="cellIs" dxfId="16670" priority="3186" stopIfTrue="1" operator="lessThan">
      <formula>0</formula>
    </cfRule>
    <cfRule type="cellIs" dxfId="16669" priority="3187" stopIfTrue="1" operator="greaterThan">
      <formula>0</formula>
    </cfRule>
  </conditionalFormatting>
  <conditionalFormatting sqref="P33:Q33">
    <cfRule type="cellIs" dxfId="16668" priority="3184" stopIfTrue="1" operator="lessThan">
      <formula>0</formula>
    </cfRule>
    <cfRule type="cellIs" dxfId="16667" priority="3185" stopIfTrue="1" operator="greaterThan">
      <formula>0</formula>
    </cfRule>
  </conditionalFormatting>
  <conditionalFormatting sqref="P33:Q33">
    <cfRule type="cellIs" dxfId="16666" priority="3182" stopIfTrue="1" operator="lessThan">
      <formula>0</formula>
    </cfRule>
    <cfRule type="cellIs" dxfId="16665" priority="3183" stopIfTrue="1" operator="greaterThan">
      <formula>0</formula>
    </cfRule>
  </conditionalFormatting>
  <conditionalFormatting sqref="P33:Q33">
    <cfRule type="cellIs" dxfId="16664" priority="3180" stopIfTrue="1" operator="lessThan">
      <formula>0</formula>
    </cfRule>
    <cfRule type="cellIs" dxfId="16663" priority="3181" stopIfTrue="1" operator="greaterThan">
      <formula>0</formula>
    </cfRule>
  </conditionalFormatting>
  <conditionalFormatting sqref="P33:Q33">
    <cfRule type="cellIs" dxfId="16662" priority="3178" stopIfTrue="1" operator="lessThan">
      <formula>0</formula>
    </cfRule>
    <cfRule type="cellIs" dxfId="16661" priority="3179" stopIfTrue="1" operator="greaterThan">
      <formula>0</formula>
    </cfRule>
  </conditionalFormatting>
  <conditionalFormatting sqref="P33:Q33">
    <cfRule type="cellIs" dxfId="16660" priority="3176" stopIfTrue="1" operator="lessThan">
      <formula>0</formula>
    </cfRule>
    <cfRule type="cellIs" dxfId="16659" priority="3177" stopIfTrue="1" operator="greaterThan">
      <formula>0</formula>
    </cfRule>
  </conditionalFormatting>
  <conditionalFormatting sqref="P33:Q33">
    <cfRule type="cellIs" dxfId="16658" priority="3174" stopIfTrue="1" operator="lessThan">
      <formula>0</formula>
    </cfRule>
    <cfRule type="cellIs" dxfId="16657" priority="3175" stopIfTrue="1" operator="greaterThan">
      <formula>0</formula>
    </cfRule>
  </conditionalFormatting>
  <conditionalFormatting sqref="P33:Q33">
    <cfRule type="cellIs" dxfId="16656" priority="3172" stopIfTrue="1" operator="lessThan">
      <formula>0</formula>
    </cfRule>
    <cfRule type="cellIs" dxfId="16655" priority="3173" stopIfTrue="1" operator="greaterThan">
      <formula>0</formula>
    </cfRule>
  </conditionalFormatting>
  <conditionalFormatting sqref="P33:Q33">
    <cfRule type="cellIs" dxfId="16654" priority="3170" stopIfTrue="1" operator="lessThan">
      <formula>0</formula>
    </cfRule>
    <cfRule type="cellIs" dxfId="16653" priority="3171" stopIfTrue="1" operator="greaterThan">
      <formula>0</formula>
    </cfRule>
  </conditionalFormatting>
  <conditionalFormatting sqref="P33:Q33">
    <cfRule type="cellIs" dxfId="16652" priority="3168" stopIfTrue="1" operator="lessThan">
      <formula>0</formula>
    </cfRule>
    <cfRule type="cellIs" dxfId="16651" priority="3169" stopIfTrue="1" operator="greaterThan">
      <formula>0</formula>
    </cfRule>
  </conditionalFormatting>
  <conditionalFormatting sqref="P33:Q33">
    <cfRule type="cellIs" dxfId="16650" priority="3166" stopIfTrue="1" operator="lessThan">
      <formula>0</formula>
    </cfRule>
    <cfRule type="cellIs" dxfId="16649" priority="3167" stopIfTrue="1" operator="greaterThan">
      <formula>0</formula>
    </cfRule>
  </conditionalFormatting>
  <conditionalFormatting sqref="P33:Q33">
    <cfRule type="cellIs" dxfId="16648" priority="3164" stopIfTrue="1" operator="lessThan">
      <formula>0</formula>
    </cfRule>
    <cfRule type="cellIs" dxfId="16647" priority="3165" stopIfTrue="1" operator="greaterThan">
      <formula>0</formula>
    </cfRule>
  </conditionalFormatting>
  <conditionalFormatting sqref="P33:Q33">
    <cfRule type="cellIs" dxfId="16646" priority="3162" stopIfTrue="1" operator="lessThan">
      <formula>0</formula>
    </cfRule>
    <cfRule type="cellIs" dxfId="16645" priority="3163" stopIfTrue="1" operator="greaterThan">
      <formula>0</formula>
    </cfRule>
  </conditionalFormatting>
  <conditionalFormatting sqref="P33:Q33">
    <cfRule type="cellIs" dxfId="16644" priority="3160" stopIfTrue="1" operator="lessThan">
      <formula>0</formula>
    </cfRule>
    <cfRule type="cellIs" dxfId="16643" priority="3161" stopIfTrue="1" operator="greaterThan">
      <formula>0</formula>
    </cfRule>
  </conditionalFormatting>
  <conditionalFormatting sqref="P33:Q33">
    <cfRule type="cellIs" dxfId="16642" priority="3158" stopIfTrue="1" operator="lessThan">
      <formula>0</formula>
    </cfRule>
    <cfRule type="cellIs" dxfId="16641" priority="3159" stopIfTrue="1" operator="greaterThan">
      <formula>0</formula>
    </cfRule>
  </conditionalFormatting>
  <conditionalFormatting sqref="P33:Q33">
    <cfRule type="cellIs" dxfId="16640" priority="3156" stopIfTrue="1" operator="lessThan">
      <formula>0</formula>
    </cfRule>
    <cfRule type="cellIs" dxfId="16639" priority="3157" stopIfTrue="1" operator="greaterThan">
      <formula>0</formula>
    </cfRule>
  </conditionalFormatting>
  <conditionalFormatting sqref="P33:Q33">
    <cfRule type="cellIs" dxfId="16638" priority="3154" stopIfTrue="1" operator="lessThan">
      <formula>0</formula>
    </cfRule>
    <cfRule type="cellIs" dxfId="16637" priority="3155" stopIfTrue="1" operator="greaterThan">
      <formula>0</formula>
    </cfRule>
  </conditionalFormatting>
  <conditionalFormatting sqref="P33:Q33">
    <cfRule type="cellIs" dxfId="16636" priority="3152" stopIfTrue="1" operator="lessThan">
      <formula>0</formula>
    </cfRule>
    <cfRule type="cellIs" dxfId="16635" priority="3153" stopIfTrue="1" operator="greaterThan">
      <formula>0</formula>
    </cfRule>
  </conditionalFormatting>
  <conditionalFormatting sqref="P33:Q33">
    <cfRule type="cellIs" dxfId="16634" priority="3150" stopIfTrue="1" operator="lessThan">
      <formula>0</formula>
    </cfRule>
    <cfRule type="cellIs" dxfId="16633" priority="3151" stopIfTrue="1" operator="greaterThan">
      <formula>0</formula>
    </cfRule>
  </conditionalFormatting>
  <conditionalFormatting sqref="P33:Q33">
    <cfRule type="cellIs" dxfId="16632" priority="3148" stopIfTrue="1" operator="lessThan">
      <formula>0</formula>
    </cfRule>
    <cfRule type="cellIs" dxfId="16631" priority="3149" stopIfTrue="1" operator="greaterThan">
      <formula>0</formula>
    </cfRule>
  </conditionalFormatting>
  <conditionalFormatting sqref="P33:Q33">
    <cfRule type="cellIs" dxfId="16630" priority="3146" stopIfTrue="1" operator="lessThan">
      <formula>0</formula>
    </cfRule>
    <cfRule type="cellIs" dxfId="16629" priority="3147" stopIfTrue="1" operator="greaterThan">
      <formula>0</formula>
    </cfRule>
  </conditionalFormatting>
  <conditionalFormatting sqref="P33:Q33">
    <cfRule type="cellIs" dxfId="16628" priority="3144" stopIfTrue="1" operator="lessThan">
      <formula>0</formula>
    </cfRule>
    <cfRule type="cellIs" dxfId="16627" priority="3145" stopIfTrue="1" operator="greaterThan">
      <formula>0</formula>
    </cfRule>
  </conditionalFormatting>
  <conditionalFormatting sqref="P33:Q33">
    <cfRule type="cellIs" dxfId="16626" priority="3142" stopIfTrue="1" operator="lessThan">
      <formula>0</formula>
    </cfRule>
    <cfRule type="cellIs" dxfId="16625" priority="3143" stopIfTrue="1" operator="greaterThan">
      <formula>0</formula>
    </cfRule>
  </conditionalFormatting>
  <conditionalFormatting sqref="P33:Q33">
    <cfRule type="cellIs" dxfId="16624" priority="3140" stopIfTrue="1" operator="lessThan">
      <formula>0</formula>
    </cfRule>
    <cfRule type="cellIs" dxfId="16623" priority="3141" stopIfTrue="1" operator="greaterThan">
      <formula>0</formula>
    </cfRule>
  </conditionalFormatting>
  <conditionalFormatting sqref="P35:Q35">
    <cfRule type="cellIs" dxfId="16622" priority="3138" stopIfTrue="1" operator="lessThan">
      <formula>0</formula>
    </cfRule>
    <cfRule type="cellIs" dxfId="16621" priority="3139" stopIfTrue="1" operator="greaterThan">
      <formula>0</formula>
    </cfRule>
  </conditionalFormatting>
  <conditionalFormatting sqref="P35:Q35">
    <cfRule type="cellIs" dxfId="16620" priority="3136" stopIfTrue="1" operator="lessThan">
      <formula>0</formula>
    </cfRule>
    <cfRule type="cellIs" dxfId="16619" priority="3137" stopIfTrue="1" operator="greaterThan">
      <formula>0</formula>
    </cfRule>
  </conditionalFormatting>
  <conditionalFormatting sqref="P35:Q35">
    <cfRule type="cellIs" dxfId="16618" priority="3134" stopIfTrue="1" operator="lessThan">
      <formula>0</formula>
    </cfRule>
    <cfRule type="cellIs" dxfId="16617" priority="3135" stopIfTrue="1" operator="greaterThan">
      <formula>0</formula>
    </cfRule>
  </conditionalFormatting>
  <conditionalFormatting sqref="P35:Q35">
    <cfRule type="cellIs" dxfId="16616" priority="3132" stopIfTrue="1" operator="lessThan">
      <formula>0</formula>
    </cfRule>
    <cfRule type="cellIs" dxfId="16615" priority="3133" stopIfTrue="1" operator="greaterThan">
      <formula>0</formula>
    </cfRule>
  </conditionalFormatting>
  <conditionalFormatting sqref="P35:Q35">
    <cfRule type="cellIs" dxfId="16614" priority="3130" stopIfTrue="1" operator="lessThan">
      <formula>0</formula>
    </cfRule>
    <cfRule type="cellIs" dxfId="16613" priority="3131" stopIfTrue="1" operator="greaterThan">
      <formula>0</formula>
    </cfRule>
  </conditionalFormatting>
  <conditionalFormatting sqref="P35:Q35">
    <cfRule type="cellIs" dxfId="16612" priority="3128" stopIfTrue="1" operator="lessThan">
      <formula>0</formula>
    </cfRule>
    <cfRule type="cellIs" dxfId="16611" priority="3129" stopIfTrue="1" operator="greaterThan">
      <formula>0</formula>
    </cfRule>
  </conditionalFormatting>
  <conditionalFormatting sqref="P35:Q35">
    <cfRule type="cellIs" dxfId="16610" priority="3126" stopIfTrue="1" operator="lessThan">
      <formula>0</formula>
    </cfRule>
    <cfRule type="cellIs" dxfId="16609" priority="3127" stopIfTrue="1" operator="greaterThan">
      <formula>0</formula>
    </cfRule>
  </conditionalFormatting>
  <conditionalFormatting sqref="P35:Q35">
    <cfRule type="cellIs" dxfId="16608" priority="3124" stopIfTrue="1" operator="lessThan">
      <formula>0</formula>
    </cfRule>
    <cfRule type="cellIs" dxfId="16607" priority="3125" stopIfTrue="1" operator="greaterThan">
      <formula>0</formula>
    </cfRule>
  </conditionalFormatting>
  <conditionalFormatting sqref="P35:Q35">
    <cfRule type="cellIs" dxfId="16606" priority="3122" stopIfTrue="1" operator="lessThan">
      <formula>0</formula>
    </cfRule>
    <cfRule type="cellIs" dxfId="16605" priority="3123" stopIfTrue="1" operator="greaterThan">
      <formula>0</formula>
    </cfRule>
  </conditionalFormatting>
  <conditionalFormatting sqref="P35:Q35">
    <cfRule type="cellIs" dxfId="16604" priority="3120" stopIfTrue="1" operator="lessThan">
      <formula>0</formula>
    </cfRule>
    <cfRule type="cellIs" dxfId="16603" priority="3121" stopIfTrue="1" operator="greaterThan">
      <formula>0</formula>
    </cfRule>
  </conditionalFormatting>
  <conditionalFormatting sqref="P35:Q35">
    <cfRule type="cellIs" dxfId="16602" priority="3118" stopIfTrue="1" operator="lessThan">
      <formula>0</formula>
    </cfRule>
    <cfRule type="cellIs" dxfId="16601" priority="3119" stopIfTrue="1" operator="greaterThan">
      <formula>0</formula>
    </cfRule>
  </conditionalFormatting>
  <conditionalFormatting sqref="P35:Q35">
    <cfRule type="cellIs" dxfId="16600" priority="3116" stopIfTrue="1" operator="lessThan">
      <formula>0</formula>
    </cfRule>
    <cfRule type="cellIs" dxfId="16599" priority="3117" stopIfTrue="1" operator="greaterThan">
      <formula>0</formula>
    </cfRule>
  </conditionalFormatting>
  <conditionalFormatting sqref="P35:Q35">
    <cfRule type="cellIs" dxfId="16598" priority="3114" stopIfTrue="1" operator="lessThan">
      <formula>0</formula>
    </cfRule>
    <cfRule type="cellIs" dxfId="16597" priority="3115" stopIfTrue="1" operator="greaterThan">
      <formula>0</formula>
    </cfRule>
  </conditionalFormatting>
  <conditionalFormatting sqref="P35:Q35">
    <cfRule type="cellIs" dxfId="16596" priority="3112" stopIfTrue="1" operator="lessThan">
      <formula>0</formula>
    </cfRule>
    <cfRule type="cellIs" dxfId="16595" priority="3113" stopIfTrue="1" operator="greaterThan">
      <formula>0</formula>
    </cfRule>
  </conditionalFormatting>
  <conditionalFormatting sqref="P35:Q35">
    <cfRule type="cellIs" dxfId="16594" priority="3110" stopIfTrue="1" operator="lessThan">
      <formula>0</formula>
    </cfRule>
    <cfRule type="cellIs" dxfId="16593" priority="3111" stopIfTrue="1" operator="greaterThan">
      <formula>0</formula>
    </cfRule>
  </conditionalFormatting>
  <conditionalFormatting sqref="P35:Q35">
    <cfRule type="cellIs" dxfId="16592" priority="3108" stopIfTrue="1" operator="lessThan">
      <formula>0</formula>
    </cfRule>
    <cfRule type="cellIs" dxfId="16591" priority="3109" stopIfTrue="1" operator="greaterThan">
      <formula>0</formula>
    </cfRule>
  </conditionalFormatting>
  <conditionalFormatting sqref="P35:Q35">
    <cfRule type="cellIs" dxfId="16590" priority="3106" stopIfTrue="1" operator="lessThan">
      <formula>0</formula>
    </cfRule>
    <cfRule type="cellIs" dxfId="16589" priority="3107" stopIfTrue="1" operator="greaterThan">
      <formula>0</formula>
    </cfRule>
  </conditionalFormatting>
  <conditionalFormatting sqref="P35:Q35">
    <cfRule type="cellIs" dxfId="16588" priority="3104" stopIfTrue="1" operator="lessThan">
      <formula>0</formula>
    </cfRule>
    <cfRule type="cellIs" dxfId="16587" priority="3105" stopIfTrue="1" operator="greaterThan">
      <formula>0</formula>
    </cfRule>
  </conditionalFormatting>
  <conditionalFormatting sqref="P35:Q35">
    <cfRule type="cellIs" dxfId="16586" priority="3102" stopIfTrue="1" operator="lessThan">
      <formula>0</formula>
    </cfRule>
    <cfRule type="cellIs" dxfId="16585" priority="3103" stopIfTrue="1" operator="greaterThan">
      <formula>0</formula>
    </cfRule>
  </conditionalFormatting>
  <conditionalFormatting sqref="P35:Q35">
    <cfRule type="cellIs" dxfId="16584" priority="3100" stopIfTrue="1" operator="lessThan">
      <formula>0</formula>
    </cfRule>
    <cfRule type="cellIs" dxfId="16583" priority="3101" stopIfTrue="1" operator="greaterThan">
      <formula>0</formula>
    </cfRule>
  </conditionalFormatting>
  <conditionalFormatting sqref="P35:Q35">
    <cfRule type="cellIs" dxfId="16582" priority="3098" stopIfTrue="1" operator="lessThan">
      <formula>0</formula>
    </cfRule>
    <cfRule type="cellIs" dxfId="16581" priority="3099" stopIfTrue="1" operator="greaterThan">
      <formula>0</formula>
    </cfRule>
  </conditionalFormatting>
  <conditionalFormatting sqref="P35:Q35">
    <cfRule type="cellIs" dxfId="16580" priority="3096" stopIfTrue="1" operator="lessThan">
      <formula>0</formula>
    </cfRule>
    <cfRule type="cellIs" dxfId="16579" priority="3097" stopIfTrue="1" operator="greaterThan">
      <formula>0</formula>
    </cfRule>
  </conditionalFormatting>
  <conditionalFormatting sqref="P35:Q35">
    <cfRule type="cellIs" dxfId="16578" priority="3094" stopIfTrue="1" operator="lessThan">
      <formula>0</formula>
    </cfRule>
    <cfRule type="cellIs" dxfId="16577" priority="3095" stopIfTrue="1" operator="greaterThan">
      <formula>0</formula>
    </cfRule>
  </conditionalFormatting>
  <conditionalFormatting sqref="P35:Q35">
    <cfRule type="cellIs" dxfId="16576" priority="3092" stopIfTrue="1" operator="lessThan">
      <formula>0</formula>
    </cfRule>
    <cfRule type="cellIs" dxfId="16575" priority="3093" stopIfTrue="1" operator="greaterThan">
      <formula>0</formula>
    </cfRule>
  </conditionalFormatting>
  <conditionalFormatting sqref="P35:Q35">
    <cfRule type="cellIs" dxfId="16574" priority="3090" stopIfTrue="1" operator="lessThan">
      <formula>0</formula>
    </cfRule>
    <cfRule type="cellIs" dxfId="16573" priority="3091" stopIfTrue="1" operator="greaterThan">
      <formula>0</formula>
    </cfRule>
  </conditionalFormatting>
  <conditionalFormatting sqref="P35:Q35">
    <cfRule type="cellIs" dxfId="16572" priority="3088" stopIfTrue="1" operator="lessThan">
      <formula>0</formula>
    </cfRule>
    <cfRule type="cellIs" dxfId="16571" priority="3089" stopIfTrue="1" operator="greaterThan">
      <formula>0</formula>
    </cfRule>
  </conditionalFormatting>
  <conditionalFormatting sqref="P35:Q35">
    <cfRule type="cellIs" dxfId="16570" priority="3086" stopIfTrue="1" operator="lessThan">
      <formula>0</formula>
    </cfRule>
    <cfRule type="cellIs" dxfId="16569" priority="3087" stopIfTrue="1" operator="greaterThan">
      <formula>0</formula>
    </cfRule>
  </conditionalFormatting>
  <conditionalFormatting sqref="P35:Q35">
    <cfRule type="cellIs" dxfId="16568" priority="3084" stopIfTrue="1" operator="lessThan">
      <formula>0</formula>
    </cfRule>
    <cfRule type="cellIs" dxfId="16567" priority="3085" stopIfTrue="1" operator="greaterThan">
      <formula>0</formula>
    </cfRule>
  </conditionalFormatting>
  <conditionalFormatting sqref="P35:Q35">
    <cfRule type="cellIs" dxfId="16566" priority="3082" stopIfTrue="1" operator="lessThan">
      <formula>0</formula>
    </cfRule>
    <cfRule type="cellIs" dxfId="16565" priority="3083" stopIfTrue="1" operator="greaterThan">
      <formula>0</formula>
    </cfRule>
  </conditionalFormatting>
  <conditionalFormatting sqref="P35:Q35">
    <cfRule type="cellIs" dxfId="16564" priority="3080" stopIfTrue="1" operator="lessThan">
      <formula>0</formula>
    </cfRule>
    <cfRule type="cellIs" dxfId="16563" priority="3081" stopIfTrue="1" operator="greaterThan">
      <formula>0</formula>
    </cfRule>
  </conditionalFormatting>
  <conditionalFormatting sqref="P35:Q35">
    <cfRule type="cellIs" dxfId="16562" priority="3078" stopIfTrue="1" operator="lessThan">
      <formula>0</formula>
    </cfRule>
    <cfRule type="cellIs" dxfId="16561" priority="3079" stopIfTrue="1" operator="greaterThan">
      <formula>0</formula>
    </cfRule>
  </conditionalFormatting>
  <conditionalFormatting sqref="P35:Q35">
    <cfRule type="cellIs" dxfId="16560" priority="3076" stopIfTrue="1" operator="lessThan">
      <formula>0</formula>
    </cfRule>
    <cfRule type="cellIs" dxfId="16559" priority="3077" stopIfTrue="1" operator="greaterThan">
      <formula>0</formula>
    </cfRule>
  </conditionalFormatting>
  <conditionalFormatting sqref="P35:Q35">
    <cfRule type="cellIs" dxfId="16558" priority="3074" stopIfTrue="1" operator="lessThan">
      <formula>0</formula>
    </cfRule>
    <cfRule type="cellIs" dxfId="16557" priority="3075" stopIfTrue="1" operator="greaterThan">
      <formula>0</formula>
    </cfRule>
  </conditionalFormatting>
  <conditionalFormatting sqref="P35:Q35">
    <cfRule type="cellIs" dxfId="16556" priority="3072" stopIfTrue="1" operator="lessThan">
      <formula>0</formula>
    </cfRule>
    <cfRule type="cellIs" dxfId="16555" priority="3073" stopIfTrue="1" operator="greaterThan">
      <formula>0</formula>
    </cfRule>
  </conditionalFormatting>
  <conditionalFormatting sqref="P35:Q35">
    <cfRule type="cellIs" dxfId="16554" priority="3070" stopIfTrue="1" operator="lessThan">
      <formula>0</formula>
    </cfRule>
    <cfRule type="cellIs" dxfId="16553" priority="3071" stopIfTrue="1" operator="greaterThan">
      <formula>0</formula>
    </cfRule>
  </conditionalFormatting>
  <conditionalFormatting sqref="P35:Q35">
    <cfRule type="cellIs" dxfId="16552" priority="3068" stopIfTrue="1" operator="lessThan">
      <formula>0</formula>
    </cfRule>
    <cfRule type="cellIs" dxfId="16551" priority="3069" stopIfTrue="1" operator="greaterThan">
      <formula>0</formula>
    </cfRule>
  </conditionalFormatting>
  <conditionalFormatting sqref="P35:Q35">
    <cfRule type="cellIs" dxfId="16550" priority="3066" stopIfTrue="1" operator="lessThan">
      <formula>0</formula>
    </cfRule>
    <cfRule type="cellIs" dxfId="16549" priority="3067" stopIfTrue="1" operator="greaterThan">
      <formula>0</formula>
    </cfRule>
  </conditionalFormatting>
  <conditionalFormatting sqref="P35:Q35">
    <cfRule type="cellIs" dxfId="16548" priority="3064" stopIfTrue="1" operator="lessThan">
      <formula>0</formula>
    </cfRule>
    <cfRule type="cellIs" dxfId="16547" priority="3065" stopIfTrue="1" operator="greaterThan">
      <formula>0</formula>
    </cfRule>
  </conditionalFormatting>
  <conditionalFormatting sqref="P35:Q35">
    <cfRule type="cellIs" dxfId="16546" priority="3062" stopIfTrue="1" operator="lessThan">
      <formula>0</formula>
    </cfRule>
    <cfRule type="cellIs" dxfId="16545" priority="3063" stopIfTrue="1" operator="greaterThan">
      <formula>0</formula>
    </cfRule>
  </conditionalFormatting>
  <conditionalFormatting sqref="P35:Q35">
    <cfRule type="cellIs" dxfId="16544" priority="3060" stopIfTrue="1" operator="lessThan">
      <formula>0</formula>
    </cfRule>
    <cfRule type="cellIs" dxfId="16543" priority="3061" stopIfTrue="1" operator="greaterThan">
      <formula>0</formula>
    </cfRule>
  </conditionalFormatting>
  <conditionalFormatting sqref="P35:Q35">
    <cfRule type="cellIs" dxfId="16542" priority="3058" stopIfTrue="1" operator="lessThan">
      <formula>0</formula>
    </cfRule>
    <cfRule type="cellIs" dxfId="16541" priority="3059" stopIfTrue="1" operator="greaterThan">
      <formula>0</formula>
    </cfRule>
  </conditionalFormatting>
  <conditionalFormatting sqref="P35:Q35">
    <cfRule type="cellIs" dxfId="16540" priority="3056" stopIfTrue="1" operator="lessThan">
      <formula>0</formula>
    </cfRule>
    <cfRule type="cellIs" dxfId="16539" priority="3057" stopIfTrue="1" operator="greaterThan">
      <formula>0</formula>
    </cfRule>
  </conditionalFormatting>
  <conditionalFormatting sqref="P37:Q37">
    <cfRule type="cellIs" dxfId="16538" priority="3054" stopIfTrue="1" operator="lessThan">
      <formula>0</formula>
    </cfRule>
    <cfRule type="cellIs" dxfId="16537" priority="3055" stopIfTrue="1" operator="greaterThan">
      <formula>0</formula>
    </cfRule>
  </conditionalFormatting>
  <conditionalFormatting sqref="P37:Q37">
    <cfRule type="cellIs" dxfId="16536" priority="3052" stopIfTrue="1" operator="lessThan">
      <formula>0</formula>
    </cfRule>
    <cfRule type="cellIs" dxfId="16535" priority="3053" stopIfTrue="1" operator="greaterThan">
      <formula>0</formula>
    </cfRule>
  </conditionalFormatting>
  <conditionalFormatting sqref="P37:Q37">
    <cfRule type="cellIs" dxfId="16534" priority="3050" stopIfTrue="1" operator="lessThan">
      <formula>0</formula>
    </cfRule>
    <cfRule type="cellIs" dxfId="16533" priority="3051" stopIfTrue="1" operator="greaterThan">
      <formula>0</formula>
    </cfRule>
  </conditionalFormatting>
  <conditionalFormatting sqref="P37:Q37">
    <cfRule type="cellIs" dxfId="16532" priority="3048" stopIfTrue="1" operator="lessThan">
      <formula>0</formula>
    </cfRule>
    <cfRule type="cellIs" dxfId="16531" priority="3049" stopIfTrue="1" operator="greaterThan">
      <formula>0</formula>
    </cfRule>
  </conditionalFormatting>
  <conditionalFormatting sqref="P37:Q37">
    <cfRule type="cellIs" dxfId="16530" priority="3046" stopIfTrue="1" operator="lessThan">
      <formula>0</formula>
    </cfRule>
    <cfRule type="cellIs" dxfId="16529" priority="3047" stopIfTrue="1" operator="greaterThan">
      <formula>0</formula>
    </cfRule>
  </conditionalFormatting>
  <conditionalFormatting sqref="P37:Q37">
    <cfRule type="cellIs" dxfId="16528" priority="3044" stopIfTrue="1" operator="lessThan">
      <formula>0</formula>
    </cfRule>
    <cfRule type="cellIs" dxfId="16527" priority="3045" stopIfTrue="1" operator="greaterThan">
      <formula>0</formula>
    </cfRule>
  </conditionalFormatting>
  <conditionalFormatting sqref="P37:Q37">
    <cfRule type="cellIs" dxfId="16526" priority="3042" stopIfTrue="1" operator="lessThan">
      <formula>0</formula>
    </cfRule>
    <cfRule type="cellIs" dxfId="16525" priority="3043" stopIfTrue="1" operator="greaterThan">
      <formula>0</formula>
    </cfRule>
  </conditionalFormatting>
  <conditionalFormatting sqref="P37:Q37">
    <cfRule type="cellIs" dxfId="16524" priority="3040" stopIfTrue="1" operator="lessThan">
      <formula>0</formula>
    </cfRule>
    <cfRule type="cellIs" dxfId="16523" priority="3041" stopIfTrue="1" operator="greaterThan">
      <formula>0</formula>
    </cfRule>
  </conditionalFormatting>
  <conditionalFormatting sqref="P37:Q37">
    <cfRule type="cellIs" dxfId="16522" priority="3038" stopIfTrue="1" operator="lessThan">
      <formula>0</formula>
    </cfRule>
    <cfRule type="cellIs" dxfId="16521" priority="3039" stopIfTrue="1" operator="greaterThan">
      <formula>0</formula>
    </cfRule>
  </conditionalFormatting>
  <conditionalFormatting sqref="P37:Q37">
    <cfRule type="cellIs" dxfId="16520" priority="3036" stopIfTrue="1" operator="lessThan">
      <formula>0</formula>
    </cfRule>
    <cfRule type="cellIs" dxfId="16519" priority="3037" stopIfTrue="1" operator="greaterThan">
      <formula>0</formula>
    </cfRule>
  </conditionalFormatting>
  <conditionalFormatting sqref="P37:Q37">
    <cfRule type="cellIs" dxfId="16518" priority="3034" stopIfTrue="1" operator="lessThan">
      <formula>0</formula>
    </cfRule>
    <cfRule type="cellIs" dxfId="16517" priority="3035" stopIfTrue="1" operator="greaterThan">
      <formula>0</formula>
    </cfRule>
  </conditionalFormatting>
  <conditionalFormatting sqref="P37:Q37">
    <cfRule type="cellIs" dxfId="16516" priority="3032" stopIfTrue="1" operator="lessThan">
      <formula>0</formula>
    </cfRule>
    <cfRule type="cellIs" dxfId="16515" priority="3033" stopIfTrue="1" operator="greaterThan">
      <formula>0</formula>
    </cfRule>
  </conditionalFormatting>
  <conditionalFormatting sqref="P37:Q37">
    <cfRule type="cellIs" dxfId="16514" priority="3030" stopIfTrue="1" operator="lessThan">
      <formula>0</formula>
    </cfRule>
    <cfRule type="cellIs" dxfId="16513" priority="3031" stopIfTrue="1" operator="greaterThan">
      <formula>0</formula>
    </cfRule>
  </conditionalFormatting>
  <conditionalFormatting sqref="P37:Q37">
    <cfRule type="cellIs" dxfId="16512" priority="3028" stopIfTrue="1" operator="lessThan">
      <formula>0</formula>
    </cfRule>
    <cfRule type="cellIs" dxfId="16511" priority="3029" stopIfTrue="1" operator="greaterThan">
      <formula>0</formula>
    </cfRule>
  </conditionalFormatting>
  <conditionalFormatting sqref="P37:Q37">
    <cfRule type="cellIs" dxfId="16510" priority="3026" stopIfTrue="1" operator="lessThan">
      <formula>0</formula>
    </cfRule>
    <cfRule type="cellIs" dxfId="16509" priority="3027" stopIfTrue="1" operator="greaterThan">
      <formula>0</formula>
    </cfRule>
  </conditionalFormatting>
  <conditionalFormatting sqref="P37:Q37">
    <cfRule type="cellIs" dxfId="16508" priority="3024" stopIfTrue="1" operator="lessThan">
      <formula>0</formula>
    </cfRule>
    <cfRule type="cellIs" dxfId="16507" priority="3025" stopIfTrue="1" operator="greaterThan">
      <formula>0</formula>
    </cfRule>
  </conditionalFormatting>
  <conditionalFormatting sqref="P37:Q37">
    <cfRule type="cellIs" dxfId="16506" priority="3022" stopIfTrue="1" operator="lessThan">
      <formula>0</formula>
    </cfRule>
    <cfRule type="cellIs" dxfId="16505" priority="3023" stopIfTrue="1" operator="greaterThan">
      <formula>0</formula>
    </cfRule>
  </conditionalFormatting>
  <conditionalFormatting sqref="P37:Q37">
    <cfRule type="cellIs" dxfId="16504" priority="3020" stopIfTrue="1" operator="lessThan">
      <formula>0</formula>
    </cfRule>
    <cfRule type="cellIs" dxfId="16503" priority="3021" stopIfTrue="1" operator="greaterThan">
      <formula>0</formula>
    </cfRule>
  </conditionalFormatting>
  <conditionalFormatting sqref="P37:Q37">
    <cfRule type="cellIs" dxfId="16502" priority="3018" stopIfTrue="1" operator="lessThan">
      <formula>0</formula>
    </cfRule>
    <cfRule type="cellIs" dxfId="16501" priority="3019" stopIfTrue="1" operator="greaterThan">
      <formula>0</formula>
    </cfRule>
  </conditionalFormatting>
  <conditionalFormatting sqref="P37:Q37">
    <cfRule type="cellIs" dxfId="16500" priority="3016" stopIfTrue="1" operator="lessThan">
      <formula>0</formula>
    </cfRule>
    <cfRule type="cellIs" dxfId="16499" priority="3017" stopIfTrue="1" operator="greaterThan">
      <formula>0</formula>
    </cfRule>
  </conditionalFormatting>
  <conditionalFormatting sqref="P37:Q37">
    <cfRule type="cellIs" dxfId="16498" priority="3014" stopIfTrue="1" operator="lessThan">
      <formula>0</formula>
    </cfRule>
    <cfRule type="cellIs" dxfId="16497" priority="3015" stopIfTrue="1" operator="greaterThan">
      <formula>0</formula>
    </cfRule>
  </conditionalFormatting>
  <conditionalFormatting sqref="P37:Q37">
    <cfRule type="cellIs" dxfId="16496" priority="3012" stopIfTrue="1" operator="lessThan">
      <formula>0</formula>
    </cfRule>
    <cfRule type="cellIs" dxfId="16495" priority="3013" stopIfTrue="1" operator="greaterThan">
      <formula>0</formula>
    </cfRule>
  </conditionalFormatting>
  <conditionalFormatting sqref="P37:Q37">
    <cfRule type="cellIs" dxfId="16494" priority="3010" stopIfTrue="1" operator="lessThan">
      <formula>0</formula>
    </cfRule>
    <cfRule type="cellIs" dxfId="16493" priority="3011" stopIfTrue="1" operator="greaterThan">
      <formula>0</formula>
    </cfRule>
  </conditionalFormatting>
  <conditionalFormatting sqref="P37:Q37">
    <cfRule type="cellIs" dxfId="16492" priority="3008" stopIfTrue="1" operator="lessThan">
      <formula>0</formula>
    </cfRule>
    <cfRule type="cellIs" dxfId="16491" priority="3009" stopIfTrue="1" operator="greaterThan">
      <formula>0</formula>
    </cfRule>
  </conditionalFormatting>
  <conditionalFormatting sqref="P37:Q37">
    <cfRule type="cellIs" dxfId="16490" priority="3006" stopIfTrue="1" operator="lessThan">
      <formula>0</formula>
    </cfRule>
    <cfRule type="cellIs" dxfId="16489" priority="3007" stopIfTrue="1" operator="greaterThan">
      <formula>0</formula>
    </cfRule>
  </conditionalFormatting>
  <conditionalFormatting sqref="P37:Q37">
    <cfRule type="cellIs" dxfId="16488" priority="3004" stopIfTrue="1" operator="lessThan">
      <formula>0</formula>
    </cfRule>
    <cfRule type="cellIs" dxfId="16487" priority="3005" stopIfTrue="1" operator="greaterThan">
      <formula>0</formula>
    </cfRule>
  </conditionalFormatting>
  <conditionalFormatting sqref="P37:Q37">
    <cfRule type="cellIs" dxfId="16486" priority="3002" stopIfTrue="1" operator="lessThan">
      <formula>0</formula>
    </cfRule>
    <cfRule type="cellIs" dxfId="16485" priority="3003" stopIfTrue="1" operator="greaterThan">
      <formula>0</formula>
    </cfRule>
  </conditionalFormatting>
  <conditionalFormatting sqref="P37:Q37">
    <cfRule type="cellIs" dxfId="16484" priority="3000" stopIfTrue="1" operator="lessThan">
      <formula>0</formula>
    </cfRule>
    <cfRule type="cellIs" dxfId="16483" priority="3001" stopIfTrue="1" operator="greaterThan">
      <formula>0</formula>
    </cfRule>
  </conditionalFormatting>
  <conditionalFormatting sqref="P37:Q37">
    <cfRule type="cellIs" dxfId="16482" priority="2998" stopIfTrue="1" operator="lessThan">
      <formula>0</formula>
    </cfRule>
    <cfRule type="cellIs" dxfId="16481" priority="2999" stopIfTrue="1" operator="greaterThan">
      <formula>0</formula>
    </cfRule>
  </conditionalFormatting>
  <conditionalFormatting sqref="P37:Q37">
    <cfRule type="cellIs" dxfId="16480" priority="2996" stopIfTrue="1" operator="lessThan">
      <formula>0</formula>
    </cfRule>
    <cfRule type="cellIs" dxfId="16479" priority="2997" stopIfTrue="1" operator="greaterThan">
      <formula>0</formula>
    </cfRule>
  </conditionalFormatting>
  <conditionalFormatting sqref="P37:Q37">
    <cfRule type="cellIs" dxfId="16478" priority="2994" stopIfTrue="1" operator="lessThan">
      <formula>0</formula>
    </cfRule>
    <cfRule type="cellIs" dxfId="16477" priority="2995" stopIfTrue="1" operator="greaterThan">
      <formula>0</formula>
    </cfRule>
  </conditionalFormatting>
  <conditionalFormatting sqref="P37:Q37">
    <cfRule type="cellIs" dxfId="16476" priority="2992" stopIfTrue="1" operator="lessThan">
      <formula>0</formula>
    </cfRule>
    <cfRule type="cellIs" dxfId="16475" priority="2993" stopIfTrue="1" operator="greaterThan">
      <formula>0</formula>
    </cfRule>
  </conditionalFormatting>
  <conditionalFormatting sqref="P37:Q37">
    <cfRule type="cellIs" dxfId="16474" priority="2990" stopIfTrue="1" operator="lessThan">
      <formula>0</formula>
    </cfRule>
    <cfRule type="cellIs" dxfId="16473" priority="2991" stopIfTrue="1" operator="greaterThan">
      <formula>0</formula>
    </cfRule>
  </conditionalFormatting>
  <conditionalFormatting sqref="P37:Q37">
    <cfRule type="cellIs" dxfId="16472" priority="2988" stopIfTrue="1" operator="lessThan">
      <formula>0</formula>
    </cfRule>
    <cfRule type="cellIs" dxfId="16471" priority="2989" stopIfTrue="1" operator="greaterThan">
      <formula>0</formula>
    </cfRule>
  </conditionalFormatting>
  <conditionalFormatting sqref="P37:Q37">
    <cfRule type="cellIs" dxfId="16470" priority="2986" stopIfTrue="1" operator="lessThan">
      <formula>0</formula>
    </cfRule>
    <cfRule type="cellIs" dxfId="16469" priority="2987" stopIfTrue="1" operator="greaterThan">
      <formula>0</formula>
    </cfRule>
  </conditionalFormatting>
  <conditionalFormatting sqref="P37:Q37">
    <cfRule type="cellIs" dxfId="16468" priority="2984" stopIfTrue="1" operator="lessThan">
      <formula>0</formula>
    </cfRule>
    <cfRule type="cellIs" dxfId="16467" priority="2985" stopIfTrue="1" operator="greaterThan">
      <formula>0</formula>
    </cfRule>
  </conditionalFormatting>
  <conditionalFormatting sqref="P37:Q37">
    <cfRule type="cellIs" dxfId="16466" priority="2982" stopIfTrue="1" operator="lessThan">
      <formula>0</formula>
    </cfRule>
    <cfRule type="cellIs" dxfId="16465" priority="2983" stopIfTrue="1" operator="greaterThan">
      <formula>0</formula>
    </cfRule>
  </conditionalFormatting>
  <conditionalFormatting sqref="P37:Q37">
    <cfRule type="cellIs" dxfId="16464" priority="2980" stopIfTrue="1" operator="lessThan">
      <formula>0</formula>
    </cfRule>
    <cfRule type="cellIs" dxfId="16463" priority="2981" stopIfTrue="1" operator="greaterThan">
      <formula>0</formula>
    </cfRule>
  </conditionalFormatting>
  <conditionalFormatting sqref="P37:Q37">
    <cfRule type="cellIs" dxfId="16462" priority="2978" stopIfTrue="1" operator="lessThan">
      <formula>0</formula>
    </cfRule>
    <cfRule type="cellIs" dxfId="16461" priority="2979" stopIfTrue="1" operator="greaterThan">
      <formula>0</formula>
    </cfRule>
  </conditionalFormatting>
  <conditionalFormatting sqref="P37:Q37">
    <cfRule type="cellIs" dxfId="16460" priority="2976" stopIfTrue="1" operator="lessThan">
      <formula>0</formula>
    </cfRule>
    <cfRule type="cellIs" dxfId="16459" priority="2977" stopIfTrue="1" operator="greaterThan">
      <formula>0</formula>
    </cfRule>
  </conditionalFormatting>
  <conditionalFormatting sqref="P37:Q37">
    <cfRule type="cellIs" dxfId="16458" priority="2974" stopIfTrue="1" operator="lessThan">
      <formula>0</formula>
    </cfRule>
    <cfRule type="cellIs" dxfId="16457" priority="2975" stopIfTrue="1" operator="greaterThan">
      <formula>0</formula>
    </cfRule>
  </conditionalFormatting>
  <conditionalFormatting sqref="P37:Q37">
    <cfRule type="cellIs" dxfId="16456" priority="2972" stopIfTrue="1" operator="lessThan">
      <formula>0</formula>
    </cfRule>
    <cfRule type="cellIs" dxfId="16455" priority="2973" stopIfTrue="1" operator="greaterThan">
      <formula>0</formula>
    </cfRule>
  </conditionalFormatting>
  <conditionalFormatting sqref="P41:Q41">
    <cfRule type="cellIs" dxfId="16454" priority="2886" stopIfTrue="1" operator="lessThan">
      <formula>0</formula>
    </cfRule>
    <cfRule type="cellIs" dxfId="16453" priority="2887" stopIfTrue="1" operator="greaterThan">
      <formula>0</formula>
    </cfRule>
  </conditionalFormatting>
  <conditionalFormatting sqref="P41:Q41">
    <cfRule type="cellIs" dxfId="16452" priority="2884" stopIfTrue="1" operator="lessThan">
      <formula>0</formula>
    </cfRule>
    <cfRule type="cellIs" dxfId="16451" priority="2885" stopIfTrue="1" operator="greaterThan">
      <formula>0</formula>
    </cfRule>
  </conditionalFormatting>
  <conditionalFormatting sqref="P41:Q41">
    <cfRule type="cellIs" dxfId="16450" priority="2882" stopIfTrue="1" operator="lessThan">
      <formula>0</formula>
    </cfRule>
    <cfRule type="cellIs" dxfId="16449" priority="2883" stopIfTrue="1" operator="greaterThan">
      <formula>0</formula>
    </cfRule>
  </conditionalFormatting>
  <conditionalFormatting sqref="P41:Q41">
    <cfRule type="cellIs" dxfId="16448" priority="2880" stopIfTrue="1" operator="lessThan">
      <formula>0</formula>
    </cfRule>
    <cfRule type="cellIs" dxfId="16447" priority="2881" stopIfTrue="1" operator="greaterThan">
      <formula>0</formula>
    </cfRule>
  </conditionalFormatting>
  <conditionalFormatting sqref="P41:Q41">
    <cfRule type="cellIs" dxfId="16446" priority="2878" stopIfTrue="1" operator="lessThan">
      <formula>0</formula>
    </cfRule>
    <cfRule type="cellIs" dxfId="16445" priority="2879" stopIfTrue="1" operator="greaterThan">
      <formula>0</formula>
    </cfRule>
  </conditionalFormatting>
  <conditionalFormatting sqref="P41:Q41">
    <cfRule type="cellIs" dxfId="16444" priority="2876" stopIfTrue="1" operator="lessThan">
      <formula>0</formula>
    </cfRule>
    <cfRule type="cellIs" dxfId="16443" priority="2877" stopIfTrue="1" operator="greaterThan">
      <formula>0</formula>
    </cfRule>
  </conditionalFormatting>
  <conditionalFormatting sqref="P41:Q41">
    <cfRule type="cellIs" dxfId="16442" priority="2874" stopIfTrue="1" operator="lessThan">
      <formula>0</formula>
    </cfRule>
    <cfRule type="cellIs" dxfId="16441" priority="2875" stopIfTrue="1" operator="greaterThan">
      <formula>0</formula>
    </cfRule>
  </conditionalFormatting>
  <conditionalFormatting sqref="P41:Q41">
    <cfRule type="cellIs" dxfId="16440" priority="2872" stopIfTrue="1" operator="lessThan">
      <formula>0</formula>
    </cfRule>
    <cfRule type="cellIs" dxfId="16439" priority="2873" stopIfTrue="1" operator="greaterThan">
      <formula>0</formula>
    </cfRule>
  </conditionalFormatting>
  <conditionalFormatting sqref="P41:Q41">
    <cfRule type="cellIs" dxfId="16438" priority="2870" stopIfTrue="1" operator="lessThan">
      <formula>0</formula>
    </cfRule>
    <cfRule type="cellIs" dxfId="16437" priority="2871" stopIfTrue="1" operator="greaterThan">
      <formula>0</formula>
    </cfRule>
  </conditionalFormatting>
  <conditionalFormatting sqref="P41:Q41">
    <cfRule type="cellIs" dxfId="16436" priority="2868" stopIfTrue="1" operator="lessThan">
      <formula>0</formula>
    </cfRule>
    <cfRule type="cellIs" dxfId="16435" priority="2869" stopIfTrue="1" operator="greaterThan">
      <formula>0</formula>
    </cfRule>
  </conditionalFormatting>
  <conditionalFormatting sqref="P41:Q41">
    <cfRule type="cellIs" dxfId="16434" priority="2866" stopIfTrue="1" operator="lessThan">
      <formula>0</formula>
    </cfRule>
    <cfRule type="cellIs" dxfId="16433" priority="2867" stopIfTrue="1" operator="greaterThan">
      <formula>0</formula>
    </cfRule>
  </conditionalFormatting>
  <conditionalFormatting sqref="P41:Q41">
    <cfRule type="cellIs" dxfId="16432" priority="2864" stopIfTrue="1" operator="lessThan">
      <formula>0</formula>
    </cfRule>
    <cfRule type="cellIs" dxfId="16431" priority="2865" stopIfTrue="1" operator="greaterThan">
      <formula>0</formula>
    </cfRule>
  </conditionalFormatting>
  <conditionalFormatting sqref="P41:Q41">
    <cfRule type="cellIs" dxfId="16430" priority="2862" stopIfTrue="1" operator="lessThan">
      <formula>0</formula>
    </cfRule>
    <cfRule type="cellIs" dxfId="16429" priority="2863" stopIfTrue="1" operator="greaterThan">
      <formula>0</formula>
    </cfRule>
  </conditionalFormatting>
  <conditionalFormatting sqref="P41:Q41">
    <cfRule type="cellIs" dxfId="16428" priority="2860" stopIfTrue="1" operator="lessThan">
      <formula>0</formula>
    </cfRule>
    <cfRule type="cellIs" dxfId="16427" priority="2861" stopIfTrue="1" operator="greaterThan">
      <formula>0</formula>
    </cfRule>
  </conditionalFormatting>
  <conditionalFormatting sqref="P41:Q41">
    <cfRule type="cellIs" dxfId="16426" priority="2858" stopIfTrue="1" operator="lessThan">
      <formula>0</formula>
    </cfRule>
    <cfRule type="cellIs" dxfId="16425" priority="2859" stopIfTrue="1" operator="greaterThan">
      <formula>0</formula>
    </cfRule>
  </conditionalFormatting>
  <conditionalFormatting sqref="P41:Q41">
    <cfRule type="cellIs" dxfId="16424" priority="2856" stopIfTrue="1" operator="lessThan">
      <formula>0</formula>
    </cfRule>
    <cfRule type="cellIs" dxfId="16423" priority="2857" stopIfTrue="1" operator="greaterThan">
      <formula>0</formula>
    </cfRule>
  </conditionalFormatting>
  <conditionalFormatting sqref="P41:Q41">
    <cfRule type="cellIs" dxfId="16422" priority="2854" stopIfTrue="1" operator="lessThan">
      <formula>0</formula>
    </cfRule>
    <cfRule type="cellIs" dxfId="16421" priority="2855" stopIfTrue="1" operator="greaterThan">
      <formula>0</formula>
    </cfRule>
  </conditionalFormatting>
  <conditionalFormatting sqref="P41:Q41">
    <cfRule type="cellIs" dxfId="16420" priority="2852" stopIfTrue="1" operator="lessThan">
      <formula>0</formula>
    </cfRule>
    <cfRule type="cellIs" dxfId="16419" priority="2853" stopIfTrue="1" operator="greaterThan">
      <formula>0</formula>
    </cfRule>
  </conditionalFormatting>
  <conditionalFormatting sqref="P41:Q41">
    <cfRule type="cellIs" dxfId="16418" priority="2850" stopIfTrue="1" operator="lessThan">
      <formula>0</formula>
    </cfRule>
    <cfRule type="cellIs" dxfId="16417" priority="2851" stopIfTrue="1" operator="greaterThan">
      <formula>0</formula>
    </cfRule>
  </conditionalFormatting>
  <conditionalFormatting sqref="P41:Q41">
    <cfRule type="cellIs" dxfId="16416" priority="2848" stopIfTrue="1" operator="lessThan">
      <formula>0</formula>
    </cfRule>
    <cfRule type="cellIs" dxfId="16415" priority="2849" stopIfTrue="1" operator="greaterThan">
      <formula>0</formula>
    </cfRule>
  </conditionalFormatting>
  <conditionalFormatting sqref="P41:Q41">
    <cfRule type="cellIs" dxfId="16414" priority="2846" stopIfTrue="1" operator="lessThan">
      <formula>0</formula>
    </cfRule>
    <cfRule type="cellIs" dxfId="16413" priority="2847" stopIfTrue="1" operator="greaterThan">
      <formula>0</formula>
    </cfRule>
  </conditionalFormatting>
  <conditionalFormatting sqref="P41:Q41">
    <cfRule type="cellIs" dxfId="16412" priority="2844" stopIfTrue="1" operator="lessThan">
      <formula>0</formula>
    </cfRule>
    <cfRule type="cellIs" dxfId="16411" priority="2845" stopIfTrue="1" operator="greaterThan">
      <formula>0</formula>
    </cfRule>
  </conditionalFormatting>
  <conditionalFormatting sqref="P41:Q41">
    <cfRule type="cellIs" dxfId="16410" priority="2842" stopIfTrue="1" operator="lessThan">
      <formula>0</formula>
    </cfRule>
    <cfRule type="cellIs" dxfId="16409" priority="2843" stopIfTrue="1" operator="greaterThan">
      <formula>0</formula>
    </cfRule>
  </conditionalFormatting>
  <conditionalFormatting sqref="P41:Q41">
    <cfRule type="cellIs" dxfId="16408" priority="2840" stopIfTrue="1" operator="lessThan">
      <formula>0</formula>
    </cfRule>
    <cfRule type="cellIs" dxfId="16407" priority="2841" stopIfTrue="1" operator="greaterThan">
      <formula>0</formula>
    </cfRule>
  </conditionalFormatting>
  <conditionalFormatting sqref="P41:Q41">
    <cfRule type="cellIs" dxfId="16406" priority="2838" stopIfTrue="1" operator="lessThan">
      <formula>0</formula>
    </cfRule>
    <cfRule type="cellIs" dxfId="16405" priority="2839" stopIfTrue="1" operator="greaterThan">
      <formula>0</formula>
    </cfRule>
  </conditionalFormatting>
  <conditionalFormatting sqref="P41:Q41">
    <cfRule type="cellIs" dxfId="16404" priority="2836" stopIfTrue="1" operator="lessThan">
      <formula>0</formula>
    </cfRule>
    <cfRule type="cellIs" dxfId="16403" priority="2837" stopIfTrue="1" operator="greaterThan">
      <formula>0</formula>
    </cfRule>
  </conditionalFormatting>
  <conditionalFormatting sqref="P41:Q41">
    <cfRule type="cellIs" dxfId="16402" priority="2834" stopIfTrue="1" operator="lessThan">
      <formula>0</formula>
    </cfRule>
    <cfRule type="cellIs" dxfId="16401" priority="2835" stopIfTrue="1" operator="greaterThan">
      <formula>0</formula>
    </cfRule>
  </conditionalFormatting>
  <conditionalFormatting sqref="P41:Q41">
    <cfRule type="cellIs" dxfId="16400" priority="2832" stopIfTrue="1" operator="lessThan">
      <formula>0</formula>
    </cfRule>
    <cfRule type="cellIs" dxfId="16399" priority="2833" stopIfTrue="1" operator="greaterThan">
      <formula>0</formula>
    </cfRule>
  </conditionalFormatting>
  <conditionalFormatting sqref="P41:Q41">
    <cfRule type="cellIs" dxfId="16398" priority="2830" stopIfTrue="1" operator="lessThan">
      <formula>0</formula>
    </cfRule>
    <cfRule type="cellIs" dxfId="16397" priority="2831" stopIfTrue="1" operator="greaterThan">
      <formula>0</formula>
    </cfRule>
  </conditionalFormatting>
  <conditionalFormatting sqref="P41:Q41">
    <cfRule type="cellIs" dxfId="16396" priority="2828" stopIfTrue="1" operator="lessThan">
      <formula>0</formula>
    </cfRule>
    <cfRule type="cellIs" dxfId="16395" priority="2829" stopIfTrue="1" operator="greaterThan">
      <formula>0</formula>
    </cfRule>
  </conditionalFormatting>
  <conditionalFormatting sqref="P41:Q41">
    <cfRule type="cellIs" dxfId="16394" priority="2826" stopIfTrue="1" operator="lessThan">
      <formula>0</formula>
    </cfRule>
    <cfRule type="cellIs" dxfId="16393" priority="2827" stopIfTrue="1" operator="greaterThan">
      <formula>0</formula>
    </cfRule>
  </conditionalFormatting>
  <conditionalFormatting sqref="P41:Q41">
    <cfRule type="cellIs" dxfId="16392" priority="2824" stopIfTrue="1" operator="lessThan">
      <formula>0</formula>
    </cfRule>
    <cfRule type="cellIs" dxfId="16391" priority="2825" stopIfTrue="1" operator="greaterThan">
      <formula>0</formula>
    </cfRule>
  </conditionalFormatting>
  <conditionalFormatting sqref="P41:Q41">
    <cfRule type="cellIs" dxfId="16390" priority="2822" stopIfTrue="1" operator="lessThan">
      <formula>0</formula>
    </cfRule>
    <cfRule type="cellIs" dxfId="16389" priority="2823" stopIfTrue="1" operator="greaterThan">
      <formula>0</formula>
    </cfRule>
  </conditionalFormatting>
  <conditionalFormatting sqref="P41:Q41">
    <cfRule type="cellIs" dxfId="16388" priority="2820" stopIfTrue="1" operator="lessThan">
      <formula>0</formula>
    </cfRule>
    <cfRule type="cellIs" dxfId="16387" priority="2821" stopIfTrue="1" operator="greaterThan">
      <formula>0</formula>
    </cfRule>
  </conditionalFormatting>
  <conditionalFormatting sqref="P41:Q41">
    <cfRule type="cellIs" dxfId="16386" priority="2818" stopIfTrue="1" operator="lessThan">
      <formula>0</formula>
    </cfRule>
    <cfRule type="cellIs" dxfId="16385" priority="2819" stopIfTrue="1" operator="greaterThan">
      <formula>0</formula>
    </cfRule>
  </conditionalFormatting>
  <conditionalFormatting sqref="P41:Q41">
    <cfRule type="cellIs" dxfId="16384" priority="2816" stopIfTrue="1" operator="lessThan">
      <formula>0</formula>
    </cfRule>
    <cfRule type="cellIs" dxfId="16383" priority="2817" stopIfTrue="1" operator="greaterThan">
      <formula>0</formula>
    </cfRule>
  </conditionalFormatting>
  <conditionalFormatting sqref="P41:Q41">
    <cfRule type="cellIs" dxfId="16382" priority="2814" stopIfTrue="1" operator="lessThan">
      <formula>0</formula>
    </cfRule>
    <cfRule type="cellIs" dxfId="16381" priority="2815" stopIfTrue="1" operator="greaterThan">
      <formula>0</formula>
    </cfRule>
  </conditionalFormatting>
  <conditionalFormatting sqref="P41:Q41">
    <cfRule type="cellIs" dxfId="16380" priority="2812" stopIfTrue="1" operator="lessThan">
      <formula>0</formula>
    </cfRule>
    <cfRule type="cellIs" dxfId="16379" priority="2813" stopIfTrue="1" operator="greaterThan">
      <formula>0</formula>
    </cfRule>
  </conditionalFormatting>
  <conditionalFormatting sqref="P41:Q41">
    <cfRule type="cellIs" dxfId="16378" priority="2810" stopIfTrue="1" operator="lessThan">
      <formula>0</formula>
    </cfRule>
    <cfRule type="cellIs" dxfId="16377" priority="2811" stopIfTrue="1" operator="greaterThan">
      <formula>0</formula>
    </cfRule>
  </conditionalFormatting>
  <conditionalFormatting sqref="P41:Q41">
    <cfRule type="cellIs" dxfId="16376" priority="2808" stopIfTrue="1" operator="lessThan">
      <formula>0</formula>
    </cfRule>
    <cfRule type="cellIs" dxfId="16375" priority="2809" stopIfTrue="1" operator="greaterThan">
      <formula>0</formula>
    </cfRule>
  </conditionalFormatting>
  <conditionalFormatting sqref="P41:Q41">
    <cfRule type="cellIs" dxfId="16374" priority="2806" stopIfTrue="1" operator="lessThan">
      <formula>0</formula>
    </cfRule>
    <cfRule type="cellIs" dxfId="16373" priority="2807" stopIfTrue="1" operator="greaterThan">
      <formula>0</formula>
    </cfRule>
  </conditionalFormatting>
  <conditionalFormatting sqref="P41:Q41">
    <cfRule type="cellIs" dxfId="16372" priority="2804" stopIfTrue="1" operator="lessThan">
      <formula>0</formula>
    </cfRule>
    <cfRule type="cellIs" dxfId="16371" priority="2805" stopIfTrue="1" operator="greaterThan">
      <formula>0</formula>
    </cfRule>
  </conditionalFormatting>
  <conditionalFormatting sqref="P43:Q43">
    <cfRule type="cellIs" dxfId="16370" priority="2802" stopIfTrue="1" operator="lessThan">
      <formula>0</formula>
    </cfRule>
    <cfRule type="cellIs" dxfId="16369" priority="2803" stopIfTrue="1" operator="greaterThan">
      <formula>0</formula>
    </cfRule>
  </conditionalFormatting>
  <conditionalFormatting sqref="P43:Q43">
    <cfRule type="cellIs" dxfId="16368" priority="2800" stopIfTrue="1" operator="lessThan">
      <formula>0</formula>
    </cfRule>
    <cfRule type="cellIs" dxfId="16367" priority="2801" stopIfTrue="1" operator="greaterThan">
      <formula>0</formula>
    </cfRule>
  </conditionalFormatting>
  <conditionalFormatting sqref="P43:Q43">
    <cfRule type="cellIs" dxfId="16366" priority="2798" stopIfTrue="1" operator="lessThan">
      <formula>0</formula>
    </cfRule>
    <cfRule type="cellIs" dxfId="16365" priority="2799" stopIfTrue="1" operator="greaterThan">
      <formula>0</formula>
    </cfRule>
  </conditionalFormatting>
  <conditionalFormatting sqref="P43:Q43">
    <cfRule type="cellIs" dxfId="16364" priority="2796" stopIfTrue="1" operator="lessThan">
      <formula>0</formula>
    </cfRule>
    <cfRule type="cellIs" dxfId="16363" priority="2797" stopIfTrue="1" operator="greaterThan">
      <formula>0</formula>
    </cfRule>
  </conditionalFormatting>
  <conditionalFormatting sqref="P43:Q43">
    <cfRule type="cellIs" dxfId="16362" priority="2794" stopIfTrue="1" operator="lessThan">
      <formula>0</formula>
    </cfRule>
    <cfRule type="cellIs" dxfId="16361" priority="2795" stopIfTrue="1" operator="greaterThan">
      <formula>0</formula>
    </cfRule>
  </conditionalFormatting>
  <conditionalFormatting sqref="P43:Q43">
    <cfRule type="cellIs" dxfId="16360" priority="2792" stopIfTrue="1" operator="lessThan">
      <formula>0</formula>
    </cfRule>
    <cfRule type="cellIs" dxfId="16359" priority="2793" stopIfTrue="1" operator="greaterThan">
      <formula>0</formula>
    </cfRule>
  </conditionalFormatting>
  <conditionalFormatting sqref="P43:Q43">
    <cfRule type="cellIs" dxfId="16358" priority="2790" stopIfTrue="1" operator="lessThan">
      <formula>0</formula>
    </cfRule>
    <cfRule type="cellIs" dxfId="16357" priority="2791" stopIfTrue="1" operator="greaterThan">
      <formula>0</formula>
    </cfRule>
  </conditionalFormatting>
  <conditionalFormatting sqref="P43:Q43">
    <cfRule type="cellIs" dxfId="16356" priority="2788" stopIfTrue="1" operator="lessThan">
      <formula>0</formula>
    </cfRule>
    <cfRule type="cellIs" dxfId="16355" priority="2789" stopIfTrue="1" operator="greaterThan">
      <formula>0</formula>
    </cfRule>
  </conditionalFormatting>
  <conditionalFormatting sqref="P43:Q43">
    <cfRule type="cellIs" dxfId="16354" priority="2786" stopIfTrue="1" operator="lessThan">
      <formula>0</formula>
    </cfRule>
    <cfRule type="cellIs" dxfId="16353" priority="2787" stopIfTrue="1" operator="greaterThan">
      <formula>0</formula>
    </cfRule>
  </conditionalFormatting>
  <conditionalFormatting sqref="P43:Q43">
    <cfRule type="cellIs" dxfId="16352" priority="2784" stopIfTrue="1" operator="lessThan">
      <formula>0</formula>
    </cfRule>
    <cfRule type="cellIs" dxfId="16351" priority="2785" stopIfTrue="1" operator="greaterThan">
      <formula>0</formula>
    </cfRule>
  </conditionalFormatting>
  <conditionalFormatting sqref="P43:Q43">
    <cfRule type="cellIs" dxfId="16350" priority="2782" stopIfTrue="1" operator="lessThan">
      <formula>0</formula>
    </cfRule>
    <cfRule type="cellIs" dxfId="16349" priority="2783" stopIfTrue="1" operator="greaterThan">
      <formula>0</formula>
    </cfRule>
  </conditionalFormatting>
  <conditionalFormatting sqref="P43:Q43">
    <cfRule type="cellIs" dxfId="16348" priority="2780" stopIfTrue="1" operator="lessThan">
      <formula>0</formula>
    </cfRule>
    <cfRule type="cellIs" dxfId="16347" priority="2781" stopIfTrue="1" operator="greaterThan">
      <formula>0</formula>
    </cfRule>
  </conditionalFormatting>
  <conditionalFormatting sqref="P43:Q43">
    <cfRule type="cellIs" dxfId="16346" priority="2778" stopIfTrue="1" operator="lessThan">
      <formula>0</formula>
    </cfRule>
    <cfRule type="cellIs" dxfId="16345" priority="2779" stopIfTrue="1" operator="greaterThan">
      <formula>0</formula>
    </cfRule>
  </conditionalFormatting>
  <conditionalFormatting sqref="P43:Q43">
    <cfRule type="cellIs" dxfId="16344" priority="2776" stopIfTrue="1" operator="lessThan">
      <formula>0</formula>
    </cfRule>
    <cfRule type="cellIs" dxfId="16343" priority="2777" stopIfTrue="1" operator="greaterThan">
      <formula>0</formula>
    </cfRule>
  </conditionalFormatting>
  <conditionalFormatting sqref="P43:Q43">
    <cfRule type="cellIs" dxfId="16342" priority="2774" stopIfTrue="1" operator="lessThan">
      <formula>0</formula>
    </cfRule>
    <cfRule type="cellIs" dxfId="16341" priority="2775" stopIfTrue="1" operator="greaterThan">
      <formula>0</formula>
    </cfRule>
  </conditionalFormatting>
  <conditionalFormatting sqref="P43:Q43">
    <cfRule type="cellIs" dxfId="16340" priority="2772" stopIfTrue="1" operator="lessThan">
      <formula>0</formula>
    </cfRule>
    <cfRule type="cellIs" dxfId="16339" priority="2773" stopIfTrue="1" operator="greaterThan">
      <formula>0</formula>
    </cfRule>
  </conditionalFormatting>
  <conditionalFormatting sqref="P43:Q43">
    <cfRule type="cellIs" dxfId="16338" priority="2770" stopIfTrue="1" operator="lessThan">
      <formula>0</formula>
    </cfRule>
    <cfRule type="cellIs" dxfId="16337" priority="2771" stopIfTrue="1" operator="greaterThan">
      <formula>0</formula>
    </cfRule>
  </conditionalFormatting>
  <conditionalFormatting sqref="P43:Q43">
    <cfRule type="cellIs" dxfId="16336" priority="2768" stopIfTrue="1" operator="lessThan">
      <formula>0</formula>
    </cfRule>
    <cfRule type="cellIs" dxfId="16335" priority="2769" stopIfTrue="1" operator="greaterThan">
      <formula>0</formula>
    </cfRule>
  </conditionalFormatting>
  <conditionalFormatting sqref="P43:Q43">
    <cfRule type="cellIs" dxfId="16334" priority="2766" stopIfTrue="1" operator="lessThan">
      <formula>0</formula>
    </cfRule>
    <cfRule type="cellIs" dxfId="16333" priority="2767" stopIfTrue="1" operator="greaterThan">
      <formula>0</formula>
    </cfRule>
  </conditionalFormatting>
  <conditionalFormatting sqref="P43:Q43">
    <cfRule type="cellIs" dxfId="16332" priority="2764" stopIfTrue="1" operator="lessThan">
      <formula>0</formula>
    </cfRule>
    <cfRule type="cellIs" dxfId="16331" priority="2765" stopIfTrue="1" operator="greaterThan">
      <formula>0</formula>
    </cfRule>
  </conditionalFormatting>
  <conditionalFormatting sqref="P43:Q43">
    <cfRule type="cellIs" dxfId="16330" priority="2762" stopIfTrue="1" operator="lessThan">
      <formula>0</formula>
    </cfRule>
    <cfRule type="cellIs" dxfId="16329" priority="2763" stopIfTrue="1" operator="greaterThan">
      <formula>0</formula>
    </cfRule>
  </conditionalFormatting>
  <conditionalFormatting sqref="P43:Q43">
    <cfRule type="cellIs" dxfId="16328" priority="2760" stopIfTrue="1" operator="lessThan">
      <formula>0</formula>
    </cfRule>
    <cfRule type="cellIs" dxfId="16327" priority="2761" stopIfTrue="1" operator="greaterThan">
      <formula>0</formula>
    </cfRule>
  </conditionalFormatting>
  <conditionalFormatting sqref="P43:Q43">
    <cfRule type="cellIs" dxfId="16326" priority="2758" stopIfTrue="1" operator="lessThan">
      <formula>0</formula>
    </cfRule>
    <cfRule type="cellIs" dxfId="16325" priority="2759" stopIfTrue="1" operator="greaterThan">
      <formula>0</formula>
    </cfRule>
  </conditionalFormatting>
  <conditionalFormatting sqref="P43:Q43">
    <cfRule type="cellIs" dxfId="16324" priority="2756" stopIfTrue="1" operator="lessThan">
      <formula>0</formula>
    </cfRule>
    <cfRule type="cellIs" dxfId="16323" priority="2757" stopIfTrue="1" operator="greaterThan">
      <formula>0</formula>
    </cfRule>
  </conditionalFormatting>
  <conditionalFormatting sqref="P43:Q43">
    <cfRule type="cellIs" dxfId="16322" priority="2754" stopIfTrue="1" operator="lessThan">
      <formula>0</formula>
    </cfRule>
    <cfRule type="cellIs" dxfId="16321" priority="2755" stopIfTrue="1" operator="greaterThan">
      <formula>0</formula>
    </cfRule>
  </conditionalFormatting>
  <conditionalFormatting sqref="P43:Q43">
    <cfRule type="cellIs" dxfId="16320" priority="2752" stopIfTrue="1" operator="lessThan">
      <formula>0</formula>
    </cfRule>
    <cfRule type="cellIs" dxfId="16319" priority="2753" stopIfTrue="1" operator="greaterThan">
      <formula>0</formula>
    </cfRule>
  </conditionalFormatting>
  <conditionalFormatting sqref="P43:Q43">
    <cfRule type="cellIs" dxfId="16318" priority="2750" stopIfTrue="1" operator="lessThan">
      <formula>0</formula>
    </cfRule>
    <cfRule type="cellIs" dxfId="16317" priority="2751" stopIfTrue="1" operator="greaterThan">
      <formula>0</formula>
    </cfRule>
  </conditionalFormatting>
  <conditionalFormatting sqref="P43:Q43">
    <cfRule type="cellIs" dxfId="16316" priority="2748" stopIfTrue="1" operator="lessThan">
      <formula>0</formula>
    </cfRule>
    <cfRule type="cellIs" dxfId="16315" priority="2749" stopIfTrue="1" operator="greaterThan">
      <formula>0</formula>
    </cfRule>
  </conditionalFormatting>
  <conditionalFormatting sqref="P43:Q43">
    <cfRule type="cellIs" dxfId="16314" priority="2746" stopIfTrue="1" operator="lessThan">
      <formula>0</formula>
    </cfRule>
    <cfRule type="cellIs" dxfId="16313" priority="2747" stopIfTrue="1" operator="greaterThan">
      <formula>0</formula>
    </cfRule>
  </conditionalFormatting>
  <conditionalFormatting sqref="P43:Q43">
    <cfRule type="cellIs" dxfId="16312" priority="2744" stopIfTrue="1" operator="lessThan">
      <formula>0</formula>
    </cfRule>
    <cfRule type="cellIs" dxfId="16311" priority="2745" stopIfTrue="1" operator="greaterThan">
      <formula>0</formula>
    </cfRule>
  </conditionalFormatting>
  <conditionalFormatting sqref="P43:Q43">
    <cfRule type="cellIs" dxfId="16310" priority="2742" stopIfTrue="1" operator="lessThan">
      <formula>0</formula>
    </cfRule>
    <cfRule type="cellIs" dxfId="16309" priority="2743" stopIfTrue="1" operator="greaterThan">
      <formula>0</formula>
    </cfRule>
  </conditionalFormatting>
  <conditionalFormatting sqref="P43:Q43">
    <cfRule type="cellIs" dxfId="16308" priority="2740" stopIfTrue="1" operator="lessThan">
      <formula>0</formula>
    </cfRule>
    <cfRule type="cellIs" dxfId="16307" priority="2741" stopIfTrue="1" operator="greaterThan">
      <formula>0</formula>
    </cfRule>
  </conditionalFormatting>
  <conditionalFormatting sqref="P43:Q43">
    <cfRule type="cellIs" dxfId="16306" priority="2738" stopIfTrue="1" operator="lessThan">
      <formula>0</formula>
    </cfRule>
    <cfRule type="cellIs" dxfId="16305" priority="2739" stopIfTrue="1" operator="greaterThan">
      <formula>0</formula>
    </cfRule>
  </conditionalFormatting>
  <conditionalFormatting sqref="P43:Q43">
    <cfRule type="cellIs" dxfId="16304" priority="2736" stopIfTrue="1" operator="lessThan">
      <formula>0</formula>
    </cfRule>
    <cfRule type="cellIs" dxfId="16303" priority="2737" stopIfTrue="1" operator="greaterThan">
      <formula>0</formula>
    </cfRule>
  </conditionalFormatting>
  <conditionalFormatting sqref="P43:Q43">
    <cfRule type="cellIs" dxfId="16302" priority="2734" stopIfTrue="1" operator="lessThan">
      <formula>0</formula>
    </cfRule>
    <cfRule type="cellIs" dxfId="16301" priority="2735" stopIfTrue="1" operator="greaterThan">
      <formula>0</formula>
    </cfRule>
  </conditionalFormatting>
  <conditionalFormatting sqref="P43:Q43">
    <cfRule type="cellIs" dxfId="16300" priority="2732" stopIfTrue="1" operator="lessThan">
      <formula>0</formula>
    </cfRule>
    <cfRule type="cellIs" dxfId="16299" priority="2733" stopIfTrue="1" operator="greaterThan">
      <formula>0</formula>
    </cfRule>
  </conditionalFormatting>
  <conditionalFormatting sqref="P43:Q43">
    <cfRule type="cellIs" dxfId="16298" priority="2730" stopIfTrue="1" operator="lessThan">
      <formula>0</formula>
    </cfRule>
    <cfRule type="cellIs" dxfId="16297" priority="2731" stopIfTrue="1" operator="greaterThan">
      <formula>0</formula>
    </cfRule>
  </conditionalFormatting>
  <conditionalFormatting sqref="P43:Q43">
    <cfRule type="cellIs" dxfId="16296" priority="2728" stopIfTrue="1" operator="lessThan">
      <formula>0</formula>
    </cfRule>
    <cfRule type="cellIs" dxfId="16295" priority="2729" stopIfTrue="1" operator="greaterThan">
      <formula>0</formula>
    </cfRule>
  </conditionalFormatting>
  <conditionalFormatting sqref="P43:Q43">
    <cfRule type="cellIs" dxfId="16294" priority="2726" stopIfTrue="1" operator="lessThan">
      <formula>0</formula>
    </cfRule>
    <cfRule type="cellIs" dxfId="16293" priority="2727" stopIfTrue="1" operator="greaterThan">
      <formula>0</formula>
    </cfRule>
  </conditionalFormatting>
  <conditionalFormatting sqref="P43:Q43">
    <cfRule type="cellIs" dxfId="16292" priority="2724" stopIfTrue="1" operator="lessThan">
      <formula>0</formula>
    </cfRule>
    <cfRule type="cellIs" dxfId="16291" priority="2725" stopIfTrue="1" operator="greaterThan">
      <formula>0</formula>
    </cfRule>
  </conditionalFormatting>
  <conditionalFormatting sqref="P43:Q43">
    <cfRule type="cellIs" dxfId="16290" priority="2722" stopIfTrue="1" operator="lessThan">
      <formula>0</formula>
    </cfRule>
    <cfRule type="cellIs" dxfId="16289" priority="2723" stopIfTrue="1" operator="greaterThan">
      <formula>0</formula>
    </cfRule>
  </conditionalFormatting>
  <conditionalFormatting sqref="P43:Q43">
    <cfRule type="cellIs" dxfId="16288" priority="2720" stopIfTrue="1" operator="lessThan">
      <formula>0</formula>
    </cfRule>
    <cfRule type="cellIs" dxfId="16287" priority="2721" stopIfTrue="1" operator="greaterThan">
      <formula>0</formula>
    </cfRule>
  </conditionalFormatting>
  <conditionalFormatting sqref="P45:Q45">
    <cfRule type="cellIs" dxfId="16286" priority="2718" stopIfTrue="1" operator="lessThan">
      <formula>0</formula>
    </cfRule>
    <cfRule type="cellIs" dxfId="16285" priority="2719" stopIfTrue="1" operator="greaterThan">
      <formula>0</formula>
    </cfRule>
  </conditionalFormatting>
  <conditionalFormatting sqref="P45:Q45">
    <cfRule type="cellIs" dxfId="16284" priority="2716" stopIfTrue="1" operator="lessThan">
      <formula>0</formula>
    </cfRule>
    <cfRule type="cellIs" dxfId="16283" priority="2717" stopIfTrue="1" operator="greaterThan">
      <formula>0</formula>
    </cfRule>
  </conditionalFormatting>
  <conditionalFormatting sqref="P45:Q45">
    <cfRule type="cellIs" dxfId="16282" priority="2714" stopIfTrue="1" operator="lessThan">
      <formula>0</formula>
    </cfRule>
    <cfRule type="cellIs" dxfId="16281" priority="2715" stopIfTrue="1" operator="greaterThan">
      <formula>0</formula>
    </cfRule>
  </conditionalFormatting>
  <conditionalFormatting sqref="P45:Q45">
    <cfRule type="cellIs" dxfId="16280" priority="2712" stopIfTrue="1" operator="lessThan">
      <formula>0</formula>
    </cfRule>
    <cfRule type="cellIs" dxfId="16279" priority="2713" stopIfTrue="1" operator="greaterThan">
      <formula>0</formula>
    </cfRule>
  </conditionalFormatting>
  <conditionalFormatting sqref="P45:Q45">
    <cfRule type="cellIs" dxfId="16278" priority="2710" stopIfTrue="1" operator="lessThan">
      <formula>0</formula>
    </cfRule>
    <cfRule type="cellIs" dxfId="16277" priority="2711" stopIfTrue="1" operator="greaterThan">
      <formula>0</formula>
    </cfRule>
  </conditionalFormatting>
  <conditionalFormatting sqref="P45:Q45">
    <cfRule type="cellIs" dxfId="16276" priority="2708" stopIfTrue="1" operator="lessThan">
      <formula>0</formula>
    </cfRule>
    <cfRule type="cellIs" dxfId="16275" priority="2709" stopIfTrue="1" operator="greaterThan">
      <formula>0</formula>
    </cfRule>
  </conditionalFormatting>
  <conditionalFormatting sqref="P45:Q45">
    <cfRule type="cellIs" dxfId="16274" priority="2706" stopIfTrue="1" operator="lessThan">
      <formula>0</formula>
    </cfRule>
    <cfRule type="cellIs" dxfId="16273" priority="2707" stopIfTrue="1" operator="greaterThan">
      <formula>0</formula>
    </cfRule>
  </conditionalFormatting>
  <conditionalFormatting sqref="P45:Q45">
    <cfRule type="cellIs" dxfId="16272" priority="2704" stopIfTrue="1" operator="lessThan">
      <formula>0</formula>
    </cfRule>
    <cfRule type="cellIs" dxfId="16271" priority="2705" stopIfTrue="1" operator="greaterThan">
      <formula>0</formula>
    </cfRule>
  </conditionalFormatting>
  <conditionalFormatting sqref="P45:Q45">
    <cfRule type="cellIs" dxfId="16270" priority="2702" stopIfTrue="1" operator="lessThan">
      <formula>0</formula>
    </cfRule>
    <cfRule type="cellIs" dxfId="16269" priority="2703" stopIfTrue="1" operator="greaterThan">
      <formula>0</formula>
    </cfRule>
  </conditionalFormatting>
  <conditionalFormatting sqref="P45:Q45">
    <cfRule type="cellIs" dxfId="16268" priority="2700" stopIfTrue="1" operator="lessThan">
      <formula>0</formula>
    </cfRule>
    <cfRule type="cellIs" dxfId="16267" priority="2701" stopIfTrue="1" operator="greaterThan">
      <formula>0</formula>
    </cfRule>
  </conditionalFormatting>
  <conditionalFormatting sqref="P45:Q45">
    <cfRule type="cellIs" dxfId="16266" priority="2698" stopIfTrue="1" operator="lessThan">
      <formula>0</formula>
    </cfRule>
    <cfRule type="cellIs" dxfId="16265" priority="2699" stopIfTrue="1" operator="greaterThan">
      <formula>0</formula>
    </cfRule>
  </conditionalFormatting>
  <conditionalFormatting sqref="P45:Q45">
    <cfRule type="cellIs" dxfId="16264" priority="2696" stopIfTrue="1" operator="lessThan">
      <formula>0</formula>
    </cfRule>
    <cfRule type="cellIs" dxfId="16263" priority="2697" stopIfTrue="1" operator="greaterThan">
      <formula>0</formula>
    </cfRule>
  </conditionalFormatting>
  <conditionalFormatting sqref="P45:Q45">
    <cfRule type="cellIs" dxfId="16262" priority="2694" stopIfTrue="1" operator="lessThan">
      <formula>0</formula>
    </cfRule>
    <cfRule type="cellIs" dxfId="16261" priority="2695" stopIfTrue="1" operator="greaterThan">
      <formula>0</formula>
    </cfRule>
  </conditionalFormatting>
  <conditionalFormatting sqref="P45:Q45">
    <cfRule type="cellIs" dxfId="16260" priority="2692" stopIfTrue="1" operator="lessThan">
      <formula>0</formula>
    </cfRule>
    <cfRule type="cellIs" dxfId="16259" priority="2693" stopIfTrue="1" operator="greaterThan">
      <formula>0</formula>
    </cfRule>
  </conditionalFormatting>
  <conditionalFormatting sqref="P45:Q45">
    <cfRule type="cellIs" dxfId="16258" priority="2690" stopIfTrue="1" operator="lessThan">
      <formula>0</formula>
    </cfRule>
    <cfRule type="cellIs" dxfId="16257" priority="2691" stopIfTrue="1" operator="greaterThan">
      <formula>0</formula>
    </cfRule>
  </conditionalFormatting>
  <conditionalFormatting sqref="P45:Q45">
    <cfRule type="cellIs" dxfId="16256" priority="2688" stopIfTrue="1" operator="lessThan">
      <formula>0</formula>
    </cfRule>
    <cfRule type="cellIs" dxfId="16255" priority="2689" stopIfTrue="1" operator="greaterThan">
      <formula>0</formula>
    </cfRule>
  </conditionalFormatting>
  <conditionalFormatting sqref="P45:Q45">
    <cfRule type="cellIs" dxfId="16254" priority="2686" stopIfTrue="1" operator="lessThan">
      <formula>0</formula>
    </cfRule>
    <cfRule type="cellIs" dxfId="16253" priority="2687" stopIfTrue="1" operator="greaterThan">
      <formula>0</formula>
    </cfRule>
  </conditionalFormatting>
  <conditionalFormatting sqref="P45:Q45">
    <cfRule type="cellIs" dxfId="16252" priority="2684" stopIfTrue="1" operator="lessThan">
      <formula>0</formula>
    </cfRule>
    <cfRule type="cellIs" dxfId="16251" priority="2685" stopIfTrue="1" operator="greaterThan">
      <formula>0</formula>
    </cfRule>
  </conditionalFormatting>
  <conditionalFormatting sqref="P45:Q45">
    <cfRule type="cellIs" dxfId="16250" priority="2682" stopIfTrue="1" operator="lessThan">
      <formula>0</formula>
    </cfRule>
    <cfRule type="cellIs" dxfId="16249" priority="2683" stopIfTrue="1" operator="greaterThan">
      <formula>0</formula>
    </cfRule>
  </conditionalFormatting>
  <conditionalFormatting sqref="P45:Q45">
    <cfRule type="cellIs" dxfId="16248" priority="2680" stopIfTrue="1" operator="lessThan">
      <formula>0</formula>
    </cfRule>
    <cfRule type="cellIs" dxfId="16247" priority="2681" stopIfTrue="1" operator="greaterThan">
      <formula>0</formula>
    </cfRule>
  </conditionalFormatting>
  <conditionalFormatting sqref="P45:Q45">
    <cfRule type="cellIs" dxfId="16246" priority="2678" stopIfTrue="1" operator="lessThan">
      <formula>0</formula>
    </cfRule>
    <cfRule type="cellIs" dxfId="16245" priority="2679" stopIfTrue="1" operator="greaterThan">
      <formula>0</formula>
    </cfRule>
  </conditionalFormatting>
  <conditionalFormatting sqref="P45:Q45">
    <cfRule type="cellIs" dxfId="16244" priority="2676" stopIfTrue="1" operator="lessThan">
      <formula>0</formula>
    </cfRule>
    <cfRule type="cellIs" dxfId="16243" priority="2677" stopIfTrue="1" operator="greaterThan">
      <formula>0</formula>
    </cfRule>
  </conditionalFormatting>
  <conditionalFormatting sqref="P45:Q45">
    <cfRule type="cellIs" dxfId="16242" priority="2674" stopIfTrue="1" operator="lessThan">
      <formula>0</formula>
    </cfRule>
    <cfRule type="cellIs" dxfId="16241" priority="2675" stopIfTrue="1" operator="greaterThan">
      <formula>0</formula>
    </cfRule>
  </conditionalFormatting>
  <conditionalFormatting sqref="P45:Q45">
    <cfRule type="cellIs" dxfId="16240" priority="2672" stopIfTrue="1" operator="lessThan">
      <formula>0</formula>
    </cfRule>
    <cfRule type="cellIs" dxfId="16239" priority="2673" stopIfTrue="1" operator="greaterThan">
      <formula>0</formula>
    </cfRule>
  </conditionalFormatting>
  <conditionalFormatting sqref="P45:Q45">
    <cfRule type="cellIs" dxfId="16238" priority="2670" stopIfTrue="1" operator="lessThan">
      <formula>0</formula>
    </cfRule>
    <cfRule type="cellIs" dxfId="16237" priority="2671" stopIfTrue="1" operator="greaterThan">
      <formula>0</formula>
    </cfRule>
  </conditionalFormatting>
  <conditionalFormatting sqref="P45:Q45">
    <cfRule type="cellIs" dxfId="16236" priority="2668" stopIfTrue="1" operator="lessThan">
      <formula>0</formula>
    </cfRule>
    <cfRule type="cellIs" dxfId="16235" priority="2669" stopIfTrue="1" operator="greaterThan">
      <formula>0</formula>
    </cfRule>
  </conditionalFormatting>
  <conditionalFormatting sqref="P45:Q45">
    <cfRule type="cellIs" dxfId="16234" priority="2666" stopIfTrue="1" operator="lessThan">
      <formula>0</formula>
    </cfRule>
    <cfRule type="cellIs" dxfId="16233" priority="2667" stopIfTrue="1" operator="greaterThan">
      <formula>0</formula>
    </cfRule>
  </conditionalFormatting>
  <conditionalFormatting sqref="P45:Q45">
    <cfRule type="cellIs" dxfId="16232" priority="2664" stopIfTrue="1" operator="lessThan">
      <formula>0</formula>
    </cfRule>
    <cfRule type="cellIs" dxfId="16231" priority="2665" stopIfTrue="1" operator="greaterThan">
      <formula>0</formula>
    </cfRule>
  </conditionalFormatting>
  <conditionalFormatting sqref="P45:Q45">
    <cfRule type="cellIs" dxfId="16230" priority="2662" stopIfTrue="1" operator="lessThan">
      <formula>0</formula>
    </cfRule>
    <cfRule type="cellIs" dxfId="16229" priority="2663" stopIfTrue="1" operator="greaterThan">
      <formula>0</formula>
    </cfRule>
  </conditionalFormatting>
  <conditionalFormatting sqref="P45:Q45">
    <cfRule type="cellIs" dxfId="16228" priority="2660" stopIfTrue="1" operator="lessThan">
      <formula>0</formula>
    </cfRule>
    <cfRule type="cellIs" dxfId="16227" priority="2661" stopIfTrue="1" operator="greaterThan">
      <formula>0</formula>
    </cfRule>
  </conditionalFormatting>
  <conditionalFormatting sqref="P45:Q45">
    <cfRule type="cellIs" dxfId="16226" priority="2658" stopIfTrue="1" operator="lessThan">
      <formula>0</formula>
    </cfRule>
    <cfRule type="cellIs" dxfId="16225" priority="2659" stopIfTrue="1" operator="greaterThan">
      <formula>0</formula>
    </cfRule>
  </conditionalFormatting>
  <conditionalFormatting sqref="P45:Q45">
    <cfRule type="cellIs" dxfId="16224" priority="2656" stopIfTrue="1" operator="lessThan">
      <formula>0</formula>
    </cfRule>
    <cfRule type="cellIs" dxfId="16223" priority="2657" stopIfTrue="1" operator="greaterThan">
      <formula>0</formula>
    </cfRule>
  </conditionalFormatting>
  <conditionalFormatting sqref="P45:Q45">
    <cfRule type="cellIs" dxfId="16222" priority="2654" stopIfTrue="1" operator="lessThan">
      <formula>0</formula>
    </cfRule>
    <cfRule type="cellIs" dxfId="16221" priority="2655" stopIfTrue="1" operator="greaterThan">
      <formula>0</formula>
    </cfRule>
  </conditionalFormatting>
  <conditionalFormatting sqref="P45:Q45">
    <cfRule type="cellIs" dxfId="16220" priority="2652" stopIfTrue="1" operator="lessThan">
      <formula>0</formula>
    </cfRule>
    <cfRule type="cellIs" dxfId="16219" priority="2653" stopIfTrue="1" operator="greaterThan">
      <formula>0</formula>
    </cfRule>
  </conditionalFormatting>
  <conditionalFormatting sqref="P45:Q45">
    <cfRule type="cellIs" dxfId="16218" priority="2650" stopIfTrue="1" operator="lessThan">
      <formula>0</formula>
    </cfRule>
    <cfRule type="cellIs" dxfId="16217" priority="2651" stopIfTrue="1" operator="greaterThan">
      <formula>0</formula>
    </cfRule>
  </conditionalFormatting>
  <conditionalFormatting sqref="P45:Q45">
    <cfRule type="cellIs" dxfId="16216" priority="2648" stopIfTrue="1" operator="lessThan">
      <formula>0</formula>
    </cfRule>
    <cfRule type="cellIs" dxfId="16215" priority="2649" stopIfTrue="1" operator="greaterThan">
      <formula>0</formula>
    </cfRule>
  </conditionalFormatting>
  <conditionalFormatting sqref="P45:Q45">
    <cfRule type="cellIs" dxfId="16214" priority="2646" stopIfTrue="1" operator="lessThan">
      <formula>0</formula>
    </cfRule>
    <cfRule type="cellIs" dxfId="16213" priority="2647" stopIfTrue="1" operator="greaterThan">
      <formula>0</formula>
    </cfRule>
  </conditionalFormatting>
  <conditionalFormatting sqref="P45:Q45">
    <cfRule type="cellIs" dxfId="16212" priority="2644" stopIfTrue="1" operator="lessThan">
      <formula>0</formula>
    </cfRule>
    <cfRule type="cellIs" dxfId="16211" priority="2645" stopIfTrue="1" operator="greaterThan">
      <formula>0</formula>
    </cfRule>
  </conditionalFormatting>
  <conditionalFormatting sqref="P45:Q45">
    <cfRule type="cellIs" dxfId="16210" priority="2642" stopIfTrue="1" operator="lessThan">
      <formula>0</formula>
    </cfRule>
    <cfRule type="cellIs" dxfId="16209" priority="2643" stopIfTrue="1" operator="greaterThan">
      <formula>0</formula>
    </cfRule>
  </conditionalFormatting>
  <conditionalFormatting sqref="P45:Q45">
    <cfRule type="cellIs" dxfId="16208" priority="2640" stopIfTrue="1" operator="lessThan">
      <formula>0</formula>
    </cfRule>
    <cfRule type="cellIs" dxfId="16207" priority="2641" stopIfTrue="1" operator="greaterThan">
      <formula>0</formula>
    </cfRule>
  </conditionalFormatting>
  <conditionalFormatting sqref="P45:Q45">
    <cfRule type="cellIs" dxfId="16206" priority="2638" stopIfTrue="1" operator="lessThan">
      <formula>0</formula>
    </cfRule>
    <cfRule type="cellIs" dxfId="16205" priority="2639" stopIfTrue="1" operator="greaterThan">
      <formula>0</formula>
    </cfRule>
  </conditionalFormatting>
  <conditionalFormatting sqref="P45:Q45">
    <cfRule type="cellIs" dxfId="16204" priority="2636" stopIfTrue="1" operator="lessThan">
      <formula>0</formula>
    </cfRule>
    <cfRule type="cellIs" dxfId="16203" priority="2637" stopIfTrue="1" operator="greaterThan">
      <formula>0</formula>
    </cfRule>
  </conditionalFormatting>
  <conditionalFormatting sqref="P47:Q47">
    <cfRule type="cellIs" dxfId="16202" priority="2634" stopIfTrue="1" operator="lessThan">
      <formula>0</formula>
    </cfRule>
    <cfRule type="cellIs" dxfId="16201" priority="2635" stopIfTrue="1" operator="greaterThan">
      <formula>0</formula>
    </cfRule>
  </conditionalFormatting>
  <conditionalFormatting sqref="P47:Q47">
    <cfRule type="cellIs" dxfId="16200" priority="2632" stopIfTrue="1" operator="lessThan">
      <formula>0</formula>
    </cfRule>
    <cfRule type="cellIs" dxfId="16199" priority="2633" stopIfTrue="1" operator="greaterThan">
      <formula>0</formula>
    </cfRule>
  </conditionalFormatting>
  <conditionalFormatting sqref="P47:Q47">
    <cfRule type="cellIs" dxfId="16198" priority="2630" stopIfTrue="1" operator="lessThan">
      <formula>0</formula>
    </cfRule>
    <cfRule type="cellIs" dxfId="16197" priority="2631" stopIfTrue="1" operator="greaterThan">
      <formula>0</formula>
    </cfRule>
  </conditionalFormatting>
  <conditionalFormatting sqref="P47:Q47">
    <cfRule type="cellIs" dxfId="16196" priority="2628" stopIfTrue="1" operator="lessThan">
      <formula>0</formula>
    </cfRule>
    <cfRule type="cellIs" dxfId="16195" priority="2629" stopIfTrue="1" operator="greaterThan">
      <formula>0</formula>
    </cfRule>
  </conditionalFormatting>
  <conditionalFormatting sqref="P47:Q47">
    <cfRule type="cellIs" dxfId="16194" priority="2626" stopIfTrue="1" operator="lessThan">
      <formula>0</formula>
    </cfRule>
    <cfRule type="cellIs" dxfId="16193" priority="2627" stopIfTrue="1" operator="greaterThan">
      <formula>0</formula>
    </cfRule>
  </conditionalFormatting>
  <conditionalFormatting sqref="P47:Q47">
    <cfRule type="cellIs" dxfId="16192" priority="2624" stopIfTrue="1" operator="lessThan">
      <formula>0</formula>
    </cfRule>
    <cfRule type="cellIs" dxfId="16191" priority="2625" stopIfTrue="1" operator="greaterThan">
      <formula>0</formula>
    </cfRule>
  </conditionalFormatting>
  <conditionalFormatting sqref="P47:Q47">
    <cfRule type="cellIs" dxfId="16190" priority="2622" stopIfTrue="1" operator="lessThan">
      <formula>0</formula>
    </cfRule>
    <cfRule type="cellIs" dxfId="16189" priority="2623" stopIfTrue="1" operator="greaterThan">
      <formula>0</formula>
    </cfRule>
  </conditionalFormatting>
  <conditionalFormatting sqref="P47:Q47">
    <cfRule type="cellIs" dxfId="16188" priority="2620" stopIfTrue="1" operator="lessThan">
      <formula>0</formula>
    </cfRule>
    <cfRule type="cellIs" dxfId="16187" priority="2621" stopIfTrue="1" operator="greaterThan">
      <formula>0</formula>
    </cfRule>
  </conditionalFormatting>
  <conditionalFormatting sqref="P47:Q47">
    <cfRule type="cellIs" dxfId="16186" priority="2618" stopIfTrue="1" operator="lessThan">
      <formula>0</formula>
    </cfRule>
    <cfRule type="cellIs" dxfId="16185" priority="2619" stopIfTrue="1" operator="greaterThan">
      <formula>0</formula>
    </cfRule>
  </conditionalFormatting>
  <conditionalFormatting sqref="P47:Q47">
    <cfRule type="cellIs" dxfId="16184" priority="2616" stopIfTrue="1" operator="lessThan">
      <formula>0</formula>
    </cfRule>
    <cfRule type="cellIs" dxfId="16183" priority="2617" stopIfTrue="1" operator="greaterThan">
      <formula>0</formula>
    </cfRule>
  </conditionalFormatting>
  <conditionalFormatting sqref="P47:Q47">
    <cfRule type="cellIs" dxfId="16182" priority="2614" stopIfTrue="1" operator="lessThan">
      <formula>0</formula>
    </cfRule>
    <cfRule type="cellIs" dxfId="16181" priority="2615" stopIfTrue="1" operator="greaterThan">
      <formula>0</formula>
    </cfRule>
  </conditionalFormatting>
  <conditionalFormatting sqref="P47:Q47">
    <cfRule type="cellIs" dxfId="16180" priority="2612" stopIfTrue="1" operator="lessThan">
      <formula>0</formula>
    </cfRule>
    <cfRule type="cellIs" dxfId="16179" priority="2613" stopIfTrue="1" operator="greaterThan">
      <formula>0</formula>
    </cfRule>
  </conditionalFormatting>
  <conditionalFormatting sqref="P47:Q47">
    <cfRule type="cellIs" dxfId="16178" priority="2610" stopIfTrue="1" operator="lessThan">
      <formula>0</formula>
    </cfRule>
    <cfRule type="cellIs" dxfId="16177" priority="2611" stopIfTrue="1" operator="greaterThan">
      <formula>0</formula>
    </cfRule>
  </conditionalFormatting>
  <conditionalFormatting sqref="P47:Q47">
    <cfRule type="cellIs" dxfId="16176" priority="2608" stopIfTrue="1" operator="lessThan">
      <formula>0</formula>
    </cfRule>
    <cfRule type="cellIs" dxfId="16175" priority="2609" stopIfTrue="1" operator="greaterThan">
      <formula>0</formula>
    </cfRule>
  </conditionalFormatting>
  <conditionalFormatting sqref="P47:Q47">
    <cfRule type="cellIs" dxfId="16174" priority="2606" stopIfTrue="1" operator="lessThan">
      <formula>0</formula>
    </cfRule>
    <cfRule type="cellIs" dxfId="16173" priority="2607" stopIfTrue="1" operator="greaterThan">
      <formula>0</formula>
    </cfRule>
  </conditionalFormatting>
  <conditionalFormatting sqref="P47:Q47">
    <cfRule type="cellIs" dxfId="16172" priority="2604" stopIfTrue="1" operator="lessThan">
      <formula>0</formula>
    </cfRule>
    <cfRule type="cellIs" dxfId="16171" priority="2605" stopIfTrue="1" operator="greaterThan">
      <formula>0</formula>
    </cfRule>
  </conditionalFormatting>
  <conditionalFormatting sqref="P47:Q47">
    <cfRule type="cellIs" dxfId="16170" priority="2602" stopIfTrue="1" operator="lessThan">
      <formula>0</formula>
    </cfRule>
    <cfRule type="cellIs" dxfId="16169" priority="2603" stopIfTrue="1" operator="greaterThan">
      <formula>0</formula>
    </cfRule>
  </conditionalFormatting>
  <conditionalFormatting sqref="P47:Q47">
    <cfRule type="cellIs" dxfId="16168" priority="2600" stopIfTrue="1" operator="lessThan">
      <formula>0</formula>
    </cfRule>
    <cfRule type="cellIs" dxfId="16167" priority="2601" stopIfTrue="1" operator="greaterThan">
      <formula>0</formula>
    </cfRule>
  </conditionalFormatting>
  <conditionalFormatting sqref="P47:Q47">
    <cfRule type="cellIs" dxfId="16166" priority="2598" stopIfTrue="1" operator="lessThan">
      <formula>0</formula>
    </cfRule>
    <cfRule type="cellIs" dxfId="16165" priority="2599" stopIfTrue="1" operator="greaterThan">
      <formula>0</formula>
    </cfRule>
  </conditionalFormatting>
  <conditionalFormatting sqref="P47:Q47">
    <cfRule type="cellIs" dxfId="16164" priority="2596" stopIfTrue="1" operator="lessThan">
      <formula>0</formula>
    </cfRule>
    <cfRule type="cellIs" dxfId="16163" priority="2597" stopIfTrue="1" operator="greaterThan">
      <formula>0</formula>
    </cfRule>
  </conditionalFormatting>
  <conditionalFormatting sqref="P47:Q47">
    <cfRule type="cellIs" dxfId="16162" priority="2594" stopIfTrue="1" operator="lessThan">
      <formula>0</formula>
    </cfRule>
    <cfRule type="cellIs" dxfId="16161" priority="2595" stopIfTrue="1" operator="greaterThan">
      <formula>0</formula>
    </cfRule>
  </conditionalFormatting>
  <conditionalFormatting sqref="P47:Q47">
    <cfRule type="cellIs" dxfId="16160" priority="2592" stopIfTrue="1" operator="lessThan">
      <formula>0</formula>
    </cfRule>
    <cfRule type="cellIs" dxfId="16159" priority="2593" stopIfTrue="1" operator="greaterThan">
      <formula>0</formula>
    </cfRule>
  </conditionalFormatting>
  <conditionalFormatting sqref="P47:Q47">
    <cfRule type="cellIs" dxfId="16158" priority="2590" stopIfTrue="1" operator="lessThan">
      <formula>0</formula>
    </cfRule>
    <cfRule type="cellIs" dxfId="16157" priority="2591" stopIfTrue="1" operator="greaterThan">
      <formula>0</formula>
    </cfRule>
  </conditionalFormatting>
  <conditionalFormatting sqref="P47:Q47">
    <cfRule type="cellIs" dxfId="16156" priority="2588" stopIfTrue="1" operator="lessThan">
      <formula>0</formula>
    </cfRule>
    <cfRule type="cellIs" dxfId="16155" priority="2589" stopIfTrue="1" operator="greaterThan">
      <formula>0</formula>
    </cfRule>
  </conditionalFormatting>
  <conditionalFormatting sqref="P47:Q47">
    <cfRule type="cellIs" dxfId="16154" priority="2586" stopIfTrue="1" operator="lessThan">
      <formula>0</formula>
    </cfRule>
    <cfRule type="cellIs" dxfId="16153" priority="2587" stopIfTrue="1" operator="greaterThan">
      <formula>0</formula>
    </cfRule>
  </conditionalFormatting>
  <conditionalFormatting sqref="P47:Q47">
    <cfRule type="cellIs" dxfId="16152" priority="2584" stopIfTrue="1" operator="lessThan">
      <formula>0</formula>
    </cfRule>
    <cfRule type="cellIs" dxfId="16151" priority="2585" stopIfTrue="1" operator="greaterThan">
      <formula>0</formula>
    </cfRule>
  </conditionalFormatting>
  <conditionalFormatting sqref="P47:Q47">
    <cfRule type="cellIs" dxfId="16150" priority="2582" stopIfTrue="1" operator="lessThan">
      <formula>0</formula>
    </cfRule>
    <cfRule type="cellIs" dxfId="16149" priority="2583" stopIfTrue="1" operator="greaterThan">
      <formula>0</formula>
    </cfRule>
  </conditionalFormatting>
  <conditionalFormatting sqref="P47:Q47">
    <cfRule type="cellIs" dxfId="16148" priority="2580" stopIfTrue="1" operator="lessThan">
      <formula>0</formula>
    </cfRule>
    <cfRule type="cellIs" dxfId="16147" priority="2581" stopIfTrue="1" operator="greaterThan">
      <formula>0</formula>
    </cfRule>
  </conditionalFormatting>
  <conditionalFormatting sqref="P47:Q47">
    <cfRule type="cellIs" dxfId="16146" priority="2578" stopIfTrue="1" operator="lessThan">
      <formula>0</formula>
    </cfRule>
    <cfRule type="cellIs" dxfId="16145" priority="2579" stopIfTrue="1" operator="greaterThan">
      <formula>0</formula>
    </cfRule>
  </conditionalFormatting>
  <conditionalFormatting sqref="P47:Q47">
    <cfRule type="cellIs" dxfId="16144" priority="2576" stopIfTrue="1" operator="lessThan">
      <formula>0</formula>
    </cfRule>
    <cfRule type="cellIs" dxfId="16143" priority="2577" stopIfTrue="1" operator="greaterThan">
      <formula>0</formula>
    </cfRule>
  </conditionalFormatting>
  <conditionalFormatting sqref="P47:Q47">
    <cfRule type="cellIs" dxfId="16142" priority="2574" stopIfTrue="1" operator="lessThan">
      <formula>0</formula>
    </cfRule>
    <cfRule type="cellIs" dxfId="16141" priority="2575" stopIfTrue="1" operator="greaterThan">
      <formula>0</formula>
    </cfRule>
  </conditionalFormatting>
  <conditionalFormatting sqref="P47:Q47">
    <cfRule type="cellIs" dxfId="16140" priority="2572" stopIfTrue="1" operator="lessThan">
      <formula>0</formula>
    </cfRule>
    <cfRule type="cellIs" dxfId="16139" priority="2573" stopIfTrue="1" operator="greaterThan">
      <formula>0</formula>
    </cfRule>
  </conditionalFormatting>
  <conditionalFormatting sqref="P47:Q47">
    <cfRule type="cellIs" dxfId="16138" priority="2570" stopIfTrue="1" operator="lessThan">
      <formula>0</formula>
    </cfRule>
    <cfRule type="cellIs" dxfId="16137" priority="2571" stopIfTrue="1" operator="greaterThan">
      <formula>0</formula>
    </cfRule>
  </conditionalFormatting>
  <conditionalFormatting sqref="P47:Q47">
    <cfRule type="cellIs" dxfId="16136" priority="2568" stopIfTrue="1" operator="lessThan">
      <formula>0</formula>
    </cfRule>
    <cfRule type="cellIs" dxfId="16135" priority="2569" stopIfTrue="1" operator="greaterThan">
      <formula>0</formula>
    </cfRule>
  </conditionalFormatting>
  <conditionalFormatting sqref="P47:Q47">
    <cfRule type="cellIs" dxfId="16134" priority="2566" stopIfTrue="1" operator="lessThan">
      <formula>0</formula>
    </cfRule>
    <cfRule type="cellIs" dxfId="16133" priority="2567" stopIfTrue="1" operator="greaterThan">
      <formula>0</formula>
    </cfRule>
  </conditionalFormatting>
  <conditionalFormatting sqref="P47:Q47">
    <cfRule type="cellIs" dxfId="16132" priority="2564" stopIfTrue="1" operator="lessThan">
      <formula>0</formula>
    </cfRule>
    <cfRule type="cellIs" dxfId="16131" priority="2565" stopIfTrue="1" operator="greaterThan">
      <formula>0</formula>
    </cfRule>
  </conditionalFormatting>
  <conditionalFormatting sqref="P47:Q47">
    <cfRule type="cellIs" dxfId="16130" priority="2562" stopIfTrue="1" operator="lessThan">
      <formula>0</formula>
    </cfRule>
    <cfRule type="cellIs" dxfId="16129" priority="2563" stopIfTrue="1" operator="greaterThan">
      <formula>0</formula>
    </cfRule>
  </conditionalFormatting>
  <conditionalFormatting sqref="P47:Q47">
    <cfRule type="cellIs" dxfId="16128" priority="2560" stopIfTrue="1" operator="lessThan">
      <formula>0</formula>
    </cfRule>
    <cfRule type="cellIs" dxfId="16127" priority="2561" stopIfTrue="1" operator="greaterThan">
      <formula>0</formula>
    </cfRule>
  </conditionalFormatting>
  <conditionalFormatting sqref="P47:Q47">
    <cfRule type="cellIs" dxfId="16126" priority="2558" stopIfTrue="1" operator="lessThan">
      <formula>0</formula>
    </cfRule>
    <cfRule type="cellIs" dxfId="16125" priority="2559" stopIfTrue="1" operator="greaterThan">
      <formula>0</formula>
    </cfRule>
  </conditionalFormatting>
  <conditionalFormatting sqref="P47:Q47">
    <cfRule type="cellIs" dxfId="16124" priority="2556" stopIfTrue="1" operator="lessThan">
      <formula>0</formula>
    </cfRule>
    <cfRule type="cellIs" dxfId="16123" priority="2557" stopIfTrue="1" operator="greaterThan">
      <formula>0</formula>
    </cfRule>
  </conditionalFormatting>
  <conditionalFormatting sqref="P47:Q47">
    <cfRule type="cellIs" dxfId="16122" priority="2554" stopIfTrue="1" operator="lessThan">
      <formula>0</formula>
    </cfRule>
    <cfRule type="cellIs" dxfId="16121" priority="2555" stopIfTrue="1" operator="greaterThan">
      <formula>0</formula>
    </cfRule>
  </conditionalFormatting>
  <conditionalFormatting sqref="P47:Q47">
    <cfRule type="cellIs" dxfId="16120" priority="2552" stopIfTrue="1" operator="lessThan">
      <formula>0</formula>
    </cfRule>
    <cfRule type="cellIs" dxfId="16119" priority="2553" stopIfTrue="1" operator="greaterThan">
      <formula>0</formula>
    </cfRule>
  </conditionalFormatting>
  <conditionalFormatting sqref="P49:Q49">
    <cfRule type="cellIs" dxfId="16118" priority="2550" stopIfTrue="1" operator="lessThan">
      <formula>0</formula>
    </cfRule>
    <cfRule type="cellIs" dxfId="16117" priority="2551" stopIfTrue="1" operator="greaterThan">
      <formula>0</formula>
    </cfRule>
  </conditionalFormatting>
  <conditionalFormatting sqref="P49:Q49">
    <cfRule type="cellIs" dxfId="16116" priority="2548" stopIfTrue="1" operator="lessThan">
      <formula>0</formula>
    </cfRule>
    <cfRule type="cellIs" dxfId="16115" priority="2549" stopIfTrue="1" operator="greaterThan">
      <formula>0</formula>
    </cfRule>
  </conditionalFormatting>
  <conditionalFormatting sqref="P49:Q49">
    <cfRule type="cellIs" dxfId="16114" priority="2546" stopIfTrue="1" operator="lessThan">
      <formula>0</formula>
    </cfRule>
    <cfRule type="cellIs" dxfId="16113" priority="2547" stopIfTrue="1" operator="greaterThan">
      <formula>0</formula>
    </cfRule>
  </conditionalFormatting>
  <conditionalFormatting sqref="P49:Q49">
    <cfRule type="cellIs" dxfId="16112" priority="2544" stopIfTrue="1" operator="lessThan">
      <formula>0</formula>
    </cfRule>
    <cfRule type="cellIs" dxfId="16111" priority="2545" stopIfTrue="1" operator="greaterThan">
      <formula>0</formula>
    </cfRule>
  </conditionalFormatting>
  <conditionalFormatting sqref="P49:Q49">
    <cfRule type="cellIs" dxfId="16110" priority="2542" stopIfTrue="1" operator="lessThan">
      <formula>0</formula>
    </cfRule>
    <cfRule type="cellIs" dxfId="16109" priority="2543" stopIfTrue="1" operator="greaterThan">
      <formula>0</formula>
    </cfRule>
  </conditionalFormatting>
  <conditionalFormatting sqref="P49:Q49">
    <cfRule type="cellIs" dxfId="16108" priority="2540" stopIfTrue="1" operator="lessThan">
      <formula>0</formula>
    </cfRule>
    <cfRule type="cellIs" dxfId="16107" priority="2541" stopIfTrue="1" operator="greaterThan">
      <formula>0</formula>
    </cfRule>
  </conditionalFormatting>
  <conditionalFormatting sqref="P49:Q49">
    <cfRule type="cellIs" dxfId="16106" priority="2538" stopIfTrue="1" operator="lessThan">
      <formula>0</formula>
    </cfRule>
    <cfRule type="cellIs" dxfId="16105" priority="2539" stopIfTrue="1" operator="greaterThan">
      <formula>0</formula>
    </cfRule>
  </conditionalFormatting>
  <conditionalFormatting sqref="P49:Q49">
    <cfRule type="cellIs" dxfId="16104" priority="2536" stopIfTrue="1" operator="lessThan">
      <formula>0</formula>
    </cfRule>
    <cfRule type="cellIs" dxfId="16103" priority="2537" stopIfTrue="1" operator="greaterThan">
      <formula>0</formula>
    </cfRule>
  </conditionalFormatting>
  <conditionalFormatting sqref="P49:Q49">
    <cfRule type="cellIs" dxfId="16102" priority="2534" stopIfTrue="1" operator="lessThan">
      <formula>0</formula>
    </cfRule>
    <cfRule type="cellIs" dxfId="16101" priority="2535" stopIfTrue="1" operator="greaterThan">
      <formula>0</formula>
    </cfRule>
  </conditionalFormatting>
  <conditionalFormatting sqref="P49:Q49">
    <cfRule type="cellIs" dxfId="16100" priority="2532" stopIfTrue="1" operator="lessThan">
      <formula>0</formula>
    </cfRule>
    <cfRule type="cellIs" dxfId="16099" priority="2533" stopIfTrue="1" operator="greaterThan">
      <formula>0</formula>
    </cfRule>
  </conditionalFormatting>
  <conditionalFormatting sqref="P49:Q49">
    <cfRule type="cellIs" dxfId="16098" priority="2530" stopIfTrue="1" operator="lessThan">
      <formula>0</formula>
    </cfRule>
    <cfRule type="cellIs" dxfId="16097" priority="2531" stopIfTrue="1" operator="greaterThan">
      <formula>0</formula>
    </cfRule>
  </conditionalFormatting>
  <conditionalFormatting sqref="P49:Q49">
    <cfRule type="cellIs" dxfId="16096" priority="2528" stopIfTrue="1" operator="lessThan">
      <formula>0</formula>
    </cfRule>
    <cfRule type="cellIs" dxfId="16095" priority="2529" stopIfTrue="1" operator="greaterThan">
      <formula>0</formula>
    </cfRule>
  </conditionalFormatting>
  <conditionalFormatting sqref="P49:Q49">
    <cfRule type="cellIs" dxfId="16094" priority="2526" stopIfTrue="1" operator="lessThan">
      <formula>0</formula>
    </cfRule>
    <cfRule type="cellIs" dxfId="16093" priority="2527" stopIfTrue="1" operator="greaterThan">
      <formula>0</formula>
    </cfRule>
  </conditionalFormatting>
  <conditionalFormatting sqref="P49:Q49">
    <cfRule type="cellIs" dxfId="16092" priority="2524" stopIfTrue="1" operator="lessThan">
      <formula>0</formula>
    </cfRule>
    <cfRule type="cellIs" dxfId="16091" priority="2525" stopIfTrue="1" operator="greaterThan">
      <formula>0</formula>
    </cfRule>
  </conditionalFormatting>
  <conditionalFormatting sqref="P49:Q49">
    <cfRule type="cellIs" dxfId="16090" priority="2522" stopIfTrue="1" operator="lessThan">
      <formula>0</formula>
    </cfRule>
    <cfRule type="cellIs" dxfId="16089" priority="2523" stopIfTrue="1" operator="greaterThan">
      <formula>0</formula>
    </cfRule>
  </conditionalFormatting>
  <conditionalFormatting sqref="P49:Q49">
    <cfRule type="cellIs" dxfId="16088" priority="2520" stopIfTrue="1" operator="lessThan">
      <formula>0</formula>
    </cfRule>
    <cfRule type="cellIs" dxfId="16087" priority="2521" stopIfTrue="1" operator="greaterThan">
      <formula>0</formula>
    </cfRule>
  </conditionalFormatting>
  <conditionalFormatting sqref="P49:Q49">
    <cfRule type="cellIs" dxfId="16086" priority="2518" stopIfTrue="1" operator="lessThan">
      <formula>0</formula>
    </cfRule>
    <cfRule type="cellIs" dxfId="16085" priority="2519" stopIfTrue="1" operator="greaterThan">
      <formula>0</formula>
    </cfRule>
  </conditionalFormatting>
  <conditionalFormatting sqref="P49:Q49">
    <cfRule type="cellIs" dxfId="16084" priority="2516" stopIfTrue="1" operator="lessThan">
      <formula>0</formula>
    </cfRule>
    <cfRule type="cellIs" dxfId="16083" priority="2517" stopIfTrue="1" operator="greaterThan">
      <formula>0</formula>
    </cfRule>
  </conditionalFormatting>
  <conditionalFormatting sqref="P49:Q49">
    <cfRule type="cellIs" dxfId="16082" priority="2514" stopIfTrue="1" operator="lessThan">
      <formula>0</formula>
    </cfRule>
    <cfRule type="cellIs" dxfId="16081" priority="2515" stopIfTrue="1" operator="greaterThan">
      <formula>0</formula>
    </cfRule>
  </conditionalFormatting>
  <conditionalFormatting sqref="P49:Q49">
    <cfRule type="cellIs" dxfId="16080" priority="2512" stopIfTrue="1" operator="lessThan">
      <formula>0</formula>
    </cfRule>
    <cfRule type="cellIs" dxfId="16079" priority="2513" stopIfTrue="1" operator="greaterThan">
      <formula>0</formula>
    </cfRule>
  </conditionalFormatting>
  <conditionalFormatting sqref="P49:Q49">
    <cfRule type="cellIs" dxfId="16078" priority="2510" stopIfTrue="1" operator="lessThan">
      <formula>0</formula>
    </cfRule>
    <cfRule type="cellIs" dxfId="16077" priority="2511" stopIfTrue="1" operator="greaterThan">
      <formula>0</formula>
    </cfRule>
  </conditionalFormatting>
  <conditionalFormatting sqref="P49:Q49">
    <cfRule type="cellIs" dxfId="16076" priority="2508" stopIfTrue="1" operator="lessThan">
      <formula>0</formula>
    </cfRule>
    <cfRule type="cellIs" dxfId="16075" priority="2509" stopIfTrue="1" operator="greaterThan">
      <formula>0</formula>
    </cfRule>
  </conditionalFormatting>
  <conditionalFormatting sqref="P49:Q49">
    <cfRule type="cellIs" dxfId="16074" priority="2506" stopIfTrue="1" operator="lessThan">
      <formula>0</formula>
    </cfRule>
    <cfRule type="cellIs" dxfId="16073" priority="2507" stopIfTrue="1" operator="greaterThan">
      <formula>0</formula>
    </cfRule>
  </conditionalFormatting>
  <conditionalFormatting sqref="P49:Q49">
    <cfRule type="cellIs" dxfId="16072" priority="2504" stopIfTrue="1" operator="lessThan">
      <formula>0</formula>
    </cfRule>
    <cfRule type="cellIs" dxfId="16071" priority="2505" stopIfTrue="1" operator="greaterThan">
      <formula>0</formula>
    </cfRule>
  </conditionalFormatting>
  <conditionalFormatting sqref="P49:Q49">
    <cfRule type="cellIs" dxfId="16070" priority="2502" stopIfTrue="1" operator="lessThan">
      <formula>0</formula>
    </cfRule>
    <cfRule type="cellIs" dxfId="16069" priority="2503" stopIfTrue="1" operator="greaterThan">
      <formula>0</formula>
    </cfRule>
  </conditionalFormatting>
  <conditionalFormatting sqref="P49:Q49">
    <cfRule type="cellIs" dxfId="16068" priority="2500" stopIfTrue="1" operator="lessThan">
      <formula>0</formula>
    </cfRule>
    <cfRule type="cellIs" dxfId="16067" priority="2501" stopIfTrue="1" operator="greaterThan">
      <formula>0</formula>
    </cfRule>
  </conditionalFormatting>
  <conditionalFormatting sqref="P49:Q49">
    <cfRule type="cellIs" dxfId="16066" priority="2498" stopIfTrue="1" operator="lessThan">
      <formula>0</formula>
    </cfRule>
    <cfRule type="cellIs" dxfId="16065" priority="2499" stopIfTrue="1" operator="greaterThan">
      <formula>0</formula>
    </cfRule>
  </conditionalFormatting>
  <conditionalFormatting sqref="P49:Q49">
    <cfRule type="cellIs" dxfId="16064" priority="2496" stopIfTrue="1" operator="lessThan">
      <formula>0</formula>
    </cfRule>
    <cfRule type="cellIs" dxfId="16063" priority="2497" stopIfTrue="1" operator="greaterThan">
      <formula>0</formula>
    </cfRule>
  </conditionalFormatting>
  <conditionalFormatting sqref="P49:Q49">
    <cfRule type="cellIs" dxfId="16062" priority="2494" stopIfTrue="1" operator="lessThan">
      <formula>0</formula>
    </cfRule>
    <cfRule type="cellIs" dxfId="16061" priority="2495" stopIfTrue="1" operator="greaterThan">
      <formula>0</formula>
    </cfRule>
  </conditionalFormatting>
  <conditionalFormatting sqref="P49:Q49">
    <cfRule type="cellIs" dxfId="16060" priority="2492" stopIfTrue="1" operator="lessThan">
      <formula>0</formula>
    </cfRule>
    <cfRule type="cellIs" dxfId="16059" priority="2493" stopIfTrue="1" operator="greaterThan">
      <formula>0</formula>
    </cfRule>
  </conditionalFormatting>
  <conditionalFormatting sqref="P49:Q49">
    <cfRule type="cellIs" dxfId="16058" priority="2490" stopIfTrue="1" operator="lessThan">
      <formula>0</formula>
    </cfRule>
    <cfRule type="cellIs" dxfId="16057" priority="2491" stopIfTrue="1" operator="greaterThan">
      <formula>0</formula>
    </cfRule>
  </conditionalFormatting>
  <conditionalFormatting sqref="P49:Q49">
    <cfRule type="cellIs" dxfId="16056" priority="2488" stopIfTrue="1" operator="lessThan">
      <formula>0</formula>
    </cfRule>
    <cfRule type="cellIs" dxfId="16055" priority="2489" stopIfTrue="1" operator="greaterThan">
      <formula>0</formula>
    </cfRule>
  </conditionalFormatting>
  <conditionalFormatting sqref="P49:Q49">
    <cfRule type="cellIs" dxfId="16054" priority="2486" stopIfTrue="1" operator="lessThan">
      <formula>0</formula>
    </cfRule>
    <cfRule type="cellIs" dxfId="16053" priority="2487" stopIfTrue="1" operator="greaterThan">
      <formula>0</formula>
    </cfRule>
  </conditionalFormatting>
  <conditionalFormatting sqref="P49:Q49">
    <cfRule type="cellIs" dxfId="16052" priority="2484" stopIfTrue="1" operator="lessThan">
      <formula>0</formula>
    </cfRule>
    <cfRule type="cellIs" dxfId="16051" priority="2485" stopIfTrue="1" operator="greaterThan">
      <formula>0</formula>
    </cfRule>
  </conditionalFormatting>
  <conditionalFormatting sqref="P49:Q49">
    <cfRule type="cellIs" dxfId="16050" priority="2482" stopIfTrue="1" operator="lessThan">
      <formula>0</formula>
    </cfRule>
    <cfRule type="cellIs" dxfId="16049" priority="2483" stopIfTrue="1" operator="greaterThan">
      <formula>0</formula>
    </cfRule>
  </conditionalFormatting>
  <conditionalFormatting sqref="P49:Q49">
    <cfRule type="cellIs" dxfId="16048" priority="2480" stopIfTrue="1" operator="lessThan">
      <formula>0</formula>
    </cfRule>
    <cfRule type="cellIs" dxfId="16047" priority="2481" stopIfTrue="1" operator="greaterThan">
      <formula>0</formula>
    </cfRule>
  </conditionalFormatting>
  <conditionalFormatting sqref="P49:Q49">
    <cfRule type="cellIs" dxfId="16046" priority="2478" stopIfTrue="1" operator="lessThan">
      <formula>0</formula>
    </cfRule>
    <cfRule type="cellIs" dxfId="16045" priority="2479" stopIfTrue="1" operator="greaterThan">
      <formula>0</formula>
    </cfRule>
  </conditionalFormatting>
  <conditionalFormatting sqref="P49:Q49">
    <cfRule type="cellIs" dxfId="16044" priority="2476" stopIfTrue="1" operator="lessThan">
      <formula>0</formula>
    </cfRule>
    <cfRule type="cellIs" dxfId="16043" priority="2477" stopIfTrue="1" operator="greaterThan">
      <formula>0</formula>
    </cfRule>
  </conditionalFormatting>
  <conditionalFormatting sqref="P49:Q49">
    <cfRule type="cellIs" dxfId="16042" priority="2474" stopIfTrue="1" operator="lessThan">
      <formula>0</formula>
    </cfRule>
    <cfRule type="cellIs" dxfId="16041" priority="2475" stopIfTrue="1" operator="greaterThan">
      <formula>0</formula>
    </cfRule>
  </conditionalFormatting>
  <conditionalFormatting sqref="P49:Q49">
    <cfRule type="cellIs" dxfId="16040" priority="2472" stopIfTrue="1" operator="lessThan">
      <formula>0</formula>
    </cfRule>
    <cfRule type="cellIs" dxfId="16039" priority="2473" stopIfTrue="1" operator="greaterThan">
      <formula>0</formula>
    </cfRule>
  </conditionalFormatting>
  <conditionalFormatting sqref="P49:Q49">
    <cfRule type="cellIs" dxfId="16038" priority="2470" stopIfTrue="1" operator="lessThan">
      <formula>0</formula>
    </cfRule>
    <cfRule type="cellIs" dxfId="16037" priority="2471" stopIfTrue="1" operator="greaterThan">
      <formula>0</formula>
    </cfRule>
  </conditionalFormatting>
  <conditionalFormatting sqref="P49:Q49">
    <cfRule type="cellIs" dxfId="16036" priority="2468" stopIfTrue="1" operator="lessThan">
      <formula>0</formula>
    </cfRule>
    <cfRule type="cellIs" dxfId="16035" priority="2469" stopIfTrue="1" operator="greaterThan">
      <formula>0</formula>
    </cfRule>
  </conditionalFormatting>
  <conditionalFormatting sqref="P51:Q51">
    <cfRule type="cellIs" dxfId="16034" priority="2466" stopIfTrue="1" operator="lessThan">
      <formula>0</formula>
    </cfRule>
    <cfRule type="cellIs" dxfId="16033" priority="2467" stopIfTrue="1" operator="greaterThan">
      <formula>0</formula>
    </cfRule>
  </conditionalFormatting>
  <conditionalFormatting sqref="P51:Q51">
    <cfRule type="cellIs" dxfId="16032" priority="2464" stopIfTrue="1" operator="lessThan">
      <formula>0</formula>
    </cfRule>
    <cfRule type="cellIs" dxfId="16031" priority="2465" stopIfTrue="1" operator="greaterThan">
      <formula>0</formula>
    </cfRule>
  </conditionalFormatting>
  <conditionalFormatting sqref="P51:Q51">
    <cfRule type="cellIs" dxfId="16030" priority="2462" stopIfTrue="1" operator="lessThan">
      <formula>0</formula>
    </cfRule>
    <cfRule type="cellIs" dxfId="16029" priority="2463" stopIfTrue="1" operator="greaterThan">
      <formula>0</formula>
    </cfRule>
  </conditionalFormatting>
  <conditionalFormatting sqref="P51:Q51">
    <cfRule type="cellIs" dxfId="16028" priority="2460" stopIfTrue="1" operator="lessThan">
      <formula>0</formula>
    </cfRule>
    <cfRule type="cellIs" dxfId="16027" priority="2461" stopIfTrue="1" operator="greaterThan">
      <formula>0</formula>
    </cfRule>
  </conditionalFormatting>
  <conditionalFormatting sqref="P51:Q51">
    <cfRule type="cellIs" dxfId="16026" priority="2458" stopIfTrue="1" operator="lessThan">
      <formula>0</formula>
    </cfRule>
    <cfRule type="cellIs" dxfId="16025" priority="2459" stopIfTrue="1" operator="greaterThan">
      <formula>0</formula>
    </cfRule>
  </conditionalFormatting>
  <conditionalFormatting sqref="P51:Q51">
    <cfRule type="cellIs" dxfId="16024" priority="2456" stopIfTrue="1" operator="lessThan">
      <formula>0</formula>
    </cfRule>
    <cfRule type="cellIs" dxfId="16023" priority="2457" stopIfTrue="1" operator="greaterThan">
      <formula>0</formula>
    </cfRule>
  </conditionalFormatting>
  <conditionalFormatting sqref="P51:Q51">
    <cfRule type="cellIs" dxfId="16022" priority="2454" stopIfTrue="1" operator="lessThan">
      <formula>0</formula>
    </cfRule>
    <cfRule type="cellIs" dxfId="16021" priority="2455" stopIfTrue="1" operator="greaterThan">
      <formula>0</formula>
    </cfRule>
  </conditionalFormatting>
  <conditionalFormatting sqref="P51:Q51">
    <cfRule type="cellIs" dxfId="16020" priority="2452" stopIfTrue="1" operator="lessThan">
      <formula>0</formula>
    </cfRule>
    <cfRule type="cellIs" dxfId="16019" priority="2453" stopIfTrue="1" operator="greaterThan">
      <formula>0</formula>
    </cfRule>
  </conditionalFormatting>
  <conditionalFormatting sqref="P51:Q51">
    <cfRule type="cellIs" dxfId="16018" priority="2450" stopIfTrue="1" operator="lessThan">
      <formula>0</formula>
    </cfRule>
    <cfRule type="cellIs" dxfId="16017" priority="2451" stopIfTrue="1" operator="greaterThan">
      <formula>0</formula>
    </cfRule>
  </conditionalFormatting>
  <conditionalFormatting sqref="P51:Q51">
    <cfRule type="cellIs" dxfId="16016" priority="2448" stopIfTrue="1" operator="lessThan">
      <formula>0</formula>
    </cfRule>
    <cfRule type="cellIs" dxfId="16015" priority="2449" stopIfTrue="1" operator="greaterThan">
      <formula>0</formula>
    </cfRule>
  </conditionalFormatting>
  <conditionalFormatting sqref="P51:Q51">
    <cfRule type="cellIs" dxfId="16014" priority="2446" stopIfTrue="1" operator="lessThan">
      <formula>0</formula>
    </cfRule>
    <cfRule type="cellIs" dxfId="16013" priority="2447" stopIfTrue="1" operator="greaterThan">
      <formula>0</formula>
    </cfRule>
  </conditionalFormatting>
  <conditionalFormatting sqref="P51:Q51">
    <cfRule type="cellIs" dxfId="16012" priority="2444" stopIfTrue="1" operator="lessThan">
      <formula>0</formula>
    </cfRule>
    <cfRule type="cellIs" dxfId="16011" priority="2445" stopIfTrue="1" operator="greaterThan">
      <formula>0</formula>
    </cfRule>
  </conditionalFormatting>
  <conditionalFormatting sqref="P51:Q51">
    <cfRule type="cellIs" dxfId="16010" priority="2442" stopIfTrue="1" operator="lessThan">
      <formula>0</formula>
    </cfRule>
    <cfRule type="cellIs" dxfId="16009" priority="2443" stopIfTrue="1" operator="greaterThan">
      <formula>0</formula>
    </cfRule>
  </conditionalFormatting>
  <conditionalFormatting sqref="P51:Q51">
    <cfRule type="cellIs" dxfId="16008" priority="2440" stopIfTrue="1" operator="lessThan">
      <formula>0</formula>
    </cfRule>
    <cfRule type="cellIs" dxfId="16007" priority="2441" stopIfTrue="1" operator="greaterThan">
      <formula>0</formula>
    </cfRule>
  </conditionalFormatting>
  <conditionalFormatting sqref="P51:Q51">
    <cfRule type="cellIs" dxfId="16006" priority="2438" stopIfTrue="1" operator="lessThan">
      <formula>0</formula>
    </cfRule>
    <cfRule type="cellIs" dxfId="16005" priority="2439" stopIfTrue="1" operator="greaterThan">
      <formula>0</formula>
    </cfRule>
  </conditionalFormatting>
  <conditionalFormatting sqref="P51:Q51">
    <cfRule type="cellIs" dxfId="16004" priority="2436" stopIfTrue="1" operator="lessThan">
      <formula>0</formula>
    </cfRule>
    <cfRule type="cellIs" dxfId="16003" priority="2437" stopIfTrue="1" operator="greaterThan">
      <formula>0</formula>
    </cfRule>
  </conditionalFormatting>
  <conditionalFormatting sqref="P51:Q51">
    <cfRule type="cellIs" dxfId="16002" priority="2434" stopIfTrue="1" operator="lessThan">
      <formula>0</formula>
    </cfRule>
    <cfRule type="cellIs" dxfId="16001" priority="2435" stopIfTrue="1" operator="greaterThan">
      <formula>0</formula>
    </cfRule>
  </conditionalFormatting>
  <conditionalFormatting sqref="P51:Q51">
    <cfRule type="cellIs" dxfId="16000" priority="2432" stopIfTrue="1" operator="lessThan">
      <formula>0</formula>
    </cfRule>
    <cfRule type="cellIs" dxfId="15999" priority="2433" stopIfTrue="1" operator="greaterThan">
      <formula>0</formula>
    </cfRule>
  </conditionalFormatting>
  <conditionalFormatting sqref="P51:Q51">
    <cfRule type="cellIs" dxfId="15998" priority="2430" stopIfTrue="1" operator="lessThan">
      <formula>0</formula>
    </cfRule>
    <cfRule type="cellIs" dxfId="15997" priority="2431" stopIfTrue="1" operator="greaterThan">
      <formula>0</formula>
    </cfRule>
  </conditionalFormatting>
  <conditionalFormatting sqref="P51:Q51">
    <cfRule type="cellIs" dxfId="15996" priority="2428" stopIfTrue="1" operator="lessThan">
      <formula>0</formula>
    </cfRule>
    <cfRule type="cellIs" dxfId="15995" priority="2429" stopIfTrue="1" operator="greaterThan">
      <formula>0</formula>
    </cfRule>
  </conditionalFormatting>
  <conditionalFormatting sqref="P51:Q51">
    <cfRule type="cellIs" dxfId="15994" priority="2426" stopIfTrue="1" operator="lessThan">
      <formula>0</formula>
    </cfRule>
    <cfRule type="cellIs" dxfId="15993" priority="2427" stopIfTrue="1" operator="greaterThan">
      <formula>0</formula>
    </cfRule>
  </conditionalFormatting>
  <conditionalFormatting sqref="P51:Q51">
    <cfRule type="cellIs" dxfId="15992" priority="2424" stopIfTrue="1" operator="lessThan">
      <formula>0</formula>
    </cfRule>
    <cfRule type="cellIs" dxfId="15991" priority="2425" stopIfTrue="1" operator="greaterThan">
      <formula>0</formula>
    </cfRule>
  </conditionalFormatting>
  <conditionalFormatting sqref="P51:Q51">
    <cfRule type="cellIs" dxfId="15990" priority="2422" stopIfTrue="1" operator="lessThan">
      <formula>0</formula>
    </cfRule>
    <cfRule type="cellIs" dxfId="15989" priority="2423" stopIfTrue="1" operator="greaterThan">
      <formula>0</formula>
    </cfRule>
  </conditionalFormatting>
  <conditionalFormatting sqref="P51:Q51">
    <cfRule type="cellIs" dxfId="15988" priority="2420" stopIfTrue="1" operator="lessThan">
      <formula>0</formula>
    </cfRule>
    <cfRule type="cellIs" dxfId="15987" priority="2421" stopIfTrue="1" operator="greaterThan">
      <formula>0</formula>
    </cfRule>
  </conditionalFormatting>
  <conditionalFormatting sqref="P51:Q51">
    <cfRule type="cellIs" dxfId="15986" priority="2418" stopIfTrue="1" operator="lessThan">
      <formula>0</formula>
    </cfRule>
    <cfRule type="cellIs" dxfId="15985" priority="2419" stopIfTrue="1" operator="greaterThan">
      <formula>0</formula>
    </cfRule>
  </conditionalFormatting>
  <conditionalFormatting sqref="P51:Q51">
    <cfRule type="cellIs" dxfId="15984" priority="2416" stopIfTrue="1" operator="lessThan">
      <formula>0</formula>
    </cfRule>
    <cfRule type="cellIs" dxfId="15983" priority="2417" stopIfTrue="1" operator="greaterThan">
      <formula>0</formula>
    </cfRule>
  </conditionalFormatting>
  <conditionalFormatting sqref="P51:Q51">
    <cfRule type="cellIs" dxfId="15982" priority="2414" stopIfTrue="1" operator="lessThan">
      <formula>0</formula>
    </cfRule>
    <cfRule type="cellIs" dxfId="15981" priority="2415" stopIfTrue="1" operator="greaterThan">
      <formula>0</formula>
    </cfRule>
  </conditionalFormatting>
  <conditionalFormatting sqref="P51:Q51">
    <cfRule type="cellIs" dxfId="15980" priority="2412" stopIfTrue="1" operator="lessThan">
      <formula>0</formula>
    </cfRule>
    <cfRule type="cellIs" dxfId="15979" priority="2413" stopIfTrue="1" operator="greaterThan">
      <formula>0</formula>
    </cfRule>
  </conditionalFormatting>
  <conditionalFormatting sqref="P51:Q51">
    <cfRule type="cellIs" dxfId="15978" priority="2410" stopIfTrue="1" operator="lessThan">
      <formula>0</formula>
    </cfRule>
    <cfRule type="cellIs" dxfId="15977" priority="2411" stopIfTrue="1" operator="greaterThan">
      <formula>0</formula>
    </cfRule>
  </conditionalFormatting>
  <conditionalFormatting sqref="P51:Q51">
    <cfRule type="cellIs" dxfId="15976" priority="2408" stopIfTrue="1" operator="lessThan">
      <formula>0</formula>
    </cfRule>
    <cfRule type="cellIs" dxfId="15975" priority="2409" stopIfTrue="1" operator="greaterThan">
      <formula>0</formula>
    </cfRule>
  </conditionalFormatting>
  <conditionalFormatting sqref="P51:Q51">
    <cfRule type="cellIs" dxfId="15974" priority="2406" stopIfTrue="1" operator="lessThan">
      <formula>0</formula>
    </cfRule>
    <cfRule type="cellIs" dxfId="15973" priority="2407" stopIfTrue="1" operator="greaterThan">
      <formula>0</formula>
    </cfRule>
  </conditionalFormatting>
  <conditionalFormatting sqref="P51:Q51">
    <cfRule type="cellIs" dxfId="15972" priority="2404" stopIfTrue="1" operator="lessThan">
      <formula>0</formula>
    </cfRule>
    <cfRule type="cellIs" dxfId="15971" priority="2405" stopIfTrue="1" operator="greaterThan">
      <formula>0</formula>
    </cfRule>
  </conditionalFormatting>
  <conditionalFormatting sqref="P51:Q51">
    <cfRule type="cellIs" dxfId="15970" priority="2402" stopIfTrue="1" operator="lessThan">
      <formula>0</formula>
    </cfRule>
    <cfRule type="cellIs" dxfId="15969" priority="2403" stopIfTrue="1" operator="greaterThan">
      <formula>0</formula>
    </cfRule>
  </conditionalFormatting>
  <conditionalFormatting sqref="P51:Q51">
    <cfRule type="cellIs" dxfId="15968" priority="2400" stopIfTrue="1" operator="lessThan">
      <formula>0</formula>
    </cfRule>
    <cfRule type="cellIs" dxfId="15967" priority="2401" stopIfTrue="1" operator="greaterThan">
      <formula>0</formula>
    </cfRule>
  </conditionalFormatting>
  <conditionalFormatting sqref="P51:Q51">
    <cfRule type="cellIs" dxfId="15966" priority="2398" stopIfTrue="1" operator="lessThan">
      <formula>0</formula>
    </cfRule>
    <cfRule type="cellIs" dxfId="15965" priority="2399" stopIfTrue="1" operator="greaterThan">
      <formula>0</formula>
    </cfRule>
  </conditionalFormatting>
  <conditionalFormatting sqref="P51:Q51">
    <cfRule type="cellIs" dxfId="15964" priority="2396" stopIfTrue="1" operator="lessThan">
      <formula>0</formula>
    </cfRule>
    <cfRule type="cellIs" dxfId="15963" priority="2397" stopIfTrue="1" operator="greaterThan">
      <formula>0</formula>
    </cfRule>
  </conditionalFormatting>
  <conditionalFormatting sqref="P51:Q51">
    <cfRule type="cellIs" dxfId="15962" priority="2394" stopIfTrue="1" operator="lessThan">
      <formula>0</formula>
    </cfRule>
    <cfRule type="cellIs" dxfId="15961" priority="2395" stopIfTrue="1" operator="greaterThan">
      <formula>0</formula>
    </cfRule>
  </conditionalFormatting>
  <conditionalFormatting sqref="P51:Q51">
    <cfRule type="cellIs" dxfId="15960" priority="2392" stopIfTrue="1" operator="lessThan">
      <formula>0</formula>
    </cfRule>
    <cfRule type="cellIs" dxfId="15959" priority="2393" stopIfTrue="1" operator="greaterThan">
      <formula>0</formula>
    </cfRule>
  </conditionalFormatting>
  <conditionalFormatting sqref="P51:Q51">
    <cfRule type="cellIs" dxfId="15958" priority="2390" stopIfTrue="1" operator="lessThan">
      <formula>0</formula>
    </cfRule>
    <cfRule type="cellIs" dxfId="15957" priority="2391" stopIfTrue="1" operator="greaterThan">
      <formula>0</formula>
    </cfRule>
  </conditionalFormatting>
  <conditionalFormatting sqref="P51:Q51">
    <cfRule type="cellIs" dxfId="15956" priority="2388" stopIfTrue="1" operator="lessThan">
      <formula>0</formula>
    </cfRule>
    <cfRule type="cellIs" dxfId="15955" priority="2389" stopIfTrue="1" operator="greaterThan">
      <formula>0</formula>
    </cfRule>
  </conditionalFormatting>
  <conditionalFormatting sqref="P51:Q51">
    <cfRule type="cellIs" dxfId="15954" priority="2386" stopIfTrue="1" operator="lessThan">
      <formula>0</formula>
    </cfRule>
    <cfRule type="cellIs" dxfId="15953" priority="2387" stopIfTrue="1" operator="greaterThan">
      <formula>0</formula>
    </cfRule>
  </conditionalFormatting>
  <conditionalFormatting sqref="P51:Q51">
    <cfRule type="cellIs" dxfId="15952" priority="2384" stopIfTrue="1" operator="lessThan">
      <formula>0</formula>
    </cfRule>
    <cfRule type="cellIs" dxfId="15951" priority="2385" stopIfTrue="1" operator="greaterThan">
      <formula>0</formula>
    </cfRule>
  </conditionalFormatting>
  <conditionalFormatting sqref="P53:Q53">
    <cfRule type="cellIs" dxfId="15950" priority="2382" stopIfTrue="1" operator="lessThan">
      <formula>0</formula>
    </cfRule>
    <cfRule type="cellIs" dxfId="15949" priority="2383" stopIfTrue="1" operator="greaterThan">
      <formula>0</formula>
    </cfRule>
  </conditionalFormatting>
  <conditionalFormatting sqref="P53:Q53">
    <cfRule type="cellIs" dxfId="15948" priority="2380" stopIfTrue="1" operator="lessThan">
      <formula>0</formula>
    </cfRule>
    <cfRule type="cellIs" dxfId="15947" priority="2381" stopIfTrue="1" operator="greaterThan">
      <formula>0</formula>
    </cfRule>
  </conditionalFormatting>
  <conditionalFormatting sqref="P53:Q53">
    <cfRule type="cellIs" dxfId="15946" priority="2378" stopIfTrue="1" operator="lessThan">
      <formula>0</formula>
    </cfRule>
    <cfRule type="cellIs" dxfId="15945" priority="2379" stopIfTrue="1" operator="greaterThan">
      <formula>0</formula>
    </cfRule>
  </conditionalFormatting>
  <conditionalFormatting sqref="P53:Q53">
    <cfRule type="cellIs" dxfId="15944" priority="2376" stopIfTrue="1" operator="lessThan">
      <formula>0</formula>
    </cfRule>
    <cfRule type="cellIs" dxfId="15943" priority="2377" stopIfTrue="1" operator="greaterThan">
      <formula>0</formula>
    </cfRule>
  </conditionalFormatting>
  <conditionalFormatting sqref="P53:Q53">
    <cfRule type="cellIs" dxfId="15942" priority="2374" stopIfTrue="1" operator="lessThan">
      <formula>0</formula>
    </cfRule>
    <cfRule type="cellIs" dxfId="15941" priority="2375" stopIfTrue="1" operator="greaterThan">
      <formula>0</formula>
    </cfRule>
  </conditionalFormatting>
  <conditionalFormatting sqref="P53:Q53">
    <cfRule type="cellIs" dxfId="15940" priority="2372" stopIfTrue="1" operator="lessThan">
      <formula>0</formula>
    </cfRule>
    <cfRule type="cellIs" dxfId="15939" priority="2373" stopIfTrue="1" operator="greaterThan">
      <formula>0</formula>
    </cfRule>
  </conditionalFormatting>
  <conditionalFormatting sqref="P53:Q53">
    <cfRule type="cellIs" dxfId="15938" priority="2370" stopIfTrue="1" operator="lessThan">
      <formula>0</formula>
    </cfRule>
    <cfRule type="cellIs" dxfId="15937" priority="2371" stopIfTrue="1" operator="greaterThan">
      <formula>0</formula>
    </cfRule>
  </conditionalFormatting>
  <conditionalFormatting sqref="P53:Q53">
    <cfRule type="cellIs" dxfId="15936" priority="2368" stopIfTrue="1" operator="lessThan">
      <formula>0</formula>
    </cfRule>
    <cfRule type="cellIs" dxfId="15935" priority="2369" stopIfTrue="1" operator="greaterThan">
      <formula>0</formula>
    </cfRule>
  </conditionalFormatting>
  <conditionalFormatting sqref="P53:Q53">
    <cfRule type="cellIs" dxfId="15934" priority="2366" stopIfTrue="1" operator="lessThan">
      <formula>0</formula>
    </cfRule>
    <cfRule type="cellIs" dxfId="15933" priority="2367" stopIfTrue="1" operator="greaterThan">
      <formula>0</formula>
    </cfRule>
  </conditionalFormatting>
  <conditionalFormatting sqref="P53:Q53">
    <cfRule type="cellIs" dxfId="15932" priority="2364" stopIfTrue="1" operator="lessThan">
      <formula>0</formula>
    </cfRule>
    <cfRule type="cellIs" dxfId="15931" priority="2365" stopIfTrue="1" operator="greaterThan">
      <formula>0</formula>
    </cfRule>
  </conditionalFormatting>
  <conditionalFormatting sqref="P53:Q53">
    <cfRule type="cellIs" dxfId="15930" priority="2362" stopIfTrue="1" operator="lessThan">
      <formula>0</formula>
    </cfRule>
    <cfRule type="cellIs" dxfId="15929" priority="2363" stopIfTrue="1" operator="greaterThan">
      <formula>0</formula>
    </cfRule>
  </conditionalFormatting>
  <conditionalFormatting sqref="P53:Q53">
    <cfRule type="cellIs" dxfId="15928" priority="2360" stopIfTrue="1" operator="lessThan">
      <formula>0</formula>
    </cfRule>
    <cfRule type="cellIs" dxfId="15927" priority="2361" stopIfTrue="1" operator="greaterThan">
      <formula>0</formula>
    </cfRule>
  </conditionalFormatting>
  <conditionalFormatting sqref="P53:Q53">
    <cfRule type="cellIs" dxfId="15926" priority="2358" stopIfTrue="1" operator="lessThan">
      <formula>0</formula>
    </cfRule>
    <cfRule type="cellIs" dxfId="15925" priority="2359" stopIfTrue="1" operator="greaterThan">
      <formula>0</formula>
    </cfRule>
  </conditionalFormatting>
  <conditionalFormatting sqref="P53:Q53">
    <cfRule type="cellIs" dxfId="15924" priority="2356" stopIfTrue="1" operator="lessThan">
      <formula>0</formula>
    </cfRule>
    <cfRule type="cellIs" dxfId="15923" priority="2357" stopIfTrue="1" operator="greaterThan">
      <formula>0</formula>
    </cfRule>
  </conditionalFormatting>
  <conditionalFormatting sqref="P53:Q53">
    <cfRule type="cellIs" dxfId="15922" priority="2354" stopIfTrue="1" operator="lessThan">
      <formula>0</formula>
    </cfRule>
    <cfRule type="cellIs" dxfId="15921" priority="2355" stopIfTrue="1" operator="greaterThan">
      <formula>0</formula>
    </cfRule>
  </conditionalFormatting>
  <conditionalFormatting sqref="P53:Q53">
    <cfRule type="cellIs" dxfId="15920" priority="2352" stopIfTrue="1" operator="lessThan">
      <formula>0</formula>
    </cfRule>
    <cfRule type="cellIs" dxfId="15919" priority="2353" stopIfTrue="1" operator="greaterThan">
      <formula>0</formula>
    </cfRule>
  </conditionalFormatting>
  <conditionalFormatting sqref="P53:Q53">
    <cfRule type="cellIs" dxfId="15918" priority="2350" stopIfTrue="1" operator="lessThan">
      <formula>0</formula>
    </cfRule>
    <cfRule type="cellIs" dxfId="15917" priority="2351" stopIfTrue="1" operator="greaterThan">
      <formula>0</formula>
    </cfRule>
  </conditionalFormatting>
  <conditionalFormatting sqref="P53:Q53">
    <cfRule type="cellIs" dxfId="15916" priority="2348" stopIfTrue="1" operator="lessThan">
      <formula>0</formula>
    </cfRule>
    <cfRule type="cellIs" dxfId="15915" priority="2349" stopIfTrue="1" operator="greaterThan">
      <formula>0</formula>
    </cfRule>
  </conditionalFormatting>
  <conditionalFormatting sqref="P53:Q53">
    <cfRule type="cellIs" dxfId="15914" priority="2346" stopIfTrue="1" operator="lessThan">
      <formula>0</formula>
    </cfRule>
    <cfRule type="cellIs" dxfId="15913" priority="2347" stopIfTrue="1" operator="greaterThan">
      <formula>0</formula>
    </cfRule>
  </conditionalFormatting>
  <conditionalFormatting sqref="P53:Q53">
    <cfRule type="cellIs" dxfId="15912" priority="2344" stopIfTrue="1" operator="lessThan">
      <formula>0</formula>
    </cfRule>
    <cfRule type="cellIs" dxfId="15911" priority="2345" stopIfTrue="1" operator="greaterThan">
      <formula>0</formula>
    </cfRule>
  </conditionalFormatting>
  <conditionalFormatting sqref="P53:Q53">
    <cfRule type="cellIs" dxfId="15910" priority="2342" stopIfTrue="1" operator="lessThan">
      <formula>0</formula>
    </cfRule>
    <cfRule type="cellIs" dxfId="15909" priority="2343" stopIfTrue="1" operator="greaterThan">
      <formula>0</formula>
    </cfRule>
  </conditionalFormatting>
  <conditionalFormatting sqref="P53:Q53">
    <cfRule type="cellIs" dxfId="15908" priority="2340" stopIfTrue="1" operator="lessThan">
      <formula>0</formula>
    </cfRule>
    <cfRule type="cellIs" dxfId="15907" priority="2341" stopIfTrue="1" operator="greaterThan">
      <formula>0</formula>
    </cfRule>
  </conditionalFormatting>
  <conditionalFormatting sqref="P53:Q53">
    <cfRule type="cellIs" dxfId="15906" priority="2338" stopIfTrue="1" operator="lessThan">
      <formula>0</formula>
    </cfRule>
    <cfRule type="cellIs" dxfId="15905" priority="2339" stopIfTrue="1" operator="greaterThan">
      <formula>0</formula>
    </cfRule>
  </conditionalFormatting>
  <conditionalFormatting sqref="P53:Q53">
    <cfRule type="cellIs" dxfId="15904" priority="2336" stopIfTrue="1" operator="lessThan">
      <formula>0</formula>
    </cfRule>
    <cfRule type="cellIs" dxfId="15903" priority="2337" stopIfTrue="1" operator="greaterThan">
      <formula>0</formula>
    </cfRule>
  </conditionalFormatting>
  <conditionalFormatting sqref="P53:Q53">
    <cfRule type="cellIs" dxfId="15902" priority="2334" stopIfTrue="1" operator="lessThan">
      <formula>0</formula>
    </cfRule>
    <cfRule type="cellIs" dxfId="15901" priority="2335" stopIfTrue="1" operator="greaterThan">
      <formula>0</formula>
    </cfRule>
  </conditionalFormatting>
  <conditionalFormatting sqref="P53:Q53">
    <cfRule type="cellIs" dxfId="15900" priority="2332" stopIfTrue="1" operator="lessThan">
      <formula>0</formula>
    </cfRule>
    <cfRule type="cellIs" dxfId="15899" priority="2333" stopIfTrue="1" operator="greaterThan">
      <formula>0</formula>
    </cfRule>
  </conditionalFormatting>
  <conditionalFormatting sqref="P53:Q53">
    <cfRule type="cellIs" dxfId="15898" priority="2330" stopIfTrue="1" operator="lessThan">
      <formula>0</formula>
    </cfRule>
    <cfRule type="cellIs" dxfId="15897" priority="2331" stopIfTrue="1" operator="greaterThan">
      <formula>0</formula>
    </cfRule>
  </conditionalFormatting>
  <conditionalFormatting sqref="P53:Q53">
    <cfRule type="cellIs" dxfId="15896" priority="2328" stopIfTrue="1" operator="lessThan">
      <formula>0</formula>
    </cfRule>
    <cfRule type="cellIs" dxfId="15895" priority="2329" stopIfTrue="1" operator="greaterThan">
      <formula>0</formula>
    </cfRule>
  </conditionalFormatting>
  <conditionalFormatting sqref="P53:Q53">
    <cfRule type="cellIs" dxfId="15894" priority="2326" stopIfTrue="1" operator="lessThan">
      <formula>0</formula>
    </cfRule>
    <cfRule type="cellIs" dxfId="15893" priority="2327" stopIfTrue="1" operator="greaterThan">
      <formula>0</formula>
    </cfRule>
  </conditionalFormatting>
  <conditionalFormatting sqref="P53:Q53">
    <cfRule type="cellIs" dxfId="15892" priority="2324" stopIfTrue="1" operator="lessThan">
      <formula>0</formula>
    </cfRule>
    <cfRule type="cellIs" dxfId="15891" priority="2325" stopIfTrue="1" operator="greaterThan">
      <formula>0</formula>
    </cfRule>
  </conditionalFormatting>
  <conditionalFormatting sqref="P53:Q53">
    <cfRule type="cellIs" dxfId="15890" priority="2322" stopIfTrue="1" operator="lessThan">
      <formula>0</formula>
    </cfRule>
    <cfRule type="cellIs" dxfId="15889" priority="2323" stopIfTrue="1" operator="greaterThan">
      <formula>0</formula>
    </cfRule>
  </conditionalFormatting>
  <conditionalFormatting sqref="P53:Q53">
    <cfRule type="cellIs" dxfId="15888" priority="2320" stopIfTrue="1" operator="lessThan">
      <formula>0</formula>
    </cfRule>
    <cfRule type="cellIs" dxfId="15887" priority="2321" stopIfTrue="1" operator="greaterThan">
      <formula>0</formula>
    </cfRule>
  </conditionalFormatting>
  <conditionalFormatting sqref="P53:Q53">
    <cfRule type="cellIs" dxfId="15886" priority="2318" stopIfTrue="1" operator="lessThan">
      <formula>0</formula>
    </cfRule>
    <cfRule type="cellIs" dxfId="15885" priority="2319" stopIfTrue="1" operator="greaterThan">
      <formula>0</formula>
    </cfRule>
  </conditionalFormatting>
  <conditionalFormatting sqref="P53:Q53">
    <cfRule type="cellIs" dxfId="15884" priority="2316" stopIfTrue="1" operator="lessThan">
      <formula>0</formula>
    </cfRule>
    <cfRule type="cellIs" dxfId="15883" priority="2317" stopIfTrue="1" operator="greaterThan">
      <formula>0</formula>
    </cfRule>
  </conditionalFormatting>
  <conditionalFormatting sqref="P53:Q53">
    <cfRule type="cellIs" dxfId="15882" priority="2314" stopIfTrue="1" operator="lessThan">
      <formula>0</formula>
    </cfRule>
    <cfRule type="cellIs" dxfId="15881" priority="2315" stopIfTrue="1" operator="greaterThan">
      <formula>0</formula>
    </cfRule>
  </conditionalFormatting>
  <conditionalFormatting sqref="P53:Q53">
    <cfRule type="cellIs" dxfId="15880" priority="2312" stopIfTrue="1" operator="lessThan">
      <formula>0</formula>
    </cfRule>
    <cfRule type="cellIs" dxfId="15879" priority="2313" stopIfTrue="1" operator="greaterThan">
      <formula>0</formula>
    </cfRule>
  </conditionalFormatting>
  <conditionalFormatting sqref="P53:Q53">
    <cfRule type="cellIs" dxfId="15878" priority="2310" stopIfTrue="1" operator="lessThan">
      <formula>0</formula>
    </cfRule>
    <cfRule type="cellIs" dxfId="15877" priority="2311" stopIfTrue="1" operator="greaterThan">
      <formula>0</formula>
    </cfRule>
  </conditionalFormatting>
  <conditionalFormatting sqref="P53:Q53">
    <cfRule type="cellIs" dxfId="15876" priority="2308" stopIfTrue="1" operator="lessThan">
      <formula>0</formula>
    </cfRule>
    <cfRule type="cellIs" dxfId="15875" priority="2309" stopIfTrue="1" operator="greaterThan">
      <formula>0</formula>
    </cfRule>
  </conditionalFormatting>
  <conditionalFormatting sqref="P53:Q53">
    <cfRule type="cellIs" dxfId="15874" priority="2306" stopIfTrue="1" operator="lessThan">
      <formula>0</formula>
    </cfRule>
    <cfRule type="cellIs" dxfId="15873" priority="2307" stopIfTrue="1" operator="greaterThan">
      <formula>0</formula>
    </cfRule>
  </conditionalFormatting>
  <conditionalFormatting sqref="P53:Q53">
    <cfRule type="cellIs" dxfId="15872" priority="2304" stopIfTrue="1" operator="lessThan">
      <formula>0</formula>
    </cfRule>
    <cfRule type="cellIs" dxfId="15871" priority="2305" stopIfTrue="1" operator="greaterThan">
      <formula>0</formula>
    </cfRule>
  </conditionalFormatting>
  <conditionalFormatting sqref="P53:Q53">
    <cfRule type="cellIs" dxfId="15870" priority="2302" stopIfTrue="1" operator="lessThan">
      <formula>0</formula>
    </cfRule>
    <cfRule type="cellIs" dxfId="15869" priority="2303" stopIfTrue="1" operator="greaterThan">
      <formula>0</formula>
    </cfRule>
  </conditionalFormatting>
  <conditionalFormatting sqref="P53:Q53">
    <cfRule type="cellIs" dxfId="15868" priority="2300" stopIfTrue="1" operator="lessThan">
      <formula>0</formula>
    </cfRule>
    <cfRule type="cellIs" dxfId="15867" priority="2301" stopIfTrue="1" operator="greaterThan">
      <formula>0</formula>
    </cfRule>
  </conditionalFormatting>
  <conditionalFormatting sqref="P55:Q55">
    <cfRule type="cellIs" dxfId="15866" priority="2298" stopIfTrue="1" operator="lessThan">
      <formula>0</formula>
    </cfRule>
    <cfRule type="cellIs" dxfId="15865" priority="2299" stopIfTrue="1" operator="greaterThan">
      <formula>0</formula>
    </cfRule>
  </conditionalFormatting>
  <conditionalFormatting sqref="P55:Q55">
    <cfRule type="cellIs" dxfId="15864" priority="2296" stopIfTrue="1" operator="lessThan">
      <formula>0</formula>
    </cfRule>
    <cfRule type="cellIs" dxfId="15863" priority="2297" stopIfTrue="1" operator="greaterThan">
      <formula>0</formula>
    </cfRule>
  </conditionalFormatting>
  <conditionalFormatting sqref="P55:Q55">
    <cfRule type="cellIs" dxfId="15862" priority="2294" stopIfTrue="1" operator="lessThan">
      <formula>0</formula>
    </cfRule>
    <cfRule type="cellIs" dxfId="15861" priority="2295" stopIfTrue="1" operator="greaterThan">
      <formula>0</formula>
    </cfRule>
  </conditionalFormatting>
  <conditionalFormatting sqref="P55:Q55">
    <cfRule type="cellIs" dxfId="15860" priority="2292" stopIfTrue="1" operator="lessThan">
      <formula>0</formula>
    </cfRule>
    <cfRule type="cellIs" dxfId="15859" priority="2293" stopIfTrue="1" operator="greaterThan">
      <formula>0</formula>
    </cfRule>
  </conditionalFormatting>
  <conditionalFormatting sqref="P55:Q55">
    <cfRule type="cellIs" dxfId="15858" priority="2290" stopIfTrue="1" operator="lessThan">
      <formula>0</formula>
    </cfRule>
    <cfRule type="cellIs" dxfId="15857" priority="2291" stopIfTrue="1" operator="greaterThan">
      <formula>0</formula>
    </cfRule>
  </conditionalFormatting>
  <conditionalFormatting sqref="P55:Q55">
    <cfRule type="cellIs" dxfId="15856" priority="2288" stopIfTrue="1" operator="lessThan">
      <formula>0</formula>
    </cfRule>
    <cfRule type="cellIs" dxfId="15855" priority="2289" stopIfTrue="1" operator="greaterThan">
      <formula>0</formula>
    </cfRule>
  </conditionalFormatting>
  <conditionalFormatting sqref="P55:Q55">
    <cfRule type="cellIs" dxfId="15854" priority="2286" stopIfTrue="1" operator="lessThan">
      <formula>0</formula>
    </cfRule>
    <cfRule type="cellIs" dxfId="15853" priority="2287" stopIfTrue="1" operator="greaterThan">
      <formula>0</formula>
    </cfRule>
  </conditionalFormatting>
  <conditionalFormatting sqref="P55:Q55">
    <cfRule type="cellIs" dxfId="15852" priority="2284" stopIfTrue="1" operator="lessThan">
      <formula>0</formula>
    </cfRule>
    <cfRule type="cellIs" dxfId="15851" priority="2285" stopIfTrue="1" operator="greaterThan">
      <formula>0</formula>
    </cfRule>
  </conditionalFormatting>
  <conditionalFormatting sqref="P55:Q55">
    <cfRule type="cellIs" dxfId="15850" priority="2282" stopIfTrue="1" operator="lessThan">
      <formula>0</formula>
    </cfRule>
    <cfRule type="cellIs" dxfId="15849" priority="2283" stopIfTrue="1" operator="greaterThan">
      <formula>0</formula>
    </cfRule>
  </conditionalFormatting>
  <conditionalFormatting sqref="P55:Q55">
    <cfRule type="cellIs" dxfId="15848" priority="2280" stopIfTrue="1" operator="lessThan">
      <formula>0</formula>
    </cfRule>
    <cfRule type="cellIs" dxfId="15847" priority="2281" stopIfTrue="1" operator="greaterThan">
      <formula>0</formula>
    </cfRule>
  </conditionalFormatting>
  <conditionalFormatting sqref="P55:Q55">
    <cfRule type="cellIs" dxfId="15846" priority="2278" stopIfTrue="1" operator="lessThan">
      <formula>0</formula>
    </cfRule>
    <cfRule type="cellIs" dxfId="15845" priority="2279" stopIfTrue="1" operator="greaterThan">
      <formula>0</formula>
    </cfRule>
  </conditionalFormatting>
  <conditionalFormatting sqref="P55:Q55">
    <cfRule type="cellIs" dxfId="15844" priority="2276" stopIfTrue="1" operator="lessThan">
      <formula>0</formula>
    </cfRule>
    <cfRule type="cellIs" dxfId="15843" priority="2277" stopIfTrue="1" operator="greaterThan">
      <formula>0</formula>
    </cfRule>
  </conditionalFormatting>
  <conditionalFormatting sqref="P55:Q55">
    <cfRule type="cellIs" dxfId="15842" priority="2274" stopIfTrue="1" operator="lessThan">
      <formula>0</formula>
    </cfRule>
    <cfRule type="cellIs" dxfId="15841" priority="2275" stopIfTrue="1" operator="greaterThan">
      <formula>0</formula>
    </cfRule>
  </conditionalFormatting>
  <conditionalFormatting sqref="P55:Q55">
    <cfRule type="cellIs" dxfId="15840" priority="2272" stopIfTrue="1" operator="lessThan">
      <formula>0</formula>
    </cfRule>
    <cfRule type="cellIs" dxfId="15839" priority="2273" stopIfTrue="1" operator="greaterThan">
      <formula>0</formula>
    </cfRule>
  </conditionalFormatting>
  <conditionalFormatting sqref="P55:Q55">
    <cfRule type="cellIs" dxfId="15838" priority="2270" stopIfTrue="1" operator="lessThan">
      <formula>0</formula>
    </cfRule>
    <cfRule type="cellIs" dxfId="15837" priority="2271" stopIfTrue="1" operator="greaterThan">
      <formula>0</formula>
    </cfRule>
  </conditionalFormatting>
  <conditionalFormatting sqref="P55:Q55">
    <cfRule type="cellIs" dxfId="15836" priority="2268" stopIfTrue="1" operator="lessThan">
      <formula>0</formula>
    </cfRule>
    <cfRule type="cellIs" dxfId="15835" priority="2269" stopIfTrue="1" operator="greaterThan">
      <formula>0</formula>
    </cfRule>
  </conditionalFormatting>
  <conditionalFormatting sqref="P55:Q55">
    <cfRule type="cellIs" dxfId="15834" priority="2266" stopIfTrue="1" operator="lessThan">
      <formula>0</formula>
    </cfRule>
    <cfRule type="cellIs" dxfId="15833" priority="2267" stopIfTrue="1" operator="greaterThan">
      <formula>0</formula>
    </cfRule>
  </conditionalFormatting>
  <conditionalFormatting sqref="P55:Q55">
    <cfRule type="cellIs" dxfId="15832" priority="2264" stopIfTrue="1" operator="lessThan">
      <formula>0</formula>
    </cfRule>
    <cfRule type="cellIs" dxfId="15831" priority="2265" stopIfTrue="1" operator="greaterThan">
      <formula>0</formula>
    </cfRule>
  </conditionalFormatting>
  <conditionalFormatting sqref="P55:Q55">
    <cfRule type="cellIs" dxfId="15830" priority="2262" stopIfTrue="1" operator="lessThan">
      <formula>0</formula>
    </cfRule>
    <cfRule type="cellIs" dxfId="15829" priority="2263" stopIfTrue="1" operator="greaterThan">
      <formula>0</formula>
    </cfRule>
  </conditionalFormatting>
  <conditionalFormatting sqref="P55:Q55">
    <cfRule type="cellIs" dxfId="15828" priority="2260" stopIfTrue="1" operator="lessThan">
      <formula>0</formula>
    </cfRule>
    <cfRule type="cellIs" dxfId="15827" priority="2261" stopIfTrue="1" operator="greaterThan">
      <formula>0</formula>
    </cfRule>
  </conditionalFormatting>
  <conditionalFormatting sqref="P55:Q55">
    <cfRule type="cellIs" dxfId="15826" priority="2258" stopIfTrue="1" operator="lessThan">
      <formula>0</formula>
    </cfRule>
    <cfRule type="cellIs" dxfId="15825" priority="2259" stopIfTrue="1" operator="greaterThan">
      <formula>0</formula>
    </cfRule>
  </conditionalFormatting>
  <conditionalFormatting sqref="P55:Q55">
    <cfRule type="cellIs" dxfId="15824" priority="2256" stopIfTrue="1" operator="lessThan">
      <formula>0</formula>
    </cfRule>
    <cfRule type="cellIs" dxfId="15823" priority="2257" stopIfTrue="1" operator="greaterThan">
      <formula>0</formula>
    </cfRule>
  </conditionalFormatting>
  <conditionalFormatting sqref="P55:Q55">
    <cfRule type="cellIs" dxfId="15822" priority="2254" stopIfTrue="1" operator="lessThan">
      <formula>0</formula>
    </cfRule>
    <cfRule type="cellIs" dxfId="15821" priority="2255" stopIfTrue="1" operator="greaterThan">
      <formula>0</formula>
    </cfRule>
  </conditionalFormatting>
  <conditionalFormatting sqref="P55:Q55">
    <cfRule type="cellIs" dxfId="15820" priority="2252" stopIfTrue="1" operator="lessThan">
      <formula>0</formula>
    </cfRule>
    <cfRule type="cellIs" dxfId="15819" priority="2253" stopIfTrue="1" operator="greaterThan">
      <formula>0</formula>
    </cfRule>
  </conditionalFormatting>
  <conditionalFormatting sqref="P55:Q55">
    <cfRule type="cellIs" dxfId="15818" priority="2250" stopIfTrue="1" operator="lessThan">
      <formula>0</formula>
    </cfRule>
    <cfRule type="cellIs" dxfId="15817" priority="2251" stopIfTrue="1" operator="greaterThan">
      <formula>0</formula>
    </cfRule>
  </conditionalFormatting>
  <conditionalFormatting sqref="P55:Q55">
    <cfRule type="cellIs" dxfId="15816" priority="2248" stopIfTrue="1" operator="lessThan">
      <formula>0</formula>
    </cfRule>
    <cfRule type="cellIs" dxfId="15815" priority="2249" stopIfTrue="1" operator="greaterThan">
      <formula>0</formula>
    </cfRule>
  </conditionalFormatting>
  <conditionalFormatting sqref="P55:Q55">
    <cfRule type="cellIs" dxfId="15814" priority="2246" stopIfTrue="1" operator="lessThan">
      <formula>0</formula>
    </cfRule>
    <cfRule type="cellIs" dxfId="15813" priority="2247" stopIfTrue="1" operator="greaterThan">
      <formula>0</formula>
    </cfRule>
  </conditionalFormatting>
  <conditionalFormatting sqref="P55:Q55">
    <cfRule type="cellIs" dxfId="15812" priority="2244" stopIfTrue="1" operator="lessThan">
      <formula>0</formula>
    </cfRule>
    <cfRule type="cellIs" dxfId="15811" priority="2245" stopIfTrue="1" operator="greaterThan">
      <formula>0</formula>
    </cfRule>
  </conditionalFormatting>
  <conditionalFormatting sqref="P55:Q55">
    <cfRule type="cellIs" dxfId="15810" priority="2242" stopIfTrue="1" operator="lessThan">
      <formula>0</formula>
    </cfRule>
    <cfRule type="cellIs" dxfId="15809" priority="2243" stopIfTrue="1" operator="greaterThan">
      <formula>0</formula>
    </cfRule>
  </conditionalFormatting>
  <conditionalFormatting sqref="P55:Q55">
    <cfRule type="cellIs" dxfId="15808" priority="2240" stopIfTrue="1" operator="lessThan">
      <formula>0</formula>
    </cfRule>
    <cfRule type="cellIs" dxfId="15807" priority="2241" stopIfTrue="1" operator="greaterThan">
      <formula>0</formula>
    </cfRule>
  </conditionalFormatting>
  <conditionalFormatting sqref="P55:Q55">
    <cfRule type="cellIs" dxfId="15806" priority="2238" stopIfTrue="1" operator="lessThan">
      <formula>0</formula>
    </cfRule>
    <cfRule type="cellIs" dxfId="15805" priority="2239" stopIfTrue="1" operator="greaterThan">
      <formula>0</formula>
    </cfRule>
  </conditionalFormatting>
  <conditionalFormatting sqref="P55:Q55">
    <cfRule type="cellIs" dxfId="15804" priority="2236" stopIfTrue="1" operator="lessThan">
      <formula>0</formula>
    </cfRule>
    <cfRule type="cellIs" dxfId="15803" priority="2237" stopIfTrue="1" operator="greaterThan">
      <formula>0</formula>
    </cfRule>
  </conditionalFormatting>
  <conditionalFormatting sqref="P55:Q55">
    <cfRule type="cellIs" dxfId="15802" priority="2234" stopIfTrue="1" operator="lessThan">
      <formula>0</formula>
    </cfRule>
    <cfRule type="cellIs" dxfId="15801" priority="2235" stopIfTrue="1" operator="greaterThan">
      <formula>0</formula>
    </cfRule>
  </conditionalFormatting>
  <conditionalFormatting sqref="P55:Q55">
    <cfRule type="cellIs" dxfId="15800" priority="2232" stopIfTrue="1" operator="lessThan">
      <formula>0</formula>
    </cfRule>
    <cfRule type="cellIs" dxfId="15799" priority="2233" stopIfTrue="1" operator="greaterThan">
      <formula>0</formula>
    </cfRule>
  </conditionalFormatting>
  <conditionalFormatting sqref="P55:Q55">
    <cfRule type="cellIs" dxfId="15798" priority="2230" stopIfTrue="1" operator="lessThan">
      <formula>0</formula>
    </cfRule>
    <cfRule type="cellIs" dxfId="15797" priority="2231" stopIfTrue="1" operator="greaterThan">
      <formula>0</formula>
    </cfRule>
  </conditionalFormatting>
  <conditionalFormatting sqref="P55:Q55">
    <cfRule type="cellIs" dxfId="15796" priority="2228" stopIfTrue="1" operator="lessThan">
      <formula>0</formula>
    </cfRule>
    <cfRule type="cellIs" dxfId="15795" priority="2229" stopIfTrue="1" operator="greaterThan">
      <formula>0</formula>
    </cfRule>
  </conditionalFormatting>
  <conditionalFormatting sqref="P55:Q55">
    <cfRule type="cellIs" dxfId="15794" priority="2226" stopIfTrue="1" operator="lessThan">
      <formula>0</formula>
    </cfRule>
    <cfRule type="cellIs" dxfId="15793" priority="2227" stopIfTrue="1" operator="greaterThan">
      <formula>0</formula>
    </cfRule>
  </conditionalFormatting>
  <conditionalFormatting sqref="P55:Q55">
    <cfRule type="cellIs" dxfId="15792" priority="2224" stopIfTrue="1" operator="lessThan">
      <formula>0</formula>
    </cfRule>
    <cfRule type="cellIs" dxfId="15791" priority="2225" stopIfTrue="1" operator="greaterThan">
      <formula>0</formula>
    </cfRule>
  </conditionalFormatting>
  <conditionalFormatting sqref="P55:Q55">
    <cfRule type="cellIs" dxfId="15790" priority="2222" stopIfTrue="1" operator="lessThan">
      <formula>0</formula>
    </cfRule>
    <cfRule type="cellIs" dxfId="15789" priority="2223" stopIfTrue="1" operator="greaterThan">
      <formula>0</formula>
    </cfRule>
  </conditionalFormatting>
  <conditionalFormatting sqref="P55:Q55">
    <cfRule type="cellIs" dxfId="15788" priority="2220" stopIfTrue="1" operator="lessThan">
      <formula>0</formula>
    </cfRule>
    <cfRule type="cellIs" dxfId="15787" priority="2221" stopIfTrue="1" operator="greaterThan">
      <formula>0</formula>
    </cfRule>
  </conditionalFormatting>
  <conditionalFormatting sqref="P55:Q55">
    <cfRule type="cellIs" dxfId="15786" priority="2218" stopIfTrue="1" operator="lessThan">
      <formula>0</formula>
    </cfRule>
    <cfRule type="cellIs" dxfId="15785" priority="2219" stopIfTrue="1" operator="greaterThan">
      <formula>0</formula>
    </cfRule>
  </conditionalFormatting>
  <conditionalFormatting sqref="P55:Q55">
    <cfRule type="cellIs" dxfId="15784" priority="2216" stopIfTrue="1" operator="lessThan">
      <formula>0</formula>
    </cfRule>
    <cfRule type="cellIs" dxfId="15783" priority="2217" stopIfTrue="1" operator="greaterThan">
      <formula>0</formula>
    </cfRule>
  </conditionalFormatting>
  <conditionalFormatting sqref="P57:Q57">
    <cfRule type="cellIs" dxfId="15782" priority="2214" stopIfTrue="1" operator="lessThan">
      <formula>0</formula>
    </cfRule>
    <cfRule type="cellIs" dxfId="15781" priority="2215" stopIfTrue="1" operator="greaterThan">
      <formula>0</formula>
    </cfRule>
  </conditionalFormatting>
  <conditionalFormatting sqref="P57:Q57">
    <cfRule type="cellIs" dxfId="15780" priority="2212" stopIfTrue="1" operator="lessThan">
      <formula>0</formula>
    </cfRule>
    <cfRule type="cellIs" dxfId="15779" priority="2213" stopIfTrue="1" operator="greaterThan">
      <formula>0</formula>
    </cfRule>
  </conditionalFormatting>
  <conditionalFormatting sqref="P57:Q57">
    <cfRule type="cellIs" dxfId="15778" priority="2210" stopIfTrue="1" operator="lessThan">
      <formula>0</formula>
    </cfRule>
    <cfRule type="cellIs" dxfId="15777" priority="2211" stopIfTrue="1" operator="greaterThan">
      <formula>0</formula>
    </cfRule>
  </conditionalFormatting>
  <conditionalFormatting sqref="P57:Q57">
    <cfRule type="cellIs" dxfId="15776" priority="2208" stopIfTrue="1" operator="lessThan">
      <formula>0</formula>
    </cfRule>
    <cfRule type="cellIs" dxfId="15775" priority="2209" stopIfTrue="1" operator="greaterThan">
      <formula>0</formula>
    </cfRule>
  </conditionalFormatting>
  <conditionalFormatting sqref="P57:Q57">
    <cfRule type="cellIs" dxfId="15774" priority="2206" stopIfTrue="1" operator="lessThan">
      <formula>0</formula>
    </cfRule>
    <cfRule type="cellIs" dxfId="15773" priority="2207" stopIfTrue="1" operator="greaterThan">
      <formula>0</formula>
    </cfRule>
  </conditionalFormatting>
  <conditionalFormatting sqref="P57:Q57">
    <cfRule type="cellIs" dxfId="15772" priority="2204" stopIfTrue="1" operator="lessThan">
      <formula>0</formula>
    </cfRule>
    <cfRule type="cellIs" dxfId="15771" priority="2205" stopIfTrue="1" operator="greaterThan">
      <formula>0</formula>
    </cfRule>
  </conditionalFormatting>
  <conditionalFormatting sqref="P57:Q57">
    <cfRule type="cellIs" dxfId="15770" priority="2202" stopIfTrue="1" operator="lessThan">
      <formula>0</formula>
    </cfRule>
    <cfRule type="cellIs" dxfId="15769" priority="2203" stopIfTrue="1" operator="greaterThan">
      <formula>0</formula>
    </cfRule>
  </conditionalFormatting>
  <conditionalFormatting sqref="P57:Q57">
    <cfRule type="cellIs" dxfId="15768" priority="2200" stopIfTrue="1" operator="lessThan">
      <formula>0</formula>
    </cfRule>
    <cfRule type="cellIs" dxfId="15767" priority="2201" stopIfTrue="1" operator="greaterThan">
      <formula>0</formula>
    </cfRule>
  </conditionalFormatting>
  <conditionalFormatting sqref="P57:Q57">
    <cfRule type="cellIs" dxfId="15766" priority="2198" stopIfTrue="1" operator="lessThan">
      <formula>0</formula>
    </cfRule>
    <cfRule type="cellIs" dxfId="15765" priority="2199" stopIfTrue="1" operator="greaterThan">
      <formula>0</formula>
    </cfRule>
  </conditionalFormatting>
  <conditionalFormatting sqref="P57:Q57">
    <cfRule type="cellIs" dxfId="15764" priority="2196" stopIfTrue="1" operator="lessThan">
      <formula>0</formula>
    </cfRule>
    <cfRule type="cellIs" dxfId="15763" priority="2197" stopIfTrue="1" operator="greaterThan">
      <formula>0</formula>
    </cfRule>
  </conditionalFormatting>
  <conditionalFormatting sqref="P57:Q57">
    <cfRule type="cellIs" dxfId="15762" priority="2194" stopIfTrue="1" operator="lessThan">
      <formula>0</formula>
    </cfRule>
    <cfRule type="cellIs" dxfId="15761" priority="2195" stopIfTrue="1" operator="greaterThan">
      <formula>0</formula>
    </cfRule>
  </conditionalFormatting>
  <conditionalFormatting sqref="P57:Q57">
    <cfRule type="cellIs" dxfId="15760" priority="2192" stopIfTrue="1" operator="lessThan">
      <formula>0</formula>
    </cfRule>
    <cfRule type="cellIs" dxfId="15759" priority="2193" stopIfTrue="1" operator="greaterThan">
      <formula>0</formula>
    </cfRule>
  </conditionalFormatting>
  <conditionalFormatting sqref="P57:Q57">
    <cfRule type="cellIs" dxfId="15758" priority="2190" stopIfTrue="1" operator="lessThan">
      <formula>0</formula>
    </cfRule>
    <cfRule type="cellIs" dxfId="15757" priority="2191" stopIfTrue="1" operator="greaterThan">
      <formula>0</formula>
    </cfRule>
  </conditionalFormatting>
  <conditionalFormatting sqref="P57:Q57">
    <cfRule type="cellIs" dxfId="15756" priority="2188" stopIfTrue="1" operator="lessThan">
      <formula>0</formula>
    </cfRule>
    <cfRule type="cellIs" dxfId="15755" priority="2189" stopIfTrue="1" operator="greaterThan">
      <formula>0</formula>
    </cfRule>
  </conditionalFormatting>
  <conditionalFormatting sqref="P57:Q57">
    <cfRule type="cellIs" dxfId="15754" priority="2186" stopIfTrue="1" operator="lessThan">
      <formula>0</formula>
    </cfRule>
    <cfRule type="cellIs" dxfId="15753" priority="2187" stopIfTrue="1" operator="greaterThan">
      <formula>0</formula>
    </cfRule>
  </conditionalFormatting>
  <conditionalFormatting sqref="P57:Q57">
    <cfRule type="cellIs" dxfId="15752" priority="2184" stopIfTrue="1" operator="lessThan">
      <formula>0</formula>
    </cfRule>
    <cfRule type="cellIs" dxfId="15751" priority="2185" stopIfTrue="1" operator="greaterThan">
      <formula>0</formula>
    </cfRule>
  </conditionalFormatting>
  <conditionalFormatting sqref="P57:Q57">
    <cfRule type="cellIs" dxfId="15750" priority="2182" stopIfTrue="1" operator="lessThan">
      <formula>0</formula>
    </cfRule>
    <cfRule type="cellIs" dxfId="15749" priority="2183" stopIfTrue="1" operator="greaterThan">
      <formula>0</formula>
    </cfRule>
  </conditionalFormatting>
  <conditionalFormatting sqref="P57:Q57">
    <cfRule type="cellIs" dxfId="15748" priority="2180" stopIfTrue="1" operator="lessThan">
      <formula>0</formula>
    </cfRule>
    <cfRule type="cellIs" dxfId="15747" priority="2181" stopIfTrue="1" operator="greaterThan">
      <formula>0</formula>
    </cfRule>
  </conditionalFormatting>
  <conditionalFormatting sqref="P57:Q57">
    <cfRule type="cellIs" dxfId="15746" priority="2178" stopIfTrue="1" operator="lessThan">
      <formula>0</formula>
    </cfRule>
    <cfRule type="cellIs" dxfId="15745" priority="2179" stopIfTrue="1" operator="greaterThan">
      <formula>0</formula>
    </cfRule>
  </conditionalFormatting>
  <conditionalFormatting sqref="P57:Q57">
    <cfRule type="cellIs" dxfId="15744" priority="2176" stopIfTrue="1" operator="lessThan">
      <formula>0</formula>
    </cfRule>
    <cfRule type="cellIs" dxfId="15743" priority="2177" stopIfTrue="1" operator="greaterThan">
      <formula>0</formula>
    </cfRule>
  </conditionalFormatting>
  <conditionalFormatting sqref="P57:Q57">
    <cfRule type="cellIs" dxfId="15742" priority="2174" stopIfTrue="1" operator="lessThan">
      <formula>0</formula>
    </cfRule>
    <cfRule type="cellIs" dxfId="15741" priority="2175" stopIfTrue="1" operator="greaterThan">
      <formula>0</formula>
    </cfRule>
  </conditionalFormatting>
  <conditionalFormatting sqref="P57:Q57">
    <cfRule type="cellIs" dxfId="15740" priority="2172" stopIfTrue="1" operator="lessThan">
      <formula>0</formula>
    </cfRule>
    <cfRule type="cellIs" dxfId="15739" priority="2173" stopIfTrue="1" operator="greaterThan">
      <formula>0</formula>
    </cfRule>
  </conditionalFormatting>
  <conditionalFormatting sqref="P57:Q57">
    <cfRule type="cellIs" dxfId="15738" priority="2170" stopIfTrue="1" operator="lessThan">
      <formula>0</formula>
    </cfRule>
    <cfRule type="cellIs" dxfId="15737" priority="2171" stopIfTrue="1" operator="greaterThan">
      <formula>0</formula>
    </cfRule>
  </conditionalFormatting>
  <conditionalFormatting sqref="P57:Q57">
    <cfRule type="cellIs" dxfId="15736" priority="2168" stopIfTrue="1" operator="lessThan">
      <formula>0</formula>
    </cfRule>
    <cfRule type="cellIs" dxfId="15735" priority="2169" stopIfTrue="1" operator="greaterThan">
      <formula>0</formula>
    </cfRule>
  </conditionalFormatting>
  <conditionalFormatting sqref="P57:Q57">
    <cfRule type="cellIs" dxfId="15734" priority="2166" stopIfTrue="1" operator="lessThan">
      <formula>0</formula>
    </cfRule>
    <cfRule type="cellIs" dxfId="15733" priority="2167" stopIfTrue="1" operator="greaterThan">
      <formula>0</formula>
    </cfRule>
  </conditionalFormatting>
  <conditionalFormatting sqref="P57:Q57">
    <cfRule type="cellIs" dxfId="15732" priority="2164" stopIfTrue="1" operator="lessThan">
      <formula>0</formula>
    </cfRule>
    <cfRule type="cellIs" dxfId="15731" priority="2165" stopIfTrue="1" operator="greaterThan">
      <formula>0</formula>
    </cfRule>
  </conditionalFormatting>
  <conditionalFormatting sqref="P57:Q57">
    <cfRule type="cellIs" dxfId="15730" priority="2162" stopIfTrue="1" operator="lessThan">
      <formula>0</formula>
    </cfRule>
    <cfRule type="cellIs" dxfId="15729" priority="2163" stopIfTrue="1" operator="greaterThan">
      <formula>0</formula>
    </cfRule>
  </conditionalFormatting>
  <conditionalFormatting sqref="P57:Q57">
    <cfRule type="cellIs" dxfId="15728" priority="2160" stopIfTrue="1" operator="lessThan">
      <formula>0</formula>
    </cfRule>
    <cfRule type="cellIs" dxfId="15727" priority="2161" stopIfTrue="1" operator="greaterThan">
      <formula>0</formula>
    </cfRule>
  </conditionalFormatting>
  <conditionalFormatting sqref="P57:Q57">
    <cfRule type="cellIs" dxfId="15726" priority="2158" stopIfTrue="1" operator="lessThan">
      <formula>0</formula>
    </cfRule>
    <cfRule type="cellIs" dxfId="15725" priority="2159" stopIfTrue="1" operator="greaterThan">
      <formula>0</formula>
    </cfRule>
  </conditionalFormatting>
  <conditionalFormatting sqref="P57:Q57">
    <cfRule type="cellIs" dxfId="15724" priority="2156" stopIfTrue="1" operator="lessThan">
      <formula>0</formula>
    </cfRule>
    <cfRule type="cellIs" dxfId="15723" priority="2157" stopIfTrue="1" operator="greaterThan">
      <formula>0</formula>
    </cfRule>
  </conditionalFormatting>
  <conditionalFormatting sqref="P57:Q57">
    <cfRule type="cellIs" dxfId="15722" priority="2154" stopIfTrue="1" operator="lessThan">
      <formula>0</formula>
    </cfRule>
    <cfRule type="cellIs" dxfId="15721" priority="2155" stopIfTrue="1" operator="greaterThan">
      <formula>0</formula>
    </cfRule>
  </conditionalFormatting>
  <conditionalFormatting sqref="P57:Q57">
    <cfRule type="cellIs" dxfId="15720" priority="2152" stopIfTrue="1" operator="lessThan">
      <formula>0</formula>
    </cfRule>
    <cfRule type="cellIs" dxfId="15719" priority="2153" stopIfTrue="1" operator="greaterThan">
      <formula>0</formula>
    </cfRule>
  </conditionalFormatting>
  <conditionalFormatting sqref="P57:Q57">
    <cfRule type="cellIs" dxfId="15718" priority="2150" stopIfTrue="1" operator="lessThan">
      <formula>0</formula>
    </cfRule>
    <cfRule type="cellIs" dxfId="15717" priority="2151" stopIfTrue="1" operator="greaterThan">
      <formula>0</formula>
    </cfRule>
  </conditionalFormatting>
  <conditionalFormatting sqref="P57:Q57">
    <cfRule type="cellIs" dxfId="15716" priority="2148" stopIfTrue="1" operator="lessThan">
      <formula>0</formula>
    </cfRule>
    <cfRule type="cellIs" dxfId="15715" priority="2149" stopIfTrue="1" operator="greaterThan">
      <formula>0</formula>
    </cfRule>
  </conditionalFormatting>
  <conditionalFormatting sqref="P57:Q57">
    <cfRule type="cellIs" dxfId="15714" priority="2146" stopIfTrue="1" operator="lessThan">
      <formula>0</formula>
    </cfRule>
    <cfRule type="cellIs" dxfId="15713" priority="2147" stopIfTrue="1" operator="greaterThan">
      <formula>0</formula>
    </cfRule>
  </conditionalFormatting>
  <conditionalFormatting sqref="P57:Q57">
    <cfRule type="cellIs" dxfId="15712" priority="2144" stopIfTrue="1" operator="lessThan">
      <formula>0</formula>
    </cfRule>
    <cfRule type="cellIs" dxfId="15711" priority="2145" stopIfTrue="1" operator="greaterThan">
      <formula>0</formula>
    </cfRule>
  </conditionalFormatting>
  <conditionalFormatting sqref="P57:Q57">
    <cfRule type="cellIs" dxfId="15710" priority="2142" stopIfTrue="1" operator="lessThan">
      <formula>0</formula>
    </cfRule>
    <cfRule type="cellIs" dxfId="15709" priority="2143" stopIfTrue="1" operator="greaterThan">
      <formula>0</formula>
    </cfRule>
  </conditionalFormatting>
  <conditionalFormatting sqref="P57:Q57">
    <cfRule type="cellIs" dxfId="15708" priority="2140" stopIfTrue="1" operator="lessThan">
      <formula>0</formula>
    </cfRule>
    <cfRule type="cellIs" dxfId="15707" priority="2141" stopIfTrue="1" operator="greaterThan">
      <formula>0</formula>
    </cfRule>
  </conditionalFormatting>
  <conditionalFormatting sqref="P57:Q57">
    <cfRule type="cellIs" dxfId="15706" priority="2138" stopIfTrue="1" operator="lessThan">
      <formula>0</formula>
    </cfRule>
    <cfRule type="cellIs" dxfId="15705" priority="2139" stopIfTrue="1" operator="greaterThan">
      <formula>0</formula>
    </cfRule>
  </conditionalFormatting>
  <conditionalFormatting sqref="P57:Q57">
    <cfRule type="cellIs" dxfId="15704" priority="2136" stopIfTrue="1" operator="lessThan">
      <formula>0</formula>
    </cfRule>
    <cfRule type="cellIs" dxfId="15703" priority="2137" stopIfTrue="1" operator="greaterThan">
      <formula>0</formula>
    </cfRule>
  </conditionalFormatting>
  <conditionalFormatting sqref="P57:Q57">
    <cfRule type="cellIs" dxfId="15702" priority="2134" stopIfTrue="1" operator="lessThan">
      <formula>0</formula>
    </cfRule>
    <cfRule type="cellIs" dxfId="15701" priority="2135" stopIfTrue="1" operator="greaterThan">
      <formula>0</formula>
    </cfRule>
  </conditionalFormatting>
  <conditionalFormatting sqref="P57:Q57">
    <cfRule type="cellIs" dxfId="15700" priority="2132" stopIfTrue="1" operator="lessThan">
      <formula>0</formula>
    </cfRule>
    <cfRule type="cellIs" dxfId="15699" priority="2133" stopIfTrue="1" operator="greaterThan">
      <formula>0</formula>
    </cfRule>
  </conditionalFormatting>
  <conditionalFormatting sqref="P59:Q59">
    <cfRule type="cellIs" dxfId="15698" priority="2130" stopIfTrue="1" operator="lessThan">
      <formula>0</formula>
    </cfRule>
    <cfRule type="cellIs" dxfId="15697" priority="2131" stopIfTrue="1" operator="greaterThan">
      <formula>0</formula>
    </cfRule>
  </conditionalFormatting>
  <conditionalFormatting sqref="P59:Q59">
    <cfRule type="cellIs" dxfId="15696" priority="2128" stopIfTrue="1" operator="lessThan">
      <formula>0</formula>
    </cfRule>
    <cfRule type="cellIs" dxfId="15695" priority="2129" stopIfTrue="1" operator="greaterThan">
      <formula>0</formula>
    </cfRule>
  </conditionalFormatting>
  <conditionalFormatting sqref="P59:Q59">
    <cfRule type="cellIs" dxfId="15694" priority="2126" stopIfTrue="1" operator="lessThan">
      <formula>0</formula>
    </cfRule>
    <cfRule type="cellIs" dxfId="15693" priority="2127" stopIfTrue="1" operator="greaterThan">
      <formula>0</formula>
    </cfRule>
  </conditionalFormatting>
  <conditionalFormatting sqref="P59:Q59">
    <cfRule type="cellIs" dxfId="15692" priority="2124" stopIfTrue="1" operator="lessThan">
      <formula>0</formula>
    </cfRule>
    <cfRule type="cellIs" dxfId="15691" priority="2125" stopIfTrue="1" operator="greaterThan">
      <formula>0</formula>
    </cfRule>
  </conditionalFormatting>
  <conditionalFormatting sqref="P59:Q59">
    <cfRule type="cellIs" dxfId="15690" priority="2122" stopIfTrue="1" operator="lessThan">
      <formula>0</formula>
    </cfRule>
    <cfRule type="cellIs" dxfId="15689" priority="2123" stopIfTrue="1" operator="greaterThan">
      <formula>0</formula>
    </cfRule>
  </conditionalFormatting>
  <conditionalFormatting sqref="P59:Q59">
    <cfRule type="cellIs" dxfId="15688" priority="2120" stopIfTrue="1" operator="lessThan">
      <formula>0</formula>
    </cfRule>
    <cfRule type="cellIs" dxfId="15687" priority="2121" stopIfTrue="1" operator="greaterThan">
      <formula>0</formula>
    </cfRule>
  </conditionalFormatting>
  <conditionalFormatting sqref="P59:Q59">
    <cfRule type="cellIs" dxfId="15686" priority="2118" stopIfTrue="1" operator="lessThan">
      <formula>0</formula>
    </cfRule>
    <cfRule type="cellIs" dxfId="15685" priority="2119" stopIfTrue="1" operator="greaterThan">
      <formula>0</formula>
    </cfRule>
  </conditionalFormatting>
  <conditionalFormatting sqref="P59:Q59">
    <cfRule type="cellIs" dxfId="15684" priority="2116" stopIfTrue="1" operator="lessThan">
      <formula>0</formula>
    </cfRule>
    <cfRule type="cellIs" dxfId="15683" priority="2117" stopIfTrue="1" operator="greaterThan">
      <formula>0</formula>
    </cfRule>
  </conditionalFormatting>
  <conditionalFormatting sqref="P59:Q59">
    <cfRule type="cellIs" dxfId="15682" priority="2114" stopIfTrue="1" operator="lessThan">
      <formula>0</formula>
    </cfRule>
    <cfRule type="cellIs" dxfId="15681" priority="2115" stopIfTrue="1" operator="greaterThan">
      <formula>0</formula>
    </cfRule>
  </conditionalFormatting>
  <conditionalFormatting sqref="P59:Q59">
    <cfRule type="cellIs" dxfId="15680" priority="2112" stopIfTrue="1" operator="lessThan">
      <formula>0</formula>
    </cfRule>
    <cfRule type="cellIs" dxfId="15679" priority="2113" stopIfTrue="1" operator="greaterThan">
      <formula>0</formula>
    </cfRule>
  </conditionalFormatting>
  <conditionalFormatting sqref="P59:Q59">
    <cfRule type="cellIs" dxfId="15678" priority="2110" stopIfTrue="1" operator="lessThan">
      <formula>0</formula>
    </cfRule>
    <cfRule type="cellIs" dxfId="15677" priority="2111" stopIfTrue="1" operator="greaterThan">
      <formula>0</formula>
    </cfRule>
  </conditionalFormatting>
  <conditionalFormatting sqref="P59:Q59">
    <cfRule type="cellIs" dxfId="15676" priority="2108" stopIfTrue="1" operator="lessThan">
      <formula>0</formula>
    </cfRule>
    <cfRule type="cellIs" dxfId="15675" priority="2109" stopIfTrue="1" operator="greaterThan">
      <formula>0</formula>
    </cfRule>
  </conditionalFormatting>
  <conditionalFormatting sqref="P59:Q59">
    <cfRule type="cellIs" dxfId="15674" priority="2106" stopIfTrue="1" operator="lessThan">
      <formula>0</formula>
    </cfRule>
    <cfRule type="cellIs" dxfId="15673" priority="2107" stopIfTrue="1" operator="greaterThan">
      <formula>0</formula>
    </cfRule>
  </conditionalFormatting>
  <conditionalFormatting sqref="P59:Q59">
    <cfRule type="cellIs" dxfId="15672" priority="2104" stopIfTrue="1" operator="lessThan">
      <formula>0</formula>
    </cfRule>
    <cfRule type="cellIs" dxfId="15671" priority="2105" stopIfTrue="1" operator="greaterThan">
      <formula>0</formula>
    </cfRule>
  </conditionalFormatting>
  <conditionalFormatting sqref="P59:Q59">
    <cfRule type="cellIs" dxfId="15670" priority="2102" stopIfTrue="1" operator="lessThan">
      <formula>0</formula>
    </cfRule>
    <cfRule type="cellIs" dxfId="15669" priority="2103" stopIfTrue="1" operator="greaterThan">
      <formula>0</formula>
    </cfRule>
  </conditionalFormatting>
  <conditionalFormatting sqref="P59:Q59">
    <cfRule type="cellIs" dxfId="15668" priority="2100" stopIfTrue="1" operator="lessThan">
      <formula>0</formula>
    </cfRule>
    <cfRule type="cellIs" dxfId="15667" priority="2101" stopIfTrue="1" operator="greaterThan">
      <formula>0</formula>
    </cfRule>
  </conditionalFormatting>
  <conditionalFormatting sqref="P59:Q59">
    <cfRule type="cellIs" dxfId="15666" priority="2098" stopIfTrue="1" operator="lessThan">
      <formula>0</formula>
    </cfRule>
    <cfRule type="cellIs" dxfId="15665" priority="2099" stopIfTrue="1" operator="greaterThan">
      <formula>0</formula>
    </cfRule>
  </conditionalFormatting>
  <conditionalFormatting sqref="P59:Q59">
    <cfRule type="cellIs" dxfId="15664" priority="2096" stopIfTrue="1" operator="lessThan">
      <formula>0</formula>
    </cfRule>
    <cfRule type="cellIs" dxfId="15663" priority="2097" stopIfTrue="1" operator="greaterThan">
      <formula>0</formula>
    </cfRule>
  </conditionalFormatting>
  <conditionalFormatting sqref="P59:Q59">
    <cfRule type="cellIs" dxfId="15662" priority="2094" stopIfTrue="1" operator="lessThan">
      <formula>0</formula>
    </cfRule>
    <cfRule type="cellIs" dxfId="15661" priority="2095" stopIfTrue="1" operator="greaterThan">
      <formula>0</formula>
    </cfRule>
  </conditionalFormatting>
  <conditionalFormatting sqref="P59:Q59">
    <cfRule type="cellIs" dxfId="15660" priority="2092" stopIfTrue="1" operator="lessThan">
      <formula>0</formula>
    </cfRule>
    <cfRule type="cellIs" dxfId="15659" priority="2093" stopIfTrue="1" operator="greaterThan">
      <formula>0</formula>
    </cfRule>
  </conditionalFormatting>
  <conditionalFormatting sqref="P59:Q59">
    <cfRule type="cellIs" dxfId="15658" priority="2090" stopIfTrue="1" operator="lessThan">
      <formula>0</formula>
    </cfRule>
    <cfRule type="cellIs" dxfId="15657" priority="2091" stopIfTrue="1" operator="greaterThan">
      <formula>0</formula>
    </cfRule>
  </conditionalFormatting>
  <conditionalFormatting sqref="P59:Q59">
    <cfRule type="cellIs" dxfId="15656" priority="2088" stopIfTrue="1" operator="lessThan">
      <formula>0</formula>
    </cfRule>
    <cfRule type="cellIs" dxfId="15655" priority="2089" stopIfTrue="1" operator="greaterThan">
      <formula>0</formula>
    </cfRule>
  </conditionalFormatting>
  <conditionalFormatting sqref="P59:Q59">
    <cfRule type="cellIs" dxfId="15654" priority="2086" stopIfTrue="1" operator="lessThan">
      <formula>0</formula>
    </cfRule>
    <cfRule type="cellIs" dxfId="15653" priority="2087" stopIfTrue="1" operator="greaterThan">
      <formula>0</formula>
    </cfRule>
  </conditionalFormatting>
  <conditionalFormatting sqref="P59:Q59">
    <cfRule type="cellIs" dxfId="15652" priority="2084" stopIfTrue="1" operator="lessThan">
      <formula>0</formula>
    </cfRule>
    <cfRule type="cellIs" dxfId="15651" priority="2085" stopIfTrue="1" operator="greaterThan">
      <formula>0</formula>
    </cfRule>
  </conditionalFormatting>
  <conditionalFormatting sqref="P59:Q59">
    <cfRule type="cellIs" dxfId="15650" priority="2082" stopIfTrue="1" operator="lessThan">
      <formula>0</formula>
    </cfRule>
    <cfRule type="cellIs" dxfId="15649" priority="2083" stopIfTrue="1" operator="greaterThan">
      <formula>0</formula>
    </cfRule>
  </conditionalFormatting>
  <conditionalFormatting sqref="P59:Q59">
    <cfRule type="cellIs" dxfId="15648" priority="2080" stopIfTrue="1" operator="lessThan">
      <formula>0</formula>
    </cfRule>
    <cfRule type="cellIs" dxfId="15647" priority="2081" stopIfTrue="1" operator="greaterThan">
      <formula>0</formula>
    </cfRule>
  </conditionalFormatting>
  <conditionalFormatting sqref="P59:Q59">
    <cfRule type="cellIs" dxfId="15646" priority="2078" stopIfTrue="1" operator="lessThan">
      <formula>0</formula>
    </cfRule>
    <cfRule type="cellIs" dxfId="15645" priority="2079" stopIfTrue="1" operator="greaterThan">
      <formula>0</formula>
    </cfRule>
  </conditionalFormatting>
  <conditionalFormatting sqref="P59:Q59">
    <cfRule type="cellIs" dxfId="15644" priority="2076" stopIfTrue="1" operator="lessThan">
      <formula>0</formula>
    </cfRule>
    <cfRule type="cellIs" dxfId="15643" priority="2077" stopIfTrue="1" operator="greaterThan">
      <formula>0</formula>
    </cfRule>
  </conditionalFormatting>
  <conditionalFormatting sqref="P59:Q59">
    <cfRule type="cellIs" dxfId="15642" priority="2074" stopIfTrue="1" operator="lessThan">
      <formula>0</formula>
    </cfRule>
    <cfRule type="cellIs" dxfId="15641" priority="2075" stopIfTrue="1" operator="greaterThan">
      <formula>0</formula>
    </cfRule>
  </conditionalFormatting>
  <conditionalFormatting sqref="P59:Q59">
    <cfRule type="cellIs" dxfId="15640" priority="2072" stopIfTrue="1" operator="lessThan">
      <formula>0</formula>
    </cfRule>
    <cfRule type="cellIs" dxfId="15639" priority="2073" stopIfTrue="1" operator="greaterThan">
      <formula>0</formula>
    </cfRule>
  </conditionalFormatting>
  <conditionalFormatting sqref="P59:Q59">
    <cfRule type="cellIs" dxfId="15638" priority="2070" stopIfTrue="1" operator="lessThan">
      <formula>0</formula>
    </cfRule>
    <cfRule type="cellIs" dxfId="15637" priority="2071" stopIfTrue="1" operator="greaterThan">
      <formula>0</formula>
    </cfRule>
  </conditionalFormatting>
  <conditionalFormatting sqref="P59:Q59">
    <cfRule type="cellIs" dxfId="15636" priority="2068" stopIfTrue="1" operator="lessThan">
      <formula>0</formula>
    </cfRule>
    <cfRule type="cellIs" dxfId="15635" priority="2069" stopIfTrue="1" operator="greaterThan">
      <formula>0</formula>
    </cfRule>
  </conditionalFormatting>
  <conditionalFormatting sqref="P59:Q59">
    <cfRule type="cellIs" dxfId="15634" priority="2066" stopIfTrue="1" operator="lessThan">
      <formula>0</formula>
    </cfRule>
    <cfRule type="cellIs" dxfId="15633" priority="2067" stopIfTrue="1" operator="greaterThan">
      <formula>0</formula>
    </cfRule>
  </conditionalFormatting>
  <conditionalFormatting sqref="P59:Q59">
    <cfRule type="cellIs" dxfId="15632" priority="2064" stopIfTrue="1" operator="lessThan">
      <formula>0</formula>
    </cfRule>
    <cfRule type="cellIs" dxfId="15631" priority="2065" stopIfTrue="1" operator="greaterThan">
      <formula>0</formula>
    </cfRule>
  </conditionalFormatting>
  <conditionalFormatting sqref="P59:Q59">
    <cfRule type="cellIs" dxfId="15630" priority="2062" stopIfTrue="1" operator="lessThan">
      <formula>0</formula>
    </cfRule>
    <cfRule type="cellIs" dxfId="15629" priority="2063" stopIfTrue="1" operator="greaterThan">
      <formula>0</formula>
    </cfRule>
  </conditionalFormatting>
  <conditionalFormatting sqref="P59:Q59">
    <cfRule type="cellIs" dxfId="15628" priority="2060" stopIfTrue="1" operator="lessThan">
      <formula>0</formula>
    </cfRule>
    <cfRule type="cellIs" dxfId="15627" priority="2061" stopIfTrue="1" operator="greaterThan">
      <formula>0</formula>
    </cfRule>
  </conditionalFormatting>
  <conditionalFormatting sqref="P59:Q59">
    <cfRule type="cellIs" dxfId="15626" priority="2058" stopIfTrue="1" operator="lessThan">
      <formula>0</formula>
    </cfRule>
    <cfRule type="cellIs" dxfId="15625" priority="2059" stopIfTrue="1" operator="greaterThan">
      <formula>0</formula>
    </cfRule>
  </conditionalFormatting>
  <conditionalFormatting sqref="P59:Q59">
    <cfRule type="cellIs" dxfId="15624" priority="2056" stopIfTrue="1" operator="lessThan">
      <formula>0</formula>
    </cfRule>
    <cfRule type="cellIs" dxfId="15623" priority="2057" stopIfTrue="1" operator="greaterThan">
      <formula>0</formula>
    </cfRule>
  </conditionalFormatting>
  <conditionalFormatting sqref="P59:Q59">
    <cfRule type="cellIs" dxfId="15622" priority="2054" stopIfTrue="1" operator="lessThan">
      <formula>0</formula>
    </cfRule>
    <cfRule type="cellIs" dxfId="15621" priority="2055" stopIfTrue="1" operator="greaterThan">
      <formula>0</formula>
    </cfRule>
  </conditionalFormatting>
  <conditionalFormatting sqref="P59:Q59">
    <cfRule type="cellIs" dxfId="15620" priority="2052" stopIfTrue="1" operator="lessThan">
      <formula>0</formula>
    </cfRule>
    <cfRule type="cellIs" dxfId="15619" priority="2053" stopIfTrue="1" operator="greaterThan">
      <formula>0</formula>
    </cfRule>
  </conditionalFormatting>
  <conditionalFormatting sqref="P59:Q59">
    <cfRule type="cellIs" dxfId="15618" priority="2050" stopIfTrue="1" operator="lessThan">
      <formula>0</formula>
    </cfRule>
    <cfRule type="cellIs" dxfId="15617" priority="2051" stopIfTrue="1" operator="greaterThan">
      <formula>0</formula>
    </cfRule>
  </conditionalFormatting>
  <conditionalFormatting sqref="P59:Q59">
    <cfRule type="cellIs" dxfId="15616" priority="2048" stopIfTrue="1" operator="lessThan">
      <formula>0</formula>
    </cfRule>
    <cfRule type="cellIs" dxfId="15615" priority="2049" stopIfTrue="1" operator="greaterThan">
      <formula>0</formula>
    </cfRule>
  </conditionalFormatting>
  <conditionalFormatting sqref="P61:Q61">
    <cfRule type="cellIs" dxfId="15614" priority="2046" stopIfTrue="1" operator="lessThan">
      <formula>0</formula>
    </cfRule>
    <cfRule type="cellIs" dxfId="15613" priority="2047" stopIfTrue="1" operator="greaterThan">
      <formula>0</formula>
    </cfRule>
  </conditionalFormatting>
  <conditionalFormatting sqref="P61:Q61">
    <cfRule type="cellIs" dxfId="15612" priority="2044" stopIfTrue="1" operator="lessThan">
      <formula>0</formula>
    </cfRule>
    <cfRule type="cellIs" dxfId="15611" priority="2045" stopIfTrue="1" operator="greaterThan">
      <formula>0</formula>
    </cfRule>
  </conditionalFormatting>
  <conditionalFormatting sqref="P61:Q61">
    <cfRule type="cellIs" dxfId="15610" priority="2042" stopIfTrue="1" operator="lessThan">
      <formula>0</formula>
    </cfRule>
    <cfRule type="cellIs" dxfId="15609" priority="2043" stopIfTrue="1" operator="greaterThan">
      <formula>0</formula>
    </cfRule>
  </conditionalFormatting>
  <conditionalFormatting sqref="P61:Q61">
    <cfRule type="cellIs" dxfId="15608" priority="2040" stopIfTrue="1" operator="lessThan">
      <formula>0</formula>
    </cfRule>
    <cfRule type="cellIs" dxfId="15607" priority="2041" stopIfTrue="1" operator="greaterThan">
      <formula>0</formula>
    </cfRule>
  </conditionalFormatting>
  <conditionalFormatting sqref="P61:Q61">
    <cfRule type="cellIs" dxfId="15606" priority="2038" stopIfTrue="1" operator="lessThan">
      <formula>0</formula>
    </cfRule>
    <cfRule type="cellIs" dxfId="15605" priority="2039" stopIfTrue="1" operator="greaterThan">
      <formula>0</formula>
    </cfRule>
  </conditionalFormatting>
  <conditionalFormatting sqref="P61:Q61">
    <cfRule type="cellIs" dxfId="15604" priority="2036" stopIfTrue="1" operator="lessThan">
      <formula>0</formula>
    </cfRule>
    <cfRule type="cellIs" dxfId="15603" priority="2037" stopIfTrue="1" operator="greaterThan">
      <formula>0</formula>
    </cfRule>
  </conditionalFormatting>
  <conditionalFormatting sqref="P61:Q61">
    <cfRule type="cellIs" dxfId="15602" priority="2034" stopIfTrue="1" operator="lessThan">
      <formula>0</formula>
    </cfRule>
    <cfRule type="cellIs" dxfId="15601" priority="2035" stopIfTrue="1" operator="greaterThan">
      <formula>0</formula>
    </cfRule>
  </conditionalFormatting>
  <conditionalFormatting sqref="P61:Q61">
    <cfRule type="cellIs" dxfId="15600" priority="2032" stopIfTrue="1" operator="lessThan">
      <formula>0</formula>
    </cfRule>
    <cfRule type="cellIs" dxfId="15599" priority="2033" stopIfTrue="1" operator="greaterThan">
      <formula>0</formula>
    </cfRule>
  </conditionalFormatting>
  <conditionalFormatting sqref="P61:Q61">
    <cfRule type="cellIs" dxfId="15598" priority="2030" stopIfTrue="1" operator="lessThan">
      <formula>0</formula>
    </cfRule>
    <cfRule type="cellIs" dxfId="15597" priority="2031" stopIfTrue="1" operator="greaterThan">
      <formula>0</formula>
    </cfRule>
  </conditionalFormatting>
  <conditionalFormatting sqref="P61:Q61">
    <cfRule type="cellIs" dxfId="15596" priority="2028" stopIfTrue="1" operator="lessThan">
      <formula>0</formula>
    </cfRule>
    <cfRule type="cellIs" dxfId="15595" priority="2029" stopIfTrue="1" operator="greaterThan">
      <formula>0</formula>
    </cfRule>
  </conditionalFormatting>
  <conditionalFormatting sqref="P61:Q61">
    <cfRule type="cellIs" dxfId="15594" priority="2026" stopIfTrue="1" operator="lessThan">
      <formula>0</formula>
    </cfRule>
    <cfRule type="cellIs" dxfId="15593" priority="2027" stopIfTrue="1" operator="greaterThan">
      <formula>0</formula>
    </cfRule>
  </conditionalFormatting>
  <conditionalFormatting sqref="P61:Q61">
    <cfRule type="cellIs" dxfId="15592" priority="2024" stopIfTrue="1" operator="lessThan">
      <formula>0</formula>
    </cfRule>
    <cfRule type="cellIs" dxfId="15591" priority="2025" stopIfTrue="1" operator="greaterThan">
      <formula>0</formula>
    </cfRule>
  </conditionalFormatting>
  <conditionalFormatting sqref="P61:Q61">
    <cfRule type="cellIs" dxfId="15590" priority="2022" stopIfTrue="1" operator="lessThan">
      <formula>0</formula>
    </cfRule>
    <cfRule type="cellIs" dxfId="15589" priority="2023" stopIfTrue="1" operator="greaterThan">
      <formula>0</formula>
    </cfRule>
  </conditionalFormatting>
  <conditionalFormatting sqref="P61:Q61">
    <cfRule type="cellIs" dxfId="15588" priority="2020" stopIfTrue="1" operator="lessThan">
      <formula>0</formula>
    </cfRule>
    <cfRule type="cellIs" dxfId="15587" priority="2021" stopIfTrue="1" operator="greaterThan">
      <formula>0</formula>
    </cfRule>
  </conditionalFormatting>
  <conditionalFormatting sqref="P61:Q61">
    <cfRule type="cellIs" dxfId="15586" priority="2018" stopIfTrue="1" operator="lessThan">
      <formula>0</formula>
    </cfRule>
    <cfRule type="cellIs" dxfId="15585" priority="2019" stopIfTrue="1" operator="greaterThan">
      <formula>0</formula>
    </cfRule>
  </conditionalFormatting>
  <conditionalFormatting sqref="P61:Q61">
    <cfRule type="cellIs" dxfId="15584" priority="2016" stopIfTrue="1" operator="lessThan">
      <formula>0</formula>
    </cfRule>
    <cfRule type="cellIs" dxfId="15583" priority="2017" stopIfTrue="1" operator="greaterThan">
      <formula>0</formula>
    </cfRule>
  </conditionalFormatting>
  <conditionalFormatting sqref="P61:Q61">
    <cfRule type="cellIs" dxfId="15582" priority="2014" stopIfTrue="1" operator="lessThan">
      <formula>0</formula>
    </cfRule>
    <cfRule type="cellIs" dxfId="15581" priority="2015" stopIfTrue="1" operator="greaterThan">
      <formula>0</formula>
    </cfRule>
  </conditionalFormatting>
  <conditionalFormatting sqref="P61:Q61">
    <cfRule type="cellIs" dxfId="15580" priority="2012" stopIfTrue="1" operator="lessThan">
      <formula>0</formula>
    </cfRule>
    <cfRule type="cellIs" dxfId="15579" priority="2013" stopIfTrue="1" operator="greaterThan">
      <formula>0</formula>
    </cfRule>
  </conditionalFormatting>
  <conditionalFormatting sqref="P61:Q61">
    <cfRule type="cellIs" dxfId="15578" priority="2010" stopIfTrue="1" operator="lessThan">
      <formula>0</formula>
    </cfRule>
    <cfRule type="cellIs" dxfId="15577" priority="2011" stopIfTrue="1" operator="greaterThan">
      <formula>0</formula>
    </cfRule>
  </conditionalFormatting>
  <conditionalFormatting sqref="P61:Q61">
    <cfRule type="cellIs" dxfId="15576" priority="2008" stopIfTrue="1" operator="lessThan">
      <formula>0</formula>
    </cfRule>
    <cfRule type="cellIs" dxfId="15575" priority="2009" stopIfTrue="1" operator="greaterThan">
      <formula>0</formula>
    </cfRule>
  </conditionalFormatting>
  <conditionalFormatting sqref="P61:Q61">
    <cfRule type="cellIs" dxfId="15574" priority="2006" stopIfTrue="1" operator="lessThan">
      <formula>0</formula>
    </cfRule>
    <cfRule type="cellIs" dxfId="15573" priority="2007" stopIfTrue="1" operator="greaterThan">
      <formula>0</formula>
    </cfRule>
  </conditionalFormatting>
  <conditionalFormatting sqref="P61:Q61">
    <cfRule type="cellIs" dxfId="15572" priority="2004" stopIfTrue="1" operator="lessThan">
      <formula>0</formula>
    </cfRule>
    <cfRule type="cellIs" dxfId="15571" priority="2005" stopIfTrue="1" operator="greaterThan">
      <formula>0</formula>
    </cfRule>
  </conditionalFormatting>
  <conditionalFormatting sqref="P61:Q61">
    <cfRule type="cellIs" dxfId="15570" priority="2002" stopIfTrue="1" operator="lessThan">
      <formula>0</formula>
    </cfRule>
    <cfRule type="cellIs" dxfId="15569" priority="2003" stopIfTrue="1" operator="greaterThan">
      <formula>0</formula>
    </cfRule>
  </conditionalFormatting>
  <conditionalFormatting sqref="P61:Q61">
    <cfRule type="cellIs" dxfId="15568" priority="2000" stopIfTrue="1" operator="lessThan">
      <formula>0</formula>
    </cfRule>
    <cfRule type="cellIs" dxfId="15567" priority="2001" stopIfTrue="1" operator="greaterThan">
      <formula>0</formula>
    </cfRule>
  </conditionalFormatting>
  <conditionalFormatting sqref="P61:Q61">
    <cfRule type="cellIs" dxfId="15566" priority="1998" stopIfTrue="1" operator="lessThan">
      <formula>0</formula>
    </cfRule>
    <cfRule type="cellIs" dxfId="15565" priority="1999" stopIfTrue="1" operator="greaterThan">
      <formula>0</formula>
    </cfRule>
  </conditionalFormatting>
  <conditionalFormatting sqref="P61:Q61">
    <cfRule type="cellIs" dxfId="15564" priority="1996" stopIfTrue="1" operator="lessThan">
      <formula>0</formula>
    </cfRule>
    <cfRule type="cellIs" dxfId="15563" priority="1997" stopIfTrue="1" operator="greaterThan">
      <formula>0</formula>
    </cfRule>
  </conditionalFormatting>
  <conditionalFormatting sqref="P61:Q61">
    <cfRule type="cellIs" dxfId="15562" priority="1994" stopIfTrue="1" operator="lessThan">
      <formula>0</formula>
    </cfRule>
    <cfRule type="cellIs" dxfId="15561" priority="1995" stopIfTrue="1" operator="greaterThan">
      <formula>0</formula>
    </cfRule>
  </conditionalFormatting>
  <conditionalFormatting sqref="P61:Q61">
    <cfRule type="cellIs" dxfId="15560" priority="1992" stopIfTrue="1" operator="lessThan">
      <formula>0</formula>
    </cfRule>
    <cfRule type="cellIs" dxfId="15559" priority="1993" stopIfTrue="1" operator="greaterThan">
      <formula>0</formula>
    </cfRule>
  </conditionalFormatting>
  <conditionalFormatting sqref="P61:Q61">
    <cfRule type="cellIs" dxfId="15558" priority="1990" stopIfTrue="1" operator="lessThan">
      <formula>0</formula>
    </cfRule>
    <cfRule type="cellIs" dxfId="15557" priority="1991" stopIfTrue="1" operator="greaterThan">
      <formula>0</formula>
    </cfRule>
  </conditionalFormatting>
  <conditionalFormatting sqref="P61:Q61">
    <cfRule type="cellIs" dxfId="15556" priority="1988" stopIfTrue="1" operator="lessThan">
      <formula>0</formula>
    </cfRule>
    <cfRule type="cellIs" dxfId="15555" priority="1989" stopIfTrue="1" operator="greaterThan">
      <formula>0</formula>
    </cfRule>
  </conditionalFormatting>
  <conditionalFormatting sqref="P61:Q61">
    <cfRule type="cellIs" dxfId="15554" priority="1986" stopIfTrue="1" operator="lessThan">
      <formula>0</formula>
    </cfRule>
    <cfRule type="cellIs" dxfId="15553" priority="1987" stopIfTrue="1" operator="greaterThan">
      <formula>0</formula>
    </cfRule>
  </conditionalFormatting>
  <conditionalFormatting sqref="P61:Q61">
    <cfRule type="cellIs" dxfId="15552" priority="1984" stopIfTrue="1" operator="lessThan">
      <formula>0</formula>
    </cfRule>
    <cfRule type="cellIs" dxfId="15551" priority="1985" stopIfTrue="1" operator="greaterThan">
      <formula>0</formula>
    </cfRule>
  </conditionalFormatting>
  <conditionalFormatting sqref="P61:Q61">
    <cfRule type="cellIs" dxfId="15550" priority="1982" stopIfTrue="1" operator="lessThan">
      <formula>0</formula>
    </cfRule>
    <cfRule type="cellIs" dxfId="15549" priority="1983" stopIfTrue="1" operator="greaterThan">
      <formula>0</formula>
    </cfRule>
  </conditionalFormatting>
  <conditionalFormatting sqref="P61:Q61">
    <cfRule type="cellIs" dxfId="15548" priority="1980" stopIfTrue="1" operator="lessThan">
      <formula>0</formula>
    </cfRule>
    <cfRule type="cellIs" dxfId="15547" priority="1981" stopIfTrue="1" operator="greaterThan">
      <formula>0</formula>
    </cfRule>
  </conditionalFormatting>
  <conditionalFormatting sqref="P61:Q61">
    <cfRule type="cellIs" dxfId="15546" priority="1978" stopIfTrue="1" operator="lessThan">
      <formula>0</formula>
    </cfRule>
    <cfRule type="cellIs" dxfId="15545" priority="1979" stopIfTrue="1" operator="greaterThan">
      <formula>0</formula>
    </cfRule>
  </conditionalFormatting>
  <conditionalFormatting sqref="P61:Q61">
    <cfRule type="cellIs" dxfId="15544" priority="1976" stopIfTrue="1" operator="lessThan">
      <formula>0</formula>
    </cfRule>
    <cfRule type="cellIs" dxfId="15543" priority="1977" stopIfTrue="1" operator="greaterThan">
      <formula>0</formula>
    </cfRule>
  </conditionalFormatting>
  <conditionalFormatting sqref="P61:Q61">
    <cfRule type="cellIs" dxfId="15542" priority="1974" stopIfTrue="1" operator="lessThan">
      <formula>0</formula>
    </cfRule>
    <cfRule type="cellIs" dxfId="15541" priority="1975" stopIfTrue="1" operator="greaterThan">
      <formula>0</formula>
    </cfRule>
  </conditionalFormatting>
  <conditionalFormatting sqref="P61:Q61">
    <cfRule type="cellIs" dxfId="15540" priority="1972" stopIfTrue="1" operator="lessThan">
      <formula>0</formula>
    </cfRule>
    <cfRule type="cellIs" dxfId="15539" priority="1973" stopIfTrue="1" operator="greaterThan">
      <formula>0</formula>
    </cfRule>
  </conditionalFormatting>
  <conditionalFormatting sqref="P61:Q61">
    <cfRule type="cellIs" dxfId="15538" priority="1970" stopIfTrue="1" operator="lessThan">
      <formula>0</formula>
    </cfRule>
    <cfRule type="cellIs" dxfId="15537" priority="1971" stopIfTrue="1" operator="greaterThan">
      <formula>0</formula>
    </cfRule>
  </conditionalFormatting>
  <conditionalFormatting sqref="P61:Q61">
    <cfRule type="cellIs" dxfId="15536" priority="1968" stopIfTrue="1" operator="lessThan">
      <formula>0</formula>
    </cfRule>
    <cfRule type="cellIs" dxfId="15535" priority="1969" stopIfTrue="1" operator="greaterThan">
      <formula>0</formula>
    </cfRule>
  </conditionalFormatting>
  <conditionalFormatting sqref="P61:Q61">
    <cfRule type="cellIs" dxfId="15534" priority="1966" stopIfTrue="1" operator="lessThan">
      <formula>0</formula>
    </cfRule>
    <cfRule type="cellIs" dxfId="15533" priority="1967" stopIfTrue="1" operator="greaterThan">
      <formula>0</formula>
    </cfRule>
  </conditionalFormatting>
  <conditionalFormatting sqref="P61:Q61">
    <cfRule type="cellIs" dxfId="15532" priority="1964" stopIfTrue="1" operator="lessThan">
      <formula>0</formula>
    </cfRule>
    <cfRule type="cellIs" dxfId="15531" priority="1965" stopIfTrue="1" operator="greaterThan">
      <formula>0</formula>
    </cfRule>
  </conditionalFormatting>
  <conditionalFormatting sqref="P63:Q63">
    <cfRule type="cellIs" dxfId="15530" priority="1962" stopIfTrue="1" operator="lessThan">
      <formula>0</formula>
    </cfRule>
    <cfRule type="cellIs" dxfId="15529" priority="1963" stopIfTrue="1" operator="greaterThan">
      <formula>0</formula>
    </cfRule>
  </conditionalFormatting>
  <conditionalFormatting sqref="P63:Q63">
    <cfRule type="cellIs" dxfId="15528" priority="1960" stopIfTrue="1" operator="lessThan">
      <formula>0</formula>
    </cfRule>
    <cfRule type="cellIs" dxfId="15527" priority="1961" stopIfTrue="1" operator="greaterThan">
      <formula>0</formula>
    </cfRule>
  </conditionalFormatting>
  <conditionalFormatting sqref="P63:Q63">
    <cfRule type="cellIs" dxfId="15526" priority="1958" stopIfTrue="1" operator="lessThan">
      <formula>0</formula>
    </cfRule>
    <cfRule type="cellIs" dxfId="15525" priority="1959" stopIfTrue="1" operator="greaterThan">
      <formula>0</formula>
    </cfRule>
  </conditionalFormatting>
  <conditionalFormatting sqref="P63:Q63">
    <cfRule type="cellIs" dxfId="15524" priority="1956" stopIfTrue="1" operator="lessThan">
      <formula>0</formula>
    </cfRule>
    <cfRule type="cellIs" dxfId="15523" priority="1957" stopIfTrue="1" operator="greaterThan">
      <formula>0</formula>
    </cfRule>
  </conditionalFormatting>
  <conditionalFormatting sqref="P63:Q63">
    <cfRule type="cellIs" dxfId="15522" priority="1954" stopIfTrue="1" operator="lessThan">
      <formula>0</formula>
    </cfRule>
    <cfRule type="cellIs" dxfId="15521" priority="1955" stopIfTrue="1" operator="greaterThan">
      <formula>0</formula>
    </cfRule>
  </conditionalFormatting>
  <conditionalFormatting sqref="P63:Q63">
    <cfRule type="cellIs" dxfId="15520" priority="1952" stopIfTrue="1" operator="lessThan">
      <formula>0</formula>
    </cfRule>
    <cfRule type="cellIs" dxfId="15519" priority="1953" stopIfTrue="1" operator="greaterThan">
      <formula>0</formula>
    </cfRule>
  </conditionalFormatting>
  <conditionalFormatting sqref="P63:Q63">
    <cfRule type="cellIs" dxfId="15518" priority="1950" stopIfTrue="1" operator="lessThan">
      <formula>0</formula>
    </cfRule>
    <cfRule type="cellIs" dxfId="15517" priority="1951" stopIfTrue="1" operator="greaterThan">
      <formula>0</formula>
    </cfRule>
  </conditionalFormatting>
  <conditionalFormatting sqref="P63:Q63">
    <cfRule type="cellIs" dxfId="15516" priority="1948" stopIfTrue="1" operator="lessThan">
      <formula>0</formula>
    </cfRule>
    <cfRule type="cellIs" dxfId="15515" priority="1949" stopIfTrue="1" operator="greaterThan">
      <formula>0</formula>
    </cfRule>
  </conditionalFormatting>
  <conditionalFormatting sqref="P63:Q63">
    <cfRule type="cellIs" dxfId="15514" priority="1946" stopIfTrue="1" operator="lessThan">
      <formula>0</formula>
    </cfRule>
    <cfRule type="cellIs" dxfId="15513" priority="1947" stopIfTrue="1" operator="greaterThan">
      <formula>0</formula>
    </cfRule>
  </conditionalFormatting>
  <conditionalFormatting sqref="P63:Q63">
    <cfRule type="cellIs" dxfId="15512" priority="1944" stopIfTrue="1" operator="lessThan">
      <formula>0</formula>
    </cfRule>
    <cfRule type="cellIs" dxfId="15511" priority="1945" stopIfTrue="1" operator="greaterThan">
      <formula>0</formula>
    </cfRule>
  </conditionalFormatting>
  <conditionalFormatting sqref="P63:Q63">
    <cfRule type="cellIs" dxfId="15510" priority="1942" stopIfTrue="1" operator="lessThan">
      <formula>0</formula>
    </cfRule>
    <cfRule type="cellIs" dxfId="15509" priority="1943" stopIfTrue="1" operator="greaterThan">
      <formula>0</formula>
    </cfRule>
  </conditionalFormatting>
  <conditionalFormatting sqref="P63:Q63">
    <cfRule type="cellIs" dxfId="15508" priority="1940" stopIfTrue="1" operator="lessThan">
      <formula>0</formula>
    </cfRule>
    <cfRule type="cellIs" dxfId="15507" priority="1941" stopIfTrue="1" operator="greaterThan">
      <formula>0</formula>
    </cfRule>
  </conditionalFormatting>
  <conditionalFormatting sqref="P63:Q63">
    <cfRule type="cellIs" dxfId="15506" priority="1938" stopIfTrue="1" operator="lessThan">
      <formula>0</formula>
    </cfRule>
    <cfRule type="cellIs" dxfId="15505" priority="1939" stopIfTrue="1" operator="greaterThan">
      <formula>0</formula>
    </cfRule>
  </conditionalFormatting>
  <conditionalFormatting sqref="P63:Q63">
    <cfRule type="cellIs" dxfId="15504" priority="1936" stopIfTrue="1" operator="lessThan">
      <formula>0</formula>
    </cfRule>
    <cfRule type="cellIs" dxfId="15503" priority="1937" stopIfTrue="1" operator="greaterThan">
      <formula>0</formula>
    </cfRule>
  </conditionalFormatting>
  <conditionalFormatting sqref="P63:Q63">
    <cfRule type="cellIs" dxfId="15502" priority="1934" stopIfTrue="1" operator="lessThan">
      <formula>0</formula>
    </cfRule>
    <cfRule type="cellIs" dxfId="15501" priority="1935" stopIfTrue="1" operator="greaterThan">
      <formula>0</formula>
    </cfRule>
  </conditionalFormatting>
  <conditionalFormatting sqref="P63:Q63">
    <cfRule type="cellIs" dxfId="15500" priority="1932" stopIfTrue="1" operator="lessThan">
      <formula>0</formula>
    </cfRule>
    <cfRule type="cellIs" dxfId="15499" priority="1933" stopIfTrue="1" operator="greaterThan">
      <formula>0</formula>
    </cfRule>
  </conditionalFormatting>
  <conditionalFormatting sqref="P63:Q63">
    <cfRule type="cellIs" dxfId="15498" priority="1930" stopIfTrue="1" operator="lessThan">
      <formula>0</formula>
    </cfRule>
    <cfRule type="cellIs" dxfId="15497" priority="1931" stopIfTrue="1" operator="greaterThan">
      <formula>0</formula>
    </cfRule>
  </conditionalFormatting>
  <conditionalFormatting sqref="P63:Q63">
    <cfRule type="cellIs" dxfId="15496" priority="1928" stopIfTrue="1" operator="lessThan">
      <formula>0</formula>
    </cfRule>
    <cfRule type="cellIs" dxfId="15495" priority="1929" stopIfTrue="1" operator="greaterThan">
      <formula>0</formula>
    </cfRule>
  </conditionalFormatting>
  <conditionalFormatting sqref="P63:Q63">
    <cfRule type="cellIs" dxfId="15494" priority="1926" stopIfTrue="1" operator="lessThan">
      <formula>0</formula>
    </cfRule>
    <cfRule type="cellIs" dxfId="15493" priority="1927" stopIfTrue="1" operator="greaterThan">
      <formula>0</formula>
    </cfRule>
  </conditionalFormatting>
  <conditionalFormatting sqref="P63:Q63">
    <cfRule type="cellIs" dxfId="15492" priority="1924" stopIfTrue="1" operator="lessThan">
      <formula>0</formula>
    </cfRule>
    <cfRule type="cellIs" dxfId="15491" priority="1925" stopIfTrue="1" operator="greaterThan">
      <formula>0</formula>
    </cfRule>
  </conditionalFormatting>
  <conditionalFormatting sqref="P63:Q63">
    <cfRule type="cellIs" dxfId="15490" priority="1922" stopIfTrue="1" operator="lessThan">
      <formula>0</formula>
    </cfRule>
    <cfRule type="cellIs" dxfId="15489" priority="1923" stopIfTrue="1" operator="greaterThan">
      <formula>0</formula>
    </cfRule>
  </conditionalFormatting>
  <conditionalFormatting sqref="P63:Q63">
    <cfRule type="cellIs" dxfId="15488" priority="1920" stopIfTrue="1" operator="lessThan">
      <formula>0</formula>
    </cfRule>
    <cfRule type="cellIs" dxfId="15487" priority="1921" stopIfTrue="1" operator="greaterThan">
      <formula>0</formula>
    </cfRule>
  </conditionalFormatting>
  <conditionalFormatting sqref="P63:Q63">
    <cfRule type="cellIs" dxfId="15486" priority="1918" stopIfTrue="1" operator="lessThan">
      <formula>0</formula>
    </cfRule>
    <cfRule type="cellIs" dxfId="15485" priority="1919" stopIfTrue="1" operator="greaterThan">
      <formula>0</formula>
    </cfRule>
  </conditionalFormatting>
  <conditionalFormatting sqref="P63:Q63">
    <cfRule type="cellIs" dxfId="15484" priority="1916" stopIfTrue="1" operator="lessThan">
      <formula>0</formula>
    </cfRule>
    <cfRule type="cellIs" dxfId="15483" priority="1917" stopIfTrue="1" operator="greaterThan">
      <formula>0</formula>
    </cfRule>
  </conditionalFormatting>
  <conditionalFormatting sqref="P63:Q63">
    <cfRule type="cellIs" dxfId="15482" priority="1914" stopIfTrue="1" operator="lessThan">
      <formula>0</formula>
    </cfRule>
    <cfRule type="cellIs" dxfId="15481" priority="1915" stopIfTrue="1" operator="greaterThan">
      <formula>0</formula>
    </cfRule>
  </conditionalFormatting>
  <conditionalFormatting sqref="P63:Q63">
    <cfRule type="cellIs" dxfId="15480" priority="1912" stopIfTrue="1" operator="lessThan">
      <formula>0</formula>
    </cfRule>
    <cfRule type="cellIs" dxfId="15479" priority="1913" stopIfTrue="1" operator="greaterThan">
      <formula>0</formula>
    </cfRule>
  </conditionalFormatting>
  <conditionalFormatting sqref="P63:Q63">
    <cfRule type="cellIs" dxfId="15478" priority="1910" stopIfTrue="1" operator="lessThan">
      <formula>0</formula>
    </cfRule>
    <cfRule type="cellIs" dxfId="15477" priority="1911" stopIfTrue="1" operator="greaterThan">
      <formula>0</formula>
    </cfRule>
  </conditionalFormatting>
  <conditionalFormatting sqref="P63:Q63">
    <cfRule type="cellIs" dxfId="15476" priority="1908" stopIfTrue="1" operator="lessThan">
      <formula>0</formula>
    </cfRule>
    <cfRule type="cellIs" dxfId="15475" priority="1909" stopIfTrue="1" operator="greaterThan">
      <formula>0</formula>
    </cfRule>
  </conditionalFormatting>
  <conditionalFormatting sqref="P63:Q63">
    <cfRule type="cellIs" dxfId="15474" priority="1906" stopIfTrue="1" operator="lessThan">
      <formula>0</formula>
    </cfRule>
    <cfRule type="cellIs" dxfId="15473" priority="1907" stopIfTrue="1" operator="greaterThan">
      <formula>0</formula>
    </cfRule>
  </conditionalFormatting>
  <conditionalFormatting sqref="P63:Q63">
    <cfRule type="cellIs" dxfId="15472" priority="1904" stopIfTrue="1" operator="lessThan">
      <formula>0</formula>
    </cfRule>
    <cfRule type="cellIs" dxfId="15471" priority="1905" stopIfTrue="1" operator="greaterThan">
      <formula>0</formula>
    </cfRule>
  </conditionalFormatting>
  <conditionalFormatting sqref="P63:Q63">
    <cfRule type="cellIs" dxfId="15470" priority="1902" stopIfTrue="1" operator="lessThan">
      <formula>0</formula>
    </cfRule>
    <cfRule type="cellIs" dxfId="15469" priority="1903" stopIfTrue="1" operator="greaterThan">
      <formula>0</formula>
    </cfRule>
  </conditionalFormatting>
  <conditionalFormatting sqref="P63:Q63">
    <cfRule type="cellIs" dxfId="15468" priority="1900" stopIfTrue="1" operator="lessThan">
      <formula>0</formula>
    </cfRule>
    <cfRule type="cellIs" dxfId="15467" priority="1901" stopIfTrue="1" operator="greaterThan">
      <formula>0</formula>
    </cfRule>
  </conditionalFormatting>
  <conditionalFormatting sqref="P63:Q63">
    <cfRule type="cellIs" dxfId="15466" priority="1898" stopIfTrue="1" operator="lessThan">
      <formula>0</formula>
    </cfRule>
    <cfRule type="cellIs" dxfId="15465" priority="1899" stopIfTrue="1" operator="greaterThan">
      <formula>0</formula>
    </cfRule>
  </conditionalFormatting>
  <conditionalFormatting sqref="P63:Q63">
    <cfRule type="cellIs" dxfId="15464" priority="1896" stopIfTrue="1" operator="lessThan">
      <formula>0</formula>
    </cfRule>
    <cfRule type="cellIs" dxfId="15463" priority="1897" stopIfTrue="1" operator="greaterThan">
      <formula>0</formula>
    </cfRule>
  </conditionalFormatting>
  <conditionalFormatting sqref="P63:Q63">
    <cfRule type="cellIs" dxfId="15462" priority="1894" stopIfTrue="1" operator="lessThan">
      <formula>0</formula>
    </cfRule>
    <cfRule type="cellIs" dxfId="15461" priority="1895" stopIfTrue="1" operator="greaterThan">
      <formula>0</formula>
    </cfRule>
  </conditionalFormatting>
  <conditionalFormatting sqref="P63:Q63">
    <cfRule type="cellIs" dxfId="15460" priority="1892" stopIfTrue="1" operator="lessThan">
      <formula>0</formula>
    </cfRule>
    <cfRule type="cellIs" dxfId="15459" priority="1893" stopIfTrue="1" operator="greaterThan">
      <formula>0</formula>
    </cfRule>
  </conditionalFormatting>
  <conditionalFormatting sqref="P63:Q63">
    <cfRule type="cellIs" dxfId="15458" priority="1890" stopIfTrue="1" operator="lessThan">
      <formula>0</formula>
    </cfRule>
    <cfRule type="cellIs" dxfId="15457" priority="1891" stopIfTrue="1" operator="greaterThan">
      <formula>0</formula>
    </cfRule>
  </conditionalFormatting>
  <conditionalFormatting sqref="P63:Q63">
    <cfRule type="cellIs" dxfId="15456" priority="1888" stopIfTrue="1" operator="lessThan">
      <formula>0</formula>
    </cfRule>
    <cfRule type="cellIs" dxfId="15455" priority="1889" stopIfTrue="1" operator="greaterThan">
      <formula>0</formula>
    </cfRule>
  </conditionalFormatting>
  <conditionalFormatting sqref="P63:Q63">
    <cfRule type="cellIs" dxfId="15454" priority="1886" stopIfTrue="1" operator="lessThan">
      <formula>0</formula>
    </cfRule>
    <cfRule type="cellIs" dxfId="15453" priority="1887" stopIfTrue="1" operator="greaterThan">
      <formula>0</formula>
    </cfRule>
  </conditionalFormatting>
  <conditionalFormatting sqref="P63:Q63">
    <cfRule type="cellIs" dxfId="15452" priority="1884" stopIfTrue="1" operator="lessThan">
      <formula>0</formula>
    </cfRule>
    <cfRule type="cellIs" dxfId="15451" priority="1885" stopIfTrue="1" operator="greaterThan">
      <formula>0</formula>
    </cfRule>
  </conditionalFormatting>
  <conditionalFormatting sqref="P63:Q63">
    <cfRule type="cellIs" dxfId="15450" priority="1882" stopIfTrue="1" operator="lessThan">
      <formula>0</formula>
    </cfRule>
    <cfRule type="cellIs" dxfId="15449" priority="1883" stopIfTrue="1" operator="greaterThan">
      <formula>0</formula>
    </cfRule>
  </conditionalFormatting>
  <conditionalFormatting sqref="P63:Q63">
    <cfRule type="cellIs" dxfId="15448" priority="1880" stopIfTrue="1" operator="lessThan">
      <formula>0</formula>
    </cfRule>
    <cfRule type="cellIs" dxfId="15447" priority="1881" stopIfTrue="1" operator="greaterThan">
      <formula>0</formula>
    </cfRule>
  </conditionalFormatting>
  <conditionalFormatting sqref="P65:Q65">
    <cfRule type="cellIs" dxfId="15446" priority="1878" stopIfTrue="1" operator="lessThan">
      <formula>0</formula>
    </cfRule>
    <cfRule type="cellIs" dxfId="15445" priority="1879" stopIfTrue="1" operator="greaterThan">
      <formula>0</formula>
    </cfRule>
  </conditionalFormatting>
  <conditionalFormatting sqref="P65:Q65">
    <cfRule type="cellIs" dxfId="15444" priority="1876" stopIfTrue="1" operator="lessThan">
      <formula>0</formula>
    </cfRule>
    <cfRule type="cellIs" dxfId="15443" priority="1877" stopIfTrue="1" operator="greaterThan">
      <formula>0</formula>
    </cfRule>
  </conditionalFormatting>
  <conditionalFormatting sqref="P65:Q65">
    <cfRule type="cellIs" dxfId="15442" priority="1874" stopIfTrue="1" operator="lessThan">
      <formula>0</formula>
    </cfRule>
    <cfRule type="cellIs" dxfId="15441" priority="1875" stopIfTrue="1" operator="greaterThan">
      <formula>0</formula>
    </cfRule>
  </conditionalFormatting>
  <conditionalFormatting sqref="P65:Q65">
    <cfRule type="cellIs" dxfId="15440" priority="1872" stopIfTrue="1" operator="lessThan">
      <formula>0</formula>
    </cfRule>
    <cfRule type="cellIs" dxfId="15439" priority="1873" stopIfTrue="1" operator="greaterThan">
      <formula>0</formula>
    </cfRule>
  </conditionalFormatting>
  <conditionalFormatting sqref="P65:Q65">
    <cfRule type="cellIs" dxfId="15438" priority="1870" stopIfTrue="1" operator="lessThan">
      <formula>0</formula>
    </cfRule>
    <cfRule type="cellIs" dxfId="15437" priority="1871" stopIfTrue="1" operator="greaterThan">
      <formula>0</formula>
    </cfRule>
  </conditionalFormatting>
  <conditionalFormatting sqref="P65:Q65">
    <cfRule type="cellIs" dxfId="15436" priority="1868" stopIfTrue="1" operator="lessThan">
      <formula>0</formula>
    </cfRule>
    <cfRule type="cellIs" dxfId="15435" priority="1869" stopIfTrue="1" operator="greaterThan">
      <formula>0</formula>
    </cfRule>
  </conditionalFormatting>
  <conditionalFormatting sqref="P65:Q65">
    <cfRule type="cellIs" dxfId="15434" priority="1866" stopIfTrue="1" operator="lessThan">
      <formula>0</formula>
    </cfRule>
    <cfRule type="cellIs" dxfId="15433" priority="1867" stopIfTrue="1" operator="greaterThan">
      <formula>0</formula>
    </cfRule>
  </conditionalFormatting>
  <conditionalFormatting sqref="P65:Q65">
    <cfRule type="cellIs" dxfId="15432" priority="1864" stopIfTrue="1" operator="lessThan">
      <formula>0</formula>
    </cfRule>
    <cfRule type="cellIs" dxfId="15431" priority="1865" stopIfTrue="1" operator="greaterThan">
      <formula>0</formula>
    </cfRule>
  </conditionalFormatting>
  <conditionalFormatting sqref="P65:Q65">
    <cfRule type="cellIs" dxfId="15430" priority="1862" stopIfTrue="1" operator="lessThan">
      <formula>0</formula>
    </cfRule>
    <cfRule type="cellIs" dxfId="15429" priority="1863" stopIfTrue="1" operator="greaterThan">
      <formula>0</formula>
    </cfRule>
  </conditionalFormatting>
  <conditionalFormatting sqref="P65:Q65">
    <cfRule type="cellIs" dxfId="15428" priority="1860" stopIfTrue="1" operator="lessThan">
      <formula>0</formula>
    </cfRule>
    <cfRule type="cellIs" dxfId="15427" priority="1861" stopIfTrue="1" operator="greaterThan">
      <formula>0</formula>
    </cfRule>
  </conditionalFormatting>
  <conditionalFormatting sqref="P65:Q65">
    <cfRule type="cellIs" dxfId="15426" priority="1858" stopIfTrue="1" operator="lessThan">
      <formula>0</formula>
    </cfRule>
    <cfRule type="cellIs" dxfId="15425" priority="1859" stopIfTrue="1" operator="greaterThan">
      <formula>0</formula>
    </cfRule>
  </conditionalFormatting>
  <conditionalFormatting sqref="P65:Q65">
    <cfRule type="cellIs" dxfId="15424" priority="1856" stopIfTrue="1" operator="lessThan">
      <formula>0</formula>
    </cfRule>
    <cfRule type="cellIs" dxfId="15423" priority="1857" stopIfTrue="1" operator="greaterThan">
      <formula>0</formula>
    </cfRule>
  </conditionalFormatting>
  <conditionalFormatting sqref="P65:Q65">
    <cfRule type="cellIs" dxfId="15422" priority="1854" stopIfTrue="1" operator="lessThan">
      <formula>0</formula>
    </cfRule>
    <cfRule type="cellIs" dxfId="15421" priority="1855" stopIfTrue="1" operator="greaterThan">
      <formula>0</formula>
    </cfRule>
  </conditionalFormatting>
  <conditionalFormatting sqref="P65:Q65">
    <cfRule type="cellIs" dxfId="15420" priority="1852" stopIfTrue="1" operator="lessThan">
      <formula>0</formula>
    </cfRule>
    <cfRule type="cellIs" dxfId="15419" priority="1853" stopIfTrue="1" operator="greaterThan">
      <formula>0</formula>
    </cfRule>
  </conditionalFormatting>
  <conditionalFormatting sqref="P65:Q65">
    <cfRule type="cellIs" dxfId="15418" priority="1850" stopIfTrue="1" operator="lessThan">
      <formula>0</formula>
    </cfRule>
    <cfRule type="cellIs" dxfId="15417" priority="1851" stopIfTrue="1" operator="greaterThan">
      <formula>0</formula>
    </cfRule>
  </conditionalFormatting>
  <conditionalFormatting sqref="P65:Q65">
    <cfRule type="cellIs" dxfId="15416" priority="1848" stopIfTrue="1" operator="lessThan">
      <formula>0</formula>
    </cfRule>
    <cfRule type="cellIs" dxfId="15415" priority="1849" stopIfTrue="1" operator="greaterThan">
      <formula>0</formula>
    </cfRule>
  </conditionalFormatting>
  <conditionalFormatting sqref="P65:Q65">
    <cfRule type="cellIs" dxfId="15414" priority="1846" stopIfTrue="1" operator="lessThan">
      <formula>0</formula>
    </cfRule>
    <cfRule type="cellIs" dxfId="15413" priority="1847" stopIfTrue="1" operator="greaterThan">
      <formula>0</formula>
    </cfRule>
  </conditionalFormatting>
  <conditionalFormatting sqref="P65:Q65">
    <cfRule type="cellIs" dxfId="15412" priority="1844" stopIfTrue="1" operator="lessThan">
      <formula>0</formula>
    </cfRule>
    <cfRule type="cellIs" dxfId="15411" priority="1845" stopIfTrue="1" operator="greaterThan">
      <formula>0</formula>
    </cfRule>
  </conditionalFormatting>
  <conditionalFormatting sqref="P65:Q65">
    <cfRule type="cellIs" dxfId="15410" priority="1842" stopIfTrue="1" operator="lessThan">
      <formula>0</formula>
    </cfRule>
    <cfRule type="cellIs" dxfId="15409" priority="1843" stopIfTrue="1" operator="greaterThan">
      <formula>0</formula>
    </cfRule>
  </conditionalFormatting>
  <conditionalFormatting sqref="P65:Q65">
    <cfRule type="cellIs" dxfId="15408" priority="1840" stopIfTrue="1" operator="lessThan">
      <formula>0</formula>
    </cfRule>
    <cfRule type="cellIs" dxfId="15407" priority="1841" stopIfTrue="1" operator="greaterThan">
      <formula>0</formula>
    </cfRule>
  </conditionalFormatting>
  <conditionalFormatting sqref="P65:Q65">
    <cfRule type="cellIs" dxfId="15406" priority="1838" stopIfTrue="1" operator="lessThan">
      <formula>0</formula>
    </cfRule>
    <cfRule type="cellIs" dxfId="15405" priority="1839" stopIfTrue="1" operator="greaterThan">
      <formula>0</formula>
    </cfRule>
  </conditionalFormatting>
  <conditionalFormatting sqref="P65:Q65">
    <cfRule type="cellIs" dxfId="15404" priority="1836" stopIfTrue="1" operator="lessThan">
      <formula>0</formula>
    </cfRule>
    <cfRule type="cellIs" dxfId="15403" priority="1837" stopIfTrue="1" operator="greaterThan">
      <formula>0</formula>
    </cfRule>
  </conditionalFormatting>
  <conditionalFormatting sqref="P65:Q65">
    <cfRule type="cellIs" dxfId="15402" priority="1834" stopIfTrue="1" operator="lessThan">
      <formula>0</formula>
    </cfRule>
    <cfRule type="cellIs" dxfId="15401" priority="1835" stopIfTrue="1" operator="greaterThan">
      <formula>0</formula>
    </cfRule>
  </conditionalFormatting>
  <conditionalFormatting sqref="P65:Q65">
    <cfRule type="cellIs" dxfId="15400" priority="1832" stopIfTrue="1" operator="lessThan">
      <formula>0</formula>
    </cfRule>
    <cfRule type="cellIs" dxfId="15399" priority="1833" stopIfTrue="1" operator="greaterThan">
      <formula>0</formula>
    </cfRule>
  </conditionalFormatting>
  <conditionalFormatting sqref="P65:Q65">
    <cfRule type="cellIs" dxfId="15398" priority="1830" stopIfTrue="1" operator="lessThan">
      <formula>0</formula>
    </cfRule>
    <cfRule type="cellIs" dxfId="15397" priority="1831" stopIfTrue="1" operator="greaterThan">
      <formula>0</formula>
    </cfRule>
  </conditionalFormatting>
  <conditionalFormatting sqref="P65:Q65">
    <cfRule type="cellIs" dxfId="15396" priority="1828" stopIfTrue="1" operator="lessThan">
      <formula>0</formula>
    </cfRule>
    <cfRule type="cellIs" dxfId="15395" priority="1829" stopIfTrue="1" operator="greaterThan">
      <formula>0</formula>
    </cfRule>
  </conditionalFormatting>
  <conditionalFormatting sqref="P65:Q65">
    <cfRule type="cellIs" dxfId="15394" priority="1826" stopIfTrue="1" operator="lessThan">
      <formula>0</formula>
    </cfRule>
    <cfRule type="cellIs" dxfId="15393" priority="1827" stopIfTrue="1" operator="greaterThan">
      <formula>0</formula>
    </cfRule>
  </conditionalFormatting>
  <conditionalFormatting sqref="P65:Q65">
    <cfRule type="cellIs" dxfId="15392" priority="1824" stopIfTrue="1" operator="lessThan">
      <formula>0</formula>
    </cfRule>
    <cfRule type="cellIs" dxfId="15391" priority="1825" stopIfTrue="1" operator="greaterThan">
      <formula>0</formula>
    </cfRule>
  </conditionalFormatting>
  <conditionalFormatting sqref="P65:Q65">
    <cfRule type="cellIs" dxfId="15390" priority="1822" stopIfTrue="1" operator="lessThan">
      <formula>0</formula>
    </cfRule>
    <cfRule type="cellIs" dxfId="15389" priority="1823" stopIfTrue="1" operator="greaterThan">
      <formula>0</formula>
    </cfRule>
  </conditionalFormatting>
  <conditionalFormatting sqref="P65:Q65">
    <cfRule type="cellIs" dxfId="15388" priority="1820" stopIfTrue="1" operator="lessThan">
      <formula>0</formula>
    </cfRule>
    <cfRule type="cellIs" dxfId="15387" priority="1821" stopIfTrue="1" operator="greaterThan">
      <formula>0</formula>
    </cfRule>
  </conditionalFormatting>
  <conditionalFormatting sqref="P65:Q65">
    <cfRule type="cellIs" dxfId="15386" priority="1818" stopIfTrue="1" operator="lessThan">
      <formula>0</formula>
    </cfRule>
    <cfRule type="cellIs" dxfId="15385" priority="1819" stopIfTrue="1" operator="greaterThan">
      <formula>0</formula>
    </cfRule>
  </conditionalFormatting>
  <conditionalFormatting sqref="P65:Q65">
    <cfRule type="cellIs" dxfId="15384" priority="1816" stopIfTrue="1" operator="lessThan">
      <formula>0</formula>
    </cfRule>
    <cfRule type="cellIs" dxfId="15383" priority="1817" stopIfTrue="1" operator="greaterThan">
      <formula>0</formula>
    </cfRule>
  </conditionalFormatting>
  <conditionalFormatting sqref="P65:Q65">
    <cfRule type="cellIs" dxfId="15382" priority="1814" stopIfTrue="1" operator="lessThan">
      <formula>0</formula>
    </cfRule>
    <cfRule type="cellIs" dxfId="15381" priority="1815" stopIfTrue="1" operator="greaterThan">
      <formula>0</formula>
    </cfRule>
  </conditionalFormatting>
  <conditionalFormatting sqref="P65:Q65">
    <cfRule type="cellIs" dxfId="15380" priority="1812" stopIfTrue="1" operator="lessThan">
      <formula>0</formula>
    </cfRule>
    <cfRule type="cellIs" dxfId="15379" priority="1813" stopIfTrue="1" operator="greaterThan">
      <formula>0</formula>
    </cfRule>
  </conditionalFormatting>
  <conditionalFormatting sqref="P65:Q65">
    <cfRule type="cellIs" dxfId="15378" priority="1810" stopIfTrue="1" operator="lessThan">
      <formula>0</formula>
    </cfRule>
    <cfRule type="cellIs" dxfId="15377" priority="1811" stopIfTrue="1" operator="greaterThan">
      <formula>0</formula>
    </cfRule>
  </conditionalFormatting>
  <conditionalFormatting sqref="P65:Q65">
    <cfRule type="cellIs" dxfId="15376" priority="1808" stopIfTrue="1" operator="lessThan">
      <formula>0</formula>
    </cfRule>
    <cfRule type="cellIs" dxfId="15375" priority="1809" stopIfTrue="1" operator="greaterThan">
      <formula>0</formula>
    </cfRule>
  </conditionalFormatting>
  <conditionalFormatting sqref="P65:Q65">
    <cfRule type="cellIs" dxfId="15374" priority="1806" stopIfTrue="1" operator="lessThan">
      <formula>0</formula>
    </cfRule>
    <cfRule type="cellIs" dxfId="15373" priority="1807" stopIfTrue="1" operator="greaterThan">
      <formula>0</formula>
    </cfRule>
  </conditionalFormatting>
  <conditionalFormatting sqref="P65:Q65">
    <cfRule type="cellIs" dxfId="15372" priority="1804" stopIfTrue="1" operator="lessThan">
      <formula>0</formula>
    </cfRule>
    <cfRule type="cellIs" dxfId="15371" priority="1805" stopIfTrue="1" operator="greaterThan">
      <formula>0</formula>
    </cfRule>
  </conditionalFormatting>
  <conditionalFormatting sqref="P65:Q65">
    <cfRule type="cellIs" dxfId="15370" priority="1802" stopIfTrue="1" operator="lessThan">
      <formula>0</formula>
    </cfRule>
    <cfRule type="cellIs" dxfId="15369" priority="1803" stopIfTrue="1" operator="greaterThan">
      <formula>0</formula>
    </cfRule>
  </conditionalFormatting>
  <conditionalFormatting sqref="P65:Q65">
    <cfRule type="cellIs" dxfId="15368" priority="1800" stopIfTrue="1" operator="lessThan">
      <formula>0</formula>
    </cfRule>
    <cfRule type="cellIs" dxfId="15367" priority="1801" stopIfTrue="1" operator="greaterThan">
      <formula>0</formula>
    </cfRule>
  </conditionalFormatting>
  <conditionalFormatting sqref="P65:Q65">
    <cfRule type="cellIs" dxfId="15366" priority="1798" stopIfTrue="1" operator="lessThan">
      <formula>0</formula>
    </cfRule>
    <cfRule type="cellIs" dxfId="15365" priority="1799" stopIfTrue="1" operator="greaterThan">
      <formula>0</formula>
    </cfRule>
  </conditionalFormatting>
  <conditionalFormatting sqref="P65:Q65">
    <cfRule type="cellIs" dxfId="15364" priority="1796" stopIfTrue="1" operator="lessThan">
      <formula>0</formula>
    </cfRule>
    <cfRule type="cellIs" dxfId="15363" priority="1797" stopIfTrue="1" operator="greaterThan">
      <formula>0</formula>
    </cfRule>
  </conditionalFormatting>
  <conditionalFormatting sqref="M15:N15 M13:N13 M11:N11 M9:N9 N7 M17:N17">
    <cfRule type="cellIs" dxfId="15362" priority="1794" operator="equal">
      <formula>"?"</formula>
    </cfRule>
  </conditionalFormatting>
  <conditionalFormatting sqref="H13 H11 H9 H7">
    <cfRule type="cellIs" dxfId="15361" priority="1790" operator="equal">
      <formula>"q"</formula>
    </cfRule>
  </conditionalFormatting>
  <conditionalFormatting sqref="H15">
    <cfRule type="cellIs" dxfId="15360" priority="1789" operator="equal">
      <formula>"q"</formula>
    </cfRule>
  </conditionalFormatting>
  <conditionalFormatting sqref="H17">
    <cfRule type="cellIs" dxfId="15359" priority="1788" operator="equal">
      <formula>"q"</formula>
    </cfRule>
  </conditionalFormatting>
  <conditionalFormatting sqref="I17 I15 I13 I11 I9">
    <cfRule type="cellIs" dxfId="15358" priority="1783" operator="equal">
      <formula>"?"</formula>
    </cfRule>
  </conditionalFormatting>
  <conditionalFormatting sqref="I15:K15 I13:K13 I11:K11 I9:K9 I17:K17">
    <cfRule type="cellIs" dxfId="15357" priority="1782" operator="equal">
      <formula>"?"</formula>
    </cfRule>
  </conditionalFormatting>
  <conditionalFormatting sqref="J13">
    <cfRule type="cellIs" dxfId="15356" priority="1781" operator="equal">
      <formula>"?"</formula>
    </cfRule>
  </conditionalFormatting>
  <conditionalFormatting sqref="I13">
    <cfRule type="cellIs" dxfId="15355" priority="1780" operator="equal">
      <formula>"?"</formula>
    </cfRule>
  </conditionalFormatting>
  <conditionalFormatting sqref="I7">
    <cfRule type="cellIs" dxfId="15354" priority="1777" operator="equal">
      <formula>"?"</formula>
    </cfRule>
  </conditionalFormatting>
  <conditionalFormatting sqref="I7">
    <cfRule type="cellIs" dxfId="15353" priority="1776" operator="equal">
      <formula>"?"</formula>
    </cfRule>
  </conditionalFormatting>
  <conditionalFormatting sqref="I7:K7">
    <cfRule type="cellIs" dxfId="15352" priority="1774" operator="equal">
      <formula>"?"</formula>
    </cfRule>
  </conditionalFormatting>
  <conditionalFormatting sqref="J7">
    <cfRule type="cellIs" dxfId="15351" priority="1773" operator="equal">
      <formula>"?"</formula>
    </cfRule>
  </conditionalFormatting>
  <conditionalFormatting sqref="I7">
    <cfRule type="cellIs" dxfId="15350" priority="1772" operator="equal">
      <formula>"?"</formula>
    </cfRule>
  </conditionalFormatting>
  <conditionalFormatting sqref="I13">
    <cfRule type="cellIs" dxfId="15349" priority="1771" operator="equal">
      <formula>"?"</formula>
    </cfRule>
  </conditionalFormatting>
  <conditionalFormatting sqref="K15 K13 K11 K9 K17">
    <cfRule type="cellIs" dxfId="15348" priority="1770" operator="equal">
      <formula>"?"</formula>
    </cfRule>
  </conditionalFormatting>
  <conditionalFormatting sqref="I7">
    <cfRule type="cellIs" dxfId="15347" priority="1769" operator="equal">
      <formula>"?"</formula>
    </cfRule>
  </conditionalFormatting>
  <conditionalFormatting sqref="L15 L13 L11 L17">
    <cfRule type="cellIs" dxfId="15346" priority="1768" operator="equal">
      <formula>"?"</formula>
    </cfRule>
  </conditionalFormatting>
  <conditionalFormatting sqref="L9">
    <cfRule type="cellIs" dxfId="15345" priority="1767" operator="equal">
      <formula>"?"</formula>
    </cfRule>
  </conditionalFormatting>
  <conditionalFormatting sqref="L7:M7">
    <cfRule type="cellIs" dxfId="15344" priority="1765" operator="equal">
      <formula>"?"</formula>
    </cfRule>
  </conditionalFormatting>
  <conditionalFormatting sqref="Q15">
    <cfRule type="cellIs" dxfId="15343" priority="167" stopIfTrue="1" operator="lessThan">
      <formula>0</formula>
    </cfRule>
    <cfRule type="cellIs" dxfId="15342" priority="168" stopIfTrue="1" operator="greaterThan">
      <formula>0</formula>
    </cfRule>
  </conditionalFormatting>
  <conditionalFormatting sqref="Q15">
    <cfRule type="cellIs" dxfId="15341" priority="165" stopIfTrue="1" operator="lessThan">
      <formula>0</formula>
    </cfRule>
    <cfRule type="cellIs" dxfId="15340" priority="166" stopIfTrue="1" operator="greaterThan">
      <formula>0</formula>
    </cfRule>
  </conditionalFormatting>
  <conditionalFormatting sqref="Q15">
    <cfRule type="cellIs" dxfId="15339" priority="163" stopIfTrue="1" operator="lessThan">
      <formula>0</formula>
    </cfRule>
    <cfRule type="cellIs" dxfId="15338" priority="164" stopIfTrue="1" operator="greaterThan">
      <formula>0</formula>
    </cfRule>
  </conditionalFormatting>
  <conditionalFormatting sqref="Q15">
    <cfRule type="cellIs" dxfId="15337" priority="161" stopIfTrue="1" operator="lessThan">
      <formula>0</formula>
    </cfRule>
    <cfRule type="cellIs" dxfId="15336" priority="162" stopIfTrue="1" operator="greaterThan">
      <formula>0</formula>
    </cfRule>
  </conditionalFormatting>
  <conditionalFormatting sqref="Q15">
    <cfRule type="cellIs" dxfId="15335" priority="159" stopIfTrue="1" operator="lessThan">
      <formula>0</formula>
    </cfRule>
    <cfRule type="cellIs" dxfId="15334" priority="160" stopIfTrue="1" operator="greaterThan">
      <formula>0</formula>
    </cfRule>
  </conditionalFormatting>
  <conditionalFormatting sqref="Q15">
    <cfRule type="cellIs" dxfId="15333" priority="157" stopIfTrue="1" operator="lessThan">
      <formula>0</formula>
    </cfRule>
    <cfRule type="cellIs" dxfId="15332" priority="158" stopIfTrue="1" operator="greaterThan">
      <formula>0</formula>
    </cfRule>
  </conditionalFormatting>
  <conditionalFormatting sqref="Q15">
    <cfRule type="cellIs" dxfId="15331" priority="155" stopIfTrue="1" operator="lessThan">
      <formula>0</formula>
    </cfRule>
    <cfRule type="cellIs" dxfId="15330" priority="156" stopIfTrue="1" operator="greaterThan">
      <formula>0</formula>
    </cfRule>
  </conditionalFormatting>
  <conditionalFormatting sqref="Q15">
    <cfRule type="cellIs" dxfId="15329" priority="153" stopIfTrue="1" operator="lessThan">
      <formula>0</formula>
    </cfRule>
    <cfRule type="cellIs" dxfId="15328" priority="154" stopIfTrue="1" operator="greaterThan">
      <formula>0</formula>
    </cfRule>
  </conditionalFormatting>
  <conditionalFormatting sqref="Q15">
    <cfRule type="cellIs" dxfId="15327" priority="151" stopIfTrue="1" operator="lessThan">
      <formula>0</formula>
    </cfRule>
    <cfRule type="cellIs" dxfId="15326" priority="152" stopIfTrue="1" operator="greaterThan">
      <formula>0</formula>
    </cfRule>
  </conditionalFormatting>
  <conditionalFormatting sqref="Q15">
    <cfRule type="cellIs" dxfId="15325" priority="149" stopIfTrue="1" operator="lessThan">
      <formula>0</formula>
    </cfRule>
    <cfRule type="cellIs" dxfId="15324" priority="150" stopIfTrue="1" operator="greaterThan">
      <formula>0</formula>
    </cfRule>
  </conditionalFormatting>
  <conditionalFormatting sqref="Q15">
    <cfRule type="cellIs" dxfId="15323" priority="147" stopIfTrue="1" operator="lessThan">
      <formula>0</formula>
    </cfRule>
    <cfRule type="cellIs" dxfId="15322" priority="148" stopIfTrue="1" operator="greaterThan">
      <formula>0</formula>
    </cfRule>
  </conditionalFormatting>
  <conditionalFormatting sqref="Q15">
    <cfRule type="cellIs" dxfId="15321" priority="145" stopIfTrue="1" operator="lessThan">
      <formula>0</formula>
    </cfRule>
    <cfRule type="cellIs" dxfId="15320" priority="146" stopIfTrue="1" operator="greaterThan">
      <formula>0</formula>
    </cfRule>
  </conditionalFormatting>
  <conditionalFormatting sqref="Q15">
    <cfRule type="cellIs" dxfId="15319" priority="143" stopIfTrue="1" operator="lessThan">
      <formula>0</formula>
    </cfRule>
    <cfRule type="cellIs" dxfId="15318" priority="144" stopIfTrue="1" operator="greaterThan">
      <formula>0</formula>
    </cfRule>
  </conditionalFormatting>
  <conditionalFormatting sqref="Q15">
    <cfRule type="cellIs" dxfId="15317" priority="141" stopIfTrue="1" operator="lessThan">
      <formula>0</formula>
    </cfRule>
    <cfRule type="cellIs" dxfId="15316" priority="142" stopIfTrue="1" operator="greaterThan">
      <formula>0</formula>
    </cfRule>
  </conditionalFormatting>
  <conditionalFormatting sqref="Q15">
    <cfRule type="cellIs" dxfId="15315" priority="139" stopIfTrue="1" operator="lessThan">
      <formula>0</formula>
    </cfRule>
    <cfRule type="cellIs" dxfId="15314" priority="140" stopIfTrue="1" operator="greaterThan">
      <formula>0</formula>
    </cfRule>
  </conditionalFormatting>
  <conditionalFormatting sqref="Q15">
    <cfRule type="cellIs" dxfId="15313" priority="137" stopIfTrue="1" operator="lessThan">
      <formula>0</formula>
    </cfRule>
    <cfRule type="cellIs" dxfId="15312" priority="138" stopIfTrue="1" operator="greaterThan">
      <formula>0</formula>
    </cfRule>
  </conditionalFormatting>
  <conditionalFormatting sqref="Q15">
    <cfRule type="cellIs" dxfId="15311" priority="135" stopIfTrue="1" operator="lessThan">
      <formula>0</formula>
    </cfRule>
    <cfRule type="cellIs" dxfId="15310" priority="136" stopIfTrue="1" operator="greaterThan">
      <formula>0</formula>
    </cfRule>
  </conditionalFormatting>
  <conditionalFormatting sqref="Q15">
    <cfRule type="cellIs" dxfId="15309" priority="133" stopIfTrue="1" operator="lessThan">
      <formula>0</formula>
    </cfRule>
    <cfRule type="cellIs" dxfId="15308" priority="134" stopIfTrue="1" operator="greaterThan">
      <formula>0</formula>
    </cfRule>
  </conditionalFormatting>
  <conditionalFormatting sqref="Q15">
    <cfRule type="cellIs" dxfId="15307" priority="131" stopIfTrue="1" operator="lessThan">
      <formula>0</formula>
    </cfRule>
    <cfRule type="cellIs" dxfId="15306" priority="132" stopIfTrue="1" operator="greaterThan">
      <formula>0</formula>
    </cfRule>
  </conditionalFormatting>
  <conditionalFormatting sqref="Q15">
    <cfRule type="cellIs" dxfId="15305" priority="129" stopIfTrue="1" operator="lessThan">
      <formula>0</formula>
    </cfRule>
    <cfRule type="cellIs" dxfId="15304" priority="130" stopIfTrue="1" operator="greaterThan">
      <formula>0</formula>
    </cfRule>
  </conditionalFormatting>
  <conditionalFormatting sqref="Q15">
    <cfRule type="cellIs" dxfId="15303" priority="127" stopIfTrue="1" operator="lessThan">
      <formula>0</formula>
    </cfRule>
    <cfRule type="cellIs" dxfId="15302" priority="128" stopIfTrue="1" operator="greaterThan">
      <formula>0</formula>
    </cfRule>
  </conditionalFormatting>
  <conditionalFormatting sqref="Q15">
    <cfRule type="cellIs" dxfId="15301" priority="125" stopIfTrue="1" operator="lessThan">
      <formula>0</formula>
    </cfRule>
    <cfRule type="cellIs" dxfId="15300" priority="126" stopIfTrue="1" operator="greaterThan">
      <formula>0</formula>
    </cfRule>
  </conditionalFormatting>
  <conditionalFormatting sqref="Q15">
    <cfRule type="cellIs" dxfId="15299" priority="123" stopIfTrue="1" operator="lessThan">
      <formula>0</formula>
    </cfRule>
    <cfRule type="cellIs" dxfId="15298" priority="124" stopIfTrue="1" operator="greaterThan">
      <formula>0</formula>
    </cfRule>
  </conditionalFormatting>
  <conditionalFormatting sqref="Q15">
    <cfRule type="cellIs" dxfId="15297" priority="121" stopIfTrue="1" operator="lessThan">
      <formula>0</formula>
    </cfRule>
    <cfRule type="cellIs" dxfId="15296" priority="122" stopIfTrue="1" operator="greaterThan">
      <formula>0</formula>
    </cfRule>
  </conditionalFormatting>
  <conditionalFormatting sqref="Q15">
    <cfRule type="cellIs" dxfId="15295" priority="119" stopIfTrue="1" operator="lessThan">
      <formula>0</formula>
    </cfRule>
    <cfRule type="cellIs" dxfId="15294" priority="120" stopIfTrue="1" operator="greaterThan">
      <formula>0</formula>
    </cfRule>
  </conditionalFormatting>
  <conditionalFormatting sqref="Q15">
    <cfRule type="cellIs" dxfId="15293" priority="117" stopIfTrue="1" operator="lessThan">
      <formula>0</formula>
    </cfRule>
    <cfRule type="cellIs" dxfId="15292" priority="118" stopIfTrue="1" operator="greaterThan">
      <formula>0</formula>
    </cfRule>
  </conditionalFormatting>
  <conditionalFormatting sqref="Q15">
    <cfRule type="cellIs" dxfId="15291" priority="115" stopIfTrue="1" operator="lessThan">
      <formula>0</formula>
    </cfRule>
    <cfRule type="cellIs" dxfId="15290" priority="116" stopIfTrue="1" operator="greaterThan">
      <formula>0</formula>
    </cfRule>
  </conditionalFormatting>
  <conditionalFormatting sqref="Q15">
    <cfRule type="cellIs" dxfId="15289" priority="113" stopIfTrue="1" operator="lessThan">
      <formula>0</formula>
    </cfRule>
    <cfRule type="cellIs" dxfId="15288" priority="114" stopIfTrue="1" operator="greaterThan">
      <formula>0</formula>
    </cfRule>
  </conditionalFormatting>
  <conditionalFormatting sqref="Q15">
    <cfRule type="cellIs" dxfId="15287" priority="111" stopIfTrue="1" operator="lessThan">
      <formula>0</formula>
    </cfRule>
    <cfRule type="cellIs" dxfId="15286" priority="112" stopIfTrue="1" operator="greaterThan">
      <formula>0</formula>
    </cfRule>
  </conditionalFormatting>
  <conditionalFormatting sqref="Q15">
    <cfRule type="cellIs" dxfId="15285" priority="109" stopIfTrue="1" operator="lessThan">
      <formula>0</formula>
    </cfRule>
    <cfRule type="cellIs" dxfId="15284" priority="110" stopIfTrue="1" operator="greaterThan">
      <formula>0</formula>
    </cfRule>
  </conditionalFormatting>
  <conditionalFormatting sqref="Q15">
    <cfRule type="cellIs" dxfId="15283" priority="107" stopIfTrue="1" operator="lessThan">
      <formula>0</formula>
    </cfRule>
    <cfRule type="cellIs" dxfId="15282" priority="108" stopIfTrue="1" operator="greaterThan">
      <formula>0</formula>
    </cfRule>
  </conditionalFormatting>
  <conditionalFormatting sqref="Q15">
    <cfRule type="cellIs" dxfId="15281" priority="105" stopIfTrue="1" operator="lessThan">
      <formula>0</formula>
    </cfRule>
    <cfRule type="cellIs" dxfId="15280" priority="106" stopIfTrue="1" operator="greaterThan">
      <formula>0</formula>
    </cfRule>
  </conditionalFormatting>
  <conditionalFormatting sqref="Q15">
    <cfRule type="cellIs" dxfId="15279" priority="103" stopIfTrue="1" operator="lessThan">
      <formula>0</formula>
    </cfRule>
    <cfRule type="cellIs" dxfId="15278" priority="104" stopIfTrue="1" operator="greaterThan">
      <formula>0</formula>
    </cfRule>
  </conditionalFormatting>
  <conditionalFormatting sqref="Q15">
    <cfRule type="cellIs" dxfId="15277" priority="101" stopIfTrue="1" operator="lessThan">
      <formula>0</formula>
    </cfRule>
    <cfRule type="cellIs" dxfId="15276" priority="102" stopIfTrue="1" operator="greaterThan">
      <formula>0</formula>
    </cfRule>
  </conditionalFormatting>
  <conditionalFormatting sqref="Q15">
    <cfRule type="cellIs" dxfId="15275" priority="99" stopIfTrue="1" operator="lessThan">
      <formula>0</formula>
    </cfRule>
    <cfRule type="cellIs" dxfId="15274" priority="100" stopIfTrue="1" operator="greaterThan">
      <formula>0</formula>
    </cfRule>
  </conditionalFormatting>
  <conditionalFormatting sqref="Q15">
    <cfRule type="cellIs" dxfId="15273" priority="97" stopIfTrue="1" operator="lessThan">
      <formula>0</formula>
    </cfRule>
    <cfRule type="cellIs" dxfId="15272" priority="98" stopIfTrue="1" operator="greaterThan">
      <formula>0</formula>
    </cfRule>
  </conditionalFormatting>
  <conditionalFormatting sqref="Q15">
    <cfRule type="cellIs" dxfId="15271" priority="95" stopIfTrue="1" operator="lessThan">
      <formula>0</formula>
    </cfRule>
    <cfRule type="cellIs" dxfId="15270" priority="96" stopIfTrue="1" operator="greaterThan">
      <formula>0</formula>
    </cfRule>
  </conditionalFormatting>
  <conditionalFormatting sqref="Q15">
    <cfRule type="cellIs" dxfId="15269" priority="93" stopIfTrue="1" operator="lessThan">
      <formula>0</formula>
    </cfRule>
    <cfRule type="cellIs" dxfId="15268" priority="94" stopIfTrue="1" operator="greaterThan">
      <formula>0</formula>
    </cfRule>
  </conditionalFormatting>
  <conditionalFormatting sqref="Q15">
    <cfRule type="cellIs" dxfId="15267" priority="91" stopIfTrue="1" operator="lessThan">
      <formula>0</formula>
    </cfRule>
    <cfRule type="cellIs" dxfId="15266" priority="92" stopIfTrue="1" operator="greaterThan">
      <formula>0</formula>
    </cfRule>
  </conditionalFormatting>
  <conditionalFormatting sqref="Q15">
    <cfRule type="cellIs" dxfId="15265" priority="89" stopIfTrue="1" operator="lessThan">
      <formula>0</formula>
    </cfRule>
    <cfRule type="cellIs" dxfId="15264" priority="90" stopIfTrue="1" operator="greaterThan">
      <formula>0</formula>
    </cfRule>
  </conditionalFormatting>
  <conditionalFormatting sqref="Q15">
    <cfRule type="cellIs" dxfId="15263" priority="87" stopIfTrue="1" operator="lessThan">
      <formula>0</formula>
    </cfRule>
    <cfRule type="cellIs" dxfId="15262" priority="88" stopIfTrue="1" operator="greaterThan">
      <formula>0</formula>
    </cfRule>
  </conditionalFormatting>
  <conditionalFormatting sqref="Q15">
    <cfRule type="cellIs" dxfId="15261" priority="85" stopIfTrue="1" operator="lessThan">
      <formula>0</formula>
    </cfRule>
    <cfRule type="cellIs" dxfId="15260" priority="86" stopIfTrue="1" operator="greaterThan">
      <formula>0</formula>
    </cfRule>
  </conditionalFormatting>
  <conditionalFormatting sqref="P11">
    <cfRule type="cellIs" dxfId="15259" priority="755" stopIfTrue="1" operator="lessThan">
      <formula>0</formula>
    </cfRule>
    <cfRule type="cellIs" dxfId="15258" priority="756" stopIfTrue="1" operator="greaterThan">
      <formula>0</formula>
    </cfRule>
  </conditionalFormatting>
  <conditionalFormatting sqref="P11">
    <cfRule type="cellIs" dxfId="15257" priority="753" stopIfTrue="1" operator="lessThan">
      <formula>0</formula>
    </cfRule>
    <cfRule type="cellIs" dxfId="15256" priority="754" stopIfTrue="1" operator="greaterThan">
      <formula>0</formula>
    </cfRule>
  </conditionalFormatting>
  <conditionalFormatting sqref="P11">
    <cfRule type="cellIs" dxfId="15255" priority="751" stopIfTrue="1" operator="lessThan">
      <formula>0</formula>
    </cfRule>
    <cfRule type="cellIs" dxfId="15254" priority="752" stopIfTrue="1" operator="greaterThan">
      <formula>0</formula>
    </cfRule>
  </conditionalFormatting>
  <conditionalFormatting sqref="P11">
    <cfRule type="cellIs" dxfId="15253" priority="749" stopIfTrue="1" operator="lessThan">
      <formula>0</formula>
    </cfRule>
    <cfRule type="cellIs" dxfId="15252" priority="750" stopIfTrue="1" operator="greaterThan">
      <formula>0</formula>
    </cfRule>
  </conditionalFormatting>
  <conditionalFormatting sqref="P11">
    <cfRule type="cellIs" dxfId="15251" priority="747" stopIfTrue="1" operator="lessThan">
      <formula>0</formula>
    </cfRule>
    <cfRule type="cellIs" dxfId="15250" priority="748" stopIfTrue="1" operator="greaterThan">
      <formula>0</formula>
    </cfRule>
  </conditionalFormatting>
  <conditionalFormatting sqref="P11">
    <cfRule type="cellIs" dxfId="15249" priority="745" stopIfTrue="1" operator="lessThan">
      <formula>0</formula>
    </cfRule>
    <cfRule type="cellIs" dxfId="15248" priority="746" stopIfTrue="1" operator="greaterThan">
      <formula>0</formula>
    </cfRule>
  </conditionalFormatting>
  <conditionalFormatting sqref="P11">
    <cfRule type="cellIs" dxfId="15247" priority="743" stopIfTrue="1" operator="lessThan">
      <formula>0</formula>
    </cfRule>
    <cfRule type="cellIs" dxfId="15246" priority="744" stopIfTrue="1" operator="greaterThan">
      <formula>0</formula>
    </cfRule>
  </conditionalFormatting>
  <conditionalFormatting sqref="P11">
    <cfRule type="cellIs" dxfId="15245" priority="741" stopIfTrue="1" operator="lessThan">
      <formula>0</formula>
    </cfRule>
    <cfRule type="cellIs" dxfId="15244" priority="742" stopIfTrue="1" operator="greaterThan">
      <formula>0</formula>
    </cfRule>
  </conditionalFormatting>
  <conditionalFormatting sqref="P11">
    <cfRule type="cellIs" dxfId="15243" priority="739" stopIfTrue="1" operator="lessThan">
      <formula>0</formula>
    </cfRule>
    <cfRule type="cellIs" dxfId="15242" priority="740" stopIfTrue="1" operator="greaterThan">
      <formula>0</formula>
    </cfRule>
  </conditionalFormatting>
  <conditionalFormatting sqref="P11">
    <cfRule type="cellIs" dxfId="15241" priority="737" stopIfTrue="1" operator="lessThan">
      <formula>0</formula>
    </cfRule>
    <cfRule type="cellIs" dxfId="15240" priority="738" stopIfTrue="1" operator="greaterThan">
      <formula>0</formula>
    </cfRule>
  </conditionalFormatting>
  <conditionalFormatting sqref="P11">
    <cfRule type="cellIs" dxfId="15239" priority="735" stopIfTrue="1" operator="lessThan">
      <formula>0</formula>
    </cfRule>
    <cfRule type="cellIs" dxfId="15238" priority="736" stopIfTrue="1" operator="greaterThan">
      <formula>0</formula>
    </cfRule>
  </conditionalFormatting>
  <conditionalFormatting sqref="P11">
    <cfRule type="cellIs" dxfId="15237" priority="733" stopIfTrue="1" operator="lessThan">
      <formula>0</formula>
    </cfRule>
    <cfRule type="cellIs" dxfId="15236" priority="734" stopIfTrue="1" operator="greaterThan">
      <formula>0</formula>
    </cfRule>
  </conditionalFormatting>
  <conditionalFormatting sqref="P11">
    <cfRule type="cellIs" dxfId="15235" priority="731" stopIfTrue="1" operator="lessThan">
      <formula>0</formula>
    </cfRule>
    <cfRule type="cellIs" dxfId="15234" priority="732" stopIfTrue="1" operator="greaterThan">
      <formula>0</formula>
    </cfRule>
  </conditionalFormatting>
  <conditionalFormatting sqref="P11">
    <cfRule type="cellIs" dxfId="15233" priority="729" stopIfTrue="1" operator="lessThan">
      <formula>0</formula>
    </cfRule>
    <cfRule type="cellIs" dxfId="15232" priority="730" stopIfTrue="1" operator="greaterThan">
      <formula>0</formula>
    </cfRule>
  </conditionalFormatting>
  <conditionalFormatting sqref="P11">
    <cfRule type="cellIs" dxfId="15231" priority="727" stopIfTrue="1" operator="lessThan">
      <formula>0</formula>
    </cfRule>
    <cfRule type="cellIs" dxfId="15230" priority="728" stopIfTrue="1" operator="greaterThan">
      <formula>0</formula>
    </cfRule>
  </conditionalFormatting>
  <conditionalFormatting sqref="P11">
    <cfRule type="cellIs" dxfId="15229" priority="725" stopIfTrue="1" operator="lessThan">
      <formula>0</formula>
    </cfRule>
    <cfRule type="cellIs" dxfId="15228" priority="726" stopIfTrue="1" operator="greaterThan">
      <formula>0</formula>
    </cfRule>
  </conditionalFormatting>
  <conditionalFormatting sqref="P11">
    <cfRule type="cellIs" dxfId="15227" priority="723" stopIfTrue="1" operator="lessThan">
      <formula>0</formula>
    </cfRule>
    <cfRule type="cellIs" dxfId="15226" priority="724" stopIfTrue="1" operator="greaterThan">
      <formula>0</formula>
    </cfRule>
  </conditionalFormatting>
  <conditionalFormatting sqref="P11">
    <cfRule type="cellIs" dxfId="15225" priority="721" stopIfTrue="1" operator="lessThan">
      <formula>0</formula>
    </cfRule>
    <cfRule type="cellIs" dxfId="15224" priority="722" stopIfTrue="1" operator="greaterThan">
      <formula>0</formula>
    </cfRule>
  </conditionalFormatting>
  <conditionalFormatting sqref="P11">
    <cfRule type="cellIs" dxfId="15223" priority="719" stopIfTrue="1" operator="lessThan">
      <formula>0</formula>
    </cfRule>
    <cfRule type="cellIs" dxfId="15222" priority="720" stopIfTrue="1" operator="greaterThan">
      <formula>0</formula>
    </cfRule>
  </conditionalFormatting>
  <conditionalFormatting sqref="P11">
    <cfRule type="cellIs" dxfId="15221" priority="717" stopIfTrue="1" operator="lessThan">
      <formula>0</formula>
    </cfRule>
    <cfRule type="cellIs" dxfId="15220" priority="718" stopIfTrue="1" operator="greaterThan">
      <formula>0</formula>
    </cfRule>
  </conditionalFormatting>
  <conditionalFormatting sqref="P11">
    <cfRule type="cellIs" dxfId="15219" priority="715" stopIfTrue="1" operator="lessThan">
      <formula>0</formula>
    </cfRule>
    <cfRule type="cellIs" dxfId="15218" priority="716" stopIfTrue="1" operator="greaterThan">
      <formula>0</formula>
    </cfRule>
  </conditionalFormatting>
  <conditionalFormatting sqref="P11">
    <cfRule type="cellIs" dxfId="15217" priority="713" stopIfTrue="1" operator="lessThan">
      <formula>0</formula>
    </cfRule>
    <cfRule type="cellIs" dxfId="15216" priority="714" stopIfTrue="1" operator="greaterThan">
      <formula>0</formula>
    </cfRule>
  </conditionalFormatting>
  <conditionalFormatting sqref="P11">
    <cfRule type="cellIs" dxfId="15215" priority="711" stopIfTrue="1" operator="lessThan">
      <formula>0</formula>
    </cfRule>
    <cfRule type="cellIs" dxfId="15214" priority="712" stopIfTrue="1" operator="greaterThan">
      <formula>0</formula>
    </cfRule>
  </conditionalFormatting>
  <conditionalFormatting sqref="P11">
    <cfRule type="cellIs" dxfId="15213" priority="709" stopIfTrue="1" operator="lessThan">
      <formula>0</formula>
    </cfRule>
    <cfRule type="cellIs" dxfId="15212" priority="710" stopIfTrue="1" operator="greaterThan">
      <formula>0</formula>
    </cfRule>
  </conditionalFormatting>
  <conditionalFormatting sqref="P11">
    <cfRule type="cellIs" dxfId="15211" priority="707" stopIfTrue="1" operator="lessThan">
      <formula>0</formula>
    </cfRule>
    <cfRule type="cellIs" dxfId="15210" priority="708" stopIfTrue="1" operator="greaterThan">
      <formula>0</formula>
    </cfRule>
  </conditionalFormatting>
  <conditionalFormatting sqref="P11">
    <cfRule type="cellIs" dxfId="15209" priority="705" stopIfTrue="1" operator="lessThan">
      <formula>0</formula>
    </cfRule>
    <cfRule type="cellIs" dxfId="15208" priority="706" stopIfTrue="1" operator="greaterThan">
      <formula>0</formula>
    </cfRule>
  </conditionalFormatting>
  <conditionalFormatting sqref="P11">
    <cfRule type="cellIs" dxfId="15207" priority="703" stopIfTrue="1" operator="lessThan">
      <formula>0</formula>
    </cfRule>
    <cfRule type="cellIs" dxfId="15206" priority="704" stopIfTrue="1" operator="greaterThan">
      <formula>0</formula>
    </cfRule>
  </conditionalFormatting>
  <conditionalFormatting sqref="P11">
    <cfRule type="cellIs" dxfId="15205" priority="701" stopIfTrue="1" operator="lessThan">
      <formula>0</formula>
    </cfRule>
    <cfRule type="cellIs" dxfId="15204" priority="702" stopIfTrue="1" operator="greaterThan">
      <formula>0</formula>
    </cfRule>
  </conditionalFormatting>
  <conditionalFormatting sqref="P11">
    <cfRule type="cellIs" dxfId="15203" priority="699" stopIfTrue="1" operator="lessThan">
      <formula>0</formula>
    </cfRule>
    <cfRule type="cellIs" dxfId="15202" priority="700" stopIfTrue="1" operator="greaterThan">
      <formula>0</formula>
    </cfRule>
  </conditionalFormatting>
  <conditionalFormatting sqref="P11">
    <cfRule type="cellIs" dxfId="15201" priority="697" stopIfTrue="1" operator="lessThan">
      <formula>0</formula>
    </cfRule>
    <cfRule type="cellIs" dxfId="15200" priority="698" stopIfTrue="1" operator="greaterThan">
      <formula>0</formula>
    </cfRule>
  </conditionalFormatting>
  <conditionalFormatting sqref="P11">
    <cfRule type="cellIs" dxfId="15199" priority="695" stopIfTrue="1" operator="lessThan">
      <formula>0</formula>
    </cfRule>
    <cfRule type="cellIs" dxfId="15198" priority="696" stopIfTrue="1" operator="greaterThan">
      <formula>0</formula>
    </cfRule>
  </conditionalFormatting>
  <conditionalFormatting sqref="P11">
    <cfRule type="cellIs" dxfId="15197" priority="693" stopIfTrue="1" operator="lessThan">
      <formula>0</formula>
    </cfRule>
    <cfRule type="cellIs" dxfId="15196" priority="694" stopIfTrue="1" operator="greaterThan">
      <formula>0</formula>
    </cfRule>
  </conditionalFormatting>
  <conditionalFormatting sqref="P11">
    <cfRule type="cellIs" dxfId="15195" priority="691" stopIfTrue="1" operator="lessThan">
      <formula>0</formula>
    </cfRule>
    <cfRule type="cellIs" dxfId="15194" priority="692" stopIfTrue="1" operator="greaterThan">
      <formula>0</formula>
    </cfRule>
  </conditionalFormatting>
  <conditionalFormatting sqref="P11">
    <cfRule type="cellIs" dxfId="15193" priority="689" stopIfTrue="1" operator="lessThan">
      <formula>0</formula>
    </cfRule>
    <cfRule type="cellIs" dxfId="15192" priority="690" stopIfTrue="1" operator="greaterThan">
      <formula>0</formula>
    </cfRule>
  </conditionalFormatting>
  <conditionalFormatting sqref="P11">
    <cfRule type="cellIs" dxfId="15191" priority="687" stopIfTrue="1" operator="lessThan">
      <formula>0</formula>
    </cfRule>
    <cfRule type="cellIs" dxfId="15190" priority="688" stopIfTrue="1" operator="greaterThan">
      <formula>0</formula>
    </cfRule>
  </conditionalFormatting>
  <conditionalFormatting sqref="P11">
    <cfRule type="cellIs" dxfId="15189" priority="685" stopIfTrue="1" operator="lessThan">
      <formula>0</formula>
    </cfRule>
    <cfRule type="cellIs" dxfId="15188" priority="686" stopIfTrue="1" operator="greaterThan">
      <formula>0</formula>
    </cfRule>
  </conditionalFormatting>
  <conditionalFormatting sqref="P11">
    <cfRule type="cellIs" dxfId="15187" priority="683" stopIfTrue="1" operator="lessThan">
      <formula>0</formula>
    </cfRule>
    <cfRule type="cellIs" dxfId="15186" priority="684" stopIfTrue="1" operator="greaterThan">
      <formula>0</formula>
    </cfRule>
  </conditionalFormatting>
  <conditionalFormatting sqref="P11">
    <cfRule type="cellIs" dxfId="15185" priority="681" stopIfTrue="1" operator="lessThan">
      <formula>0</formula>
    </cfRule>
    <cfRule type="cellIs" dxfId="15184" priority="682" stopIfTrue="1" operator="greaterThan">
      <formula>0</formula>
    </cfRule>
  </conditionalFormatting>
  <conditionalFormatting sqref="P11">
    <cfRule type="cellIs" dxfId="15183" priority="679" stopIfTrue="1" operator="lessThan">
      <formula>0</formula>
    </cfRule>
    <cfRule type="cellIs" dxfId="15182" priority="680" stopIfTrue="1" operator="greaterThan">
      <formula>0</formula>
    </cfRule>
  </conditionalFormatting>
  <conditionalFormatting sqref="P11">
    <cfRule type="cellIs" dxfId="15181" priority="677" stopIfTrue="1" operator="lessThan">
      <formula>0</formula>
    </cfRule>
    <cfRule type="cellIs" dxfId="15180" priority="678" stopIfTrue="1" operator="greaterThan">
      <formula>0</formula>
    </cfRule>
  </conditionalFormatting>
  <conditionalFormatting sqref="P11">
    <cfRule type="cellIs" dxfId="15179" priority="675" stopIfTrue="1" operator="lessThan">
      <formula>0</formula>
    </cfRule>
    <cfRule type="cellIs" dxfId="15178" priority="676" stopIfTrue="1" operator="greaterThan">
      <formula>0</formula>
    </cfRule>
  </conditionalFormatting>
  <conditionalFormatting sqref="P11">
    <cfRule type="cellIs" dxfId="15177" priority="673" stopIfTrue="1" operator="lessThan">
      <formula>0</formula>
    </cfRule>
    <cfRule type="cellIs" dxfId="15176" priority="674" stopIfTrue="1" operator="greaterThan">
      <formula>0</formula>
    </cfRule>
  </conditionalFormatting>
  <conditionalFormatting sqref="P9">
    <cfRule type="cellIs" dxfId="15175" priority="839" stopIfTrue="1" operator="lessThan">
      <formula>0</formula>
    </cfRule>
    <cfRule type="cellIs" dxfId="15174" priority="840" stopIfTrue="1" operator="greaterThan">
      <formula>0</formula>
    </cfRule>
  </conditionalFormatting>
  <conditionalFormatting sqref="P9">
    <cfRule type="cellIs" dxfId="15173" priority="837" stopIfTrue="1" operator="lessThan">
      <formula>0</formula>
    </cfRule>
    <cfRule type="cellIs" dxfId="15172" priority="838" stopIfTrue="1" operator="greaterThan">
      <formula>0</formula>
    </cfRule>
  </conditionalFormatting>
  <conditionalFormatting sqref="P9">
    <cfRule type="cellIs" dxfId="15171" priority="835" stopIfTrue="1" operator="lessThan">
      <formula>0</formula>
    </cfRule>
    <cfRule type="cellIs" dxfId="15170" priority="836" stopIfTrue="1" operator="greaterThan">
      <formula>0</formula>
    </cfRule>
  </conditionalFormatting>
  <conditionalFormatting sqref="P9">
    <cfRule type="cellIs" dxfId="15169" priority="833" stopIfTrue="1" operator="lessThan">
      <formula>0</formula>
    </cfRule>
    <cfRule type="cellIs" dxfId="15168" priority="834" stopIfTrue="1" operator="greaterThan">
      <formula>0</formula>
    </cfRule>
  </conditionalFormatting>
  <conditionalFormatting sqref="P9">
    <cfRule type="cellIs" dxfId="15167" priority="831" stopIfTrue="1" operator="lessThan">
      <formula>0</formula>
    </cfRule>
    <cfRule type="cellIs" dxfId="15166" priority="832" stopIfTrue="1" operator="greaterThan">
      <formula>0</formula>
    </cfRule>
  </conditionalFormatting>
  <conditionalFormatting sqref="P9">
    <cfRule type="cellIs" dxfId="15165" priority="829" stopIfTrue="1" operator="lessThan">
      <formula>0</formula>
    </cfRule>
    <cfRule type="cellIs" dxfId="15164" priority="830" stopIfTrue="1" operator="greaterThan">
      <formula>0</formula>
    </cfRule>
  </conditionalFormatting>
  <conditionalFormatting sqref="P9">
    <cfRule type="cellIs" dxfId="15163" priority="827" stopIfTrue="1" operator="lessThan">
      <formula>0</formula>
    </cfRule>
    <cfRule type="cellIs" dxfId="15162" priority="828" stopIfTrue="1" operator="greaterThan">
      <formula>0</formula>
    </cfRule>
  </conditionalFormatting>
  <conditionalFormatting sqref="P9">
    <cfRule type="cellIs" dxfId="15161" priority="825" stopIfTrue="1" operator="lessThan">
      <formula>0</formula>
    </cfRule>
    <cfRule type="cellIs" dxfId="15160" priority="826" stopIfTrue="1" operator="greaterThan">
      <formula>0</formula>
    </cfRule>
  </conditionalFormatting>
  <conditionalFormatting sqref="P9">
    <cfRule type="cellIs" dxfId="15159" priority="823" stopIfTrue="1" operator="lessThan">
      <formula>0</formula>
    </cfRule>
    <cfRule type="cellIs" dxfId="15158" priority="824" stopIfTrue="1" operator="greaterThan">
      <formula>0</formula>
    </cfRule>
  </conditionalFormatting>
  <conditionalFormatting sqref="P9">
    <cfRule type="cellIs" dxfId="15157" priority="821" stopIfTrue="1" operator="lessThan">
      <formula>0</formula>
    </cfRule>
    <cfRule type="cellIs" dxfId="15156" priority="822" stopIfTrue="1" operator="greaterThan">
      <formula>0</formula>
    </cfRule>
  </conditionalFormatting>
  <conditionalFormatting sqref="P9">
    <cfRule type="cellIs" dxfId="15155" priority="819" stopIfTrue="1" operator="lessThan">
      <formula>0</formula>
    </cfRule>
    <cfRule type="cellIs" dxfId="15154" priority="820" stopIfTrue="1" operator="greaterThan">
      <formula>0</formula>
    </cfRule>
  </conditionalFormatting>
  <conditionalFormatting sqref="P9">
    <cfRule type="cellIs" dxfId="15153" priority="817" stopIfTrue="1" operator="lessThan">
      <formula>0</formula>
    </cfRule>
    <cfRule type="cellIs" dxfId="15152" priority="818" stopIfTrue="1" operator="greaterThan">
      <formula>0</formula>
    </cfRule>
  </conditionalFormatting>
  <conditionalFormatting sqref="P9">
    <cfRule type="cellIs" dxfId="15151" priority="815" stopIfTrue="1" operator="lessThan">
      <formula>0</formula>
    </cfRule>
    <cfRule type="cellIs" dxfId="15150" priority="816" stopIfTrue="1" operator="greaterThan">
      <formula>0</formula>
    </cfRule>
  </conditionalFormatting>
  <conditionalFormatting sqref="P9">
    <cfRule type="cellIs" dxfId="15149" priority="813" stopIfTrue="1" operator="lessThan">
      <formula>0</formula>
    </cfRule>
    <cfRule type="cellIs" dxfId="15148" priority="814" stopIfTrue="1" operator="greaterThan">
      <formula>0</formula>
    </cfRule>
  </conditionalFormatting>
  <conditionalFormatting sqref="P9">
    <cfRule type="cellIs" dxfId="15147" priority="811" stopIfTrue="1" operator="lessThan">
      <formula>0</formula>
    </cfRule>
    <cfRule type="cellIs" dxfId="15146" priority="812" stopIfTrue="1" operator="greaterThan">
      <formula>0</formula>
    </cfRule>
  </conditionalFormatting>
  <conditionalFormatting sqref="P9">
    <cfRule type="cellIs" dxfId="15145" priority="809" stopIfTrue="1" operator="lessThan">
      <formula>0</formula>
    </cfRule>
    <cfRule type="cellIs" dxfId="15144" priority="810" stopIfTrue="1" operator="greaterThan">
      <formula>0</formula>
    </cfRule>
  </conditionalFormatting>
  <conditionalFormatting sqref="P9">
    <cfRule type="cellIs" dxfId="15143" priority="807" stopIfTrue="1" operator="lessThan">
      <formula>0</formula>
    </cfRule>
    <cfRule type="cellIs" dxfId="15142" priority="808" stopIfTrue="1" operator="greaterThan">
      <formula>0</formula>
    </cfRule>
  </conditionalFormatting>
  <conditionalFormatting sqref="P9">
    <cfRule type="cellIs" dxfId="15141" priority="805" stopIfTrue="1" operator="lessThan">
      <formula>0</formula>
    </cfRule>
    <cfRule type="cellIs" dxfId="15140" priority="806" stopIfTrue="1" operator="greaterThan">
      <formula>0</formula>
    </cfRule>
  </conditionalFormatting>
  <conditionalFormatting sqref="P9">
    <cfRule type="cellIs" dxfId="15139" priority="803" stopIfTrue="1" operator="lessThan">
      <formula>0</formula>
    </cfRule>
    <cfRule type="cellIs" dxfId="15138" priority="804" stopIfTrue="1" operator="greaterThan">
      <formula>0</formula>
    </cfRule>
  </conditionalFormatting>
  <conditionalFormatting sqref="P9">
    <cfRule type="cellIs" dxfId="15137" priority="801" stopIfTrue="1" operator="lessThan">
      <formula>0</formula>
    </cfRule>
    <cfRule type="cellIs" dxfId="15136" priority="802" stopIfTrue="1" operator="greaterThan">
      <formula>0</formula>
    </cfRule>
  </conditionalFormatting>
  <conditionalFormatting sqref="P9">
    <cfRule type="cellIs" dxfId="15135" priority="799" stopIfTrue="1" operator="lessThan">
      <formula>0</formula>
    </cfRule>
    <cfRule type="cellIs" dxfId="15134" priority="800" stopIfTrue="1" operator="greaterThan">
      <formula>0</formula>
    </cfRule>
  </conditionalFormatting>
  <conditionalFormatting sqref="P9">
    <cfRule type="cellIs" dxfId="15133" priority="797" stopIfTrue="1" operator="lessThan">
      <formula>0</formula>
    </cfRule>
    <cfRule type="cellIs" dxfId="15132" priority="798" stopIfTrue="1" operator="greaterThan">
      <formula>0</formula>
    </cfRule>
  </conditionalFormatting>
  <conditionalFormatting sqref="P9">
    <cfRule type="cellIs" dxfId="15131" priority="795" stopIfTrue="1" operator="lessThan">
      <formula>0</formula>
    </cfRule>
    <cfRule type="cellIs" dxfId="15130" priority="796" stopIfTrue="1" operator="greaterThan">
      <formula>0</formula>
    </cfRule>
  </conditionalFormatting>
  <conditionalFormatting sqref="P9">
    <cfRule type="cellIs" dxfId="15129" priority="793" stopIfTrue="1" operator="lessThan">
      <formula>0</formula>
    </cfRule>
    <cfRule type="cellIs" dxfId="15128" priority="794" stopIfTrue="1" operator="greaterThan">
      <formula>0</formula>
    </cfRule>
  </conditionalFormatting>
  <conditionalFormatting sqref="P9">
    <cfRule type="cellIs" dxfId="15127" priority="791" stopIfTrue="1" operator="lessThan">
      <formula>0</formula>
    </cfRule>
    <cfRule type="cellIs" dxfId="15126" priority="792" stopIfTrue="1" operator="greaterThan">
      <formula>0</formula>
    </cfRule>
  </conditionalFormatting>
  <conditionalFormatting sqref="P9">
    <cfRule type="cellIs" dxfId="15125" priority="789" stopIfTrue="1" operator="lessThan">
      <formula>0</formula>
    </cfRule>
    <cfRule type="cellIs" dxfId="15124" priority="790" stopIfTrue="1" operator="greaterThan">
      <formula>0</formula>
    </cfRule>
  </conditionalFormatting>
  <conditionalFormatting sqref="P9">
    <cfRule type="cellIs" dxfId="15123" priority="787" stopIfTrue="1" operator="lessThan">
      <formula>0</formula>
    </cfRule>
    <cfRule type="cellIs" dxfId="15122" priority="788" stopIfTrue="1" operator="greaterThan">
      <formula>0</formula>
    </cfRule>
  </conditionalFormatting>
  <conditionalFormatting sqref="P9">
    <cfRule type="cellIs" dxfId="15121" priority="785" stopIfTrue="1" operator="lessThan">
      <formula>0</formula>
    </cfRule>
    <cfRule type="cellIs" dxfId="15120" priority="786" stopIfTrue="1" operator="greaterThan">
      <formula>0</formula>
    </cfRule>
  </conditionalFormatting>
  <conditionalFormatting sqref="P9">
    <cfRule type="cellIs" dxfId="15119" priority="783" stopIfTrue="1" operator="lessThan">
      <formula>0</formula>
    </cfRule>
    <cfRule type="cellIs" dxfId="15118" priority="784" stopIfTrue="1" operator="greaterThan">
      <formula>0</formula>
    </cfRule>
  </conditionalFormatting>
  <conditionalFormatting sqref="P9">
    <cfRule type="cellIs" dxfId="15117" priority="781" stopIfTrue="1" operator="lessThan">
      <formula>0</formula>
    </cfRule>
    <cfRule type="cellIs" dxfId="15116" priority="782" stopIfTrue="1" operator="greaterThan">
      <formula>0</formula>
    </cfRule>
  </conditionalFormatting>
  <conditionalFormatting sqref="P9">
    <cfRule type="cellIs" dxfId="15115" priority="779" stopIfTrue="1" operator="lessThan">
      <formula>0</formula>
    </cfRule>
    <cfRule type="cellIs" dxfId="15114" priority="780" stopIfTrue="1" operator="greaterThan">
      <formula>0</formula>
    </cfRule>
  </conditionalFormatting>
  <conditionalFormatting sqref="P9">
    <cfRule type="cellIs" dxfId="15113" priority="777" stopIfTrue="1" operator="lessThan">
      <formula>0</formula>
    </cfRule>
    <cfRule type="cellIs" dxfId="15112" priority="778" stopIfTrue="1" operator="greaterThan">
      <formula>0</formula>
    </cfRule>
  </conditionalFormatting>
  <conditionalFormatting sqref="P9">
    <cfRule type="cellIs" dxfId="15111" priority="775" stopIfTrue="1" operator="lessThan">
      <formula>0</formula>
    </cfRule>
    <cfRule type="cellIs" dxfId="15110" priority="776" stopIfTrue="1" operator="greaterThan">
      <formula>0</formula>
    </cfRule>
  </conditionalFormatting>
  <conditionalFormatting sqref="P9">
    <cfRule type="cellIs" dxfId="15109" priority="773" stopIfTrue="1" operator="lessThan">
      <formula>0</formula>
    </cfRule>
    <cfRule type="cellIs" dxfId="15108" priority="774" stopIfTrue="1" operator="greaterThan">
      <formula>0</formula>
    </cfRule>
  </conditionalFormatting>
  <conditionalFormatting sqref="P9">
    <cfRule type="cellIs" dxfId="15107" priority="771" stopIfTrue="1" operator="lessThan">
      <formula>0</formula>
    </cfRule>
    <cfRule type="cellIs" dxfId="15106" priority="772" stopIfTrue="1" operator="greaterThan">
      <formula>0</formula>
    </cfRule>
  </conditionalFormatting>
  <conditionalFormatting sqref="P9">
    <cfRule type="cellIs" dxfId="15105" priority="769" stopIfTrue="1" operator="lessThan">
      <formula>0</formula>
    </cfRule>
    <cfRule type="cellIs" dxfId="15104" priority="770" stopIfTrue="1" operator="greaterThan">
      <formula>0</formula>
    </cfRule>
  </conditionalFormatting>
  <conditionalFormatting sqref="P9">
    <cfRule type="cellIs" dxfId="15103" priority="767" stopIfTrue="1" operator="lessThan">
      <formula>0</formula>
    </cfRule>
    <cfRule type="cellIs" dxfId="15102" priority="768" stopIfTrue="1" operator="greaterThan">
      <formula>0</formula>
    </cfRule>
  </conditionalFormatting>
  <conditionalFormatting sqref="P9">
    <cfRule type="cellIs" dxfId="15101" priority="765" stopIfTrue="1" operator="lessThan">
      <formula>0</formula>
    </cfRule>
    <cfRule type="cellIs" dxfId="15100" priority="766" stopIfTrue="1" operator="greaterThan">
      <formula>0</formula>
    </cfRule>
  </conditionalFormatting>
  <conditionalFormatting sqref="P9">
    <cfRule type="cellIs" dxfId="15099" priority="763" stopIfTrue="1" operator="lessThan">
      <formula>0</formula>
    </cfRule>
    <cfRule type="cellIs" dxfId="15098" priority="764" stopIfTrue="1" operator="greaterThan">
      <formula>0</formula>
    </cfRule>
  </conditionalFormatting>
  <conditionalFormatting sqref="P9">
    <cfRule type="cellIs" dxfId="15097" priority="761" stopIfTrue="1" operator="lessThan">
      <formula>0</formula>
    </cfRule>
    <cfRule type="cellIs" dxfId="15096" priority="762" stopIfTrue="1" operator="greaterThan">
      <formula>0</formula>
    </cfRule>
  </conditionalFormatting>
  <conditionalFormatting sqref="P9">
    <cfRule type="cellIs" dxfId="15095" priority="759" stopIfTrue="1" operator="lessThan">
      <formula>0</formula>
    </cfRule>
    <cfRule type="cellIs" dxfId="15094" priority="760" stopIfTrue="1" operator="greaterThan">
      <formula>0</formula>
    </cfRule>
  </conditionalFormatting>
  <conditionalFormatting sqref="P9">
    <cfRule type="cellIs" dxfId="15093" priority="757" stopIfTrue="1" operator="lessThan">
      <formula>0</formula>
    </cfRule>
    <cfRule type="cellIs" dxfId="15092" priority="758" stopIfTrue="1" operator="greaterThan">
      <formula>0</formula>
    </cfRule>
  </conditionalFormatting>
  <conditionalFormatting sqref="P13">
    <cfRule type="cellIs" dxfId="15091" priority="671" stopIfTrue="1" operator="lessThan">
      <formula>0</formula>
    </cfRule>
    <cfRule type="cellIs" dxfId="15090" priority="672" stopIfTrue="1" operator="greaterThan">
      <formula>0</formula>
    </cfRule>
  </conditionalFormatting>
  <conditionalFormatting sqref="P13">
    <cfRule type="cellIs" dxfId="15089" priority="669" stopIfTrue="1" operator="lessThan">
      <formula>0</formula>
    </cfRule>
    <cfRule type="cellIs" dxfId="15088" priority="670" stopIfTrue="1" operator="greaterThan">
      <formula>0</formula>
    </cfRule>
  </conditionalFormatting>
  <conditionalFormatting sqref="P13">
    <cfRule type="cellIs" dxfId="15087" priority="667" stopIfTrue="1" operator="lessThan">
      <formula>0</formula>
    </cfRule>
    <cfRule type="cellIs" dxfId="15086" priority="668" stopIfTrue="1" operator="greaterThan">
      <formula>0</formula>
    </cfRule>
  </conditionalFormatting>
  <conditionalFormatting sqref="P13">
    <cfRule type="cellIs" dxfId="15085" priority="665" stopIfTrue="1" operator="lessThan">
      <formula>0</formula>
    </cfRule>
    <cfRule type="cellIs" dxfId="15084" priority="666" stopIfTrue="1" operator="greaterThan">
      <formula>0</formula>
    </cfRule>
  </conditionalFormatting>
  <conditionalFormatting sqref="P13">
    <cfRule type="cellIs" dxfId="15083" priority="663" stopIfTrue="1" operator="lessThan">
      <formula>0</formula>
    </cfRule>
    <cfRule type="cellIs" dxfId="15082" priority="664" stopIfTrue="1" operator="greaterThan">
      <formula>0</formula>
    </cfRule>
  </conditionalFormatting>
  <conditionalFormatting sqref="P13">
    <cfRule type="cellIs" dxfId="15081" priority="661" stopIfTrue="1" operator="lessThan">
      <formula>0</formula>
    </cfRule>
    <cfRule type="cellIs" dxfId="15080" priority="662" stopIfTrue="1" operator="greaterThan">
      <formula>0</formula>
    </cfRule>
  </conditionalFormatting>
  <conditionalFormatting sqref="P13">
    <cfRule type="cellIs" dxfId="15079" priority="659" stopIfTrue="1" operator="lessThan">
      <formula>0</formula>
    </cfRule>
    <cfRule type="cellIs" dxfId="15078" priority="660" stopIfTrue="1" operator="greaterThan">
      <formula>0</formula>
    </cfRule>
  </conditionalFormatting>
  <conditionalFormatting sqref="P13">
    <cfRule type="cellIs" dxfId="15077" priority="657" stopIfTrue="1" operator="lessThan">
      <formula>0</formula>
    </cfRule>
    <cfRule type="cellIs" dxfId="15076" priority="658" stopIfTrue="1" operator="greaterThan">
      <formula>0</formula>
    </cfRule>
  </conditionalFormatting>
  <conditionalFormatting sqref="P13">
    <cfRule type="cellIs" dxfId="15075" priority="655" stopIfTrue="1" operator="lessThan">
      <formula>0</formula>
    </cfRule>
    <cfRule type="cellIs" dxfId="15074" priority="656" stopIfTrue="1" operator="greaterThan">
      <formula>0</formula>
    </cfRule>
  </conditionalFormatting>
  <conditionalFormatting sqref="P13">
    <cfRule type="cellIs" dxfId="15073" priority="653" stopIfTrue="1" operator="lessThan">
      <formula>0</formula>
    </cfRule>
    <cfRule type="cellIs" dxfId="15072" priority="654" stopIfTrue="1" operator="greaterThan">
      <formula>0</formula>
    </cfRule>
  </conditionalFormatting>
  <conditionalFormatting sqref="P13">
    <cfRule type="cellIs" dxfId="15071" priority="651" stopIfTrue="1" operator="lessThan">
      <formula>0</formula>
    </cfRule>
    <cfRule type="cellIs" dxfId="15070" priority="652" stopIfTrue="1" operator="greaterThan">
      <formula>0</formula>
    </cfRule>
  </conditionalFormatting>
  <conditionalFormatting sqref="P13">
    <cfRule type="cellIs" dxfId="15069" priority="649" stopIfTrue="1" operator="lessThan">
      <formula>0</formula>
    </cfRule>
    <cfRule type="cellIs" dxfId="15068" priority="650" stopIfTrue="1" operator="greaterThan">
      <formula>0</formula>
    </cfRule>
  </conditionalFormatting>
  <conditionalFormatting sqref="P13">
    <cfRule type="cellIs" dxfId="15067" priority="647" stopIfTrue="1" operator="lessThan">
      <formula>0</formula>
    </cfRule>
    <cfRule type="cellIs" dxfId="15066" priority="648" stopIfTrue="1" operator="greaterThan">
      <formula>0</formula>
    </cfRule>
  </conditionalFormatting>
  <conditionalFormatting sqref="P13">
    <cfRule type="cellIs" dxfId="15065" priority="645" stopIfTrue="1" operator="lessThan">
      <formula>0</formula>
    </cfRule>
    <cfRule type="cellIs" dxfId="15064" priority="646" stopIfTrue="1" operator="greaterThan">
      <formula>0</formula>
    </cfRule>
  </conditionalFormatting>
  <conditionalFormatting sqref="P13">
    <cfRule type="cellIs" dxfId="15063" priority="643" stopIfTrue="1" operator="lessThan">
      <formula>0</formula>
    </cfRule>
    <cfRule type="cellIs" dxfId="15062" priority="644" stopIfTrue="1" operator="greaterThan">
      <formula>0</formula>
    </cfRule>
  </conditionalFormatting>
  <conditionalFormatting sqref="P13">
    <cfRule type="cellIs" dxfId="15061" priority="641" stopIfTrue="1" operator="lessThan">
      <formula>0</formula>
    </cfRule>
    <cfRule type="cellIs" dxfId="15060" priority="642" stopIfTrue="1" operator="greaterThan">
      <formula>0</formula>
    </cfRule>
  </conditionalFormatting>
  <conditionalFormatting sqref="P13">
    <cfRule type="cellIs" dxfId="15059" priority="639" stopIfTrue="1" operator="lessThan">
      <formula>0</formula>
    </cfRule>
    <cfRule type="cellIs" dxfId="15058" priority="640" stopIfTrue="1" operator="greaterThan">
      <formula>0</formula>
    </cfRule>
  </conditionalFormatting>
  <conditionalFormatting sqref="P13">
    <cfRule type="cellIs" dxfId="15057" priority="637" stopIfTrue="1" operator="lessThan">
      <formula>0</formula>
    </cfRule>
    <cfRule type="cellIs" dxfId="15056" priority="638" stopIfTrue="1" operator="greaterThan">
      <formula>0</formula>
    </cfRule>
  </conditionalFormatting>
  <conditionalFormatting sqref="P13">
    <cfRule type="cellIs" dxfId="15055" priority="635" stopIfTrue="1" operator="lessThan">
      <formula>0</formula>
    </cfRule>
    <cfRule type="cellIs" dxfId="15054" priority="636" stopIfTrue="1" operator="greaterThan">
      <formula>0</formula>
    </cfRule>
  </conditionalFormatting>
  <conditionalFormatting sqref="P13">
    <cfRule type="cellIs" dxfId="15053" priority="633" stopIfTrue="1" operator="lessThan">
      <formula>0</formula>
    </cfRule>
    <cfRule type="cellIs" dxfId="15052" priority="634" stopIfTrue="1" operator="greaterThan">
      <formula>0</formula>
    </cfRule>
  </conditionalFormatting>
  <conditionalFormatting sqref="P13">
    <cfRule type="cellIs" dxfId="15051" priority="631" stopIfTrue="1" operator="lessThan">
      <formula>0</formula>
    </cfRule>
    <cfRule type="cellIs" dxfId="15050" priority="632" stopIfTrue="1" operator="greaterThan">
      <formula>0</formula>
    </cfRule>
  </conditionalFormatting>
  <conditionalFormatting sqref="P13">
    <cfRule type="cellIs" dxfId="15049" priority="629" stopIfTrue="1" operator="lessThan">
      <formula>0</formula>
    </cfRule>
    <cfRule type="cellIs" dxfId="15048" priority="630" stopIfTrue="1" operator="greaterThan">
      <formula>0</formula>
    </cfRule>
  </conditionalFormatting>
  <conditionalFormatting sqref="P13">
    <cfRule type="cellIs" dxfId="15047" priority="627" stopIfTrue="1" operator="lessThan">
      <formula>0</formula>
    </cfRule>
    <cfRule type="cellIs" dxfId="15046" priority="628" stopIfTrue="1" operator="greaterThan">
      <formula>0</formula>
    </cfRule>
  </conditionalFormatting>
  <conditionalFormatting sqref="P13">
    <cfRule type="cellIs" dxfId="15045" priority="625" stopIfTrue="1" operator="lessThan">
      <formula>0</formula>
    </cfRule>
    <cfRule type="cellIs" dxfId="15044" priority="626" stopIfTrue="1" operator="greaterThan">
      <formula>0</formula>
    </cfRule>
  </conditionalFormatting>
  <conditionalFormatting sqref="P13">
    <cfRule type="cellIs" dxfId="15043" priority="623" stopIfTrue="1" operator="lessThan">
      <formula>0</formula>
    </cfRule>
    <cfRule type="cellIs" dxfId="15042" priority="624" stopIfTrue="1" operator="greaterThan">
      <formula>0</formula>
    </cfRule>
  </conditionalFormatting>
  <conditionalFormatting sqref="P13">
    <cfRule type="cellIs" dxfId="15041" priority="621" stopIfTrue="1" operator="lessThan">
      <formula>0</formula>
    </cfRule>
    <cfRule type="cellIs" dxfId="15040" priority="622" stopIfTrue="1" operator="greaterThan">
      <formula>0</formula>
    </cfRule>
  </conditionalFormatting>
  <conditionalFormatting sqref="P13">
    <cfRule type="cellIs" dxfId="15039" priority="619" stopIfTrue="1" operator="lessThan">
      <formula>0</formula>
    </cfRule>
    <cfRule type="cellIs" dxfId="15038" priority="620" stopIfTrue="1" operator="greaterThan">
      <formula>0</formula>
    </cfRule>
  </conditionalFormatting>
  <conditionalFormatting sqref="P13">
    <cfRule type="cellIs" dxfId="15037" priority="617" stopIfTrue="1" operator="lessThan">
      <formula>0</formula>
    </cfRule>
    <cfRule type="cellIs" dxfId="15036" priority="618" stopIfTrue="1" operator="greaterThan">
      <formula>0</formula>
    </cfRule>
  </conditionalFormatting>
  <conditionalFormatting sqref="P13">
    <cfRule type="cellIs" dxfId="15035" priority="615" stopIfTrue="1" operator="lessThan">
      <formula>0</formula>
    </cfRule>
    <cfRule type="cellIs" dxfId="15034" priority="616" stopIfTrue="1" operator="greaterThan">
      <formula>0</formula>
    </cfRule>
  </conditionalFormatting>
  <conditionalFormatting sqref="P13">
    <cfRule type="cellIs" dxfId="15033" priority="613" stopIfTrue="1" operator="lessThan">
      <formula>0</formula>
    </cfRule>
    <cfRule type="cellIs" dxfId="15032" priority="614" stopIfTrue="1" operator="greaterThan">
      <formula>0</formula>
    </cfRule>
  </conditionalFormatting>
  <conditionalFormatting sqref="P13">
    <cfRule type="cellIs" dxfId="15031" priority="611" stopIfTrue="1" operator="lessThan">
      <formula>0</formula>
    </cfRule>
    <cfRule type="cellIs" dxfId="15030" priority="612" stopIfTrue="1" operator="greaterThan">
      <formula>0</formula>
    </cfRule>
  </conditionalFormatting>
  <conditionalFormatting sqref="P13">
    <cfRule type="cellIs" dxfId="15029" priority="609" stopIfTrue="1" operator="lessThan">
      <formula>0</formula>
    </cfRule>
    <cfRule type="cellIs" dxfId="15028" priority="610" stopIfTrue="1" operator="greaterThan">
      <formula>0</formula>
    </cfRule>
  </conditionalFormatting>
  <conditionalFormatting sqref="P13">
    <cfRule type="cellIs" dxfId="15027" priority="607" stopIfTrue="1" operator="lessThan">
      <formula>0</formula>
    </cfRule>
    <cfRule type="cellIs" dxfId="15026" priority="608" stopIfTrue="1" operator="greaterThan">
      <formula>0</formula>
    </cfRule>
  </conditionalFormatting>
  <conditionalFormatting sqref="P13">
    <cfRule type="cellIs" dxfId="15025" priority="605" stopIfTrue="1" operator="lessThan">
      <formula>0</formula>
    </cfRule>
    <cfRule type="cellIs" dxfId="15024" priority="606" stopIfTrue="1" operator="greaterThan">
      <formula>0</formula>
    </cfRule>
  </conditionalFormatting>
  <conditionalFormatting sqref="P13">
    <cfRule type="cellIs" dxfId="15023" priority="603" stopIfTrue="1" operator="lessThan">
      <formula>0</formula>
    </cfRule>
    <cfRule type="cellIs" dxfId="15022" priority="604" stopIfTrue="1" operator="greaterThan">
      <formula>0</formula>
    </cfRule>
  </conditionalFormatting>
  <conditionalFormatting sqref="P13">
    <cfRule type="cellIs" dxfId="15021" priority="601" stopIfTrue="1" operator="lessThan">
      <formula>0</formula>
    </cfRule>
    <cfRule type="cellIs" dxfId="15020" priority="602" stopIfTrue="1" operator="greaterThan">
      <formula>0</formula>
    </cfRule>
  </conditionalFormatting>
  <conditionalFormatting sqref="P13">
    <cfRule type="cellIs" dxfId="15019" priority="599" stopIfTrue="1" operator="lessThan">
      <formula>0</formula>
    </cfRule>
    <cfRule type="cellIs" dxfId="15018" priority="600" stopIfTrue="1" operator="greaterThan">
      <formula>0</formula>
    </cfRule>
  </conditionalFormatting>
  <conditionalFormatting sqref="P13">
    <cfRule type="cellIs" dxfId="15017" priority="597" stopIfTrue="1" operator="lessThan">
      <formula>0</formula>
    </cfRule>
    <cfRule type="cellIs" dxfId="15016" priority="598" stopIfTrue="1" operator="greaterThan">
      <formula>0</formula>
    </cfRule>
  </conditionalFormatting>
  <conditionalFormatting sqref="P13">
    <cfRule type="cellIs" dxfId="15015" priority="595" stopIfTrue="1" operator="lessThan">
      <formula>0</formula>
    </cfRule>
    <cfRule type="cellIs" dxfId="15014" priority="596" stopIfTrue="1" operator="greaterThan">
      <formula>0</formula>
    </cfRule>
  </conditionalFormatting>
  <conditionalFormatting sqref="P13">
    <cfRule type="cellIs" dxfId="15013" priority="593" stopIfTrue="1" operator="lessThan">
      <formula>0</formula>
    </cfRule>
    <cfRule type="cellIs" dxfId="15012" priority="594" stopIfTrue="1" operator="greaterThan">
      <formula>0</formula>
    </cfRule>
  </conditionalFormatting>
  <conditionalFormatting sqref="P13">
    <cfRule type="cellIs" dxfId="15011" priority="591" stopIfTrue="1" operator="lessThan">
      <formula>0</formula>
    </cfRule>
    <cfRule type="cellIs" dxfId="15010" priority="592" stopIfTrue="1" operator="greaterThan">
      <formula>0</formula>
    </cfRule>
  </conditionalFormatting>
  <conditionalFormatting sqref="P13">
    <cfRule type="cellIs" dxfId="15009" priority="589" stopIfTrue="1" operator="lessThan">
      <formula>0</formula>
    </cfRule>
    <cfRule type="cellIs" dxfId="15008" priority="590" stopIfTrue="1" operator="greaterThan">
      <formula>0</formula>
    </cfRule>
  </conditionalFormatting>
  <conditionalFormatting sqref="P15">
    <cfRule type="cellIs" dxfId="15007" priority="587" stopIfTrue="1" operator="lessThan">
      <formula>0</formula>
    </cfRule>
    <cfRule type="cellIs" dxfId="15006" priority="588" stopIfTrue="1" operator="greaterThan">
      <formula>0</formula>
    </cfRule>
  </conditionalFormatting>
  <conditionalFormatting sqref="P15">
    <cfRule type="cellIs" dxfId="15005" priority="585" stopIfTrue="1" operator="lessThan">
      <formula>0</formula>
    </cfRule>
    <cfRule type="cellIs" dxfId="15004" priority="586" stopIfTrue="1" operator="greaterThan">
      <formula>0</formula>
    </cfRule>
  </conditionalFormatting>
  <conditionalFormatting sqref="P15">
    <cfRule type="cellIs" dxfId="15003" priority="583" stopIfTrue="1" operator="lessThan">
      <formula>0</formula>
    </cfRule>
    <cfRule type="cellIs" dxfId="15002" priority="584" stopIfTrue="1" operator="greaterThan">
      <formula>0</formula>
    </cfRule>
  </conditionalFormatting>
  <conditionalFormatting sqref="P15">
    <cfRule type="cellIs" dxfId="15001" priority="581" stopIfTrue="1" operator="lessThan">
      <formula>0</formula>
    </cfRule>
    <cfRule type="cellIs" dxfId="15000" priority="582" stopIfTrue="1" operator="greaterThan">
      <formula>0</formula>
    </cfRule>
  </conditionalFormatting>
  <conditionalFormatting sqref="P15">
    <cfRule type="cellIs" dxfId="14999" priority="579" stopIfTrue="1" operator="lessThan">
      <formula>0</formula>
    </cfRule>
    <cfRule type="cellIs" dxfId="14998" priority="580" stopIfTrue="1" operator="greaterThan">
      <formula>0</formula>
    </cfRule>
  </conditionalFormatting>
  <conditionalFormatting sqref="P15">
    <cfRule type="cellIs" dxfId="14997" priority="577" stopIfTrue="1" operator="lessThan">
      <formula>0</formula>
    </cfRule>
    <cfRule type="cellIs" dxfId="14996" priority="578" stopIfTrue="1" operator="greaterThan">
      <formula>0</formula>
    </cfRule>
  </conditionalFormatting>
  <conditionalFormatting sqref="P15">
    <cfRule type="cellIs" dxfId="14995" priority="575" stopIfTrue="1" operator="lessThan">
      <formula>0</formula>
    </cfRule>
    <cfRule type="cellIs" dxfId="14994" priority="576" stopIfTrue="1" operator="greaterThan">
      <formula>0</formula>
    </cfRule>
  </conditionalFormatting>
  <conditionalFormatting sqref="P15">
    <cfRule type="cellIs" dxfId="14993" priority="573" stopIfTrue="1" operator="lessThan">
      <formula>0</formula>
    </cfRule>
    <cfRule type="cellIs" dxfId="14992" priority="574" stopIfTrue="1" operator="greaterThan">
      <formula>0</formula>
    </cfRule>
  </conditionalFormatting>
  <conditionalFormatting sqref="P15">
    <cfRule type="cellIs" dxfId="14991" priority="571" stopIfTrue="1" operator="lessThan">
      <formula>0</formula>
    </cfRule>
    <cfRule type="cellIs" dxfId="14990" priority="572" stopIfTrue="1" operator="greaterThan">
      <formula>0</formula>
    </cfRule>
  </conditionalFormatting>
  <conditionalFormatting sqref="P15">
    <cfRule type="cellIs" dxfId="14989" priority="569" stopIfTrue="1" operator="lessThan">
      <formula>0</formula>
    </cfRule>
    <cfRule type="cellIs" dxfId="14988" priority="570" stopIfTrue="1" operator="greaterThan">
      <formula>0</formula>
    </cfRule>
  </conditionalFormatting>
  <conditionalFormatting sqref="P15">
    <cfRule type="cellIs" dxfId="14987" priority="567" stopIfTrue="1" operator="lessThan">
      <formula>0</formula>
    </cfRule>
    <cfRule type="cellIs" dxfId="14986" priority="568" stopIfTrue="1" operator="greaterThan">
      <formula>0</formula>
    </cfRule>
  </conditionalFormatting>
  <conditionalFormatting sqref="P15">
    <cfRule type="cellIs" dxfId="14985" priority="565" stopIfTrue="1" operator="lessThan">
      <formula>0</formula>
    </cfRule>
    <cfRule type="cellIs" dxfId="14984" priority="566" stopIfTrue="1" operator="greaterThan">
      <formula>0</formula>
    </cfRule>
  </conditionalFormatting>
  <conditionalFormatting sqref="P15">
    <cfRule type="cellIs" dxfId="14983" priority="563" stopIfTrue="1" operator="lessThan">
      <formula>0</formula>
    </cfRule>
    <cfRule type="cellIs" dxfId="14982" priority="564" stopIfTrue="1" operator="greaterThan">
      <formula>0</formula>
    </cfRule>
  </conditionalFormatting>
  <conditionalFormatting sqref="P15">
    <cfRule type="cellIs" dxfId="14981" priority="561" stopIfTrue="1" operator="lessThan">
      <formula>0</formula>
    </cfRule>
    <cfRule type="cellIs" dxfId="14980" priority="562" stopIfTrue="1" operator="greaterThan">
      <formula>0</formula>
    </cfRule>
  </conditionalFormatting>
  <conditionalFormatting sqref="P15">
    <cfRule type="cellIs" dxfId="14979" priority="559" stopIfTrue="1" operator="lessThan">
      <formula>0</formula>
    </cfRule>
    <cfRule type="cellIs" dxfId="14978" priority="560" stopIfTrue="1" operator="greaterThan">
      <formula>0</formula>
    </cfRule>
  </conditionalFormatting>
  <conditionalFormatting sqref="P15">
    <cfRule type="cellIs" dxfId="14977" priority="557" stopIfTrue="1" operator="lessThan">
      <formula>0</formula>
    </cfRule>
    <cfRule type="cellIs" dxfId="14976" priority="558" stopIfTrue="1" operator="greaterThan">
      <formula>0</formula>
    </cfRule>
  </conditionalFormatting>
  <conditionalFormatting sqref="P15">
    <cfRule type="cellIs" dxfId="14975" priority="555" stopIfTrue="1" operator="lessThan">
      <formula>0</formula>
    </cfRule>
    <cfRule type="cellIs" dxfId="14974" priority="556" stopIfTrue="1" operator="greaterThan">
      <formula>0</formula>
    </cfRule>
  </conditionalFormatting>
  <conditionalFormatting sqref="P15">
    <cfRule type="cellIs" dxfId="14973" priority="553" stopIfTrue="1" operator="lessThan">
      <formula>0</formula>
    </cfRule>
    <cfRule type="cellIs" dxfId="14972" priority="554" stopIfTrue="1" operator="greaterThan">
      <formula>0</formula>
    </cfRule>
  </conditionalFormatting>
  <conditionalFormatting sqref="P15">
    <cfRule type="cellIs" dxfId="14971" priority="551" stopIfTrue="1" operator="lessThan">
      <formula>0</formula>
    </cfRule>
    <cfRule type="cellIs" dxfId="14970" priority="552" stopIfTrue="1" operator="greaterThan">
      <formula>0</formula>
    </cfRule>
  </conditionalFormatting>
  <conditionalFormatting sqref="P15">
    <cfRule type="cellIs" dxfId="14969" priority="549" stopIfTrue="1" operator="lessThan">
      <formula>0</formula>
    </cfRule>
    <cfRule type="cellIs" dxfId="14968" priority="550" stopIfTrue="1" operator="greaterThan">
      <formula>0</formula>
    </cfRule>
  </conditionalFormatting>
  <conditionalFormatting sqref="P15">
    <cfRule type="cellIs" dxfId="14967" priority="547" stopIfTrue="1" operator="lessThan">
      <formula>0</formula>
    </cfRule>
    <cfRule type="cellIs" dxfId="14966" priority="548" stopIfTrue="1" operator="greaterThan">
      <formula>0</formula>
    </cfRule>
  </conditionalFormatting>
  <conditionalFormatting sqref="P15">
    <cfRule type="cellIs" dxfId="14965" priority="545" stopIfTrue="1" operator="lessThan">
      <formula>0</formula>
    </cfRule>
    <cfRule type="cellIs" dxfId="14964" priority="546" stopIfTrue="1" operator="greaterThan">
      <formula>0</formula>
    </cfRule>
  </conditionalFormatting>
  <conditionalFormatting sqref="P15">
    <cfRule type="cellIs" dxfId="14963" priority="543" stopIfTrue="1" operator="lessThan">
      <formula>0</formula>
    </cfRule>
    <cfRule type="cellIs" dxfId="14962" priority="544" stopIfTrue="1" operator="greaterThan">
      <formula>0</formula>
    </cfRule>
  </conditionalFormatting>
  <conditionalFormatting sqref="P15">
    <cfRule type="cellIs" dxfId="14961" priority="541" stopIfTrue="1" operator="lessThan">
      <formula>0</formula>
    </cfRule>
    <cfRule type="cellIs" dxfId="14960" priority="542" stopIfTrue="1" operator="greaterThan">
      <formula>0</formula>
    </cfRule>
  </conditionalFormatting>
  <conditionalFormatting sqref="P15">
    <cfRule type="cellIs" dxfId="14959" priority="539" stopIfTrue="1" operator="lessThan">
      <formula>0</formula>
    </cfRule>
    <cfRule type="cellIs" dxfId="14958" priority="540" stopIfTrue="1" operator="greaterThan">
      <formula>0</formula>
    </cfRule>
  </conditionalFormatting>
  <conditionalFormatting sqref="P15">
    <cfRule type="cellIs" dxfId="14957" priority="537" stopIfTrue="1" operator="lessThan">
      <formula>0</formula>
    </cfRule>
    <cfRule type="cellIs" dxfId="14956" priority="538" stopIfTrue="1" operator="greaterThan">
      <formula>0</formula>
    </cfRule>
  </conditionalFormatting>
  <conditionalFormatting sqref="P15">
    <cfRule type="cellIs" dxfId="14955" priority="535" stopIfTrue="1" operator="lessThan">
      <formula>0</formula>
    </cfRule>
    <cfRule type="cellIs" dxfId="14954" priority="536" stopIfTrue="1" operator="greaterThan">
      <formula>0</formula>
    </cfRule>
  </conditionalFormatting>
  <conditionalFormatting sqref="P15">
    <cfRule type="cellIs" dxfId="14953" priority="533" stopIfTrue="1" operator="lessThan">
      <formula>0</formula>
    </cfRule>
    <cfRule type="cellIs" dxfId="14952" priority="534" stopIfTrue="1" operator="greaterThan">
      <formula>0</formula>
    </cfRule>
  </conditionalFormatting>
  <conditionalFormatting sqref="P15">
    <cfRule type="cellIs" dxfId="14951" priority="531" stopIfTrue="1" operator="lessThan">
      <formula>0</formula>
    </cfRule>
    <cfRule type="cellIs" dxfId="14950" priority="532" stopIfTrue="1" operator="greaterThan">
      <formula>0</formula>
    </cfRule>
  </conditionalFormatting>
  <conditionalFormatting sqref="P15">
    <cfRule type="cellIs" dxfId="14949" priority="529" stopIfTrue="1" operator="lessThan">
      <formula>0</formula>
    </cfRule>
    <cfRule type="cellIs" dxfId="14948" priority="530" stopIfTrue="1" operator="greaterThan">
      <formula>0</formula>
    </cfRule>
  </conditionalFormatting>
  <conditionalFormatting sqref="P15">
    <cfRule type="cellIs" dxfId="14947" priority="527" stopIfTrue="1" operator="lessThan">
      <formula>0</formula>
    </cfRule>
    <cfRule type="cellIs" dxfId="14946" priority="528" stopIfTrue="1" operator="greaterThan">
      <formula>0</formula>
    </cfRule>
  </conditionalFormatting>
  <conditionalFormatting sqref="P15">
    <cfRule type="cellIs" dxfId="14945" priority="525" stopIfTrue="1" operator="lessThan">
      <formula>0</formula>
    </cfRule>
    <cfRule type="cellIs" dxfId="14944" priority="526" stopIfTrue="1" operator="greaterThan">
      <formula>0</formula>
    </cfRule>
  </conditionalFormatting>
  <conditionalFormatting sqref="P15">
    <cfRule type="cellIs" dxfId="14943" priority="523" stopIfTrue="1" operator="lessThan">
      <formula>0</formula>
    </cfRule>
    <cfRule type="cellIs" dxfId="14942" priority="524" stopIfTrue="1" operator="greaterThan">
      <formula>0</formula>
    </cfRule>
  </conditionalFormatting>
  <conditionalFormatting sqref="P15">
    <cfRule type="cellIs" dxfId="14941" priority="521" stopIfTrue="1" operator="lessThan">
      <formula>0</formula>
    </cfRule>
    <cfRule type="cellIs" dxfId="14940" priority="522" stopIfTrue="1" operator="greaterThan">
      <formula>0</formula>
    </cfRule>
  </conditionalFormatting>
  <conditionalFormatting sqref="P15">
    <cfRule type="cellIs" dxfId="14939" priority="519" stopIfTrue="1" operator="lessThan">
      <formula>0</formula>
    </cfRule>
    <cfRule type="cellIs" dxfId="14938" priority="520" stopIfTrue="1" operator="greaterThan">
      <formula>0</formula>
    </cfRule>
  </conditionalFormatting>
  <conditionalFormatting sqref="P15">
    <cfRule type="cellIs" dxfId="14937" priority="517" stopIfTrue="1" operator="lessThan">
      <formula>0</formula>
    </cfRule>
    <cfRule type="cellIs" dxfId="14936" priority="518" stopIfTrue="1" operator="greaterThan">
      <formula>0</formula>
    </cfRule>
  </conditionalFormatting>
  <conditionalFormatting sqref="P15">
    <cfRule type="cellIs" dxfId="14935" priority="515" stopIfTrue="1" operator="lessThan">
      <formula>0</formula>
    </cfRule>
    <cfRule type="cellIs" dxfId="14934" priority="516" stopIfTrue="1" operator="greaterThan">
      <formula>0</formula>
    </cfRule>
  </conditionalFormatting>
  <conditionalFormatting sqref="P15">
    <cfRule type="cellIs" dxfId="14933" priority="513" stopIfTrue="1" operator="lessThan">
      <formula>0</formula>
    </cfRule>
    <cfRule type="cellIs" dxfId="14932" priority="514" stopIfTrue="1" operator="greaterThan">
      <formula>0</formula>
    </cfRule>
  </conditionalFormatting>
  <conditionalFormatting sqref="P15">
    <cfRule type="cellIs" dxfId="14931" priority="511" stopIfTrue="1" operator="lessThan">
      <formula>0</formula>
    </cfRule>
    <cfRule type="cellIs" dxfId="14930" priority="512" stopIfTrue="1" operator="greaterThan">
      <formula>0</formula>
    </cfRule>
  </conditionalFormatting>
  <conditionalFormatting sqref="P15">
    <cfRule type="cellIs" dxfId="14929" priority="509" stopIfTrue="1" operator="lessThan">
      <formula>0</formula>
    </cfRule>
    <cfRule type="cellIs" dxfId="14928" priority="510" stopIfTrue="1" operator="greaterThan">
      <formula>0</formula>
    </cfRule>
  </conditionalFormatting>
  <conditionalFormatting sqref="P15">
    <cfRule type="cellIs" dxfId="14927" priority="507" stopIfTrue="1" operator="lessThan">
      <formula>0</formula>
    </cfRule>
    <cfRule type="cellIs" dxfId="14926" priority="508" stopIfTrue="1" operator="greaterThan">
      <formula>0</formula>
    </cfRule>
  </conditionalFormatting>
  <conditionalFormatting sqref="P15">
    <cfRule type="cellIs" dxfId="14925" priority="505" stopIfTrue="1" operator="lessThan">
      <formula>0</formula>
    </cfRule>
    <cfRule type="cellIs" dxfId="14924" priority="506" stopIfTrue="1" operator="greaterThan">
      <formula>0</formula>
    </cfRule>
  </conditionalFormatting>
  <conditionalFormatting sqref="P17">
    <cfRule type="cellIs" dxfId="14923" priority="503" stopIfTrue="1" operator="lessThan">
      <formula>0</formula>
    </cfRule>
    <cfRule type="cellIs" dxfId="14922" priority="504" stopIfTrue="1" operator="greaterThan">
      <formula>0</formula>
    </cfRule>
  </conditionalFormatting>
  <conditionalFormatting sqref="P17">
    <cfRule type="cellIs" dxfId="14921" priority="501" stopIfTrue="1" operator="lessThan">
      <formula>0</formula>
    </cfRule>
    <cfRule type="cellIs" dxfId="14920" priority="502" stopIfTrue="1" operator="greaterThan">
      <formula>0</formula>
    </cfRule>
  </conditionalFormatting>
  <conditionalFormatting sqref="P17">
    <cfRule type="cellIs" dxfId="14919" priority="499" stopIfTrue="1" operator="lessThan">
      <formula>0</formula>
    </cfRule>
    <cfRule type="cellIs" dxfId="14918" priority="500" stopIfTrue="1" operator="greaterThan">
      <formula>0</formula>
    </cfRule>
  </conditionalFormatting>
  <conditionalFormatting sqref="P17">
    <cfRule type="cellIs" dxfId="14917" priority="497" stopIfTrue="1" operator="lessThan">
      <formula>0</formula>
    </cfRule>
    <cfRule type="cellIs" dxfId="14916" priority="498" stopIfTrue="1" operator="greaterThan">
      <formula>0</formula>
    </cfRule>
  </conditionalFormatting>
  <conditionalFormatting sqref="P17">
    <cfRule type="cellIs" dxfId="14915" priority="495" stopIfTrue="1" operator="lessThan">
      <formula>0</formula>
    </cfRule>
    <cfRule type="cellIs" dxfId="14914" priority="496" stopIfTrue="1" operator="greaterThan">
      <formula>0</formula>
    </cfRule>
  </conditionalFormatting>
  <conditionalFormatting sqref="P17">
    <cfRule type="cellIs" dxfId="14913" priority="493" stopIfTrue="1" operator="lessThan">
      <formula>0</formula>
    </cfRule>
    <cfRule type="cellIs" dxfId="14912" priority="494" stopIfTrue="1" operator="greaterThan">
      <formula>0</formula>
    </cfRule>
  </conditionalFormatting>
  <conditionalFormatting sqref="P17">
    <cfRule type="cellIs" dxfId="14911" priority="491" stopIfTrue="1" operator="lessThan">
      <formula>0</formula>
    </cfRule>
    <cfRule type="cellIs" dxfId="14910" priority="492" stopIfTrue="1" operator="greaterThan">
      <formula>0</formula>
    </cfRule>
  </conditionalFormatting>
  <conditionalFormatting sqref="P17">
    <cfRule type="cellIs" dxfId="14909" priority="489" stopIfTrue="1" operator="lessThan">
      <formula>0</formula>
    </cfRule>
    <cfRule type="cellIs" dxfId="14908" priority="490" stopIfTrue="1" operator="greaterThan">
      <formula>0</formula>
    </cfRule>
  </conditionalFormatting>
  <conditionalFormatting sqref="P17">
    <cfRule type="cellIs" dxfId="14907" priority="487" stopIfTrue="1" operator="lessThan">
      <formula>0</formula>
    </cfRule>
    <cfRule type="cellIs" dxfId="14906" priority="488" stopIfTrue="1" operator="greaterThan">
      <formula>0</formula>
    </cfRule>
  </conditionalFormatting>
  <conditionalFormatting sqref="P17">
    <cfRule type="cellIs" dxfId="14905" priority="485" stopIfTrue="1" operator="lessThan">
      <formula>0</formula>
    </cfRule>
    <cfRule type="cellIs" dxfId="14904" priority="486" stopIfTrue="1" operator="greaterThan">
      <formula>0</formula>
    </cfRule>
  </conditionalFormatting>
  <conditionalFormatting sqref="P17">
    <cfRule type="cellIs" dxfId="14903" priority="483" stopIfTrue="1" operator="lessThan">
      <formula>0</formula>
    </cfRule>
    <cfRule type="cellIs" dxfId="14902" priority="484" stopIfTrue="1" operator="greaterThan">
      <formula>0</formula>
    </cfRule>
  </conditionalFormatting>
  <conditionalFormatting sqref="P17">
    <cfRule type="cellIs" dxfId="14901" priority="481" stopIfTrue="1" operator="lessThan">
      <formula>0</formula>
    </cfRule>
    <cfRule type="cellIs" dxfId="14900" priority="482" stopIfTrue="1" operator="greaterThan">
      <formula>0</formula>
    </cfRule>
  </conditionalFormatting>
  <conditionalFormatting sqref="P17">
    <cfRule type="cellIs" dxfId="14899" priority="479" stopIfTrue="1" operator="lessThan">
      <formula>0</formula>
    </cfRule>
    <cfRule type="cellIs" dxfId="14898" priority="480" stopIfTrue="1" operator="greaterThan">
      <formula>0</formula>
    </cfRule>
  </conditionalFormatting>
  <conditionalFormatting sqref="P17">
    <cfRule type="cellIs" dxfId="14897" priority="477" stopIfTrue="1" operator="lessThan">
      <formula>0</formula>
    </cfRule>
    <cfRule type="cellIs" dxfId="14896" priority="478" stopIfTrue="1" operator="greaterThan">
      <formula>0</formula>
    </cfRule>
  </conditionalFormatting>
  <conditionalFormatting sqref="P17">
    <cfRule type="cellIs" dxfId="14895" priority="475" stopIfTrue="1" operator="lessThan">
      <formula>0</formula>
    </cfRule>
    <cfRule type="cellIs" dxfId="14894" priority="476" stopIfTrue="1" operator="greaterThan">
      <formula>0</formula>
    </cfRule>
  </conditionalFormatting>
  <conditionalFormatting sqref="P17">
    <cfRule type="cellIs" dxfId="14893" priority="473" stopIfTrue="1" operator="lessThan">
      <formula>0</formula>
    </cfRule>
    <cfRule type="cellIs" dxfId="14892" priority="474" stopIfTrue="1" operator="greaterThan">
      <formula>0</formula>
    </cfRule>
  </conditionalFormatting>
  <conditionalFormatting sqref="P17">
    <cfRule type="cellIs" dxfId="14891" priority="471" stopIfTrue="1" operator="lessThan">
      <formula>0</formula>
    </cfRule>
    <cfRule type="cellIs" dxfId="14890" priority="472" stopIfTrue="1" operator="greaterThan">
      <formula>0</formula>
    </cfRule>
  </conditionalFormatting>
  <conditionalFormatting sqref="P17">
    <cfRule type="cellIs" dxfId="14889" priority="469" stopIfTrue="1" operator="lessThan">
      <formula>0</formula>
    </cfRule>
    <cfRule type="cellIs" dxfId="14888" priority="470" stopIfTrue="1" operator="greaterThan">
      <formula>0</formula>
    </cfRule>
  </conditionalFormatting>
  <conditionalFormatting sqref="P17">
    <cfRule type="cellIs" dxfId="14887" priority="467" stopIfTrue="1" operator="lessThan">
      <formula>0</formula>
    </cfRule>
    <cfRule type="cellIs" dxfId="14886" priority="468" stopIfTrue="1" operator="greaterThan">
      <formula>0</formula>
    </cfRule>
  </conditionalFormatting>
  <conditionalFormatting sqref="P17">
    <cfRule type="cellIs" dxfId="14885" priority="465" stopIfTrue="1" operator="lessThan">
      <formula>0</formula>
    </cfRule>
    <cfRule type="cellIs" dxfId="14884" priority="466" stopIfTrue="1" operator="greaterThan">
      <formula>0</formula>
    </cfRule>
  </conditionalFormatting>
  <conditionalFormatting sqref="P17">
    <cfRule type="cellIs" dxfId="14883" priority="463" stopIfTrue="1" operator="lessThan">
      <formula>0</formula>
    </cfRule>
    <cfRule type="cellIs" dxfId="14882" priority="464" stopIfTrue="1" operator="greaterThan">
      <formula>0</formula>
    </cfRule>
  </conditionalFormatting>
  <conditionalFormatting sqref="P17">
    <cfRule type="cellIs" dxfId="14881" priority="461" stopIfTrue="1" operator="lessThan">
      <formula>0</formula>
    </cfRule>
    <cfRule type="cellIs" dxfId="14880" priority="462" stopIfTrue="1" operator="greaterThan">
      <formula>0</formula>
    </cfRule>
  </conditionalFormatting>
  <conditionalFormatting sqref="P17">
    <cfRule type="cellIs" dxfId="14879" priority="459" stopIfTrue="1" operator="lessThan">
      <formula>0</formula>
    </cfRule>
    <cfRule type="cellIs" dxfId="14878" priority="460" stopIfTrue="1" operator="greaterThan">
      <formula>0</formula>
    </cfRule>
  </conditionalFormatting>
  <conditionalFormatting sqref="P17">
    <cfRule type="cellIs" dxfId="14877" priority="457" stopIfTrue="1" operator="lessThan">
      <formula>0</formula>
    </cfRule>
    <cfRule type="cellIs" dxfId="14876" priority="458" stopIfTrue="1" operator="greaterThan">
      <formula>0</formula>
    </cfRule>
  </conditionalFormatting>
  <conditionalFormatting sqref="P17">
    <cfRule type="cellIs" dxfId="14875" priority="455" stopIfTrue="1" operator="lessThan">
      <formula>0</formula>
    </cfRule>
    <cfRule type="cellIs" dxfId="14874" priority="456" stopIfTrue="1" operator="greaterThan">
      <formula>0</formula>
    </cfRule>
  </conditionalFormatting>
  <conditionalFormatting sqref="P17">
    <cfRule type="cellIs" dxfId="14873" priority="453" stopIfTrue="1" operator="lessThan">
      <formula>0</formula>
    </cfRule>
    <cfRule type="cellIs" dxfId="14872" priority="454" stopIfTrue="1" operator="greaterThan">
      <formula>0</formula>
    </cfRule>
  </conditionalFormatting>
  <conditionalFormatting sqref="P17">
    <cfRule type="cellIs" dxfId="14871" priority="451" stopIfTrue="1" operator="lessThan">
      <formula>0</formula>
    </cfRule>
    <cfRule type="cellIs" dxfId="14870" priority="452" stopIfTrue="1" operator="greaterThan">
      <formula>0</formula>
    </cfRule>
  </conditionalFormatting>
  <conditionalFormatting sqref="P17">
    <cfRule type="cellIs" dxfId="14869" priority="449" stopIfTrue="1" operator="lessThan">
      <formula>0</formula>
    </cfRule>
    <cfRule type="cellIs" dxfId="14868" priority="450" stopIfTrue="1" operator="greaterThan">
      <formula>0</formula>
    </cfRule>
  </conditionalFormatting>
  <conditionalFormatting sqref="P17">
    <cfRule type="cellIs" dxfId="14867" priority="447" stopIfTrue="1" operator="lessThan">
      <formula>0</formula>
    </cfRule>
    <cfRule type="cellIs" dxfId="14866" priority="448" stopIfTrue="1" operator="greaterThan">
      <formula>0</formula>
    </cfRule>
  </conditionalFormatting>
  <conditionalFormatting sqref="P17">
    <cfRule type="cellIs" dxfId="14865" priority="445" stopIfTrue="1" operator="lessThan">
      <formula>0</formula>
    </cfRule>
    <cfRule type="cellIs" dxfId="14864" priority="446" stopIfTrue="1" operator="greaterThan">
      <formula>0</formula>
    </cfRule>
  </conditionalFormatting>
  <conditionalFormatting sqref="P17">
    <cfRule type="cellIs" dxfId="14863" priority="443" stopIfTrue="1" operator="lessThan">
      <formula>0</formula>
    </cfRule>
    <cfRule type="cellIs" dxfId="14862" priority="444" stopIfTrue="1" operator="greaterThan">
      <formula>0</formula>
    </cfRule>
  </conditionalFormatting>
  <conditionalFormatting sqref="P17">
    <cfRule type="cellIs" dxfId="14861" priority="441" stopIfTrue="1" operator="lessThan">
      <formula>0</formula>
    </cfRule>
    <cfRule type="cellIs" dxfId="14860" priority="442" stopIfTrue="1" operator="greaterThan">
      <formula>0</formula>
    </cfRule>
  </conditionalFormatting>
  <conditionalFormatting sqref="P17">
    <cfRule type="cellIs" dxfId="14859" priority="439" stopIfTrue="1" operator="lessThan">
      <formula>0</formula>
    </cfRule>
    <cfRule type="cellIs" dxfId="14858" priority="440" stopIfTrue="1" operator="greaterThan">
      <formula>0</formula>
    </cfRule>
  </conditionalFormatting>
  <conditionalFormatting sqref="P17">
    <cfRule type="cellIs" dxfId="14857" priority="437" stopIfTrue="1" operator="lessThan">
      <formula>0</formula>
    </cfRule>
    <cfRule type="cellIs" dxfId="14856" priority="438" stopIfTrue="1" operator="greaterThan">
      <formula>0</formula>
    </cfRule>
  </conditionalFormatting>
  <conditionalFormatting sqref="P17">
    <cfRule type="cellIs" dxfId="14855" priority="435" stopIfTrue="1" operator="lessThan">
      <formula>0</formula>
    </cfRule>
    <cfRule type="cellIs" dxfId="14854" priority="436" stopIfTrue="1" operator="greaterThan">
      <formula>0</formula>
    </cfRule>
  </conditionalFormatting>
  <conditionalFormatting sqref="P17">
    <cfRule type="cellIs" dxfId="14853" priority="433" stopIfTrue="1" operator="lessThan">
      <formula>0</formula>
    </cfRule>
    <cfRule type="cellIs" dxfId="14852" priority="434" stopIfTrue="1" operator="greaterThan">
      <formula>0</formula>
    </cfRule>
  </conditionalFormatting>
  <conditionalFormatting sqref="P17">
    <cfRule type="cellIs" dxfId="14851" priority="431" stopIfTrue="1" operator="lessThan">
      <formula>0</formula>
    </cfRule>
    <cfRule type="cellIs" dxfId="14850" priority="432" stopIfTrue="1" operator="greaterThan">
      <formula>0</formula>
    </cfRule>
  </conditionalFormatting>
  <conditionalFormatting sqref="P17">
    <cfRule type="cellIs" dxfId="14849" priority="429" stopIfTrue="1" operator="lessThan">
      <formula>0</formula>
    </cfRule>
    <cfRule type="cellIs" dxfId="14848" priority="430" stopIfTrue="1" operator="greaterThan">
      <formula>0</formula>
    </cfRule>
  </conditionalFormatting>
  <conditionalFormatting sqref="P17">
    <cfRule type="cellIs" dxfId="14847" priority="427" stopIfTrue="1" operator="lessThan">
      <formula>0</formula>
    </cfRule>
    <cfRule type="cellIs" dxfId="14846" priority="428" stopIfTrue="1" operator="greaterThan">
      <formula>0</formula>
    </cfRule>
  </conditionalFormatting>
  <conditionalFormatting sqref="P17">
    <cfRule type="cellIs" dxfId="14845" priority="425" stopIfTrue="1" operator="lessThan">
      <formula>0</formula>
    </cfRule>
    <cfRule type="cellIs" dxfId="14844" priority="426" stopIfTrue="1" operator="greaterThan">
      <formula>0</formula>
    </cfRule>
  </conditionalFormatting>
  <conditionalFormatting sqref="P17">
    <cfRule type="cellIs" dxfId="14843" priority="423" stopIfTrue="1" operator="lessThan">
      <formula>0</formula>
    </cfRule>
    <cfRule type="cellIs" dxfId="14842" priority="424" stopIfTrue="1" operator="greaterThan">
      <formula>0</formula>
    </cfRule>
  </conditionalFormatting>
  <conditionalFormatting sqref="P17">
    <cfRule type="cellIs" dxfId="14841" priority="421" stopIfTrue="1" operator="lessThan">
      <formula>0</formula>
    </cfRule>
    <cfRule type="cellIs" dxfId="14840" priority="422" stopIfTrue="1" operator="greaterThan">
      <formula>0</formula>
    </cfRule>
  </conditionalFormatting>
  <conditionalFormatting sqref="Q9">
    <cfRule type="cellIs" dxfId="14839" priority="419" stopIfTrue="1" operator="lessThan">
      <formula>0</formula>
    </cfRule>
    <cfRule type="cellIs" dxfId="14838" priority="420" stopIfTrue="1" operator="greaterThan">
      <formula>0</formula>
    </cfRule>
  </conditionalFormatting>
  <conditionalFormatting sqref="Q9">
    <cfRule type="cellIs" dxfId="14837" priority="417" stopIfTrue="1" operator="lessThan">
      <formula>0</formula>
    </cfRule>
    <cfRule type="cellIs" dxfId="14836" priority="418" stopIfTrue="1" operator="greaterThan">
      <formula>0</formula>
    </cfRule>
  </conditionalFormatting>
  <conditionalFormatting sqref="Q9">
    <cfRule type="cellIs" dxfId="14835" priority="415" stopIfTrue="1" operator="lessThan">
      <formula>0</formula>
    </cfRule>
    <cfRule type="cellIs" dxfId="14834" priority="416" stopIfTrue="1" operator="greaterThan">
      <formula>0</formula>
    </cfRule>
  </conditionalFormatting>
  <conditionalFormatting sqref="Q9">
    <cfRule type="cellIs" dxfId="14833" priority="413" stopIfTrue="1" operator="lessThan">
      <formula>0</formula>
    </cfRule>
    <cfRule type="cellIs" dxfId="14832" priority="414" stopIfTrue="1" operator="greaterThan">
      <formula>0</formula>
    </cfRule>
  </conditionalFormatting>
  <conditionalFormatting sqref="Q9">
    <cfRule type="cellIs" dxfId="14831" priority="411" stopIfTrue="1" operator="lessThan">
      <formula>0</formula>
    </cfRule>
    <cfRule type="cellIs" dxfId="14830" priority="412" stopIfTrue="1" operator="greaterThan">
      <formula>0</formula>
    </cfRule>
  </conditionalFormatting>
  <conditionalFormatting sqref="Q9">
    <cfRule type="cellIs" dxfId="14829" priority="409" stopIfTrue="1" operator="lessThan">
      <formula>0</formula>
    </cfRule>
    <cfRule type="cellIs" dxfId="14828" priority="410" stopIfTrue="1" operator="greaterThan">
      <formula>0</formula>
    </cfRule>
  </conditionalFormatting>
  <conditionalFormatting sqref="Q9">
    <cfRule type="cellIs" dxfId="14827" priority="407" stopIfTrue="1" operator="lessThan">
      <formula>0</formula>
    </cfRule>
    <cfRule type="cellIs" dxfId="14826" priority="408" stopIfTrue="1" operator="greaterThan">
      <formula>0</formula>
    </cfRule>
  </conditionalFormatting>
  <conditionalFormatting sqref="Q9">
    <cfRule type="cellIs" dxfId="14825" priority="405" stopIfTrue="1" operator="lessThan">
      <formula>0</formula>
    </cfRule>
    <cfRule type="cellIs" dxfId="14824" priority="406" stopIfTrue="1" operator="greaterThan">
      <formula>0</formula>
    </cfRule>
  </conditionalFormatting>
  <conditionalFormatting sqref="Q9">
    <cfRule type="cellIs" dxfId="14823" priority="403" stopIfTrue="1" operator="lessThan">
      <formula>0</formula>
    </cfRule>
    <cfRule type="cellIs" dxfId="14822" priority="404" stopIfTrue="1" operator="greaterThan">
      <formula>0</formula>
    </cfRule>
  </conditionalFormatting>
  <conditionalFormatting sqref="Q9">
    <cfRule type="cellIs" dxfId="14821" priority="401" stopIfTrue="1" operator="lessThan">
      <formula>0</formula>
    </cfRule>
    <cfRule type="cellIs" dxfId="14820" priority="402" stopIfTrue="1" operator="greaterThan">
      <formula>0</formula>
    </cfRule>
  </conditionalFormatting>
  <conditionalFormatting sqref="Q9">
    <cfRule type="cellIs" dxfId="14819" priority="399" stopIfTrue="1" operator="lessThan">
      <formula>0</formula>
    </cfRule>
    <cfRule type="cellIs" dxfId="14818" priority="400" stopIfTrue="1" operator="greaterThan">
      <formula>0</formula>
    </cfRule>
  </conditionalFormatting>
  <conditionalFormatting sqref="Q9">
    <cfRule type="cellIs" dxfId="14817" priority="397" stopIfTrue="1" operator="lessThan">
      <formula>0</formula>
    </cfRule>
    <cfRule type="cellIs" dxfId="14816" priority="398" stopIfTrue="1" operator="greaterThan">
      <formula>0</formula>
    </cfRule>
  </conditionalFormatting>
  <conditionalFormatting sqref="Q9">
    <cfRule type="cellIs" dxfId="14815" priority="395" stopIfTrue="1" operator="lessThan">
      <formula>0</formula>
    </cfRule>
    <cfRule type="cellIs" dxfId="14814" priority="396" stopIfTrue="1" operator="greaterThan">
      <formula>0</formula>
    </cfRule>
  </conditionalFormatting>
  <conditionalFormatting sqref="Q9">
    <cfRule type="cellIs" dxfId="14813" priority="393" stopIfTrue="1" operator="lessThan">
      <formula>0</formula>
    </cfRule>
    <cfRule type="cellIs" dxfId="14812" priority="394" stopIfTrue="1" operator="greaterThan">
      <formula>0</formula>
    </cfRule>
  </conditionalFormatting>
  <conditionalFormatting sqref="Q9">
    <cfRule type="cellIs" dxfId="14811" priority="391" stopIfTrue="1" operator="lessThan">
      <formula>0</formula>
    </cfRule>
    <cfRule type="cellIs" dxfId="14810" priority="392" stopIfTrue="1" operator="greaterThan">
      <formula>0</formula>
    </cfRule>
  </conditionalFormatting>
  <conditionalFormatting sqref="Q9">
    <cfRule type="cellIs" dxfId="14809" priority="389" stopIfTrue="1" operator="lessThan">
      <formula>0</formula>
    </cfRule>
    <cfRule type="cellIs" dxfId="14808" priority="390" stopIfTrue="1" operator="greaterThan">
      <formula>0</formula>
    </cfRule>
  </conditionalFormatting>
  <conditionalFormatting sqref="Q9">
    <cfRule type="cellIs" dxfId="14807" priority="387" stopIfTrue="1" operator="lessThan">
      <formula>0</formula>
    </cfRule>
    <cfRule type="cellIs" dxfId="14806" priority="388" stopIfTrue="1" operator="greaterThan">
      <formula>0</formula>
    </cfRule>
  </conditionalFormatting>
  <conditionalFormatting sqref="Q9">
    <cfRule type="cellIs" dxfId="14805" priority="385" stopIfTrue="1" operator="lessThan">
      <formula>0</formula>
    </cfRule>
    <cfRule type="cellIs" dxfId="14804" priority="386" stopIfTrue="1" operator="greaterThan">
      <formula>0</formula>
    </cfRule>
  </conditionalFormatting>
  <conditionalFormatting sqref="Q9">
    <cfRule type="cellIs" dxfId="14803" priority="383" stopIfTrue="1" operator="lessThan">
      <formula>0</formula>
    </cfRule>
    <cfRule type="cellIs" dxfId="14802" priority="384" stopIfTrue="1" operator="greaterThan">
      <formula>0</formula>
    </cfRule>
  </conditionalFormatting>
  <conditionalFormatting sqref="Q9">
    <cfRule type="cellIs" dxfId="14801" priority="381" stopIfTrue="1" operator="lessThan">
      <formula>0</formula>
    </cfRule>
    <cfRule type="cellIs" dxfId="14800" priority="382" stopIfTrue="1" operator="greaterThan">
      <formula>0</formula>
    </cfRule>
  </conditionalFormatting>
  <conditionalFormatting sqref="Q9">
    <cfRule type="cellIs" dxfId="14799" priority="379" stopIfTrue="1" operator="lessThan">
      <formula>0</formula>
    </cfRule>
    <cfRule type="cellIs" dxfId="14798" priority="380" stopIfTrue="1" operator="greaterThan">
      <formula>0</formula>
    </cfRule>
  </conditionalFormatting>
  <conditionalFormatting sqref="Q9">
    <cfRule type="cellIs" dxfId="14797" priority="377" stopIfTrue="1" operator="lessThan">
      <formula>0</formula>
    </cfRule>
    <cfRule type="cellIs" dxfId="14796" priority="378" stopIfTrue="1" operator="greaterThan">
      <formula>0</formula>
    </cfRule>
  </conditionalFormatting>
  <conditionalFormatting sqref="Q9">
    <cfRule type="cellIs" dxfId="14795" priority="375" stopIfTrue="1" operator="lessThan">
      <formula>0</formula>
    </cfRule>
    <cfRule type="cellIs" dxfId="14794" priority="376" stopIfTrue="1" operator="greaterThan">
      <formula>0</formula>
    </cfRule>
  </conditionalFormatting>
  <conditionalFormatting sqref="Q9">
    <cfRule type="cellIs" dxfId="14793" priority="373" stopIfTrue="1" operator="lessThan">
      <formula>0</formula>
    </cfRule>
    <cfRule type="cellIs" dxfId="14792" priority="374" stopIfTrue="1" operator="greaterThan">
      <formula>0</formula>
    </cfRule>
  </conditionalFormatting>
  <conditionalFormatting sqref="Q9">
    <cfRule type="cellIs" dxfId="14791" priority="371" stopIfTrue="1" operator="lessThan">
      <formula>0</formula>
    </cfRule>
    <cfRule type="cellIs" dxfId="14790" priority="372" stopIfTrue="1" operator="greaterThan">
      <formula>0</formula>
    </cfRule>
  </conditionalFormatting>
  <conditionalFormatting sqref="Q9">
    <cfRule type="cellIs" dxfId="14789" priority="369" stopIfTrue="1" operator="lessThan">
      <formula>0</formula>
    </cfRule>
    <cfRule type="cellIs" dxfId="14788" priority="370" stopIfTrue="1" operator="greaterThan">
      <formula>0</formula>
    </cfRule>
  </conditionalFormatting>
  <conditionalFormatting sqref="Q9">
    <cfRule type="cellIs" dxfId="14787" priority="367" stopIfTrue="1" operator="lessThan">
      <formula>0</formula>
    </cfRule>
    <cfRule type="cellIs" dxfId="14786" priority="368" stopIfTrue="1" operator="greaterThan">
      <formula>0</formula>
    </cfRule>
  </conditionalFormatting>
  <conditionalFormatting sqref="Q9">
    <cfRule type="cellIs" dxfId="14785" priority="365" stopIfTrue="1" operator="lessThan">
      <formula>0</formula>
    </cfRule>
    <cfRule type="cellIs" dxfId="14784" priority="366" stopIfTrue="1" operator="greaterThan">
      <formula>0</formula>
    </cfRule>
  </conditionalFormatting>
  <conditionalFormatting sqref="Q9">
    <cfRule type="cellIs" dxfId="14783" priority="363" stopIfTrue="1" operator="lessThan">
      <formula>0</formula>
    </cfRule>
    <cfRule type="cellIs" dxfId="14782" priority="364" stopIfTrue="1" operator="greaterThan">
      <formula>0</formula>
    </cfRule>
  </conditionalFormatting>
  <conditionalFormatting sqref="Q9">
    <cfRule type="cellIs" dxfId="14781" priority="361" stopIfTrue="1" operator="lessThan">
      <formula>0</formula>
    </cfRule>
    <cfRule type="cellIs" dxfId="14780" priority="362" stopIfTrue="1" operator="greaterThan">
      <formula>0</formula>
    </cfRule>
  </conditionalFormatting>
  <conditionalFormatting sqref="Q9">
    <cfRule type="cellIs" dxfId="14779" priority="359" stopIfTrue="1" operator="lessThan">
      <formula>0</formula>
    </cfRule>
    <cfRule type="cellIs" dxfId="14778" priority="360" stopIfTrue="1" operator="greaterThan">
      <formula>0</formula>
    </cfRule>
  </conditionalFormatting>
  <conditionalFormatting sqref="Q9">
    <cfRule type="cellIs" dxfId="14777" priority="357" stopIfTrue="1" operator="lessThan">
      <formula>0</formula>
    </cfRule>
    <cfRule type="cellIs" dxfId="14776" priority="358" stopIfTrue="1" operator="greaterThan">
      <formula>0</formula>
    </cfRule>
  </conditionalFormatting>
  <conditionalFormatting sqref="Q9">
    <cfRule type="cellIs" dxfId="14775" priority="355" stopIfTrue="1" operator="lessThan">
      <formula>0</formula>
    </cfRule>
    <cfRule type="cellIs" dxfId="14774" priority="356" stopIfTrue="1" operator="greaterThan">
      <formula>0</formula>
    </cfRule>
  </conditionalFormatting>
  <conditionalFormatting sqref="Q9">
    <cfRule type="cellIs" dxfId="14773" priority="353" stopIfTrue="1" operator="lessThan">
      <formula>0</formula>
    </cfRule>
    <cfRule type="cellIs" dxfId="14772" priority="354" stopIfTrue="1" operator="greaterThan">
      <formula>0</formula>
    </cfRule>
  </conditionalFormatting>
  <conditionalFormatting sqref="Q9">
    <cfRule type="cellIs" dxfId="14771" priority="351" stopIfTrue="1" operator="lessThan">
      <formula>0</formula>
    </cfRule>
    <cfRule type="cellIs" dxfId="14770" priority="352" stopIfTrue="1" operator="greaterThan">
      <formula>0</formula>
    </cfRule>
  </conditionalFormatting>
  <conditionalFormatting sqref="Q9">
    <cfRule type="cellIs" dxfId="14769" priority="349" stopIfTrue="1" operator="lessThan">
      <formula>0</formula>
    </cfRule>
    <cfRule type="cellIs" dxfId="14768" priority="350" stopIfTrue="1" operator="greaterThan">
      <formula>0</formula>
    </cfRule>
  </conditionalFormatting>
  <conditionalFormatting sqref="Q9">
    <cfRule type="cellIs" dxfId="14767" priority="347" stopIfTrue="1" operator="lessThan">
      <formula>0</formula>
    </cfRule>
    <cfRule type="cellIs" dxfId="14766" priority="348" stopIfTrue="1" operator="greaterThan">
      <formula>0</formula>
    </cfRule>
  </conditionalFormatting>
  <conditionalFormatting sqref="Q9">
    <cfRule type="cellIs" dxfId="14765" priority="345" stopIfTrue="1" operator="lessThan">
      <formula>0</formula>
    </cfRule>
    <cfRule type="cellIs" dxfId="14764" priority="346" stopIfTrue="1" operator="greaterThan">
      <formula>0</formula>
    </cfRule>
  </conditionalFormatting>
  <conditionalFormatting sqref="Q9">
    <cfRule type="cellIs" dxfId="14763" priority="343" stopIfTrue="1" operator="lessThan">
      <formula>0</formula>
    </cfRule>
    <cfRule type="cellIs" dxfId="14762" priority="344" stopIfTrue="1" operator="greaterThan">
      <formula>0</formula>
    </cfRule>
  </conditionalFormatting>
  <conditionalFormatting sqref="Q9">
    <cfRule type="cellIs" dxfId="14761" priority="341" stopIfTrue="1" operator="lessThan">
      <formula>0</formula>
    </cfRule>
    <cfRule type="cellIs" dxfId="14760" priority="342" stopIfTrue="1" operator="greaterThan">
      <formula>0</formula>
    </cfRule>
  </conditionalFormatting>
  <conditionalFormatting sqref="Q9">
    <cfRule type="cellIs" dxfId="14759" priority="339" stopIfTrue="1" operator="lessThan">
      <formula>0</formula>
    </cfRule>
    <cfRule type="cellIs" dxfId="14758" priority="340" stopIfTrue="1" operator="greaterThan">
      <formula>0</formula>
    </cfRule>
  </conditionalFormatting>
  <conditionalFormatting sqref="Q9">
    <cfRule type="cellIs" dxfId="14757" priority="337" stopIfTrue="1" operator="lessThan">
      <formula>0</formula>
    </cfRule>
    <cfRule type="cellIs" dxfId="14756" priority="338" stopIfTrue="1" operator="greaterThan">
      <formula>0</formula>
    </cfRule>
  </conditionalFormatting>
  <conditionalFormatting sqref="Q11">
    <cfRule type="cellIs" dxfId="14755" priority="335" stopIfTrue="1" operator="lessThan">
      <formula>0</formula>
    </cfRule>
    <cfRule type="cellIs" dxfId="14754" priority="336" stopIfTrue="1" operator="greaterThan">
      <formula>0</formula>
    </cfRule>
  </conditionalFormatting>
  <conditionalFormatting sqref="Q11">
    <cfRule type="cellIs" dxfId="14753" priority="333" stopIfTrue="1" operator="lessThan">
      <formula>0</formula>
    </cfRule>
    <cfRule type="cellIs" dxfId="14752" priority="334" stopIfTrue="1" operator="greaterThan">
      <formula>0</formula>
    </cfRule>
  </conditionalFormatting>
  <conditionalFormatting sqref="Q11">
    <cfRule type="cellIs" dxfId="14751" priority="331" stopIfTrue="1" operator="lessThan">
      <formula>0</formula>
    </cfRule>
    <cfRule type="cellIs" dxfId="14750" priority="332" stopIfTrue="1" operator="greaterThan">
      <formula>0</formula>
    </cfRule>
  </conditionalFormatting>
  <conditionalFormatting sqref="Q11">
    <cfRule type="cellIs" dxfId="14749" priority="329" stopIfTrue="1" operator="lessThan">
      <formula>0</formula>
    </cfRule>
    <cfRule type="cellIs" dxfId="14748" priority="330" stopIfTrue="1" operator="greaterThan">
      <formula>0</formula>
    </cfRule>
  </conditionalFormatting>
  <conditionalFormatting sqref="Q11">
    <cfRule type="cellIs" dxfId="14747" priority="327" stopIfTrue="1" operator="lessThan">
      <formula>0</formula>
    </cfRule>
    <cfRule type="cellIs" dxfId="14746" priority="328" stopIfTrue="1" operator="greaterThan">
      <formula>0</formula>
    </cfRule>
  </conditionalFormatting>
  <conditionalFormatting sqref="Q11">
    <cfRule type="cellIs" dxfId="14745" priority="325" stopIfTrue="1" operator="lessThan">
      <formula>0</formula>
    </cfRule>
    <cfRule type="cellIs" dxfId="14744" priority="326" stopIfTrue="1" operator="greaterThan">
      <formula>0</formula>
    </cfRule>
  </conditionalFormatting>
  <conditionalFormatting sqref="Q11">
    <cfRule type="cellIs" dxfId="14743" priority="323" stopIfTrue="1" operator="lessThan">
      <formula>0</formula>
    </cfRule>
    <cfRule type="cellIs" dxfId="14742" priority="324" stopIfTrue="1" operator="greaterThan">
      <formula>0</formula>
    </cfRule>
  </conditionalFormatting>
  <conditionalFormatting sqref="Q11">
    <cfRule type="cellIs" dxfId="14741" priority="321" stopIfTrue="1" operator="lessThan">
      <formula>0</formula>
    </cfRule>
    <cfRule type="cellIs" dxfId="14740" priority="322" stopIfTrue="1" operator="greaterThan">
      <formula>0</formula>
    </cfRule>
  </conditionalFormatting>
  <conditionalFormatting sqref="Q11">
    <cfRule type="cellIs" dxfId="14739" priority="319" stopIfTrue="1" operator="lessThan">
      <formula>0</formula>
    </cfRule>
    <cfRule type="cellIs" dxfId="14738" priority="320" stopIfTrue="1" operator="greaterThan">
      <formula>0</formula>
    </cfRule>
  </conditionalFormatting>
  <conditionalFormatting sqref="Q11">
    <cfRule type="cellIs" dxfId="14737" priority="317" stopIfTrue="1" operator="lessThan">
      <formula>0</formula>
    </cfRule>
    <cfRule type="cellIs" dxfId="14736" priority="318" stopIfTrue="1" operator="greaterThan">
      <formula>0</formula>
    </cfRule>
  </conditionalFormatting>
  <conditionalFormatting sqref="Q11">
    <cfRule type="cellIs" dxfId="14735" priority="315" stopIfTrue="1" operator="lessThan">
      <formula>0</formula>
    </cfRule>
    <cfRule type="cellIs" dxfId="14734" priority="316" stopIfTrue="1" operator="greaterThan">
      <formula>0</formula>
    </cfRule>
  </conditionalFormatting>
  <conditionalFormatting sqref="Q11">
    <cfRule type="cellIs" dxfId="14733" priority="313" stopIfTrue="1" operator="lessThan">
      <formula>0</formula>
    </cfRule>
    <cfRule type="cellIs" dxfId="14732" priority="314" stopIfTrue="1" operator="greaterThan">
      <formula>0</formula>
    </cfRule>
  </conditionalFormatting>
  <conditionalFormatting sqref="Q11">
    <cfRule type="cellIs" dxfId="14731" priority="311" stopIfTrue="1" operator="lessThan">
      <formula>0</formula>
    </cfRule>
    <cfRule type="cellIs" dxfId="14730" priority="312" stopIfTrue="1" operator="greaterThan">
      <formula>0</formula>
    </cfRule>
  </conditionalFormatting>
  <conditionalFormatting sqref="Q11">
    <cfRule type="cellIs" dxfId="14729" priority="309" stopIfTrue="1" operator="lessThan">
      <formula>0</formula>
    </cfRule>
    <cfRule type="cellIs" dxfId="14728" priority="310" stopIfTrue="1" operator="greaterThan">
      <formula>0</formula>
    </cfRule>
  </conditionalFormatting>
  <conditionalFormatting sqref="Q11">
    <cfRule type="cellIs" dxfId="14727" priority="307" stopIfTrue="1" operator="lessThan">
      <formula>0</formula>
    </cfRule>
    <cfRule type="cellIs" dxfId="14726" priority="308" stopIfTrue="1" operator="greaterThan">
      <formula>0</formula>
    </cfRule>
  </conditionalFormatting>
  <conditionalFormatting sqref="Q11">
    <cfRule type="cellIs" dxfId="14725" priority="305" stopIfTrue="1" operator="lessThan">
      <formula>0</formula>
    </cfRule>
    <cfRule type="cellIs" dxfId="14724" priority="306" stopIfTrue="1" operator="greaterThan">
      <formula>0</formula>
    </cfRule>
  </conditionalFormatting>
  <conditionalFormatting sqref="Q11">
    <cfRule type="cellIs" dxfId="14723" priority="303" stopIfTrue="1" operator="lessThan">
      <formula>0</formula>
    </cfRule>
    <cfRule type="cellIs" dxfId="14722" priority="304" stopIfTrue="1" operator="greaterThan">
      <formula>0</formula>
    </cfRule>
  </conditionalFormatting>
  <conditionalFormatting sqref="Q11">
    <cfRule type="cellIs" dxfId="14721" priority="301" stopIfTrue="1" operator="lessThan">
      <formula>0</formula>
    </cfRule>
    <cfRule type="cellIs" dxfId="14720" priority="302" stopIfTrue="1" operator="greaterThan">
      <formula>0</formula>
    </cfRule>
  </conditionalFormatting>
  <conditionalFormatting sqref="Q11">
    <cfRule type="cellIs" dxfId="14719" priority="299" stopIfTrue="1" operator="lessThan">
      <formula>0</formula>
    </cfRule>
    <cfRule type="cellIs" dxfId="14718" priority="300" stopIfTrue="1" operator="greaterThan">
      <formula>0</formula>
    </cfRule>
  </conditionalFormatting>
  <conditionalFormatting sqref="Q11">
    <cfRule type="cellIs" dxfId="14717" priority="297" stopIfTrue="1" operator="lessThan">
      <formula>0</formula>
    </cfRule>
    <cfRule type="cellIs" dxfId="14716" priority="298" stopIfTrue="1" operator="greaterThan">
      <formula>0</formula>
    </cfRule>
  </conditionalFormatting>
  <conditionalFormatting sqref="Q11">
    <cfRule type="cellIs" dxfId="14715" priority="295" stopIfTrue="1" operator="lessThan">
      <formula>0</formula>
    </cfRule>
    <cfRule type="cellIs" dxfId="14714" priority="296" stopIfTrue="1" operator="greaterThan">
      <formula>0</formula>
    </cfRule>
  </conditionalFormatting>
  <conditionalFormatting sqref="Q11">
    <cfRule type="cellIs" dxfId="14713" priority="293" stopIfTrue="1" operator="lessThan">
      <formula>0</formula>
    </cfRule>
    <cfRule type="cellIs" dxfId="14712" priority="294" stopIfTrue="1" operator="greaterThan">
      <formula>0</formula>
    </cfRule>
  </conditionalFormatting>
  <conditionalFormatting sqref="Q11">
    <cfRule type="cellIs" dxfId="14711" priority="291" stopIfTrue="1" operator="lessThan">
      <formula>0</formula>
    </cfRule>
    <cfRule type="cellIs" dxfId="14710" priority="292" stopIfTrue="1" operator="greaterThan">
      <formula>0</formula>
    </cfRule>
  </conditionalFormatting>
  <conditionalFormatting sqref="Q11">
    <cfRule type="cellIs" dxfId="14709" priority="289" stopIfTrue="1" operator="lessThan">
      <formula>0</formula>
    </cfRule>
    <cfRule type="cellIs" dxfId="14708" priority="290" stopIfTrue="1" operator="greaterThan">
      <formula>0</formula>
    </cfRule>
  </conditionalFormatting>
  <conditionalFormatting sqref="Q11">
    <cfRule type="cellIs" dxfId="14707" priority="287" stopIfTrue="1" operator="lessThan">
      <formula>0</formula>
    </cfRule>
    <cfRule type="cellIs" dxfId="14706" priority="288" stopIfTrue="1" operator="greaterThan">
      <formula>0</formula>
    </cfRule>
  </conditionalFormatting>
  <conditionalFormatting sqref="Q11">
    <cfRule type="cellIs" dxfId="14705" priority="285" stopIfTrue="1" operator="lessThan">
      <formula>0</formula>
    </cfRule>
    <cfRule type="cellIs" dxfId="14704" priority="286" stopIfTrue="1" operator="greaterThan">
      <formula>0</formula>
    </cfRule>
  </conditionalFormatting>
  <conditionalFormatting sqref="Q11">
    <cfRule type="cellIs" dxfId="14703" priority="283" stopIfTrue="1" operator="lessThan">
      <formula>0</formula>
    </cfRule>
    <cfRule type="cellIs" dxfId="14702" priority="284" stopIfTrue="1" operator="greaterThan">
      <formula>0</formula>
    </cfRule>
  </conditionalFormatting>
  <conditionalFormatting sqref="Q11">
    <cfRule type="cellIs" dxfId="14701" priority="281" stopIfTrue="1" operator="lessThan">
      <formula>0</formula>
    </cfRule>
    <cfRule type="cellIs" dxfId="14700" priority="282" stopIfTrue="1" operator="greaterThan">
      <formula>0</formula>
    </cfRule>
  </conditionalFormatting>
  <conditionalFormatting sqref="Q11">
    <cfRule type="cellIs" dxfId="14699" priority="279" stopIfTrue="1" operator="lessThan">
      <formula>0</formula>
    </cfRule>
    <cfRule type="cellIs" dxfId="14698" priority="280" stopIfTrue="1" operator="greaterThan">
      <formula>0</formula>
    </cfRule>
  </conditionalFormatting>
  <conditionalFormatting sqref="Q11">
    <cfRule type="cellIs" dxfId="14697" priority="277" stopIfTrue="1" operator="lessThan">
      <formula>0</formula>
    </cfRule>
    <cfRule type="cellIs" dxfId="14696" priority="278" stopIfTrue="1" operator="greaterThan">
      <formula>0</formula>
    </cfRule>
  </conditionalFormatting>
  <conditionalFormatting sqref="Q11">
    <cfRule type="cellIs" dxfId="14695" priority="275" stopIfTrue="1" operator="lessThan">
      <formula>0</formula>
    </cfRule>
    <cfRule type="cellIs" dxfId="14694" priority="276" stopIfTrue="1" operator="greaterThan">
      <formula>0</formula>
    </cfRule>
  </conditionalFormatting>
  <conditionalFormatting sqref="Q11">
    <cfRule type="cellIs" dxfId="14693" priority="273" stopIfTrue="1" operator="lessThan">
      <formula>0</formula>
    </cfRule>
    <cfRule type="cellIs" dxfId="14692" priority="274" stopIfTrue="1" operator="greaterThan">
      <formula>0</formula>
    </cfRule>
  </conditionalFormatting>
  <conditionalFormatting sqref="Q11">
    <cfRule type="cellIs" dxfId="14691" priority="271" stopIfTrue="1" operator="lessThan">
      <formula>0</formula>
    </cfRule>
    <cfRule type="cellIs" dxfId="14690" priority="272" stopIfTrue="1" operator="greaterThan">
      <formula>0</formula>
    </cfRule>
  </conditionalFormatting>
  <conditionalFormatting sqref="Q11">
    <cfRule type="cellIs" dxfId="14689" priority="269" stopIfTrue="1" operator="lessThan">
      <formula>0</formula>
    </cfRule>
    <cfRule type="cellIs" dxfId="14688" priority="270" stopIfTrue="1" operator="greaterThan">
      <formula>0</formula>
    </cfRule>
  </conditionalFormatting>
  <conditionalFormatting sqref="Q11">
    <cfRule type="cellIs" dxfId="14687" priority="267" stopIfTrue="1" operator="lessThan">
      <formula>0</formula>
    </cfRule>
    <cfRule type="cellIs" dxfId="14686" priority="268" stopIfTrue="1" operator="greaterThan">
      <formula>0</formula>
    </cfRule>
  </conditionalFormatting>
  <conditionalFormatting sqref="Q11">
    <cfRule type="cellIs" dxfId="14685" priority="265" stopIfTrue="1" operator="lessThan">
      <formula>0</formula>
    </cfRule>
    <cfRule type="cellIs" dxfId="14684" priority="266" stopIfTrue="1" operator="greaterThan">
      <formula>0</formula>
    </cfRule>
  </conditionalFormatting>
  <conditionalFormatting sqref="Q11">
    <cfRule type="cellIs" dxfId="14683" priority="263" stopIfTrue="1" operator="lessThan">
      <formula>0</formula>
    </cfRule>
    <cfRule type="cellIs" dxfId="14682" priority="264" stopIfTrue="1" operator="greaterThan">
      <formula>0</formula>
    </cfRule>
  </conditionalFormatting>
  <conditionalFormatting sqref="Q11">
    <cfRule type="cellIs" dxfId="14681" priority="261" stopIfTrue="1" operator="lessThan">
      <formula>0</formula>
    </cfRule>
    <cfRule type="cellIs" dxfId="14680" priority="262" stopIfTrue="1" operator="greaterThan">
      <formula>0</formula>
    </cfRule>
  </conditionalFormatting>
  <conditionalFormatting sqref="Q11">
    <cfRule type="cellIs" dxfId="14679" priority="259" stopIfTrue="1" operator="lessThan">
      <formula>0</formula>
    </cfRule>
    <cfRule type="cellIs" dxfId="14678" priority="260" stopIfTrue="1" operator="greaterThan">
      <formula>0</formula>
    </cfRule>
  </conditionalFormatting>
  <conditionalFormatting sqref="Q11">
    <cfRule type="cellIs" dxfId="14677" priority="257" stopIfTrue="1" operator="lessThan">
      <formula>0</formula>
    </cfRule>
    <cfRule type="cellIs" dxfId="14676" priority="258" stopIfTrue="1" operator="greaterThan">
      <formula>0</formula>
    </cfRule>
  </conditionalFormatting>
  <conditionalFormatting sqref="Q11">
    <cfRule type="cellIs" dxfId="14675" priority="255" stopIfTrue="1" operator="lessThan">
      <formula>0</formula>
    </cfRule>
    <cfRule type="cellIs" dxfId="14674" priority="256" stopIfTrue="1" operator="greaterThan">
      <formula>0</formula>
    </cfRule>
  </conditionalFormatting>
  <conditionalFormatting sqref="Q11">
    <cfRule type="cellIs" dxfId="14673" priority="253" stopIfTrue="1" operator="lessThan">
      <formula>0</formula>
    </cfRule>
    <cfRule type="cellIs" dxfId="14672" priority="254" stopIfTrue="1" operator="greaterThan">
      <formula>0</formula>
    </cfRule>
  </conditionalFormatting>
  <conditionalFormatting sqref="Q13">
    <cfRule type="cellIs" dxfId="14671" priority="251" stopIfTrue="1" operator="lessThan">
      <formula>0</formula>
    </cfRule>
    <cfRule type="cellIs" dxfId="14670" priority="252" stopIfTrue="1" operator="greaterThan">
      <formula>0</formula>
    </cfRule>
  </conditionalFormatting>
  <conditionalFormatting sqref="Q13">
    <cfRule type="cellIs" dxfId="14669" priority="249" stopIfTrue="1" operator="lessThan">
      <formula>0</formula>
    </cfRule>
    <cfRule type="cellIs" dxfId="14668" priority="250" stopIfTrue="1" operator="greaterThan">
      <formula>0</formula>
    </cfRule>
  </conditionalFormatting>
  <conditionalFormatting sqref="Q13">
    <cfRule type="cellIs" dxfId="14667" priority="247" stopIfTrue="1" operator="lessThan">
      <formula>0</formula>
    </cfRule>
    <cfRule type="cellIs" dxfId="14666" priority="248" stopIfTrue="1" operator="greaterThan">
      <formula>0</formula>
    </cfRule>
  </conditionalFormatting>
  <conditionalFormatting sqref="Q13">
    <cfRule type="cellIs" dxfId="14665" priority="245" stopIfTrue="1" operator="lessThan">
      <formula>0</formula>
    </cfRule>
    <cfRule type="cellIs" dxfId="14664" priority="246" stopIfTrue="1" operator="greaterThan">
      <formula>0</formula>
    </cfRule>
  </conditionalFormatting>
  <conditionalFormatting sqref="Q13">
    <cfRule type="cellIs" dxfId="14663" priority="243" stopIfTrue="1" operator="lessThan">
      <formula>0</formula>
    </cfRule>
    <cfRule type="cellIs" dxfId="14662" priority="244" stopIfTrue="1" operator="greaterThan">
      <formula>0</formula>
    </cfRule>
  </conditionalFormatting>
  <conditionalFormatting sqref="Q13">
    <cfRule type="cellIs" dxfId="14661" priority="241" stopIfTrue="1" operator="lessThan">
      <formula>0</formula>
    </cfRule>
    <cfRule type="cellIs" dxfId="14660" priority="242" stopIfTrue="1" operator="greaterThan">
      <formula>0</formula>
    </cfRule>
  </conditionalFormatting>
  <conditionalFormatting sqref="Q13">
    <cfRule type="cellIs" dxfId="14659" priority="239" stopIfTrue="1" operator="lessThan">
      <formula>0</formula>
    </cfRule>
    <cfRule type="cellIs" dxfId="14658" priority="240" stopIfTrue="1" operator="greaterThan">
      <formula>0</formula>
    </cfRule>
  </conditionalFormatting>
  <conditionalFormatting sqref="Q13">
    <cfRule type="cellIs" dxfId="14657" priority="237" stopIfTrue="1" operator="lessThan">
      <formula>0</formula>
    </cfRule>
    <cfRule type="cellIs" dxfId="14656" priority="238" stopIfTrue="1" operator="greaterThan">
      <formula>0</formula>
    </cfRule>
  </conditionalFormatting>
  <conditionalFormatting sqref="Q13">
    <cfRule type="cellIs" dxfId="14655" priority="235" stopIfTrue="1" operator="lessThan">
      <formula>0</formula>
    </cfRule>
    <cfRule type="cellIs" dxfId="14654" priority="236" stopIfTrue="1" operator="greaterThan">
      <formula>0</formula>
    </cfRule>
  </conditionalFormatting>
  <conditionalFormatting sqref="Q13">
    <cfRule type="cellIs" dxfId="14653" priority="233" stopIfTrue="1" operator="lessThan">
      <formula>0</formula>
    </cfRule>
    <cfRule type="cellIs" dxfId="14652" priority="234" stopIfTrue="1" operator="greaterThan">
      <formula>0</formula>
    </cfRule>
  </conditionalFormatting>
  <conditionalFormatting sqref="Q13">
    <cfRule type="cellIs" dxfId="14651" priority="231" stopIfTrue="1" operator="lessThan">
      <formula>0</formula>
    </cfRule>
    <cfRule type="cellIs" dxfId="14650" priority="232" stopIfTrue="1" operator="greaterThan">
      <formula>0</formula>
    </cfRule>
  </conditionalFormatting>
  <conditionalFormatting sqref="Q13">
    <cfRule type="cellIs" dxfId="14649" priority="229" stopIfTrue="1" operator="lessThan">
      <formula>0</formula>
    </cfRule>
    <cfRule type="cellIs" dxfId="14648" priority="230" stopIfTrue="1" operator="greaterThan">
      <formula>0</formula>
    </cfRule>
  </conditionalFormatting>
  <conditionalFormatting sqref="Q13">
    <cfRule type="cellIs" dxfId="14647" priority="227" stopIfTrue="1" operator="lessThan">
      <formula>0</formula>
    </cfRule>
    <cfRule type="cellIs" dxfId="14646" priority="228" stopIfTrue="1" operator="greaterThan">
      <formula>0</formula>
    </cfRule>
  </conditionalFormatting>
  <conditionalFormatting sqref="Q13">
    <cfRule type="cellIs" dxfId="14645" priority="225" stopIfTrue="1" operator="lessThan">
      <formula>0</formula>
    </cfRule>
    <cfRule type="cellIs" dxfId="14644" priority="226" stopIfTrue="1" operator="greaterThan">
      <formula>0</formula>
    </cfRule>
  </conditionalFormatting>
  <conditionalFormatting sqref="Q13">
    <cfRule type="cellIs" dxfId="14643" priority="223" stopIfTrue="1" operator="lessThan">
      <formula>0</formula>
    </cfRule>
    <cfRule type="cellIs" dxfId="14642" priority="224" stopIfTrue="1" operator="greaterThan">
      <formula>0</formula>
    </cfRule>
  </conditionalFormatting>
  <conditionalFormatting sqref="Q13">
    <cfRule type="cellIs" dxfId="14641" priority="221" stopIfTrue="1" operator="lessThan">
      <formula>0</formula>
    </cfRule>
    <cfRule type="cellIs" dxfId="14640" priority="222" stopIfTrue="1" operator="greaterThan">
      <formula>0</formula>
    </cfRule>
  </conditionalFormatting>
  <conditionalFormatting sqref="Q13">
    <cfRule type="cellIs" dxfId="14639" priority="219" stopIfTrue="1" operator="lessThan">
      <formula>0</formula>
    </cfRule>
    <cfRule type="cellIs" dxfId="14638" priority="220" stopIfTrue="1" operator="greaterThan">
      <formula>0</formula>
    </cfRule>
  </conditionalFormatting>
  <conditionalFormatting sqref="Q13">
    <cfRule type="cellIs" dxfId="14637" priority="217" stopIfTrue="1" operator="lessThan">
      <formula>0</formula>
    </cfRule>
    <cfRule type="cellIs" dxfId="14636" priority="218" stopIfTrue="1" operator="greaterThan">
      <formula>0</formula>
    </cfRule>
  </conditionalFormatting>
  <conditionalFormatting sqref="Q13">
    <cfRule type="cellIs" dxfId="14635" priority="215" stopIfTrue="1" operator="lessThan">
      <formula>0</formula>
    </cfRule>
    <cfRule type="cellIs" dxfId="14634" priority="216" stopIfTrue="1" operator="greaterThan">
      <formula>0</formula>
    </cfRule>
  </conditionalFormatting>
  <conditionalFormatting sqref="Q13">
    <cfRule type="cellIs" dxfId="14633" priority="213" stopIfTrue="1" operator="lessThan">
      <formula>0</formula>
    </cfRule>
    <cfRule type="cellIs" dxfId="14632" priority="214" stopIfTrue="1" operator="greaterThan">
      <formula>0</formula>
    </cfRule>
  </conditionalFormatting>
  <conditionalFormatting sqref="Q13">
    <cfRule type="cellIs" dxfId="14631" priority="211" stopIfTrue="1" operator="lessThan">
      <formula>0</formula>
    </cfRule>
    <cfRule type="cellIs" dxfId="14630" priority="212" stopIfTrue="1" operator="greaterThan">
      <formula>0</formula>
    </cfRule>
  </conditionalFormatting>
  <conditionalFormatting sqref="Q13">
    <cfRule type="cellIs" dxfId="14629" priority="209" stopIfTrue="1" operator="lessThan">
      <formula>0</formula>
    </cfRule>
    <cfRule type="cellIs" dxfId="14628" priority="210" stopIfTrue="1" operator="greaterThan">
      <formula>0</formula>
    </cfRule>
  </conditionalFormatting>
  <conditionalFormatting sqref="Q13">
    <cfRule type="cellIs" dxfId="14627" priority="207" stopIfTrue="1" operator="lessThan">
      <formula>0</formula>
    </cfRule>
    <cfRule type="cellIs" dxfId="14626" priority="208" stopIfTrue="1" operator="greaterThan">
      <formula>0</formula>
    </cfRule>
  </conditionalFormatting>
  <conditionalFormatting sqref="Q13">
    <cfRule type="cellIs" dxfId="14625" priority="205" stopIfTrue="1" operator="lessThan">
      <formula>0</formula>
    </cfRule>
    <cfRule type="cellIs" dxfId="14624" priority="206" stopIfTrue="1" operator="greaterThan">
      <formula>0</formula>
    </cfRule>
  </conditionalFormatting>
  <conditionalFormatting sqref="Q13">
    <cfRule type="cellIs" dxfId="14623" priority="203" stopIfTrue="1" operator="lessThan">
      <formula>0</formula>
    </cfRule>
    <cfRule type="cellIs" dxfId="14622" priority="204" stopIfTrue="1" operator="greaterThan">
      <formula>0</formula>
    </cfRule>
  </conditionalFormatting>
  <conditionalFormatting sqref="Q13">
    <cfRule type="cellIs" dxfId="14621" priority="201" stopIfTrue="1" operator="lessThan">
      <formula>0</formula>
    </cfRule>
    <cfRule type="cellIs" dxfId="14620" priority="202" stopIfTrue="1" operator="greaterThan">
      <formula>0</formula>
    </cfRule>
  </conditionalFormatting>
  <conditionalFormatting sqref="Q13">
    <cfRule type="cellIs" dxfId="14619" priority="199" stopIfTrue="1" operator="lessThan">
      <formula>0</formula>
    </cfRule>
    <cfRule type="cellIs" dxfId="14618" priority="200" stopIfTrue="1" operator="greaterThan">
      <formula>0</formula>
    </cfRule>
  </conditionalFormatting>
  <conditionalFormatting sqref="Q13">
    <cfRule type="cellIs" dxfId="14617" priority="197" stopIfTrue="1" operator="lessThan">
      <formula>0</formula>
    </cfRule>
    <cfRule type="cellIs" dxfId="14616" priority="198" stopIfTrue="1" operator="greaterThan">
      <formula>0</formula>
    </cfRule>
  </conditionalFormatting>
  <conditionalFormatting sqref="Q13">
    <cfRule type="cellIs" dxfId="14615" priority="195" stopIfTrue="1" operator="lessThan">
      <formula>0</formula>
    </cfRule>
    <cfRule type="cellIs" dxfId="14614" priority="196" stopIfTrue="1" operator="greaterThan">
      <formula>0</formula>
    </cfRule>
  </conditionalFormatting>
  <conditionalFormatting sqref="Q13">
    <cfRule type="cellIs" dxfId="14613" priority="193" stopIfTrue="1" operator="lessThan">
      <formula>0</formula>
    </cfRule>
    <cfRule type="cellIs" dxfId="14612" priority="194" stopIfTrue="1" operator="greaterThan">
      <formula>0</formula>
    </cfRule>
  </conditionalFormatting>
  <conditionalFormatting sqref="Q13">
    <cfRule type="cellIs" dxfId="14611" priority="191" stopIfTrue="1" operator="lessThan">
      <formula>0</formula>
    </cfRule>
    <cfRule type="cellIs" dxfId="14610" priority="192" stopIfTrue="1" operator="greaterThan">
      <formula>0</formula>
    </cfRule>
  </conditionalFormatting>
  <conditionalFormatting sqref="Q13">
    <cfRule type="cellIs" dxfId="14609" priority="189" stopIfTrue="1" operator="lessThan">
      <formula>0</formula>
    </cfRule>
    <cfRule type="cellIs" dxfId="14608" priority="190" stopIfTrue="1" operator="greaterThan">
      <formula>0</formula>
    </cfRule>
  </conditionalFormatting>
  <conditionalFormatting sqref="Q13">
    <cfRule type="cellIs" dxfId="14607" priority="187" stopIfTrue="1" operator="lessThan">
      <formula>0</formula>
    </cfRule>
    <cfRule type="cellIs" dxfId="14606" priority="188" stopIfTrue="1" operator="greaterThan">
      <formula>0</formula>
    </cfRule>
  </conditionalFormatting>
  <conditionalFormatting sqref="Q13">
    <cfRule type="cellIs" dxfId="14605" priority="185" stopIfTrue="1" operator="lessThan">
      <formula>0</formula>
    </cfRule>
    <cfRule type="cellIs" dxfId="14604" priority="186" stopIfTrue="1" operator="greaterThan">
      <formula>0</formula>
    </cfRule>
  </conditionalFormatting>
  <conditionalFormatting sqref="Q13">
    <cfRule type="cellIs" dxfId="14603" priority="183" stopIfTrue="1" operator="lessThan">
      <formula>0</formula>
    </cfRule>
    <cfRule type="cellIs" dxfId="14602" priority="184" stopIfTrue="1" operator="greaterThan">
      <formula>0</formula>
    </cfRule>
  </conditionalFormatting>
  <conditionalFormatting sqref="Q13">
    <cfRule type="cellIs" dxfId="14601" priority="181" stopIfTrue="1" operator="lessThan">
      <formula>0</formula>
    </cfRule>
    <cfRule type="cellIs" dxfId="14600" priority="182" stopIfTrue="1" operator="greaterThan">
      <formula>0</formula>
    </cfRule>
  </conditionalFormatting>
  <conditionalFormatting sqref="Q13">
    <cfRule type="cellIs" dxfId="14599" priority="179" stopIfTrue="1" operator="lessThan">
      <formula>0</formula>
    </cfRule>
    <cfRule type="cellIs" dxfId="14598" priority="180" stopIfTrue="1" operator="greaterThan">
      <formula>0</formula>
    </cfRule>
  </conditionalFormatting>
  <conditionalFormatting sqref="Q13">
    <cfRule type="cellIs" dxfId="14597" priority="177" stopIfTrue="1" operator="lessThan">
      <formula>0</formula>
    </cfRule>
    <cfRule type="cellIs" dxfId="14596" priority="178" stopIfTrue="1" operator="greaterThan">
      <formula>0</formula>
    </cfRule>
  </conditionalFormatting>
  <conditionalFormatting sqref="Q13">
    <cfRule type="cellIs" dxfId="14595" priority="175" stopIfTrue="1" operator="lessThan">
      <formula>0</formula>
    </cfRule>
    <cfRule type="cellIs" dxfId="14594" priority="176" stopIfTrue="1" operator="greaterThan">
      <formula>0</formula>
    </cfRule>
  </conditionalFormatting>
  <conditionalFormatting sqref="Q13">
    <cfRule type="cellIs" dxfId="14593" priority="173" stopIfTrue="1" operator="lessThan">
      <formula>0</formula>
    </cfRule>
    <cfRule type="cellIs" dxfId="14592" priority="174" stopIfTrue="1" operator="greaterThan">
      <formula>0</formula>
    </cfRule>
  </conditionalFormatting>
  <conditionalFormatting sqref="Q13">
    <cfRule type="cellIs" dxfId="14591" priority="171" stopIfTrue="1" operator="lessThan">
      <formula>0</formula>
    </cfRule>
    <cfRule type="cellIs" dxfId="14590" priority="172" stopIfTrue="1" operator="greaterThan">
      <formula>0</formula>
    </cfRule>
  </conditionalFormatting>
  <conditionalFormatting sqref="Q13">
    <cfRule type="cellIs" dxfId="14589" priority="169" stopIfTrue="1" operator="lessThan">
      <formula>0</formula>
    </cfRule>
    <cfRule type="cellIs" dxfId="14588" priority="170" stopIfTrue="1" operator="greaterThan">
      <formula>0</formula>
    </cfRule>
  </conditionalFormatting>
  <conditionalFormatting sqref="Q17">
    <cfRule type="cellIs" dxfId="14587" priority="83" stopIfTrue="1" operator="lessThan">
      <formula>0</formula>
    </cfRule>
    <cfRule type="cellIs" dxfId="14586" priority="84" stopIfTrue="1" operator="greaterThan">
      <formula>0</formula>
    </cfRule>
  </conditionalFormatting>
  <conditionalFormatting sqref="Q17">
    <cfRule type="cellIs" dxfId="14585" priority="81" stopIfTrue="1" operator="lessThan">
      <formula>0</formula>
    </cfRule>
    <cfRule type="cellIs" dxfId="14584" priority="82" stopIfTrue="1" operator="greaterThan">
      <formula>0</formula>
    </cfRule>
  </conditionalFormatting>
  <conditionalFormatting sqref="Q17">
    <cfRule type="cellIs" dxfId="14583" priority="79" stopIfTrue="1" operator="lessThan">
      <formula>0</formula>
    </cfRule>
    <cfRule type="cellIs" dxfId="14582" priority="80" stopIfTrue="1" operator="greaterThan">
      <formula>0</formula>
    </cfRule>
  </conditionalFormatting>
  <conditionalFormatting sqref="Q17">
    <cfRule type="cellIs" dxfId="14581" priority="77" stopIfTrue="1" operator="lessThan">
      <formula>0</formula>
    </cfRule>
    <cfRule type="cellIs" dxfId="14580" priority="78" stopIfTrue="1" operator="greaterThan">
      <formula>0</formula>
    </cfRule>
  </conditionalFormatting>
  <conditionalFormatting sqref="Q17">
    <cfRule type="cellIs" dxfId="14579" priority="75" stopIfTrue="1" operator="lessThan">
      <formula>0</formula>
    </cfRule>
    <cfRule type="cellIs" dxfId="14578" priority="76" stopIfTrue="1" operator="greaterThan">
      <formula>0</formula>
    </cfRule>
  </conditionalFormatting>
  <conditionalFormatting sqref="Q17">
    <cfRule type="cellIs" dxfId="14577" priority="73" stopIfTrue="1" operator="lessThan">
      <formula>0</formula>
    </cfRule>
    <cfRule type="cellIs" dxfId="14576" priority="74" stopIfTrue="1" operator="greaterThan">
      <formula>0</formula>
    </cfRule>
  </conditionalFormatting>
  <conditionalFormatting sqref="Q17">
    <cfRule type="cellIs" dxfId="14575" priority="71" stopIfTrue="1" operator="lessThan">
      <formula>0</formula>
    </cfRule>
    <cfRule type="cellIs" dxfId="14574" priority="72" stopIfTrue="1" operator="greaterThan">
      <formula>0</formula>
    </cfRule>
  </conditionalFormatting>
  <conditionalFormatting sqref="Q17">
    <cfRule type="cellIs" dxfId="14573" priority="69" stopIfTrue="1" operator="lessThan">
      <formula>0</formula>
    </cfRule>
    <cfRule type="cellIs" dxfId="14572" priority="70" stopIfTrue="1" operator="greaterThan">
      <formula>0</formula>
    </cfRule>
  </conditionalFormatting>
  <conditionalFormatting sqref="Q17">
    <cfRule type="cellIs" dxfId="14571" priority="67" stopIfTrue="1" operator="lessThan">
      <formula>0</formula>
    </cfRule>
    <cfRule type="cellIs" dxfId="14570" priority="68" stopIfTrue="1" operator="greaterThan">
      <formula>0</formula>
    </cfRule>
  </conditionalFormatting>
  <conditionalFormatting sqref="Q17">
    <cfRule type="cellIs" dxfId="14569" priority="65" stopIfTrue="1" operator="lessThan">
      <formula>0</formula>
    </cfRule>
    <cfRule type="cellIs" dxfId="14568" priority="66" stopIfTrue="1" operator="greaterThan">
      <formula>0</formula>
    </cfRule>
  </conditionalFormatting>
  <conditionalFormatting sqref="Q17">
    <cfRule type="cellIs" dxfId="14567" priority="63" stopIfTrue="1" operator="lessThan">
      <formula>0</formula>
    </cfRule>
    <cfRule type="cellIs" dxfId="14566" priority="64" stopIfTrue="1" operator="greaterThan">
      <formula>0</formula>
    </cfRule>
  </conditionalFormatting>
  <conditionalFormatting sqref="Q17">
    <cfRule type="cellIs" dxfId="14565" priority="61" stopIfTrue="1" operator="lessThan">
      <formula>0</formula>
    </cfRule>
    <cfRule type="cellIs" dxfId="14564" priority="62" stopIfTrue="1" operator="greaterThan">
      <formula>0</formula>
    </cfRule>
  </conditionalFormatting>
  <conditionalFormatting sqref="Q17">
    <cfRule type="cellIs" dxfId="14563" priority="59" stopIfTrue="1" operator="lessThan">
      <formula>0</formula>
    </cfRule>
    <cfRule type="cellIs" dxfId="14562" priority="60" stopIfTrue="1" operator="greaterThan">
      <formula>0</formula>
    </cfRule>
  </conditionalFormatting>
  <conditionalFormatting sqref="Q17">
    <cfRule type="cellIs" dxfId="14561" priority="57" stopIfTrue="1" operator="lessThan">
      <formula>0</formula>
    </cfRule>
    <cfRule type="cellIs" dxfId="14560" priority="58" stopIfTrue="1" operator="greaterThan">
      <formula>0</formula>
    </cfRule>
  </conditionalFormatting>
  <conditionalFormatting sqref="Q17">
    <cfRule type="cellIs" dxfId="14559" priority="55" stopIfTrue="1" operator="lessThan">
      <formula>0</formula>
    </cfRule>
    <cfRule type="cellIs" dxfId="14558" priority="56" stopIfTrue="1" operator="greaterThan">
      <formula>0</formula>
    </cfRule>
  </conditionalFormatting>
  <conditionalFormatting sqref="Q17">
    <cfRule type="cellIs" dxfId="14557" priority="53" stopIfTrue="1" operator="lessThan">
      <formula>0</formula>
    </cfRule>
    <cfRule type="cellIs" dxfId="14556" priority="54" stopIfTrue="1" operator="greaterThan">
      <formula>0</formula>
    </cfRule>
  </conditionalFormatting>
  <conditionalFormatting sqref="Q17">
    <cfRule type="cellIs" dxfId="14555" priority="51" stopIfTrue="1" operator="lessThan">
      <formula>0</formula>
    </cfRule>
    <cfRule type="cellIs" dxfId="14554" priority="52" stopIfTrue="1" operator="greaterThan">
      <formula>0</formula>
    </cfRule>
  </conditionalFormatting>
  <conditionalFormatting sqref="Q17">
    <cfRule type="cellIs" dxfId="14553" priority="49" stopIfTrue="1" operator="lessThan">
      <formula>0</formula>
    </cfRule>
    <cfRule type="cellIs" dxfId="14552" priority="50" stopIfTrue="1" operator="greaterThan">
      <formula>0</formula>
    </cfRule>
  </conditionalFormatting>
  <conditionalFormatting sqref="Q17">
    <cfRule type="cellIs" dxfId="14551" priority="47" stopIfTrue="1" operator="lessThan">
      <formula>0</formula>
    </cfRule>
    <cfRule type="cellIs" dxfId="14550" priority="48" stopIfTrue="1" operator="greaterThan">
      <formula>0</formula>
    </cfRule>
  </conditionalFormatting>
  <conditionalFormatting sqref="Q17">
    <cfRule type="cellIs" dxfId="14549" priority="45" stopIfTrue="1" operator="lessThan">
      <formula>0</formula>
    </cfRule>
    <cfRule type="cellIs" dxfId="14548" priority="46" stopIfTrue="1" operator="greaterThan">
      <formula>0</formula>
    </cfRule>
  </conditionalFormatting>
  <conditionalFormatting sqref="Q17">
    <cfRule type="cellIs" dxfId="14547" priority="43" stopIfTrue="1" operator="lessThan">
      <formula>0</formula>
    </cfRule>
    <cfRule type="cellIs" dxfId="14546" priority="44" stopIfTrue="1" operator="greaterThan">
      <formula>0</formula>
    </cfRule>
  </conditionalFormatting>
  <conditionalFormatting sqref="Q17">
    <cfRule type="cellIs" dxfId="14545" priority="41" stopIfTrue="1" operator="lessThan">
      <formula>0</formula>
    </cfRule>
    <cfRule type="cellIs" dxfId="14544" priority="42" stopIfTrue="1" operator="greaterThan">
      <formula>0</formula>
    </cfRule>
  </conditionalFormatting>
  <conditionalFormatting sqref="Q17">
    <cfRule type="cellIs" dxfId="14543" priority="39" stopIfTrue="1" operator="lessThan">
      <formula>0</formula>
    </cfRule>
    <cfRule type="cellIs" dxfId="14542" priority="40" stopIfTrue="1" operator="greaterThan">
      <formula>0</formula>
    </cfRule>
  </conditionalFormatting>
  <conditionalFormatting sqref="Q17">
    <cfRule type="cellIs" dxfId="14541" priority="37" stopIfTrue="1" operator="lessThan">
      <formula>0</formula>
    </cfRule>
    <cfRule type="cellIs" dxfId="14540" priority="38" stopIfTrue="1" operator="greaterThan">
      <formula>0</formula>
    </cfRule>
  </conditionalFormatting>
  <conditionalFormatting sqref="Q17">
    <cfRule type="cellIs" dxfId="14539" priority="35" stopIfTrue="1" operator="lessThan">
      <formula>0</formula>
    </cfRule>
    <cfRule type="cellIs" dxfId="14538" priority="36" stopIfTrue="1" operator="greaterThan">
      <formula>0</formula>
    </cfRule>
  </conditionalFormatting>
  <conditionalFormatting sqref="Q17">
    <cfRule type="cellIs" dxfId="14537" priority="33" stopIfTrue="1" operator="lessThan">
      <formula>0</formula>
    </cfRule>
    <cfRule type="cellIs" dxfId="14536" priority="34" stopIfTrue="1" operator="greaterThan">
      <formula>0</formula>
    </cfRule>
  </conditionalFormatting>
  <conditionalFormatting sqref="Q17">
    <cfRule type="cellIs" dxfId="14535" priority="31" stopIfTrue="1" operator="lessThan">
      <formula>0</formula>
    </cfRule>
    <cfRule type="cellIs" dxfId="14534" priority="32" stopIfTrue="1" operator="greaterThan">
      <formula>0</formula>
    </cfRule>
  </conditionalFormatting>
  <conditionalFormatting sqref="Q17">
    <cfRule type="cellIs" dxfId="14533" priority="29" stopIfTrue="1" operator="lessThan">
      <formula>0</formula>
    </cfRule>
    <cfRule type="cellIs" dxfId="14532" priority="30" stopIfTrue="1" operator="greaterThan">
      <formula>0</formula>
    </cfRule>
  </conditionalFormatting>
  <conditionalFormatting sqref="Q17">
    <cfRule type="cellIs" dxfId="14531" priority="27" stopIfTrue="1" operator="lessThan">
      <formula>0</formula>
    </cfRule>
    <cfRule type="cellIs" dxfId="14530" priority="28" stopIfTrue="1" operator="greaterThan">
      <formula>0</formula>
    </cfRule>
  </conditionalFormatting>
  <conditionalFormatting sqref="Q17">
    <cfRule type="cellIs" dxfId="14529" priority="25" stopIfTrue="1" operator="lessThan">
      <formula>0</formula>
    </cfRule>
    <cfRule type="cellIs" dxfId="14528" priority="26" stopIfTrue="1" operator="greaterThan">
      <formula>0</formula>
    </cfRule>
  </conditionalFormatting>
  <conditionalFormatting sqref="Q17">
    <cfRule type="cellIs" dxfId="14527" priority="23" stopIfTrue="1" operator="lessThan">
      <formula>0</formula>
    </cfRule>
    <cfRule type="cellIs" dxfId="14526" priority="24" stopIfTrue="1" operator="greaterThan">
      <formula>0</formula>
    </cfRule>
  </conditionalFormatting>
  <conditionalFormatting sqref="Q17">
    <cfRule type="cellIs" dxfId="14525" priority="21" stopIfTrue="1" operator="lessThan">
      <formula>0</formula>
    </cfRule>
    <cfRule type="cellIs" dxfId="14524" priority="22" stopIfTrue="1" operator="greaterThan">
      <formula>0</formula>
    </cfRule>
  </conditionalFormatting>
  <conditionalFormatting sqref="Q17">
    <cfRule type="cellIs" dxfId="14523" priority="19" stopIfTrue="1" operator="lessThan">
      <formula>0</formula>
    </cfRule>
    <cfRule type="cellIs" dxfId="14522" priority="20" stopIfTrue="1" operator="greaterThan">
      <formula>0</formula>
    </cfRule>
  </conditionalFormatting>
  <conditionalFormatting sqref="Q17">
    <cfRule type="cellIs" dxfId="14521" priority="17" stopIfTrue="1" operator="lessThan">
      <formula>0</formula>
    </cfRule>
    <cfRule type="cellIs" dxfId="14520" priority="18" stopIfTrue="1" operator="greaterThan">
      <formula>0</formula>
    </cfRule>
  </conditionalFormatting>
  <conditionalFormatting sqref="Q17">
    <cfRule type="cellIs" dxfId="14519" priority="15" stopIfTrue="1" operator="lessThan">
      <formula>0</formula>
    </cfRule>
    <cfRule type="cellIs" dxfId="14518" priority="16" stopIfTrue="1" operator="greaterThan">
      <formula>0</formula>
    </cfRule>
  </conditionalFormatting>
  <conditionalFormatting sqref="Q17">
    <cfRule type="cellIs" dxfId="14517" priority="13" stopIfTrue="1" operator="lessThan">
      <formula>0</formula>
    </cfRule>
    <cfRule type="cellIs" dxfId="14516" priority="14" stopIfTrue="1" operator="greaterThan">
      <formula>0</formula>
    </cfRule>
  </conditionalFormatting>
  <conditionalFormatting sqref="Q17">
    <cfRule type="cellIs" dxfId="14515" priority="11" stopIfTrue="1" operator="lessThan">
      <formula>0</formula>
    </cfRule>
    <cfRule type="cellIs" dxfId="14514" priority="12" stopIfTrue="1" operator="greaterThan">
      <formula>0</formula>
    </cfRule>
  </conditionalFormatting>
  <conditionalFormatting sqref="Q17">
    <cfRule type="cellIs" dxfId="14513" priority="9" stopIfTrue="1" operator="lessThan">
      <formula>0</formula>
    </cfRule>
    <cfRule type="cellIs" dxfId="14512" priority="10" stopIfTrue="1" operator="greaterThan">
      <formula>0</formula>
    </cfRule>
  </conditionalFormatting>
  <conditionalFormatting sqref="Q17">
    <cfRule type="cellIs" dxfId="14511" priority="7" stopIfTrue="1" operator="lessThan">
      <formula>0</formula>
    </cfRule>
    <cfRule type="cellIs" dxfId="14510" priority="8" stopIfTrue="1" operator="greaterThan">
      <formula>0</formula>
    </cfRule>
  </conditionalFormatting>
  <conditionalFormatting sqref="Q17">
    <cfRule type="cellIs" dxfId="14509" priority="5" stopIfTrue="1" operator="lessThan">
      <formula>0</formula>
    </cfRule>
    <cfRule type="cellIs" dxfId="14508" priority="6" stopIfTrue="1" operator="greaterThan">
      <formula>0</formula>
    </cfRule>
  </conditionalFormatting>
  <conditionalFormatting sqref="Q17">
    <cfRule type="cellIs" dxfId="14507" priority="3" stopIfTrue="1" operator="lessThan">
      <formula>0</formula>
    </cfRule>
    <cfRule type="cellIs" dxfId="14506" priority="4" stopIfTrue="1" operator="greaterThan">
      <formula>0</formula>
    </cfRule>
  </conditionalFormatting>
  <conditionalFormatting sqref="Q17">
    <cfRule type="cellIs" dxfId="14505" priority="1" stopIfTrue="1" operator="lessThan">
      <formula>0</formula>
    </cfRule>
    <cfRule type="cellIs" dxfId="14504" priority="2" stopIfTrue="1" operator="greaterThan">
      <formula>0</formula>
    </cfRule>
  </conditionalFormatting>
  <hyperlinks>
    <hyperlink ref="E4" location="Main!A1" display="◄ Back to Main Page"/>
  </hyperlinks>
  <pageMargins left="0.7" right="0.7" top="0.75" bottom="0.75" header="0.3" footer="0.3"/>
  <pageSetup scale="54"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78"/>
  <sheetViews>
    <sheetView showGridLines="0" topLeftCell="A4" zoomScale="90" zoomScaleNormal="90" workbookViewId="0">
      <pane xSplit="8" topLeftCell="I1" activePane="topRight" state="frozen"/>
      <selection activeCell="L14" sqref="L14"/>
      <selection pane="topRight" activeCell="I5" sqref="I5:M5"/>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7" width="11.7109375" style="2" customWidth="1"/>
    <col min="8" max="8" width="9.140625" style="2" customWidth="1"/>
    <col min="9" max="13" width="9.7109375" style="2" customWidth="1"/>
    <col min="14" max="14" width="15.7109375" style="2" customWidth="1"/>
    <col min="15" max="16" width="10.7109375" style="2" customWidth="1"/>
    <col min="17" max="17" width="3" style="2" customWidth="1"/>
    <col min="18" max="16384" width="8.85546875" style="2"/>
  </cols>
  <sheetData>
    <row r="1" spans="1:18" ht="26.25" customHeight="1" x14ac:dyDescent="0.2">
      <c r="B1" s="1"/>
      <c r="C1" s="418" t="str">
        <f>Main!C1</f>
        <v>UNI-PHARMA</v>
      </c>
      <c r="D1" s="418"/>
      <c r="E1" s="418"/>
      <c r="F1" s="418"/>
      <c r="G1" s="418"/>
      <c r="H1" s="418"/>
      <c r="I1" s="124"/>
      <c r="J1" s="115"/>
      <c r="K1" s="109"/>
      <c r="L1" s="124"/>
      <c r="M1" s="115"/>
      <c r="N1" s="110"/>
      <c r="O1" s="129" t="s">
        <v>41</v>
      </c>
      <c r="P1" s="121">
        <f>IF(COUNTIF(O6:O66,"&gt;0")=0,0%,COUNTIF(O6:O66,"&gt;0")/(COUNTIF(O6:O66,"&lt;=0")+COUNTIF(O6:O66,"&gt;0")))</f>
        <v>0</v>
      </c>
      <c r="Q1" s="110"/>
    </row>
    <row r="2" spans="1:18" ht="15.6" customHeight="1" x14ac:dyDescent="0.2">
      <c r="B2" s="29"/>
      <c r="C2" s="94" t="str">
        <f>Main!C2</f>
        <v>ANNUAL PERFORMANCE REPORTING</v>
      </c>
      <c r="D2" s="94"/>
      <c r="E2" s="31"/>
      <c r="F2" s="31"/>
      <c r="G2" s="31"/>
      <c r="H2" s="31"/>
      <c r="I2" s="125" t="s">
        <v>38</v>
      </c>
      <c r="J2" s="116">
        <f>COUNTIF(C6:C66,"Y")+COUNTIF(C6:C66,"N")</f>
        <v>0</v>
      </c>
      <c r="K2" s="111"/>
      <c r="L2" s="127" t="s">
        <v>40</v>
      </c>
      <c r="M2" s="118">
        <f>COUNT(G7,G9,G11,G13,G15,G17,G19,G21,G23,G25,G27,G29,G31,G33,G35,G37,G39,G41,G43,G45,G47,G49,G51,G53,G55,G57,G59,G61,G63,G65)</f>
        <v>0</v>
      </c>
      <c r="N2" s="112"/>
      <c r="O2" s="129" t="s">
        <v>42</v>
      </c>
      <c r="P2" s="121">
        <f>IF(COUNTIF(P6:P66,"&gt;0")=0,0%,COUNTIF(P6:P66,"&gt;0")/(COUNTIF(P6:P66,"&lt;=0")+COUNTIF(P6:P66,"&gt;0")))</f>
        <v>0</v>
      </c>
      <c r="Q2" s="113"/>
    </row>
    <row r="3" spans="1:18" ht="15.6" customHeight="1" x14ac:dyDescent="0.2">
      <c r="B3" s="155"/>
      <c r="C3" s="156">
        <v>8</v>
      </c>
      <c r="D3" s="105" t="str">
        <f>Main!F27</f>
        <v>Supply Chain</v>
      </c>
      <c r="E3" s="95"/>
      <c r="F3" s="96"/>
      <c r="G3" s="97"/>
      <c r="H3" s="97"/>
      <c r="I3" s="125" t="s">
        <v>39</v>
      </c>
      <c r="J3" s="116">
        <f>COUNTIF(D6:D66,"Y")</f>
        <v>0</v>
      </c>
      <c r="K3" s="111"/>
      <c r="L3" s="127" t="s">
        <v>36</v>
      </c>
      <c r="M3" s="119">
        <f>IF(ISERROR(COUNTIF(C6:C66,"Y")/(COUNTIF(C6:C66,"Y")+COUNTIF(C6:C66,"N"))),0,COUNTIF(C6:C66,"Y")/(COUNTIF(C6:C66,"Y")+COUNTIF(C6:C66,"N")))</f>
        <v>0</v>
      </c>
      <c r="N3" s="112"/>
      <c r="O3" s="130" t="s">
        <v>43</v>
      </c>
      <c r="P3" s="122">
        <f>IF(ISNUMBER(O7),O7*Q7,0*Q7)
+IF(ISNUMBER(O9),O9*Q9,0*Q9)
+IF(ISNUMBER(O11),O11*Q11,0*Q11)
+IF(ISNUMBER(O13),O13*Q13,0*Q13)
+IF(ISNUMBER(O15),O15*Q15,0*Q15)
+IF(ISNUMBER(O17),O17*Q17,0*Q17)
+IF(ISNUMBER(O19),O19*Q19,0*Q19)
+IF(ISNUMBER(O21),O21*Q21,0*Q21)
+IF(ISNUMBER(O23),O23*Q23,0*Q23)
+IF(ISNUMBER(O25),O25*Q25,0*Q25)
+IF(ISNUMBER(O27),O27*Q27,0*Q27)
+IF(ISNUMBER(O29),O29*Q29,0*Q29)
+IF(ISNUMBER(O31),O31*Q31,0*Q31)
+IF(ISNUMBER(O33),O33*Q33,0*Q33)
+IF(ISNUMBER(O35),O35*Q35,0*Q35)
+IF(ISNUMBER(O37),O37*Q37,0*Q37)
+IF(ISNUMBER(O39),O39*Q39,0*Q39)
+IF(ISNUMBER(O41),O41*Q41,0*Q41)
+IF(ISNUMBER(O43),P43*Q43,0*Q43)
+IF(ISNUMBER(O45),O45*Q45,0*Q45)
+IF(ISNUMBER(O47),O47*Q47,0*Q47)
+IF(ISNUMBER(O49),O49*Q49,0*Q49)
+IF(ISNUMBER(O51),O51*Q51,0*Q51)
+IF(ISNUMBER(O53),O53*Q53,0*Q53)
+IF(ISNUMBER(O55),O55*Q55,0*Q55)
+IF(ISNUMBER(O57),O57*Q57,0*Q57)
+IF(ISNUMBER(O59),O59*Q59,0*Q59)
+IF(ISNUMBER(O61),O61*Q61,0*Q61)
+IF(ISNUMBER(O63),O63*Q63,0*Q63)
+IF(ISNUMBER(O65),O65*Q65,0*Q65)</f>
        <v>0</v>
      </c>
      <c r="Q3" s="113"/>
    </row>
    <row r="4" spans="1:18" s="1" customFormat="1" ht="14.45" customHeight="1" x14ac:dyDescent="0.25">
      <c r="B4" s="5"/>
      <c r="C4" s="6"/>
      <c r="D4" s="6"/>
      <c r="E4" s="50" t="s">
        <v>3</v>
      </c>
      <c r="F4" s="49"/>
      <c r="G4" s="49"/>
      <c r="H4" s="49"/>
      <c r="I4" s="126" t="s">
        <v>25</v>
      </c>
      <c r="J4" s="117">
        <f>SUM(Q6:Q66)</f>
        <v>0</v>
      </c>
      <c r="K4" s="111"/>
      <c r="L4" s="128" t="s">
        <v>37</v>
      </c>
      <c r="M4" s="120">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0</v>
      </c>
      <c r="N4" s="114"/>
      <c r="O4" s="131" t="s">
        <v>44</v>
      </c>
      <c r="P4" s="123">
        <f>IF(ISNUMBER(P7),P7*Q7,0*Q7)
+IF(ISNUMBER(P9),P9*Q9,0*Q9)
+IF(ISNUMBER(P11),P11*Q11,0*Q11)
+IF(ISNUMBER(P13),P13*Q13,0*Q13)
+IF(ISNUMBER(P15),P15*Q15,0*Q15)
+IF(ISNUMBER(P17),P17*Q17,0*Q17)
+IF(ISNUMBER(P19),P19*Q19,0*Q19)
+IF(ISNUMBER(P21),P21*Q21,0*Q21)
+IF(ISNUMBER(P23),P23*Q23,0*Q23)
+IF(ISNUMBER(P25),P25*Q25,0*Q25)
+IF(ISNUMBER(P27),P27*Q27,0*Q27)
+IF(ISNUMBER(P29),P29*Q29,0*Q29)
+IF(ISNUMBER(P31),P31*Q31,0*Q31)
+IF(ISNUMBER(P33),P33*Q33,0*Q33)
+IF(ISNUMBER(P35),P35*Q35,0*Q35)
+IF(ISNUMBER(P37),P37*Q37,0*Q37)
+IF(ISNUMBER(P39),P39*Q39,0*Q39)
+IF(ISNUMBER(P41),P41*Q41,0*Q41)
+IF(ISNUMBER(P43),P43*Q43,0*Q43)
+IF(ISNUMBER(P45),P45*Q45,0*Q45)
+IF(ISNUMBER(P47),P47*Q47,0*Q47)
+IF(ISNUMBER(P49),P49*Q49,0*Q49)
+IF(ISNUMBER(P51),P51*Q51,0*Q51)
+IF(ISNUMBER(P53),P53*Q53,0*Q53)
+IF(ISNUMBER(P55),P55*Q55,0*Q55)
+IF(ISNUMBER(P57),P57*Q57,0*Q57)
+IF(ISNUMBER(P59),P59*Q59,0*Q59)
+IF(ISNUMBER(P61),P61*Q61,0*Q61)
+IF(ISNUMBER(P63),P63*Q63,0*Q63)
+IF(ISNUMBER(P65),P65*Q65,0*Q65)</f>
        <v>0</v>
      </c>
      <c r="Q4" s="114"/>
    </row>
    <row r="5" spans="1:18" s="1" customFormat="1" ht="22.15" customHeight="1" x14ac:dyDescent="0.2">
      <c r="A5" s="7"/>
      <c r="B5" s="419" t="s">
        <v>35</v>
      </c>
      <c r="C5" s="419"/>
      <c r="D5" s="62" t="s">
        <v>32</v>
      </c>
      <c r="E5" s="62" t="s">
        <v>1</v>
      </c>
      <c r="F5" s="62" t="s">
        <v>83</v>
      </c>
      <c r="G5" s="62" t="s">
        <v>21</v>
      </c>
      <c r="H5" s="62" t="s">
        <v>33</v>
      </c>
      <c r="I5" s="241">
        <v>2012</v>
      </c>
      <c r="J5" s="241">
        <v>2013</v>
      </c>
      <c r="K5" s="241">
        <v>2014</v>
      </c>
      <c r="L5" s="241">
        <v>2015</v>
      </c>
      <c r="M5" s="241">
        <v>2016</v>
      </c>
      <c r="N5" s="62" t="s">
        <v>2</v>
      </c>
      <c r="O5" s="62" t="s">
        <v>14</v>
      </c>
      <c r="P5" s="62" t="s">
        <v>13</v>
      </c>
      <c r="Q5" s="45" t="s">
        <v>22</v>
      </c>
    </row>
    <row r="6" spans="1:18" s="1" customFormat="1" ht="18" customHeight="1" x14ac:dyDescent="0.2">
      <c r="A6" s="8"/>
      <c r="B6" s="16"/>
      <c r="C6" s="216"/>
      <c r="D6" s="218"/>
      <c r="E6" s="19"/>
      <c r="F6" s="19"/>
      <c r="G6" s="59"/>
      <c r="H6" s="59"/>
      <c r="I6" s="60"/>
      <c r="J6" s="60"/>
      <c r="K6" s="61"/>
      <c r="L6" s="61"/>
      <c r="M6" s="61"/>
      <c r="N6" s="9"/>
      <c r="O6" s="10"/>
      <c r="P6" s="10"/>
      <c r="Q6" s="46"/>
    </row>
    <row r="7" spans="1:18" s="1" customFormat="1" ht="30" customHeight="1" x14ac:dyDescent="0.2">
      <c r="A7" s="8"/>
      <c r="B7" s="20">
        <v>1</v>
      </c>
      <c r="C7" s="215"/>
      <c r="D7" s="169"/>
      <c r="E7" s="165"/>
      <c r="F7" s="166"/>
      <c r="G7" s="168"/>
      <c r="H7" s="167"/>
      <c r="I7" s="164"/>
      <c r="J7" s="164"/>
      <c r="K7" s="164"/>
      <c r="L7" s="164"/>
      <c r="M7" s="164"/>
      <c r="N7" s="162"/>
      <c r="O7" s="161" t="str">
        <f>IF(H7="p",(IF(ISNUMBER(M7),IF(ISNUMBER(G7),(M7-G7)/ABS(G7),"NA"),"NA")),IF(H7="q",(IF(ISNUMBER(M7),IF(ISNUMBER(G7),(G7-M7)/ABS(M7),"NA"),"NA")),"NA"))</f>
        <v>NA</v>
      </c>
      <c r="P7" s="163" t="str">
        <f>IF(H7="p",(IF(ISNUMBER(M7),IF(ISNUMBER(L7),(M7-L7)/ABS(L7),"NA"),"NA")),IF(H7="q",(IF(ISNUMBER(M7),IF(ISNUMBER(L7),(L7-M7)/ABS(M7),"NA"),"NA")),"NA"))</f>
        <v>NA</v>
      </c>
      <c r="Q7" s="81">
        <f>IF(OR(H7="p",H7="q"),COUNTIF(C7:D7,"Y"),0)</f>
        <v>0</v>
      </c>
      <c r="R7" s="33"/>
    </row>
    <row r="8" spans="1:18" s="1" customFormat="1" ht="18" customHeight="1" x14ac:dyDescent="0.2">
      <c r="A8" s="8"/>
      <c r="B8" s="20"/>
      <c r="C8" s="217"/>
      <c r="D8" s="219"/>
      <c r="E8" s="19"/>
      <c r="F8" s="19"/>
      <c r="G8" s="59"/>
      <c r="H8" s="59"/>
      <c r="I8" s="60"/>
      <c r="J8" s="60"/>
      <c r="K8" s="61"/>
      <c r="L8" s="61"/>
      <c r="M8" s="61"/>
      <c r="N8" s="9"/>
      <c r="O8" s="10"/>
      <c r="P8" s="10"/>
      <c r="Q8" s="46"/>
    </row>
    <row r="9" spans="1:18" s="1" customFormat="1" ht="30" customHeight="1" x14ac:dyDescent="0.2">
      <c r="A9" s="8"/>
      <c r="B9" s="20">
        <v>2</v>
      </c>
      <c r="C9" s="215"/>
      <c r="D9" s="178"/>
      <c r="E9" s="175"/>
      <c r="F9" s="176"/>
      <c r="G9" s="174"/>
      <c r="H9" s="177"/>
      <c r="I9" s="173"/>
      <c r="J9" s="173"/>
      <c r="K9" s="173"/>
      <c r="L9" s="173"/>
      <c r="M9" s="173"/>
      <c r="N9" s="171"/>
      <c r="O9" s="170" t="str">
        <f>IF(H9="p",(IF(ISNUMBER(M9),IF(ISNUMBER(G9),(M9-G9)/ABS(G9),"NA"),"NA")),IF(H9="q",(IF(ISNUMBER(M9),IF(ISNUMBER(G9),(G9-M9)/ABS(M9),"NA"),"NA")),"NA"))</f>
        <v>NA</v>
      </c>
      <c r="P9" s="172" t="str">
        <f>IF(H9="p",(IF(ISNUMBER(M9),IF(ISNUMBER(L9),(M9-L9)/ABS(L9),"NA"),"NA")),IF(H9="q",(IF(ISNUMBER(M9),IF(ISNUMBER(L9),(L9-M9)/ABS(M9),"NA"),"NA")),"NA"))</f>
        <v>NA</v>
      </c>
      <c r="Q9" s="81">
        <f>IF(OR(H9="p",H9="q"),COUNTIF(C9:D9,"Y"),0)</f>
        <v>0</v>
      </c>
      <c r="R9" s="33"/>
    </row>
    <row r="10" spans="1:18" s="1" customFormat="1" ht="18" customHeight="1" x14ac:dyDescent="0.2">
      <c r="A10" s="8"/>
      <c r="B10" s="20"/>
      <c r="C10" s="217"/>
      <c r="D10" s="220"/>
      <c r="E10" s="19"/>
      <c r="F10" s="19"/>
      <c r="G10" s="59"/>
      <c r="H10" s="59"/>
      <c r="I10" s="60"/>
      <c r="J10" s="60"/>
      <c r="K10" s="61"/>
      <c r="L10" s="61"/>
      <c r="M10" s="61"/>
      <c r="N10" s="9"/>
      <c r="O10" s="10"/>
      <c r="P10" s="10"/>
      <c r="Q10" s="46"/>
    </row>
    <row r="11" spans="1:18" s="1" customFormat="1" ht="30" customHeight="1" x14ac:dyDescent="0.2">
      <c r="A11" s="8"/>
      <c r="B11" s="20">
        <v>3</v>
      </c>
      <c r="C11" s="215"/>
      <c r="D11" s="187"/>
      <c r="E11" s="184"/>
      <c r="F11" s="185"/>
      <c r="G11" s="183"/>
      <c r="H11" s="186"/>
      <c r="I11" s="179"/>
      <c r="J11" s="179"/>
      <c r="K11" s="179"/>
      <c r="L11" s="179"/>
      <c r="M11" s="179"/>
      <c r="N11" s="181"/>
      <c r="O11" s="180" t="str">
        <f>IF(H11="p",(IF(ISNUMBER(M11),IF(ISNUMBER(G11),(M11-G11)/ABS(G11),"NA"),"NA")),IF(H11="q",(IF(ISNUMBER(M11),IF(ISNUMBER(G11),(G11-M11)/ABS(M11),"NA"),"NA")),"NA"))</f>
        <v>NA</v>
      </c>
      <c r="P11" s="182" t="str">
        <f>IF(H11="p",(IF(ISNUMBER(M11),IF(ISNUMBER(L11),(M11-L11)/ABS(L11),"NA"),"NA")),IF(H11="q",(IF(ISNUMBER(M11),IF(ISNUMBER(L11),(L11-M11)/ABS(M11),"NA"),"NA")),"NA"))</f>
        <v>NA</v>
      </c>
      <c r="Q11" s="81">
        <f>IF(OR(H11="p",H11="q"),COUNTIF(C11:D11,"Y"),0)</f>
        <v>0</v>
      </c>
      <c r="R11" s="33"/>
    </row>
    <row r="12" spans="1:18" s="1" customFormat="1" ht="18" customHeight="1" x14ac:dyDescent="0.2">
      <c r="A12" s="8"/>
      <c r="B12" s="20"/>
      <c r="C12" s="217"/>
      <c r="D12" s="221"/>
      <c r="E12" s="19"/>
      <c r="F12" s="19"/>
      <c r="G12" s="59"/>
      <c r="H12" s="59"/>
      <c r="I12" s="60"/>
      <c r="J12" s="60"/>
      <c r="K12" s="61"/>
      <c r="L12" s="61"/>
      <c r="M12" s="61"/>
      <c r="N12" s="9"/>
      <c r="O12" s="10"/>
      <c r="P12" s="10"/>
      <c r="Q12" s="46"/>
    </row>
    <row r="13" spans="1:18" s="1" customFormat="1" ht="30" customHeight="1" x14ac:dyDescent="0.2">
      <c r="A13" s="8"/>
      <c r="B13" s="20">
        <v>4</v>
      </c>
      <c r="C13" s="215"/>
      <c r="D13" s="196"/>
      <c r="E13" s="193"/>
      <c r="F13" s="194"/>
      <c r="G13" s="192"/>
      <c r="H13" s="195"/>
      <c r="I13" s="188"/>
      <c r="J13" s="188"/>
      <c r="K13" s="188"/>
      <c r="L13" s="188"/>
      <c r="M13" s="188"/>
      <c r="N13" s="190"/>
      <c r="O13" s="189" t="str">
        <f>IF(H13="p",(IF(ISNUMBER(M13),IF(ISNUMBER(G13),(M13-G13)/ABS(G13),"NA"),"NA")),IF(H13="q",(IF(ISNUMBER(M13),IF(ISNUMBER(G13),(G13-M13)/ABS(M13),"NA"),"NA")),"NA"))</f>
        <v>NA</v>
      </c>
      <c r="P13" s="191" t="str">
        <f>IF(H13="p",(IF(ISNUMBER(M13),IF(ISNUMBER(L13),(M13-L13)/ABS(L13),"NA"),"NA")),IF(H13="q",(IF(ISNUMBER(M13),IF(ISNUMBER(L13),(L13-M13)/ABS(M13),"NA"),"NA")),"NA"))</f>
        <v>NA</v>
      </c>
      <c r="Q13" s="81">
        <f>IF(OR(H13="p",H13="q"),COUNTIF(C13:D13,"Y"),0)</f>
        <v>0</v>
      </c>
      <c r="R13" s="33"/>
    </row>
    <row r="14" spans="1:18" s="1" customFormat="1" ht="18" customHeight="1" x14ac:dyDescent="0.2">
      <c r="A14" s="8"/>
      <c r="B14" s="20"/>
      <c r="C14" s="217"/>
      <c r="D14" s="222"/>
      <c r="E14" s="19"/>
      <c r="F14" s="19"/>
      <c r="G14" s="59"/>
      <c r="H14" s="59"/>
      <c r="I14" s="60"/>
      <c r="J14" s="60"/>
      <c r="K14" s="61"/>
      <c r="L14" s="61"/>
      <c r="M14" s="61"/>
      <c r="N14" s="9"/>
      <c r="O14" s="10"/>
      <c r="P14" s="10"/>
      <c r="Q14" s="46"/>
    </row>
    <row r="15" spans="1:18" s="1" customFormat="1" ht="30" customHeight="1" x14ac:dyDescent="0.2">
      <c r="A15" s="8"/>
      <c r="B15" s="20">
        <v>5</v>
      </c>
      <c r="C15" s="215"/>
      <c r="D15" s="205"/>
      <c r="E15" s="202"/>
      <c r="F15" s="203"/>
      <c r="G15" s="201"/>
      <c r="H15" s="204"/>
      <c r="I15" s="197"/>
      <c r="J15" s="197"/>
      <c r="K15" s="197"/>
      <c r="L15" s="197"/>
      <c r="M15" s="197"/>
      <c r="N15" s="199"/>
      <c r="O15" s="198" t="str">
        <f>IF(H15="p",(IF(ISNUMBER(M15),IF(ISNUMBER(G15),(M15-G15)/ABS(G15),"NA"),"NA")),IF(H15="q",(IF(ISNUMBER(M15),IF(ISNUMBER(G15),(G15-M15)/ABS(M15),"NA"),"NA")),"NA"))</f>
        <v>NA</v>
      </c>
      <c r="P15" s="200" t="str">
        <f>IF(H15="p",(IF(ISNUMBER(M15),IF(ISNUMBER(L15),(M15-L15)/ABS(L15),"NA"),"NA")),IF(H15="q",(IF(ISNUMBER(M15),IF(ISNUMBER(L15),(L15-M15)/ABS(M15),"NA"),"NA")),"NA"))</f>
        <v>NA</v>
      </c>
      <c r="Q15" s="81">
        <f>IF(OR(H15="p",H15="q"),COUNTIF(C15:D15,"Y"),0)</f>
        <v>0</v>
      </c>
      <c r="R15" s="33"/>
    </row>
    <row r="16" spans="1:18" s="1" customFormat="1" ht="18" customHeight="1" x14ac:dyDescent="0.2">
      <c r="A16" s="8"/>
      <c r="B16" s="20"/>
      <c r="C16" s="217"/>
      <c r="D16" s="223"/>
      <c r="E16" s="19"/>
      <c r="F16" s="19"/>
      <c r="G16" s="59"/>
      <c r="H16" s="59"/>
      <c r="I16" s="60"/>
      <c r="J16" s="60"/>
      <c r="K16" s="61"/>
      <c r="L16" s="61"/>
      <c r="M16" s="61"/>
      <c r="N16" s="9"/>
      <c r="O16" s="10"/>
      <c r="P16" s="10"/>
      <c r="Q16" s="46"/>
    </row>
    <row r="17" spans="1:18" s="1" customFormat="1" ht="30" customHeight="1" x14ac:dyDescent="0.2">
      <c r="A17" s="8"/>
      <c r="B17" s="20">
        <v>6</v>
      </c>
      <c r="C17" s="215"/>
      <c r="D17" s="214"/>
      <c r="E17" s="211"/>
      <c r="F17" s="212"/>
      <c r="G17" s="210"/>
      <c r="H17" s="213"/>
      <c r="I17" s="209"/>
      <c r="J17" s="209"/>
      <c r="K17" s="209"/>
      <c r="L17" s="209"/>
      <c r="M17" s="209"/>
      <c r="N17" s="207"/>
      <c r="O17" s="206" t="str">
        <f>IF(H17="p",(IF(ISNUMBER(M17),IF(ISNUMBER(G17),(M17-G17)/ABS(G17),"NA"),"NA")),IF(H17="q",(IF(ISNUMBER(M17),IF(ISNUMBER(G17),(G17-M17)/ABS(M17),"NA"),"NA")),"NA"))</f>
        <v>NA</v>
      </c>
      <c r="P17" s="208" t="str">
        <f>IF(H17="p",(IF(ISNUMBER(M17),IF(ISNUMBER(L17),(M17-L17)/ABS(L17),"NA"),"NA")),IF(H17="q",(IF(ISNUMBER(M17),IF(ISNUMBER(L17),(L17-M17)/ABS(M17),"NA"),"NA")),"NA"))</f>
        <v>NA</v>
      </c>
      <c r="Q17" s="81">
        <f>IF(OR(H17="p",H17="q"),COUNTIF(C17:D17,"Y"),0)</f>
        <v>0</v>
      </c>
      <c r="R17" s="33"/>
    </row>
    <row r="18" spans="1:18" s="1" customFormat="1" ht="18" customHeight="1" x14ac:dyDescent="0.2">
      <c r="A18" s="8"/>
      <c r="B18" s="16"/>
      <c r="C18" s="217"/>
      <c r="D18" s="19"/>
      <c r="E18" s="19"/>
      <c r="F18" s="19"/>
      <c r="G18" s="59"/>
      <c r="H18" s="59"/>
      <c r="I18" s="60"/>
      <c r="J18" s="60"/>
      <c r="K18" s="61"/>
      <c r="L18" s="61"/>
      <c r="M18" s="61"/>
      <c r="N18" s="9"/>
      <c r="O18" s="10"/>
      <c r="P18" s="10"/>
      <c r="Q18" s="46"/>
    </row>
    <row r="19" spans="1:18" s="1" customFormat="1" ht="30" customHeight="1" x14ac:dyDescent="0.2">
      <c r="A19" s="8"/>
      <c r="B19" s="20">
        <v>7</v>
      </c>
      <c r="C19" s="67"/>
      <c r="D19" s="82"/>
      <c r="E19" s="56"/>
      <c r="F19" s="57"/>
      <c r="G19" s="55"/>
      <c r="H19" s="58"/>
      <c r="I19" s="32"/>
      <c r="J19" s="32"/>
      <c r="K19" s="32"/>
      <c r="L19" s="32"/>
      <c r="M19" s="32"/>
      <c r="N19" s="15"/>
      <c r="O19" s="14" t="str">
        <f>IF(H19="p",(IF(ISNUMBER(M19),IF(ISNUMBER(G19),(M19-G19)/ABS(G19),"NA"),"NA")),IF(H19="q",(IF(ISNUMBER(M19),IF(ISNUMBER(G19),(G19-M19)/ABS(M19),"NA"),"NA")),"NA"))</f>
        <v>NA</v>
      </c>
      <c r="P19" s="30" t="str">
        <f>IF(H19="p",(IF(ISNUMBER(M19),IF(ISNUMBER(L19),(M19-L19)/ABS(L19),"NA"),"NA")),IF(H19="q",(IF(ISNUMBER(M19),IF(ISNUMBER(L19),(L19-M19)/ABS(M19),"NA"),"NA")),"NA"))</f>
        <v>NA</v>
      </c>
      <c r="Q19" s="81">
        <f>IF(OR(H19="p",H19="q"),COUNTIF(C19:D19,"Y"),0)</f>
        <v>0</v>
      </c>
      <c r="R19" s="33"/>
    </row>
    <row r="20" spans="1:18" s="1" customFormat="1" ht="18" customHeight="1" x14ac:dyDescent="0.2">
      <c r="A20" s="8"/>
      <c r="B20" s="16"/>
      <c r="C20" s="69"/>
      <c r="D20" s="19"/>
      <c r="E20" s="19"/>
      <c r="F20" s="19"/>
      <c r="G20" s="59"/>
      <c r="H20" s="59"/>
      <c r="I20" s="60"/>
      <c r="J20" s="60"/>
      <c r="K20" s="61"/>
      <c r="L20" s="61"/>
      <c r="M20" s="61"/>
      <c r="N20" s="9"/>
      <c r="O20" s="10"/>
      <c r="P20" s="10"/>
      <c r="Q20" s="46"/>
    </row>
    <row r="21" spans="1:18" s="1" customFormat="1" ht="30" customHeight="1" x14ac:dyDescent="0.2">
      <c r="A21" s="8"/>
      <c r="B21" s="20">
        <v>8</v>
      </c>
      <c r="C21" s="67"/>
      <c r="D21" s="82"/>
      <c r="E21" s="56"/>
      <c r="F21" s="57"/>
      <c r="G21" s="63"/>
      <c r="H21" s="58"/>
      <c r="I21" s="40"/>
      <c r="J21" s="40"/>
      <c r="K21" s="40"/>
      <c r="L21" s="40"/>
      <c r="M21" s="40"/>
      <c r="N21" s="15"/>
      <c r="O21" s="14" t="str">
        <f>IF(H21="p",(IF(ISNUMBER(M21),IF(ISNUMBER(G21),(M21-G21)/ABS(G21),"NA"),"NA")),IF(H21="q",(IF(ISNUMBER(M21),IF(ISNUMBER(G21),(G21-M21)/ABS(M21),"NA"),"NA")),"NA"))</f>
        <v>NA</v>
      </c>
      <c r="P21" s="30" t="str">
        <f>IF(H21="p",(IF(ISNUMBER(M21),IF(ISNUMBER(L21),(M21-L21)/ABS(L21),"NA"),"NA")),IF(H21="q",(IF(ISNUMBER(M21),IF(ISNUMBER(L21),(L21-M21)/ABS(M21),"NA"),"NA")),"NA"))</f>
        <v>NA</v>
      </c>
      <c r="Q21" s="81">
        <f>IF(OR(H21="p",H21="q"),COUNTIF(C21:D21,"Y"),0)</f>
        <v>0</v>
      </c>
      <c r="R21" s="33"/>
    </row>
    <row r="22" spans="1:18" s="1" customFormat="1" ht="18" customHeight="1" x14ac:dyDescent="0.2">
      <c r="A22" s="8"/>
      <c r="B22" s="20"/>
      <c r="C22" s="69"/>
      <c r="D22" s="19"/>
      <c r="E22" s="19"/>
      <c r="F22" s="19"/>
      <c r="G22" s="59"/>
      <c r="H22" s="59"/>
      <c r="I22" s="60"/>
      <c r="J22" s="60"/>
      <c r="K22" s="61"/>
      <c r="L22" s="61"/>
      <c r="M22" s="61"/>
      <c r="N22" s="9"/>
      <c r="O22" s="10"/>
      <c r="P22" s="10"/>
      <c r="Q22" s="46"/>
    </row>
    <row r="23" spans="1:18" s="1" customFormat="1" ht="30" customHeight="1" x14ac:dyDescent="0.2">
      <c r="A23" s="8"/>
      <c r="B23" s="20">
        <v>9</v>
      </c>
      <c r="C23" s="67"/>
      <c r="D23" s="82"/>
      <c r="E23" s="56"/>
      <c r="F23" s="57"/>
      <c r="G23" s="55"/>
      <c r="H23" s="58"/>
      <c r="I23" s="32"/>
      <c r="J23" s="32"/>
      <c r="K23" s="32"/>
      <c r="L23" s="32"/>
      <c r="M23" s="32"/>
      <c r="N23" s="15"/>
      <c r="O23" s="14" t="str">
        <f>IF(H23="p",(IF(ISNUMBER(M23),IF(ISNUMBER(G23),(M23-G23)/ABS(G23),"NA"),"NA")),IF(H23="q",(IF(ISNUMBER(M23),IF(ISNUMBER(G23),(G23-M23)/ABS(M23),"NA"),"NA")),"NA"))</f>
        <v>NA</v>
      </c>
      <c r="P23" s="30" t="str">
        <f>IF(H23="p",(IF(ISNUMBER(M23),IF(ISNUMBER(L23),(M23-L23)/ABS(L23),"NA"),"NA")),IF(H23="q",(IF(ISNUMBER(M23),IF(ISNUMBER(L23),(L23-M23)/ABS(M23),"NA"),"NA")),"NA"))</f>
        <v>NA</v>
      </c>
      <c r="Q23" s="81">
        <f>IF(OR(H23="p",H23="q"),COUNTIF(C23:D23,"Y"),0)</f>
        <v>0</v>
      </c>
      <c r="R23" s="33"/>
    </row>
    <row r="24" spans="1:18" s="1" customFormat="1" ht="18" customHeight="1" x14ac:dyDescent="0.2">
      <c r="A24" s="8"/>
      <c r="B24" s="20"/>
      <c r="C24" s="69"/>
      <c r="D24" s="19"/>
      <c r="E24" s="19"/>
      <c r="F24" s="19"/>
      <c r="G24" s="59"/>
      <c r="H24" s="59"/>
      <c r="I24" s="60"/>
      <c r="J24" s="60"/>
      <c r="K24" s="61"/>
      <c r="L24" s="61"/>
      <c r="M24" s="61"/>
      <c r="N24" s="9"/>
      <c r="O24" s="10"/>
      <c r="P24" s="10"/>
      <c r="Q24" s="46"/>
    </row>
    <row r="25" spans="1:18" s="1" customFormat="1" ht="30" customHeight="1" x14ac:dyDescent="0.2">
      <c r="A25" s="8"/>
      <c r="B25" s="20">
        <v>10</v>
      </c>
      <c r="C25" s="67"/>
      <c r="D25" s="82"/>
      <c r="E25" s="56"/>
      <c r="F25" s="57"/>
      <c r="G25" s="55"/>
      <c r="H25" s="58"/>
      <c r="I25" s="41"/>
      <c r="J25" s="41"/>
      <c r="K25" s="41"/>
      <c r="L25" s="41"/>
      <c r="M25" s="41"/>
      <c r="N25" s="15"/>
      <c r="O25" s="14" t="str">
        <f>IF(H25="p",(IF(ISNUMBER(M25),IF(ISNUMBER(G25),(M25-G25)/ABS(G25),"NA"),"NA")),IF(H25="q",(IF(ISNUMBER(M25),IF(ISNUMBER(G25),(G25-M25)/ABS(M25),"NA"),"NA")),"NA"))</f>
        <v>NA</v>
      </c>
      <c r="P25" s="30" t="str">
        <f>IF(H25="p",(IF(ISNUMBER(M25),IF(ISNUMBER(L25),(M25-L25)/ABS(L25),"NA"),"NA")),IF(H25="q",(IF(ISNUMBER(M25),IF(ISNUMBER(L25),(L25-M25)/ABS(M25),"NA"),"NA")),"NA"))</f>
        <v>NA</v>
      </c>
      <c r="Q25" s="81">
        <f>IF(OR(H25="p",H25="q"),COUNTIF(C25:D25,"Y"),0)</f>
        <v>0</v>
      </c>
      <c r="R25" s="33"/>
    </row>
    <row r="26" spans="1:18" s="1" customFormat="1" ht="18" customHeight="1" x14ac:dyDescent="0.2">
      <c r="A26" s="8"/>
      <c r="B26" s="20"/>
      <c r="C26" s="69"/>
      <c r="D26" s="19"/>
      <c r="E26" s="19"/>
      <c r="F26" s="19"/>
      <c r="G26" s="59"/>
      <c r="H26" s="59"/>
      <c r="I26" s="60"/>
      <c r="J26" s="60"/>
      <c r="K26" s="61"/>
      <c r="L26" s="61"/>
      <c r="M26" s="61"/>
      <c r="N26" s="9"/>
      <c r="O26" s="10"/>
      <c r="P26" s="10"/>
      <c r="Q26" s="46"/>
    </row>
    <row r="27" spans="1:18" s="1" customFormat="1" ht="30" customHeight="1" x14ac:dyDescent="0.2">
      <c r="A27" s="8"/>
      <c r="B27" s="20">
        <v>11</v>
      </c>
      <c r="C27" s="67"/>
      <c r="D27" s="82"/>
      <c r="E27" s="56"/>
      <c r="F27" s="57"/>
      <c r="G27" s="55"/>
      <c r="H27" s="58"/>
      <c r="I27" s="32"/>
      <c r="J27" s="32"/>
      <c r="K27" s="32"/>
      <c r="L27" s="32"/>
      <c r="M27" s="32"/>
      <c r="N27" s="15"/>
      <c r="O27" s="14" t="str">
        <f>IF(H27="p",(IF(ISNUMBER(M27),IF(ISNUMBER(G27),(M27-G27)/ABS(G27),"NA"),"NA")),IF(H27="q",(IF(ISNUMBER(M27),IF(ISNUMBER(G27),(G27-M27)/ABS(M27),"NA"),"NA")),"NA"))</f>
        <v>NA</v>
      </c>
      <c r="P27" s="30" t="str">
        <f>IF(H27="p",(IF(ISNUMBER(M27),IF(ISNUMBER(L27),(M27-L27)/ABS(L27),"NA"),"NA")),IF(H27="q",(IF(ISNUMBER(M27),IF(ISNUMBER(L27),(L27-M27)/ABS(M27),"NA"),"NA")),"NA"))</f>
        <v>NA</v>
      </c>
      <c r="Q27" s="81">
        <f>IF(OR(H27="p",H27="q"),COUNTIF(C27:D27,"Y"),0)</f>
        <v>0</v>
      </c>
      <c r="R27" s="33"/>
    </row>
    <row r="28" spans="1:18" s="1" customFormat="1" ht="18" customHeight="1" x14ac:dyDescent="0.2">
      <c r="A28" s="8"/>
      <c r="B28" s="16"/>
      <c r="C28" s="69"/>
      <c r="D28" s="19"/>
      <c r="E28" s="19"/>
      <c r="F28" s="19"/>
      <c r="G28" s="59"/>
      <c r="H28" s="59"/>
      <c r="I28" s="60"/>
      <c r="J28" s="60"/>
      <c r="K28" s="61"/>
      <c r="L28" s="61"/>
      <c r="M28" s="61"/>
      <c r="N28" s="9"/>
      <c r="O28" s="10"/>
      <c r="P28" s="10"/>
      <c r="Q28" s="46"/>
    </row>
    <row r="29" spans="1:18" s="1" customFormat="1" ht="30" customHeight="1" x14ac:dyDescent="0.2">
      <c r="A29" s="8"/>
      <c r="B29" s="20">
        <v>12</v>
      </c>
      <c r="C29" s="67"/>
      <c r="D29" s="82"/>
      <c r="E29" s="56"/>
      <c r="F29" s="57"/>
      <c r="G29" s="55"/>
      <c r="H29" s="58"/>
      <c r="I29" s="43"/>
      <c r="J29" s="43"/>
      <c r="K29" s="43"/>
      <c r="L29" s="43"/>
      <c r="M29" s="43"/>
      <c r="N29" s="15"/>
      <c r="O29" s="14" t="str">
        <f>IF(H29="p",(IF(ISNUMBER(M29),IF(ISNUMBER(G29),(M29-G29)/ABS(G29),"NA"),"NA")),IF(H29="q",(IF(ISNUMBER(M29),IF(ISNUMBER(G29),(G29-M29)/ABS(M29),"NA"),"NA")),"NA"))</f>
        <v>NA</v>
      </c>
      <c r="P29" s="30" t="str">
        <f>IF(H29="p",(IF(ISNUMBER(M29),IF(ISNUMBER(L29),(M29-L29)/ABS(L29),"NA"),"NA")),IF(H29="q",(IF(ISNUMBER(M29),IF(ISNUMBER(L29),(L29-M29)/ABS(M29),"NA"),"NA")),"NA"))</f>
        <v>NA</v>
      </c>
      <c r="Q29" s="81">
        <f>IF(OR(H29="p",H29="q"),COUNTIF(C29:D29,"Y"),0)</f>
        <v>0</v>
      </c>
      <c r="R29" s="33"/>
    </row>
    <row r="30" spans="1:18" s="1" customFormat="1" ht="18" customHeight="1" x14ac:dyDescent="0.2">
      <c r="A30" s="8"/>
      <c r="B30" s="20"/>
      <c r="C30" s="69"/>
      <c r="D30" s="19"/>
      <c r="E30" s="19"/>
      <c r="F30" s="19"/>
      <c r="G30" s="59"/>
      <c r="H30" s="59"/>
      <c r="I30" s="60"/>
      <c r="J30" s="60"/>
      <c r="K30" s="61"/>
      <c r="L30" s="61"/>
      <c r="M30" s="61"/>
      <c r="N30" s="9"/>
      <c r="O30" s="10"/>
      <c r="P30" s="10"/>
      <c r="Q30" s="46"/>
    </row>
    <row r="31" spans="1:18" s="1" customFormat="1" ht="30" customHeight="1" x14ac:dyDescent="0.2">
      <c r="A31" s="8"/>
      <c r="B31" s="20">
        <v>13</v>
      </c>
      <c r="C31" s="67"/>
      <c r="D31" s="82"/>
      <c r="E31" s="56"/>
      <c r="F31" s="57"/>
      <c r="G31" s="55"/>
      <c r="H31" s="58"/>
      <c r="I31" s="32"/>
      <c r="J31" s="32"/>
      <c r="K31" s="32"/>
      <c r="L31" s="32"/>
      <c r="M31" s="32"/>
      <c r="N31" s="15"/>
      <c r="O31" s="14" t="str">
        <f>IF(H31="p",(IF(ISNUMBER(M31),IF(ISNUMBER(G31),(M31-G31)/ABS(G31),"NA"),"NA")),IF(H31="q",(IF(ISNUMBER(M31),IF(ISNUMBER(G31),(G31-M31)/ABS(M31),"NA"),"NA")),"NA"))</f>
        <v>NA</v>
      </c>
      <c r="P31" s="30" t="str">
        <f>IF(H31="p",(IF(ISNUMBER(M31),IF(ISNUMBER(L31),(M31-L31)/ABS(L31),"NA"),"NA")),IF(H31="q",(IF(ISNUMBER(M31),IF(ISNUMBER(L31),(L31-M31)/ABS(M31),"NA"),"NA")),"NA"))</f>
        <v>NA</v>
      </c>
      <c r="Q31" s="81">
        <f>IF(OR(H31="p",H31="q"),COUNTIF(C31:D31,"Y"),0)</f>
        <v>0</v>
      </c>
      <c r="R31" s="33"/>
    </row>
    <row r="32" spans="1:18" s="1" customFormat="1" ht="18" customHeight="1" x14ac:dyDescent="0.2">
      <c r="A32" s="8"/>
      <c r="B32" s="20"/>
      <c r="C32" s="69"/>
      <c r="D32" s="19"/>
      <c r="E32" s="19"/>
      <c r="F32" s="19"/>
      <c r="G32" s="59"/>
      <c r="H32" s="59"/>
      <c r="I32" s="60"/>
      <c r="J32" s="60"/>
      <c r="K32" s="61"/>
      <c r="L32" s="61"/>
      <c r="M32" s="61"/>
      <c r="N32" s="9"/>
      <c r="O32" s="10"/>
      <c r="P32" s="10"/>
      <c r="Q32" s="46"/>
    </row>
    <row r="33" spans="1:18" s="1" customFormat="1" ht="30" customHeight="1" x14ac:dyDescent="0.2">
      <c r="A33" s="8"/>
      <c r="B33" s="20">
        <v>14</v>
      </c>
      <c r="C33" s="67"/>
      <c r="D33" s="82"/>
      <c r="E33" s="56"/>
      <c r="F33" s="57"/>
      <c r="G33" s="55"/>
      <c r="H33" s="58"/>
      <c r="I33" s="32"/>
      <c r="J33" s="32"/>
      <c r="K33" s="32"/>
      <c r="L33" s="32"/>
      <c r="M33" s="32"/>
      <c r="N33" s="15"/>
      <c r="O33" s="14" t="str">
        <f>IF(H33="p",(IF(ISNUMBER(M33),IF(ISNUMBER(G33),(M33-G33)/ABS(G33),"NA"),"NA")),IF(H33="q",(IF(ISNUMBER(M33),IF(ISNUMBER(G33),(G33-M33)/ABS(M33),"NA"),"NA")),"NA"))</f>
        <v>NA</v>
      </c>
      <c r="P33" s="30" t="str">
        <f>IF(H33="p",(IF(ISNUMBER(M33),IF(ISNUMBER(L33),(M33-L33)/ABS(L33),"NA"),"NA")),IF(H33="q",(IF(ISNUMBER(M33),IF(ISNUMBER(L33),(L33-M33)/ABS(M33),"NA"),"NA")),"NA"))</f>
        <v>NA</v>
      </c>
      <c r="Q33" s="81">
        <f>IF(OR(H33="p",H33="q"),COUNTIF(C33:D33,"Y"),0)</f>
        <v>0</v>
      </c>
      <c r="R33" s="33"/>
    </row>
    <row r="34" spans="1:18" s="1" customFormat="1" ht="18" customHeight="1" x14ac:dyDescent="0.2">
      <c r="A34" s="8"/>
      <c r="B34" s="20"/>
      <c r="C34" s="69"/>
      <c r="D34" s="19"/>
      <c r="E34" s="19"/>
      <c r="F34" s="19"/>
      <c r="G34" s="59"/>
      <c r="H34" s="59"/>
      <c r="I34" s="60"/>
      <c r="J34" s="60"/>
      <c r="K34" s="61"/>
      <c r="L34" s="61"/>
      <c r="M34" s="61"/>
      <c r="N34" s="9"/>
      <c r="O34" s="10"/>
      <c r="P34" s="10"/>
      <c r="Q34" s="46"/>
    </row>
    <row r="35" spans="1:18" s="1" customFormat="1" ht="30" customHeight="1" x14ac:dyDescent="0.2">
      <c r="A35" s="8"/>
      <c r="B35" s="20">
        <v>15</v>
      </c>
      <c r="C35" s="67"/>
      <c r="D35" s="82"/>
      <c r="E35" s="56"/>
      <c r="F35" s="57"/>
      <c r="G35" s="55"/>
      <c r="H35" s="58"/>
      <c r="I35" s="32"/>
      <c r="J35" s="32"/>
      <c r="K35" s="32"/>
      <c r="L35" s="4"/>
      <c r="M35" s="4"/>
      <c r="N35" s="15"/>
      <c r="O35" s="14" t="str">
        <f>IF(H35="p",(IF(ISNUMBER(M35),IF(ISNUMBER(G35),(M35-G35)/ABS(G35),"NA"),"NA")),IF(H35="q",(IF(ISNUMBER(M35),IF(ISNUMBER(G35),(G35-M35)/ABS(M35),"NA"),"NA")),"NA"))</f>
        <v>NA</v>
      </c>
      <c r="P35" s="30" t="str">
        <f>IF(H35="p",(IF(ISNUMBER(M35),IF(ISNUMBER(L35),(M35-L35)/ABS(L35),"NA"),"NA")),IF(H35="q",(IF(ISNUMBER(M35),IF(ISNUMBER(L35),(L35-M35)/ABS(M35),"NA"),"NA")),"NA"))</f>
        <v>NA</v>
      </c>
      <c r="Q35" s="81">
        <f>IF(OR(H35="p",H35="q"),COUNTIF(C35:D35,"Y"),0)</f>
        <v>0</v>
      </c>
      <c r="R35" s="33"/>
    </row>
    <row r="36" spans="1:18" s="1" customFormat="1" ht="18" customHeight="1" x14ac:dyDescent="0.2">
      <c r="A36" s="8"/>
      <c r="B36" s="20"/>
      <c r="C36" s="69"/>
      <c r="D36" s="19"/>
      <c r="E36" s="19"/>
      <c r="F36" s="19"/>
      <c r="G36" s="59"/>
      <c r="H36" s="59"/>
      <c r="I36" s="60"/>
      <c r="J36" s="60"/>
      <c r="K36" s="61"/>
      <c r="L36" s="61"/>
      <c r="M36" s="61"/>
      <c r="N36" s="9"/>
      <c r="O36" s="10"/>
      <c r="P36" s="10"/>
      <c r="Q36" s="46"/>
    </row>
    <row r="37" spans="1:18" s="1" customFormat="1" ht="30" customHeight="1" x14ac:dyDescent="0.2">
      <c r="A37" s="8"/>
      <c r="B37" s="20">
        <v>16</v>
      </c>
      <c r="C37" s="67"/>
      <c r="D37" s="82"/>
      <c r="E37" s="56"/>
      <c r="F37" s="57"/>
      <c r="G37" s="55"/>
      <c r="H37" s="58"/>
      <c r="I37" s="4"/>
      <c r="J37" s="4"/>
      <c r="K37" s="4"/>
      <c r="L37" s="4"/>
      <c r="M37" s="4"/>
      <c r="N37" s="15"/>
      <c r="O37" s="14" t="str">
        <f>IF(H37="p",(IF(ISNUMBER(M37),IF(ISNUMBER(G37),(M37-G37)/ABS(G37),"NA"),"NA")),IF(H37="q",(IF(ISNUMBER(M37),IF(ISNUMBER(G37),(G37-M37)/ABS(M37),"NA"),"NA")),"NA"))</f>
        <v>NA</v>
      </c>
      <c r="P37" s="30" t="str">
        <f>IF(H37="p",(IF(ISNUMBER(M37),IF(ISNUMBER(L37),(M37-L37)/ABS(L37),"NA"),"NA")),IF(H37="q",(IF(ISNUMBER(M37),IF(ISNUMBER(L37),(L37-M37)/ABS(M37),"NA"),"NA")),"NA"))</f>
        <v>NA</v>
      </c>
      <c r="Q37" s="81">
        <f>IF(OR(H37="p",H37="q"),COUNTIF(C37:D37,"Y"),0)</f>
        <v>0</v>
      </c>
      <c r="R37" s="33"/>
    </row>
    <row r="38" spans="1:18" s="1" customFormat="1" ht="18" customHeight="1" x14ac:dyDescent="0.2">
      <c r="A38" s="8"/>
      <c r="B38" s="20"/>
      <c r="C38" s="69"/>
      <c r="D38" s="19"/>
      <c r="E38" s="19"/>
      <c r="F38" s="19"/>
      <c r="G38" s="59"/>
      <c r="H38" s="59"/>
      <c r="I38" s="60"/>
      <c r="J38" s="60"/>
      <c r="K38" s="61"/>
      <c r="L38" s="61"/>
      <c r="M38" s="61"/>
      <c r="N38" s="9"/>
      <c r="O38" s="10"/>
      <c r="P38" s="10"/>
      <c r="Q38" s="46"/>
    </row>
    <row r="39" spans="1:18" s="1" customFormat="1" ht="30" customHeight="1" x14ac:dyDescent="0.2">
      <c r="A39" s="8"/>
      <c r="B39" s="20">
        <v>17</v>
      </c>
      <c r="C39" s="67"/>
      <c r="D39" s="82"/>
      <c r="E39" s="56"/>
      <c r="F39" s="57"/>
      <c r="G39" s="55"/>
      <c r="H39" s="58"/>
      <c r="I39" s="4"/>
      <c r="J39" s="4"/>
      <c r="K39" s="4"/>
      <c r="L39" s="4"/>
      <c r="M39" s="4"/>
      <c r="N39" s="15"/>
      <c r="O39" s="14" t="str">
        <f>IF(H39="p",(IF(ISNUMBER(M39),IF(ISNUMBER(G39),(M39-G39)/ABS(G39),"NA"),"NA")),IF(H39="q",(IF(ISNUMBER(M39),IF(ISNUMBER(G39),(G39-M39)/ABS(M39),"NA"),"NA")),"NA"))</f>
        <v>NA</v>
      </c>
      <c r="P39" s="30" t="str">
        <f>IF(H39="p",(IF(ISNUMBER(M39),IF(ISNUMBER(L39),(M39-L39)/ABS(L39),"NA"),"NA")),IF(H39="q",(IF(ISNUMBER(M39),IF(ISNUMBER(L39),(L39-M39)/ABS(M39),"NA"),"NA")),"NA"))</f>
        <v>NA</v>
      </c>
      <c r="Q39" s="81">
        <f>IF(OR(H39="p",H39="q"),COUNTIF(C39:D39,"Y"),0)</f>
        <v>0</v>
      </c>
      <c r="R39" s="33"/>
    </row>
    <row r="40" spans="1:18" s="1" customFormat="1" ht="18" customHeight="1" x14ac:dyDescent="0.2">
      <c r="A40" s="8"/>
      <c r="B40" s="20"/>
      <c r="C40" s="69"/>
      <c r="D40" s="19"/>
      <c r="E40" s="19"/>
      <c r="F40" s="19"/>
      <c r="G40" s="59"/>
      <c r="H40" s="59"/>
      <c r="I40" s="60"/>
      <c r="J40" s="60"/>
      <c r="K40" s="61"/>
      <c r="L40" s="61"/>
      <c r="M40" s="61"/>
      <c r="N40" s="9"/>
      <c r="O40" s="10"/>
      <c r="P40" s="10"/>
      <c r="Q40" s="46"/>
    </row>
    <row r="41" spans="1:18" s="1" customFormat="1" ht="30" customHeight="1" x14ac:dyDescent="0.2">
      <c r="A41" s="8"/>
      <c r="B41" s="20">
        <v>18</v>
      </c>
      <c r="C41" s="67"/>
      <c r="D41" s="82"/>
      <c r="E41" s="56"/>
      <c r="F41" s="57"/>
      <c r="G41" s="55"/>
      <c r="H41" s="58"/>
      <c r="I41" s="4"/>
      <c r="J41" s="4"/>
      <c r="K41" s="4"/>
      <c r="L41" s="4"/>
      <c r="M41" s="4"/>
      <c r="N41" s="15"/>
      <c r="O41" s="14" t="str">
        <f>IF(H41="p",(IF(ISNUMBER(M41),IF(ISNUMBER(G41),(M41-G41)/ABS(G41),"NA"),"NA")),IF(H41="q",(IF(ISNUMBER(M41),IF(ISNUMBER(G41),(G41-M41)/ABS(M41),"NA"),"NA")),"NA"))</f>
        <v>NA</v>
      </c>
      <c r="P41" s="30" t="str">
        <f>IF(H41="p",(IF(ISNUMBER(M41),IF(ISNUMBER(L41),(M41-L41)/ABS(L41),"NA"),"NA")),IF(H41="q",(IF(ISNUMBER(M41),IF(ISNUMBER(L41),(L41-M41)/ABS(M41),"NA"),"NA")),"NA"))</f>
        <v>NA</v>
      </c>
      <c r="Q41" s="81">
        <f>IF(OR(H41="p",H41="q"),COUNTIF(C41:D41,"Y"),0)</f>
        <v>0</v>
      </c>
      <c r="R41" s="33"/>
    </row>
    <row r="42" spans="1:18" s="1" customFormat="1" ht="18" customHeight="1" x14ac:dyDescent="0.2">
      <c r="A42" s="8"/>
      <c r="B42" s="20"/>
      <c r="C42" s="69"/>
      <c r="D42" s="19"/>
      <c r="E42" s="19"/>
      <c r="F42" s="19"/>
      <c r="G42" s="59"/>
      <c r="H42" s="59"/>
      <c r="I42" s="60"/>
      <c r="J42" s="60"/>
      <c r="K42" s="61"/>
      <c r="L42" s="61"/>
      <c r="M42" s="61"/>
      <c r="N42" s="9"/>
      <c r="O42" s="10"/>
      <c r="P42" s="10"/>
      <c r="Q42" s="46"/>
    </row>
    <row r="43" spans="1:18" s="1" customFormat="1" ht="30" customHeight="1" x14ac:dyDescent="0.2">
      <c r="A43" s="8"/>
      <c r="B43" s="20">
        <v>19</v>
      </c>
      <c r="C43" s="67"/>
      <c r="D43" s="82"/>
      <c r="E43" s="56"/>
      <c r="F43" s="57"/>
      <c r="G43" s="55"/>
      <c r="H43" s="58"/>
      <c r="I43" s="4"/>
      <c r="J43" s="4"/>
      <c r="K43" s="4"/>
      <c r="L43" s="4"/>
      <c r="M43" s="4"/>
      <c r="N43" s="15"/>
      <c r="O43" s="14" t="str">
        <f>IF(H43="p",(IF(ISNUMBER(M43),IF(ISNUMBER(G43),(M43-G43)/ABS(G43),"NA"),"NA")),IF(H43="q",(IF(ISNUMBER(M43),IF(ISNUMBER(G43),(G43-M43)/ABS(M43),"NA"),"NA")),"NA"))</f>
        <v>NA</v>
      </c>
      <c r="P43" s="30" t="str">
        <f>IF(H43="p",(IF(ISNUMBER(M43),IF(ISNUMBER(L43),(M43-L43)/ABS(L43),"NA"),"NA")),IF(H43="q",(IF(ISNUMBER(M43),IF(ISNUMBER(L43),(L43-M43)/ABS(M43),"NA"),"NA")),"NA"))</f>
        <v>NA</v>
      </c>
      <c r="Q43" s="81">
        <f>IF(OR(H43="p",H43="q"),COUNTIF(C43:D43,"Y"),0)</f>
        <v>0</v>
      </c>
      <c r="R43" s="33"/>
    </row>
    <row r="44" spans="1:18" s="1" customFormat="1" ht="18" customHeight="1" x14ac:dyDescent="0.2">
      <c r="A44" s="8"/>
      <c r="B44" s="20"/>
      <c r="C44" s="69"/>
      <c r="D44" s="19"/>
      <c r="E44" s="19"/>
      <c r="F44" s="19"/>
      <c r="G44" s="59"/>
      <c r="H44" s="59"/>
      <c r="I44" s="60"/>
      <c r="J44" s="60"/>
      <c r="K44" s="61"/>
      <c r="L44" s="61"/>
      <c r="M44" s="61"/>
      <c r="N44" s="9"/>
      <c r="O44" s="10"/>
      <c r="P44" s="10"/>
      <c r="Q44" s="46"/>
    </row>
    <row r="45" spans="1:18" s="1" customFormat="1" ht="30" customHeight="1" x14ac:dyDescent="0.2">
      <c r="A45" s="8"/>
      <c r="B45" s="20">
        <v>20</v>
      </c>
      <c r="C45" s="67"/>
      <c r="D45" s="82"/>
      <c r="E45" s="56"/>
      <c r="F45" s="57"/>
      <c r="G45" s="55"/>
      <c r="H45" s="58"/>
      <c r="I45" s="4"/>
      <c r="J45" s="4"/>
      <c r="K45" s="4"/>
      <c r="L45" s="4"/>
      <c r="M45" s="4"/>
      <c r="N45" s="15"/>
      <c r="O45" s="14" t="str">
        <f>IF(H45="p",(IF(ISNUMBER(M45),IF(ISNUMBER(G45),(M45-G45)/ABS(G45),"NA"),"NA")),IF(H45="q",(IF(ISNUMBER(M45),IF(ISNUMBER(G45),(G45-M45)/ABS(M45),"NA"),"NA")),"NA"))</f>
        <v>NA</v>
      </c>
      <c r="P45" s="30" t="str">
        <f>IF(H45="p",(IF(ISNUMBER(M45),IF(ISNUMBER(L45),(M45-L45)/ABS(L45),"NA"),"NA")),IF(H45="q",(IF(ISNUMBER(M45),IF(ISNUMBER(L45),(L45-M45)/ABS(M45),"NA"),"NA")),"NA"))</f>
        <v>NA</v>
      </c>
      <c r="Q45" s="81">
        <f>IF(OR(H45="p",H45="q"),COUNTIF(C45:D45,"Y"),0)</f>
        <v>0</v>
      </c>
      <c r="R45" s="33"/>
    </row>
    <row r="46" spans="1:18" s="1" customFormat="1" ht="18" customHeight="1" x14ac:dyDescent="0.2">
      <c r="A46" s="8"/>
      <c r="B46" s="20"/>
      <c r="C46" s="69"/>
      <c r="D46" s="19"/>
      <c r="E46" s="19"/>
      <c r="F46" s="19"/>
      <c r="G46" s="59"/>
      <c r="H46" s="59"/>
      <c r="I46" s="60"/>
      <c r="J46" s="60"/>
      <c r="K46" s="61"/>
      <c r="L46" s="61"/>
      <c r="M46" s="61"/>
      <c r="N46" s="9"/>
      <c r="O46" s="10"/>
      <c r="P46" s="10"/>
      <c r="Q46" s="46"/>
    </row>
    <row r="47" spans="1:18" s="1" customFormat="1" ht="30" customHeight="1" x14ac:dyDescent="0.2">
      <c r="A47" s="8"/>
      <c r="B47" s="20">
        <v>21</v>
      </c>
      <c r="C47" s="67"/>
      <c r="D47" s="82"/>
      <c r="E47" s="56"/>
      <c r="F47" s="57"/>
      <c r="G47" s="55"/>
      <c r="H47" s="58"/>
      <c r="I47" s="4"/>
      <c r="J47" s="4"/>
      <c r="K47" s="4"/>
      <c r="L47" s="4"/>
      <c r="M47" s="4"/>
      <c r="N47" s="15"/>
      <c r="O47" s="14" t="str">
        <f>IF(H47="p",(IF(ISNUMBER(M47),IF(ISNUMBER(G47),(M47-G47)/ABS(G47),"NA"),"NA")),IF(H47="q",(IF(ISNUMBER(M47),IF(ISNUMBER(G47),(G47-M47)/ABS(M47),"NA"),"NA")),"NA"))</f>
        <v>NA</v>
      </c>
      <c r="P47" s="30" t="str">
        <f>IF(H47="p",(IF(ISNUMBER(M47),IF(ISNUMBER(L47),(M47-L47)/ABS(L47),"NA"),"NA")),IF(H47="q",(IF(ISNUMBER(M47),IF(ISNUMBER(L47),(L47-M47)/ABS(M47),"NA"),"NA")),"NA"))</f>
        <v>NA</v>
      </c>
      <c r="Q47" s="81">
        <f>IF(OR(H47="p",H47="q"),COUNTIF(C47:D47,"Y"),0)</f>
        <v>0</v>
      </c>
      <c r="R47" s="33"/>
    </row>
    <row r="48" spans="1:18" s="1" customFormat="1" ht="18" customHeight="1" x14ac:dyDescent="0.2">
      <c r="A48" s="8"/>
      <c r="B48" s="20"/>
      <c r="C48" s="69"/>
      <c r="D48" s="19"/>
      <c r="E48" s="19"/>
      <c r="F48" s="19"/>
      <c r="G48" s="59"/>
      <c r="H48" s="59"/>
      <c r="I48" s="60"/>
      <c r="J48" s="60"/>
      <c r="K48" s="61"/>
      <c r="L48" s="61"/>
      <c r="M48" s="61"/>
      <c r="N48" s="9"/>
      <c r="O48" s="10"/>
      <c r="P48" s="10"/>
      <c r="Q48" s="46"/>
    </row>
    <row r="49" spans="1:18" s="1" customFormat="1" ht="30" customHeight="1" x14ac:dyDescent="0.2">
      <c r="A49" s="8"/>
      <c r="B49" s="20">
        <v>22</v>
      </c>
      <c r="C49" s="67"/>
      <c r="D49" s="82"/>
      <c r="E49" s="56"/>
      <c r="F49" s="57"/>
      <c r="G49" s="55"/>
      <c r="H49" s="58"/>
      <c r="I49" s="4"/>
      <c r="J49" s="4"/>
      <c r="K49" s="4"/>
      <c r="L49" s="4"/>
      <c r="M49" s="4"/>
      <c r="N49" s="15"/>
      <c r="O49" s="14" t="str">
        <f>IF(H49="p",(IF(ISNUMBER(M49),IF(ISNUMBER(G49),(M49-G49)/ABS(G49),"NA"),"NA")),IF(H49="q",(IF(ISNUMBER(M49),IF(ISNUMBER(G49),(G49-M49)/ABS(M49),"NA"),"NA")),"NA"))</f>
        <v>NA</v>
      </c>
      <c r="P49" s="30" t="str">
        <f>IF(H49="p",(IF(ISNUMBER(M49),IF(ISNUMBER(L49),(M49-L49)/ABS(L49),"NA"),"NA")),IF(H49="q",(IF(ISNUMBER(M49),IF(ISNUMBER(L49),(L49-M49)/ABS(M49),"NA"),"NA")),"NA"))</f>
        <v>NA</v>
      </c>
      <c r="Q49" s="81">
        <f>IF(OR(H49="p",H49="q"),COUNTIF(C49:D49,"Y"),0)</f>
        <v>0</v>
      </c>
      <c r="R49" s="33"/>
    </row>
    <row r="50" spans="1:18" s="1" customFormat="1" ht="18" customHeight="1" x14ac:dyDescent="0.2">
      <c r="A50" s="8"/>
      <c r="B50" s="20"/>
      <c r="C50" s="69"/>
      <c r="D50" s="19"/>
      <c r="E50" s="19"/>
      <c r="F50" s="19"/>
      <c r="G50" s="59"/>
      <c r="H50" s="59"/>
      <c r="I50" s="60"/>
      <c r="J50" s="60"/>
      <c r="K50" s="61"/>
      <c r="L50" s="61"/>
      <c r="M50" s="61"/>
      <c r="N50" s="9"/>
      <c r="O50" s="10"/>
      <c r="P50" s="10"/>
      <c r="Q50" s="46"/>
    </row>
    <row r="51" spans="1:18" s="1" customFormat="1" ht="30" customHeight="1" x14ac:dyDescent="0.2">
      <c r="A51" s="8"/>
      <c r="B51" s="20">
        <v>23</v>
      </c>
      <c r="C51" s="67"/>
      <c r="D51" s="82"/>
      <c r="E51" s="56"/>
      <c r="F51" s="57"/>
      <c r="G51" s="55"/>
      <c r="H51" s="58"/>
      <c r="I51" s="4"/>
      <c r="J51" s="4"/>
      <c r="K51" s="4"/>
      <c r="L51" s="4"/>
      <c r="M51" s="4"/>
      <c r="N51" s="15"/>
      <c r="O51" s="14" t="str">
        <f>IF(H51="p",(IF(ISNUMBER(M51),IF(ISNUMBER(G51),(M51-G51)/ABS(G51),"NA"),"NA")),IF(H51="q",(IF(ISNUMBER(M51),IF(ISNUMBER(G51),(G51-M51)/ABS(M51),"NA"),"NA")),"NA"))</f>
        <v>NA</v>
      </c>
      <c r="P51" s="30" t="str">
        <f>IF(H51="p",(IF(ISNUMBER(M51),IF(ISNUMBER(L51),(M51-L51)/ABS(L51),"NA"),"NA")),IF(H51="q",(IF(ISNUMBER(M51),IF(ISNUMBER(L51),(L51-M51)/ABS(M51),"NA"),"NA")),"NA"))</f>
        <v>NA</v>
      </c>
      <c r="Q51" s="81">
        <f>IF(OR(H51="p",H51="q"),COUNTIF(C51:D51,"Y"),0)</f>
        <v>0</v>
      </c>
      <c r="R51" s="33"/>
    </row>
    <row r="52" spans="1:18" s="1" customFormat="1" ht="18" customHeight="1" x14ac:dyDescent="0.2">
      <c r="A52" s="8"/>
      <c r="B52" s="20"/>
      <c r="C52" s="69"/>
      <c r="D52" s="19"/>
      <c r="E52" s="19"/>
      <c r="F52" s="19"/>
      <c r="G52" s="59"/>
      <c r="H52" s="59"/>
      <c r="I52" s="60"/>
      <c r="J52" s="60"/>
      <c r="K52" s="61"/>
      <c r="L52" s="61"/>
      <c r="M52" s="61"/>
      <c r="N52" s="9"/>
      <c r="O52" s="10"/>
      <c r="P52" s="10"/>
      <c r="Q52" s="46"/>
    </row>
    <row r="53" spans="1:18" s="1" customFormat="1" ht="30" customHeight="1" x14ac:dyDescent="0.2">
      <c r="A53" s="8"/>
      <c r="B53" s="20">
        <v>24</v>
      </c>
      <c r="C53" s="67"/>
      <c r="D53" s="82"/>
      <c r="E53" s="56"/>
      <c r="F53" s="57"/>
      <c r="G53" s="55"/>
      <c r="H53" s="58"/>
      <c r="I53" s="4"/>
      <c r="J53" s="4"/>
      <c r="K53" s="4"/>
      <c r="L53" s="4"/>
      <c r="M53" s="4"/>
      <c r="N53" s="15"/>
      <c r="O53" s="14" t="str">
        <f>IF(H53="p",(IF(ISNUMBER(M53),IF(ISNUMBER(G53),(M53-G53)/ABS(G53),"NA"),"NA")),IF(H53="q",(IF(ISNUMBER(M53),IF(ISNUMBER(G53),(G53-M53)/ABS(M53),"NA"),"NA")),"NA"))</f>
        <v>NA</v>
      </c>
      <c r="P53" s="30" t="str">
        <f>IF(H53="p",(IF(ISNUMBER(M53),IF(ISNUMBER(L53),(M53-L53)/ABS(L53),"NA"),"NA")),IF(H53="q",(IF(ISNUMBER(M53),IF(ISNUMBER(L53),(L53-M53)/ABS(M53),"NA"),"NA")),"NA"))</f>
        <v>NA</v>
      </c>
      <c r="Q53" s="81">
        <f>IF(OR(H53="p",H53="q"),COUNTIF(C53:D53,"Y"),0)</f>
        <v>0</v>
      </c>
      <c r="R53" s="33"/>
    </row>
    <row r="54" spans="1:18" s="1" customFormat="1" ht="18" customHeight="1" x14ac:dyDescent="0.2">
      <c r="A54" s="8"/>
      <c r="B54" s="20"/>
      <c r="C54" s="69"/>
      <c r="D54" s="19"/>
      <c r="E54" s="19"/>
      <c r="F54" s="19"/>
      <c r="G54" s="59"/>
      <c r="H54" s="59"/>
      <c r="I54" s="60"/>
      <c r="J54" s="60"/>
      <c r="K54" s="61"/>
      <c r="L54" s="61"/>
      <c r="M54" s="61"/>
      <c r="N54" s="9"/>
      <c r="O54" s="10"/>
      <c r="P54" s="10"/>
      <c r="Q54" s="46"/>
    </row>
    <row r="55" spans="1:18" s="1" customFormat="1" ht="30" customHeight="1" x14ac:dyDescent="0.2">
      <c r="A55" s="8"/>
      <c r="B55" s="20">
        <v>25</v>
      </c>
      <c r="C55" s="67"/>
      <c r="D55" s="82"/>
      <c r="E55" s="56"/>
      <c r="F55" s="57"/>
      <c r="G55" s="55"/>
      <c r="H55" s="58"/>
      <c r="I55" s="4"/>
      <c r="J55" s="4"/>
      <c r="K55" s="4"/>
      <c r="L55" s="4"/>
      <c r="M55" s="4"/>
      <c r="N55" s="15"/>
      <c r="O55" s="14" t="str">
        <f>IF(H55="p",(IF(ISNUMBER(M55),IF(ISNUMBER(G55),(M55-G55)/ABS(G55),"NA"),"NA")),IF(H55="q",(IF(ISNUMBER(M55),IF(ISNUMBER(G55),(G55-M55)/ABS(M55),"NA"),"NA")),"NA"))</f>
        <v>NA</v>
      </c>
      <c r="P55" s="30" t="str">
        <f>IF(H55="p",(IF(ISNUMBER(M55),IF(ISNUMBER(L55),(M55-L55)/ABS(L55),"NA"),"NA")),IF(H55="q",(IF(ISNUMBER(M55),IF(ISNUMBER(L55),(L55-M55)/ABS(M55),"NA"),"NA")),"NA"))</f>
        <v>NA</v>
      </c>
      <c r="Q55" s="81">
        <f>IF(OR(H55="p",H55="q"),COUNTIF(C55:D55,"Y"),0)</f>
        <v>0</v>
      </c>
      <c r="R55" s="33"/>
    </row>
    <row r="56" spans="1:18" s="1" customFormat="1" ht="18" customHeight="1" x14ac:dyDescent="0.2">
      <c r="A56" s="8"/>
      <c r="B56" s="20"/>
      <c r="C56" s="69"/>
      <c r="D56" s="19"/>
      <c r="E56" s="19"/>
      <c r="F56" s="19"/>
      <c r="G56" s="59"/>
      <c r="H56" s="59"/>
      <c r="I56" s="60"/>
      <c r="J56" s="60"/>
      <c r="K56" s="61"/>
      <c r="L56" s="61"/>
      <c r="M56" s="61"/>
      <c r="N56" s="9"/>
      <c r="O56" s="10"/>
      <c r="P56" s="10"/>
      <c r="Q56" s="46"/>
    </row>
    <row r="57" spans="1:18" s="1" customFormat="1" ht="30" customHeight="1" x14ac:dyDescent="0.2">
      <c r="A57" s="8"/>
      <c r="B57" s="20">
        <v>26</v>
      </c>
      <c r="C57" s="67"/>
      <c r="D57" s="82"/>
      <c r="E57" s="56"/>
      <c r="F57" s="57"/>
      <c r="G57" s="55"/>
      <c r="H57" s="58"/>
      <c r="I57" s="4"/>
      <c r="J57" s="4"/>
      <c r="K57" s="4"/>
      <c r="L57" s="4"/>
      <c r="M57" s="4"/>
      <c r="N57" s="15"/>
      <c r="O57" s="14" t="str">
        <f>IF(H57="p",(IF(ISNUMBER(M57),IF(ISNUMBER(G57),(M57-G57)/ABS(G57),"NA"),"NA")),IF(H57="q",(IF(ISNUMBER(M57),IF(ISNUMBER(G57),(G57-M57)/ABS(M57),"NA"),"NA")),"NA"))</f>
        <v>NA</v>
      </c>
      <c r="P57" s="30" t="str">
        <f>IF(H57="p",(IF(ISNUMBER(M57),IF(ISNUMBER(L57),(M57-L57)/ABS(L57),"NA"),"NA")),IF(H57="q",(IF(ISNUMBER(M57),IF(ISNUMBER(L57),(L57-M57)/ABS(M57),"NA"),"NA")),"NA"))</f>
        <v>NA</v>
      </c>
      <c r="Q57" s="81">
        <f>IF(OR(H57="p",H57="q"),COUNTIF(C57:D57,"Y"),0)</f>
        <v>0</v>
      </c>
      <c r="R57" s="33"/>
    </row>
    <row r="58" spans="1:18" s="1" customFormat="1" ht="18" customHeight="1" x14ac:dyDescent="0.2">
      <c r="A58" s="8"/>
      <c r="B58" s="20"/>
      <c r="C58" s="69"/>
      <c r="D58" s="19"/>
      <c r="E58" s="19"/>
      <c r="F58" s="19"/>
      <c r="G58" s="59"/>
      <c r="H58" s="59"/>
      <c r="I58" s="60"/>
      <c r="J58" s="60"/>
      <c r="K58" s="61"/>
      <c r="L58" s="61"/>
      <c r="M58" s="61"/>
      <c r="N58" s="9"/>
      <c r="O58" s="10"/>
      <c r="P58" s="10"/>
      <c r="Q58" s="46"/>
    </row>
    <row r="59" spans="1:18" s="1" customFormat="1" ht="30" customHeight="1" x14ac:dyDescent="0.2">
      <c r="A59" s="8"/>
      <c r="B59" s="20">
        <v>27</v>
      </c>
      <c r="C59" s="67"/>
      <c r="D59" s="82"/>
      <c r="E59" s="56"/>
      <c r="F59" s="57"/>
      <c r="G59" s="55"/>
      <c r="H59" s="58"/>
      <c r="I59" s="4"/>
      <c r="J59" s="4"/>
      <c r="K59" s="4"/>
      <c r="L59" s="4"/>
      <c r="M59" s="4"/>
      <c r="N59" s="15"/>
      <c r="O59" s="14" t="str">
        <f>IF(H59="p",(IF(ISNUMBER(M59),IF(ISNUMBER(G59),(M59-G59)/ABS(G59),"NA"),"NA")),IF(H59="q",(IF(ISNUMBER(M59),IF(ISNUMBER(G59),(G59-M59)/ABS(M59),"NA"),"NA")),"NA"))</f>
        <v>NA</v>
      </c>
      <c r="P59" s="30" t="str">
        <f>IF(H59="p",(IF(ISNUMBER(M59),IF(ISNUMBER(L59),(M59-L59)/ABS(L59),"NA"),"NA")),IF(H59="q",(IF(ISNUMBER(M59),IF(ISNUMBER(L59),(L59-M59)/ABS(M59),"NA"),"NA")),"NA"))</f>
        <v>NA</v>
      </c>
      <c r="Q59" s="81">
        <f>IF(OR(H59="p",H59="q"),COUNTIF(C59:D59,"Y"),0)</f>
        <v>0</v>
      </c>
      <c r="R59" s="33"/>
    </row>
    <row r="60" spans="1:18" s="1" customFormat="1" ht="18" customHeight="1" x14ac:dyDescent="0.2">
      <c r="A60" s="8"/>
      <c r="B60" s="20"/>
      <c r="C60" s="69"/>
      <c r="D60" s="19"/>
      <c r="E60" s="19"/>
      <c r="F60" s="19"/>
      <c r="G60" s="59"/>
      <c r="H60" s="59"/>
      <c r="I60" s="60"/>
      <c r="J60" s="60"/>
      <c r="K60" s="61"/>
      <c r="L60" s="61"/>
      <c r="M60" s="61"/>
      <c r="N60" s="9"/>
      <c r="O60" s="10"/>
      <c r="P60" s="10"/>
      <c r="Q60" s="46"/>
    </row>
    <row r="61" spans="1:18" s="1" customFormat="1" ht="30" customHeight="1" x14ac:dyDescent="0.2">
      <c r="A61" s="8"/>
      <c r="B61" s="20">
        <v>28</v>
      </c>
      <c r="C61" s="67"/>
      <c r="D61" s="82"/>
      <c r="E61" s="56"/>
      <c r="F61" s="57"/>
      <c r="G61" s="55"/>
      <c r="H61" s="58"/>
      <c r="I61" s="4"/>
      <c r="J61" s="4"/>
      <c r="K61" s="4"/>
      <c r="L61" s="4"/>
      <c r="M61" s="4"/>
      <c r="N61" s="15"/>
      <c r="O61" s="14" t="str">
        <f>IF(H61="p",(IF(ISNUMBER(M61),IF(ISNUMBER(G61),(M61-G61)/ABS(G61),"NA"),"NA")),IF(H61="q",(IF(ISNUMBER(M61),IF(ISNUMBER(G61),(G61-M61)/ABS(M61),"NA"),"NA")),"NA"))</f>
        <v>NA</v>
      </c>
      <c r="P61" s="30" t="str">
        <f>IF(H61="p",(IF(ISNUMBER(M61),IF(ISNUMBER(L61),(M61-L61)/ABS(L61),"NA"),"NA")),IF(H61="q",(IF(ISNUMBER(M61),IF(ISNUMBER(L61),(L61-M61)/ABS(M61),"NA"),"NA")),"NA"))</f>
        <v>NA</v>
      </c>
      <c r="Q61" s="81">
        <f>IF(OR(H61="p",H61="q"),COUNTIF(C61:D61,"Y"),0)</f>
        <v>0</v>
      </c>
      <c r="R61" s="33"/>
    </row>
    <row r="62" spans="1:18" s="1" customFormat="1" ht="18" customHeight="1" x14ac:dyDescent="0.2">
      <c r="A62" s="8"/>
      <c r="B62" s="20"/>
      <c r="C62" s="69"/>
      <c r="D62" s="19"/>
      <c r="E62" s="19"/>
      <c r="F62" s="19"/>
      <c r="G62" s="59"/>
      <c r="H62" s="59"/>
      <c r="I62" s="60"/>
      <c r="J62" s="60"/>
      <c r="K62" s="61"/>
      <c r="L62" s="61"/>
      <c r="M62" s="61"/>
      <c r="N62" s="9"/>
      <c r="O62" s="10"/>
      <c r="P62" s="10"/>
      <c r="Q62" s="46"/>
    </row>
    <row r="63" spans="1:18" s="1" customFormat="1" ht="30" customHeight="1" x14ac:dyDescent="0.2">
      <c r="A63" s="8"/>
      <c r="B63" s="20">
        <v>29</v>
      </c>
      <c r="C63" s="67"/>
      <c r="D63" s="82"/>
      <c r="E63" s="56"/>
      <c r="F63" s="57"/>
      <c r="G63" s="55"/>
      <c r="H63" s="58"/>
      <c r="I63" s="4"/>
      <c r="J63" s="4"/>
      <c r="K63" s="4"/>
      <c r="L63" s="4"/>
      <c r="M63" s="4"/>
      <c r="N63" s="15"/>
      <c r="O63" s="14" t="str">
        <f>IF(H63="p",(IF(ISNUMBER(M63),IF(ISNUMBER(G63),(M63-G63)/ABS(G63),"NA"),"NA")),IF(H63="q",(IF(ISNUMBER(M63),IF(ISNUMBER(G63),(G63-M63)/ABS(M63),"NA"),"NA")),"NA"))</f>
        <v>NA</v>
      </c>
      <c r="P63" s="30" t="str">
        <f>IF(H63="p",(IF(ISNUMBER(M63),IF(ISNUMBER(L63),(M63-L63)/ABS(L63),"NA"),"NA")),IF(H63="q",(IF(ISNUMBER(M63),IF(ISNUMBER(L63),(L63-M63)/ABS(M63),"NA"),"NA")),"NA"))</f>
        <v>NA</v>
      </c>
      <c r="Q63" s="81">
        <f>IF(OR(H63="p",H63="q"),COUNTIF(C63:D63,"Y"),0)</f>
        <v>0</v>
      </c>
      <c r="R63" s="33"/>
    </row>
    <row r="64" spans="1:18" s="1" customFormat="1" ht="18" customHeight="1" x14ac:dyDescent="0.2">
      <c r="A64" s="8"/>
      <c r="B64" s="20"/>
      <c r="C64" s="69"/>
      <c r="D64" s="19"/>
      <c r="E64" s="19"/>
      <c r="F64" s="19"/>
      <c r="G64" s="59"/>
      <c r="H64" s="59"/>
      <c r="I64" s="60"/>
      <c r="J64" s="60"/>
      <c r="K64" s="61"/>
      <c r="L64" s="61"/>
      <c r="M64" s="61"/>
      <c r="N64" s="9"/>
      <c r="O64" s="10"/>
      <c r="P64" s="10"/>
      <c r="Q64" s="46"/>
    </row>
    <row r="65" spans="1:18" s="1" customFormat="1" ht="30" customHeight="1" x14ac:dyDescent="0.2">
      <c r="A65" s="8"/>
      <c r="B65" s="20">
        <v>30</v>
      </c>
      <c r="C65" s="67"/>
      <c r="D65" s="82"/>
      <c r="E65" s="56"/>
      <c r="F65" s="57"/>
      <c r="G65" s="55"/>
      <c r="H65" s="58"/>
      <c r="I65" s="4"/>
      <c r="J65" s="4"/>
      <c r="K65" s="4"/>
      <c r="L65" s="4"/>
      <c r="M65" s="4"/>
      <c r="N65" s="15"/>
      <c r="O65" s="14" t="str">
        <f>IF(H65="p",(IF(ISNUMBER(M65),IF(ISNUMBER(G65),(M65-G65)/ABS(G65),"NA"),"NA")),IF(H65="q",(IF(ISNUMBER(M65),IF(ISNUMBER(G65),(G65-M65)/ABS(M65),"NA"),"NA")),"NA"))</f>
        <v>NA</v>
      </c>
      <c r="P65" s="30" t="str">
        <f>IF(H65="p",(IF(ISNUMBER(M65),IF(ISNUMBER(L65),(M65-L65)/ABS(L65),"NA"),"NA")),IF(H65="q",(IF(ISNUMBER(M65),IF(ISNUMBER(L65),(L65-M65)/ABS(M65),"NA"),"NA")),"NA"))</f>
        <v>NA</v>
      </c>
      <c r="Q65" s="81">
        <f>IF(OR(H65="p",H65="q"),COUNTIF(C65:D65,"Y"),0)</f>
        <v>0</v>
      </c>
      <c r="R65" s="33"/>
    </row>
    <row r="66" spans="1:18" s="1" customFormat="1" ht="18" customHeight="1" x14ac:dyDescent="0.2">
      <c r="A66" s="8"/>
      <c r="B66" s="16"/>
      <c r="C66" s="70"/>
      <c r="D66" s="64"/>
      <c r="E66" s="65"/>
      <c r="F66" s="65"/>
      <c r="G66" s="66"/>
      <c r="H66" s="66"/>
      <c r="I66" s="65"/>
      <c r="J66" s="65"/>
      <c r="K66" s="64"/>
      <c r="L66" s="64"/>
      <c r="M66" s="64"/>
      <c r="N66" s="3"/>
      <c r="O66" s="3"/>
      <c r="P66" s="3"/>
      <c r="Q66" s="46"/>
    </row>
    <row r="67" spans="1:18" x14ac:dyDescent="0.2">
      <c r="A67" s="11"/>
      <c r="B67" s="17"/>
      <c r="C67" s="17"/>
      <c r="D67" s="17"/>
      <c r="E67" s="17"/>
      <c r="F67" s="17"/>
      <c r="G67" s="17"/>
      <c r="H67" s="17"/>
      <c r="I67" s="17"/>
      <c r="J67" s="17"/>
      <c r="K67" s="17"/>
      <c r="L67" s="17"/>
      <c r="M67" s="17"/>
      <c r="N67" s="17"/>
      <c r="O67" s="18"/>
      <c r="P67" s="18"/>
      <c r="Q67" s="46"/>
    </row>
    <row r="68" spans="1:18" ht="6" customHeight="1" x14ac:dyDescent="0.2"/>
    <row r="69" spans="1:18" x14ac:dyDescent="0.2">
      <c r="C69" s="21" t="s">
        <v>17</v>
      </c>
      <c r="I69" s="21" t="s">
        <v>18</v>
      </c>
    </row>
    <row r="70" spans="1:18" x14ac:dyDescent="0.2">
      <c r="C70" s="135" t="s">
        <v>15</v>
      </c>
      <c r="D70" s="136" t="s">
        <v>16</v>
      </c>
      <c r="E70" s="137"/>
      <c r="F70" s="136"/>
      <c r="G70" s="12"/>
      <c r="I70" s="23"/>
      <c r="J70" s="22"/>
      <c r="K70" s="22"/>
      <c r="L70" s="22"/>
      <c r="M70" s="22"/>
    </row>
    <row r="71" spans="1:18" x14ac:dyDescent="0.2">
      <c r="C71" s="138" t="s">
        <v>4</v>
      </c>
      <c r="D71" s="136" t="s">
        <v>5</v>
      </c>
      <c r="E71" s="137"/>
      <c r="F71" s="136"/>
      <c r="G71" s="12"/>
      <c r="I71" s="24"/>
      <c r="J71" s="22"/>
      <c r="K71" s="22"/>
      <c r="L71" s="22"/>
      <c r="M71" s="22"/>
    </row>
    <row r="72" spans="1:18" x14ac:dyDescent="0.2">
      <c r="C72" s="139" t="s">
        <v>6</v>
      </c>
      <c r="D72" s="136" t="s">
        <v>7</v>
      </c>
      <c r="E72" s="140"/>
      <c r="F72" s="136"/>
      <c r="G72" s="12"/>
      <c r="I72" s="25"/>
      <c r="J72" s="22"/>
      <c r="K72" s="22"/>
      <c r="L72" s="22"/>
      <c r="M72" s="22"/>
    </row>
    <row r="73" spans="1:18" ht="15.75" x14ac:dyDescent="0.2">
      <c r="C73" s="141" t="s">
        <v>34</v>
      </c>
      <c r="D73" s="136" t="s">
        <v>12</v>
      </c>
      <c r="E73" s="142"/>
      <c r="F73" s="136"/>
      <c r="G73" s="12"/>
      <c r="I73" s="26"/>
      <c r="J73" s="22"/>
      <c r="K73" s="22"/>
      <c r="L73" s="22"/>
      <c r="M73" s="22"/>
    </row>
    <row r="74" spans="1:18" ht="15.75" x14ac:dyDescent="0.2">
      <c r="C74" s="143" t="s">
        <v>24</v>
      </c>
      <c r="D74" s="136" t="s">
        <v>19</v>
      </c>
      <c r="E74" s="144"/>
      <c r="F74" s="136"/>
      <c r="G74" s="12"/>
      <c r="I74" s="27"/>
      <c r="J74" s="22"/>
      <c r="K74" s="22"/>
      <c r="L74" s="22"/>
      <c r="M74" s="22"/>
    </row>
    <row r="75" spans="1:18" ht="15.75" x14ac:dyDescent="0.2">
      <c r="C75" s="145" t="s">
        <v>23</v>
      </c>
      <c r="D75" s="136" t="s">
        <v>20</v>
      </c>
      <c r="E75" s="146"/>
      <c r="F75" s="136"/>
      <c r="G75" s="12"/>
      <c r="I75" s="28"/>
      <c r="J75" s="22"/>
      <c r="K75" s="22"/>
      <c r="L75" s="22"/>
      <c r="M75" s="22"/>
    </row>
    <row r="76" spans="1:18" ht="15.75" x14ac:dyDescent="0.2">
      <c r="C76" s="147" t="s">
        <v>23</v>
      </c>
      <c r="D76" s="136" t="s">
        <v>63</v>
      </c>
      <c r="E76" s="146"/>
      <c r="F76" s="136"/>
      <c r="G76" s="13"/>
      <c r="I76" s="28"/>
      <c r="J76" s="22"/>
      <c r="K76" s="22"/>
      <c r="L76" s="22"/>
      <c r="M76" s="22"/>
    </row>
    <row r="77" spans="1:18" x14ac:dyDescent="0.2">
      <c r="E77" s="13"/>
      <c r="F77" s="13"/>
      <c r="G77" s="13"/>
    </row>
    <row r="78" spans="1:18" x14ac:dyDescent="0.2">
      <c r="E78" s="13"/>
      <c r="F78" s="13"/>
      <c r="G78" s="13"/>
    </row>
  </sheetData>
  <mergeCells count="2">
    <mergeCell ref="C1:H1"/>
    <mergeCell ref="B5:C5"/>
  </mergeCells>
  <conditionalFormatting sqref="O18:P18 O28:P28 O38:P38 O46:P46 O54:P54 O62:P62 O30:P30 O32:P32 O34:P34 O40:P40 O42:P42 O48:P48 O50:P50 O56:P56 O58:P58 O64:P64">
    <cfRule type="cellIs" dxfId="14503" priority="7482" stopIfTrue="1" operator="lessThan">
      <formula>0</formula>
    </cfRule>
    <cfRule type="cellIs" dxfId="14502" priority="7483" stopIfTrue="1" operator="greaterThan">
      <formula>0</formula>
    </cfRule>
  </conditionalFormatting>
  <conditionalFormatting sqref="I25:M25 I15:M15 I13:M13 I11:M11 I7:M7 I37:M37 I39:M39 I41:M41 I43:M43 I45:M45 I47:M47 I49:M49 I51:M51 I53:M53 I55:M55 I57:M57 I59:M59 I61:M61 I63:M63 I65:M65 I9:M9 I29:M29 I27:M27 I21:M21 I19:M19 I17:M17 I23:M23 I31:M31 I33:M33 I35:M35">
    <cfRule type="cellIs" dxfId="14501" priority="7479" operator="equal">
      <formula>"?"</formula>
    </cfRule>
  </conditionalFormatting>
  <conditionalFormatting sqref="C6:C66">
    <cfRule type="cellIs" dxfId="14500" priority="7477" operator="equal">
      <formula>"N"</formula>
    </cfRule>
    <cfRule type="cellIs" dxfId="14499" priority="7478" operator="equal">
      <formula>"Y"</formula>
    </cfRule>
  </conditionalFormatting>
  <conditionalFormatting sqref="H65 H63 H61 H59 H57 H55 H53 H51 H49 H47 H45 H43 H41 H39 H37 H29 H27 H25 H23 H21 H19 H17 H15 H13 H11 H9 H7 H31 H33 H35">
    <cfRule type="cellIs" dxfId="14498" priority="7476" operator="equal">
      <formula>"q"</formula>
    </cfRule>
  </conditionalFormatting>
  <conditionalFormatting sqref="I35">
    <cfRule type="cellIs" dxfId="14497" priority="3784" operator="equal">
      <formula>"?"</formula>
    </cfRule>
  </conditionalFormatting>
  <conditionalFormatting sqref="C34:C35">
    <cfRule type="cellIs" dxfId="14496" priority="3782" operator="equal">
      <formula>"N"</formula>
    </cfRule>
    <cfRule type="cellIs" dxfId="14495" priority="3783" operator="equal">
      <formula>"Y"</formula>
    </cfRule>
  </conditionalFormatting>
  <conditionalFormatting sqref="H35">
    <cfRule type="cellIs" dxfId="14494" priority="3781" operator="equal">
      <formula>"q"</formula>
    </cfRule>
  </conditionalFormatting>
  <conditionalFormatting sqref="O7:P7">
    <cfRule type="cellIs" dxfId="14493" priority="3779" stopIfTrue="1" operator="lessThan">
      <formula>0</formula>
    </cfRule>
    <cfRule type="cellIs" dxfId="14492" priority="3780" stopIfTrue="1" operator="greaterThan">
      <formula>0</formula>
    </cfRule>
  </conditionalFormatting>
  <conditionalFormatting sqref="O7:P7">
    <cfRule type="cellIs" dxfId="14491" priority="3776" stopIfTrue="1" operator="lessThan">
      <formula>0</formula>
    </cfRule>
    <cfRule type="cellIs" dxfId="14490" priority="3777" stopIfTrue="1" operator="greaterThan">
      <formula>0</formula>
    </cfRule>
  </conditionalFormatting>
  <conditionalFormatting sqref="O7:P7">
    <cfRule type="cellIs" dxfId="14489" priority="3773" stopIfTrue="1" operator="lessThan">
      <formula>0</formula>
    </cfRule>
    <cfRule type="cellIs" dxfId="14488" priority="3774" stopIfTrue="1" operator="greaterThan">
      <formula>0</formula>
    </cfRule>
  </conditionalFormatting>
  <conditionalFormatting sqref="O7:P7">
    <cfRule type="cellIs" dxfId="14487" priority="3770" stopIfTrue="1" operator="lessThan">
      <formula>0</formula>
    </cfRule>
    <cfRule type="cellIs" dxfId="14486" priority="3771" stopIfTrue="1" operator="greaterThan">
      <formula>0</formula>
    </cfRule>
  </conditionalFormatting>
  <conditionalFormatting sqref="O7:P7">
    <cfRule type="cellIs" dxfId="14485" priority="3767" stopIfTrue="1" operator="lessThan">
      <formula>0</formula>
    </cfRule>
    <cfRule type="cellIs" dxfId="14484" priority="3768" stopIfTrue="1" operator="greaterThan">
      <formula>0</formula>
    </cfRule>
  </conditionalFormatting>
  <conditionalFormatting sqref="O7:P7">
    <cfRule type="cellIs" dxfId="14483" priority="3764" stopIfTrue="1" operator="lessThan">
      <formula>0</formula>
    </cfRule>
    <cfRule type="cellIs" dxfId="14482" priority="3765" stopIfTrue="1" operator="greaterThan">
      <formula>0</formula>
    </cfRule>
  </conditionalFormatting>
  <conditionalFormatting sqref="O7:P7">
    <cfRule type="cellIs" dxfId="14481" priority="3761" stopIfTrue="1" operator="lessThan">
      <formula>0</formula>
    </cfRule>
    <cfRule type="cellIs" dxfId="14480" priority="3762" stopIfTrue="1" operator="greaterThan">
      <formula>0</formula>
    </cfRule>
  </conditionalFormatting>
  <conditionalFormatting sqref="O7:P7">
    <cfRule type="cellIs" dxfId="14479" priority="3758" stopIfTrue="1" operator="lessThan">
      <formula>0</formula>
    </cfRule>
    <cfRule type="cellIs" dxfId="14478" priority="3759" stopIfTrue="1" operator="greaterThan">
      <formula>0</formula>
    </cfRule>
  </conditionalFormatting>
  <conditionalFormatting sqref="O7:P7">
    <cfRule type="cellIs" dxfId="14477" priority="3755" stopIfTrue="1" operator="lessThan">
      <formula>0</formula>
    </cfRule>
    <cfRule type="cellIs" dxfId="14476" priority="3756" stopIfTrue="1" operator="greaterThan">
      <formula>0</formula>
    </cfRule>
  </conditionalFormatting>
  <conditionalFormatting sqref="O7:P7">
    <cfRule type="cellIs" dxfId="14475" priority="3752" stopIfTrue="1" operator="lessThan">
      <formula>0</formula>
    </cfRule>
    <cfRule type="cellIs" dxfId="14474" priority="3753" stopIfTrue="1" operator="greaterThan">
      <formula>0</formula>
    </cfRule>
  </conditionalFormatting>
  <conditionalFormatting sqref="O7:P7">
    <cfRule type="cellIs" dxfId="14473" priority="3749" stopIfTrue="1" operator="lessThan">
      <formula>0</formula>
    </cfRule>
    <cfRule type="cellIs" dxfId="14472" priority="3750" stopIfTrue="1" operator="greaterThan">
      <formula>0</formula>
    </cfRule>
  </conditionalFormatting>
  <conditionalFormatting sqref="O7:P7">
    <cfRule type="cellIs" dxfId="14471" priority="3746" stopIfTrue="1" operator="lessThan">
      <formula>0</formula>
    </cfRule>
    <cfRule type="cellIs" dxfId="14470" priority="3747" stopIfTrue="1" operator="greaterThan">
      <formula>0</formula>
    </cfRule>
  </conditionalFormatting>
  <conditionalFormatting sqref="O7:P7">
    <cfRule type="cellIs" dxfId="14469" priority="3743" stopIfTrue="1" operator="lessThan">
      <formula>0</formula>
    </cfRule>
    <cfRule type="cellIs" dxfId="14468" priority="3744" stopIfTrue="1" operator="greaterThan">
      <formula>0</formula>
    </cfRule>
  </conditionalFormatting>
  <conditionalFormatting sqref="O7:P7">
    <cfRule type="cellIs" dxfId="14467" priority="3740" stopIfTrue="1" operator="lessThan">
      <formula>0</formula>
    </cfRule>
    <cfRule type="cellIs" dxfId="14466" priority="3741" stopIfTrue="1" operator="greaterThan">
      <formula>0</formula>
    </cfRule>
  </conditionalFormatting>
  <conditionalFormatting sqref="O7:P7">
    <cfRule type="cellIs" dxfId="14465" priority="3737" stopIfTrue="1" operator="lessThan">
      <formula>0</formula>
    </cfRule>
    <cfRule type="cellIs" dxfId="14464" priority="3738" stopIfTrue="1" operator="greaterThan">
      <formula>0</formula>
    </cfRule>
  </conditionalFormatting>
  <conditionalFormatting sqref="O7:P7">
    <cfRule type="cellIs" dxfId="14463" priority="3734" stopIfTrue="1" operator="lessThan">
      <formula>0</formula>
    </cfRule>
    <cfRule type="cellIs" dxfId="14462" priority="3735" stopIfTrue="1" operator="greaterThan">
      <formula>0</formula>
    </cfRule>
  </conditionalFormatting>
  <conditionalFormatting sqref="O7:P7">
    <cfRule type="cellIs" dxfId="14461" priority="3731" stopIfTrue="1" operator="lessThan">
      <formula>0</formula>
    </cfRule>
    <cfRule type="cellIs" dxfId="14460" priority="3732" stopIfTrue="1" operator="greaterThan">
      <formula>0</formula>
    </cfRule>
  </conditionalFormatting>
  <conditionalFormatting sqref="O7:P7">
    <cfRule type="cellIs" dxfId="14459" priority="3728" stopIfTrue="1" operator="lessThan">
      <formula>0</formula>
    </cfRule>
    <cfRule type="cellIs" dxfId="14458" priority="3729" stopIfTrue="1" operator="greaterThan">
      <formula>0</formula>
    </cfRule>
  </conditionalFormatting>
  <conditionalFormatting sqref="O7:P7">
    <cfRule type="cellIs" dxfId="14457" priority="3725" stopIfTrue="1" operator="lessThan">
      <formula>0</formula>
    </cfRule>
    <cfRule type="cellIs" dxfId="14456" priority="3726" stopIfTrue="1" operator="greaterThan">
      <formula>0</formula>
    </cfRule>
  </conditionalFormatting>
  <conditionalFormatting sqref="O7:P7">
    <cfRule type="cellIs" dxfId="14455" priority="3722" stopIfTrue="1" operator="lessThan">
      <formula>0</formula>
    </cfRule>
    <cfRule type="cellIs" dxfId="14454" priority="3723" stopIfTrue="1" operator="greaterThan">
      <formula>0</formula>
    </cfRule>
  </conditionalFormatting>
  <conditionalFormatting sqref="O7:P7">
    <cfRule type="cellIs" dxfId="14453" priority="3719" stopIfTrue="1" operator="lessThan">
      <formula>0</formula>
    </cfRule>
    <cfRule type="cellIs" dxfId="14452" priority="3720" stopIfTrue="1" operator="greaterThan">
      <formula>0</formula>
    </cfRule>
  </conditionalFormatting>
  <conditionalFormatting sqref="O7:P7">
    <cfRule type="cellIs" dxfId="14451" priority="3716" stopIfTrue="1" operator="lessThan">
      <formula>0</formula>
    </cfRule>
    <cfRule type="cellIs" dxfId="14450" priority="3717" stopIfTrue="1" operator="greaterThan">
      <formula>0</formula>
    </cfRule>
  </conditionalFormatting>
  <conditionalFormatting sqref="O7:P7">
    <cfRule type="cellIs" dxfId="14449" priority="3713" stopIfTrue="1" operator="lessThan">
      <formula>0</formula>
    </cfRule>
    <cfRule type="cellIs" dxfId="14448" priority="3714" stopIfTrue="1" operator="greaterThan">
      <formula>0</formula>
    </cfRule>
  </conditionalFormatting>
  <conditionalFormatting sqref="O7:P7">
    <cfRule type="cellIs" dxfId="14447" priority="3710" stopIfTrue="1" operator="lessThan">
      <formula>0</formula>
    </cfRule>
    <cfRule type="cellIs" dxfId="14446" priority="3711" stopIfTrue="1" operator="greaterThan">
      <formula>0</formula>
    </cfRule>
  </conditionalFormatting>
  <conditionalFormatting sqref="O7:P7">
    <cfRule type="cellIs" dxfId="14445" priority="3707" stopIfTrue="1" operator="lessThan">
      <formula>0</formula>
    </cfRule>
    <cfRule type="cellIs" dxfId="14444" priority="3708" stopIfTrue="1" operator="greaterThan">
      <formula>0</formula>
    </cfRule>
  </conditionalFormatting>
  <conditionalFormatting sqref="O7:P7">
    <cfRule type="cellIs" dxfId="14443" priority="3704" stopIfTrue="1" operator="lessThan">
      <formula>0</formula>
    </cfRule>
    <cfRule type="cellIs" dxfId="14442" priority="3705" stopIfTrue="1" operator="greaterThan">
      <formula>0</formula>
    </cfRule>
  </conditionalFormatting>
  <conditionalFormatting sqref="O7:P7">
    <cfRule type="cellIs" dxfId="14441" priority="3701" stopIfTrue="1" operator="lessThan">
      <formula>0</formula>
    </cfRule>
    <cfRule type="cellIs" dxfId="14440" priority="3702" stopIfTrue="1" operator="greaterThan">
      <formula>0</formula>
    </cfRule>
  </conditionalFormatting>
  <conditionalFormatting sqref="O7:P7">
    <cfRule type="cellIs" dxfId="14439" priority="3698" stopIfTrue="1" operator="lessThan">
      <formula>0</formula>
    </cfRule>
    <cfRule type="cellIs" dxfId="14438" priority="3699" stopIfTrue="1" operator="greaterThan">
      <formula>0</formula>
    </cfRule>
  </conditionalFormatting>
  <conditionalFormatting sqref="O7:P7">
    <cfRule type="cellIs" dxfId="14437" priority="3695" stopIfTrue="1" operator="lessThan">
      <formula>0</formula>
    </cfRule>
    <cfRule type="cellIs" dxfId="14436" priority="3696" stopIfTrue="1" operator="greaterThan">
      <formula>0</formula>
    </cfRule>
  </conditionalFormatting>
  <conditionalFormatting sqref="O7:P7">
    <cfRule type="cellIs" dxfId="14435" priority="3692" stopIfTrue="1" operator="lessThan">
      <formula>0</formula>
    </cfRule>
    <cfRule type="cellIs" dxfId="14434" priority="3693" stopIfTrue="1" operator="greaterThan">
      <formula>0</formula>
    </cfRule>
  </conditionalFormatting>
  <conditionalFormatting sqref="O7:P7">
    <cfRule type="cellIs" dxfId="14433" priority="3689" stopIfTrue="1" operator="lessThan">
      <formula>0</formula>
    </cfRule>
    <cfRule type="cellIs" dxfId="14432" priority="3690" stopIfTrue="1" operator="greaterThan">
      <formula>0</formula>
    </cfRule>
  </conditionalFormatting>
  <conditionalFormatting sqref="O7:P7">
    <cfRule type="cellIs" dxfId="14431" priority="3686" stopIfTrue="1" operator="lessThan">
      <formula>0</formula>
    </cfRule>
    <cfRule type="cellIs" dxfId="14430" priority="3687" stopIfTrue="1" operator="greaterThan">
      <formula>0</formula>
    </cfRule>
  </conditionalFormatting>
  <conditionalFormatting sqref="O7:P7">
    <cfRule type="cellIs" dxfId="14429" priority="3683" stopIfTrue="1" operator="lessThan">
      <formula>0</formula>
    </cfRule>
    <cfRule type="cellIs" dxfId="14428" priority="3684" stopIfTrue="1" operator="greaterThan">
      <formula>0</formula>
    </cfRule>
  </conditionalFormatting>
  <conditionalFormatting sqref="O7:P7">
    <cfRule type="cellIs" dxfId="14427" priority="3680" stopIfTrue="1" operator="lessThan">
      <formula>0</formula>
    </cfRule>
    <cfRule type="cellIs" dxfId="14426" priority="3681" stopIfTrue="1" operator="greaterThan">
      <formula>0</formula>
    </cfRule>
  </conditionalFormatting>
  <conditionalFormatting sqref="O7:P7">
    <cfRule type="cellIs" dxfId="14425" priority="3677" stopIfTrue="1" operator="lessThan">
      <formula>0</formula>
    </cfRule>
    <cfRule type="cellIs" dxfId="14424" priority="3678" stopIfTrue="1" operator="greaterThan">
      <formula>0</formula>
    </cfRule>
  </conditionalFormatting>
  <conditionalFormatting sqref="O7:P7">
    <cfRule type="cellIs" dxfId="14423" priority="3674" stopIfTrue="1" operator="lessThan">
      <formula>0</formula>
    </cfRule>
    <cfRule type="cellIs" dxfId="14422" priority="3675" stopIfTrue="1" operator="greaterThan">
      <formula>0</formula>
    </cfRule>
  </conditionalFormatting>
  <conditionalFormatting sqref="O7:P7">
    <cfRule type="cellIs" dxfId="14421" priority="3671" stopIfTrue="1" operator="lessThan">
      <formula>0</formula>
    </cfRule>
    <cfRule type="cellIs" dxfId="14420" priority="3672" stopIfTrue="1" operator="greaterThan">
      <formula>0</formula>
    </cfRule>
  </conditionalFormatting>
  <conditionalFormatting sqref="O7:P7">
    <cfRule type="cellIs" dxfId="14419" priority="3668" stopIfTrue="1" operator="lessThan">
      <formula>0</formula>
    </cfRule>
    <cfRule type="cellIs" dxfId="14418" priority="3669" stopIfTrue="1" operator="greaterThan">
      <formula>0</formula>
    </cfRule>
  </conditionalFormatting>
  <conditionalFormatting sqref="O7:P7">
    <cfRule type="cellIs" dxfId="14417" priority="3665" stopIfTrue="1" operator="lessThan">
      <formula>0</formula>
    </cfRule>
    <cfRule type="cellIs" dxfId="14416" priority="3666" stopIfTrue="1" operator="greaterThan">
      <formula>0</formula>
    </cfRule>
  </conditionalFormatting>
  <conditionalFormatting sqref="O7:P7">
    <cfRule type="cellIs" dxfId="14415" priority="3662" stopIfTrue="1" operator="lessThan">
      <formula>0</formula>
    </cfRule>
    <cfRule type="cellIs" dxfId="14414" priority="3663" stopIfTrue="1" operator="greaterThan">
      <formula>0</formula>
    </cfRule>
  </conditionalFormatting>
  <conditionalFormatting sqref="O7:P7">
    <cfRule type="cellIs" dxfId="14413" priority="3659" stopIfTrue="1" operator="lessThan">
      <formula>0</formula>
    </cfRule>
    <cfRule type="cellIs" dxfId="14412" priority="3660" stopIfTrue="1" operator="greaterThan">
      <formula>0</formula>
    </cfRule>
  </conditionalFormatting>
  <conditionalFormatting sqref="O7:P7">
    <cfRule type="cellIs" dxfId="14411" priority="3656" stopIfTrue="1" operator="lessThan">
      <formula>0</formula>
    </cfRule>
    <cfRule type="cellIs" dxfId="14410" priority="3657" stopIfTrue="1" operator="greaterThan">
      <formula>0</formula>
    </cfRule>
  </conditionalFormatting>
  <conditionalFormatting sqref="O9:P9">
    <cfRule type="cellIs" dxfId="14409" priority="3653" stopIfTrue="1" operator="lessThan">
      <formula>0</formula>
    </cfRule>
    <cfRule type="cellIs" dxfId="14408" priority="3654" stopIfTrue="1" operator="greaterThan">
      <formula>0</formula>
    </cfRule>
  </conditionalFormatting>
  <conditionalFormatting sqref="O9:P9">
    <cfRule type="cellIs" dxfId="14407" priority="3650" stopIfTrue="1" operator="lessThan">
      <formula>0</formula>
    </cfRule>
    <cfRule type="cellIs" dxfId="14406" priority="3651" stopIfTrue="1" operator="greaterThan">
      <formula>0</formula>
    </cfRule>
  </conditionalFormatting>
  <conditionalFormatting sqref="O9:P9">
    <cfRule type="cellIs" dxfId="14405" priority="3647" stopIfTrue="1" operator="lessThan">
      <formula>0</formula>
    </cfRule>
    <cfRule type="cellIs" dxfId="14404" priority="3648" stopIfTrue="1" operator="greaterThan">
      <formula>0</formula>
    </cfRule>
  </conditionalFormatting>
  <conditionalFormatting sqref="O9:P9">
    <cfRule type="cellIs" dxfId="14403" priority="3644" stopIfTrue="1" operator="lessThan">
      <formula>0</formula>
    </cfRule>
    <cfRule type="cellIs" dxfId="14402" priority="3645" stopIfTrue="1" operator="greaterThan">
      <formula>0</formula>
    </cfRule>
  </conditionalFormatting>
  <conditionalFormatting sqref="O9:P9">
    <cfRule type="cellIs" dxfId="14401" priority="3641" stopIfTrue="1" operator="lessThan">
      <formula>0</formula>
    </cfRule>
    <cfRule type="cellIs" dxfId="14400" priority="3642" stopIfTrue="1" operator="greaterThan">
      <formula>0</formula>
    </cfRule>
  </conditionalFormatting>
  <conditionalFormatting sqref="O9:P9">
    <cfRule type="cellIs" dxfId="14399" priority="3638" stopIfTrue="1" operator="lessThan">
      <formula>0</formula>
    </cfRule>
    <cfRule type="cellIs" dxfId="14398" priority="3639" stopIfTrue="1" operator="greaterThan">
      <formula>0</formula>
    </cfRule>
  </conditionalFormatting>
  <conditionalFormatting sqref="O9:P9">
    <cfRule type="cellIs" dxfId="14397" priority="3635" stopIfTrue="1" operator="lessThan">
      <formula>0</formula>
    </cfRule>
    <cfRule type="cellIs" dxfId="14396" priority="3636" stopIfTrue="1" operator="greaterThan">
      <formula>0</formula>
    </cfRule>
  </conditionalFormatting>
  <conditionalFormatting sqref="O9:P9">
    <cfRule type="cellIs" dxfId="14395" priority="3632" stopIfTrue="1" operator="lessThan">
      <formula>0</formula>
    </cfRule>
    <cfRule type="cellIs" dxfId="14394" priority="3633" stopIfTrue="1" operator="greaterThan">
      <formula>0</formula>
    </cfRule>
  </conditionalFormatting>
  <conditionalFormatting sqref="O9:P9">
    <cfRule type="cellIs" dxfId="14393" priority="3629" stopIfTrue="1" operator="lessThan">
      <formula>0</formula>
    </cfRule>
    <cfRule type="cellIs" dxfId="14392" priority="3630" stopIfTrue="1" operator="greaterThan">
      <formula>0</formula>
    </cfRule>
  </conditionalFormatting>
  <conditionalFormatting sqref="O9:P9">
    <cfRule type="cellIs" dxfId="14391" priority="3626" stopIfTrue="1" operator="lessThan">
      <formula>0</formula>
    </cfRule>
    <cfRule type="cellIs" dxfId="14390" priority="3627" stopIfTrue="1" operator="greaterThan">
      <formula>0</formula>
    </cfRule>
  </conditionalFormatting>
  <conditionalFormatting sqref="O9:P9">
    <cfRule type="cellIs" dxfId="14389" priority="3623" stopIfTrue="1" operator="lessThan">
      <formula>0</formula>
    </cfRule>
    <cfRule type="cellIs" dxfId="14388" priority="3624" stopIfTrue="1" operator="greaterThan">
      <formula>0</formula>
    </cfRule>
  </conditionalFormatting>
  <conditionalFormatting sqref="O9:P9">
    <cfRule type="cellIs" dxfId="14387" priority="3620" stopIfTrue="1" operator="lessThan">
      <formula>0</formula>
    </cfRule>
    <cfRule type="cellIs" dxfId="14386" priority="3621" stopIfTrue="1" operator="greaterThan">
      <formula>0</formula>
    </cfRule>
  </conditionalFormatting>
  <conditionalFormatting sqref="O9:P9">
    <cfRule type="cellIs" dxfId="14385" priority="3617" stopIfTrue="1" operator="lessThan">
      <formula>0</formula>
    </cfRule>
    <cfRule type="cellIs" dxfId="14384" priority="3618" stopIfTrue="1" operator="greaterThan">
      <formula>0</formula>
    </cfRule>
  </conditionalFormatting>
  <conditionalFormatting sqref="O9:P9">
    <cfRule type="cellIs" dxfId="14383" priority="3614" stopIfTrue="1" operator="lessThan">
      <formula>0</formula>
    </cfRule>
    <cfRule type="cellIs" dxfId="14382" priority="3615" stopIfTrue="1" operator="greaterThan">
      <formula>0</formula>
    </cfRule>
  </conditionalFormatting>
  <conditionalFormatting sqref="O9:P9">
    <cfRule type="cellIs" dxfId="14381" priority="3611" stopIfTrue="1" operator="lessThan">
      <formula>0</formula>
    </cfRule>
    <cfRule type="cellIs" dxfId="14380" priority="3612" stopIfTrue="1" operator="greaterThan">
      <formula>0</formula>
    </cfRule>
  </conditionalFormatting>
  <conditionalFormatting sqref="O9:P9">
    <cfRule type="cellIs" dxfId="14379" priority="3608" stopIfTrue="1" operator="lessThan">
      <formula>0</formula>
    </cfRule>
    <cfRule type="cellIs" dxfId="14378" priority="3609" stopIfTrue="1" operator="greaterThan">
      <formula>0</formula>
    </cfRule>
  </conditionalFormatting>
  <conditionalFormatting sqref="O9:P9">
    <cfRule type="cellIs" dxfId="14377" priority="3605" stopIfTrue="1" operator="lessThan">
      <formula>0</formula>
    </cfRule>
    <cfRule type="cellIs" dxfId="14376" priority="3606" stopIfTrue="1" operator="greaterThan">
      <formula>0</formula>
    </cfRule>
  </conditionalFormatting>
  <conditionalFormatting sqref="O9:P9">
    <cfRule type="cellIs" dxfId="14375" priority="3602" stopIfTrue="1" operator="lessThan">
      <formula>0</formula>
    </cfRule>
    <cfRule type="cellIs" dxfId="14374" priority="3603" stopIfTrue="1" operator="greaterThan">
      <formula>0</formula>
    </cfRule>
  </conditionalFormatting>
  <conditionalFormatting sqref="O9:P9">
    <cfRule type="cellIs" dxfId="14373" priority="3599" stopIfTrue="1" operator="lessThan">
      <formula>0</formula>
    </cfRule>
    <cfRule type="cellIs" dxfId="14372" priority="3600" stopIfTrue="1" operator="greaterThan">
      <formula>0</formula>
    </cfRule>
  </conditionalFormatting>
  <conditionalFormatting sqref="O9:P9">
    <cfRule type="cellIs" dxfId="14371" priority="3596" stopIfTrue="1" operator="lessThan">
      <formula>0</formula>
    </cfRule>
    <cfRule type="cellIs" dxfId="14370" priority="3597" stopIfTrue="1" operator="greaterThan">
      <formula>0</formula>
    </cfRule>
  </conditionalFormatting>
  <conditionalFormatting sqref="O9:P9">
    <cfRule type="cellIs" dxfId="14369" priority="3593" stopIfTrue="1" operator="lessThan">
      <formula>0</formula>
    </cfRule>
    <cfRule type="cellIs" dxfId="14368" priority="3594" stopIfTrue="1" operator="greaterThan">
      <formula>0</formula>
    </cfRule>
  </conditionalFormatting>
  <conditionalFormatting sqref="O9:P9">
    <cfRule type="cellIs" dxfId="14367" priority="3590" stopIfTrue="1" operator="lessThan">
      <formula>0</formula>
    </cfRule>
    <cfRule type="cellIs" dxfId="14366" priority="3591" stopIfTrue="1" operator="greaterThan">
      <formula>0</formula>
    </cfRule>
  </conditionalFormatting>
  <conditionalFormatting sqref="O9:P9">
    <cfRule type="cellIs" dxfId="14365" priority="3587" stopIfTrue="1" operator="lessThan">
      <formula>0</formula>
    </cfRule>
    <cfRule type="cellIs" dxfId="14364" priority="3588" stopIfTrue="1" operator="greaterThan">
      <formula>0</formula>
    </cfRule>
  </conditionalFormatting>
  <conditionalFormatting sqref="O9:P9">
    <cfRule type="cellIs" dxfId="14363" priority="3584" stopIfTrue="1" operator="lessThan">
      <formula>0</formula>
    </cfRule>
    <cfRule type="cellIs" dxfId="14362" priority="3585" stopIfTrue="1" operator="greaterThan">
      <formula>0</formula>
    </cfRule>
  </conditionalFormatting>
  <conditionalFormatting sqref="O9:P9">
    <cfRule type="cellIs" dxfId="14361" priority="3581" stopIfTrue="1" operator="lessThan">
      <formula>0</formula>
    </cfRule>
    <cfRule type="cellIs" dxfId="14360" priority="3582" stopIfTrue="1" operator="greaterThan">
      <formula>0</formula>
    </cfRule>
  </conditionalFormatting>
  <conditionalFormatting sqref="O9:P9">
    <cfRule type="cellIs" dxfId="14359" priority="3578" stopIfTrue="1" operator="lessThan">
      <formula>0</formula>
    </cfRule>
    <cfRule type="cellIs" dxfId="14358" priority="3579" stopIfTrue="1" operator="greaterThan">
      <formula>0</formula>
    </cfRule>
  </conditionalFormatting>
  <conditionalFormatting sqref="O9:P9">
    <cfRule type="cellIs" dxfId="14357" priority="3575" stopIfTrue="1" operator="lessThan">
      <formula>0</formula>
    </cfRule>
    <cfRule type="cellIs" dxfId="14356" priority="3576" stopIfTrue="1" operator="greaterThan">
      <formula>0</formula>
    </cfRule>
  </conditionalFormatting>
  <conditionalFormatting sqref="O9:P9">
    <cfRule type="cellIs" dxfId="14355" priority="3572" stopIfTrue="1" operator="lessThan">
      <formula>0</formula>
    </cfRule>
    <cfRule type="cellIs" dxfId="14354" priority="3573" stopIfTrue="1" operator="greaterThan">
      <formula>0</formula>
    </cfRule>
  </conditionalFormatting>
  <conditionalFormatting sqref="O9:P9">
    <cfRule type="cellIs" dxfId="14353" priority="3569" stopIfTrue="1" operator="lessThan">
      <formula>0</formula>
    </cfRule>
    <cfRule type="cellIs" dxfId="14352" priority="3570" stopIfTrue="1" operator="greaterThan">
      <formula>0</formula>
    </cfRule>
  </conditionalFormatting>
  <conditionalFormatting sqref="O9:P9">
    <cfRule type="cellIs" dxfId="14351" priority="3566" stopIfTrue="1" operator="lessThan">
      <formula>0</formula>
    </cfRule>
    <cfRule type="cellIs" dxfId="14350" priority="3567" stopIfTrue="1" operator="greaterThan">
      <formula>0</formula>
    </cfRule>
  </conditionalFormatting>
  <conditionalFormatting sqref="O9:P9">
    <cfRule type="cellIs" dxfId="14349" priority="3563" stopIfTrue="1" operator="lessThan">
      <formula>0</formula>
    </cfRule>
    <cfRule type="cellIs" dxfId="14348" priority="3564" stopIfTrue="1" operator="greaterThan">
      <formula>0</formula>
    </cfRule>
  </conditionalFormatting>
  <conditionalFormatting sqref="O9:P9">
    <cfRule type="cellIs" dxfId="14347" priority="3560" stopIfTrue="1" operator="lessThan">
      <formula>0</formula>
    </cfRule>
    <cfRule type="cellIs" dxfId="14346" priority="3561" stopIfTrue="1" operator="greaterThan">
      <formula>0</formula>
    </cfRule>
  </conditionalFormatting>
  <conditionalFormatting sqref="O9:P9">
    <cfRule type="cellIs" dxfId="14345" priority="3557" stopIfTrue="1" operator="lessThan">
      <formula>0</formula>
    </cfRule>
    <cfRule type="cellIs" dxfId="14344" priority="3558" stopIfTrue="1" operator="greaterThan">
      <formula>0</formula>
    </cfRule>
  </conditionalFormatting>
  <conditionalFormatting sqref="O9:P9">
    <cfRule type="cellIs" dxfId="14343" priority="3554" stopIfTrue="1" operator="lessThan">
      <formula>0</formula>
    </cfRule>
    <cfRule type="cellIs" dxfId="14342" priority="3555" stopIfTrue="1" operator="greaterThan">
      <formula>0</formula>
    </cfRule>
  </conditionalFormatting>
  <conditionalFormatting sqref="O9:P9">
    <cfRule type="cellIs" dxfId="14341" priority="3551" stopIfTrue="1" operator="lessThan">
      <formula>0</formula>
    </cfRule>
    <cfRule type="cellIs" dxfId="14340" priority="3552" stopIfTrue="1" operator="greaterThan">
      <formula>0</formula>
    </cfRule>
  </conditionalFormatting>
  <conditionalFormatting sqref="O9:P9">
    <cfRule type="cellIs" dxfId="14339" priority="3548" stopIfTrue="1" operator="lessThan">
      <formula>0</formula>
    </cfRule>
    <cfRule type="cellIs" dxfId="14338" priority="3549" stopIfTrue="1" operator="greaterThan">
      <formula>0</formula>
    </cfRule>
  </conditionalFormatting>
  <conditionalFormatting sqref="O9:P9">
    <cfRule type="cellIs" dxfId="14337" priority="3545" stopIfTrue="1" operator="lessThan">
      <formula>0</formula>
    </cfRule>
    <cfRule type="cellIs" dxfId="14336" priority="3546" stopIfTrue="1" operator="greaterThan">
      <formula>0</formula>
    </cfRule>
  </conditionalFormatting>
  <conditionalFormatting sqref="O9:P9">
    <cfRule type="cellIs" dxfId="14335" priority="3542" stopIfTrue="1" operator="lessThan">
      <formula>0</formula>
    </cfRule>
    <cfRule type="cellIs" dxfId="14334" priority="3543" stopIfTrue="1" operator="greaterThan">
      <formula>0</formula>
    </cfRule>
  </conditionalFormatting>
  <conditionalFormatting sqref="O9:P9">
    <cfRule type="cellIs" dxfId="14333" priority="3539" stopIfTrue="1" operator="lessThan">
      <formula>0</formula>
    </cfRule>
    <cfRule type="cellIs" dxfId="14332" priority="3540" stopIfTrue="1" operator="greaterThan">
      <formula>0</formula>
    </cfRule>
  </conditionalFormatting>
  <conditionalFormatting sqref="O9:P9">
    <cfRule type="cellIs" dxfId="14331" priority="3536" stopIfTrue="1" operator="lessThan">
      <formula>0</formula>
    </cfRule>
    <cfRule type="cellIs" dxfId="14330" priority="3537" stopIfTrue="1" operator="greaterThan">
      <formula>0</formula>
    </cfRule>
  </conditionalFormatting>
  <conditionalFormatting sqref="O9:P9">
    <cfRule type="cellIs" dxfId="14329" priority="3533" stopIfTrue="1" operator="lessThan">
      <formula>0</formula>
    </cfRule>
    <cfRule type="cellIs" dxfId="14328" priority="3534" stopIfTrue="1" operator="greaterThan">
      <formula>0</formula>
    </cfRule>
  </conditionalFormatting>
  <conditionalFormatting sqref="O9:P9">
    <cfRule type="cellIs" dxfId="14327" priority="3530" stopIfTrue="1" operator="lessThan">
      <formula>0</formula>
    </cfRule>
    <cfRule type="cellIs" dxfId="14326" priority="3531" stopIfTrue="1" operator="greaterThan">
      <formula>0</formula>
    </cfRule>
  </conditionalFormatting>
  <conditionalFormatting sqref="O11:P11">
    <cfRule type="cellIs" dxfId="14325" priority="3527" stopIfTrue="1" operator="lessThan">
      <formula>0</formula>
    </cfRule>
    <cfRule type="cellIs" dxfId="14324" priority="3528" stopIfTrue="1" operator="greaterThan">
      <formula>0</formula>
    </cfRule>
  </conditionalFormatting>
  <conditionalFormatting sqref="O11:P11">
    <cfRule type="cellIs" dxfId="14323" priority="3524" stopIfTrue="1" operator="lessThan">
      <formula>0</formula>
    </cfRule>
    <cfRule type="cellIs" dxfId="14322" priority="3525" stopIfTrue="1" operator="greaterThan">
      <formula>0</formula>
    </cfRule>
  </conditionalFormatting>
  <conditionalFormatting sqref="O11:P11">
    <cfRule type="cellIs" dxfId="14321" priority="3521" stopIfTrue="1" operator="lessThan">
      <formula>0</formula>
    </cfRule>
    <cfRule type="cellIs" dxfId="14320" priority="3522" stopIfTrue="1" operator="greaterThan">
      <formula>0</formula>
    </cfRule>
  </conditionalFormatting>
  <conditionalFormatting sqref="O11:P11">
    <cfRule type="cellIs" dxfId="14319" priority="3518" stopIfTrue="1" operator="lessThan">
      <formula>0</formula>
    </cfRule>
    <cfRule type="cellIs" dxfId="14318" priority="3519" stopIfTrue="1" operator="greaterThan">
      <formula>0</formula>
    </cfRule>
  </conditionalFormatting>
  <conditionalFormatting sqref="O11:P11">
    <cfRule type="cellIs" dxfId="14317" priority="3515" stopIfTrue="1" operator="lessThan">
      <formula>0</formula>
    </cfRule>
    <cfRule type="cellIs" dxfId="14316" priority="3516" stopIfTrue="1" operator="greaterThan">
      <formula>0</formula>
    </cfRule>
  </conditionalFormatting>
  <conditionalFormatting sqref="O11:P11">
    <cfRule type="cellIs" dxfId="14315" priority="3512" stopIfTrue="1" operator="lessThan">
      <formula>0</formula>
    </cfRule>
    <cfRule type="cellIs" dxfId="14314" priority="3513" stopIfTrue="1" operator="greaterThan">
      <formula>0</formula>
    </cfRule>
  </conditionalFormatting>
  <conditionalFormatting sqref="O11:P11">
    <cfRule type="cellIs" dxfId="14313" priority="3509" stopIfTrue="1" operator="lessThan">
      <formula>0</formula>
    </cfRule>
    <cfRule type="cellIs" dxfId="14312" priority="3510" stopIfTrue="1" operator="greaterThan">
      <formula>0</formula>
    </cfRule>
  </conditionalFormatting>
  <conditionalFormatting sqref="O11:P11">
    <cfRule type="cellIs" dxfId="14311" priority="3506" stopIfTrue="1" operator="lessThan">
      <formula>0</formula>
    </cfRule>
    <cfRule type="cellIs" dxfId="14310" priority="3507" stopIfTrue="1" operator="greaterThan">
      <formula>0</formula>
    </cfRule>
  </conditionalFormatting>
  <conditionalFormatting sqref="O11:P11">
    <cfRule type="cellIs" dxfId="14309" priority="3503" stopIfTrue="1" operator="lessThan">
      <formula>0</formula>
    </cfRule>
    <cfRule type="cellIs" dxfId="14308" priority="3504" stopIfTrue="1" operator="greaterThan">
      <formula>0</formula>
    </cfRule>
  </conditionalFormatting>
  <conditionalFormatting sqref="O11:P11">
    <cfRule type="cellIs" dxfId="14307" priority="3500" stopIfTrue="1" operator="lessThan">
      <formula>0</formula>
    </cfRule>
    <cfRule type="cellIs" dxfId="14306" priority="3501" stopIfTrue="1" operator="greaterThan">
      <formula>0</formula>
    </cfRule>
  </conditionalFormatting>
  <conditionalFormatting sqref="O11:P11">
    <cfRule type="cellIs" dxfId="14305" priority="3497" stopIfTrue="1" operator="lessThan">
      <formula>0</formula>
    </cfRule>
    <cfRule type="cellIs" dxfId="14304" priority="3498" stopIfTrue="1" operator="greaterThan">
      <formula>0</formula>
    </cfRule>
  </conditionalFormatting>
  <conditionalFormatting sqref="O11:P11">
    <cfRule type="cellIs" dxfId="14303" priority="3494" stopIfTrue="1" operator="lessThan">
      <formula>0</formula>
    </cfRule>
    <cfRule type="cellIs" dxfId="14302" priority="3495" stopIfTrue="1" operator="greaterThan">
      <formula>0</formula>
    </cfRule>
  </conditionalFormatting>
  <conditionalFormatting sqref="O11:P11">
    <cfRule type="cellIs" dxfId="14301" priority="3491" stopIfTrue="1" operator="lessThan">
      <formula>0</formula>
    </cfRule>
    <cfRule type="cellIs" dxfId="14300" priority="3492" stopIfTrue="1" operator="greaterThan">
      <formula>0</formula>
    </cfRule>
  </conditionalFormatting>
  <conditionalFormatting sqref="O11:P11">
    <cfRule type="cellIs" dxfId="14299" priority="3488" stopIfTrue="1" operator="lessThan">
      <formula>0</formula>
    </cfRule>
    <cfRule type="cellIs" dxfId="14298" priority="3489" stopIfTrue="1" operator="greaterThan">
      <formula>0</formula>
    </cfRule>
  </conditionalFormatting>
  <conditionalFormatting sqref="O11:P11">
    <cfRule type="cellIs" dxfId="14297" priority="3485" stopIfTrue="1" operator="lessThan">
      <formula>0</formula>
    </cfRule>
    <cfRule type="cellIs" dxfId="14296" priority="3486" stopIfTrue="1" operator="greaterThan">
      <formula>0</formula>
    </cfRule>
  </conditionalFormatting>
  <conditionalFormatting sqref="O11:P11">
    <cfRule type="cellIs" dxfId="14295" priority="3482" stopIfTrue="1" operator="lessThan">
      <formula>0</formula>
    </cfRule>
    <cfRule type="cellIs" dxfId="14294" priority="3483" stopIfTrue="1" operator="greaterThan">
      <formula>0</formula>
    </cfRule>
  </conditionalFormatting>
  <conditionalFormatting sqref="O11:P11">
    <cfRule type="cellIs" dxfId="14293" priority="3479" stopIfTrue="1" operator="lessThan">
      <formula>0</formula>
    </cfRule>
    <cfRule type="cellIs" dxfId="14292" priority="3480" stopIfTrue="1" operator="greaterThan">
      <formula>0</formula>
    </cfRule>
  </conditionalFormatting>
  <conditionalFormatting sqref="O11:P11">
    <cfRule type="cellIs" dxfId="14291" priority="3476" stopIfTrue="1" operator="lessThan">
      <formula>0</formula>
    </cfRule>
    <cfRule type="cellIs" dxfId="14290" priority="3477" stopIfTrue="1" operator="greaterThan">
      <formula>0</formula>
    </cfRule>
  </conditionalFormatting>
  <conditionalFormatting sqref="O11:P11">
    <cfRule type="cellIs" dxfId="14289" priority="3473" stopIfTrue="1" operator="lessThan">
      <formula>0</formula>
    </cfRule>
    <cfRule type="cellIs" dxfId="14288" priority="3474" stopIfTrue="1" operator="greaterThan">
      <formula>0</formula>
    </cfRule>
  </conditionalFormatting>
  <conditionalFormatting sqref="O11:P11">
    <cfRule type="cellIs" dxfId="14287" priority="3470" stopIfTrue="1" operator="lessThan">
      <formula>0</formula>
    </cfRule>
    <cfRule type="cellIs" dxfId="14286" priority="3471" stopIfTrue="1" operator="greaterThan">
      <formula>0</formula>
    </cfRule>
  </conditionalFormatting>
  <conditionalFormatting sqref="O11:P11">
    <cfRule type="cellIs" dxfId="14285" priority="3467" stopIfTrue="1" operator="lessThan">
      <formula>0</formula>
    </cfRule>
    <cfRule type="cellIs" dxfId="14284" priority="3468" stopIfTrue="1" operator="greaterThan">
      <formula>0</formula>
    </cfRule>
  </conditionalFormatting>
  <conditionalFormatting sqref="O11:P11">
    <cfRule type="cellIs" dxfId="14283" priority="3464" stopIfTrue="1" operator="lessThan">
      <formula>0</formula>
    </cfRule>
    <cfRule type="cellIs" dxfId="14282" priority="3465" stopIfTrue="1" operator="greaterThan">
      <formula>0</formula>
    </cfRule>
  </conditionalFormatting>
  <conditionalFormatting sqref="O11:P11">
    <cfRule type="cellIs" dxfId="14281" priority="3461" stopIfTrue="1" operator="lessThan">
      <formula>0</formula>
    </cfRule>
    <cfRule type="cellIs" dxfId="14280" priority="3462" stopIfTrue="1" operator="greaterThan">
      <formula>0</formula>
    </cfRule>
  </conditionalFormatting>
  <conditionalFormatting sqref="O11:P11">
    <cfRule type="cellIs" dxfId="14279" priority="3458" stopIfTrue="1" operator="lessThan">
      <formula>0</formula>
    </cfRule>
    <cfRule type="cellIs" dxfId="14278" priority="3459" stopIfTrue="1" operator="greaterThan">
      <formula>0</formula>
    </cfRule>
  </conditionalFormatting>
  <conditionalFormatting sqref="O11:P11">
    <cfRule type="cellIs" dxfId="14277" priority="3455" stopIfTrue="1" operator="lessThan">
      <formula>0</formula>
    </cfRule>
    <cfRule type="cellIs" dxfId="14276" priority="3456" stopIfTrue="1" operator="greaterThan">
      <formula>0</formula>
    </cfRule>
  </conditionalFormatting>
  <conditionalFormatting sqref="O11:P11">
    <cfRule type="cellIs" dxfId="14275" priority="3452" stopIfTrue="1" operator="lessThan">
      <formula>0</formula>
    </cfRule>
    <cfRule type="cellIs" dxfId="14274" priority="3453" stopIfTrue="1" operator="greaterThan">
      <formula>0</formula>
    </cfRule>
  </conditionalFormatting>
  <conditionalFormatting sqref="O11:P11">
    <cfRule type="cellIs" dxfId="14273" priority="3449" stopIfTrue="1" operator="lessThan">
      <formula>0</formula>
    </cfRule>
    <cfRule type="cellIs" dxfId="14272" priority="3450" stopIfTrue="1" operator="greaterThan">
      <formula>0</formula>
    </cfRule>
  </conditionalFormatting>
  <conditionalFormatting sqref="O11:P11">
    <cfRule type="cellIs" dxfId="14271" priority="3446" stopIfTrue="1" operator="lessThan">
      <formula>0</formula>
    </cfRule>
    <cfRule type="cellIs" dxfId="14270" priority="3447" stopIfTrue="1" operator="greaterThan">
      <formula>0</formula>
    </cfRule>
  </conditionalFormatting>
  <conditionalFormatting sqref="O11:P11">
    <cfRule type="cellIs" dxfId="14269" priority="3443" stopIfTrue="1" operator="lessThan">
      <formula>0</formula>
    </cfRule>
    <cfRule type="cellIs" dxfId="14268" priority="3444" stopIfTrue="1" operator="greaterThan">
      <formula>0</formula>
    </cfRule>
  </conditionalFormatting>
  <conditionalFormatting sqref="O11:P11">
    <cfRule type="cellIs" dxfId="14267" priority="3440" stopIfTrue="1" operator="lessThan">
      <formula>0</formula>
    </cfRule>
    <cfRule type="cellIs" dxfId="14266" priority="3441" stopIfTrue="1" operator="greaterThan">
      <formula>0</formula>
    </cfRule>
  </conditionalFormatting>
  <conditionalFormatting sqref="O11:P11">
    <cfRule type="cellIs" dxfId="14265" priority="3437" stopIfTrue="1" operator="lessThan">
      <formula>0</formula>
    </cfRule>
    <cfRule type="cellIs" dxfId="14264" priority="3438" stopIfTrue="1" operator="greaterThan">
      <formula>0</formula>
    </cfRule>
  </conditionalFormatting>
  <conditionalFormatting sqref="O11:P11">
    <cfRule type="cellIs" dxfId="14263" priority="3434" stopIfTrue="1" operator="lessThan">
      <formula>0</formula>
    </cfRule>
    <cfRule type="cellIs" dxfId="14262" priority="3435" stopIfTrue="1" operator="greaterThan">
      <formula>0</formula>
    </cfRule>
  </conditionalFormatting>
  <conditionalFormatting sqref="O11:P11">
    <cfRule type="cellIs" dxfId="14261" priority="3431" stopIfTrue="1" operator="lessThan">
      <formula>0</formula>
    </cfRule>
    <cfRule type="cellIs" dxfId="14260" priority="3432" stopIfTrue="1" operator="greaterThan">
      <formula>0</formula>
    </cfRule>
  </conditionalFormatting>
  <conditionalFormatting sqref="O11:P11">
    <cfRule type="cellIs" dxfId="14259" priority="3428" stopIfTrue="1" operator="lessThan">
      <formula>0</formula>
    </cfRule>
    <cfRule type="cellIs" dxfId="14258" priority="3429" stopIfTrue="1" operator="greaterThan">
      <formula>0</formula>
    </cfRule>
  </conditionalFormatting>
  <conditionalFormatting sqref="O11:P11">
    <cfRule type="cellIs" dxfId="14257" priority="3425" stopIfTrue="1" operator="lessThan">
      <formula>0</formula>
    </cfRule>
    <cfRule type="cellIs" dxfId="14256" priority="3426" stopIfTrue="1" operator="greaterThan">
      <formula>0</formula>
    </cfRule>
  </conditionalFormatting>
  <conditionalFormatting sqref="O11:P11">
    <cfRule type="cellIs" dxfId="14255" priority="3422" stopIfTrue="1" operator="lessThan">
      <formula>0</formula>
    </cfRule>
    <cfRule type="cellIs" dxfId="14254" priority="3423" stopIfTrue="1" operator="greaterThan">
      <formula>0</formula>
    </cfRule>
  </conditionalFormatting>
  <conditionalFormatting sqref="O11:P11">
    <cfRule type="cellIs" dxfId="14253" priority="3419" stopIfTrue="1" operator="lessThan">
      <formula>0</formula>
    </cfRule>
    <cfRule type="cellIs" dxfId="14252" priority="3420" stopIfTrue="1" operator="greaterThan">
      <formula>0</formula>
    </cfRule>
  </conditionalFormatting>
  <conditionalFormatting sqref="O11:P11">
    <cfRule type="cellIs" dxfId="14251" priority="3416" stopIfTrue="1" operator="lessThan">
      <formula>0</formula>
    </cfRule>
    <cfRule type="cellIs" dxfId="14250" priority="3417" stopIfTrue="1" operator="greaterThan">
      <formula>0</formula>
    </cfRule>
  </conditionalFormatting>
  <conditionalFormatting sqref="O11:P11">
    <cfRule type="cellIs" dxfId="14249" priority="3413" stopIfTrue="1" operator="lessThan">
      <formula>0</formula>
    </cfRule>
    <cfRule type="cellIs" dxfId="14248" priority="3414" stopIfTrue="1" operator="greaterThan">
      <formula>0</formula>
    </cfRule>
  </conditionalFormatting>
  <conditionalFormatting sqref="O11:P11">
    <cfRule type="cellIs" dxfId="14247" priority="3410" stopIfTrue="1" operator="lessThan">
      <formula>0</formula>
    </cfRule>
    <cfRule type="cellIs" dxfId="14246" priority="3411" stopIfTrue="1" operator="greaterThan">
      <formula>0</formula>
    </cfRule>
  </conditionalFormatting>
  <conditionalFormatting sqref="O11:P11">
    <cfRule type="cellIs" dxfId="14245" priority="3407" stopIfTrue="1" operator="lessThan">
      <formula>0</formula>
    </cfRule>
    <cfRule type="cellIs" dxfId="14244" priority="3408" stopIfTrue="1" operator="greaterThan">
      <formula>0</formula>
    </cfRule>
  </conditionalFormatting>
  <conditionalFormatting sqref="O11:P11">
    <cfRule type="cellIs" dxfId="14243" priority="3404" stopIfTrue="1" operator="lessThan">
      <formula>0</formula>
    </cfRule>
    <cfRule type="cellIs" dxfId="14242" priority="3405" stopIfTrue="1" operator="greaterThan">
      <formula>0</formula>
    </cfRule>
  </conditionalFormatting>
  <conditionalFormatting sqref="O13:P13">
    <cfRule type="cellIs" dxfId="14241" priority="3401" stopIfTrue="1" operator="lessThan">
      <formula>0</formula>
    </cfRule>
    <cfRule type="cellIs" dxfId="14240" priority="3402" stopIfTrue="1" operator="greaterThan">
      <formula>0</formula>
    </cfRule>
  </conditionalFormatting>
  <conditionalFormatting sqref="O13:P13">
    <cfRule type="cellIs" dxfId="14239" priority="3398" stopIfTrue="1" operator="lessThan">
      <formula>0</formula>
    </cfRule>
    <cfRule type="cellIs" dxfId="14238" priority="3399" stopIfTrue="1" operator="greaterThan">
      <formula>0</formula>
    </cfRule>
  </conditionalFormatting>
  <conditionalFormatting sqref="O13:P13">
    <cfRule type="cellIs" dxfId="14237" priority="3395" stopIfTrue="1" operator="lessThan">
      <formula>0</formula>
    </cfRule>
    <cfRule type="cellIs" dxfId="14236" priority="3396" stopIfTrue="1" operator="greaterThan">
      <formula>0</formula>
    </cfRule>
  </conditionalFormatting>
  <conditionalFormatting sqref="O13:P13">
    <cfRule type="cellIs" dxfId="14235" priority="3392" stopIfTrue="1" operator="lessThan">
      <formula>0</formula>
    </cfRule>
    <cfRule type="cellIs" dxfId="14234" priority="3393" stopIfTrue="1" operator="greaterThan">
      <formula>0</formula>
    </cfRule>
  </conditionalFormatting>
  <conditionalFormatting sqref="O13:P13">
    <cfRule type="cellIs" dxfId="14233" priority="3389" stopIfTrue="1" operator="lessThan">
      <formula>0</formula>
    </cfRule>
    <cfRule type="cellIs" dxfId="14232" priority="3390" stopIfTrue="1" operator="greaterThan">
      <formula>0</formula>
    </cfRule>
  </conditionalFormatting>
  <conditionalFormatting sqref="O13:P13">
    <cfRule type="cellIs" dxfId="14231" priority="3386" stopIfTrue="1" operator="lessThan">
      <formula>0</formula>
    </cfRule>
    <cfRule type="cellIs" dxfId="14230" priority="3387" stopIfTrue="1" operator="greaterThan">
      <formula>0</formula>
    </cfRule>
  </conditionalFormatting>
  <conditionalFormatting sqref="O13:P13">
    <cfRule type="cellIs" dxfId="14229" priority="3383" stopIfTrue="1" operator="lessThan">
      <formula>0</formula>
    </cfRule>
    <cfRule type="cellIs" dxfId="14228" priority="3384" stopIfTrue="1" operator="greaterThan">
      <formula>0</formula>
    </cfRule>
  </conditionalFormatting>
  <conditionalFormatting sqref="O13:P13">
    <cfRule type="cellIs" dxfId="14227" priority="3380" stopIfTrue="1" operator="lessThan">
      <formula>0</formula>
    </cfRule>
    <cfRule type="cellIs" dxfId="14226" priority="3381" stopIfTrue="1" operator="greaterThan">
      <formula>0</formula>
    </cfRule>
  </conditionalFormatting>
  <conditionalFormatting sqref="O13:P13">
    <cfRule type="cellIs" dxfId="14225" priority="3377" stopIfTrue="1" operator="lessThan">
      <formula>0</formula>
    </cfRule>
    <cfRule type="cellIs" dxfId="14224" priority="3378" stopIfTrue="1" operator="greaterThan">
      <formula>0</formula>
    </cfRule>
  </conditionalFormatting>
  <conditionalFormatting sqref="O13:P13">
    <cfRule type="cellIs" dxfId="14223" priority="3374" stopIfTrue="1" operator="lessThan">
      <formula>0</formula>
    </cfRule>
    <cfRule type="cellIs" dxfId="14222" priority="3375" stopIfTrue="1" operator="greaterThan">
      <formula>0</formula>
    </cfRule>
  </conditionalFormatting>
  <conditionalFormatting sqref="O13:P13">
    <cfRule type="cellIs" dxfId="14221" priority="3371" stopIfTrue="1" operator="lessThan">
      <formula>0</formula>
    </cfRule>
    <cfRule type="cellIs" dxfId="14220" priority="3372" stopIfTrue="1" operator="greaterThan">
      <formula>0</formula>
    </cfRule>
  </conditionalFormatting>
  <conditionalFormatting sqref="O13:P13">
    <cfRule type="cellIs" dxfId="14219" priority="3368" stopIfTrue="1" operator="lessThan">
      <formula>0</formula>
    </cfRule>
    <cfRule type="cellIs" dxfId="14218" priority="3369" stopIfTrue="1" operator="greaterThan">
      <formula>0</formula>
    </cfRule>
  </conditionalFormatting>
  <conditionalFormatting sqref="O13:P13">
    <cfRule type="cellIs" dxfId="14217" priority="3365" stopIfTrue="1" operator="lessThan">
      <formula>0</formula>
    </cfRule>
    <cfRule type="cellIs" dxfId="14216" priority="3366" stopIfTrue="1" operator="greaterThan">
      <formula>0</formula>
    </cfRule>
  </conditionalFormatting>
  <conditionalFormatting sqref="O13:P13">
    <cfRule type="cellIs" dxfId="14215" priority="3362" stopIfTrue="1" operator="lessThan">
      <formula>0</formula>
    </cfRule>
    <cfRule type="cellIs" dxfId="14214" priority="3363" stopIfTrue="1" operator="greaterThan">
      <formula>0</formula>
    </cfRule>
  </conditionalFormatting>
  <conditionalFormatting sqref="O13:P13">
    <cfRule type="cellIs" dxfId="14213" priority="3359" stopIfTrue="1" operator="lessThan">
      <formula>0</formula>
    </cfRule>
    <cfRule type="cellIs" dxfId="14212" priority="3360" stopIfTrue="1" operator="greaterThan">
      <formula>0</formula>
    </cfRule>
  </conditionalFormatting>
  <conditionalFormatting sqref="O13:P13">
    <cfRule type="cellIs" dxfId="14211" priority="3356" stopIfTrue="1" operator="lessThan">
      <formula>0</formula>
    </cfRule>
    <cfRule type="cellIs" dxfId="14210" priority="3357" stopIfTrue="1" operator="greaterThan">
      <formula>0</formula>
    </cfRule>
  </conditionalFormatting>
  <conditionalFormatting sqref="O13:P13">
    <cfRule type="cellIs" dxfId="14209" priority="3353" stopIfTrue="1" operator="lessThan">
      <formula>0</formula>
    </cfRule>
    <cfRule type="cellIs" dxfId="14208" priority="3354" stopIfTrue="1" operator="greaterThan">
      <formula>0</formula>
    </cfRule>
  </conditionalFormatting>
  <conditionalFormatting sqref="O13:P13">
    <cfRule type="cellIs" dxfId="14207" priority="3350" stopIfTrue="1" operator="lessThan">
      <formula>0</formula>
    </cfRule>
    <cfRule type="cellIs" dxfId="14206" priority="3351" stopIfTrue="1" operator="greaterThan">
      <formula>0</formula>
    </cfRule>
  </conditionalFormatting>
  <conditionalFormatting sqref="O13:P13">
    <cfRule type="cellIs" dxfId="14205" priority="3347" stopIfTrue="1" operator="lessThan">
      <formula>0</formula>
    </cfRule>
    <cfRule type="cellIs" dxfId="14204" priority="3348" stopIfTrue="1" operator="greaterThan">
      <formula>0</formula>
    </cfRule>
  </conditionalFormatting>
  <conditionalFormatting sqref="O13:P13">
    <cfRule type="cellIs" dxfId="14203" priority="3344" stopIfTrue="1" operator="lessThan">
      <formula>0</formula>
    </cfRule>
    <cfRule type="cellIs" dxfId="14202" priority="3345" stopIfTrue="1" operator="greaterThan">
      <formula>0</formula>
    </cfRule>
  </conditionalFormatting>
  <conditionalFormatting sqref="O13:P13">
    <cfRule type="cellIs" dxfId="14201" priority="3341" stopIfTrue="1" operator="lessThan">
      <formula>0</formula>
    </cfRule>
    <cfRule type="cellIs" dxfId="14200" priority="3342" stopIfTrue="1" operator="greaterThan">
      <formula>0</formula>
    </cfRule>
  </conditionalFormatting>
  <conditionalFormatting sqref="O13:P13">
    <cfRule type="cellIs" dxfId="14199" priority="3338" stopIfTrue="1" operator="lessThan">
      <formula>0</formula>
    </cfRule>
    <cfRule type="cellIs" dxfId="14198" priority="3339" stopIfTrue="1" operator="greaterThan">
      <formula>0</formula>
    </cfRule>
  </conditionalFormatting>
  <conditionalFormatting sqref="O13:P13">
    <cfRule type="cellIs" dxfId="14197" priority="3335" stopIfTrue="1" operator="lessThan">
      <formula>0</formula>
    </cfRule>
    <cfRule type="cellIs" dxfId="14196" priority="3336" stopIfTrue="1" operator="greaterThan">
      <formula>0</formula>
    </cfRule>
  </conditionalFormatting>
  <conditionalFormatting sqref="O13:P13">
    <cfRule type="cellIs" dxfId="14195" priority="3332" stopIfTrue="1" operator="lessThan">
      <formula>0</formula>
    </cfRule>
    <cfRule type="cellIs" dxfId="14194" priority="3333" stopIfTrue="1" operator="greaterThan">
      <formula>0</formula>
    </cfRule>
  </conditionalFormatting>
  <conditionalFormatting sqref="O13:P13">
    <cfRule type="cellIs" dxfId="14193" priority="3329" stopIfTrue="1" operator="lessThan">
      <formula>0</formula>
    </cfRule>
    <cfRule type="cellIs" dxfId="14192" priority="3330" stopIfTrue="1" operator="greaterThan">
      <formula>0</formula>
    </cfRule>
  </conditionalFormatting>
  <conditionalFormatting sqref="O13:P13">
    <cfRule type="cellIs" dxfId="14191" priority="3326" stopIfTrue="1" operator="lessThan">
      <formula>0</formula>
    </cfRule>
    <cfRule type="cellIs" dxfId="14190" priority="3327" stopIfTrue="1" operator="greaterThan">
      <formula>0</formula>
    </cfRule>
  </conditionalFormatting>
  <conditionalFormatting sqref="O13:P13">
    <cfRule type="cellIs" dxfId="14189" priority="3323" stopIfTrue="1" operator="lessThan">
      <formula>0</formula>
    </cfRule>
    <cfRule type="cellIs" dxfId="14188" priority="3324" stopIfTrue="1" operator="greaterThan">
      <formula>0</formula>
    </cfRule>
  </conditionalFormatting>
  <conditionalFormatting sqref="O13:P13">
    <cfRule type="cellIs" dxfId="14187" priority="3320" stopIfTrue="1" operator="lessThan">
      <formula>0</formula>
    </cfRule>
    <cfRule type="cellIs" dxfId="14186" priority="3321" stopIfTrue="1" operator="greaterThan">
      <formula>0</formula>
    </cfRule>
  </conditionalFormatting>
  <conditionalFormatting sqref="O13:P13">
    <cfRule type="cellIs" dxfId="14185" priority="3317" stopIfTrue="1" operator="lessThan">
      <formula>0</formula>
    </cfRule>
    <cfRule type="cellIs" dxfId="14184" priority="3318" stopIfTrue="1" operator="greaterThan">
      <formula>0</formula>
    </cfRule>
  </conditionalFormatting>
  <conditionalFormatting sqref="O13:P13">
    <cfRule type="cellIs" dxfId="14183" priority="3314" stopIfTrue="1" operator="lessThan">
      <formula>0</formula>
    </cfRule>
    <cfRule type="cellIs" dxfId="14182" priority="3315" stopIfTrue="1" operator="greaterThan">
      <formula>0</formula>
    </cfRule>
  </conditionalFormatting>
  <conditionalFormatting sqref="O13:P13">
    <cfRule type="cellIs" dxfId="14181" priority="3311" stopIfTrue="1" operator="lessThan">
      <formula>0</formula>
    </cfRule>
    <cfRule type="cellIs" dxfId="14180" priority="3312" stopIfTrue="1" operator="greaterThan">
      <formula>0</formula>
    </cfRule>
  </conditionalFormatting>
  <conditionalFormatting sqref="O13:P13">
    <cfRule type="cellIs" dxfId="14179" priority="3308" stopIfTrue="1" operator="lessThan">
      <formula>0</formula>
    </cfRule>
    <cfRule type="cellIs" dxfId="14178" priority="3309" stopIfTrue="1" operator="greaterThan">
      <formula>0</formula>
    </cfRule>
  </conditionalFormatting>
  <conditionalFormatting sqref="O13:P13">
    <cfRule type="cellIs" dxfId="14177" priority="3305" stopIfTrue="1" operator="lessThan">
      <formula>0</formula>
    </cfRule>
    <cfRule type="cellIs" dxfId="14176" priority="3306" stopIfTrue="1" operator="greaterThan">
      <formula>0</formula>
    </cfRule>
  </conditionalFormatting>
  <conditionalFormatting sqref="O13:P13">
    <cfRule type="cellIs" dxfId="14175" priority="3302" stopIfTrue="1" operator="lessThan">
      <formula>0</formula>
    </cfRule>
    <cfRule type="cellIs" dxfId="14174" priority="3303" stopIfTrue="1" operator="greaterThan">
      <formula>0</formula>
    </cfRule>
  </conditionalFormatting>
  <conditionalFormatting sqref="O13:P13">
    <cfRule type="cellIs" dxfId="14173" priority="3299" stopIfTrue="1" operator="lessThan">
      <formula>0</formula>
    </cfRule>
    <cfRule type="cellIs" dxfId="14172" priority="3300" stopIfTrue="1" operator="greaterThan">
      <formula>0</formula>
    </cfRule>
  </conditionalFormatting>
  <conditionalFormatting sqref="O13:P13">
    <cfRule type="cellIs" dxfId="14171" priority="3296" stopIfTrue="1" operator="lessThan">
      <formula>0</formula>
    </cfRule>
    <cfRule type="cellIs" dxfId="14170" priority="3297" stopIfTrue="1" operator="greaterThan">
      <formula>0</formula>
    </cfRule>
  </conditionalFormatting>
  <conditionalFormatting sqref="O13:P13">
    <cfRule type="cellIs" dxfId="14169" priority="3293" stopIfTrue="1" operator="lessThan">
      <formula>0</formula>
    </cfRule>
    <cfRule type="cellIs" dxfId="14168" priority="3294" stopIfTrue="1" operator="greaterThan">
      <formula>0</formula>
    </cfRule>
  </conditionalFormatting>
  <conditionalFormatting sqref="O13:P13">
    <cfRule type="cellIs" dxfId="14167" priority="3290" stopIfTrue="1" operator="lessThan">
      <formula>0</formula>
    </cfRule>
    <cfRule type="cellIs" dxfId="14166" priority="3291" stopIfTrue="1" operator="greaterThan">
      <formula>0</formula>
    </cfRule>
  </conditionalFormatting>
  <conditionalFormatting sqref="O13:P13">
    <cfRule type="cellIs" dxfId="14165" priority="3287" stopIfTrue="1" operator="lessThan">
      <formula>0</formula>
    </cfRule>
    <cfRule type="cellIs" dxfId="14164" priority="3288" stopIfTrue="1" operator="greaterThan">
      <formula>0</formula>
    </cfRule>
  </conditionalFormatting>
  <conditionalFormatting sqref="O13:P13">
    <cfRule type="cellIs" dxfId="14163" priority="3284" stopIfTrue="1" operator="lessThan">
      <formula>0</formula>
    </cfRule>
    <cfRule type="cellIs" dxfId="14162" priority="3285" stopIfTrue="1" operator="greaterThan">
      <formula>0</formula>
    </cfRule>
  </conditionalFormatting>
  <conditionalFormatting sqref="O13:P13">
    <cfRule type="cellIs" dxfId="14161" priority="3281" stopIfTrue="1" operator="lessThan">
      <formula>0</formula>
    </cfRule>
    <cfRule type="cellIs" dxfId="14160" priority="3282" stopIfTrue="1" operator="greaterThan">
      <formula>0</formula>
    </cfRule>
  </conditionalFormatting>
  <conditionalFormatting sqref="O13:P13">
    <cfRule type="cellIs" dxfId="14159" priority="3278" stopIfTrue="1" operator="lessThan">
      <formula>0</formula>
    </cfRule>
    <cfRule type="cellIs" dxfId="14158" priority="3279" stopIfTrue="1" operator="greaterThan">
      <formula>0</formula>
    </cfRule>
  </conditionalFormatting>
  <conditionalFormatting sqref="O15:P15">
    <cfRule type="cellIs" dxfId="14157" priority="3275" stopIfTrue="1" operator="lessThan">
      <formula>0</formula>
    </cfRule>
    <cfRule type="cellIs" dxfId="14156" priority="3276" stopIfTrue="1" operator="greaterThan">
      <formula>0</formula>
    </cfRule>
  </conditionalFormatting>
  <conditionalFormatting sqref="O15:P15">
    <cfRule type="cellIs" dxfId="14155" priority="3272" stopIfTrue="1" operator="lessThan">
      <formula>0</formula>
    </cfRule>
    <cfRule type="cellIs" dxfId="14154" priority="3273" stopIfTrue="1" operator="greaterThan">
      <formula>0</formula>
    </cfRule>
  </conditionalFormatting>
  <conditionalFormatting sqref="O15:P15">
    <cfRule type="cellIs" dxfId="14153" priority="3269" stopIfTrue="1" operator="lessThan">
      <formula>0</formula>
    </cfRule>
    <cfRule type="cellIs" dxfId="14152" priority="3270" stopIfTrue="1" operator="greaterThan">
      <formula>0</formula>
    </cfRule>
  </conditionalFormatting>
  <conditionalFormatting sqref="O15:P15">
    <cfRule type="cellIs" dxfId="14151" priority="3266" stopIfTrue="1" operator="lessThan">
      <formula>0</formula>
    </cfRule>
    <cfRule type="cellIs" dxfId="14150" priority="3267" stopIfTrue="1" operator="greaterThan">
      <formula>0</formula>
    </cfRule>
  </conditionalFormatting>
  <conditionalFormatting sqref="O15:P15">
    <cfRule type="cellIs" dxfId="14149" priority="3263" stopIfTrue="1" operator="lessThan">
      <formula>0</formula>
    </cfRule>
    <cfRule type="cellIs" dxfId="14148" priority="3264" stopIfTrue="1" operator="greaterThan">
      <formula>0</formula>
    </cfRule>
  </conditionalFormatting>
  <conditionalFormatting sqref="O15:P15">
    <cfRule type="cellIs" dxfId="14147" priority="3260" stopIfTrue="1" operator="lessThan">
      <formula>0</formula>
    </cfRule>
    <cfRule type="cellIs" dxfId="14146" priority="3261" stopIfTrue="1" operator="greaterThan">
      <formula>0</formula>
    </cfRule>
  </conditionalFormatting>
  <conditionalFormatting sqref="O15:P15">
    <cfRule type="cellIs" dxfId="14145" priority="3257" stopIfTrue="1" operator="lessThan">
      <formula>0</formula>
    </cfRule>
    <cfRule type="cellIs" dxfId="14144" priority="3258" stopIfTrue="1" operator="greaterThan">
      <formula>0</formula>
    </cfRule>
  </conditionalFormatting>
  <conditionalFormatting sqref="O15:P15">
    <cfRule type="cellIs" dxfId="14143" priority="3254" stopIfTrue="1" operator="lessThan">
      <formula>0</formula>
    </cfRule>
    <cfRule type="cellIs" dxfId="14142" priority="3255" stopIfTrue="1" operator="greaterThan">
      <formula>0</formula>
    </cfRule>
  </conditionalFormatting>
  <conditionalFormatting sqref="O15:P15">
    <cfRule type="cellIs" dxfId="14141" priority="3251" stopIfTrue="1" operator="lessThan">
      <formula>0</formula>
    </cfRule>
    <cfRule type="cellIs" dxfId="14140" priority="3252" stopIfTrue="1" operator="greaterThan">
      <formula>0</formula>
    </cfRule>
  </conditionalFormatting>
  <conditionalFormatting sqref="O15:P15">
    <cfRule type="cellIs" dxfId="14139" priority="3248" stopIfTrue="1" operator="lessThan">
      <formula>0</formula>
    </cfRule>
    <cfRule type="cellIs" dxfId="14138" priority="3249" stopIfTrue="1" operator="greaterThan">
      <formula>0</formula>
    </cfRule>
  </conditionalFormatting>
  <conditionalFormatting sqref="O15:P15">
    <cfRule type="cellIs" dxfId="14137" priority="3245" stopIfTrue="1" operator="lessThan">
      <formula>0</formula>
    </cfRule>
    <cfRule type="cellIs" dxfId="14136" priority="3246" stopIfTrue="1" operator="greaterThan">
      <formula>0</formula>
    </cfRule>
  </conditionalFormatting>
  <conditionalFormatting sqref="O15:P15">
    <cfRule type="cellIs" dxfId="14135" priority="3242" stopIfTrue="1" operator="lessThan">
      <formula>0</formula>
    </cfRule>
    <cfRule type="cellIs" dxfId="14134" priority="3243" stopIfTrue="1" operator="greaterThan">
      <formula>0</formula>
    </cfRule>
  </conditionalFormatting>
  <conditionalFormatting sqref="O15:P15">
    <cfRule type="cellIs" dxfId="14133" priority="3239" stopIfTrue="1" operator="lessThan">
      <formula>0</formula>
    </cfRule>
    <cfRule type="cellIs" dxfId="14132" priority="3240" stopIfTrue="1" operator="greaterThan">
      <formula>0</formula>
    </cfRule>
  </conditionalFormatting>
  <conditionalFormatting sqref="O15:P15">
    <cfRule type="cellIs" dxfId="14131" priority="3236" stopIfTrue="1" operator="lessThan">
      <formula>0</formula>
    </cfRule>
    <cfRule type="cellIs" dxfId="14130" priority="3237" stopIfTrue="1" operator="greaterThan">
      <formula>0</formula>
    </cfRule>
  </conditionalFormatting>
  <conditionalFormatting sqref="O15:P15">
    <cfRule type="cellIs" dxfId="14129" priority="3233" stopIfTrue="1" operator="lessThan">
      <formula>0</formula>
    </cfRule>
    <cfRule type="cellIs" dxfId="14128" priority="3234" stopIfTrue="1" operator="greaterThan">
      <formula>0</formula>
    </cfRule>
  </conditionalFormatting>
  <conditionalFormatting sqref="O15:P15">
    <cfRule type="cellIs" dxfId="14127" priority="3230" stopIfTrue="1" operator="lessThan">
      <formula>0</formula>
    </cfRule>
    <cfRule type="cellIs" dxfId="14126" priority="3231" stopIfTrue="1" operator="greaterThan">
      <formula>0</formula>
    </cfRule>
  </conditionalFormatting>
  <conditionalFormatting sqref="O15:P15">
    <cfRule type="cellIs" dxfId="14125" priority="3227" stopIfTrue="1" operator="lessThan">
      <formula>0</formula>
    </cfRule>
    <cfRule type="cellIs" dxfId="14124" priority="3228" stopIfTrue="1" operator="greaterThan">
      <formula>0</formula>
    </cfRule>
  </conditionalFormatting>
  <conditionalFormatting sqref="O15:P15">
    <cfRule type="cellIs" dxfId="14123" priority="3224" stopIfTrue="1" operator="lessThan">
      <formula>0</formula>
    </cfRule>
    <cfRule type="cellIs" dxfId="14122" priority="3225" stopIfTrue="1" operator="greaterThan">
      <formula>0</formula>
    </cfRule>
  </conditionalFormatting>
  <conditionalFormatting sqref="O15:P15">
    <cfRule type="cellIs" dxfId="14121" priority="3221" stopIfTrue="1" operator="lessThan">
      <formula>0</formula>
    </cfRule>
    <cfRule type="cellIs" dxfId="14120" priority="3222" stopIfTrue="1" operator="greaterThan">
      <formula>0</formula>
    </cfRule>
  </conditionalFormatting>
  <conditionalFormatting sqref="O15:P15">
    <cfRule type="cellIs" dxfId="14119" priority="3218" stopIfTrue="1" operator="lessThan">
      <formula>0</formula>
    </cfRule>
    <cfRule type="cellIs" dxfId="14118" priority="3219" stopIfTrue="1" operator="greaterThan">
      <formula>0</formula>
    </cfRule>
  </conditionalFormatting>
  <conditionalFormatting sqref="O15:P15">
    <cfRule type="cellIs" dxfId="14117" priority="3215" stopIfTrue="1" operator="lessThan">
      <formula>0</formula>
    </cfRule>
    <cfRule type="cellIs" dxfId="14116" priority="3216" stopIfTrue="1" operator="greaterThan">
      <formula>0</formula>
    </cfRule>
  </conditionalFormatting>
  <conditionalFormatting sqref="O15:P15">
    <cfRule type="cellIs" dxfId="14115" priority="3212" stopIfTrue="1" operator="lessThan">
      <formula>0</formula>
    </cfRule>
    <cfRule type="cellIs" dxfId="14114" priority="3213" stopIfTrue="1" operator="greaterThan">
      <formula>0</formula>
    </cfRule>
  </conditionalFormatting>
  <conditionalFormatting sqref="O15:P15">
    <cfRule type="cellIs" dxfId="14113" priority="3209" stopIfTrue="1" operator="lessThan">
      <formula>0</formula>
    </cfRule>
    <cfRule type="cellIs" dxfId="14112" priority="3210" stopIfTrue="1" operator="greaterThan">
      <formula>0</formula>
    </cfRule>
  </conditionalFormatting>
  <conditionalFormatting sqref="O15:P15">
    <cfRule type="cellIs" dxfId="14111" priority="3206" stopIfTrue="1" operator="lessThan">
      <formula>0</formula>
    </cfRule>
    <cfRule type="cellIs" dxfId="14110" priority="3207" stopIfTrue="1" operator="greaterThan">
      <formula>0</formula>
    </cfRule>
  </conditionalFormatting>
  <conditionalFormatting sqref="O15:P15">
    <cfRule type="cellIs" dxfId="14109" priority="3203" stopIfTrue="1" operator="lessThan">
      <formula>0</formula>
    </cfRule>
    <cfRule type="cellIs" dxfId="14108" priority="3204" stopIfTrue="1" operator="greaterThan">
      <formula>0</formula>
    </cfRule>
  </conditionalFormatting>
  <conditionalFormatting sqref="O15:P15">
    <cfRule type="cellIs" dxfId="14107" priority="3200" stopIfTrue="1" operator="lessThan">
      <formula>0</formula>
    </cfRule>
    <cfRule type="cellIs" dxfId="14106" priority="3201" stopIfTrue="1" operator="greaterThan">
      <formula>0</formula>
    </cfRule>
  </conditionalFormatting>
  <conditionalFormatting sqref="O15:P15">
    <cfRule type="cellIs" dxfId="14105" priority="3197" stopIfTrue="1" operator="lessThan">
      <formula>0</formula>
    </cfRule>
    <cfRule type="cellIs" dxfId="14104" priority="3198" stopIfTrue="1" operator="greaterThan">
      <formula>0</formula>
    </cfRule>
  </conditionalFormatting>
  <conditionalFormatting sqref="O15:P15">
    <cfRule type="cellIs" dxfId="14103" priority="3194" stopIfTrue="1" operator="lessThan">
      <formula>0</formula>
    </cfRule>
    <cfRule type="cellIs" dxfId="14102" priority="3195" stopIfTrue="1" operator="greaterThan">
      <formula>0</formula>
    </cfRule>
  </conditionalFormatting>
  <conditionalFormatting sqref="O15:P15">
    <cfRule type="cellIs" dxfId="14101" priority="3191" stopIfTrue="1" operator="lessThan">
      <formula>0</formula>
    </cfRule>
    <cfRule type="cellIs" dxfId="14100" priority="3192" stopIfTrue="1" operator="greaterThan">
      <formula>0</formula>
    </cfRule>
  </conditionalFormatting>
  <conditionalFormatting sqref="O15:P15">
    <cfRule type="cellIs" dxfId="14099" priority="3188" stopIfTrue="1" operator="lessThan">
      <formula>0</formula>
    </cfRule>
    <cfRule type="cellIs" dxfId="14098" priority="3189" stopIfTrue="1" operator="greaterThan">
      <formula>0</formula>
    </cfRule>
  </conditionalFormatting>
  <conditionalFormatting sqref="O15:P15">
    <cfRule type="cellIs" dxfId="14097" priority="3185" stopIfTrue="1" operator="lessThan">
      <formula>0</formula>
    </cfRule>
    <cfRule type="cellIs" dxfId="14096" priority="3186" stopIfTrue="1" operator="greaterThan">
      <formula>0</formula>
    </cfRule>
  </conditionalFormatting>
  <conditionalFormatting sqref="O15:P15">
    <cfRule type="cellIs" dxfId="14095" priority="3182" stopIfTrue="1" operator="lessThan">
      <formula>0</formula>
    </cfRule>
    <cfRule type="cellIs" dxfId="14094" priority="3183" stopIfTrue="1" operator="greaterThan">
      <formula>0</formula>
    </cfRule>
  </conditionalFormatting>
  <conditionalFormatting sqref="O15:P15">
    <cfRule type="cellIs" dxfId="14093" priority="3179" stopIfTrue="1" operator="lessThan">
      <formula>0</formula>
    </cfRule>
    <cfRule type="cellIs" dxfId="14092" priority="3180" stopIfTrue="1" operator="greaterThan">
      <formula>0</formula>
    </cfRule>
  </conditionalFormatting>
  <conditionalFormatting sqref="O15:P15">
    <cfRule type="cellIs" dxfId="14091" priority="3176" stopIfTrue="1" operator="lessThan">
      <formula>0</formula>
    </cfRule>
    <cfRule type="cellIs" dxfId="14090" priority="3177" stopIfTrue="1" operator="greaterThan">
      <formula>0</formula>
    </cfRule>
  </conditionalFormatting>
  <conditionalFormatting sqref="O15:P15">
    <cfRule type="cellIs" dxfId="14089" priority="3173" stopIfTrue="1" operator="lessThan">
      <formula>0</formula>
    </cfRule>
    <cfRule type="cellIs" dxfId="14088" priority="3174" stopIfTrue="1" operator="greaterThan">
      <formula>0</formula>
    </cfRule>
  </conditionalFormatting>
  <conditionalFormatting sqref="O15:P15">
    <cfRule type="cellIs" dxfId="14087" priority="3170" stopIfTrue="1" operator="lessThan">
      <formula>0</formula>
    </cfRule>
    <cfRule type="cellIs" dxfId="14086" priority="3171" stopIfTrue="1" operator="greaterThan">
      <formula>0</formula>
    </cfRule>
  </conditionalFormatting>
  <conditionalFormatting sqref="O15:P15">
    <cfRule type="cellIs" dxfId="14085" priority="3167" stopIfTrue="1" operator="lessThan">
      <formula>0</formula>
    </cfRule>
    <cfRule type="cellIs" dxfId="14084" priority="3168" stopIfTrue="1" operator="greaterThan">
      <formula>0</formula>
    </cfRule>
  </conditionalFormatting>
  <conditionalFormatting sqref="O15:P15">
    <cfRule type="cellIs" dxfId="14083" priority="3164" stopIfTrue="1" operator="lessThan">
      <formula>0</formula>
    </cfRule>
    <cfRule type="cellIs" dxfId="14082" priority="3165" stopIfTrue="1" operator="greaterThan">
      <formula>0</formula>
    </cfRule>
  </conditionalFormatting>
  <conditionalFormatting sqref="O15:P15">
    <cfRule type="cellIs" dxfId="14081" priority="3161" stopIfTrue="1" operator="lessThan">
      <formula>0</formula>
    </cfRule>
    <cfRule type="cellIs" dxfId="14080" priority="3162" stopIfTrue="1" operator="greaterThan">
      <formula>0</formula>
    </cfRule>
  </conditionalFormatting>
  <conditionalFormatting sqref="O15:P15">
    <cfRule type="cellIs" dxfId="14079" priority="3158" stopIfTrue="1" operator="lessThan">
      <formula>0</formula>
    </cfRule>
    <cfRule type="cellIs" dxfId="14078" priority="3159" stopIfTrue="1" operator="greaterThan">
      <formula>0</formula>
    </cfRule>
  </conditionalFormatting>
  <conditionalFormatting sqref="O15:P15">
    <cfRule type="cellIs" dxfId="14077" priority="3155" stopIfTrue="1" operator="lessThan">
      <formula>0</formula>
    </cfRule>
    <cfRule type="cellIs" dxfId="14076" priority="3156" stopIfTrue="1" operator="greaterThan">
      <formula>0</formula>
    </cfRule>
  </conditionalFormatting>
  <conditionalFormatting sqref="O15:P15">
    <cfRule type="cellIs" dxfId="14075" priority="3152" stopIfTrue="1" operator="lessThan">
      <formula>0</formula>
    </cfRule>
    <cfRule type="cellIs" dxfId="14074" priority="3153" stopIfTrue="1" operator="greaterThan">
      <formula>0</formula>
    </cfRule>
  </conditionalFormatting>
  <conditionalFormatting sqref="O17:P17">
    <cfRule type="cellIs" dxfId="14073" priority="3149" stopIfTrue="1" operator="lessThan">
      <formula>0</formula>
    </cfRule>
    <cfRule type="cellIs" dxfId="14072" priority="3150" stopIfTrue="1" operator="greaterThan">
      <formula>0</formula>
    </cfRule>
  </conditionalFormatting>
  <conditionalFormatting sqref="O17:P17">
    <cfRule type="cellIs" dxfId="14071" priority="3146" stopIfTrue="1" operator="lessThan">
      <formula>0</formula>
    </cfRule>
    <cfRule type="cellIs" dxfId="14070" priority="3147" stopIfTrue="1" operator="greaterThan">
      <formula>0</formula>
    </cfRule>
  </conditionalFormatting>
  <conditionalFormatting sqref="O17:P17">
    <cfRule type="cellIs" dxfId="14069" priority="3143" stopIfTrue="1" operator="lessThan">
      <formula>0</formula>
    </cfRule>
    <cfRule type="cellIs" dxfId="14068" priority="3144" stopIfTrue="1" operator="greaterThan">
      <formula>0</formula>
    </cfRule>
  </conditionalFormatting>
  <conditionalFormatting sqref="O17:P17">
    <cfRule type="cellIs" dxfId="14067" priority="3140" stopIfTrue="1" operator="lessThan">
      <formula>0</formula>
    </cfRule>
    <cfRule type="cellIs" dxfId="14066" priority="3141" stopIfTrue="1" operator="greaterThan">
      <formula>0</formula>
    </cfRule>
  </conditionalFormatting>
  <conditionalFormatting sqref="O17:P17">
    <cfRule type="cellIs" dxfId="14065" priority="3137" stopIfTrue="1" operator="lessThan">
      <formula>0</formula>
    </cfRule>
    <cfRule type="cellIs" dxfId="14064" priority="3138" stopIfTrue="1" operator="greaterThan">
      <formula>0</formula>
    </cfRule>
  </conditionalFormatting>
  <conditionalFormatting sqref="O17:P17">
    <cfRule type="cellIs" dxfId="14063" priority="3134" stopIfTrue="1" operator="lessThan">
      <formula>0</formula>
    </cfRule>
    <cfRule type="cellIs" dxfId="14062" priority="3135" stopIfTrue="1" operator="greaterThan">
      <formula>0</formula>
    </cfRule>
  </conditionalFormatting>
  <conditionalFormatting sqref="O17:P17">
    <cfRule type="cellIs" dxfId="14061" priority="3131" stopIfTrue="1" operator="lessThan">
      <formula>0</formula>
    </cfRule>
    <cfRule type="cellIs" dxfId="14060" priority="3132" stopIfTrue="1" operator="greaterThan">
      <formula>0</formula>
    </cfRule>
  </conditionalFormatting>
  <conditionalFormatting sqref="O17:P17">
    <cfRule type="cellIs" dxfId="14059" priority="3128" stopIfTrue="1" operator="lessThan">
      <formula>0</formula>
    </cfRule>
    <cfRule type="cellIs" dxfId="14058" priority="3129" stopIfTrue="1" operator="greaterThan">
      <formula>0</formula>
    </cfRule>
  </conditionalFormatting>
  <conditionalFormatting sqref="O17:P17">
    <cfRule type="cellIs" dxfId="14057" priority="3125" stopIfTrue="1" operator="lessThan">
      <formula>0</formula>
    </cfRule>
    <cfRule type="cellIs" dxfId="14056" priority="3126" stopIfTrue="1" operator="greaterThan">
      <formula>0</formula>
    </cfRule>
  </conditionalFormatting>
  <conditionalFormatting sqref="O17:P17">
    <cfRule type="cellIs" dxfId="14055" priority="3122" stopIfTrue="1" operator="lessThan">
      <formula>0</formula>
    </cfRule>
    <cfRule type="cellIs" dxfId="14054" priority="3123" stopIfTrue="1" operator="greaterThan">
      <formula>0</formula>
    </cfRule>
  </conditionalFormatting>
  <conditionalFormatting sqref="O17:P17">
    <cfRule type="cellIs" dxfId="14053" priority="3119" stopIfTrue="1" operator="lessThan">
      <formula>0</formula>
    </cfRule>
    <cfRule type="cellIs" dxfId="14052" priority="3120" stopIfTrue="1" operator="greaterThan">
      <formula>0</formula>
    </cfRule>
  </conditionalFormatting>
  <conditionalFormatting sqref="O17:P17">
    <cfRule type="cellIs" dxfId="14051" priority="3116" stopIfTrue="1" operator="lessThan">
      <formula>0</formula>
    </cfRule>
    <cfRule type="cellIs" dxfId="14050" priority="3117" stopIfTrue="1" operator="greaterThan">
      <formula>0</formula>
    </cfRule>
  </conditionalFormatting>
  <conditionalFormatting sqref="O17:P17">
    <cfRule type="cellIs" dxfId="14049" priority="3113" stopIfTrue="1" operator="lessThan">
      <formula>0</formula>
    </cfRule>
    <cfRule type="cellIs" dxfId="14048" priority="3114" stopIfTrue="1" operator="greaterThan">
      <formula>0</formula>
    </cfRule>
  </conditionalFormatting>
  <conditionalFormatting sqref="O17:P17">
    <cfRule type="cellIs" dxfId="14047" priority="3110" stopIfTrue="1" operator="lessThan">
      <formula>0</formula>
    </cfRule>
    <cfRule type="cellIs" dxfId="14046" priority="3111" stopIfTrue="1" operator="greaterThan">
      <formula>0</formula>
    </cfRule>
  </conditionalFormatting>
  <conditionalFormatting sqref="O17:P17">
    <cfRule type="cellIs" dxfId="14045" priority="3107" stopIfTrue="1" operator="lessThan">
      <formula>0</formula>
    </cfRule>
    <cfRule type="cellIs" dxfId="14044" priority="3108" stopIfTrue="1" operator="greaterThan">
      <formula>0</formula>
    </cfRule>
  </conditionalFormatting>
  <conditionalFormatting sqref="O17:P17">
    <cfRule type="cellIs" dxfId="14043" priority="3104" stopIfTrue="1" operator="lessThan">
      <formula>0</formula>
    </cfRule>
    <cfRule type="cellIs" dxfId="14042" priority="3105" stopIfTrue="1" operator="greaterThan">
      <formula>0</formula>
    </cfRule>
  </conditionalFormatting>
  <conditionalFormatting sqref="O17:P17">
    <cfRule type="cellIs" dxfId="14041" priority="3101" stopIfTrue="1" operator="lessThan">
      <formula>0</formula>
    </cfRule>
    <cfRule type="cellIs" dxfId="14040" priority="3102" stopIfTrue="1" operator="greaterThan">
      <formula>0</formula>
    </cfRule>
  </conditionalFormatting>
  <conditionalFormatting sqref="O17:P17">
    <cfRule type="cellIs" dxfId="14039" priority="3098" stopIfTrue="1" operator="lessThan">
      <formula>0</formula>
    </cfRule>
    <cfRule type="cellIs" dxfId="14038" priority="3099" stopIfTrue="1" operator="greaterThan">
      <formula>0</formula>
    </cfRule>
  </conditionalFormatting>
  <conditionalFormatting sqref="O17:P17">
    <cfRule type="cellIs" dxfId="14037" priority="3095" stopIfTrue="1" operator="lessThan">
      <formula>0</formula>
    </cfRule>
    <cfRule type="cellIs" dxfId="14036" priority="3096" stopIfTrue="1" operator="greaterThan">
      <formula>0</formula>
    </cfRule>
  </conditionalFormatting>
  <conditionalFormatting sqref="O17:P17">
    <cfRule type="cellIs" dxfId="14035" priority="3092" stopIfTrue="1" operator="lessThan">
      <formula>0</formula>
    </cfRule>
    <cfRule type="cellIs" dxfId="14034" priority="3093" stopIfTrue="1" operator="greaterThan">
      <formula>0</formula>
    </cfRule>
  </conditionalFormatting>
  <conditionalFormatting sqref="O17:P17">
    <cfRule type="cellIs" dxfId="14033" priority="3089" stopIfTrue="1" operator="lessThan">
      <formula>0</formula>
    </cfRule>
    <cfRule type="cellIs" dxfId="14032" priority="3090" stopIfTrue="1" operator="greaterThan">
      <formula>0</formula>
    </cfRule>
  </conditionalFormatting>
  <conditionalFormatting sqref="O17:P17">
    <cfRule type="cellIs" dxfId="14031" priority="3086" stopIfTrue="1" operator="lessThan">
      <formula>0</formula>
    </cfRule>
    <cfRule type="cellIs" dxfId="14030" priority="3087" stopIfTrue="1" operator="greaterThan">
      <formula>0</formula>
    </cfRule>
  </conditionalFormatting>
  <conditionalFormatting sqref="O17:P17">
    <cfRule type="cellIs" dxfId="14029" priority="3083" stopIfTrue="1" operator="lessThan">
      <formula>0</formula>
    </cfRule>
    <cfRule type="cellIs" dxfId="14028" priority="3084" stopIfTrue="1" operator="greaterThan">
      <formula>0</formula>
    </cfRule>
  </conditionalFormatting>
  <conditionalFormatting sqref="O17:P17">
    <cfRule type="cellIs" dxfId="14027" priority="3080" stopIfTrue="1" operator="lessThan">
      <formula>0</formula>
    </cfRule>
    <cfRule type="cellIs" dxfId="14026" priority="3081" stopIfTrue="1" operator="greaterThan">
      <formula>0</formula>
    </cfRule>
  </conditionalFormatting>
  <conditionalFormatting sqref="O17:P17">
    <cfRule type="cellIs" dxfId="14025" priority="3077" stopIfTrue="1" operator="lessThan">
      <formula>0</formula>
    </cfRule>
    <cfRule type="cellIs" dxfId="14024" priority="3078" stopIfTrue="1" operator="greaterThan">
      <formula>0</formula>
    </cfRule>
  </conditionalFormatting>
  <conditionalFormatting sqref="O17:P17">
    <cfRule type="cellIs" dxfId="14023" priority="3074" stopIfTrue="1" operator="lessThan">
      <formula>0</formula>
    </cfRule>
    <cfRule type="cellIs" dxfId="14022" priority="3075" stopIfTrue="1" operator="greaterThan">
      <formula>0</formula>
    </cfRule>
  </conditionalFormatting>
  <conditionalFormatting sqref="O17:P17">
    <cfRule type="cellIs" dxfId="14021" priority="3071" stopIfTrue="1" operator="lessThan">
      <formula>0</formula>
    </cfRule>
    <cfRule type="cellIs" dxfId="14020" priority="3072" stopIfTrue="1" operator="greaterThan">
      <formula>0</formula>
    </cfRule>
  </conditionalFormatting>
  <conditionalFormatting sqref="O17:P17">
    <cfRule type="cellIs" dxfId="14019" priority="3068" stopIfTrue="1" operator="lessThan">
      <formula>0</formula>
    </cfRule>
    <cfRule type="cellIs" dxfId="14018" priority="3069" stopIfTrue="1" operator="greaterThan">
      <formula>0</formula>
    </cfRule>
  </conditionalFormatting>
  <conditionalFormatting sqref="O17:P17">
    <cfRule type="cellIs" dxfId="14017" priority="3065" stopIfTrue="1" operator="lessThan">
      <formula>0</formula>
    </cfRule>
    <cfRule type="cellIs" dxfId="14016" priority="3066" stopIfTrue="1" operator="greaterThan">
      <formula>0</formula>
    </cfRule>
  </conditionalFormatting>
  <conditionalFormatting sqref="O17:P17">
    <cfRule type="cellIs" dxfId="14015" priority="3062" stopIfTrue="1" operator="lessThan">
      <formula>0</formula>
    </cfRule>
    <cfRule type="cellIs" dxfId="14014" priority="3063" stopIfTrue="1" operator="greaterThan">
      <formula>0</formula>
    </cfRule>
  </conditionalFormatting>
  <conditionalFormatting sqref="O17:P17">
    <cfRule type="cellIs" dxfId="14013" priority="3059" stopIfTrue="1" operator="lessThan">
      <formula>0</formula>
    </cfRule>
    <cfRule type="cellIs" dxfId="14012" priority="3060" stopIfTrue="1" operator="greaterThan">
      <formula>0</formula>
    </cfRule>
  </conditionalFormatting>
  <conditionalFormatting sqref="O17:P17">
    <cfRule type="cellIs" dxfId="14011" priority="3056" stopIfTrue="1" operator="lessThan">
      <formula>0</formula>
    </cfRule>
    <cfRule type="cellIs" dxfId="14010" priority="3057" stopIfTrue="1" operator="greaterThan">
      <formula>0</formula>
    </cfRule>
  </conditionalFormatting>
  <conditionalFormatting sqref="O17:P17">
    <cfRule type="cellIs" dxfId="14009" priority="3053" stopIfTrue="1" operator="lessThan">
      <formula>0</formula>
    </cfRule>
    <cfRule type="cellIs" dxfId="14008" priority="3054" stopIfTrue="1" operator="greaterThan">
      <formula>0</formula>
    </cfRule>
  </conditionalFormatting>
  <conditionalFormatting sqref="O17:P17">
    <cfRule type="cellIs" dxfId="14007" priority="3050" stopIfTrue="1" operator="lessThan">
      <formula>0</formula>
    </cfRule>
    <cfRule type="cellIs" dxfId="14006" priority="3051" stopIfTrue="1" operator="greaterThan">
      <formula>0</formula>
    </cfRule>
  </conditionalFormatting>
  <conditionalFormatting sqref="O17:P17">
    <cfRule type="cellIs" dxfId="14005" priority="3047" stopIfTrue="1" operator="lessThan">
      <formula>0</formula>
    </cfRule>
    <cfRule type="cellIs" dxfId="14004" priority="3048" stopIfTrue="1" operator="greaterThan">
      <formula>0</formula>
    </cfRule>
  </conditionalFormatting>
  <conditionalFormatting sqref="O17:P17">
    <cfRule type="cellIs" dxfId="14003" priority="3044" stopIfTrue="1" operator="lessThan">
      <formula>0</formula>
    </cfRule>
    <cfRule type="cellIs" dxfId="14002" priority="3045" stopIfTrue="1" operator="greaterThan">
      <formula>0</formula>
    </cfRule>
  </conditionalFormatting>
  <conditionalFormatting sqref="O17:P17">
    <cfRule type="cellIs" dxfId="14001" priority="3041" stopIfTrue="1" operator="lessThan">
      <formula>0</formula>
    </cfRule>
    <cfRule type="cellIs" dxfId="14000" priority="3042" stopIfTrue="1" operator="greaterThan">
      <formula>0</formula>
    </cfRule>
  </conditionalFormatting>
  <conditionalFormatting sqref="O17:P17">
    <cfRule type="cellIs" dxfId="13999" priority="3038" stopIfTrue="1" operator="lessThan">
      <formula>0</formula>
    </cfRule>
    <cfRule type="cellIs" dxfId="13998" priority="3039" stopIfTrue="1" operator="greaterThan">
      <formula>0</formula>
    </cfRule>
  </conditionalFormatting>
  <conditionalFormatting sqref="O17:P17">
    <cfRule type="cellIs" dxfId="13997" priority="3035" stopIfTrue="1" operator="lessThan">
      <formula>0</formula>
    </cfRule>
    <cfRule type="cellIs" dxfId="13996" priority="3036" stopIfTrue="1" operator="greaterThan">
      <formula>0</formula>
    </cfRule>
  </conditionalFormatting>
  <conditionalFormatting sqref="O17:P17">
    <cfRule type="cellIs" dxfId="13995" priority="3032" stopIfTrue="1" operator="lessThan">
      <formula>0</formula>
    </cfRule>
    <cfRule type="cellIs" dxfId="13994" priority="3033" stopIfTrue="1" operator="greaterThan">
      <formula>0</formula>
    </cfRule>
  </conditionalFormatting>
  <conditionalFormatting sqref="O17:P17">
    <cfRule type="cellIs" dxfId="13993" priority="3029" stopIfTrue="1" operator="lessThan">
      <formula>0</formula>
    </cfRule>
    <cfRule type="cellIs" dxfId="13992" priority="3030" stopIfTrue="1" operator="greaterThan">
      <formula>0</formula>
    </cfRule>
  </conditionalFormatting>
  <conditionalFormatting sqref="O17:P17">
    <cfRule type="cellIs" dxfId="13991" priority="3026" stopIfTrue="1" operator="lessThan">
      <formula>0</formula>
    </cfRule>
    <cfRule type="cellIs" dxfId="13990" priority="3027" stopIfTrue="1" operator="greaterThan">
      <formula>0</formula>
    </cfRule>
  </conditionalFormatting>
  <conditionalFormatting sqref="O19:P19">
    <cfRule type="cellIs" dxfId="13989" priority="3023" stopIfTrue="1" operator="lessThan">
      <formula>0</formula>
    </cfRule>
    <cfRule type="cellIs" dxfId="13988" priority="3024" stopIfTrue="1" operator="greaterThan">
      <formula>0</formula>
    </cfRule>
  </conditionalFormatting>
  <conditionalFormatting sqref="O19:P19">
    <cfRule type="cellIs" dxfId="13987" priority="3020" stopIfTrue="1" operator="lessThan">
      <formula>0</formula>
    </cfRule>
    <cfRule type="cellIs" dxfId="13986" priority="3021" stopIfTrue="1" operator="greaterThan">
      <formula>0</formula>
    </cfRule>
  </conditionalFormatting>
  <conditionalFormatting sqref="O19:P19">
    <cfRule type="cellIs" dxfId="13985" priority="3017" stopIfTrue="1" operator="lessThan">
      <formula>0</formula>
    </cfRule>
    <cfRule type="cellIs" dxfId="13984" priority="3018" stopIfTrue="1" operator="greaterThan">
      <formula>0</formula>
    </cfRule>
  </conditionalFormatting>
  <conditionalFormatting sqref="O19:P19">
    <cfRule type="cellIs" dxfId="13983" priority="3014" stopIfTrue="1" operator="lessThan">
      <formula>0</formula>
    </cfRule>
    <cfRule type="cellIs" dxfId="13982" priority="3015" stopIfTrue="1" operator="greaterThan">
      <formula>0</formula>
    </cfRule>
  </conditionalFormatting>
  <conditionalFormatting sqref="O19:P19">
    <cfRule type="cellIs" dxfId="13981" priority="3011" stopIfTrue="1" operator="lessThan">
      <formula>0</formula>
    </cfRule>
    <cfRule type="cellIs" dxfId="13980" priority="3012" stopIfTrue="1" operator="greaterThan">
      <formula>0</formula>
    </cfRule>
  </conditionalFormatting>
  <conditionalFormatting sqref="O19:P19">
    <cfRule type="cellIs" dxfId="13979" priority="3008" stopIfTrue="1" operator="lessThan">
      <formula>0</formula>
    </cfRule>
    <cfRule type="cellIs" dxfId="13978" priority="3009" stopIfTrue="1" operator="greaterThan">
      <formula>0</formula>
    </cfRule>
  </conditionalFormatting>
  <conditionalFormatting sqref="O19:P19">
    <cfRule type="cellIs" dxfId="13977" priority="3005" stopIfTrue="1" operator="lessThan">
      <formula>0</formula>
    </cfRule>
    <cfRule type="cellIs" dxfId="13976" priority="3006" stopIfTrue="1" operator="greaterThan">
      <formula>0</formula>
    </cfRule>
  </conditionalFormatting>
  <conditionalFormatting sqref="O19:P19">
    <cfRule type="cellIs" dxfId="13975" priority="3002" stopIfTrue="1" operator="lessThan">
      <formula>0</formula>
    </cfRule>
    <cfRule type="cellIs" dxfId="13974" priority="3003" stopIfTrue="1" operator="greaterThan">
      <formula>0</formula>
    </cfRule>
  </conditionalFormatting>
  <conditionalFormatting sqref="O19:P19">
    <cfRule type="cellIs" dxfId="13973" priority="2999" stopIfTrue="1" operator="lessThan">
      <formula>0</formula>
    </cfRule>
    <cfRule type="cellIs" dxfId="13972" priority="3000" stopIfTrue="1" operator="greaterThan">
      <formula>0</formula>
    </cfRule>
  </conditionalFormatting>
  <conditionalFormatting sqref="O19:P19">
    <cfRule type="cellIs" dxfId="13971" priority="2996" stopIfTrue="1" operator="lessThan">
      <formula>0</formula>
    </cfRule>
    <cfRule type="cellIs" dxfId="13970" priority="2997" stopIfTrue="1" operator="greaterThan">
      <formula>0</formula>
    </cfRule>
  </conditionalFormatting>
  <conditionalFormatting sqref="O19:P19">
    <cfRule type="cellIs" dxfId="13969" priority="2993" stopIfTrue="1" operator="lessThan">
      <formula>0</formula>
    </cfRule>
    <cfRule type="cellIs" dxfId="13968" priority="2994" stopIfTrue="1" operator="greaterThan">
      <formula>0</formula>
    </cfRule>
  </conditionalFormatting>
  <conditionalFormatting sqref="O19:P19">
    <cfRule type="cellIs" dxfId="13967" priority="2990" stopIfTrue="1" operator="lessThan">
      <formula>0</formula>
    </cfRule>
    <cfRule type="cellIs" dxfId="13966" priority="2991" stopIfTrue="1" operator="greaterThan">
      <formula>0</formula>
    </cfRule>
  </conditionalFormatting>
  <conditionalFormatting sqref="O19:P19">
    <cfRule type="cellIs" dxfId="13965" priority="2987" stopIfTrue="1" operator="lessThan">
      <formula>0</formula>
    </cfRule>
    <cfRule type="cellIs" dxfId="13964" priority="2988" stopIfTrue="1" operator="greaterThan">
      <formula>0</formula>
    </cfRule>
  </conditionalFormatting>
  <conditionalFormatting sqref="O19:P19">
    <cfRule type="cellIs" dxfId="13963" priority="2984" stopIfTrue="1" operator="lessThan">
      <formula>0</formula>
    </cfRule>
    <cfRule type="cellIs" dxfId="13962" priority="2985" stopIfTrue="1" operator="greaterThan">
      <formula>0</formula>
    </cfRule>
  </conditionalFormatting>
  <conditionalFormatting sqref="O19:P19">
    <cfRule type="cellIs" dxfId="13961" priority="2981" stopIfTrue="1" operator="lessThan">
      <formula>0</formula>
    </cfRule>
    <cfRule type="cellIs" dxfId="13960" priority="2982" stopIfTrue="1" operator="greaterThan">
      <formula>0</formula>
    </cfRule>
  </conditionalFormatting>
  <conditionalFormatting sqref="O19:P19">
    <cfRule type="cellIs" dxfId="13959" priority="2978" stopIfTrue="1" operator="lessThan">
      <formula>0</formula>
    </cfRule>
    <cfRule type="cellIs" dxfId="13958" priority="2979" stopIfTrue="1" operator="greaterThan">
      <formula>0</formula>
    </cfRule>
  </conditionalFormatting>
  <conditionalFormatting sqref="O19:P19">
    <cfRule type="cellIs" dxfId="13957" priority="2975" stopIfTrue="1" operator="lessThan">
      <formula>0</formula>
    </cfRule>
    <cfRule type="cellIs" dxfId="13956" priority="2976" stopIfTrue="1" operator="greaterThan">
      <formula>0</formula>
    </cfRule>
  </conditionalFormatting>
  <conditionalFormatting sqref="O19:P19">
    <cfRule type="cellIs" dxfId="13955" priority="2972" stopIfTrue="1" operator="lessThan">
      <formula>0</formula>
    </cfRule>
    <cfRule type="cellIs" dxfId="13954" priority="2973" stopIfTrue="1" operator="greaterThan">
      <formula>0</formula>
    </cfRule>
  </conditionalFormatting>
  <conditionalFormatting sqref="O19:P19">
    <cfRule type="cellIs" dxfId="13953" priority="2969" stopIfTrue="1" operator="lessThan">
      <formula>0</formula>
    </cfRule>
    <cfRule type="cellIs" dxfId="13952" priority="2970" stopIfTrue="1" operator="greaterThan">
      <formula>0</formula>
    </cfRule>
  </conditionalFormatting>
  <conditionalFormatting sqref="O19:P19">
    <cfRule type="cellIs" dxfId="13951" priority="2966" stopIfTrue="1" operator="lessThan">
      <formula>0</formula>
    </cfRule>
    <cfRule type="cellIs" dxfId="13950" priority="2967" stopIfTrue="1" operator="greaterThan">
      <formula>0</formula>
    </cfRule>
  </conditionalFormatting>
  <conditionalFormatting sqref="O19:P19">
    <cfRule type="cellIs" dxfId="13949" priority="2963" stopIfTrue="1" operator="lessThan">
      <formula>0</formula>
    </cfRule>
    <cfRule type="cellIs" dxfId="13948" priority="2964" stopIfTrue="1" operator="greaterThan">
      <formula>0</formula>
    </cfRule>
  </conditionalFormatting>
  <conditionalFormatting sqref="O19:P19">
    <cfRule type="cellIs" dxfId="13947" priority="2960" stopIfTrue="1" operator="lessThan">
      <formula>0</formula>
    </cfRule>
    <cfRule type="cellIs" dxfId="13946" priority="2961" stopIfTrue="1" operator="greaterThan">
      <formula>0</formula>
    </cfRule>
  </conditionalFormatting>
  <conditionalFormatting sqref="O19:P19">
    <cfRule type="cellIs" dxfId="13945" priority="2957" stopIfTrue="1" operator="lessThan">
      <formula>0</formula>
    </cfRule>
    <cfRule type="cellIs" dxfId="13944" priority="2958" stopIfTrue="1" operator="greaterThan">
      <formula>0</formula>
    </cfRule>
  </conditionalFormatting>
  <conditionalFormatting sqref="O19:P19">
    <cfRule type="cellIs" dxfId="13943" priority="2954" stopIfTrue="1" operator="lessThan">
      <formula>0</formula>
    </cfRule>
    <cfRule type="cellIs" dxfId="13942" priority="2955" stopIfTrue="1" operator="greaterThan">
      <formula>0</formula>
    </cfRule>
  </conditionalFormatting>
  <conditionalFormatting sqref="O19:P19">
    <cfRule type="cellIs" dxfId="13941" priority="2951" stopIfTrue="1" operator="lessThan">
      <formula>0</formula>
    </cfRule>
    <cfRule type="cellIs" dxfId="13940" priority="2952" stopIfTrue="1" operator="greaterThan">
      <formula>0</formula>
    </cfRule>
  </conditionalFormatting>
  <conditionalFormatting sqref="O19:P19">
    <cfRule type="cellIs" dxfId="13939" priority="2948" stopIfTrue="1" operator="lessThan">
      <formula>0</formula>
    </cfRule>
    <cfRule type="cellIs" dxfId="13938" priority="2949" stopIfTrue="1" operator="greaterThan">
      <formula>0</formula>
    </cfRule>
  </conditionalFormatting>
  <conditionalFormatting sqref="O19:P19">
    <cfRule type="cellIs" dxfId="13937" priority="2945" stopIfTrue="1" operator="lessThan">
      <formula>0</formula>
    </cfRule>
    <cfRule type="cellIs" dxfId="13936" priority="2946" stopIfTrue="1" operator="greaterThan">
      <formula>0</formula>
    </cfRule>
  </conditionalFormatting>
  <conditionalFormatting sqref="O19:P19">
    <cfRule type="cellIs" dxfId="13935" priority="2942" stopIfTrue="1" operator="lessThan">
      <formula>0</formula>
    </cfRule>
    <cfRule type="cellIs" dxfId="13934" priority="2943" stopIfTrue="1" operator="greaterThan">
      <formula>0</formula>
    </cfRule>
  </conditionalFormatting>
  <conditionalFormatting sqref="O19:P19">
    <cfRule type="cellIs" dxfId="13933" priority="2939" stopIfTrue="1" operator="lessThan">
      <formula>0</formula>
    </cfRule>
    <cfRule type="cellIs" dxfId="13932" priority="2940" stopIfTrue="1" operator="greaterThan">
      <formula>0</formula>
    </cfRule>
  </conditionalFormatting>
  <conditionalFormatting sqref="O19:P19">
    <cfRule type="cellIs" dxfId="13931" priority="2936" stopIfTrue="1" operator="lessThan">
      <formula>0</formula>
    </cfRule>
    <cfRule type="cellIs" dxfId="13930" priority="2937" stopIfTrue="1" operator="greaterThan">
      <formula>0</formula>
    </cfRule>
  </conditionalFormatting>
  <conditionalFormatting sqref="O19:P19">
    <cfRule type="cellIs" dxfId="13929" priority="2933" stopIfTrue="1" operator="lessThan">
      <formula>0</formula>
    </cfRule>
    <cfRule type="cellIs" dxfId="13928" priority="2934" stopIfTrue="1" operator="greaterThan">
      <formula>0</formula>
    </cfRule>
  </conditionalFormatting>
  <conditionalFormatting sqref="O19:P19">
    <cfRule type="cellIs" dxfId="13927" priority="2930" stopIfTrue="1" operator="lessThan">
      <formula>0</formula>
    </cfRule>
    <cfRule type="cellIs" dxfId="13926" priority="2931" stopIfTrue="1" operator="greaterThan">
      <formula>0</formula>
    </cfRule>
  </conditionalFormatting>
  <conditionalFormatting sqref="O19:P19">
    <cfRule type="cellIs" dxfId="13925" priority="2927" stopIfTrue="1" operator="lessThan">
      <formula>0</formula>
    </cfRule>
    <cfRule type="cellIs" dxfId="13924" priority="2928" stopIfTrue="1" operator="greaterThan">
      <formula>0</formula>
    </cfRule>
  </conditionalFormatting>
  <conditionalFormatting sqref="O19:P19">
    <cfRule type="cellIs" dxfId="13923" priority="2924" stopIfTrue="1" operator="lessThan">
      <formula>0</formula>
    </cfRule>
    <cfRule type="cellIs" dxfId="13922" priority="2925" stopIfTrue="1" operator="greaterThan">
      <formula>0</formula>
    </cfRule>
  </conditionalFormatting>
  <conditionalFormatting sqref="O19:P19">
    <cfRule type="cellIs" dxfId="13921" priority="2921" stopIfTrue="1" operator="lessThan">
      <formula>0</formula>
    </cfRule>
    <cfRule type="cellIs" dxfId="13920" priority="2922" stopIfTrue="1" operator="greaterThan">
      <formula>0</formula>
    </cfRule>
  </conditionalFormatting>
  <conditionalFormatting sqref="O19:P19">
    <cfRule type="cellIs" dxfId="13919" priority="2918" stopIfTrue="1" operator="lessThan">
      <formula>0</formula>
    </cfRule>
    <cfRule type="cellIs" dxfId="13918" priority="2919" stopIfTrue="1" operator="greaterThan">
      <formula>0</formula>
    </cfRule>
  </conditionalFormatting>
  <conditionalFormatting sqref="O19:P19">
    <cfRule type="cellIs" dxfId="13917" priority="2915" stopIfTrue="1" operator="lessThan">
      <formula>0</formula>
    </cfRule>
    <cfRule type="cellIs" dxfId="13916" priority="2916" stopIfTrue="1" operator="greaterThan">
      <formula>0</formula>
    </cfRule>
  </conditionalFormatting>
  <conditionalFormatting sqref="O19:P19">
    <cfRule type="cellIs" dxfId="13915" priority="2912" stopIfTrue="1" operator="lessThan">
      <formula>0</formula>
    </cfRule>
    <cfRule type="cellIs" dxfId="13914" priority="2913" stopIfTrue="1" operator="greaterThan">
      <formula>0</formula>
    </cfRule>
  </conditionalFormatting>
  <conditionalFormatting sqref="O19:P19">
    <cfRule type="cellIs" dxfId="13913" priority="2909" stopIfTrue="1" operator="lessThan">
      <formula>0</formula>
    </cfRule>
    <cfRule type="cellIs" dxfId="13912" priority="2910" stopIfTrue="1" operator="greaterThan">
      <formula>0</formula>
    </cfRule>
  </conditionalFormatting>
  <conditionalFormatting sqref="O19:P19">
    <cfRule type="cellIs" dxfId="13911" priority="2906" stopIfTrue="1" operator="lessThan">
      <formula>0</formula>
    </cfRule>
    <cfRule type="cellIs" dxfId="13910" priority="2907" stopIfTrue="1" operator="greaterThan">
      <formula>0</formula>
    </cfRule>
  </conditionalFormatting>
  <conditionalFormatting sqref="O19:P19">
    <cfRule type="cellIs" dxfId="13909" priority="2903" stopIfTrue="1" operator="lessThan">
      <formula>0</formula>
    </cfRule>
    <cfRule type="cellIs" dxfId="13908" priority="2904" stopIfTrue="1" operator="greaterThan">
      <formula>0</formula>
    </cfRule>
  </conditionalFormatting>
  <conditionalFormatting sqref="O19:P19">
    <cfRule type="cellIs" dxfId="13907" priority="2900" stopIfTrue="1" operator="lessThan">
      <formula>0</formula>
    </cfRule>
    <cfRule type="cellIs" dxfId="13906" priority="2901" stopIfTrue="1" operator="greaterThan">
      <formula>0</formula>
    </cfRule>
  </conditionalFormatting>
  <conditionalFormatting sqref="O21:P21">
    <cfRule type="cellIs" dxfId="13905" priority="2897" stopIfTrue="1" operator="lessThan">
      <formula>0</formula>
    </cfRule>
    <cfRule type="cellIs" dxfId="13904" priority="2898" stopIfTrue="1" operator="greaterThan">
      <formula>0</formula>
    </cfRule>
  </conditionalFormatting>
  <conditionalFormatting sqref="O21:P21">
    <cfRule type="cellIs" dxfId="13903" priority="2894" stopIfTrue="1" operator="lessThan">
      <formula>0</formula>
    </cfRule>
    <cfRule type="cellIs" dxfId="13902" priority="2895" stopIfTrue="1" operator="greaterThan">
      <formula>0</formula>
    </cfRule>
  </conditionalFormatting>
  <conditionalFormatting sqref="O21:P21">
    <cfRule type="cellIs" dxfId="13901" priority="2891" stopIfTrue="1" operator="lessThan">
      <formula>0</formula>
    </cfRule>
    <cfRule type="cellIs" dxfId="13900" priority="2892" stopIfTrue="1" operator="greaterThan">
      <formula>0</formula>
    </cfRule>
  </conditionalFormatting>
  <conditionalFormatting sqref="O21:P21">
    <cfRule type="cellIs" dxfId="13899" priority="2888" stopIfTrue="1" operator="lessThan">
      <formula>0</formula>
    </cfRule>
    <cfRule type="cellIs" dxfId="13898" priority="2889" stopIfTrue="1" operator="greaterThan">
      <formula>0</formula>
    </cfRule>
  </conditionalFormatting>
  <conditionalFormatting sqref="O21:P21">
    <cfRule type="cellIs" dxfId="13897" priority="2885" stopIfTrue="1" operator="lessThan">
      <formula>0</formula>
    </cfRule>
    <cfRule type="cellIs" dxfId="13896" priority="2886" stopIfTrue="1" operator="greaterThan">
      <formula>0</formula>
    </cfRule>
  </conditionalFormatting>
  <conditionalFormatting sqref="O21:P21">
    <cfRule type="cellIs" dxfId="13895" priority="2882" stopIfTrue="1" operator="lessThan">
      <formula>0</formula>
    </cfRule>
    <cfRule type="cellIs" dxfId="13894" priority="2883" stopIfTrue="1" operator="greaterThan">
      <formula>0</formula>
    </cfRule>
  </conditionalFormatting>
  <conditionalFormatting sqref="O21:P21">
    <cfRule type="cellIs" dxfId="13893" priority="2879" stopIfTrue="1" operator="lessThan">
      <formula>0</formula>
    </cfRule>
    <cfRule type="cellIs" dxfId="13892" priority="2880" stopIfTrue="1" operator="greaterThan">
      <formula>0</formula>
    </cfRule>
  </conditionalFormatting>
  <conditionalFormatting sqref="O21:P21">
    <cfRule type="cellIs" dxfId="13891" priority="2876" stopIfTrue="1" operator="lessThan">
      <formula>0</formula>
    </cfRule>
    <cfRule type="cellIs" dxfId="13890" priority="2877" stopIfTrue="1" operator="greaterThan">
      <formula>0</formula>
    </cfRule>
  </conditionalFormatting>
  <conditionalFormatting sqref="O21:P21">
    <cfRule type="cellIs" dxfId="13889" priority="2873" stopIfTrue="1" operator="lessThan">
      <formula>0</formula>
    </cfRule>
    <cfRule type="cellIs" dxfId="13888" priority="2874" stopIfTrue="1" operator="greaterThan">
      <formula>0</formula>
    </cfRule>
  </conditionalFormatting>
  <conditionalFormatting sqref="O21:P21">
    <cfRule type="cellIs" dxfId="13887" priority="2870" stopIfTrue="1" operator="lessThan">
      <formula>0</formula>
    </cfRule>
    <cfRule type="cellIs" dxfId="13886" priority="2871" stopIfTrue="1" operator="greaterThan">
      <formula>0</formula>
    </cfRule>
  </conditionalFormatting>
  <conditionalFormatting sqref="O21:P21">
    <cfRule type="cellIs" dxfId="13885" priority="2867" stopIfTrue="1" operator="lessThan">
      <formula>0</formula>
    </cfRule>
    <cfRule type="cellIs" dxfId="13884" priority="2868" stopIfTrue="1" operator="greaterThan">
      <formula>0</formula>
    </cfRule>
  </conditionalFormatting>
  <conditionalFormatting sqref="O21:P21">
    <cfRule type="cellIs" dxfId="13883" priority="2864" stopIfTrue="1" operator="lessThan">
      <formula>0</formula>
    </cfRule>
    <cfRule type="cellIs" dxfId="13882" priority="2865" stopIfTrue="1" operator="greaterThan">
      <formula>0</formula>
    </cfRule>
  </conditionalFormatting>
  <conditionalFormatting sqref="O21:P21">
    <cfRule type="cellIs" dxfId="13881" priority="2861" stopIfTrue="1" operator="lessThan">
      <formula>0</formula>
    </cfRule>
    <cfRule type="cellIs" dxfId="13880" priority="2862" stopIfTrue="1" operator="greaterThan">
      <formula>0</formula>
    </cfRule>
  </conditionalFormatting>
  <conditionalFormatting sqref="O21:P21">
    <cfRule type="cellIs" dxfId="13879" priority="2858" stopIfTrue="1" operator="lessThan">
      <formula>0</formula>
    </cfRule>
    <cfRule type="cellIs" dxfId="13878" priority="2859" stopIfTrue="1" operator="greaterThan">
      <formula>0</formula>
    </cfRule>
  </conditionalFormatting>
  <conditionalFormatting sqref="O21:P21">
    <cfRule type="cellIs" dxfId="13877" priority="2855" stopIfTrue="1" operator="lessThan">
      <formula>0</formula>
    </cfRule>
    <cfRule type="cellIs" dxfId="13876" priority="2856" stopIfTrue="1" operator="greaterThan">
      <formula>0</formula>
    </cfRule>
  </conditionalFormatting>
  <conditionalFormatting sqref="O21:P21">
    <cfRule type="cellIs" dxfId="13875" priority="2852" stopIfTrue="1" operator="lessThan">
      <formula>0</formula>
    </cfRule>
    <cfRule type="cellIs" dxfId="13874" priority="2853" stopIfTrue="1" operator="greaterThan">
      <formula>0</formula>
    </cfRule>
  </conditionalFormatting>
  <conditionalFormatting sqref="O21:P21">
    <cfRule type="cellIs" dxfId="13873" priority="2849" stopIfTrue="1" operator="lessThan">
      <formula>0</formula>
    </cfRule>
    <cfRule type="cellIs" dxfId="13872" priority="2850" stopIfTrue="1" operator="greaterThan">
      <formula>0</formula>
    </cfRule>
  </conditionalFormatting>
  <conditionalFormatting sqref="O21:P21">
    <cfRule type="cellIs" dxfId="13871" priority="2846" stopIfTrue="1" operator="lessThan">
      <formula>0</formula>
    </cfRule>
    <cfRule type="cellIs" dxfId="13870" priority="2847" stopIfTrue="1" operator="greaterThan">
      <formula>0</formula>
    </cfRule>
  </conditionalFormatting>
  <conditionalFormatting sqref="O21:P21">
    <cfRule type="cellIs" dxfId="13869" priority="2843" stopIfTrue="1" operator="lessThan">
      <formula>0</formula>
    </cfRule>
    <cfRule type="cellIs" dxfId="13868" priority="2844" stopIfTrue="1" operator="greaterThan">
      <formula>0</formula>
    </cfRule>
  </conditionalFormatting>
  <conditionalFormatting sqref="O21:P21">
    <cfRule type="cellIs" dxfId="13867" priority="2840" stopIfTrue="1" operator="lessThan">
      <formula>0</formula>
    </cfRule>
    <cfRule type="cellIs" dxfId="13866" priority="2841" stopIfTrue="1" operator="greaterThan">
      <formula>0</formula>
    </cfRule>
  </conditionalFormatting>
  <conditionalFormatting sqref="O21:P21">
    <cfRule type="cellIs" dxfId="13865" priority="2837" stopIfTrue="1" operator="lessThan">
      <formula>0</formula>
    </cfRule>
    <cfRule type="cellIs" dxfId="13864" priority="2838" stopIfTrue="1" operator="greaterThan">
      <formula>0</formula>
    </cfRule>
  </conditionalFormatting>
  <conditionalFormatting sqref="O21:P21">
    <cfRule type="cellIs" dxfId="13863" priority="2834" stopIfTrue="1" operator="lessThan">
      <formula>0</formula>
    </cfRule>
    <cfRule type="cellIs" dxfId="13862" priority="2835" stopIfTrue="1" operator="greaterThan">
      <formula>0</formula>
    </cfRule>
  </conditionalFormatting>
  <conditionalFormatting sqref="O21:P21">
    <cfRule type="cellIs" dxfId="13861" priority="2831" stopIfTrue="1" operator="lessThan">
      <formula>0</formula>
    </cfRule>
    <cfRule type="cellIs" dxfId="13860" priority="2832" stopIfTrue="1" operator="greaterThan">
      <formula>0</formula>
    </cfRule>
  </conditionalFormatting>
  <conditionalFormatting sqref="O21:P21">
    <cfRule type="cellIs" dxfId="13859" priority="2828" stopIfTrue="1" operator="lessThan">
      <formula>0</formula>
    </cfRule>
    <cfRule type="cellIs" dxfId="13858" priority="2829" stopIfTrue="1" operator="greaterThan">
      <formula>0</formula>
    </cfRule>
  </conditionalFormatting>
  <conditionalFormatting sqref="O21:P21">
    <cfRule type="cellIs" dxfId="13857" priority="2825" stopIfTrue="1" operator="lessThan">
      <formula>0</formula>
    </cfRule>
    <cfRule type="cellIs" dxfId="13856" priority="2826" stopIfTrue="1" operator="greaterThan">
      <formula>0</formula>
    </cfRule>
  </conditionalFormatting>
  <conditionalFormatting sqref="O21:P21">
    <cfRule type="cellIs" dxfId="13855" priority="2822" stopIfTrue="1" operator="lessThan">
      <formula>0</formula>
    </cfRule>
    <cfRule type="cellIs" dxfId="13854" priority="2823" stopIfTrue="1" operator="greaterThan">
      <formula>0</formula>
    </cfRule>
  </conditionalFormatting>
  <conditionalFormatting sqref="O21:P21">
    <cfRule type="cellIs" dxfId="13853" priority="2819" stopIfTrue="1" operator="lessThan">
      <formula>0</formula>
    </cfRule>
    <cfRule type="cellIs" dxfId="13852" priority="2820" stopIfTrue="1" operator="greaterThan">
      <formula>0</formula>
    </cfRule>
  </conditionalFormatting>
  <conditionalFormatting sqref="O21:P21">
    <cfRule type="cellIs" dxfId="13851" priority="2816" stopIfTrue="1" operator="lessThan">
      <formula>0</formula>
    </cfRule>
    <cfRule type="cellIs" dxfId="13850" priority="2817" stopIfTrue="1" operator="greaterThan">
      <formula>0</formula>
    </cfRule>
  </conditionalFormatting>
  <conditionalFormatting sqref="O21:P21">
    <cfRule type="cellIs" dxfId="13849" priority="2813" stopIfTrue="1" operator="lessThan">
      <formula>0</formula>
    </cfRule>
    <cfRule type="cellIs" dxfId="13848" priority="2814" stopIfTrue="1" operator="greaterThan">
      <formula>0</formula>
    </cfRule>
  </conditionalFormatting>
  <conditionalFormatting sqref="O21:P21">
    <cfRule type="cellIs" dxfId="13847" priority="2810" stopIfTrue="1" operator="lessThan">
      <formula>0</formula>
    </cfRule>
    <cfRule type="cellIs" dxfId="13846" priority="2811" stopIfTrue="1" operator="greaterThan">
      <formula>0</formula>
    </cfRule>
  </conditionalFormatting>
  <conditionalFormatting sqref="O21:P21">
    <cfRule type="cellIs" dxfId="13845" priority="2807" stopIfTrue="1" operator="lessThan">
      <formula>0</formula>
    </cfRule>
    <cfRule type="cellIs" dxfId="13844" priority="2808" stopIfTrue="1" operator="greaterThan">
      <formula>0</formula>
    </cfRule>
  </conditionalFormatting>
  <conditionalFormatting sqref="O21:P21">
    <cfRule type="cellIs" dxfId="13843" priority="2804" stopIfTrue="1" operator="lessThan">
      <formula>0</formula>
    </cfRule>
    <cfRule type="cellIs" dxfId="13842" priority="2805" stopIfTrue="1" operator="greaterThan">
      <formula>0</formula>
    </cfRule>
  </conditionalFormatting>
  <conditionalFormatting sqref="O21:P21">
    <cfRule type="cellIs" dxfId="13841" priority="2801" stopIfTrue="1" operator="lessThan">
      <formula>0</formula>
    </cfRule>
    <cfRule type="cellIs" dxfId="13840" priority="2802" stopIfTrue="1" operator="greaterThan">
      <formula>0</formula>
    </cfRule>
  </conditionalFormatting>
  <conditionalFormatting sqref="O21:P21">
    <cfRule type="cellIs" dxfId="13839" priority="2798" stopIfTrue="1" operator="lessThan">
      <formula>0</formula>
    </cfRule>
    <cfRule type="cellIs" dxfId="13838" priority="2799" stopIfTrue="1" operator="greaterThan">
      <formula>0</formula>
    </cfRule>
  </conditionalFormatting>
  <conditionalFormatting sqref="O21:P21">
    <cfRule type="cellIs" dxfId="13837" priority="2795" stopIfTrue="1" operator="lessThan">
      <formula>0</formula>
    </cfRule>
    <cfRule type="cellIs" dxfId="13836" priority="2796" stopIfTrue="1" operator="greaterThan">
      <formula>0</formula>
    </cfRule>
  </conditionalFormatting>
  <conditionalFormatting sqref="O21:P21">
    <cfRule type="cellIs" dxfId="13835" priority="2792" stopIfTrue="1" operator="lessThan">
      <formula>0</formula>
    </cfRule>
    <cfRule type="cellIs" dxfId="13834" priority="2793" stopIfTrue="1" operator="greaterThan">
      <formula>0</formula>
    </cfRule>
  </conditionalFormatting>
  <conditionalFormatting sqref="O21:P21">
    <cfRule type="cellIs" dxfId="13833" priority="2789" stopIfTrue="1" operator="lessThan">
      <formula>0</formula>
    </cfRule>
    <cfRule type="cellIs" dxfId="13832" priority="2790" stopIfTrue="1" operator="greaterThan">
      <formula>0</formula>
    </cfRule>
  </conditionalFormatting>
  <conditionalFormatting sqref="O21:P21">
    <cfRule type="cellIs" dxfId="13831" priority="2786" stopIfTrue="1" operator="lessThan">
      <formula>0</formula>
    </cfRule>
    <cfRule type="cellIs" dxfId="13830" priority="2787" stopIfTrue="1" operator="greaterThan">
      <formula>0</formula>
    </cfRule>
  </conditionalFormatting>
  <conditionalFormatting sqref="O21:P21">
    <cfRule type="cellIs" dxfId="13829" priority="2783" stopIfTrue="1" operator="lessThan">
      <formula>0</formula>
    </cfRule>
    <cfRule type="cellIs" dxfId="13828" priority="2784" stopIfTrue="1" operator="greaterThan">
      <formula>0</formula>
    </cfRule>
  </conditionalFormatting>
  <conditionalFormatting sqref="O21:P21">
    <cfRule type="cellIs" dxfId="13827" priority="2780" stopIfTrue="1" operator="lessThan">
      <formula>0</formula>
    </cfRule>
    <cfRule type="cellIs" dxfId="13826" priority="2781" stopIfTrue="1" operator="greaterThan">
      <formula>0</formula>
    </cfRule>
  </conditionalFormatting>
  <conditionalFormatting sqref="O21:P21">
    <cfRule type="cellIs" dxfId="13825" priority="2777" stopIfTrue="1" operator="lessThan">
      <formula>0</formula>
    </cfRule>
    <cfRule type="cellIs" dxfId="13824" priority="2778" stopIfTrue="1" operator="greaterThan">
      <formula>0</formula>
    </cfRule>
  </conditionalFormatting>
  <conditionalFormatting sqref="O21:P21">
    <cfRule type="cellIs" dxfId="13823" priority="2774" stopIfTrue="1" operator="lessThan">
      <formula>0</formula>
    </cfRule>
    <cfRule type="cellIs" dxfId="13822" priority="2775" stopIfTrue="1" operator="greaterThan">
      <formula>0</formula>
    </cfRule>
  </conditionalFormatting>
  <conditionalFormatting sqref="O23:P23">
    <cfRule type="cellIs" dxfId="13821" priority="2771" stopIfTrue="1" operator="lessThan">
      <formula>0</formula>
    </cfRule>
    <cfRule type="cellIs" dxfId="13820" priority="2772" stopIfTrue="1" operator="greaterThan">
      <formula>0</formula>
    </cfRule>
  </conditionalFormatting>
  <conditionalFormatting sqref="O23:P23">
    <cfRule type="cellIs" dxfId="13819" priority="2768" stopIfTrue="1" operator="lessThan">
      <formula>0</formula>
    </cfRule>
    <cfRule type="cellIs" dxfId="13818" priority="2769" stopIfTrue="1" operator="greaterThan">
      <formula>0</formula>
    </cfRule>
  </conditionalFormatting>
  <conditionalFormatting sqref="O23:P23">
    <cfRule type="cellIs" dxfId="13817" priority="2765" stopIfTrue="1" operator="lessThan">
      <formula>0</formula>
    </cfRule>
    <cfRule type="cellIs" dxfId="13816" priority="2766" stopIfTrue="1" operator="greaterThan">
      <formula>0</formula>
    </cfRule>
  </conditionalFormatting>
  <conditionalFormatting sqref="O23:P23">
    <cfRule type="cellIs" dxfId="13815" priority="2762" stopIfTrue="1" operator="lessThan">
      <formula>0</formula>
    </cfRule>
    <cfRule type="cellIs" dxfId="13814" priority="2763" stopIfTrue="1" operator="greaterThan">
      <formula>0</formula>
    </cfRule>
  </conditionalFormatting>
  <conditionalFormatting sqref="O23:P23">
    <cfRule type="cellIs" dxfId="13813" priority="2759" stopIfTrue="1" operator="lessThan">
      <formula>0</formula>
    </cfRule>
    <cfRule type="cellIs" dxfId="13812" priority="2760" stopIfTrue="1" operator="greaterThan">
      <formula>0</formula>
    </cfRule>
  </conditionalFormatting>
  <conditionalFormatting sqref="O23:P23">
    <cfRule type="cellIs" dxfId="13811" priority="2756" stopIfTrue="1" operator="lessThan">
      <formula>0</formula>
    </cfRule>
    <cfRule type="cellIs" dxfId="13810" priority="2757" stopIfTrue="1" operator="greaterThan">
      <formula>0</formula>
    </cfRule>
  </conditionalFormatting>
  <conditionalFormatting sqref="O23:P23">
    <cfRule type="cellIs" dxfId="13809" priority="2753" stopIfTrue="1" operator="lessThan">
      <formula>0</formula>
    </cfRule>
    <cfRule type="cellIs" dxfId="13808" priority="2754" stopIfTrue="1" operator="greaterThan">
      <formula>0</formula>
    </cfRule>
  </conditionalFormatting>
  <conditionalFormatting sqref="O23:P23">
    <cfRule type="cellIs" dxfId="13807" priority="2750" stopIfTrue="1" operator="lessThan">
      <formula>0</formula>
    </cfRule>
    <cfRule type="cellIs" dxfId="13806" priority="2751" stopIfTrue="1" operator="greaterThan">
      <formula>0</formula>
    </cfRule>
  </conditionalFormatting>
  <conditionalFormatting sqref="O23:P23">
    <cfRule type="cellIs" dxfId="13805" priority="2747" stopIfTrue="1" operator="lessThan">
      <formula>0</formula>
    </cfRule>
    <cfRule type="cellIs" dxfId="13804" priority="2748" stopIfTrue="1" operator="greaterThan">
      <formula>0</formula>
    </cfRule>
  </conditionalFormatting>
  <conditionalFormatting sqref="O23:P23">
    <cfRule type="cellIs" dxfId="13803" priority="2744" stopIfTrue="1" operator="lessThan">
      <formula>0</formula>
    </cfRule>
    <cfRule type="cellIs" dxfId="13802" priority="2745" stopIfTrue="1" operator="greaterThan">
      <formula>0</formula>
    </cfRule>
  </conditionalFormatting>
  <conditionalFormatting sqref="O23:P23">
    <cfRule type="cellIs" dxfId="13801" priority="2741" stopIfTrue="1" operator="lessThan">
      <formula>0</formula>
    </cfRule>
    <cfRule type="cellIs" dxfId="13800" priority="2742" stopIfTrue="1" operator="greaterThan">
      <formula>0</formula>
    </cfRule>
  </conditionalFormatting>
  <conditionalFormatting sqref="O23:P23">
    <cfRule type="cellIs" dxfId="13799" priority="2738" stopIfTrue="1" operator="lessThan">
      <formula>0</formula>
    </cfRule>
    <cfRule type="cellIs" dxfId="13798" priority="2739" stopIfTrue="1" operator="greaterThan">
      <formula>0</formula>
    </cfRule>
  </conditionalFormatting>
  <conditionalFormatting sqref="O23:P23">
    <cfRule type="cellIs" dxfId="13797" priority="2735" stopIfTrue="1" operator="lessThan">
      <formula>0</formula>
    </cfRule>
    <cfRule type="cellIs" dxfId="13796" priority="2736" stopIfTrue="1" operator="greaterThan">
      <formula>0</formula>
    </cfRule>
  </conditionalFormatting>
  <conditionalFormatting sqref="O23:P23">
    <cfRule type="cellIs" dxfId="13795" priority="2732" stopIfTrue="1" operator="lessThan">
      <formula>0</formula>
    </cfRule>
    <cfRule type="cellIs" dxfId="13794" priority="2733" stopIfTrue="1" operator="greaterThan">
      <formula>0</formula>
    </cfRule>
  </conditionalFormatting>
  <conditionalFormatting sqref="O23:P23">
    <cfRule type="cellIs" dxfId="13793" priority="2729" stopIfTrue="1" operator="lessThan">
      <formula>0</formula>
    </cfRule>
    <cfRule type="cellIs" dxfId="13792" priority="2730" stopIfTrue="1" operator="greaterThan">
      <formula>0</formula>
    </cfRule>
  </conditionalFormatting>
  <conditionalFormatting sqref="O23:P23">
    <cfRule type="cellIs" dxfId="13791" priority="2726" stopIfTrue="1" operator="lessThan">
      <formula>0</formula>
    </cfRule>
    <cfRule type="cellIs" dxfId="13790" priority="2727" stopIfTrue="1" operator="greaterThan">
      <formula>0</formula>
    </cfRule>
  </conditionalFormatting>
  <conditionalFormatting sqref="O23:P23">
    <cfRule type="cellIs" dxfId="13789" priority="2723" stopIfTrue="1" operator="lessThan">
      <formula>0</formula>
    </cfRule>
    <cfRule type="cellIs" dxfId="13788" priority="2724" stopIfTrue="1" operator="greaterThan">
      <formula>0</formula>
    </cfRule>
  </conditionalFormatting>
  <conditionalFormatting sqref="O23:P23">
    <cfRule type="cellIs" dxfId="13787" priority="2720" stopIfTrue="1" operator="lessThan">
      <formula>0</formula>
    </cfRule>
    <cfRule type="cellIs" dxfId="13786" priority="2721" stopIfTrue="1" operator="greaterThan">
      <formula>0</formula>
    </cfRule>
  </conditionalFormatting>
  <conditionalFormatting sqref="O23:P23">
    <cfRule type="cellIs" dxfId="13785" priority="2717" stopIfTrue="1" operator="lessThan">
      <formula>0</formula>
    </cfRule>
    <cfRule type="cellIs" dxfId="13784" priority="2718" stopIfTrue="1" operator="greaterThan">
      <formula>0</formula>
    </cfRule>
  </conditionalFormatting>
  <conditionalFormatting sqref="O23:P23">
    <cfRule type="cellIs" dxfId="13783" priority="2714" stopIfTrue="1" operator="lessThan">
      <formula>0</formula>
    </cfRule>
    <cfRule type="cellIs" dxfId="13782" priority="2715" stopIfTrue="1" operator="greaterThan">
      <formula>0</formula>
    </cfRule>
  </conditionalFormatting>
  <conditionalFormatting sqref="O23:P23">
    <cfRule type="cellIs" dxfId="13781" priority="2711" stopIfTrue="1" operator="lessThan">
      <formula>0</formula>
    </cfRule>
    <cfRule type="cellIs" dxfId="13780" priority="2712" stopIfTrue="1" operator="greaterThan">
      <formula>0</formula>
    </cfRule>
  </conditionalFormatting>
  <conditionalFormatting sqref="O23:P23">
    <cfRule type="cellIs" dxfId="13779" priority="2708" stopIfTrue="1" operator="lessThan">
      <formula>0</formula>
    </cfRule>
    <cfRule type="cellIs" dxfId="13778" priority="2709" stopIfTrue="1" operator="greaterThan">
      <formula>0</formula>
    </cfRule>
  </conditionalFormatting>
  <conditionalFormatting sqref="O23:P23">
    <cfRule type="cellIs" dxfId="13777" priority="2705" stopIfTrue="1" operator="lessThan">
      <formula>0</formula>
    </cfRule>
    <cfRule type="cellIs" dxfId="13776" priority="2706" stopIfTrue="1" operator="greaterThan">
      <formula>0</formula>
    </cfRule>
  </conditionalFormatting>
  <conditionalFormatting sqref="O23:P23">
    <cfRule type="cellIs" dxfId="13775" priority="2702" stopIfTrue="1" operator="lessThan">
      <formula>0</formula>
    </cfRule>
    <cfRule type="cellIs" dxfId="13774" priority="2703" stopIfTrue="1" operator="greaterThan">
      <formula>0</formula>
    </cfRule>
  </conditionalFormatting>
  <conditionalFormatting sqref="O23:P23">
    <cfRule type="cellIs" dxfId="13773" priority="2699" stopIfTrue="1" operator="lessThan">
      <formula>0</formula>
    </cfRule>
    <cfRule type="cellIs" dxfId="13772" priority="2700" stopIfTrue="1" operator="greaterThan">
      <formula>0</formula>
    </cfRule>
  </conditionalFormatting>
  <conditionalFormatting sqref="O23:P23">
    <cfRule type="cellIs" dxfId="13771" priority="2696" stopIfTrue="1" operator="lessThan">
      <formula>0</formula>
    </cfRule>
    <cfRule type="cellIs" dxfId="13770" priority="2697" stopIfTrue="1" operator="greaterThan">
      <formula>0</formula>
    </cfRule>
  </conditionalFormatting>
  <conditionalFormatting sqref="O23:P23">
    <cfRule type="cellIs" dxfId="13769" priority="2693" stopIfTrue="1" operator="lessThan">
      <formula>0</formula>
    </cfRule>
    <cfRule type="cellIs" dxfId="13768" priority="2694" stopIfTrue="1" operator="greaterThan">
      <formula>0</formula>
    </cfRule>
  </conditionalFormatting>
  <conditionalFormatting sqref="O23:P23">
    <cfRule type="cellIs" dxfId="13767" priority="2690" stopIfTrue="1" operator="lessThan">
      <formula>0</formula>
    </cfRule>
    <cfRule type="cellIs" dxfId="13766" priority="2691" stopIfTrue="1" operator="greaterThan">
      <formula>0</formula>
    </cfRule>
  </conditionalFormatting>
  <conditionalFormatting sqref="O23:P23">
    <cfRule type="cellIs" dxfId="13765" priority="2687" stopIfTrue="1" operator="lessThan">
      <formula>0</formula>
    </cfRule>
    <cfRule type="cellIs" dxfId="13764" priority="2688" stopIfTrue="1" operator="greaterThan">
      <formula>0</formula>
    </cfRule>
  </conditionalFormatting>
  <conditionalFormatting sqref="O23:P23">
    <cfRule type="cellIs" dxfId="13763" priority="2684" stopIfTrue="1" operator="lessThan">
      <formula>0</formula>
    </cfRule>
    <cfRule type="cellIs" dxfId="13762" priority="2685" stopIfTrue="1" operator="greaterThan">
      <formula>0</formula>
    </cfRule>
  </conditionalFormatting>
  <conditionalFormatting sqref="O23:P23">
    <cfRule type="cellIs" dxfId="13761" priority="2681" stopIfTrue="1" operator="lessThan">
      <formula>0</formula>
    </cfRule>
    <cfRule type="cellIs" dxfId="13760" priority="2682" stopIfTrue="1" operator="greaterThan">
      <formula>0</formula>
    </cfRule>
  </conditionalFormatting>
  <conditionalFormatting sqref="O23:P23">
    <cfRule type="cellIs" dxfId="13759" priority="2678" stopIfTrue="1" operator="lessThan">
      <formula>0</formula>
    </cfRule>
    <cfRule type="cellIs" dxfId="13758" priority="2679" stopIfTrue="1" operator="greaterThan">
      <formula>0</formula>
    </cfRule>
  </conditionalFormatting>
  <conditionalFormatting sqref="O23:P23">
    <cfRule type="cellIs" dxfId="13757" priority="2675" stopIfTrue="1" operator="lessThan">
      <formula>0</formula>
    </cfRule>
    <cfRule type="cellIs" dxfId="13756" priority="2676" stopIfTrue="1" operator="greaterThan">
      <formula>0</formula>
    </cfRule>
  </conditionalFormatting>
  <conditionalFormatting sqref="O23:P23">
    <cfRule type="cellIs" dxfId="13755" priority="2672" stopIfTrue="1" operator="lessThan">
      <formula>0</formula>
    </cfRule>
    <cfRule type="cellIs" dxfId="13754" priority="2673" stopIfTrue="1" operator="greaterThan">
      <formula>0</formula>
    </cfRule>
  </conditionalFormatting>
  <conditionalFormatting sqref="O23:P23">
    <cfRule type="cellIs" dxfId="13753" priority="2669" stopIfTrue="1" operator="lessThan">
      <formula>0</formula>
    </cfRule>
    <cfRule type="cellIs" dxfId="13752" priority="2670" stopIfTrue="1" operator="greaterThan">
      <formula>0</formula>
    </cfRule>
  </conditionalFormatting>
  <conditionalFormatting sqref="O23:P23">
    <cfRule type="cellIs" dxfId="13751" priority="2666" stopIfTrue="1" operator="lessThan">
      <formula>0</formula>
    </cfRule>
    <cfRule type="cellIs" dxfId="13750" priority="2667" stopIfTrue="1" operator="greaterThan">
      <formula>0</formula>
    </cfRule>
  </conditionalFormatting>
  <conditionalFormatting sqref="O23:P23">
    <cfRule type="cellIs" dxfId="13749" priority="2663" stopIfTrue="1" operator="lessThan">
      <formula>0</formula>
    </cfRule>
    <cfRule type="cellIs" dxfId="13748" priority="2664" stopIfTrue="1" operator="greaterThan">
      <formula>0</formula>
    </cfRule>
  </conditionalFormatting>
  <conditionalFormatting sqref="O23:P23">
    <cfRule type="cellIs" dxfId="13747" priority="2660" stopIfTrue="1" operator="lessThan">
      <formula>0</formula>
    </cfRule>
    <cfRule type="cellIs" dxfId="13746" priority="2661" stopIfTrue="1" operator="greaterThan">
      <formula>0</formula>
    </cfRule>
  </conditionalFormatting>
  <conditionalFormatting sqref="O23:P23">
    <cfRule type="cellIs" dxfId="13745" priority="2657" stopIfTrue="1" operator="lessThan">
      <formula>0</formula>
    </cfRule>
    <cfRule type="cellIs" dxfId="13744" priority="2658" stopIfTrue="1" operator="greaterThan">
      <formula>0</formula>
    </cfRule>
  </conditionalFormatting>
  <conditionalFormatting sqref="O23:P23">
    <cfRule type="cellIs" dxfId="13743" priority="2654" stopIfTrue="1" operator="lessThan">
      <formula>0</formula>
    </cfRule>
    <cfRule type="cellIs" dxfId="13742" priority="2655" stopIfTrue="1" operator="greaterThan">
      <formula>0</formula>
    </cfRule>
  </conditionalFormatting>
  <conditionalFormatting sqref="O23:P23">
    <cfRule type="cellIs" dxfId="13741" priority="2651" stopIfTrue="1" operator="lessThan">
      <formula>0</formula>
    </cfRule>
    <cfRule type="cellIs" dxfId="13740" priority="2652" stopIfTrue="1" operator="greaterThan">
      <formula>0</formula>
    </cfRule>
  </conditionalFormatting>
  <conditionalFormatting sqref="O23:P23">
    <cfRule type="cellIs" dxfId="13739" priority="2648" stopIfTrue="1" operator="lessThan">
      <formula>0</formula>
    </cfRule>
    <cfRule type="cellIs" dxfId="13738" priority="2649" stopIfTrue="1" operator="greaterThan">
      <formula>0</formula>
    </cfRule>
  </conditionalFormatting>
  <conditionalFormatting sqref="O25:P25">
    <cfRule type="cellIs" dxfId="13737" priority="2645" stopIfTrue="1" operator="lessThan">
      <formula>0</formula>
    </cfRule>
    <cfRule type="cellIs" dxfId="13736" priority="2646" stopIfTrue="1" operator="greaterThan">
      <formula>0</formula>
    </cfRule>
  </conditionalFormatting>
  <conditionalFormatting sqref="O25:P25">
    <cfRule type="cellIs" dxfId="13735" priority="2642" stopIfTrue="1" operator="lessThan">
      <formula>0</formula>
    </cfRule>
    <cfRule type="cellIs" dxfId="13734" priority="2643" stopIfTrue="1" operator="greaterThan">
      <formula>0</formula>
    </cfRule>
  </conditionalFormatting>
  <conditionalFormatting sqref="O25:P25">
    <cfRule type="cellIs" dxfId="13733" priority="2639" stopIfTrue="1" operator="lessThan">
      <formula>0</formula>
    </cfRule>
    <cfRule type="cellIs" dxfId="13732" priority="2640" stopIfTrue="1" operator="greaterThan">
      <formula>0</formula>
    </cfRule>
  </conditionalFormatting>
  <conditionalFormatting sqref="O25:P25">
    <cfRule type="cellIs" dxfId="13731" priority="2636" stopIfTrue="1" operator="lessThan">
      <formula>0</formula>
    </cfRule>
    <cfRule type="cellIs" dxfId="13730" priority="2637" stopIfTrue="1" operator="greaterThan">
      <formula>0</formula>
    </cfRule>
  </conditionalFormatting>
  <conditionalFormatting sqref="O25:P25">
    <cfRule type="cellIs" dxfId="13729" priority="2633" stopIfTrue="1" operator="lessThan">
      <formula>0</formula>
    </cfRule>
    <cfRule type="cellIs" dxfId="13728" priority="2634" stopIfTrue="1" operator="greaterThan">
      <formula>0</formula>
    </cfRule>
  </conditionalFormatting>
  <conditionalFormatting sqref="O25:P25">
    <cfRule type="cellIs" dxfId="13727" priority="2630" stopIfTrue="1" operator="lessThan">
      <formula>0</formula>
    </cfRule>
    <cfRule type="cellIs" dxfId="13726" priority="2631" stopIfTrue="1" operator="greaterThan">
      <formula>0</formula>
    </cfRule>
  </conditionalFormatting>
  <conditionalFormatting sqref="O25:P25">
    <cfRule type="cellIs" dxfId="13725" priority="2627" stopIfTrue="1" operator="lessThan">
      <formula>0</formula>
    </cfRule>
    <cfRule type="cellIs" dxfId="13724" priority="2628" stopIfTrue="1" operator="greaterThan">
      <formula>0</formula>
    </cfRule>
  </conditionalFormatting>
  <conditionalFormatting sqref="O25:P25">
    <cfRule type="cellIs" dxfId="13723" priority="2624" stopIfTrue="1" operator="lessThan">
      <formula>0</formula>
    </cfRule>
    <cfRule type="cellIs" dxfId="13722" priority="2625" stopIfTrue="1" operator="greaterThan">
      <formula>0</formula>
    </cfRule>
  </conditionalFormatting>
  <conditionalFormatting sqref="O25:P25">
    <cfRule type="cellIs" dxfId="13721" priority="2621" stopIfTrue="1" operator="lessThan">
      <formula>0</formula>
    </cfRule>
    <cfRule type="cellIs" dxfId="13720" priority="2622" stopIfTrue="1" operator="greaterThan">
      <formula>0</formula>
    </cfRule>
  </conditionalFormatting>
  <conditionalFormatting sqref="O25:P25">
    <cfRule type="cellIs" dxfId="13719" priority="2618" stopIfTrue="1" operator="lessThan">
      <formula>0</formula>
    </cfRule>
    <cfRule type="cellIs" dxfId="13718" priority="2619" stopIfTrue="1" operator="greaterThan">
      <formula>0</formula>
    </cfRule>
  </conditionalFormatting>
  <conditionalFormatting sqref="O25:P25">
    <cfRule type="cellIs" dxfId="13717" priority="2615" stopIfTrue="1" operator="lessThan">
      <formula>0</formula>
    </cfRule>
    <cfRule type="cellIs" dxfId="13716" priority="2616" stopIfTrue="1" operator="greaterThan">
      <formula>0</formula>
    </cfRule>
  </conditionalFormatting>
  <conditionalFormatting sqref="O25:P25">
    <cfRule type="cellIs" dxfId="13715" priority="2612" stopIfTrue="1" operator="lessThan">
      <formula>0</formula>
    </cfRule>
    <cfRule type="cellIs" dxfId="13714" priority="2613" stopIfTrue="1" operator="greaterThan">
      <formula>0</formula>
    </cfRule>
  </conditionalFormatting>
  <conditionalFormatting sqref="O25:P25">
    <cfRule type="cellIs" dxfId="13713" priority="2609" stopIfTrue="1" operator="lessThan">
      <formula>0</formula>
    </cfRule>
    <cfRule type="cellIs" dxfId="13712" priority="2610" stopIfTrue="1" operator="greaterThan">
      <formula>0</formula>
    </cfRule>
  </conditionalFormatting>
  <conditionalFormatting sqref="O25:P25">
    <cfRule type="cellIs" dxfId="13711" priority="2606" stopIfTrue="1" operator="lessThan">
      <formula>0</formula>
    </cfRule>
    <cfRule type="cellIs" dxfId="13710" priority="2607" stopIfTrue="1" operator="greaterThan">
      <formula>0</formula>
    </cfRule>
  </conditionalFormatting>
  <conditionalFormatting sqref="O25:P25">
    <cfRule type="cellIs" dxfId="13709" priority="2603" stopIfTrue="1" operator="lessThan">
      <formula>0</formula>
    </cfRule>
    <cfRule type="cellIs" dxfId="13708" priority="2604" stopIfTrue="1" operator="greaterThan">
      <formula>0</formula>
    </cfRule>
  </conditionalFormatting>
  <conditionalFormatting sqref="O25:P25">
    <cfRule type="cellIs" dxfId="13707" priority="2600" stopIfTrue="1" operator="lessThan">
      <formula>0</formula>
    </cfRule>
    <cfRule type="cellIs" dxfId="13706" priority="2601" stopIfTrue="1" operator="greaterThan">
      <formula>0</formula>
    </cfRule>
  </conditionalFormatting>
  <conditionalFormatting sqref="O25:P25">
    <cfRule type="cellIs" dxfId="13705" priority="2597" stopIfTrue="1" operator="lessThan">
      <formula>0</formula>
    </cfRule>
    <cfRule type="cellIs" dxfId="13704" priority="2598" stopIfTrue="1" operator="greaterThan">
      <formula>0</formula>
    </cfRule>
  </conditionalFormatting>
  <conditionalFormatting sqref="O25:P25">
    <cfRule type="cellIs" dxfId="13703" priority="2594" stopIfTrue="1" operator="lessThan">
      <formula>0</formula>
    </cfRule>
    <cfRule type="cellIs" dxfId="13702" priority="2595" stopIfTrue="1" operator="greaterThan">
      <formula>0</formula>
    </cfRule>
  </conditionalFormatting>
  <conditionalFormatting sqref="O25:P25">
    <cfRule type="cellIs" dxfId="13701" priority="2591" stopIfTrue="1" operator="lessThan">
      <formula>0</formula>
    </cfRule>
    <cfRule type="cellIs" dxfId="13700" priority="2592" stopIfTrue="1" operator="greaterThan">
      <formula>0</formula>
    </cfRule>
  </conditionalFormatting>
  <conditionalFormatting sqref="O25:P25">
    <cfRule type="cellIs" dxfId="13699" priority="2588" stopIfTrue="1" operator="lessThan">
      <formula>0</formula>
    </cfRule>
    <cfRule type="cellIs" dxfId="13698" priority="2589" stopIfTrue="1" operator="greaterThan">
      <formula>0</formula>
    </cfRule>
  </conditionalFormatting>
  <conditionalFormatting sqref="O25:P25">
    <cfRule type="cellIs" dxfId="13697" priority="2585" stopIfTrue="1" operator="lessThan">
      <formula>0</formula>
    </cfRule>
    <cfRule type="cellIs" dxfId="13696" priority="2586" stopIfTrue="1" operator="greaterThan">
      <formula>0</formula>
    </cfRule>
  </conditionalFormatting>
  <conditionalFormatting sqref="O25:P25">
    <cfRule type="cellIs" dxfId="13695" priority="2582" stopIfTrue="1" operator="lessThan">
      <formula>0</formula>
    </cfRule>
    <cfRule type="cellIs" dxfId="13694" priority="2583" stopIfTrue="1" operator="greaterThan">
      <formula>0</formula>
    </cfRule>
  </conditionalFormatting>
  <conditionalFormatting sqref="O25:P25">
    <cfRule type="cellIs" dxfId="13693" priority="2579" stopIfTrue="1" operator="lessThan">
      <formula>0</formula>
    </cfRule>
    <cfRule type="cellIs" dxfId="13692" priority="2580" stopIfTrue="1" operator="greaterThan">
      <formula>0</formula>
    </cfRule>
  </conditionalFormatting>
  <conditionalFormatting sqref="O25:P25">
    <cfRule type="cellIs" dxfId="13691" priority="2576" stopIfTrue="1" operator="lessThan">
      <formula>0</formula>
    </cfRule>
    <cfRule type="cellIs" dxfId="13690" priority="2577" stopIfTrue="1" operator="greaterThan">
      <formula>0</formula>
    </cfRule>
  </conditionalFormatting>
  <conditionalFormatting sqref="O25:P25">
    <cfRule type="cellIs" dxfId="13689" priority="2573" stopIfTrue="1" operator="lessThan">
      <formula>0</formula>
    </cfRule>
    <cfRule type="cellIs" dxfId="13688" priority="2574" stopIfTrue="1" operator="greaterThan">
      <formula>0</formula>
    </cfRule>
  </conditionalFormatting>
  <conditionalFormatting sqref="O25:P25">
    <cfRule type="cellIs" dxfId="13687" priority="2570" stopIfTrue="1" operator="lessThan">
      <formula>0</formula>
    </cfRule>
    <cfRule type="cellIs" dxfId="13686" priority="2571" stopIfTrue="1" operator="greaterThan">
      <formula>0</formula>
    </cfRule>
  </conditionalFormatting>
  <conditionalFormatting sqref="O25:P25">
    <cfRule type="cellIs" dxfId="13685" priority="2567" stopIfTrue="1" operator="lessThan">
      <formula>0</formula>
    </cfRule>
    <cfRule type="cellIs" dxfId="13684" priority="2568" stopIfTrue="1" operator="greaterThan">
      <formula>0</formula>
    </cfRule>
  </conditionalFormatting>
  <conditionalFormatting sqref="O25:P25">
    <cfRule type="cellIs" dxfId="13683" priority="2564" stopIfTrue="1" operator="lessThan">
      <formula>0</formula>
    </cfRule>
    <cfRule type="cellIs" dxfId="13682" priority="2565" stopIfTrue="1" operator="greaterThan">
      <formula>0</formula>
    </cfRule>
  </conditionalFormatting>
  <conditionalFormatting sqref="O25:P25">
    <cfRule type="cellIs" dxfId="13681" priority="2561" stopIfTrue="1" operator="lessThan">
      <formula>0</formula>
    </cfRule>
    <cfRule type="cellIs" dxfId="13680" priority="2562" stopIfTrue="1" operator="greaterThan">
      <formula>0</formula>
    </cfRule>
  </conditionalFormatting>
  <conditionalFormatting sqref="O25:P25">
    <cfRule type="cellIs" dxfId="13679" priority="2558" stopIfTrue="1" operator="lessThan">
      <formula>0</formula>
    </cfRule>
    <cfRule type="cellIs" dxfId="13678" priority="2559" stopIfTrue="1" operator="greaterThan">
      <formula>0</formula>
    </cfRule>
  </conditionalFormatting>
  <conditionalFormatting sqref="O25:P25">
    <cfRule type="cellIs" dxfId="13677" priority="2555" stopIfTrue="1" operator="lessThan">
      <formula>0</formula>
    </cfRule>
    <cfRule type="cellIs" dxfId="13676" priority="2556" stopIfTrue="1" operator="greaterThan">
      <formula>0</formula>
    </cfRule>
  </conditionalFormatting>
  <conditionalFormatting sqref="O25:P25">
    <cfRule type="cellIs" dxfId="13675" priority="2552" stopIfTrue="1" operator="lessThan">
      <formula>0</formula>
    </cfRule>
    <cfRule type="cellIs" dxfId="13674" priority="2553" stopIfTrue="1" operator="greaterThan">
      <formula>0</formula>
    </cfRule>
  </conditionalFormatting>
  <conditionalFormatting sqref="O25:P25">
    <cfRule type="cellIs" dxfId="13673" priority="2549" stopIfTrue="1" operator="lessThan">
      <formula>0</formula>
    </cfRule>
    <cfRule type="cellIs" dxfId="13672" priority="2550" stopIfTrue="1" operator="greaterThan">
      <formula>0</formula>
    </cfRule>
  </conditionalFormatting>
  <conditionalFormatting sqref="O25:P25">
    <cfRule type="cellIs" dxfId="13671" priority="2546" stopIfTrue="1" operator="lessThan">
      <formula>0</formula>
    </cfRule>
    <cfRule type="cellIs" dxfId="13670" priority="2547" stopIfTrue="1" operator="greaterThan">
      <formula>0</formula>
    </cfRule>
  </conditionalFormatting>
  <conditionalFormatting sqref="O25:P25">
    <cfRule type="cellIs" dxfId="13669" priority="2543" stopIfTrue="1" operator="lessThan">
      <formula>0</formula>
    </cfRule>
    <cfRule type="cellIs" dxfId="13668" priority="2544" stopIfTrue="1" operator="greaterThan">
      <formula>0</formula>
    </cfRule>
  </conditionalFormatting>
  <conditionalFormatting sqref="O25:P25">
    <cfRule type="cellIs" dxfId="13667" priority="2540" stopIfTrue="1" operator="lessThan">
      <formula>0</formula>
    </cfRule>
    <cfRule type="cellIs" dxfId="13666" priority="2541" stopIfTrue="1" operator="greaterThan">
      <formula>0</formula>
    </cfRule>
  </conditionalFormatting>
  <conditionalFormatting sqref="O25:P25">
    <cfRule type="cellIs" dxfId="13665" priority="2537" stopIfTrue="1" operator="lessThan">
      <formula>0</formula>
    </cfRule>
    <cfRule type="cellIs" dxfId="13664" priority="2538" stopIfTrue="1" operator="greaterThan">
      <formula>0</formula>
    </cfRule>
  </conditionalFormatting>
  <conditionalFormatting sqref="O25:P25">
    <cfRule type="cellIs" dxfId="13663" priority="2534" stopIfTrue="1" operator="lessThan">
      <formula>0</formula>
    </cfRule>
    <cfRule type="cellIs" dxfId="13662" priority="2535" stopIfTrue="1" operator="greaterThan">
      <formula>0</formula>
    </cfRule>
  </conditionalFormatting>
  <conditionalFormatting sqref="O25:P25">
    <cfRule type="cellIs" dxfId="13661" priority="2531" stopIfTrue="1" operator="lessThan">
      <formula>0</formula>
    </cfRule>
    <cfRule type="cellIs" dxfId="13660" priority="2532" stopIfTrue="1" operator="greaterThan">
      <formula>0</formula>
    </cfRule>
  </conditionalFormatting>
  <conditionalFormatting sqref="O25:P25">
    <cfRule type="cellIs" dxfId="13659" priority="2528" stopIfTrue="1" operator="lessThan">
      <formula>0</formula>
    </cfRule>
    <cfRule type="cellIs" dxfId="13658" priority="2529" stopIfTrue="1" operator="greaterThan">
      <formula>0</formula>
    </cfRule>
  </conditionalFormatting>
  <conditionalFormatting sqref="O25:P25">
    <cfRule type="cellIs" dxfId="13657" priority="2525" stopIfTrue="1" operator="lessThan">
      <formula>0</formula>
    </cfRule>
    <cfRule type="cellIs" dxfId="13656" priority="2526" stopIfTrue="1" operator="greaterThan">
      <formula>0</formula>
    </cfRule>
  </conditionalFormatting>
  <conditionalFormatting sqref="O25:P25">
    <cfRule type="cellIs" dxfId="13655" priority="2522" stopIfTrue="1" operator="lessThan">
      <formula>0</formula>
    </cfRule>
    <cfRule type="cellIs" dxfId="13654" priority="2523" stopIfTrue="1" operator="greaterThan">
      <formula>0</formula>
    </cfRule>
  </conditionalFormatting>
  <conditionalFormatting sqref="O27:P27">
    <cfRule type="cellIs" dxfId="13653" priority="2519" stopIfTrue="1" operator="lessThan">
      <formula>0</formula>
    </cfRule>
    <cfRule type="cellIs" dxfId="13652" priority="2520" stopIfTrue="1" operator="greaterThan">
      <formula>0</formula>
    </cfRule>
  </conditionalFormatting>
  <conditionalFormatting sqref="O27:P27">
    <cfRule type="cellIs" dxfId="13651" priority="2516" stopIfTrue="1" operator="lessThan">
      <formula>0</formula>
    </cfRule>
    <cfRule type="cellIs" dxfId="13650" priority="2517" stopIfTrue="1" operator="greaterThan">
      <formula>0</formula>
    </cfRule>
  </conditionalFormatting>
  <conditionalFormatting sqref="O27:P27">
    <cfRule type="cellIs" dxfId="13649" priority="2513" stopIfTrue="1" operator="lessThan">
      <formula>0</formula>
    </cfRule>
    <cfRule type="cellIs" dxfId="13648" priority="2514" stopIfTrue="1" operator="greaterThan">
      <formula>0</formula>
    </cfRule>
  </conditionalFormatting>
  <conditionalFormatting sqref="O27:P27">
    <cfRule type="cellIs" dxfId="13647" priority="2510" stopIfTrue="1" operator="lessThan">
      <formula>0</formula>
    </cfRule>
    <cfRule type="cellIs" dxfId="13646" priority="2511" stopIfTrue="1" operator="greaterThan">
      <formula>0</formula>
    </cfRule>
  </conditionalFormatting>
  <conditionalFormatting sqref="O27:P27">
    <cfRule type="cellIs" dxfId="13645" priority="2507" stopIfTrue="1" operator="lessThan">
      <formula>0</formula>
    </cfRule>
    <cfRule type="cellIs" dxfId="13644" priority="2508" stopIfTrue="1" operator="greaterThan">
      <formula>0</formula>
    </cfRule>
  </conditionalFormatting>
  <conditionalFormatting sqref="O27:P27">
    <cfRule type="cellIs" dxfId="13643" priority="2504" stopIfTrue="1" operator="lessThan">
      <formula>0</formula>
    </cfRule>
    <cfRule type="cellIs" dxfId="13642" priority="2505" stopIfTrue="1" operator="greaterThan">
      <formula>0</formula>
    </cfRule>
  </conditionalFormatting>
  <conditionalFormatting sqref="O27:P27">
    <cfRule type="cellIs" dxfId="13641" priority="2501" stopIfTrue="1" operator="lessThan">
      <formula>0</formula>
    </cfRule>
    <cfRule type="cellIs" dxfId="13640" priority="2502" stopIfTrue="1" operator="greaterThan">
      <formula>0</formula>
    </cfRule>
  </conditionalFormatting>
  <conditionalFormatting sqref="O27:P27">
    <cfRule type="cellIs" dxfId="13639" priority="2498" stopIfTrue="1" operator="lessThan">
      <formula>0</formula>
    </cfRule>
    <cfRule type="cellIs" dxfId="13638" priority="2499" stopIfTrue="1" operator="greaterThan">
      <formula>0</formula>
    </cfRule>
  </conditionalFormatting>
  <conditionalFormatting sqref="O27:P27">
    <cfRule type="cellIs" dxfId="13637" priority="2495" stopIfTrue="1" operator="lessThan">
      <formula>0</formula>
    </cfRule>
    <cfRule type="cellIs" dxfId="13636" priority="2496" stopIfTrue="1" operator="greaterThan">
      <formula>0</formula>
    </cfRule>
  </conditionalFormatting>
  <conditionalFormatting sqref="O27:P27">
    <cfRule type="cellIs" dxfId="13635" priority="2492" stopIfTrue="1" operator="lessThan">
      <formula>0</formula>
    </cfRule>
    <cfRule type="cellIs" dxfId="13634" priority="2493" stopIfTrue="1" operator="greaterThan">
      <formula>0</formula>
    </cfRule>
  </conditionalFormatting>
  <conditionalFormatting sqref="O27:P27">
    <cfRule type="cellIs" dxfId="13633" priority="2489" stopIfTrue="1" operator="lessThan">
      <formula>0</formula>
    </cfRule>
    <cfRule type="cellIs" dxfId="13632" priority="2490" stopIfTrue="1" operator="greaterThan">
      <formula>0</formula>
    </cfRule>
  </conditionalFormatting>
  <conditionalFormatting sqref="O27:P27">
    <cfRule type="cellIs" dxfId="13631" priority="2486" stopIfTrue="1" operator="lessThan">
      <formula>0</formula>
    </cfRule>
    <cfRule type="cellIs" dxfId="13630" priority="2487" stopIfTrue="1" operator="greaterThan">
      <formula>0</formula>
    </cfRule>
  </conditionalFormatting>
  <conditionalFormatting sqref="O27:P27">
    <cfRule type="cellIs" dxfId="13629" priority="2483" stopIfTrue="1" operator="lessThan">
      <formula>0</formula>
    </cfRule>
    <cfRule type="cellIs" dxfId="13628" priority="2484" stopIfTrue="1" operator="greaterThan">
      <formula>0</formula>
    </cfRule>
  </conditionalFormatting>
  <conditionalFormatting sqref="O27:P27">
    <cfRule type="cellIs" dxfId="13627" priority="2480" stopIfTrue="1" operator="lessThan">
      <formula>0</formula>
    </cfRule>
    <cfRule type="cellIs" dxfId="13626" priority="2481" stopIfTrue="1" operator="greaterThan">
      <formula>0</formula>
    </cfRule>
  </conditionalFormatting>
  <conditionalFormatting sqref="O27:P27">
    <cfRule type="cellIs" dxfId="13625" priority="2477" stopIfTrue="1" operator="lessThan">
      <formula>0</formula>
    </cfRule>
    <cfRule type="cellIs" dxfId="13624" priority="2478" stopIfTrue="1" operator="greaterThan">
      <formula>0</formula>
    </cfRule>
  </conditionalFormatting>
  <conditionalFormatting sqref="O27:P27">
    <cfRule type="cellIs" dxfId="13623" priority="2474" stopIfTrue="1" operator="lessThan">
      <formula>0</formula>
    </cfRule>
    <cfRule type="cellIs" dxfId="13622" priority="2475" stopIfTrue="1" operator="greaterThan">
      <formula>0</formula>
    </cfRule>
  </conditionalFormatting>
  <conditionalFormatting sqref="O27:P27">
    <cfRule type="cellIs" dxfId="13621" priority="2471" stopIfTrue="1" operator="lessThan">
      <formula>0</formula>
    </cfRule>
    <cfRule type="cellIs" dxfId="13620" priority="2472" stopIfTrue="1" operator="greaterThan">
      <formula>0</formula>
    </cfRule>
  </conditionalFormatting>
  <conditionalFormatting sqref="O27:P27">
    <cfRule type="cellIs" dxfId="13619" priority="2468" stopIfTrue="1" operator="lessThan">
      <formula>0</formula>
    </cfRule>
    <cfRule type="cellIs" dxfId="13618" priority="2469" stopIfTrue="1" operator="greaterThan">
      <formula>0</formula>
    </cfRule>
  </conditionalFormatting>
  <conditionalFormatting sqref="O27:P27">
    <cfRule type="cellIs" dxfId="13617" priority="2465" stopIfTrue="1" operator="lessThan">
      <formula>0</formula>
    </cfRule>
    <cfRule type="cellIs" dxfId="13616" priority="2466" stopIfTrue="1" operator="greaterThan">
      <formula>0</formula>
    </cfRule>
  </conditionalFormatting>
  <conditionalFormatting sqref="O27:P27">
    <cfRule type="cellIs" dxfId="13615" priority="2462" stopIfTrue="1" operator="lessThan">
      <formula>0</formula>
    </cfRule>
    <cfRule type="cellIs" dxfId="13614" priority="2463" stopIfTrue="1" operator="greaterThan">
      <formula>0</formula>
    </cfRule>
  </conditionalFormatting>
  <conditionalFormatting sqref="O27:P27">
    <cfRule type="cellIs" dxfId="13613" priority="2459" stopIfTrue="1" operator="lessThan">
      <formula>0</formula>
    </cfRule>
    <cfRule type="cellIs" dxfId="13612" priority="2460" stopIfTrue="1" operator="greaterThan">
      <formula>0</formula>
    </cfRule>
  </conditionalFormatting>
  <conditionalFormatting sqref="O27:P27">
    <cfRule type="cellIs" dxfId="13611" priority="2456" stopIfTrue="1" operator="lessThan">
      <formula>0</formula>
    </cfRule>
    <cfRule type="cellIs" dxfId="13610" priority="2457" stopIfTrue="1" operator="greaterThan">
      <formula>0</formula>
    </cfRule>
  </conditionalFormatting>
  <conditionalFormatting sqref="O27:P27">
    <cfRule type="cellIs" dxfId="13609" priority="2453" stopIfTrue="1" operator="lessThan">
      <formula>0</formula>
    </cfRule>
    <cfRule type="cellIs" dxfId="13608" priority="2454" stopIfTrue="1" operator="greaterThan">
      <formula>0</formula>
    </cfRule>
  </conditionalFormatting>
  <conditionalFormatting sqref="O27:P27">
    <cfRule type="cellIs" dxfId="13607" priority="2450" stopIfTrue="1" operator="lessThan">
      <formula>0</formula>
    </cfRule>
    <cfRule type="cellIs" dxfId="13606" priority="2451" stopIfTrue="1" operator="greaterThan">
      <formula>0</formula>
    </cfRule>
  </conditionalFormatting>
  <conditionalFormatting sqref="O27:P27">
    <cfRule type="cellIs" dxfId="13605" priority="2447" stopIfTrue="1" operator="lessThan">
      <formula>0</formula>
    </cfRule>
    <cfRule type="cellIs" dxfId="13604" priority="2448" stopIfTrue="1" operator="greaterThan">
      <formula>0</formula>
    </cfRule>
  </conditionalFormatting>
  <conditionalFormatting sqref="O27:P27">
    <cfRule type="cellIs" dxfId="13603" priority="2444" stopIfTrue="1" operator="lessThan">
      <formula>0</formula>
    </cfRule>
    <cfRule type="cellIs" dxfId="13602" priority="2445" stopIfTrue="1" operator="greaterThan">
      <formula>0</formula>
    </cfRule>
  </conditionalFormatting>
  <conditionalFormatting sqref="O27:P27">
    <cfRule type="cellIs" dxfId="13601" priority="2441" stopIfTrue="1" operator="lessThan">
      <formula>0</formula>
    </cfRule>
    <cfRule type="cellIs" dxfId="13600" priority="2442" stopIfTrue="1" operator="greaterThan">
      <formula>0</formula>
    </cfRule>
  </conditionalFormatting>
  <conditionalFormatting sqref="O27:P27">
    <cfRule type="cellIs" dxfId="13599" priority="2438" stopIfTrue="1" operator="lessThan">
      <formula>0</formula>
    </cfRule>
    <cfRule type="cellIs" dxfId="13598" priority="2439" stopIfTrue="1" operator="greaterThan">
      <formula>0</formula>
    </cfRule>
  </conditionalFormatting>
  <conditionalFormatting sqref="O27:P27">
    <cfRule type="cellIs" dxfId="13597" priority="2435" stopIfTrue="1" operator="lessThan">
      <formula>0</formula>
    </cfRule>
    <cfRule type="cellIs" dxfId="13596" priority="2436" stopIfTrue="1" operator="greaterThan">
      <formula>0</formula>
    </cfRule>
  </conditionalFormatting>
  <conditionalFormatting sqref="O27:P27">
    <cfRule type="cellIs" dxfId="13595" priority="2432" stopIfTrue="1" operator="lessThan">
      <formula>0</formula>
    </cfRule>
    <cfRule type="cellIs" dxfId="13594" priority="2433" stopIfTrue="1" operator="greaterThan">
      <formula>0</formula>
    </cfRule>
  </conditionalFormatting>
  <conditionalFormatting sqref="O27:P27">
    <cfRule type="cellIs" dxfId="13593" priority="2429" stopIfTrue="1" operator="lessThan">
      <formula>0</formula>
    </cfRule>
    <cfRule type="cellIs" dxfId="13592" priority="2430" stopIfTrue="1" operator="greaterThan">
      <formula>0</formula>
    </cfRule>
  </conditionalFormatting>
  <conditionalFormatting sqref="O27:P27">
    <cfRule type="cellIs" dxfId="13591" priority="2426" stopIfTrue="1" operator="lessThan">
      <formula>0</formula>
    </cfRule>
    <cfRule type="cellIs" dxfId="13590" priority="2427" stopIfTrue="1" operator="greaterThan">
      <formula>0</formula>
    </cfRule>
  </conditionalFormatting>
  <conditionalFormatting sqref="O27:P27">
    <cfRule type="cellIs" dxfId="13589" priority="2423" stopIfTrue="1" operator="lessThan">
      <formula>0</formula>
    </cfRule>
    <cfRule type="cellIs" dxfId="13588" priority="2424" stopIfTrue="1" operator="greaterThan">
      <formula>0</formula>
    </cfRule>
  </conditionalFormatting>
  <conditionalFormatting sqref="O27:P27">
    <cfRule type="cellIs" dxfId="13587" priority="2420" stopIfTrue="1" operator="lessThan">
      <formula>0</formula>
    </cfRule>
    <cfRule type="cellIs" dxfId="13586" priority="2421" stopIfTrue="1" operator="greaterThan">
      <formula>0</formula>
    </cfRule>
  </conditionalFormatting>
  <conditionalFormatting sqref="O27:P27">
    <cfRule type="cellIs" dxfId="13585" priority="2417" stopIfTrue="1" operator="lessThan">
      <formula>0</formula>
    </cfRule>
    <cfRule type="cellIs" dxfId="13584" priority="2418" stopIfTrue="1" operator="greaterThan">
      <formula>0</formula>
    </cfRule>
  </conditionalFormatting>
  <conditionalFormatting sqref="O27:P27">
    <cfRule type="cellIs" dxfId="13583" priority="2414" stopIfTrue="1" operator="lessThan">
      <formula>0</formula>
    </cfRule>
    <cfRule type="cellIs" dxfId="13582" priority="2415" stopIfTrue="1" operator="greaterThan">
      <formula>0</formula>
    </cfRule>
  </conditionalFormatting>
  <conditionalFormatting sqref="O27:P27">
    <cfRule type="cellIs" dxfId="13581" priority="2411" stopIfTrue="1" operator="lessThan">
      <formula>0</formula>
    </cfRule>
    <cfRule type="cellIs" dxfId="13580" priority="2412" stopIfTrue="1" operator="greaterThan">
      <formula>0</formula>
    </cfRule>
  </conditionalFormatting>
  <conditionalFormatting sqref="O27:P27">
    <cfRule type="cellIs" dxfId="13579" priority="2408" stopIfTrue="1" operator="lessThan">
      <formula>0</formula>
    </cfRule>
    <cfRule type="cellIs" dxfId="13578" priority="2409" stopIfTrue="1" operator="greaterThan">
      <formula>0</formula>
    </cfRule>
  </conditionalFormatting>
  <conditionalFormatting sqref="O27:P27">
    <cfRule type="cellIs" dxfId="13577" priority="2405" stopIfTrue="1" operator="lessThan">
      <formula>0</formula>
    </cfRule>
    <cfRule type="cellIs" dxfId="13576" priority="2406" stopIfTrue="1" operator="greaterThan">
      <formula>0</formula>
    </cfRule>
  </conditionalFormatting>
  <conditionalFormatting sqref="O27:P27">
    <cfRule type="cellIs" dxfId="13575" priority="2402" stopIfTrue="1" operator="lessThan">
      <formula>0</formula>
    </cfRule>
    <cfRule type="cellIs" dxfId="13574" priority="2403" stopIfTrue="1" operator="greaterThan">
      <formula>0</formula>
    </cfRule>
  </conditionalFormatting>
  <conditionalFormatting sqref="O27:P27">
    <cfRule type="cellIs" dxfId="13573" priority="2399" stopIfTrue="1" operator="lessThan">
      <formula>0</formula>
    </cfRule>
    <cfRule type="cellIs" dxfId="13572" priority="2400" stopIfTrue="1" operator="greaterThan">
      <formula>0</formula>
    </cfRule>
  </conditionalFormatting>
  <conditionalFormatting sqref="O27:P27">
    <cfRule type="cellIs" dxfId="13571" priority="2396" stopIfTrue="1" operator="lessThan">
      <formula>0</formula>
    </cfRule>
    <cfRule type="cellIs" dxfId="13570" priority="2397" stopIfTrue="1" operator="greaterThan">
      <formula>0</formula>
    </cfRule>
  </conditionalFormatting>
  <conditionalFormatting sqref="O29:P29">
    <cfRule type="cellIs" dxfId="13569" priority="2393" stopIfTrue="1" operator="lessThan">
      <formula>0</formula>
    </cfRule>
    <cfRule type="cellIs" dxfId="13568" priority="2394" stopIfTrue="1" operator="greaterThan">
      <formula>0</formula>
    </cfRule>
  </conditionalFormatting>
  <conditionalFormatting sqref="O29:P29">
    <cfRule type="cellIs" dxfId="13567" priority="2390" stopIfTrue="1" operator="lessThan">
      <formula>0</formula>
    </cfRule>
    <cfRule type="cellIs" dxfId="13566" priority="2391" stopIfTrue="1" operator="greaterThan">
      <formula>0</formula>
    </cfRule>
  </conditionalFormatting>
  <conditionalFormatting sqref="O29:P29">
    <cfRule type="cellIs" dxfId="13565" priority="2387" stopIfTrue="1" operator="lessThan">
      <formula>0</formula>
    </cfRule>
    <cfRule type="cellIs" dxfId="13564" priority="2388" stopIfTrue="1" operator="greaterThan">
      <formula>0</formula>
    </cfRule>
  </conditionalFormatting>
  <conditionalFormatting sqref="O29:P29">
    <cfRule type="cellIs" dxfId="13563" priority="2384" stopIfTrue="1" operator="lessThan">
      <formula>0</formula>
    </cfRule>
    <cfRule type="cellIs" dxfId="13562" priority="2385" stopIfTrue="1" operator="greaterThan">
      <formula>0</formula>
    </cfRule>
  </conditionalFormatting>
  <conditionalFormatting sqref="O29:P29">
    <cfRule type="cellIs" dxfId="13561" priority="2381" stopIfTrue="1" operator="lessThan">
      <formula>0</formula>
    </cfRule>
    <cfRule type="cellIs" dxfId="13560" priority="2382" stopIfTrue="1" operator="greaterThan">
      <formula>0</formula>
    </cfRule>
  </conditionalFormatting>
  <conditionalFormatting sqref="O29:P29">
    <cfRule type="cellIs" dxfId="13559" priority="2378" stopIfTrue="1" operator="lessThan">
      <formula>0</formula>
    </cfRule>
    <cfRule type="cellIs" dxfId="13558" priority="2379" stopIfTrue="1" operator="greaterThan">
      <formula>0</formula>
    </cfRule>
  </conditionalFormatting>
  <conditionalFormatting sqref="O29:P29">
    <cfRule type="cellIs" dxfId="13557" priority="2375" stopIfTrue="1" operator="lessThan">
      <formula>0</formula>
    </cfRule>
    <cfRule type="cellIs" dxfId="13556" priority="2376" stopIfTrue="1" operator="greaterThan">
      <formula>0</formula>
    </cfRule>
  </conditionalFormatting>
  <conditionalFormatting sqref="O29:P29">
    <cfRule type="cellIs" dxfId="13555" priority="2372" stopIfTrue="1" operator="lessThan">
      <formula>0</formula>
    </cfRule>
    <cfRule type="cellIs" dxfId="13554" priority="2373" stopIfTrue="1" operator="greaterThan">
      <formula>0</formula>
    </cfRule>
  </conditionalFormatting>
  <conditionalFormatting sqref="O29:P29">
    <cfRule type="cellIs" dxfId="13553" priority="2369" stopIfTrue="1" operator="lessThan">
      <formula>0</formula>
    </cfRule>
    <cfRule type="cellIs" dxfId="13552" priority="2370" stopIfTrue="1" operator="greaterThan">
      <formula>0</formula>
    </cfRule>
  </conditionalFormatting>
  <conditionalFormatting sqref="O29:P29">
    <cfRule type="cellIs" dxfId="13551" priority="2366" stopIfTrue="1" operator="lessThan">
      <formula>0</formula>
    </cfRule>
    <cfRule type="cellIs" dxfId="13550" priority="2367" stopIfTrue="1" operator="greaterThan">
      <formula>0</formula>
    </cfRule>
  </conditionalFormatting>
  <conditionalFormatting sqref="O29:P29">
    <cfRule type="cellIs" dxfId="13549" priority="2363" stopIfTrue="1" operator="lessThan">
      <formula>0</formula>
    </cfRule>
    <cfRule type="cellIs" dxfId="13548" priority="2364" stopIfTrue="1" operator="greaterThan">
      <formula>0</formula>
    </cfRule>
  </conditionalFormatting>
  <conditionalFormatting sqref="O29:P29">
    <cfRule type="cellIs" dxfId="13547" priority="2360" stopIfTrue="1" operator="lessThan">
      <formula>0</formula>
    </cfRule>
    <cfRule type="cellIs" dxfId="13546" priority="2361" stopIfTrue="1" operator="greaterThan">
      <formula>0</formula>
    </cfRule>
  </conditionalFormatting>
  <conditionalFormatting sqref="O29:P29">
    <cfRule type="cellIs" dxfId="13545" priority="2357" stopIfTrue="1" operator="lessThan">
      <formula>0</formula>
    </cfRule>
    <cfRule type="cellIs" dxfId="13544" priority="2358" stopIfTrue="1" operator="greaterThan">
      <formula>0</formula>
    </cfRule>
  </conditionalFormatting>
  <conditionalFormatting sqref="O29:P29">
    <cfRule type="cellIs" dxfId="13543" priority="2354" stopIfTrue="1" operator="lessThan">
      <formula>0</formula>
    </cfRule>
    <cfRule type="cellIs" dxfId="13542" priority="2355" stopIfTrue="1" operator="greaterThan">
      <formula>0</formula>
    </cfRule>
  </conditionalFormatting>
  <conditionalFormatting sqref="O29:P29">
    <cfRule type="cellIs" dxfId="13541" priority="2351" stopIfTrue="1" operator="lessThan">
      <formula>0</formula>
    </cfRule>
    <cfRule type="cellIs" dxfId="13540" priority="2352" stopIfTrue="1" operator="greaterThan">
      <formula>0</formula>
    </cfRule>
  </conditionalFormatting>
  <conditionalFormatting sqref="O29:P29">
    <cfRule type="cellIs" dxfId="13539" priority="2348" stopIfTrue="1" operator="lessThan">
      <formula>0</formula>
    </cfRule>
    <cfRule type="cellIs" dxfId="13538" priority="2349" stopIfTrue="1" operator="greaterThan">
      <formula>0</formula>
    </cfRule>
  </conditionalFormatting>
  <conditionalFormatting sqref="O29:P29">
    <cfRule type="cellIs" dxfId="13537" priority="2345" stopIfTrue="1" operator="lessThan">
      <formula>0</formula>
    </cfRule>
    <cfRule type="cellIs" dxfId="13536" priority="2346" stopIfTrue="1" operator="greaterThan">
      <formula>0</formula>
    </cfRule>
  </conditionalFormatting>
  <conditionalFormatting sqref="O29:P29">
    <cfRule type="cellIs" dxfId="13535" priority="2342" stopIfTrue="1" operator="lessThan">
      <formula>0</formula>
    </cfRule>
    <cfRule type="cellIs" dxfId="13534" priority="2343" stopIfTrue="1" operator="greaterThan">
      <formula>0</formula>
    </cfRule>
  </conditionalFormatting>
  <conditionalFormatting sqref="O29:P29">
    <cfRule type="cellIs" dxfId="13533" priority="2339" stopIfTrue="1" operator="lessThan">
      <formula>0</formula>
    </cfRule>
    <cfRule type="cellIs" dxfId="13532" priority="2340" stopIfTrue="1" operator="greaterThan">
      <formula>0</formula>
    </cfRule>
  </conditionalFormatting>
  <conditionalFormatting sqref="O29:P29">
    <cfRule type="cellIs" dxfId="13531" priority="2336" stopIfTrue="1" operator="lessThan">
      <formula>0</formula>
    </cfRule>
    <cfRule type="cellIs" dxfId="13530" priority="2337" stopIfTrue="1" operator="greaterThan">
      <formula>0</formula>
    </cfRule>
  </conditionalFormatting>
  <conditionalFormatting sqref="O29:P29">
    <cfRule type="cellIs" dxfId="13529" priority="2333" stopIfTrue="1" operator="lessThan">
      <formula>0</formula>
    </cfRule>
    <cfRule type="cellIs" dxfId="13528" priority="2334" stopIfTrue="1" operator="greaterThan">
      <formula>0</formula>
    </cfRule>
  </conditionalFormatting>
  <conditionalFormatting sqref="O29:P29">
    <cfRule type="cellIs" dxfId="13527" priority="2330" stopIfTrue="1" operator="lessThan">
      <formula>0</formula>
    </cfRule>
    <cfRule type="cellIs" dxfId="13526" priority="2331" stopIfTrue="1" operator="greaterThan">
      <formula>0</formula>
    </cfRule>
  </conditionalFormatting>
  <conditionalFormatting sqref="O29:P29">
    <cfRule type="cellIs" dxfId="13525" priority="2327" stopIfTrue="1" operator="lessThan">
      <formula>0</formula>
    </cfRule>
    <cfRule type="cellIs" dxfId="13524" priority="2328" stopIfTrue="1" operator="greaterThan">
      <formula>0</formula>
    </cfRule>
  </conditionalFormatting>
  <conditionalFormatting sqref="O29:P29">
    <cfRule type="cellIs" dxfId="13523" priority="2324" stopIfTrue="1" operator="lessThan">
      <formula>0</formula>
    </cfRule>
    <cfRule type="cellIs" dxfId="13522" priority="2325" stopIfTrue="1" operator="greaterThan">
      <formula>0</formula>
    </cfRule>
  </conditionalFormatting>
  <conditionalFormatting sqref="O29:P29">
    <cfRule type="cellIs" dxfId="13521" priority="2321" stopIfTrue="1" operator="lessThan">
      <formula>0</formula>
    </cfRule>
    <cfRule type="cellIs" dxfId="13520" priority="2322" stopIfTrue="1" operator="greaterThan">
      <formula>0</formula>
    </cfRule>
  </conditionalFormatting>
  <conditionalFormatting sqref="O29:P29">
    <cfRule type="cellIs" dxfId="13519" priority="2318" stopIfTrue="1" operator="lessThan">
      <formula>0</formula>
    </cfRule>
    <cfRule type="cellIs" dxfId="13518" priority="2319" stopIfTrue="1" operator="greaterThan">
      <formula>0</formula>
    </cfRule>
  </conditionalFormatting>
  <conditionalFormatting sqref="O29:P29">
    <cfRule type="cellIs" dxfId="13517" priority="2315" stopIfTrue="1" operator="lessThan">
      <formula>0</formula>
    </cfRule>
    <cfRule type="cellIs" dxfId="13516" priority="2316" stopIfTrue="1" operator="greaterThan">
      <formula>0</formula>
    </cfRule>
  </conditionalFormatting>
  <conditionalFormatting sqref="O29:P29">
    <cfRule type="cellIs" dxfId="13515" priority="2312" stopIfTrue="1" operator="lessThan">
      <formula>0</formula>
    </cfRule>
    <cfRule type="cellIs" dxfId="13514" priority="2313" stopIfTrue="1" operator="greaterThan">
      <formula>0</formula>
    </cfRule>
  </conditionalFormatting>
  <conditionalFormatting sqref="O29:P29">
    <cfRule type="cellIs" dxfId="13513" priority="2309" stopIfTrue="1" operator="lessThan">
      <formula>0</formula>
    </cfRule>
    <cfRule type="cellIs" dxfId="13512" priority="2310" stopIfTrue="1" operator="greaterThan">
      <formula>0</formula>
    </cfRule>
  </conditionalFormatting>
  <conditionalFormatting sqref="O29:P29">
    <cfRule type="cellIs" dxfId="13511" priority="2306" stopIfTrue="1" operator="lessThan">
      <formula>0</formula>
    </cfRule>
    <cfRule type="cellIs" dxfId="13510" priority="2307" stopIfTrue="1" operator="greaterThan">
      <formula>0</formula>
    </cfRule>
  </conditionalFormatting>
  <conditionalFormatting sqref="O29:P29">
    <cfRule type="cellIs" dxfId="13509" priority="2303" stopIfTrue="1" operator="lessThan">
      <formula>0</formula>
    </cfRule>
    <cfRule type="cellIs" dxfId="13508" priority="2304" stopIfTrue="1" operator="greaterThan">
      <formula>0</formula>
    </cfRule>
  </conditionalFormatting>
  <conditionalFormatting sqref="O29:P29">
    <cfRule type="cellIs" dxfId="13507" priority="2300" stopIfTrue="1" operator="lessThan">
      <formula>0</formula>
    </cfRule>
    <cfRule type="cellIs" dxfId="13506" priority="2301" stopIfTrue="1" operator="greaterThan">
      <formula>0</formula>
    </cfRule>
  </conditionalFormatting>
  <conditionalFormatting sqref="O29:P29">
    <cfRule type="cellIs" dxfId="13505" priority="2297" stopIfTrue="1" operator="lessThan">
      <formula>0</formula>
    </cfRule>
    <cfRule type="cellIs" dxfId="13504" priority="2298" stopIfTrue="1" operator="greaterThan">
      <formula>0</formula>
    </cfRule>
  </conditionalFormatting>
  <conditionalFormatting sqref="O29:P29">
    <cfRule type="cellIs" dxfId="13503" priority="2294" stopIfTrue="1" operator="lessThan">
      <formula>0</formula>
    </cfRule>
    <cfRule type="cellIs" dxfId="13502" priority="2295" stopIfTrue="1" operator="greaterThan">
      <formula>0</formula>
    </cfRule>
  </conditionalFormatting>
  <conditionalFormatting sqref="O29:P29">
    <cfRule type="cellIs" dxfId="13501" priority="2291" stopIfTrue="1" operator="lessThan">
      <formula>0</formula>
    </cfRule>
    <cfRule type="cellIs" dxfId="13500" priority="2292" stopIfTrue="1" operator="greaterThan">
      <formula>0</formula>
    </cfRule>
  </conditionalFormatting>
  <conditionalFormatting sqref="O29:P29">
    <cfRule type="cellIs" dxfId="13499" priority="2288" stopIfTrue="1" operator="lessThan">
      <formula>0</formula>
    </cfRule>
    <cfRule type="cellIs" dxfId="13498" priority="2289" stopIfTrue="1" operator="greaterThan">
      <formula>0</formula>
    </cfRule>
  </conditionalFormatting>
  <conditionalFormatting sqref="O29:P29">
    <cfRule type="cellIs" dxfId="13497" priority="2285" stopIfTrue="1" operator="lessThan">
      <formula>0</formula>
    </cfRule>
    <cfRule type="cellIs" dxfId="13496" priority="2286" stopIfTrue="1" operator="greaterThan">
      <formula>0</formula>
    </cfRule>
  </conditionalFormatting>
  <conditionalFormatting sqref="O29:P29">
    <cfRule type="cellIs" dxfId="13495" priority="2282" stopIfTrue="1" operator="lessThan">
      <formula>0</formula>
    </cfRule>
    <cfRule type="cellIs" dxfId="13494" priority="2283" stopIfTrue="1" operator="greaterThan">
      <formula>0</formula>
    </cfRule>
  </conditionalFormatting>
  <conditionalFormatting sqref="O29:P29">
    <cfRule type="cellIs" dxfId="13493" priority="2279" stopIfTrue="1" operator="lessThan">
      <formula>0</formula>
    </cfRule>
    <cfRule type="cellIs" dxfId="13492" priority="2280" stopIfTrue="1" operator="greaterThan">
      <formula>0</formula>
    </cfRule>
  </conditionalFormatting>
  <conditionalFormatting sqref="O29:P29">
    <cfRule type="cellIs" dxfId="13491" priority="2276" stopIfTrue="1" operator="lessThan">
      <formula>0</formula>
    </cfRule>
    <cfRule type="cellIs" dxfId="13490" priority="2277" stopIfTrue="1" operator="greaterThan">
      <formula>0</formula>
    </cfRule>
  </conditionalFormatting>
  <conditionalFormatting sqref="O29:P29">
    <cfRule type="cellIs" dxfId="13489" priority="2273" stopIfTrue="1" operator="lessThan">
      <formula>0</formula>
    </cfRule>
    <cfRule type="cellIs" dxfId="13488" priority="2274" stopIfTrue="1" operator="greaterThan">
      <formula>0</formula>
    </cfRule>
  </conditionalFormatting>
  <conditionalFormatting sqref="O29:P29">
    <cfRule type="cellIs" dxfId="13487" priority="2270" stopIfTrue="1" operator="lessThan">
      <formula>0</formula>
    </cfRule>
    <cfRule type="cellIs" dxfId="13486" priority="2271" stopIfTrue="1" operator="greaterThan">
      <formula>0</formula>
    </cfRule>
  </conditionalFormatting>
  <conditionalFormatting sqref="O31:P31">
    <cfRule type="cellIs" dxfId="13485" priority="2267" stopIfTrue="1" operator="lessThan">
      <formula>0</formula>
    </cfRule>
    <cfRule type="cellIs" dxfId="13484" priority="2268" stopIfTrue="1" operator="greaterThan">
      <formula>0</formula>
    </cfRule>
  </conditionalFormatting>
  <conditionalFormatting sqref="O31:P31">
    <cfRule type="cellIs" dxfId="13483" priority="2264" stopIfTrue="1" operator="lessThan">
      <formula>0</formula>
    </cfRule>
    <cfRule type="cellIs" dxfId="13482" priority="2265" stopIfTrue="1" operator="greaterThan">
      <formula>0</formula>
    </cfRule>
  </conditionalFormatting>
  <conditionalFormatting sqref="O31:P31">
    <cfRule type="cellIs" dxfId="13481" priority="2261" stopIfTrue="1" operator="lessThan">
      <formula>0</formula>
    </cfRule>
    <cfRule type="cellIs" dxfId="13480" priority="2262" stopIfTrue="1" operator="greaterThan">
      <formula>0</formula>
    </cfRule>
  </conditionalFormatting>
  <conditionalFormatting sqref="O31:P31">
    <cfRule type="cellIs" dxfId="13479" priority="2258" stopIfTrue="1" operator="lessThan">
      <formula>0</formula>
    </cfRule>
    <cfRule type="cellIs" dxfId="13478" priority="2259" stopIfTrue="1" operator="greaterThan">
      <formula>0</formula>
    </cfRule>
  </conditionalFormatting>
  <conditionalFormatting sqref="O31:P31">
    <cfRule type="cellIs" dxfId="13477" priority="2255" stopIfTrue="1" operator="lessThan">
      <formula>0</formula>
    </cfRule>
    <cfRule type="cellIs" dxfId="13476" priority="2256" stopIfTrue="1" operator="greaterThan">
      <formula>0</formula>
    </cfRule>
  </conditionalFormatting>
  <conditionalFormatting sqref="O31:P31">
    <cfRule type="cellIs" dxfId="13475" priority="2252" stopIfTrue="1" operator="lessThan">
      <formula>0</formula>
    </cfRule>
    <cfRule type="cellIs" dxfId="13474" priority="2253" stopIfTrue="1" operator="greaterThan">
      <formula>0</formula>
    </cfRule>
  </conditionalFormatting>
  <conditionalFormatting sqref="O31:P31">
    <cfRule type="cellIs" dxfId="13473" priority="2249" stopIfTrue="1" operator="lessThan">
      <formula>0</formula>
    </cfRule>
    <cfRule type="cellIs" dxfId="13472" priority="2250" stopIfTrue="1" operator="greaterThan">
      <formula>0</formula>
    </cfRule>
  </conditionalFormatting>
  <conditionalFormatting sqref="O31:P31">
    <cfRule type="cellIs" dxfId="13471" priority="2246" stopIfTrue="1" operator="lessThan">
      <formula>0</formula>
    </cfRule>
    <cfRule type="cellIs" dxfId="13470" priority="2247" stopIfTrue="1" operator="greaterThan">
      <formula>0</formula>
    </cfRule>
  </conditionalFormatting>
  <conditionalFormatting sqref="O31:P31">
    <cfRule type="cellIs" dxfId="13469" priority="2243" stopIfTrue="1" operator="lessThan">
      <formula>0</formula>
    </cfRule>
    <cfRule type="cellIs" dxfId="13468" priority="2244" stopIfTrue="1" operator="greaterThan">
      <formula>0</formula>
    </cfRule>
  </conditionalFormatting>
  <conditionalFormatting sqref="O31:P31">
    <cfRule type="cellIs" dxfId="13467" priority="2240" stopIfTrue="1" operator="lessThan">
      <formula>0</formula>
    </cfRule>
    <cfRule type="cellIs" dxfId="13466" priority="2241" stopIfTrue="1" operator="greaterThan">
      <formula>0</formula>
    </cfRule>
  </conditionalFormatting>
  <conditionalFormatting sqref="O31:P31">
    <cfRule type="cellIs" dxfId="13465" priority="2237" stopIfTrue="1" operator="lessThan">
      <formula>0</formula>
    </cfRule>
    <cfRule type="cellIs" dxfId="13464" priority="2238" stopIfTrue="1" operator="greaterThan">
      <formula>0</formula>
    </cfRule>
  </conditionalFormatting>
  <conditionalFormatting sqref="O31:P31">
    <cfRule type="cellIs" dxfId="13463" priority="2234" stopIfTrue="1" operator="lessThan">
      <formula>0</formula>
    </cfRule>
    <cfRule type="cellIs" dxfId="13462" priority="2235" stopIfTrue="1" operator="greaterThan">
      <formula>0</formula>
    </cfRule>
  </conditionalFormatting>
  <conditionalFormatting sqref="O31:P31">
    <cfRule type="cellIs" dxfId="13461" priority="2231" stopIfTrue="1" operator="lessThan">
      <formula>0</formula>
    </cfRule>
    <cfRule type="cellIs" dxfId="13460" priority="2232" stopIfTrue="1" operator="greaterThan">
      <formula>0</formula>
    </cfRule>
  </conditionalFormatting>
  <conditionalFormatting sqref="O31:P31">
    <cfRule type="cellIs" dxfId="13459" priority="2228" stopIfTrue="1" operator="lessThan">
      <formula>0</formula>
    </cfRule>
    <cfRule type="cellIs" dxfId="13458" priority="2229" stopIfTrue="1" operator="greaterThan">
      <formula>0</formula>
    </cfRule>
  </conditionalFormatting>
  <conditionalFormatting sqref="O31:P31">
    <cfRule type="cellIs" dxfId="13457" priority="2225" stopIfTrue="1" operator="lessThan">
      <formula>0</formula>
    </cfRule>
    <cfRule type="cellIs" dxfId="13456" priority="2226" stopIfTrue="1" operator="greaterThan">
      <formula>0</formula>
    </cfRule>
  </conditionalFormatting>
  <conditionalFormatting sqref="O31:P31">
    <cfRule type="cellIs" dxfId="13455" priority="2222" stopIfTrue="1" operator="lessThan">
      <formula>0</formula>
    </cfRule>
    <cfRule type="cellIs" dxfId="13454" priority="2223" stopIfTrue="1" operator="greaterThan">
      <formula>0</formula>
    </cfRule>
  </conditionalFormatting>
  <conditionalFormatting sqref="O31:P31">
    <cfRule type="cellIs" dxfId="13453" priority="2219" stopIfTrue="1" operator="lessThan">
      <formula>0</formula>
    </cfRule>
    <cfRule type="cellIs" dxfId="13452" priority="2220" stopIfTrue="1" operator="greaterThan">
      <formula>0</formula>
    </cfRule>
  </conditionalFormatting>
  <conditionalFormatting sqref="O31:P31">
    <cfRule type="cellIs" dxfId="13451" priority="2216" stopIfTrue="1" operator="lessThan">
      <formula>0</formula>
    </cfRule>
    <cfRule type="cellIs" dxfId="13450" priority="2217" stopIfTrue="1" operator="greaterThan">
      <formula>0</formula>
    </cfRule>
  </conditionalFormatting>
  <conditionalFormatting sqref="O31:P31">
    <cfRule type="cellIs" dxfId="13449" priority="2213" stopIfTrue="1" operator="lessThan">
      <formula>0</formula>
    </cfRule>
    <cfRule type="cellIs" dxfId="13448" priority="2214" stopIfTrue="1" operator="greaterThan">
      <formula>0</formula>
    </cfRule>
  </conditionalFormatting>
  <conditionalFormatting sqref="O31:P31">
    <cfRule type="cellIs" dxfId="13447" priority="2210" stopIfTrue="1" operator="lessThan">
      <formula>0</formula>
    </cfRule>
    <cfRule type="cellIs" dxfId="13446" priority="2211" stopIfTrue="1" operator="greaterThan">
      <formula>0</formula>
    </cfRule>
  </conditionalFormatting>
  <conditionalFormatting sqref="O31:P31">
    <cfRule type="cellIs" dxfId="13445" priority="2207" stopIfTrue="1" operator="lessThan">
      <formula>0</formula>
    </cfRule>
    <cfRule type="cellIs" dxfId="13444" priority="2208" stopIfTrue="1" operator="greaterThan">
      <formula>0</formula>
    </cfRule>
  </conditionalFormatting>
  <conditionalFormatting sqref="O31:P31">
    <cfRule type="cellIs" dxfId="13443" priority="2204" stopIfTrue="1" operator="lessThan">
      <formula>0</formula>
    </cfRule>
    <cfRule type="cellIs" dxfId="13442" priority="2205" stopIfTrue="1" operator="greaterThan">
      <formula>0</formula>
    </cfRule>
  </conditionalFormatting>
  <conditionalFormatting sqref="O31:P31">
    <cfRule type="cellIs" dxfId="13441" priority="2201" stopIfTrue="1" operator="lessThan">
      <formula>0</formula>
    </cfRule>
    <cfRule type="cellIs" dxfId="13440" priority="2202" stopIfTrue="1" operator="greaterThan">
      <formula>0</formula>
    </cfRule>
  </conditionalFormatting>
  <conditionalFormatting sqref="O31:P31">
    <cfRule type="cellIs" dxfId="13439" priority="2198" stopIfTrue="1" operator="lessThan">
      <formula>0</formula>
    </cfRule>
    <cfRule type="cellIs" dxfId="13438" priority="2199" stopIfTrue="1" operator="greaterThan">
      <formula>0</formula>
    </cfRule>
  </conditionalFormatting>
  <conditionalFormatting sqref="O31:P31">
    <cfRule type="cellIs" dxfId="13437" priority="2195" stopIfTrue="1" operator="lessThan">
      <formula>0</formula>
    </cfRule>
    <cfRule type="cellIs" dxfId="13436" priority="2196" stopIfTrue="1" operator="greaterThan">
      <formula>0</formula>
    </cfRule>
  </conditionalFormatting>
  <conditionalFormatting sqref="O31:P31">
    <cfRule type="cellIs" dxfId="13435" priority="2192" stopIfTrue="1" operator="lessThan">
      <formula>0</formula>
    </cfRule>
    <cfRule type="cellIs" dxfId="13434" priority="2193" stopIfTrue="1" operator="greaterThan">
      <formula>0</formula>
    </cfRule>
  </conditionalFormatting>
  <conditionalFormatting sqref="O31:P31">
    <cfRule type="cellIs" dxfId="13433" priority="2189" stopIfTrue="1" operator="lessThan">
      <formula>0</formula>
    </cfRule>
    <cfRule type="cellIs" dxfId="13432" priority="2190" stopIfTrue="1" operator="greaterThan">
      <formula>0</formula>
    </cfRule>
  </conditionalFormatting>
  <conditionalFormatting sqref="O31:P31">
    <cfRule type="cellIs" dxfId="13431" priority="2186" stopIfTrue="1" operator="lessThan">
      <formula>0</formula>
    </cfRule>
    <cfRule type="cellIs" dxfId="13430" priority="2187" stopIfTrue="1" operator="greaterThan">
      <formula>0</formula>
    </cfRule>
  </conditionalFormatting>
  <conditionalFormatting sqref="O31:P31">
    <cfRule type="cellIs" dxfId="13429" priority="2183" stopIfTrue="1" operator="lessThan">
      <formula>0</formula>
    </cfRule>
    <cfRule type="cellIs" dxfId="13428" priority="2184" stopIfTrue="1" operator="greaterThan">
      <formula>0</formula>
    </cfRule>
  </conditionalFormatting>
  <conditionalFormatting sqref="O31:P31">
    <cfRule type="cellIs" dxfId="13427" priority="2180" stopIfTrue="1" operator="lessThan">
      <formula>0</formula>
    </cfRule>
    <cfRule type="cellIs" dxfId="13426" priority="2181" stopIfTrue="1" operator="greaterThan">
      <formula>0</formula>
    </cfRule>
  </conditionalFormatting>
  <conditionalFormatting sqref="O31:P31">
    <cfRule type="cellIs" dxfId="13425" priority="2177" stopIfTrue="1" operator="lessThan">
      <formula>0</formula>
    </cfRule>
    <cfRule type="cellIs" dxfId="13424" priority="2178" stopIfTrue="1" operator="greaterThan">
      <formula>0</formula>
    </cfRule>
  </conditionalFormatting>
  <conditionalFormatting sqref="O31:P31">
    <cfRule type="cellIs" dxfId="13423" priority="2174" stopIfTrue="1" operator="lessThan">
      <formula>0</formula>
    </cfRule>
    <cfRule type="cellIs" dxfId="13422" priority="2175" stopIfTrue="1" operator="greaterThan">
      <formula>0</formula>
    </cfRule>
  </conditionalFormatting>
  <conditionalFormatting sqref="O31:P31">
    <cfRule type="cellIs" dxfId="13421" priority="2171" stopIfTrue="1" operator="lessThan">
      <formula>0</formula>
    </cfRule>
    <cfRule type="cellIs" dxfId="13420" priority="2172" stopIfTrue="1" operator="greaterThan">
      <formula>0</formula>
    </cfRule>
  </conditionalFormatting>
  <conditionalFormatting sqref="O31:P31">
    <cfRule type="cellIs" dxfId="13419" priority="2168" stopIfTrue="1" operator="lessThan">
      <formula>0</formula>
    </cfRule>
    <cfRule type="cellIs" dxfId="13418" priority="2169" stopIfTrue="1" operator="greaterThan">
      <formula>0</formula>
    </cfRule>
  </conditionalFormatting>
  <conditionalFormatting sqref="O31:P31">
    <cfRule type="cellIs" dxfId="13417" priority="2165" stopIfTrue="1" operator="lessThan">
      <formula>0</formula>
    </cfRule>
    <cfRule type="cellIs" dxfId="13416" priority="2166" stopIfTrue="1" operator="greaterThan">
      <formula>0</formula>
    </cfRule>
  </conditionalFormatting>
  <conditionalFormatting sqref="O31:P31">
    <cfRule type="cellIs" dxfId="13415" priority="2162" stopIfTrue="1" operator="lessThan">
      <formula>0</formula>
    </cfRule>
    <cfRule type="cellIs" dxfId="13414" priority="2163" stopIfTrue="1" operator="greaterThan">
      <formula>0</formula>
    </cfRule>
  </conditionalFormatting>
  <conditionalFormatting sqref="O31:P31">
    <cfRule type="cellIs" dxfId="13413" priority="2159" stopIfTrue="1" operator="lessThan">
      <formula>0</formula>
    </cfRule>
    <cfRule type="cellIs" dxfId="13412" priority="2160" stopIfTrue="1" operator="greaterThan">
      <formula>0</formula>
    </cfRule>
  </conditionalFormatting>
  <conditionalFormatting sqref="O31:P31">
    <cfRule type="cellIs" dxfId="13411" priority="2156" stopIfTrue="1" operator="lessThan">
      <formula>0</formula>
    </cfRule>
    <cfRule type="cellIs" dxfId="13410" priority="2157" stopIfTrue="1" operator="greaterThan">
      <formula>0</formula>
    </cfRule>
  </conditionalFormatting>
  <conditionalFormatting sqref="O31:P31">
    <cfRule type="cellIs" dxfId="13409" priority="2153" stopIfTrue="1" operator="lessThan">
      <formula>0</formula>
    </cfRule>
    <cfRule type="cellIs" dxfId="13408" priority="2154" stopIfTrue="1" operator="greaterThan">
      <formula>0</formula>
    </cfRule>
  </conditionalFormatting>
  <conditionalFormatting sqref="O31:P31">
    <cfRule type="cellIs" dxfId="13407" priority="2150" stopIfTrue="1" operator="lessThan">
      <formula>0</formula>
    </cfRule>
    <cfRule type="cellIs" dxfId="13406" priority="2151" stopIfTrue="1" operator="greaterThan">
      <formula>0</formula>
    </cfRule>
  </conditionalFormatting>
  <conditionalFormatting sqref="O31:P31">
    <cfRule type="cellIs" dxfId="13405" priority="2147" stopIfTrue="1" operator="lessThan">
      <formula>0</formula>
    </cfRule>
    <cfRule type="cellIs" dxfId="13404" priority="2148" stopIfTrue="1" operator="greaterThan">
      <formula>0</formula>
    </cfRule>
  </conditionalFormatting>
  <conditionalFormatting sqref="O31:P31">
    <cfRule type="cellIs" dxfId="13403" priority="2144" stopIfTrue="1" operator="lessThan">
      <formula>0</formula>
    </cfRule>
    <cfRule type="cellIs" dxfId="13402" priority="2145" stopIfTrue="1" operator="greaterThan">
      <formula>0</formula>
    </cfRule>
  </conditionalFormatting>
  <conditionalFormatting sqref="O33:P33">
    <cfRule type="cellIs" dxfId="13401" priority="2141" stopIfTrue="1" operator="lessThan">
      <formula>0</formula>
    </cfRule>
    <cfRule type="cellIs" dxfId="13400" priority="2142" stopIfTrue="1" operator="greaterThan">
      <formula>0</formula>
    </cfRule>
  </conditionalFormatting>
  <conditionalFormatting sqref="O33:P33">
    <cfRule type="cellIs" dxfId="13399" priority="2138" stopIfTrue="1" operator="lessThan">
      <formula>0</formula>
    </cfRule>
    <cfRule type="cellIs" dxfId="13398" priority="2139" stopIfTrue="1" operator="greaterThan">
      <formula>0</formula>
    </cfRule>
  </conditionalFormatting>
  <conditionalFormatting sqref="O33:P33">
    <cfRule type="cellIs" dxfId="13397" priority="2135" stopIfTrue="1" operator="lessThan">
      <formula>0</formula>
    </cfRule>
    <cfRule type="cellIs" dxfId="13396" priority="2136" stopIfTrue="1" operator="greaterThan">
      <formula>0</formula>
    </cfRule>
  </conditionalFormatting>
  <conditionalFormatting sqref="O33:P33">
    <cfRule type="cellIs" dxfId="13395" priority="2132" stopIfTrue="1" operator="lessThan">
      <formula>0</formula>
    </cfRule>
    <cfRule type="cellIs" dxfId="13394" priority="2133" stopIfTrue="1" operator="greaterThan">
      <formula>0</formula>
    </cfRule>
  </conditionalFormatting>
  <conditionalFormatting sqref="O33:P33">
    <cfRule type="cellIs" dxfId="13393" priority="2129" stopIfTrue="1" operator="lessThan">
      <formula>0</formula>
    </cfRule>
    <cfRule type="cellIs" dxfId="13392" priority="2130" stopIfTrue="1" operator="greaterThan">
      <formula>0</formula>
    </cfRule>
  </conditionalFormatting>
  <conditionalFormatting sqref="O33:P33">
    <cfRule type="cellIs" dxfId="13391" priority="2126" stopIfTrue="1" operator="lessThan">
      <formula>0</formula>
    </cfRule>
    <cfRule type="cellIs" dxfId="13390" priority="2127" stopIfTrue="1" operator="greaterThan">
      <formula>0</formula>
    </cfRule>
  </conditionalFormatting>
  <conditionalFormatting sqref="O33:P33">
    <cfRule type="cellIs" dxfId="13389" priority="2123" stopIfTrue="1" operator="lessThan">
      <formula>0</formula>
    </cfRule>
    <cfRule type="cellIs" dxfId="13388" priority="2124" stopIfTrue="1" operator="greaterThan">
      <formula>0</formula>
    </cfRule>
  </conditionalFormatting>
  <conditionalFormatting sqref="O33:P33">
    <cfRule type="cellIs" dxfId="13387" priority="2120" stopIfTrue="1" operator="lessThan">
      <formula>0</formula>
    </cfRule>
    <cfRule type="cellIs" dxfId="13386" priority="2121" stopIfTrue="1" operator="greaterThan">
      <formula>0</formula>
    </cfRule>
  </conditionalFormatting>
  <conditionalFormatting sqref="O33:P33">
    <cfRule type="cellIs" dxfId="13385" priority="2117" stopIfTrue="1" operator="lessThan">
      <formula>0</formula>
    </cfRule>
    <cfRule type="cellIs" dxfId="13384" priority="2118" stopIfTrue="1" operator="greaterThan">
      <formula>0</formula>
    </cfRule>
  </conditionalFormatting>
  <conditionalFormatting sqref="O33:P33">
    <cfRule type="cellIs" dxfId="13383" priority="2114" stopIfTrue="1" operator="lessThan">
      <formula>0</formula>
    </cfRule>
    <cfRule type="cellIs" dxfId="13382" priority="2115" stopIfTrue="1" operator="greaterThan">
      <formula>0</formula>
    </cfRule>
  </conditionalFormatting>
  <conditionalFormatting sqref="O33:P33">
    <cfRule type="cellIs" dxfId="13381" priority="2111" stopIfTrue="1" operator="lessThan">
      <formula>0</formula>
    </cfRule>
    <cfRule type="cellIs" dxfId="13380" priority="2112" stopIfTrue="1" operator="greaterThan">
      <formula>0</formula>
    </cfRule>
  </conditionalFormatting>
  <conditionalFormatting sqref="O33:P33">
    <cfRule type="cellIs" dxfId="13379" priority="2108" stopIfTrue="1" operator="lessThan">
      <formula>0</formula>
    </cfRule>
    <cfRule type="cellIs" dxfId="13378" priority="2109" stopIfTrue="1" operator="greaterThan">
      <formula>0</formula>
    </cfRule>
  </conditionalFormatting>
  <conditionalFormatting sqref="O33:P33">
    <cfRule type="cellIs" dxfId="13377" priority="2105" stopIfTrue="1" operator="lessThan">
      <formula>0</formula>
    </cfRule>
    <cfRule type="cellIs" dxfId="13376" priority="2106" stopIfTrue="1" operator="greaterThan">
      <formula>0</formula>
    </cfRule>
  </conditionalFormatting>
  <conditionalFormatting sqref="O33:P33">
    <cfRule type="cellIs" dxfId="13375" priority="2102" stopIfTrue="1" operator="lessThan">
      <formula>0</formula>
    </cfRule>
    <cfRule type="cellIs" dxfId="13374" priority="2103" stopIfTrue="1" operator="greaterThan">
      <formula>0</formula>
    </cfRule>
  </conditionalFormatting>
  <conditionalFormatting sqref="O33:P33">
    <cfRule type="cellIs" dxfId="13373" priority="2099" stopIfTrue="1" operator="lessThan">
      <formula>0</formula>
    </cfRule>
    <cfRule type="cellIs" dxfId="13372" priority="2100" stopIfTrue="1" operator="greaterThan">
      <formula>0</formula>
    </cfRule>
  </conditionalFormatting>
  <conditionalFormatting sqref="O33:P33">
    <cfRule type="cellIs" dxfId="13371" priority="2096" stopIfTrue="1" operator="lessThan">
      <formula>0</formula>
    </cfRule>
    <cfRule type="cellIs" dxfId="13370" priority="2097" stopIfTrue="1" operator="greaterThan">
      <formula>0</formula>
    </cfRule>
  </conditionalFormatting>
  <conditionalFormatting sqref="O33:P33">
    <cfRule type="cellIs" dxfId="13369" priority="2093" stopIfTrue="1" operator="lessThan">
      <formula>0</formula>
    </cfRule>
    <cfRule type="cellIs" dxfId="13368" priority="2094" stopIfTrue="1" operator="greaterThan">
      <formula>0</formula>
    </cfRule>
  </conditionalFormatting>
  <conditionalFormatting sqref="O33:P33">
    <cfRule type="cellIs" dxfId="13367" priority="2090" stopIfTrue="1" operator="lessThan">
      <formula>0</formula>
    </cfRule>
    <cfRule type="cellIs" dxfId="13366" priority="2091" stopIfTrue="1" operator="greaterThan">
      <formula>0</formula>
    </cfRule>
  </conditionalFormatting>
  <conditionalFormatting sqref="O33:P33">
    <cfRule type="cellIs" dxfId="13365" priority="2087" stopIfTrue="1" operator="lessThan">
      <formula>0</formula>
    </cfRule>
    <cfRule type="cellIs" dxfId="13364" priority="2088" stopIfTrue="1" operator="greaterThan">
      <formula>0</formula>
    </cfRule>
  </conditionalFormatting>
  <conditionalFormatting sqref="O33:P33">
    <cfRule type="cellIs" dxfId="13363" priority="2084" stopIfTrue="1" operator="lessThan">
      <formula>0</formula>
    </cfRule>
    <cfRule type="cellIs" dxfId="13362" priority="2085" stopIfTrue="1" operator="greaterThan">
      <formula>0</formula>
    </cfRule>
  </conditionalFormatting>
  <conditionalFormatting sqref="O33:P33">
    <cfRule type="cellIs" dxfId="13361" priority="2081" stopIfTrue="1" operator="lessThan">
      <formula>0</formula>
    </cfRule>
    <cfRule type="cellIs" dxfId="13360" priority="2082" stopIfTrue="1" operator="greaterThan">
      <formula>0</formula>
    </cfRule>
  </conditionalFormatting>
  <conditionalFormatting sqref="O33:P33">
    <cfRule type="cellIs" dxfId="13359" priority="2078" stopIfTrue="1" operator="lessThan">
      <formula>0</formula>
    </cfRule>
    <cfRule type="cellIs" dxfId="13358" priority="2079" stopIfTrue="1" operator="greaterThan">
      <formula>0</formula>
    </cfRule>
  </conditionalFormatting>
  <conditionalFormatting sqref="O33:P33">
    <cfRule type="cellIs" dxfId="13357" priority="2075" stopIfTrue="1" operator="lessThan">
      <formula>0</formula>
    </cfRule>
    <cfRule type="cellIs" dxfId="13356" priority="2076" stopIfTrue="1" operator="greaterThan">
      <formula>0</formula>
    </cfRule>
  </conditionalFormatting>
  <conditionalFormatting sqref="O33:P33">
    <cfRule type="cellIs" dxfId="13355" priority="2072" stopIfTrue="1" operator="lessThan">
      <formula>0</formula>
    </cfRule>
    <cfRule type="cellIs" dxfId="13354" priority="2073" stopIfTrue="1" operator="greaterThan">
      <formula>0</formula>
    </cfRule>
  </conditionalFormatting>
  <conditionalFormatting sqref="O33:P33">
    <cfRule type="cellIs" dxfId="13353" priority="2069" stopIfTrue="1" operator="lessThan">
      <formula>0</formula>
    </cfRule>
    <cfRule type="cellIs" dxfId="13352" priority="2070" stopIfTrue="1" operator="greaterThan">
      <formula>0</formula>
    </cfRule>
  </conditionalFormatting>
  <conditionalFormatting sqref="O33:P33">
    <cfRule type="cellIs" dxfId="13351" priority="2066" stopIfTrue="1" operator="lessThan">
      <formula>0</formula>
    </cfRule>
    <cfRule type="cellIs" dxfId="13350" priority="2067" stopIfTrue="1" operator="greaterThan">
      <formula>0</formula>
    </cfRule>
  </conditionalFormatting>
  <conditionalFormatting sqref="O33:P33">
    <cfRule type="cellIs" dxfId="13349" priority="2063" stopIfTrue="1" operator="lessThan">
      <formula>0</formula>
    </cfRule>
    <cfRule type="cellIs" dxfId="13348" priority="2064" stopIfTrue="1" operator="greaterThan">
      <formula>0</formula>
    </cfRule>
  </conditionalFormatting>
  <conditionalFormatting sqref="O33:P33">
    <cfRule type="cellIs" dxfId="13347" priority="2060" stopIfTrue="1" operator="lessThan">
      <formula>0</formula>
    </cfRule>
    <cfRule type="cellIs" dxfId="13346" priority="2061" stopIfTrue="1" operator="greaterThan">
      <formula>0</formula>
    </cfRule>
  </conditionalFormatting>
  <conditionalFormatting sqref="O33:P33">
    <cfRule type="cellIs" dxfId="13345" priority="2057" stopIfTrue="1" operator="lessThan">
      <formula>0</formula>
    </cfRule>
    <cfRule type="cellIs" dxfId="13344" priority="2058" stopIfTrue="1" operator="greaterThan">
      <formula>0</formula>
    </cfRule>
  </conditionalFormatting>
  <conditionalFormatting sqref="O33:P33">
    <cfRule type="cellIs" dxfId="13343" priority="2054" stopIfTrue="1" operator="lessThan">
      <formula>0</formula>
    </cfRule>
    <cfRule type="cellIs" dxfId="13342" priority="2055" stopIfTrue="1" operator="greaterThan">
      <formula>0</formula>
    </cfRule>
  </conditionalFormatting>
  <conditionalFormatting sqref="O33:P33">
    <cfRule type="cellIs" dxfId="13341" priority="2051" stopIfTrue="1" operator="lessThan">
      <formula>0</formula>
    </cfRule>
    <cfRule type="cellIs" dxfId="13340" priority="2052" stopIfTrue="1" operator="greaterThan">
      <formula>0</formula>
    </cfRule>
  </conditionalFormatting>
  <conditionalFormatting sqref="O33:P33">
    <cfRule type="cellIs" dxfId="13339" priority="2048" stopIfTrue="1" operator="lessThan">
      <formula>0</formula>
    </cfRule>
    <cfRule type="cellIs" dxfId="13338" priority="2049" stopIfTrue="1" operator="greaterThan">
      <formula>0</formula>
    </cfRule>
  </conditionalFormatting>
  <conditionalFormatting sqref="O33:P33">
    <cfRule type="cellIs" dxfId="13337" priority="2045" stopIfTrue="1" operator="lessThan">
      <formula>0</formula>
    </cfRule>
    <cfRule type="cellIs" dxfId="13336" priority="2046" stopIfTrue="1" operator="greaterThan">
      <formula>0</formula>
    </cfRule>
  </conditionalFormatting>
  <conditionalFormatting sqref="O33:P33">
    <cfRule type="cellIs" dxfId="13335" priority="2042" stopIfTrue="1" operator="lessThan">
      <formula>0</formula>
    </cfRule>
    <cfRule type="cellIs" dxfId="13334" priority="2043" stopIfTrue="1" operator="greaterThan">
      <formula>0</formula>
    </cfRule>
  </conditionalFormatting>
  <conditionalFormatting sqref="O33:P33">
    <cfRule type="cellIs" dxfId="13333" priority="2039" stopIfTrue="1" operator="lessThan">
      <formula>0</formula>
    </cfRule>
    <cfRule type="cellIs" dxfId="13332" priority="2040" stopIfTrue="1" operator="greaterThan">
      <formula>0</formula>
    </cfRule>
  </conditionalFormatting>
  <conditionalFormatting sqref="O33:P33">
    <cfRule type="cellIs" dxfId="13331" priority="2036" stopIfTrue="1" operator="lessThan">
      <formula>0</formula>
    </cfRule>
    <cfRule type="cellIs" dxfId="13330" priority="2037" stopIfTrue="1" operator="greaterThan">
      <formula>0</formula>
    </cfRule>
  </conditionalFormatting>
  <conditionalFormatting sqref="O33:P33">
    <cfRule type="cellIs" dxfId="13329" priority="2033" stopIfTrue="1" operator="lessThan">
      <formula>0</formula>
    </cfRule>
    <cfRule type="cellIs" dxfId="13328" priority="2034" stopIfTrue="1" operator="greaterThan">
      <formula>0</formula>
    </cfRule>
  </conditionalFormatting>
  <conditionalFormatting sqref="O33:P33">
    <cfRule type="cellIs" dxfId="13327" priority="2030" stopIfTrue="1" operator="lessThan">
      <formula>0</formula>
    </cfRule>
    <cfRule type="cellIs" dxfId="13326" priority="2031" stopIfTrue="1" operator="greaterThan">
      <formula>0</formula>
    </cfRule>
  </conditionalFormatting>
  <conditionalFormatting sqref="O33:P33">
    <cfRule type="cellIs" dxfId="13325" priority="2027" stopIfTrue="1" operator="lessThan">
      <formula>0</formula>
    </cfRule>
    <cfRule type="cellIs" dxfId="13324" priority="2028" stopIfTrue="1" operator="greaterThan">
      <formula>0</formula>
    </cfRule>
  </conditionalFormatting>
  <conditionalFormatting sqref="O33:P33">
    <cfRule type="cellIs" dxfId="13323" priority="2024" stopIfTrue="1" operator="lessThan">
      <formula>0</formula>
    </cfRule>
    <cfRule type="cellIs" dxfId="13322" priority="2025" stopIfTrue="1" operator="greaterThan">
      <formula>0</formula>
    </cfRule>
  </conditionalFormatting>
  <conditionalFormatting sqref="O33:P33">
    <cfRule type="cellIs" dxfId="13321" priority="2021" stopIfTrue="1" operator="lessThan">
      <formula>0</formula>
    </cfRule>
    <cfRule type="cellIs" dxfId="13320" priority="2022" stopIfTrue="1" operator="greaterThan">
      <formula>0</formula>
    </cfRule>
  </conditionalFormatting>
  <conditionalFormatting sqref="O33:P33">
    <cfRule type="cellIs" dxfId="13319" priority="2018" stopIfTrue="1" operator="lessThan">
      <formula>0</formula>
    </cfRule>
    <cfRule type="cellIs" dxfId="13318" priority="2019" stopIfTrue="1" operator="greaterThan">
      <formula>0</formula>
    </cfRule>
  </conditionalFormatting>
  <conditionalFormatting sqref="O35:P35">
    <cfRule type="cellIs" dxfId="13317" priority="2015" stopIfTrue="1" operator="lessThan">
      <formula>0</formula>
    </cfRule>
    <cfRule type="cellIs" dxfId="13316" priority="2016" stopIfTrue="1" operator="greaterThan">
      <formula>0</formula>
    </cfRule>
  </conditionalFormatting>
  <conditionalFormatting sqref="O35:P35">
    <cfRule type="cellIs" dxfId="13315" priority="2012" stopIfTrue="1" operator="lessThan">
      <formula>0</formula>
    </cfRule>
    <cfRule type="cellIs" dxfId="13314" priority="2013" stopIfTrue="1" operator="greaterThan">
      <formula>0</formula>
    </cfRule>
  </conditionalFormatting>
  <conditionalFormatting sqref="O35:P35">
    <cfRule type="cellIs" dxfId="13313" priority="2009" stopIfTrue="1" operator="lessThan">
      <formula>0</formula>
    </cfRule>
    <cfRule type="cellIs" dxfId="13312" priority="2010" stopIfTrue="1" operator="greaterThan">
      <formula>0</formula>
    </cfRule>
  </conditionalFormatting>
  <conditionalFormatting sqref="O35:P35">
    <cfRule type="cellIs" dxfId="13311" priority="2006" stopIfTrue="1" operator="lessThan">
      <formula>0</formula>
    </cfRule>
    <cfRule type="cellIs" dxfId="13310" priority="2007" stopIfTrue="1" operator="greaterThan">
      <formula>0</formula>
    </cfRule>
  </conditionalFormatting>
  <conditionalFormatting sqref="O35:P35">
    <cfRule type="cellIs" dxfId="13309" priority="2003" stopIfTrue="1" operator="lessThan">
      <formula>0</formula>
    </cfRule>
    <cfRule type="cellIs" dxfId="13308" priority="2004" stopIfTrue="1" operator="greaterThan">
      <formula>0</formula>
    </cfRule>
  </conditionalFormatting>
  <conditionalFormatting sqref="O35:P35">
    <cfRule type="cellIs" dxfId="13307" priority="2000" stopIfTrue="1" operator="lessThan">
      <formula>0</formula>
    </cfRule>
    <cfRule type="cellIs" dxfId="13306" priority="2001" stopIfTrue="1" operator="greaterThan">
      <formula>0</formula>
    </cfRule>
  </conditionalFormatting>
  <conditionalFormatting sqref="O35:P35">
    <cfRule type="cellIs" dxfId="13305" priority="1997" stopIfTrue="1" operator="lessThan">
      <formula>0</formula>
    </cfRule>
    <cfRule type="cellIs" dxfId="13304" priority="1998" stopIfTrue="1" operator="greaterThan">
      <formula>0</formula>
    </cfRule>
  </conditionalFormatting>
  <conditionalFormatting sqref="O35:P35">
    <cfRule type="cellIs" dxfId="13303" priority="1994" stopIfTrue="1" operator="lessThan">
      <formula>0</formula>
    </cfRule>
    <cfRule type="cellIs" dxfId="13302" priority="1995" stopIfTrue="1" operator="greaterThan">
      <formula>0</formula>
    </cfRule>
  </conditionalFormatting>
  <conditionalFormatting sqref="O35:P35">
    <cfRule type="cellIs" dxfId="13301" priority="1991" stopIfTrue="1" operator="lessThan">
      <formula>0</formula>
    </cfRule>
    <cfRule type="cellIs" dxfId="13300" priority="1992" stopIfTrue="1" operator="greaterThan">
      <formula>0</formula>
    </cfRule>
  </conditionalFormatting>
  <conditionalFormatting sqref="O35:P35">
    <cfRule type="cellIs" dxfId="13299" priority="1988" stopIfTrue="1" operator="lessThan">
      <formula>0</formula>
    </cfRule>
    <cfRule type="cellIs" dxfId="13298" priority="1989" stopIfTrue="1" operator="greaterThan">
      <formula>0</formula>
    </cfRule>
  </conditionalFormatting>
  <conditionalFormatting sqref="O35:P35">
    <cfRule type="cellIs" dxfId="13297" priority="1985" stopIfTrue="1" operator="lessThan">
      <formula>0</formula>
    </cfRule>
    <cfRule type="cellIs" dxfId="13296" priority="1986" stopIfTrue="1" operator="greaterThan">
      <formula>0</formula>
    </cfRule>
  </conditionalFormatting>
  <conditionalFormatting sqref="O35:P35">
    <cfRule type="cellIs" dxfId="13295" priority="1982" stopIfTrue="1" operator="lessThan">
      <formula>0</formula>
    </cfRule>
    <cfRule type="cellIs" dxfId="13294" priority="1983" stopIfTrue="1" operator="greaterThan">
      <formula>0</formula>
    </cfRule>
  </conditionalFormatting>
  <conditionalFormatting sqref="O35:P35">
    <cfRule type="cellIs" dxfId="13293" priority="1979" stopIfTrue="1" operator="lessThan">
      <formula>0</formula>
    </cfRule>
    <cfRule type="cellIs" dxfId="13292" priority="1980" stopIfTrue="1" operator="greaterThan">
      <formula>0</formula>
    </cfRule>
  </conditionalFormatting>
  <conditionalFormatting sqref="O35:P35">
    <cfRule type="cellIs" dxfId="13291" priority="1976" stopIfTrue="1" operator="lessThan">
      <formula>0</formula>
    </cfRule>
    <cfRule type="cellIs" dxfId="13290" priority="1977" stopIfTrue="1" operator="greaterThan">
      <formula>0</formula>
    </cfRule>
  </conditionalFormatting>
  <conditionalFormatting sqref="O35:P35">
    <cfRule type="cellIs" dxfId="13289" priority="1973" stopIfTrue="1" operator="lessThan">
      <formula>0</formula>
    </cfRule>
    <cfRule type="cellIs" dxfId="13288" priority="1974" stopIfTrue="1" operator="greaterThan">
      <formula>0</formula>
    </cfRule>
  </conditionalFormatting>
  <conditionalFormatting sqref="O35:P35">
    <cfRule type="cellIs" dxfId="13287" priority="1970" stopIfTrue="1" operator="lessThan">
      <formula>0</formula>
    </cfRule>
    <cfRule type="cellIs" dxfId="13286" priority="1971" stopIfTrue="1" operator="greaterThan">
      <formula>0</formula>
    </cfRule>
  </conditionalFormatting>
  <conditionalFormatting sqref="O35:P35">
    <cfRule type="cellIs" dxfId="13285" priority="1967" stopIfTrue="1" operator="lessThan">
      <formula>0</formula>
    </cfRule>
    <cfRule type="cellIs" dxfId="13284" priority="1968" stopIfTrue="1" operator="greaterThan">
      <formula>0</formula>
    </cfRule>
  </conditionalFormatting>
  <conditionalFormatting sqref="O35:P35">
    <cfRule type="cellIs" dxfId="13283" priority="1964" stopIfTrue="1" operator="lessThan">
      <formula>0</formula>
    </cfRule>
    <cfRule type="cellIs" dxfId="13282" priority="1965" stopIfTrue="1" operator="greaterThan">
      <formula>0</formula>
    </cfRule>
  </conditionalFormatting>
  <conditionalFormatting sqref="O35:P35">
    <cfRule type="cellIs" dxfId="13281" priority="1961" stopIfTrue="1" operator="lessThan">
      <formula>0</formula>
    </cfRule>
    <cfRule type="cellIs" dxfId="13280" priority="1962" stopIfTrue="1" operator="greaterThan">
      <formula>0</formula>
    </cfRule>
  </conditionalFormatting>
  <conditionalFormatting sqref="O35:P35">
    <cfRule type="cellIs" dxfId="13279" priority="1958" stopIfTrue="1" operator="lessThan">
      <formula>0</formula>
    </cfRule>
    <cfRule type="cellIs" dxfId="13278" priority="1959" stopIfTrue="1" operator="greaterThan">
      <formula>0</formula>
    </cfRule>
  </conditionalFormatting>
  <conditionalFormatting sqref="O35:P35">
    <cfRule type="cellIs" dxfId="13277" priority="1955" stopIfTrue="1" operator="lessThan">
      <formula>0</formula>
    </cfRule>
    <cfRule type="cellIs" dxfId="13276" priority="1956" stopIfTrue="1" operator="greaterThan">
      <formula>0</formula>
    </cfRule>
  </conditionalFormatting>
  <conditionalFormatting sqref="O35:P35">
    <cfRule type="cellIs" dxfId="13275" priority="1952" stopIfTrue="1" operator="lessThan">
      <formula>0</formula>
    </cfRule>
    <cfRule type="cellIs" dxfId="13274" priority="1953" stopIfTrue="1" operator="greaterThan">
      <formula>0</formula>
    </cfRule>
  </conditionalFormatting>
  <conditionalFormatting sqref="O35:P35">
    <cfRule type="cellIs" dxfId="13273" priority="1949" stopIfTrue="1" operator="lessThan">
      <formula>0</formula>
    </cfRule>
    <cfRule type="cellIs" dxfId="13272" priority="1950" stopIfTrue="1" operator="greaterThan">
      <formula>0</formula>
    </cfRule>
  </conditionalFormatting>
  <conditionalFormatting sqref="O35:P35">
    <cfRule type="cellIs" dxfId="13271" priority="1946" stopIfTrue="1" operator="lessThan">
      <formula>0</formula>
    </cfRule>
    <cfRule type="cellIs" dxfId="13270" priority="1947" stopIfTrue="1" operator="greaterThan">
      <formula>0</formula>
    </cfRule>
  </conditionalFormatting>
  <conditionalFormatting sqref="O35:P35">
    <cfRule type="cellIs" dxfId="13269" priority="1943" stopIfTrue="1" operator="lessThan">
      <formula>0</formula>
    </cfRule>
    <cfRule type="cellIs" dxfId="13268" priority="1944" stopIfTrue="1" operator="greaterThan">
      <formula>0</formula>
    </cfRule>
  </conditionalFormatting>
  <conditionalFormatting sqref="O35:P35">
    <cfRule type="cellIs" dxfId="13267" priority="1940" stopIfTrue="1" operator="lessThan">
      <formula>0</formula>
    </cfRule>
    <cfRule type="cellIs" dxfId="13266" priority="1941" stopIfTrue="1" operator="greaterThan">
      <formula>0</formula>
    </cfRule>
  </conditionalFormatting>
  <conditionalFormatting sqref="O35:P35">
    <cfRule type="cellIs" dxfId="13265" priority="1937" stopIfTrue="1" operator="lessThan">
      <formula>0</formula>
    </cfRule>
    <cfRule type="cellIs" dxfId="13264" priority="1938" stopIfTrue="1" operator="greaterThan">
      <formula>0</formula>
    </cfRule>
  </conditionalFormatting>
  <conditionalFormatting sqref="O35:P35">
    <cfRule type="cellIs" dxfId="13263" priority="1934" stopIfTrue="1" operator="lessThan">
      <formula>0</formula>
    </cfRule>
    <cfRule type="cellIs" dxfId="13262" priority="1935" stopIfTrue="1" operator="greaterThan">
      <formula>0</formula>
    </cfRule>
  </conditionalFormatting>
  <conditionalFormatting sqref="O35:P35">
    <cfRule type="cellIs" dxfId="13261" priority="1931" stopIfTrue="1" operator="lessThan">
      <formula>0</formula>
    </cfRule>
    <cfRule type="cellIs" dxfId="13260" priority="1932" stopIfTrue="1" operator="greaterThan">
      <formula>0</formula>
    </cfRule>
  </conditionalFormatting>
  <conditionalFormatting sqref="O35:P35">
    <cfRule type="cellIs" dxfId="13259" priority="1928" stopIfTrue="1" operator="lessThan">
      <formula>0</formula>
    </cfRule>
    <cfRule type="cellIs" dxfId="13258" priority="1929" stopIfTrue="1" operator="greaterThan">
      <formula>0</formula>
    </cfRule>
  </conditionalFormatting>
  <conditionalFormatting sqref="O35:P35">
    <cfRule type="cellIs" dxfId="13257" priority="1925" stopIfTrue="1" operator="lessThan">
      <formula>0</formula>
    </cfRule>
    <cfRule type="cellIs" dxfId="13256" priority="1926" stopIfTrue="1" operator="greaterThan">
      <formula>0</formula>
    </cfRule>
  </conditionalFormatting>
  <conditionalFormatting sqref="O35:P35">
    <cfRule type="cellIs" dxfId="13255" priority="1922" stopIfTrue="1" operator="lessThan">
      <formula>0</formula>
    </cfRule>
    <cfRule type="cellIs" dxfId="13254" priority="1923" stopIfTrue="1" operator="greaterThan">
      <formula>0</formula>
    </cfRule>
  </conditionalFormatting>
  <conditionalFormatting sqref="O35:P35">
    <cfRule type="cellIs" dxfId="13253" priority="1919" stopIfTrue="1" operator="lessThan">
      <formula>0</formula>
    </cfRule>
    <cfRule type="cellIs" dxfId="13252" priority="1920" stopIfTrue="1" operator="greaterThan">
      <formula>0</formula>
    </cfRule>
  </conditionalFormatting>
  <conditionalFormatting sqref="O35:P35">
    <cfRule type="cellIs" dxfId="13251" priority="1916" stopIfTrue="1" operator="lessThan">
      <formula>0</formula>
    </cfRule>
    <cfRule type="cellIs" dxfId="13250" priority="1917" stopIfTrue="1" operator="greaterThan">
      <formula>0</formula>
    </cfRule>
  </conditionalFormatting>
  <conditionalFormatting sqref="O35:P35">
    <cfRule type="cellIs" dxfId="13249" priority="1913" stopIfTrue="1" operator="lessThan">
      <formula>0</formula>
    </cfRule>
    <cfRule type="cellIs" dxfId="13248" priority="1914" stopIfTrue="1" operator="greaterThan">
      <formula>0</formula>
    </cfRule>
  </conditionalFormatting>
  <conditionalFormatting sqref="O35:P35">
    <cfRule type="cellIs" dxfId="13247" priority="1910" stopIfTrue="1" operator="lessThan">
      <formula>0</formula>
    </cfRule>
    <cfRule type="cellIs" dxfId="13246" priority="1911" stopIfTrue="1" operator="greaterThan">
      <formula>0</formula>
    </cfRule>
  </conditionalFormatting>
  <conditionalFormatting sqref="O35:P35">
    <cfRule type="cellIs" dxfId="13245" priority="1907" stopIfTrue="1" operator="lessThan">
      <formula>0</formula>
    </cfRule>
    <cfRule type="cellIs" dxfId="13244" priority="1908" stopIfTrue="1" operator="greaterThan">
      <formula>0</formula>
    </cfRule>
  </conditionalFormatting>
  <conditionalFormatting sqref="O35:P35">
    <cfRule type="cellIs" dxfId="13243" priority="1904" stopIfTrue="1" operator="lessThan">
      <formula>0</formula>
    </cfRule>
    <cfRule type="cellIs" dxfId="13242" priority="1905" stopIfTrue="1" operator="greaterThan">
      <formula>0</formula>
    </cfRule>
  </conditionalFormatting>
  <conditionalFormatting sqref="O35:P35">
    <cfRule type="cellIs" dxfId="13241" priority="1901" stopIfTrue="1" operator="lessThan">
      <formula>0</formula>
    </cfRule>
    <cfRule type="cellIs" dxfId="13240" priority="1902" stopIfTrue="1" operator="greaterThan">
      <formula>0</formula>
    </cfRule>
  </conditionalFormatting>
  <conditionalFormatting sqref="O35:P35">
    <cfRule type="cellIs" dxfId="13239" priority="1898" stopIfTrue="1" operator="lessThan">
      <formula>0</formula>
    </cfRule>
    <cfRule type="cellIs" dxfId="13238" priority="1899" stopIfTrue="1" operator="greaterThan">
      <formula>0</formula>
    </cfRule>
  </conditionalFormatting>
  <conditionalFormatting sqref="O35:P35">
    <cfRule type="cellIs" dxfId="13237" priority="1895" stopIfTrue="1" operator="lessThan">
      <formula>0</formula>
    </cfRule>
    <cfRule type="cellIs" dxfId="13236" priority="1896" stopIfTrue="1" operator="greaterThan">
      <formula>0</formula>
    </cfRule>
  </conditionalFormatting>
  <conditionalFormatting sqref="O35:P35">
    <cfRule type="cellIs" dxfId="13235" priority="1892" stopIfTrue="1" operator="lessThan">
      <formula>0</formula>
    </cfRule>
    <cfRule type="cellIs" dxfId="13234" priority="1893" stopIfTrue="1" operator="greaterThan">
      <formula>0</formula>
    </cfRule>
  </conditionalFormatting>
  <conditionalFormatting sqref="O37:P37">
    <cfRule type="cellIs" dxfId="13233" priority="1889" stopIfTrue="1" operator="lessThan">
      <formula>0</formula>
    </cfRule>
    <cfRule type="cellIs" dxfId="13232" priority="1890" stopIfTrue="1" operator="greaterThan">
      <formula>0</formula>
    </cfRule>
  </conditionalFormatting>
  <conditionalFormatting sqref="O37:P37">
    <cfRule type="cellIs" dxfId="13231" priority="1886" stopIfTrue="1" operator="lessThan">
      <formula>0</formula>
    </cfRule>
    <cfRule type="cellIs" dxfId="13230" priority="1887" stopIfTrue="1" operator="greaterThan">
      <formula>0</formula>
    </cfRule>
  </conditionalFormatting>
  <conditionalFormatting sqref="O37:P37">
    <cfRule type="cellIs" dxfId="13229" priority="1883" stopIfTrue="1" operator="lessThan">
      <formula>0</formula>
    </cfRule>
    <cfRule type="cellIs" dxfId="13228" priority="1884" stopIfTrue="1" operator="greaterThan">
      <formula>0</formula>
    </cfRule>
  </conditionalFormatting>
  <conditionalFormatting sqref="O37:P37">
    <cfRule type="cellIs" dxfId="13227" priority="1880" stopIfTrue="1" operator="lessThan">
      <formula>0</formula>
    </cfRule>
    <cfRule type="cellIs" dxfId="13226" priority="1881" stopIfTrue="1" operator="greaterThan">
      <formula>0</formula>
    </cfRule>
  </conditionalFormatting>
  <conditionalFormatting sqref="O37:P37">
    <cfRule type="cellIs" dxfId="13225" priority="1877" stopIfTrue="1" operator="lessThan">
      <formula>0</formula>
    </cfRule>
    <cfRule type="cellIs" dxfId="13224" priority="1878" stopIfTrue="1" operator="greaterThan">
      <formula>0</formula>
    </cfRule>
  </conditionalFormatting>
  <conditionalFormatting sqref="O37:P37">
    <cfRule type="cellIs" dxfId="13223" priority="1874" stopIfTrue="1" operator="lessThan">
      <formula>0</formula>
    </cfRule>
    <cfRule type="cellIs" dxfId="13222" priority="1875" stopIfTrue="1" operator="greaterThan">
      <formula>0</formula>
    </cfRule>
  </conditionalFormatting>
  <conditionalFormatting sqref="O37:P37">
    <cfRule type="cellIs" dxfId="13221" priority="1871" stopIfTrue="1" operator="lessThan">
      <formula>0</formula>
    </cfRule>
    <cfRule type="cellIs" dxfId="13220" priority="1872" stopIfTrue="1" operator="greaterThan">
      <formula>0</formula>
    </cfRule>
  </conditionalFormatting>
  <conditionalFormatting sqref="O37:P37">
    <cfRule type="cellIs" dxfId="13219" priority="1868" stopIfTrue="1" operator="lessThan">
      <formula>0</formula>
    </cfRule>
    <cfRule type="cellIs" dxfId="13218" priority="1869" stopIfTrue="1" operator="greaterThan">
      <formula>0</formula>
    </cfRule>
  </conditionalFormatting>
  <conditionalFormatting sqref="O37:P37">
    <cfRule type="cellIs" dxfId="13217" priority="1865" stopIfTrue="1" operator="lessThan">
      <formula>0</formula>
    </cfRule>
    <cfRule type="cellIs" dxfId="13216" priority="1866" stopIfTrue="1" operator="greaterThan">
      <formula>0</formula>
    </cfRule>
  </conditionalFormatting>
  <conditionalFormatting sqref="O37:P37">
    <cfRule type="cellIs" dxfId="13215" priority="1862" stopIfTrue="1" operator="lessThan">
      <formula>0</formula>
    </cfRule>
    <cfRule type="cellIs" dxfId="13214" priority="1863" stopIfTrue="1" operator="greaterThan">
      <formula>0</formula>
    </cfRule>
  </conditionalFormatting>
  <conditionalFormatting sqref="O37:P37">
    <cfRule type="cellIs" dxfId="13213" priority="1859" stopIfTrue="1" operator="lessThan">
      <formula>0</formula>
    </cfRule>
    <cfRule type="cellIs" dxfId="13212" priority="1860" stopIfTrue="1" operator="greaterThan">
      <formula>0</formula>
    </cfRule>
  </conditionalFormatting>
  <conditionalFormatting sqref="O37:P37">
    <cfRule type="cellIs" dxfId="13211" priority="1856" stopIfTrue="1" operator="lessThan">
      <formula>0</formula>
    </cfRule>
    <cfRule type="cellIs" dxfId="13210" priority="1857" stopIfTrue="1" operator="greaterThan">
      <formula>0</formula>
    </cfRule>
  </conditionalFormatting>
  <conditionalFormatting sqref="O37:P37">
    <cfRule type="cellIs" dxfId="13209" priority="1853" stopIfTrue="1" operator="lessThan">
      <formula>0</formula>
    </cfRule>
    <cfRule type="cellIs" dxfId="13208" priority="1854" stopIfTrue="1" operator="greaterThan">
      <formula>0</formula>
    </cfRule>
  </conditionalFormatting>
  <conditionalFormatting sqref="O37:P37">
    <cfRule type="cellIs" dxfId="13207" priority="1850" stopIfTrue="1" operator="lessThan">
      <formula>0</formula>
    </cfRule>
    <cfRule type="cellIs" dxfId="13206" priority="1851" stopIfTrue="1" operator="greaterThan">
      <formula>0</formula>
    </cfRule>
  </conditionalFormatting>
  <conditionalFormatting sqref="O37:P37">
    <cfRule type="cellIs" dxfId="13205" priority="1847" stopIfTrue="1" operator="lessThan">
      <formula>0</formula>
    </cfRule>
    <cfRule type="cellIs" dxfId="13204" priority="1848" stopIfTrue="1" operator="greaterThan">
      <formula>0</formula>
    </cfRule>
  </conditionalFormatting>
  <conditionalFormatting sqref="O37:P37">
    <cfRule type="cellIs" dxfId="13203" priority="1844" stopIfTrue="1" operator="lessThan">
      <formula>0</formula>
    </cfRule>
    <cfRule type="cellIs" dxfId="13202" priority="1845" stopIfTrue="1" operator="greaterThan">
      <formula>0</formula>
    </cfRule>
  </conditionalFormatting>
  <conditionalFormatting sqref="O37:P37">
    <cfRule type="cellIs" dxfId="13201" priority="1841" stopIfTrue="1" operator="lessThan">
      <formula>0</formula>
    </cfRule>
    <cfRule type="cellIs" dxfId="13200" priority="1842" stopIfTrue="1" operator="greaterThan">
      <formula>0</formula>
    </cfRule>
  </conditionalFormatting>
  <conditionalFormatting sqref="O37:P37">
    <cfRule type="cellIs" dxfId="13199" priority="1838" stopIfTrue="1" operator="lessThan">
      <formula>0</formula>
    </cfRule>
    <cfRule type="cellIs" dxfId="13198" priority="1839" stopIfTrue="1" operator="greaterThan">
      <formula>0</formula>
    </cfRule>
  </conditionalFormatting>
  <conditionalFormatting sqref="O37:P37">
    <cfRule type="cellIs" dxfId="13197" priority="1835" stopIfTrue="1" operator="lessThan">
      <formula>0</formula>
    </cfRule>
    <cfRule type="cellIs" dxfId="13196" priority="1836" stopIfTrue="1" operator="greaterThan">
      <formula>0</formula>
    </cfRule>
  </conditionalFormatting>
  <conditionalFormatting sqref="O37:P37">
    <cfRule type="cellIs" dxfId="13195" priority="1832" stopIfTrue="1" operator="lessThan">
      <formula>0</formula>
    </cfRule>
    <cfRule type="cellIs" dxfId="13194" priority="1833" stopIfTrue="1" operator="greaterThan">
      <formula>0</formula>
    </cfRule>
  </conditionalFormatting>
  <conditionalFormatting sqref="O37:P37">
    <cfRule type="cellIs" dxfId="13193" priority="1829" stopIfTrue="1" operator="lessThan">
      <formula>0</formula>
    </cfRule>
    <cfRule type="cellIs" dxfId="13192" priority="1830" stopIfTrue="1" operator="greaterThan">
      <formula>0</formula>
    </cfRule>
  </conditionalFormatting>
  <conditionalFormatting sqref="O37:P37">
    <cfRule type="cellIs" dxfId="13191" priority="1826" stopIfTrue="1" operator="lessThan">
      <formula>0</formula>
    </cfRule>
    <cfRule type="cellIs" dxfId="13190" priority="1827" stopIfTrue="1" operator="greaterThan">
      <formula>0</formula>
    </cfRule>
  </conditionalFormatting>
  <conditionalFormatting sqref="O37:P37">
    <cfRule type="cellIs" dxfId="13189" priority="1823" stopIfTrue="1" operator="lessThan">
      <formula>0</formula>
    </cfRule>
    <cfRule type="cellIs" dxfId="13188" priority="1824" stopIfTrue="1" operator="greaterThan">
      <formula>0</formula>
    </cfRule>
  </conditionalFormatting>
  <conditionalFormatting sqref="O37:P37">
    <cfRule type="cellIs" dxfId="13187" priority="1820" stopIfTrue="1" operator="lessThan">
      <formula>0</formula>
    </cfRule>
    <cfRule type="cellIs" dxfId="13186" priority="1821" stopIfTrue="1" operator="greaterThan">
      <formula>0</formula>
    </cfRule>
  </conditionalFormatting>
  <conditionalFormatting sqref="O37:P37">
    <cfRule type="cellIs" dxfId="13185" priority="1817" stopIfTrue="1" operator="lessThan">
      <formula>0</formula>
    </cfRule>
    <cfRule type="cellIs" dxfId="13184" priority="1818" stopIfTrue="1" operator="greaterThan">
      <formula>0</formula>
    </cfRule>
  </conditionalFormatting>
  <conditionalFormatting sqref="O37:P37">
    <cfRule type="cellIs" dxfId="13183" priority="1814" stopIfTrue="1" operator="lessThan">
      <formula>0</formula>
    </cfRule>
    <cfRule type="cellIs" dxfId="13182" priority="1815" stopIfTrue="1" operator="greaterThan">
      <formula>0</formula>
    </cfRule>
  </conditionalFormatting>
  <conditionalFormatting sqref="O37:P37">
    <cfRule type="cellIs" dxfId="13181" priority="1811" stopIfTrue="1" operator="lessThan">
      <formula>0</formula>
    </cfRule>
    <cfRule type="cellIs" dxfId="13180" priority="1812" stopIfTrue="1" operator="greaterThan">
      <formula>0</formula>
    </cfRule>
  </conditionalFormatting>
  <conditionalFormatting sqref="O37:P37">
    <cfRule type="cellIs" dxfId="13179" priority="1808" stopIfTrue="1" operator="lessThan">
      <formula>0</formula>
    </cfRule>
    <cfRule type="cellIs" dxfId="13178" priority="1809" stopIfTrue="1" operator="greaterThan">
      <formula>0</formula>
    </cfRule>
  </conditionalFormatting>
  <conditionalFormatting sqref="O37:P37">
    <cfRule type="cellIs" dxfId="13177" priority="1805" stopIfTrue="1" operator="lessThan">
      <formula>0</formula>
    </cfRule>
    <cfRule type="cellIs" dxfId="13176" priority="1806" stopIfTrue="1" operator="greaterThan">
      <formula>0</formula>
    </cfRule>
  </conditionalFormatting>
  <conditionalFormatting sqref="O37:P37">
    <cfRule type="cellIs" dxfId="13175" priority="1802" stopIfTrue="1" operator="lessThan">
      <formula>0</formula>
    </cfRule>
    <cfRule type="cellIs" dxfId="13174" priority="1803" stopIfTrue="1" operator="greaterThan">
      <formula>0</formula>
    </cfRule>
  </conditionalFormatting>
  <conditionalFormatting sqref="O37:P37">
    <cfRule type="cellIs" dxfId="13173" priority="1799" stopIfTrue="1" operator="lessThan">
      <formula>0</formula>
    </cfRule>
    <cfRule type="cellIs" dxfId="13172" priority="1800" stopIfTrue="1" operator="greaterThan">
      <formula>0</formula>
    </cfRule>
  </conditionalFormatting>
  <conditionalFormatting sqref="O37:P37">
    <cfRule type="cellIs" dxfId="13171" priority="1796" stopIfTrue="1" operator="lessThan">
      <formula>0</formula>
    </cfRule>
    <cfRule type="cellIs" dxfId="13170" priority="1797" stopIfTrue="1" operator="greaterThan">
      <formula>0</formula>
    </cfRule>
  </conditionalFormatting>
  <conditionalFormatting sqref="O37:P37">
    <cfRule type="cellIs" dxfId="13169" priority="1793" stopIfTrue="1" operator="lessThan">
      <formula>0</formula>
    </cfRule>
    <cfRule type="cellIs" dxfId="13168" priority="1794" stopIfTrue="1" operator="greaterThan">
      <formula>0</formula>
    </cfRule>
  </conditionalFormatting>
  <conditionalFormatting sqref="O37:P37">
    <cfRule type="cellIs" dxfId="13167" priority="1790" stopIfTrue="1" operator="lessThan">
      <formula>0</formula>
    </cfRule>
    <cfRule type="cellIs" dxfId="13166" priority="1791" stopIfTrue="1" operator="greaterThan">
      <formula>0</formula>
    </cfRule>
  </conditionalFormatting>
  <conditionalFormatting sqref="O37:P37">
    <cfRule type="cellIs" dxfId="13165" priority="1787" stopIfTrue="1" operator="lessThan">
      <formula>0</formula>
    </cfRule>
    <cfRule type="cellIs" dxfId="13164" priority="1788" stopIfTrue="1" operator="greaterThan">
      <formula>0</formula>
    </cfRule>
  </conditionalFormatting>
  <conditionalFormatting sqref="O37:P37">
    <cfRule type="cellIs" dxfId="13163" priority="1784" stopIfTrue="1" operator="lessThan">
      <formula>0</formula>
    </cfRule>
    <cfRule type="cellIs" dxfId="13162" priority="1785" stopIfTrue="1" operator="greaterThan">
      <formula>0</formula>
    </cfRule>
  </conditionalFormatting>
  <conditionalFormatting sqref="O37:P37">
    <cfRule type="cellIs" dxfId="13161" priority="1781" stopIfTrue="1" operator="lessThan">
      <formula>0</formula>
    </cfRule>
    <cfRule type="cellIs" dxfId="13160" priority="1782" stopIfTrue="1" operator="greaterThan">
      <formula>0</formula>
    </cfRule>
  </conditionalFormatting>
  <conditionalFormatting sqref="O37:P37">
    <cfRule type="cellIs" dxfId="13159" priority="1778" stopIfTrue="1" operator="lessThan">
      <formula>0</formula>
    </cfRule>
    <cfRule type="cellIs" dxfId="13158" priority="1779" stopIfTrue="1" operator="greaterThan">
      <formula>0</formula>
    </cfRule>
  </conditionalFormatting>
  <conditionalFormatting sqref="O37:P37">
    <cfRule type="cellIs" dxfId="13157" priority="1775" stopIfTrue="1" operator="lessThan">
      <formula>0</formula>
    </cfRule>
    <cfRule type="cellIs" dxfId="13156" priority="1776" stopIfTrue="1" operator="greaterThan">
      <formula>0</formula>
    </cfRule>
  </conditionalFormatting>
  <conditionalFormatting sqref="O37:P37">
    <cfRule type="cellIs" dxfId="13155" priority="1772" stopIfTrue="1" operator="lessThan">
      <formula>0</formula>
    </cfRule>
    <cfRule type="cellIs" dxfId="13154" priority="1773" stopIfTrue="1" operator="greaterThan">
      <formula>0</formula>
    </cfRule>
  </conditionalFormatting>
  <conditionalFormatting sqref="O37:P37">
    <cfRule type="cellIs" dxfId="13153" priority="1769" stopIfTrue="1" operator="lessThan">
      <formula>0</formula>
    </cfRule>
    <cfRule type="cellIs" dxfId="13152" priority="1770" stopIfTrue="1" operator="greaterThan">
      <formula>0</formula>
    </cfRule>
  </conditionalFormatting>
  <conditionalFormatting sqref="O37:P37">
    <cfRule type="cellIs" dxfId="13151" priority="1766" stopIfTrue="1" operator="lessThan">
      <formula>0</formula>
    </cfRule>
    <cfRule type="cellIs" dxfId="13150" priority="1767" stopIfTrue="1" operator="greaterThan">
      <formula>0</formula>
    </cfRule>
  </conditionalFormatting>
  <conditionalFormatting sqref="O39:P39">
    <cfRule type="cellIs" dxfId="13149" priority="1763" stopIfTrue="1" operator="lessThan">
      <formula>0</formula>
    </cfRule>
    <cfRule type="cellIs" dxfId="13148" priority="1764" stopIfTrue="1" operator="greaterThan">
      <formula>0</formula>
    </cfRule>
  </conditionalFormatting>
  <conditionalFormatting sqref="O39:P39">
    <cfRule type="cellIs" dxfId="13147" priority="1760" stopIfTrue="1" operator="lessThan">
      <formula>0</formula>
    </cfRule>
    <cfRule type="cellIs" dxfId="13146" priority="1761" stopIfTrue="1" operator="greaterThan">
      <formula>0</formula>
    </cfRule>
  </conditionalFormatting>
  <conditionalFormatting sqref="O39:P39">
    <cfRule type="cellIs" dxfId="13145" priority="1757" stopIfTrue="1" operator="lessThan">
      <formula>0</formula>
    </cfRule>
    <cfRule type="cellIs" dxfId="13144" priority="1758" stopIfTrue="1" operator="greaterThan">
      <formula>0</formula>
    </cfRule>
  </conditionalFormatting>
  <conditionalFormatting sqref="O39:P39">
    <cfRule type="cellIs" dxfId="13143" priority="1754" stopIfTrue="1" operator="lessThan">
      <formula>0</formula>
    </cfRule>
    <cfRule type="cellIs" dxfId="13142" priority="1755" stopIfTrue="1" operator="greaterThan">
      <formula>0</formula>
    </cfRule>
  </conditionalFormatting>
  <conditionalFormatting sqref="O39:P39">
    <cfRule type="cellIs" dxfId="13141" priority="1751" stopIfTrue="1" operator="lessThan">
      <formula>0</formula>
    </cfRule>
    <cfRule type="cellIs" dxfId="13140" priority="1752" stopIfTrue="1" operator="greaterThan">
      <formula>0</formula>
    </cfRule>
  </conditionalFormatting>
  <conditionalFormatting sqref="O39:P39">
    <cfRule type="cellIs" dxfId="13139" priority="1748" stopIfTrue="1" operator="lessThan">
      <formula>0</formula>
    </cfRule>
    <cfRule type="cellIs" dxfId="13138" priority="1749" stopIfTrue="1" operator="greaterThan">
      <formula>0</formula>
    </cfRule>
  </conditionalFormatting>
  <conditionalFormatting sqref="O39:P39">
    <cfRule type="cellIs" dxfId="13137" priority="1745" stopIfTrue="1" operator="lessThan">
      <formula>0</formula>
    </cfRule>
    <cfRule type="cellIs" dxfId="13136" priority="1746" stopIfTrue="1" operator="greaterThan">
      <formula>0</formula>
    </cfRule>
  </conditionalFormatting>
  <conditionalFormatting sqref="O39:P39">
    <cfRule type="cellIs" dxfId="13135" priority="1742" stopIfTrue="1" operator="lessThan">
      <formula>0</formula>
    </cfRule>
    <cfRule type="cellIs" dxfId="13134" priority="1743" stopIfTrue="1" operator="greaterThan">
      <formula>0</formula>
    </cfRule>
  </conditionalFormatting>
  <conditionalFormatting sqref="O39:P39">
    <cfRule type="cellIs" dxfId="13133" priority="1739" stopIfTrue="1" operator="lessThan">
      <formula>0</formula>
    </cfRule>
    <cfRule type="cellIs" dxfId="13132" priority="1740" stopIfTrue="1" operator="greaterThan">
      <formula>0</formula>
    </cfRule>
  </conditionalFormatting>
  <conditionalFormatting sqref="O39:P39">
    <cfRule type="cellIs" dxfId="13131" priority="1736" stopIfTrue="1" operator="lessThan">
      <formula>0</formula>
    </cfRule>
    <cfRule type="cellIs" dxfId="13130" priority="1737" stopIfTrue="1" operator="greaterThan">
      <formula>0</formula>
    </cfRule>
  </conditionalFormatting>
  <conditionalFormatting sqref="O39:P39">
    <cfRule type="cellIs" dxfId="13129" priority="1733" stopIfTrue="1" operator="lessThan">
      <formula>0</formula>
    </cfRule>
    <cfRule type="cellIs" dxfId="13128" priority="1734" stopIfTrue="1" operator="greaterThan">
      <formula>0</formula>
    </cfRule>
  </conditionalFormatting>
  <conditionalFormatting sqref="O39:P39">
    <cfRule type="cellIs" dxfId="13127" priority="1730" stopIfTrue="1" operator="lessThan">
      <formula>0</formula>
    </cfRule>
    <cfRule type="cellIs" dxfId="13126" priority="1731" stopIfTrue="1" operator="greaterThan">
      <formula>0</formula>
    </cfRule>
  </conditionalFormatting>
  <conditionalFormatting sqref="O39:P39">
    <cfRule type="cellIs" dxfId="13125" priority="1727" stopIfTrue="1" operator="lessThan">
      <formula>0</formula>
    </cfRule>
    <cfRule type="cellIs" dxfId="13124" priority="1728" stopIfTrue="1" operator="greaterThan">
      <formula>0</formula>
    </cfRule>
  </conditionalFormatting>
  <conditionalFormatting sqref="O39:P39">
    <cfRule type="cellIs" dxfId="13123" priority="1724" stopIfTrue="1" operator="lessThan">
      <formula>0</formula>
    </cfRule>
    <cfRule type="cellIs" dxfId="13122" priority="1725" stopIfTrue="1" operator="greaterThan">
      <formula>0</formula>
    </cfRule>
  </conditionalFormatting>
  <conditionalFormatting sqref="O39:P39">
    <cfRule type="cellIs" dxfId="13121" priority="1721" stopIfTrue="1" operator="lessThan">
      <formula>0</formula>
    </cfRule>
    <cfRule type="cellIs" dxfId="13120" priority="1722" stopIfTrue="1" operator="greaterThan">
      <formula>0</formula>
    </cfRule>
  </conditionalFormatting>
  <conditionalFormatting sqref="O39:P39">
    <cfRule type="cellIs" dxfId="13119" priority="1718" stopIfTrue="1" operator="lessThan">
      <formula>0</formula>
    </cfRule>
    <cfRule type="cellIs" dxfId="13118" priority="1719" stopIfTrue="1" operator="greaterThan">
      <formula>0</formula>
    </cfRule>
  </conditionalFormatting>
  <conditionalFormatting sqref="O39:P39">
    <cfRule type="cellIs" dxfId="13117" priority="1715" stopIfTrue="1" operator="lessThan">
      <formula>0</formula>
    </cfRule>
    <cfRule type="cellIs" dxfId="13116" priority="1716" stopIfTrue="1" operator="greaterThan">
      <formula>0</formula>
    </cfRule>
  </conditionalFormatting>
  <conditionalFormatting sqref="O39:P39">
    <cfRule type="cellIs" dxfId="13115" priority="1712" stopIfTrue="1" operator="lessThan">
      <formula>0</formula>
    </cfRule>
    <cfRule type="cellIs" dxfId="13114" priority="1713" stopIfTrue="1" operator="greaterThan">
      <formula>0</formula>
    </cfRule>
  </conditionalFormatting>
  <conditionalFormatting sqref="O39:P39">
    <cfRule type="cellIs" dxfId="13113" priority="1709" stopIfTrue="1" operator="lessThan">
      <formula>0</formula>
    </cfRule>
    <cfRule type="cellIs" dxfId="13112" priority="1710" stopIfTrue="1" operator="greaterThan">
      <formula>0</formula>
    </cfRule>
  </conditionalFormatting>
  <conditionalFormatting sqref="O39:P39">
    <cfRule type="cellIs" dxfId="13111" priority="1706" stopIfTrue="1" operator="lessThan">
      <formula>0</formula>
    </cfRule>
    <cfRule type="cellIs" dxfId="13110" priority="1707" stopIfTrue="1" operator="greaterThan">
      <formula>0</formula>
    </cfRule>
  </conditionalFormatting>
  <conditionalFormatting sqref="O39:P39">
    <cfRule type="cellIs" dxfId="13109" priority="1703" stopIfTrue="1" operator="lessThan">
      <formula>0</formula>
    </cfRule>
    <cfRule type="cellIs" dxfId="13108" priority="1704" stopIfTrue="1" operator="greaterThan">
      <formula>0</formula>
    </cfRule>
  </conditionalFormatting>
  <conditionalFormatting sqref="O39:P39">
    <cfRule type="cellIs" dxfId="13107" priority="1700" stopIfTrue="1" operator="lessThan">
      <formula>0</formula>
    </cfRule>
    <cfRule type="cellIs" dxfId="13106" priority="1701" stopIfTrue="1" operator="greaterThan">
      <formula>0</formula>
    </cfRule>
  </conditionalFormatting>
  <conditionalFormatting sqref="O39:P39">
    <cfRule type="cellIs" dxfId="13105" priority="1697" stopIfTrue="1" operator="lessThan">
      <formula>0</formula>
    </cfRule>
    <cfRule type="cellIs" dxfId="13104" priority="1698" stopIfTrue="1" operator="greaterThan">
      <formula>0</formula>
    </cfRule>
  </conditionalFormatting>
  <conditionalFormatting sqref="O39:P39">
    <cfRule type="cellIs" dxfId="13103" priority="1694" stopIfTrue="1" operator="lessThan">
      <formula>0</formula>
    </cfRule>
    <cfRule type="cellIs" dxfId="13102" priority="1695" stopIfTrue="1" operator="greaterThan">
      <formula>0</formula>
    </cfRule>
  </conditionalFormatting>
  <conditionalFormatting sqref="O39:P39">
    <cfRule type="cellIs" dxfId="13101" priority="1691" stopIfTrue="1" operator="lessThan">
      <formula>0</formula>
    </cfRule>
    <cfRule type="cellIs" dxfId="13100" priority="1692" stopIfTrue="1" operator="greaterThan">
      <formula>0</formula>
    </cfRule>
  </conditionalFormatting>
  <conditionalFormatting sqref="O39:P39">
    <cfRule type="cellIs" dxfId="13099" priority="1688" stopIfTrue="1" operator="lessThan">
      <formula>0</formula>
    </cfRule>
    <cfRule type="cellIs" dxfId="13098" priority="1689" stopIfTrue="1" operator="greaterThan">
      <formula>0</formula>
    </cfRule>
  </conditionalFormatting>
  <conditionalFormatting sqref="O39:P39">
    <cfRule type="cellIs" dxfId="13097" priority="1685" stopIfTrue="1" operator="lessThan">
      <formula>0</formula>
    </cfRule>
    <cfRule type="cellIs" dxfId="13096" priority="1686" stopIfTrue="1" operator="greaterThan">
      <formula>0</formula>
    </cfRule>
  </conditionalFormatting>
  <conditionalFormatting sqref="O39:P39">
    <cfRule type="cellIs" dxfId="13095" priority="1682" stopIfTrue="1" operator="lessThan">
      <formula>0</formula>
    </cfRule>
    <cfRule type="cellIs" dxfId="13094" priority="1683" stopIfTrue="1" operator="greaterThan">
      <formula>0</formula>
    </cfRule>
  </conditionalFormatting>
  <conditionalFormatting sqref="O39:P39">
    <cfRule type="cellIs" dxfId="13093" priority="1679" stopIfTrue="1" operator="lessThan">
      <formula>0</formula>
    </cfRule>
    <cfRule type="cellIs" dxfId="13092" priority="1680" stopIfTrue="1" operator="greaterThan">
      <formula>0</formula>
    </cfRule>
  </conditionalFormatting>
  <conditionalFormatting sqref="O39:P39">
    <cfRule type="cellIs" dxfId="13091" priority="1676" stopIfTrue="1" operator="lessThan">
      <formula>0</formula>
    </cfRule>
    <cfRule type="cellIs" dxfId="13090" priority="1677" stopIfTrue="1" operator="greaterThan">
      <formula>0</formula>
    </cfRule>
  </conditionalFormatting>
  <conditionalFormatting sqref="O39:P39">
    <cfRule type="cellIs" dxfId="13089" priority="1673" stopIfTrue="1" operator="lessThan">
      <formula>0</formula>
    </cfRule>
    <cfRule type="cellIs" dxfId="13088" priority="1674" stopIfTrue="1" operator="greaterThan">
      <formula>0</formula>
    </cfRule>
  </conditionalFormatting>
  <conditionalFormatting sqref="O39:P39">
    <cfRule type="cellIs" dxfId="13087" priority="1670" stopIfTrue="1" operator="lessThan">
      <formula>0</formula>
    </cfRule>
    <cfRule type="cellIs" dxfId="13086" priority="1671" stopIfTrue="1" operator="greaterThan">
      <formula>0</formula>
    </cfRule>
  </conditionalFormatting>
  <conditionalFormatting sqref="O39:P39">
    <cfRule type="cellIs" dxfId="13085" priority="1667" stopIfTrue="1" operator="lessThan">
      <formula>0</formula>
    </cfRule>
    <cfRule type="cellIs" dxfId="13084" priority="1668" stopIfTrue="1" operator="greaterThan">
      <formula>0</formula>
    </cfRule>
  </conditionalFormatting>
  <conditionalFormatting sqref="O39:P39">
    <cfRule type="cellIs" dxfId="13083" priority="1664" stopIfTrue="1" operator="lessThan">
      <formula>0</formula>
    </cfRule>
    <cfRule type="cellIs" dxfId="13082" priority="1665" stopIfTrue="1" operator="greaterThan">
      <formula>0</formula>
    </cfRule>
  </conditionalFormatting>
  <conditionalFormatting sqref="O39:P39">
    <cfRule type="cellIs" dxfId="13081" priority="1661" stopIfTrue="1" operator="lessThan">
      <formula>0</formula>
    </cfRule>
    <cfRule type="cellIs" dxfId="13080" priority="1662" stopIfTrue="1" operator="greaterThan">
      <formula>0</formula>
    </cfRule>
  </conditionalFormatting>
  <conditionalFormatting sqref="O39:P39">
    <cfRule type="cellIs" dxfId="13079" priority="1658" stopIfTrue="1" operator="lessThan">
      <formula>0</formula>
    </cfRule>
    <cfRule type="cellIs" dxfId="13078" priority="1659" stopIfTrue="1" operator="greaterThan">
      <formula>0</formula>
    </cfRule>
  </conditionalFormatting>
  <conditionalFormatting sqref="O39:P39">
    <cfRule type="cellIs" dxfId="13077" priority="1655" stopIfTrue="1" operator="lessThan">
      <formula>0</formula>
    </cfRule>
    <cfRule type="cellIs" dxfId="13076" priority="1656" stopIfTrue="1" operator="greaterThan">
      <formula>0</formula>
    </cfRule>
  </conditionalFormatting>
  <conditionalFormatting sqref="O39:P39">
    <cfRule type="cellIs" dxfId="13075" priority="1652" stopIfTrue="1" operator="lessThan">
      <formula>0</formula>
    </cfRule>
    <cfRule type="cellIs" dxfId="13074" priority="1653" stopIfTrue="1" operator="greaterThan">
      <formula>0</formula>
    </cfRule>
  </conditionalFormatting>
  <conditionalFormatting sqref="O39:P39">
    <cfRule type="cellIs" dxfId="13073" priority="1649" stopIfTrue="1" operator="lessThan">
      <formula>0</formula>
    </cfRule>
    <cfRule type="cellIs" dxfId="13072" priority="1650" stopIfTrue="1" operator="greaterThan">
      <formula>0</formula>
    </cfRule>
  </conditionalFormatting>
  <conditionalFormatting sqref="O39:P39">
    <cfRule type="cellIs" dxfId="13071" priority="1646" stopIfTrue="1" operator="lessThan">
      <formula>0</formula>
    </cfRule>
    <cfRule type="cellIs" dxfId="13070" priority="1647" stopIfTrue="1" operator="greaterThan">
      <formula>0</formula>
    </cfRule>
  </conditionalFormatting>
  <conditionalFormatting sqref="O39:P39">
    <cfRule type="cellIs" dxfId="13069" priority="1643" stopIfTrue="1" operator="lessThan">
      <formula>0</formula>
    </cfRule>
    <cfRule type="cellIs" dxfId="13068" priority="1644" stopIfTrue="1" operator="greaterThan">
      <formula>0</formula>
    </cfRule>
  </conditionalFormatting>
  <conditionalFormatting sqref="O39:P39">
    <cfRule type="cellIs" dxfId="13067" priority="1640" stopIfTrue="1" operator="lessThan">
      <formula>0</formula>
    </cfRule>
    <cfRule type="cellIs" dxfId="13066" priority="1641" stopIfTrue="1" operator="greaterThan">
      <formula>0</formula>
    </cfRule>
  </conditionalFormatting>
  <conditionalFormatting sqref="O41:P41">
    <cfRule type="cellIs" dxfId="13065" priority="1637" stopIfTrue="1" operator="lessThan">
      <formula>0</formula>
    </cfRule>
    <cfRule type="cellIs" dxfId="13064" priority="1638" stopIfTrue="1" operator="greaterThan">
      <formula>0</formula>
    </cfRule>
  </conditionalFormatting>
  <conditionalFormatting sqref="O41:P41">
    <cfRule type="cellIs" dxfId="13063" priority="1634" stopIfTrue="1" operator="lessThan">
      <formula>0</formula>
    </cfRule>
    <cfRule type="cellIs" dxfId="13062" priority="1635" stopIfTrue="1" operator="greaterThan">
      <formula>0</formula>
    </cfRule>
  </conditionalFormatting>
  <conditionalFormatting sqref="O41:P41">
    <cfRule type="cellIs" dxfId="13061" priority="1631" stopIfTrue="1" operator="lessThan">
      <formula>0</formula>
    </cfRule>
    <cfRule type="cellIs" dxfId="13060" priority="1632" stopIfTrue="1" operator="greaterThan">
      <formula>0</formula>
    </cfRule>
  </conditionalFormatting>
  <conditionalFormatting sqref="O41:P41">
    <cfRule type="cellIs" dxfId="13059" priority="1628" stopIfTrue="1" operator="lessThan">
      <formula>0</formula>
    </cfRule>
    <cfRule type="cellIs" dxfId="13058" priority="1629" stopIfTrue="1" operator="greaterThan">
      <formula>0</formula>
    </cfRule>
  </conditionalFormatting>
  <conditionalFormatting sqref="O41:P41">
    <cfRule type="cellIs" dxfId="13057" priority="1625" stopIfTrue="1" operator="lessThan">
      <formula>0</formula>
    </cfRule>
    <cfRule type="cellIs" dxfId="13056" priority="1626" stopIfTrue="1" operator="greaterThan">
      <formula>0</formula>
    </cfRule>
  </conditionalFormatting>
  <conditionalFormatting sqref="O41:P41">
    <cfRule type="cellIs" dxfId="13055" priority="1622" stopIfTrue="1" operator="lessThan">
      <formula>0</formula>
    </cfRule>
    <cfRule type="cellIs" dxfId="13054" priority="1623" stopIfTrue="1" operator="greaterThan">
      <formula>0</formula>
    </cfRule>
  </conditionalFormatting>
  <conditionalFormatting sqref="O41:P41">
    <cfRule type="cellIs" dxfId="13053" priority="1619" stopIfTrue="1" operator="lessThan">
      <formula>0</formula>
    </cfRule>
    <cfRule type="cellIs" dxfId="13052" priority="1620" stopIfTrue="1" operator="greaterThan">
      <formula>0</formula>
    </cfRule>
  </conditionalFormatting>
  <conditionalFormatting sqref="O41:P41">
    <cfRule type="cellIs" dxfId="13051" priority="1616" stopIfTrue="1" operator="lessThan">
      <formula>0</formula>
    </cfRule>
    <cfRule type="cellIs" dxfId="13050" priority="1617" stopIfTrue="1" operator="greaterThan">
      <formula>0</formula>
    </cfRule>
  </conditionalFormatting>
  <conditionalFormatting sqref="O41:P41">
    <cfRule type="cellIs" dxfId="13049" priority="1613" stopIfTrue="1" operator="lessThan">
      <formula>0</formula>
    </cfRule>
    <cfRule type="cellIs" dxfId="13048" priority="1614" stopIfTrue="1" operator="greaterThan">
      <formula>0</formula>
    </cfRule>
  </conditionalFormatting>
  <conditionalFormatting sqref="O41:P41">
    <cfRule type="cellIs" dxfId="13047" priority="1610" stopIfTrue="1" operator="lessThan">
      <formula>0</formula>
    </cfRule>
    <cfRule type="cellIs" dxfId="13046" priority="1611" stopIfTrue="1" operator="greaterThan">
      <formula>0</formula>
    </cfRule>
  </conditionalFormatting>
  <conditionalFormatting sqref="O41:P41">
    <cfRule type="cellIs" dxfId="13045" priority="1607" stopIfTrue="1" operator="lessThan">
      <formula>0</formula>
    </cfRule>
    <cfRule type="cellIs" dxfId="13044" priority="1608" stopIfTrue="1" operator="greaterThan">
      <formula>0</formula>
    </cfRule>
  </conditionalFormatting>
  <conditionalFormatting sqref="O41:P41">
    <cfRule type="cellIs" dxfId="13043" priority="1604" stopIfTrue="1" operator="lessThan">
      <formula>0</formula>
    </cfRule>
    <cfRule type="cellIs" dxfId="13042" priority="1605" stopIfTrue="1" operator="greaterThan">
      <formula>0</formula>
    </cfRule>
  </conditionalFormatting>
  <conditionalFormatting sqref="O41:P41">
    <cfRule type="cellIs" dxfId="13041" priority="1601" stopIfTrue="1" operator="lessThan">
      <formula>0</formula>
    </cfRule>
    <cfRule type="cellIs" dxfId="13040" priority="1602" stopIfTrue="1" operator="greaterThan">
      <formula>0</formula>
    </cfRule>
  </conditionalFormatting>
  <conditionalFormatting sqref="O41:P41">
    <cfRule type="cellIs" dxfId="13039" priority="1598" stopIfTrue="1" operator="lessThan">
      <formula>0</formula>
    </cfRule>
    <cfRule type="cellIs" dxfId="13038" priority="1599" stopIfTrue="1" operator="greaterThan">
      <formula>0</formula>
    </cfRule>
  </conditionalFormatting>
  <conditionalFormatting sqref="O41:P41">
    <cfRule type="cellIs" dxfId="13037" priority="1595" stopIfTrue="1" operator="lessThan">
      <formula>0</formula>
    </cfRule>
    <cfRule type="cellIs" dxfId="13036" priority="1596" stopIfTrue="1" operator="greaterThan">
      <formula>0</formula>
    </cfRule>
  </conditionalFormatting>
  <conditionalFormatting sqref="O41:P41">
    <cfRule type="cellIs" dxfId="13035" priority="1592" stopIfTrue="1" operator="lessThan">
      <formula>0</formula>
    </cfRule>
    <cfRule type="cellIs" dxfId="13034" priority="1593" stopIfTrue="1" operator="greaterThan">
      <formula>0</formula>
    </cfRule>
  </conditionalFormatting>
  <conditionalFormatting sqref="O41:P41">
    <cfRule type="cellIs" dxfId="13033" priority="1589" stopIfTrue="1" operator="lessThan">
      <formula>0</formula>
    </cfRule>
    <cfRule type="cellIs" dxfId="13032" priority="1590" stopIfTrue="1" operator="greaterThan">
      <formula>0</formula>
    </cfRule>
  </conditionalFormatting>
  <conditionalFormatting sqref="O41:P41">
    <cfRule type="cellIs" dxfId="13031" priority="1586" stopIfTrue="1" operator="lessThan">
      <formula>0</formula>
    </cfRule>
    <cfRule type="cellIs" dxfId="13030" priority="1587" stopIfTrue="1" operator="greaterThan">
      <formula>0</formula>
    </cfRule>
  </conditionalFormatting>
  <conditionalFormatting sqref="O41:P41">
    <cfRule type="cellIs" dxfId="13029" priority="1583" stopIfTrue="1" operator="lessThan">
      <formula>0</formula>
    </cfRule>
    <cfRule type="cellIs" dxfId="13028" priority="1584" stopIfTrue="1" operator="greaterThan">
      <formula>0</formula>
    </cfRule>
  </conditionalFormatting>
  <conditionalFormatting sqref="O41:P41">
    <cfRule type="cellIs" dxfId="13027" priority="1580" stopIfTrue="1" operator="lessThan">
      <formula>0</formula>
    </cfRule>
    <cfRule type="cellIs" dxfId="13026" priority="1581" stopIfTrue="1" operator="greaterThan">
      <formula>0</formula>
    </cfRule>
  </conditionalFormatting>
  <conditionalFormatting sqref="O41:P41">
    <cfRule type="cellIs" dxfId="13025" priority="1577" stopIfTrue="1" operator="lessThan">
      <formula>0</formula>
    </cfRule>
    <cfRule type="cellIs" dxfId="13024" priority="1578" stopIfTrue="1" operator="greaterThan">
      <formula>0</formula>
    </cfRule>
  </conditionalFormatting>
  <conditionalFormatting sqref="O41:P41">
    <cfRule type="cellIs" dxfId="13023" priority="1574" stopIfTrue="1" operator="lessThan">
      <formula>0</formula>
    </cfRule>
    <cfRule type="cellIs" dxfId="13022" priority="1575" stopIfTrue="1" operator="greaterThan">
      <formula>0</formula>
    </cfRule>
  </conditionalFormatting>
  <conditionalFormatting sqref="O41:P41">
    <cfRule type="cellIs" dxfId="13021" priority="1571" stopIfTrue="1" operator="lessThan">
      <formula>0</formula>
    </cfRule>
    <cfRule type="cellIs" dxfId="13020" priority="1572" stopIfTrue="1" operator="greaterThan">
      <formula>0</formula>
    </cfRule>
  </conditionalFormatting>
  <conditionalFormatting sqref="O41:P41">
    <cfRule type="cellIs" dxfId="13019" priority="1568" stopIfTrue="1" operator="lessThan">
      <formula>0</formula>
    </cfRule>
    <cfRule type="cellIs" dxfId="13018" priority="1569" stopIfTrue="1" operator="greaterThan">
      <formula>0</formula>
    </cfRule>
  </conditionalFormatting>
  <conditionalFormatting sqref="O41:P41">
    <cfRule type="cellIs" dxfId="13017" priority="1565" stopIfTrue="1" operator="lessThan">
      <formula>0</formula>
    </cfRule>
    <cfRule type="cellIs" dxfId="13016" priority="1566" stopIfTrue="1" operator="greaterThan">
      <formula>0</formula>
    </cfRule>
  </conditionalFormatting>
  <conditionalFormatting sqref="O41:P41">
    <cfRule type="cellIs" dxfId="13015" priority="1562" stopIfTrue="1" operator="lessThan">
      <formula>0</formula>
    </cfRule>
    <cfRule type="cellIs" dxfId="13014" priority="1563" stopIfTrue="1" operator="greaterThan">
      <formula>0</formula>
    </cfRule>
  </conditionalFormatting>
  <conditionalFormatting sqref="O41:P41">
    <cfRule type="cellIs" dxfId="13013" priority="1559" stopIfTrue="1" operator="lessThan">
      <formula>0</formula>
    </cfRule>
    <cfRule type="cellIs" dxfId="13012" priority="1560" stopIfTrue="1" operator="greaterThan">
      <formula>0</formula>
    </cfRule>
  </conditionalFormatting>
  <conditionalFormatting sqref="O41:P41">
    <cfRule type="cellIs" dxfId="13011" priority="1556" stopIfTrue="1" operator="lessThan">
      <formula>0</formula>
    </cfRule>
    <cfRule type="cellIs" dxfId="13010" priority="1557" stopIfTrue="1" operator="greaterThan">
      <formula>0</formula>
    </cfRule>
  </conditionalFormatting>
  <conditionalFormatting sqref="O41:P41">
    <cfRule type="cellIs" dxfId="13009" priority="1553" stopIfTrue="1" operator="lessThan">
      <formula>0</formula>
    </cfRule>
    <cfRule type="cellIs" dxfId="13008" priority="1554" stopIfTrue="1" operator="greaterThan">
      <formula>0</formula>
    </cfRule>
  </conditionalFormatting>
  <conditionalFormatting sqref="O41:P41">
    <cfRule type="cellIs" dxfId="13007" priority="1550" stopIfTrue="1" operator="lessThan">
      <formula>0</formula>
    </cfRule>
    <cfRule type="cellIs" dxfId="13006" priority="1551" stopIfTrue="1" operator="greaterThan">
      <formula>0</formula>
    </cfRule>
  </conditionalFormatting>
  <conditionalFormatting sqref="O41:P41">
    <cfRule type="cellIs" dxfId="13005" priority="1547" stopIfTrue="1" operator="lessThan">
      <formula>0</formula>
    </cfRule>
    <cfRule type="cellIs" dxfId="13004" priority="1548" stopIfTrue="1" operator="greaterThan">
      <formula>0</formula>
    </cfRule>
  </conditionalFormatting>
  <conditionalFormatting sqref="O41:P41">
    <cfRule type="cellIs" dxfId="13003" priority="1544" stopIfTrue="1" operator="lessThan">
      <formula>0</formula>
    </cfRule>
    <cfRule type="cellIs" dxfId="13002" priority="1545" stopIfTrue="1" operator="greaterThan">
      <formula>0</formula>
    </cfRule>
  </conditionalFormatting>
  <conditionalFormatting sqref="O41:P41">
    <cfRule type="cellIs" dxfId="13001" priority="1541" stopIfTrue="1" operator="lessThan">
      <formula>0</formula>
    </cfRule>
    <cfRule type="cellIs" dxfId="13000" priority="1542" stopIfTrue="1" operator="greaterThan">
      <formula>0</formula>
    </cfRule>
  </conditionalFormatting>
  <conditionalFormatting sqref="O41:P41">
    <cfRule type="cellIs" dxfId="12999" priority="1538" stopIfTrue="1" operator="lessThan">
      <formula>0</formula>
    </cfRule>
    <cfRule type="cellIs" dxfId="12998" priority="1539" stopIfTrue="1" operator="greaterThan">
      <formula>0</formula>
    </cfRule>
  </conditionalFormatting>
  <conditionalFormatting sqref="O41:P41">
    <cfRule type="cellIs" dxfId="12997" priority="1535" stopIfTrue="1" operator="lessThan">
      <formula>0</formula>
    </cfRule>
    <cfRule type="cellIs" dxfId="12996" priority="1536" stopIfTrue="1" operator="greaterThan">
      <formula>0</formula>
    </cfRule>
  </conditionalFormatting>
  <conditionalFormatting sqref="O41:P41">
    <cfRule type="cellIs" dxfId="12995" priority="1532" stopIfTrue="1" operator="lessThan">
      <formula>0</formula>
    </cfRule>
    <cfRule type="cellIs" dxfId="12994" priority="1533" stopIfTrue="1" operator="greaterThan">
      <formula>0</formula>
    </cfRule>
  </conditionalFormatting>
  <conditionalFormatting sqref="O41:P41">
    <cfRule type="cellIs" dxfId="12993" priority="1529" stopIfTrue="1" operator="lessThan">
      <formula>0</formula>
    </cfRule>
    <cfRule type="cellIs" dxfId="12992" priority="1530" stopIfTrue="1" operator="greaterThan">
      <formula>0</formula>
    </cfRule>
  </conditionalFormatting>
  <conditionalFormatting sqref="O41:P41">
    <cfRule type="cellIs" dxfId="12991" priority="1526" stopIfTrue="1" operator="lessThan">
      <formula>0</formula>
    </cfRule>
    <cfRule type="cellIs" dxfId="12990" priority="1527" stopIfTrue="1" operator="greaterThan">
      <formula>0</formula>
    </cfRule>
  </conditionalFormatting>
  <conditionalFormatting sqref="O41:P41">
    <cfRule type="cellIs" dxfId="12989" priority="1523" stopIfTrue="1" operator="lessThan">
      <formula>0</formula>
    </cfRule>
    <cfRule type="cellIs" dxfId="12988" priority="1524" stopIfTrue="1" operator="greaterThan">
      <formula>0</formula>
    </cfRule>
  </conditionalFormatting>
  <conditionalFormatting sqref="O41:P41">
    <cfRule type="cellIs" dxfId="12987" priority="1520" stopIfTrue="1" operator="lessThan">
      <formula>0</formula>
    </cfRule>
    <cfRule type="cellIs" dxfId="12986" priority="1521" stopIfTrue="1" operator="greaterThan">
      <formula>0</formula>
    </cfRule>
  </conditionalFormatting>
  <conditionalFormatting sqref="O41:P41">
    <cfRule type="cellIs" dxfId="12985" priority="1517" stopIfTrue="1" operator="lessThan">
      <formula>0</formula>
    </cfRule>
    <cfRule type="cellIs" dxfId="12984" priority="1518" stopIfTrue="1" operator="greaterThan">
      <formula>0</formula>
    </cfRule>
  </conditionalFormatting>
  <conditionalFormatting sqref="O41:P41">
    <cfRule type="cellIs" dxfId="12983" priority="1514" stopIfTrue="1" operator="lessThan">
      <formula>0</formula>
    </cfRule>
    <cfRule type="cellIs" dxfId="12982" priority="1515" stopIfTrue="1" operator="greaterThan">
      <formula>0</formula>
    </cfRule>
  </conditionalFormatting>
  <conditionalFormatting sqref="O43:P43">
    <cfRule type="cellIs" dxfId="12981" priority="1511" stopIfTrue="1" operator="lessThan">
      <formula>0</formula>
    </cfRule>
    <cfRule type="cellIs" dxfId="12980" priority="1512" stopIfTrue="1" operator="greaterThan">
      <formula>0</formula>
    </cfRule>
  </conditionalFormatting>
  <conditionalFormatting sqref="O43:P43">
    <cfRule type="cellIs" dxfId="12979" priority="1508" stopIfTrue="1" operator="lessThan">
      <formula>0</formula>
    </cfRule>
    <cfRule type="cellIs" dxfId="12978" priority="1509" stopIfTrue="1" operator="greaterThan">
      <formula>0</formula>
    </cfRule>
  </conditionalFormatting>
  <conditionalFormatting sqref="O43:P43">
    <cfRule type="cellIs" dxfId="12977" priority="1505" stopIfTrue="1" operator="lessThan">
      <formula>0</formula>
    </cfRule>
    <cfRule type="cellIs" dxfId="12976" priority="1506" stopIfTrue="1" operator="greaterThan">
      <formula>0</formula>
    </cfRule>
  </conditionalFormatting>
  <conditionalFormatting sqref="O43:P43">
    <cfRule type="cellIs" dxfId="12975" priority="1502" stopIfTrue="1" operator="lessThan">
      <formula>0</formula>
    </cfRule>
    <cfRule type="cellIs" dxfId="12974" priority="1503" stopIfTrue="1" operator="greaterThan">
      <formula>0</formula>
    </cfRule>
  </conditionalFormatting>
  <conditionalFormatting sqref="O43:P43">
    <cfRule type="cellIs" dxfId="12973" priority="1499" stopIfTrue="1" operator="lessThan">
      <formula>0</formula>
    </cfRule>
    <cfRule type="cellIs" dxfId="12972" priority="1500" stopIfTrue="1" operator="greaterThan">
      <formula>0</formula>
    </cfRule>
  </conditionalFormatting>
  <conditionalFormatting sqref="O43:P43">
    <cfRule type="cellIs" dxfId="12971" priority="1496" stopIfTrue="1" operator="lessThan">
      <formula>0</formula>
    </cfRule>
    <cfRule type="cellIs" dxfId="12970" priority="1497" stopIfTrue="1" operator="greaterThan">
      <formula>0</formula>
    </cfRule>
  </conditionalFormatting>
  <conditionalFormatting sqref="O43:P43">
    <cfRule type="cellIs" dxfId="12969" priority="1493" stopIfTrue="1" operator="lessThan">
      <formula>0</formula>
    </cfRule>
    <cfRule type="cellIs" dxfId="12968" priority="1494" stopIfTrue="1" operator="greaterThan">
      <formula>0</formula>
    </cfRule>
  </conditionalFormatting>
  <conditionalFormatting sqref="O43:P43">
    <cfRule type="cellIs" dxfId="12967" priority="1490" stopIfTrue="1" operator="lessThan">
      <formula>0</formula>
    </cfRule>
    <cfRule type="cellIs" dxfId="12966" priority="1491" stopIfTrue="1" operator="greaterThan">
      <formula>0</formula>
    </cfRule>
  </conditionalFormatting>
  <conditionalFormatting sqref="O43:P43">
    <cfRule type="cellIs" dxfId="12965" priority="1487" stopIfTrue="1" operator="lessThan">
      <formula>0</formula>
    </cfRule>
    <cfRule type="cellIs" dxfId="12964" priority="1488" stopIfTrue="1" operator="greaterThan">
      <formula>0</formula>
    </cfRule>
  </conditionalFormatting>
  <conditionalFormatting sqref="O43:P43">
    <cfRule type="cellIs" dxfId="12963" priority="1484" stopIfTrue="1" operator="lessThan">
      <formula>0</formula>
    </cfRule>
    <cfRule type="cellIs" dxfId="12962" priority="1485" stopIfTrue="1" operator="greaterThan">
      <formula>0</formula>
    </cfRule>
  </conditionalFormatting>
  <conditionalFormatting sqref="O43:P43">
    <cfRule type="cellIs" dxfId="12961" priority="1481" stopIfTrue="1" operator="lessThan">
      <formula>0</formula>
    </cfRule>
    <cfRule type="cellIs" dxfId="12960" priority="1482" stopIfTrue="1" operator="greaterThan">
      <formula>0</formula>
    </cfRule>
  </conditionalFormatting>
  <conditionalFormatting sqref="O43:P43">
    <cfRule type="cellIs" dxfId="12959" priority="1478" stopIfTrue="1" operator="lessThan">
      <formula>0</formula>
    </cfRule>
    <cfRule type="cellIs" dxfId="12958" priority="1479" stopIfTrue="1" operator="greaterThan">
      <formula>0</formula>
    </cfRule>
  </conditionalFormatting>
  <conditionalFormatting sqref="O43:P43">
    <cfRule type="cellIs" dxfId="12957" priority="1475" stopIfTrue="1" operator="lessThan">
      <formula>0</formula>
    </cfRule>
    <cfRule type="cellIs" dxfId="12956" priority="1476" stopIfTrue="1" operator="greaterThan">
      <formula>0</formula>
    </cfRule>
  </conditionalFormatting>
  <conditionalFormatting sqref="O43:P43">
    <cfRule type="cellIs" dxfId="12955" priority="1472" stopIfTrue="1" operator="lessThan">
      <formula>0</formula>
    </cfRule>
    <cfRule type="cellIs" dxfId="12954" priority="1473" stopIfTrue="1" operator="greaterThan">
      <formula>0</formula>
    </cfRule>
  </conditionalFormatting>
  <conditionalFormatting sqref="O43:P43">
    <cfRule type="cellIs" dxfId="12953" priority="1469" stopIfTrue="1" operator="lessThan">
      <formula>0</formula>
    </cfRule>
    <cfRule type="cellIs" dxfId="12952" priority="1470" stopIfTrue="1" operator="greaterThan">
      <formula>0</formula>
    </cfRule>
  </conditionalFormatting>
  <conditionalFormatting sqref="O43:P43">
    <cfRule type="cellIs" dxfId="12951" priority="1466" stopIfTrue="1" operator="lessThan">
      <formula>0</formula>
    </cfRule>
    <cfRule type="cellIs" dxfId="12950" priority="1467" stopIfTrue="1" operator="greaterThan">
      <formula>0</formula>
    </cfRule>
  </conditionalFormatting>
  <conditionalFormatting sqref="O43:P43">
    <cfRule type="cellIs" dxfId="12949" priority="1463" stopIfTrue="1" operator="lessThan">
      <formula>0</formula>
    </cfRule>
    <cfRule type="cellIs" dxfId="12948" priority="1464" stopIfTrue="1" operator="greaterThan">
      <formula>0</formula>
    </cfRule>
  </conditionalFormatting>
  <conditionalFormatting sqref="O43:P43">
    <cfRule type="cellIs" dxfId="12947" priority="1460" stopIfTrue="1" operator="lessThan">
      <formula>0</formula>
    </cfRule>
    <cfRule type="cellIs" dxfId="12946" priority="1461" stopIfTrue="1" operator="greaterThan">
      <formula>0</formula>
    </cfRule>
  </conditionalFormatting>
  <conditionalFormatting sqref="O43:P43">
    <cfRule type="cellIs" dxfId="12945" priority="1457" stopIfTrue="1" operator="lessThan">
      <formula>0</formula>
    </cfRule>
    <cfRule type="cellIs" dxfId="12944" priority="1458" stopIfTrue="1" operator="greaterThan">
      <formula>0</formula>
    </cfRule>
  </conditionalFormatting>
  <conditionalFormatting sqref="O43:P43">
    <cfRule type="cellIs" dxfId="12943" priority="1454" stopIfTrue="1" operator="lessThan">
      <formula>0</formula>
    </cfRule>
    <cfRule type="cellIs" dxfId="12942" priority="1455" stopIfTrue="1" operator="greaterThan">
      <formula>0</formula>
    </cfRule>
  </conditionalFormatting>
  <conditionalFormatting sqref="O43:P43">
    <cfRule type="cellIs" dxfId="12941" priority="1451" stopIfTrue="1" operator="lessThan">
      <formula>0</formula>
    </cfRule>
    <cfRule type="cellIs" dxfId="12940" priority="1452" stopIfTrue="1" operator="greaterThan">
      <formula>0</formula>
    </cfRule>
  </conditionalFormatting>
  <conditionalFormatting sqref="O43:P43">
    <cfRule type="cellIs" dxfId="12939" priority="1448" stopIfTrue="1" operator="lessThan">
      <formula>0</formula>
    </cfRule>
    <cfRule type="cellIs" dxfId="12938" priority="1449" stopIfTrue="1" operator="greaterThan">
      <formula>0</formula>
    </cfRule>
  </conditionalFormatting>
  <conditionalFormatting sqref="O43:P43">
    <cfRule type="cellIs" dxfId="12937" priority="1445" stopIfTrue="1" operator="lessThan">
      <formula>0</formula>
    </cfRule>
    <cfRule type="cellIs" dxfId="12936" priority="1446" stopIfTrue="1" operator="greaterThan">
      <formula>0</formula>
    </cfRule>
  </conditionalFormatting>
  <conditionalFormatting sqref="O43:P43">
    <cfRule type="cellIs" dxfId="12935" priority="1442" stopIfTrue="1" operator="lessThan">
      <formula>0</formula>
    </cfRule>
    <cfRule type="cellIs" dxfId="12934" priority="1443" stopIfTrue="1" operator="greaterThan">
      <formula>0</formula>
    </cfRule>
  </conditionalFormatting>
  <conditionalFormatting sqref="O43:P43">
    <cfRule type="cellIs" dxfId="12933" priority="1439" stopIfTrue="1" operator="lessThan">
      <formula>0</formula>
    </cfRule>
    <cfRule type="cellIs" dxfId="12932" priority="1440" stopIfTrue="1" operator="greaterThan">
      <formula>0</formula>
    </cfRule>
  </conditionalFormatting>
  <conditionalFormatting sqref="O43:P43">
    <cfRule type="cellIs" dxfId="12931" priority="1436" stopIfTrue="1" operator="lessThan">
      <formula>0</formula>
    </cfRule>
    <cfRule type="cellIs" dxfId="12930" priority="1437" stopIfTrue="1" operator="greaterThan">
      <formula>0</formula>
    </cfRule>
  </conditionalFormatting>
  <conditionalFormatting sqref="O43:P43">
    <cfRule type="cellIs" dxfId="12929" priority="1433" stopIfTrue="1" operator="lessThan">
      <formula>0</formula>
    </cfRule>
    <cfRule type="cellIs" dxfId="12928" priority="1434" stopIfTrue="1" operator="greaterThan">
      <formula>0</formula>
    </cfRule>
  </conditionalFormatting>
  <conditionalFormatting sqref="O43:P43">
    <cfRule type="cellIs" dxfId="12927" priority="1430" stopIfTrue="1" operator="lessThan">
      <formula>0</formula>
    </cfRule>
    <cfRule type="cellIs" dxfId="12926" priority="1431" stopIfTrue="1" operator="greaterThan">
      <formula>0</formula>
    </cfRule>
  </conditionalFormatting>
  <conditionalFormatting sqref="O43:P43">
    <cfRule type="cellIs" dxfId="12925" priority="1427" stopIfTrue="1" operator="lessThan">
      <formula>0</formula>
    </cfRule>
    <cfRule type="cellIs" dxfId="12924" priority="1428" stopIfTrue="1" operator="greaterThan">
      <formula>0</formula>
    </cfRule>
  </conditionalFormatting>
  <conditionalFormatting sqref="O43:P43">
    <cfRule type="cellIs" dxfId="12923" priority="1424" stopIfTrue="1" operator="lessThan">
      <formula>0</formula>
    </cfRule>
    <cfRule type="cellIs" dxfId="12922" priority="1425" stopIfTrue="1" operator="greaterThan">
      <formula>0</formula>
    </cfRule>
  </conditionalFormatting>
  <conditionalFormatting sqref="O43:P43">
    <cfRule type="cellIs" dxfId="12921" priority="1421" stopIfTrue="1" operator="lessThan">
      <formula>0</formula>
    </cfRule>
    <cfRule type="cellIs" dxfId="12920" priority="1422" stopIfTrue="1" operator="greaterThan">
      <formula>0</formula>
    </cfRule>
  </conditionalFormatting>
  <conditionalFormatting sqref="O43:P43">
    <cfRule type="cellIs" dxfId="12919" priority="1418" stopIfTrue="1" operator="lessThan">
      <formula>0</formula>
    </cfRule>
    <cfRule type="cellIs" dxfId="12918" priority="1419" stopIfTrue="1" operator="greaterThan">
      <formula>0</formula>
    </cfRule>
  </conditionalFormatting>
  <conditionalFormatting sqref="O43:P43">
    <cfRule type="cellIs" dxfId="12917" priority="1415" stopIfTrue="1" operator="lessThan">
      <formula>0</formula>
    </cfRule>
    <cfRule type="cellIs" dxfId="12916" priority="1416" stopIfTrue="1" operator="greaterThan">
      <formula>0</formula>
    </cfRule>
  </conditionalFormatting>
  <conditionalFormatting sqref="O43:P43">
    <cfRule type="cellIs" dxfId="12915" priority="1412" stopIfTrue="1" operator="lessThan">
      <formula>0</formula>
    </cfRule>
    <cfRule type="cellIs" dxfId="12914" priority="1413" stopIfTrue="1" operator="greaterThan">
      <formula>0</formula>
    </cfRule>
  </conditionalFormatting>
  <conditionalFormatting sqref="O43:P43">
    <cfRule type="cellIs" dxfId="12913" priority="1409" stopIfTrue="1" operator="lessThan">
      <formula>0</formula>
    </cfRule>
    <cfRule type="cellIs" dxfId="12912" priority="1410" stopIfTrue="1" operator="greaterThan">
      <formula>0</formula>
    </cfRule>
  </conditionalFormatting>
  <conditionalFormatting sqref="O43:P43">
    <cfRule type="cellIs" dxfId="12911" priority="1406" stopIfTrue="1" operator="lessThan">
      <formula>0</formula>
    </cfRule>
    <cfRule type="cellIs" dxfId="12910" priority="1407" stopIfTrue="1" operator="greaterThan">
      <formula>0</formula>
    </cfRule>
  </conditionalFormatting>
  <conditionalFormatting sqref="O43:P43">
    <cfRule type="cellIs" dxfId="12909" priority="1403" stopIfTrue="1" operator="lessThan">
      <formula>0</formula>
    </cfRule>
    <cfRule type="cellIs" dxfId="12908" priority="1404" stopIfTrue="1" operator="greaterThan">
      <formula>0</formula>
    </cfRule>
  </conditionalFormatting>
  <conditionalFormatting sqref="O43:P43">
    <cfRule type="cellIs" dxfId="12907" priority="1400" stopIfTrue="1" operator="lessThan">
      <formula>0</formula>
    </cfRule>
    <cfRule type="cellIs" dxfId="12906" priority="1401" stopIfTrue="1" operator="greaterThan">
      <formula>0</formula>
    </cfRule>
  </conditionalFormatting>
  <conditionalFormatting sqref="O43:P43">
    <cfRule type="cellIs" dxfId="12905" priority="1397" stopIfTrue="1" operator="lessThan">
      <formula>0</formula>
    </cfRule>
    <cfRule type="cellIs" dxfId="12904" priority="1398" stopIfTrue="1" operator="greaterThan">
      <formula>0</formula>
    </cfRule>
  </conditionalFormatting>
  <conditionalFormatting sqref="O43:P43">
    <cfRule type="cellIs" dxfId="12903" priority="1394" stopIfTrue="1" operator="lessThan">
      <formula>0</formula>
    </cfRule>
    <cfRule type="cellIs" dxfId="12902" priority="1395" stopIfTrue="1" operator="greaterThan">
      <formula>0</formula>
    </cfRule>
  </conditionalFormatting>
  <conditionalFormatting sqref="O43:P43">
    <cfRule type="cellIs" dxfId="12901" priority="1391" stopIfTrue="1" operator="lessThan">
      <formula>0</formula>
    </cfRule>
    <cfRule type="cellIs" dxfId="12900" priority="1392" stopIfTrue="1" operator="greaterThan">
      <formula>0</formula>
    </cfRule>
  </conditionalFormatting>
  <conditionalFormatting sqref="O43:P43">
    <cfRule type="cellIs" dxfId="12899" priority="1388" stopIfTrue="1" operator="lessThan">
      <formula>0</formula>
    </cfRule>
    <cfRule type="cellIs" dxfId="12898" priority="1389" stopIfTrue="1" operator="greaterThan">
      <formula>0</formula>
    </cfRule>
  </conditionalFormatting>
  <conditionalFormatting sqref="O45:P45">
    <cfRule type="cellIs" dxfId="12897" priority="1385" stopIfTrue="1" operator="lessThan">
      <formula>0</formula>
    </cfRule>
    <cfRule type="cellIs" dxfId="12896" priority="1386" stopIfTrue="1" operator="greaterThan">
      <formula>0</formula>
    </cfRule>
  </conditionalFormatting>
  <conditionalFormatting sqref="O45:P45">
    <cfRule type="cellIs" dxfId="12895" priority="1382" stopIfTrue="1" operator="lessThan">
      <formula>0</formula>
    </cfRule>
    <cfRule type="cellIs" dxfId="12894" priority="1383" stopIfTrue="1" operator="greaterThan">
      <formula>0</formula>
    </cfRule>
  </conditionalFormatting>
  <conditionalFormatting sqref="O45:P45">
    <cfRule type="cellIs" dxfId="12893" priority="1379" stopIfTrue="1" operator="lessThan">
      <formula>0</formula>
    </cfRule>
    <cfRule type="cellIs" dxfId="12892" priority="1380" stopIfTrue="1" operator="greaterThan">
      <formula>0</formula>
    </cfRule>
  </conditionalFormatting>
  <conditionalFormatting sqref="O45:P45">
    <cfRule type="cellIs" dxfId="12891" priority="1376" stopIfTrue="1" operator="lessThan">
      <formula>0</formula>
    </cfRule>
    <cfRule type="cellIs" dxfId="12890" priority="1377" stopIfTrue="1" operator="greaterThan">
      <formula>0</formula>
    </cfRule>
  </conditionalFormatting>
  <conditionalFormatting sqref="O45:P45">
    <cfRule type="cellIs" dxfId="12889" priority="1373" stopIfTrue="1" operator="lessThan">
      <formula>0</formula>
    </cfRule>
    <cfRule type="cellIs" dxfId="12888" priority="1374" stopIfTrue="1" operator="greaterThan">
      <formula>0</formula>
    </cfRule>
  </conditionalFormatting>
  <conditionalFormatting sqref="O45:P45">
    <cfRule type="cellIs" dxfId="12887" priority="1370" stopIfTrue="1" operator="lessThan">
      <formula>0</formula>
    </cfRule>
    <cfRule type="cellIs" dxfId="12886" priority="1371" stopIfTrue="1" operator="greaterThan">
      <formula>0</formula>
    </cfRule>
  </conditionalFormatting>
  <conditionalFormatting sqref="O45:P45">
    <cfRule type="cellIs" dxfId="12885" priority="1367" stopIfTrue="1" operator="lessThan">
      <formula>0</formula>
    </cfRule>
    <cfRule type="cellIs" dxfId="12884" priority="1368" stopIfTrue="1" operator="greaterThan">
      <formula>0</formula>
    </cfRule>
  </conditionalFormatting>
  <conditionalFormatting sqref="O45:P45">
    <cfRule type="cellIs" dxfId="12883" priority="1364" stopIfTrue="1" operator="lessThan">
      <formula>0</formula>
    </cfRule>
    <cfRule type="cellIs" dxfId="12882" priority="1365" stopIfTrue="1" operator="greaterThan">
      <formula>0</formula>
    </cfRule>
  </conditionalFormatting>
  <conditionalFormatting sqref="O45:P45">
    <cfRule type="cellIs" dxfId="12881" priority="1361" stopIfTrue="1" operator="lessThan">
      <formula>0</formula>
    </cfRule>
    <cfRule type="cellIs" dxfId="12880" priority="1362" stopIfTrue="1" operator="greaterThan">
      <formula>0</formula>
    </cfRule>
  </conditionalFormatting>
  <conditionalFormatting sqref="O45:P45">
    <cfRule type="cellIs" dxfId="12879" priority="1358" stopIfTrue="1" operator="lessThan">
      <formula>0</formula>
    </cfRule>
    <cfRule type="cellIs" dxfId="12878" priority="1359" stopIfTrue="1" operator="greaterThan">
      <formula>0</formula>
    </cfRule>
  </conditionalFormatting>
  <conditionalFormatting sqref="O45:P45">
    <cfRule type="cellIs" dxfId="12877" priority="1355" stopIfTrue="1" operator="lessThan">
      <formula>0</formula>
    </cfRule>
    <cfRule type="cellIs" dxfId="12876" priority="1356" stopIfTrue="1" operator="greaterThan">
      <formula>0</formula>
    </cfRule>
  </conditionalFormatting>
  <conditionalFormatting sqref="O45:P45">
    <cfRule type="cellIs" dxfId="12875" priority="1352" stopIfTrue="1" operator="lessThan">
      <formula>0</formula>
    </cfRule>
    <cfRule type="cellIs" dxfId="12874" priority="1353" stopIfTrue="1" operator="greaterThan">
      <formula>0</formula>
    </cfRule>
  </conditionalFormatting>
  <conditionalFormatting sqref="O45:P45">
    <cfRule type="cellIs" dxfId="12873" priority="1349" stopIfTrue="1" operator="lessThan">
      <formula>0</formula>
    </cfRule>
    <cfRule type="cellIs" dxfId="12872" priority="1350" stopIfTrue="1" operator="greaterThan">
      <formula>0</formula>
    </cfRule>
  </conditionalFormatting>
  <conditionalFormatting sqref="O45:P45">
    <cfRule type="cellIs" dxfId="12871" priority="1346" stopIfTrue="1" operator="lessThan">
      <formula>0</formula>
    </cfRule>
    <cfRule type="cellIs" dxfId="12870" priority="1347" stopIfTrue="1" operator="greaterThan">
      <formula>0</formula>
    </cfRule>
  </conditionalFormatting>
  <conditionalFormatting sqref="O45:P45">
    <cfRule type="cellIs" dxfId="12869" priority="1343" stopIfTrue="1" operator="lessThan">
      <formula>0</formula>
    </cfRule>
    <cfRule type="cellIs" dxfId="12868" priority="1344" stopIfTrue="1" operator="greaterThan">
      <formula>0</formula>
    </cfRule>
  </conditionalFormatting>
  <conditionalFormatting sqref="O45:P45">
    <cfRule type="cellIs" dxfId="12867" priority="1340" stopIfTrue="1" operator="lessThan">
      <formula>0</formula>
    </cfRule>
    <cfRule type="cellIs" dxfId="12866" priority="1341" stopIfTrue="1" operator="greaterThan">
      <formula>0</formula>
    </cfRule>
  </conditionalFormatting>
  <conditionalFormatting sqref="O45:P45">
    <cfRule type="cellIs" dxfId="12865" priority="1337" stopIfTrue="1" operator="lessThan">
      <formula>0</formula>
    </cfRule>
    <cfRule type="cellIs" dxfId="12864" priority="1338" stopIfTrue="1" operator="greaterThan">
      <formula>0</formula>
    </cfRule>
  </conditionalFormatting>
  <conditionalFormatting sqref="O45:P45">
    <cfRule type="cellIs" dxfId="12863" priority="1334" stopIfTrue="1" operator="lessThan">
      <formula>0</formula>
    </cfRule>
    <cfRule type="cellIs" dxfId="12862" priority="1335" stopIfTrue="1" operator="greaterThan">
      <formula>0</formula>
    </cfRule>
  </conditionalFormatting>
  <conditionalFormatting sqref="O45:P45">
    <cfRule type="cellIs" dxfId="12861" priority="1331" stopIfTrue="1" operator="lessThan">
      <formula>0</formula>
    </cfRule>
    <cfRule type="cellIs" dxfId="12860" priority="1332" stopIfTrue="1" operator="greaterThan">
      <formula>0</formula>
    </cfRule>
  </conditionalFormatting>
  <conditionalFormatting sqref="O45:P45">
    <cfRule type="cellIs" dxfId="12859" priority="1328" stopIfTrue="1" operator="lessThan">
      <formula>0</formula>
    </cfRule>
    <cfRule type="cellIs" dxfId="12858" priority="1329" stopIfTrue="1" operator="greaterThan">
      <formula>0</formula>
    </cfRule>
  </conditionalFormatting>
  <conditionalFormatting sqref="O45:P45">
    <cfRule type="cellIs" dxfId="12857" priority="1325" stopIfTrue="1" operator="lessThan">
      <formula>0</formula>
    </cfRule>
    <cfRule type="cellIs" dxfId="12856" priority="1326" stopIfTrue="1" operator="greaterThan">
      <formula>0</formula>
    </cfRule>
  </conditionalFormatting>
  <conditionalFormatting sqref="O45:P45">
    <cfRule type="cellIs" dxfId="12855" priority="1322" stopIfTrue="1" operator="lessThan">
      <formula>0</formula>
    </cfRule>
    <cfRule type="cellIs" dxfId="12854" priority="1323" stopIfTrue="1" operator="greaterThan">
      <formula>0</formula>
    </cfRule>
  </conditionalFormatting>
  <conditionalFormatting sqref="O45:P45">
    <cfRule type="cellIs" dxfId="12853" priority="1319" stopIfTrue="1" operator="lessThan">
      <formula>0</formula>
    </cfRule>
    <cfRule type="cellIs" dxfId="12852" priority="1320" stopIfTrue="1" operator="greaterThan">
      <formula>0</formula>
    </cfRule>
  </conditionalFormatting>
  <conditionalFormatting sqref="O45:P45">
    <cfRule type="cellIs" dxfId="12851" priority="1316" stopIfTrue="1" operator="lessThan">
      <formula>0</formula>
    </cfRule>
    <cfRule type="cellIs" dxfId="12850" priority="1317" stopIfTrue="1" operator="greaterThan">
      <formula>0</formula>
    </cfRule>
  </conditionalFormatting>
  <conditionalFormatting sqref="O45:P45">
    <cfRule type="cellIs" dxfId="12849" priority="1313" stopIfTrue="1" operator="lessThan">
      <formula>0</formula>
    </cfRule>
    <cfRule type="cellIs" dxfId="12848" priority="1314" stopIfTrue="1" operator="greaterThan">
      <formula>0</formula>
    </cfRule>
  </conditionalFormatting>
  <conditionalFormatting sqref="O45:P45">
    <cfRule type="cellIs" dxfId="12847" priority="1310" stopIfTrue="1" operator="lessThan">
      <formula>0</formula>
    </cfRule>
    <cfRule type="cellIs" dxfId="12846" priority="1311" stopIfTrue="1" operator="greaterThan">
      <formula>0</formula>
    </cfRule>
  </conditionalFormatting>
  <conditionalFormatting sqref="O45:P45">
    <cfRule type="cellIs" dxfId="12845" priority="1307" stopIfTrue="1" operator="lessThan">
      <formula>0</formula>
    </cfRule>
    <cfRule type="cellIs" dxfId="12844" priority="1308" stopIfTrue="1" operator="greaterThan">
      <formula>0</formula>
    </cfRule>
  </conditionalFormatting>
  <conditionalFormatting sqref="O45:P45">
    <cfRule type="cellIs" dxfId="12843" priority="1304" stopIfTrue="1" operator="lessThan">
      <formula>0</formula>
    </cfRule>
    <cfRule type="cellIs" dxfId="12842" priority="1305" stopIfTrue="1" operator="greaterThan">
      <formula>0</formula>
    </cfRule>
  </conditionalFormatting>
  <conditionalFormatting sqref="O45:P45">
    <cfRule type="cellIs" dxfId="12841" priority="1301" stopIfTrue="1" operator="lessThan">
      <formula>0</formula>
    </cfRule>
    <cfRule type="cellIs" dxfId="12840" priority="1302" stopIfTrue="1" operator="greaterThan">
      <formula>0</formula>
    </cfRule>
  </conditionalFormatting>
  <conditionalFormatting sqref="O45:P45">
    <cfRule type="cellIs" dxfId="12839" priority="1298" stopIfTrue="1" operator="lessThan">
      <formula>0</formula>
    </cfRule>
    <cfRule type="cellIs" dxfId="12838" priority="1299" stopIfTrue="1" operator="greaterThan">
      <formula>0</formula>
    </cfRule>
  </conditionalFormatting>
  <conditionalFormatting sqref="O45:P45">
    <cfRule type="cellIs" dxfId="12837" priority="1295" stopIfTrue="1" operator="lessThan">
      <formula>0</formula>
    </cfRule>
    <cfRule type="cellIs" dxfId="12836" priority="1296" stopIfTrue="1" operator="greaterThan">
      <formula>0</formula>
    </cfRule>
  </conditionalFormatting>
  <conditionalFormatting sqref="O45:P45">
    <cfRule type="cellIs" dxfId="12835" priority="1292" stopIfTrue="1" operator="lessThan">
      <formula>0</formula>
    </cfRule>
    <cfRule type="cellIs" dxfId="12834" priority="1293" stopIfTrue="1" operator="greaterThan">
      <formula>0</formula>
    </cfRule>
  </conditionalFormatting>
  <conditionalFormatting sqref="O45:P45">
    <cfRule type="cellIs" dxfId="12833" priority="1289" stopIfTrue="1" operator="lessThan">
      <formula>0</formula>
    </cfRule>
    <cfRule type="cellIs" dxfId="12832" priority="1290" stopIfTrue="1" operator="greaterThan">
      <formula>0</formula>
    </cfRule>
  </conditionalFormatting>
  <conditionalFormatting sqref="O45:P45">
    <cfRule type="cellIs" dxfId="12831" priority="1286" stopIfTrue="1" operator="lessThan">
      <formula>0</formula>
    </cfRule>
    <cfRule type="cellIs" dxfId="12830" priority="1287" stopIfTrue="1" operator="greaterThan">
      <formula>0</formula>
    </cfRule>
  </conditionalFormatting>
  <conditionalFormatting sqref="O45:P45">
    <cfRule type="cellIs" dxfId="12829" priority="1283" stopIfTrue="1" operator="lessThan">
      <formula>0</formula>
    </cfRule>
    <cfRule type="cellIs" dxfId="12828" priority="1284" stopIfTrue="1" operator="greaterThan">
      <formula>0</formula>
    </cfRule>
  </conditionalFormatting>
  <conditionalFormatting sqref="O45:P45">
    <cfRule type="cellIs" dxfId="12827" priority="1280" stopIfTrue="1" operator="lessThan">
      <formula>0</formula>
    </cfRule>
    <cfRule type="cellIs" dxfId="12826" priority="1281" stopIfTrue="1" operator="greaterThan">
      <formula>0</formula>
    </cfRule>
  </conditionalFormatting>
  <conditionalFormatting sqref="O45:P45">
    <cfRule type="cellIs" dxfId="12825" priority="1277" stopIfTrue="1" operator="lessThan">
      <formula>0</formula>
    </cfRule>
    <cfRule type="cellIs" dxfId="12824" priority="1278" stopIfTrue="1" operator="greaterThan">
      <formula>0</formula>
    </cfRule>
  </conditionalFormatting>
  <conditionalFormatting sqref="O45:P45">
    <cfRule type="cellIs" dxfId="12823" priority="1274" stopIfTrue="1" operator="lessThan">
      <formula>0</formula>
    </cfRule>
    <cfRule type="cellIs" dxfId="12822" priority="1275" stopIfTrue="1" operator="greaterThan">
      <formula>0</formula>
    </cfRule>
  </conditionalFormatting>
  <conditionalFormatting sqref="O45:P45">
    <cfRule type="cellIs" dxfId="12821" priority="1271" stopIfTrue="1" operator="lessThan">
      <formula>0</formula>
    </cfRule>
    <cfRule type="cellIs" dxfId="12820" priority="1272" stopIfTrue="1" operator="greaterThan">
      <formula>0</formula>
    </cfRule>
  </conditionalFormatting>
  <conditionalFormatting sqref="O45:P45">
    <cfRule type="cellIs" dxfId="12819" priority="1268" stopIfTrue="1" operator="lessThan">
      <formula>0</formula>
    </cfRule>
    <cfRule type="cellIs" dxfId="12818" priority="1269" stopIfTrue="1" operator="greaterThan">
      <formula>0</formula>
    </cfRule>
  </conditionalFormatting>
  <conditionalFormatting sqref="O45:P45">
    <cfRule type="cellIs" dxfId="12817" priority="1265" stopIfTrue="1" operator="lessThan">
      <formula>0</formula>
    </cfRule>
    <cfRule type="cellIs" dxfId="12816" priority="1266" stopIfTrue="1" operator="greaterThan">
      <formula>0</formula>
    </cfRule>
  </conditionalFormatting>
  <conditionalFormatting sqref="O45:P45">
    <cfRule type="cellIs" dxfId="12815" priority="1262" stopIfTrue="1" operator="lessThan">
      <formula>0</formula>
    </cfRule>
    <cfRule type="cellIs" dxfId="12814" priority="1263" stopIfTrue="1" operator="greaterThan">
      <formula>0</formula>
    </cfRule>
  </conditionalFormatting>
  <conditionalFormatting sqref="O47:P47">
    <cfRule type="cellIs" dxfId="12813" priority="1259" stopIfTrue="1" operator="lessThan">
      <formula>0</formula>
    </cfRule>
    <cfRule type="cellIs" dxfId="12812" priority="1260" stopIfTrue="1" operator="greaterThan">
      <formula>0</formula>
    </cfRule>
  </conditionalFormatting>
  <conditionalFormatting sqref="O47:P47">
    <cfRule type="cellIs" dxfId="12811" priority="1256" stopIfTrue="1" operator="lessThan">
      <formula>0</formula>
    </cfRule>
    <cfRule type="cellIs" dxfId="12810" priority="1257" stopIfTrue="1" operator="greaterThan">
      <formula>0</formula>
    </cfRule>
  </conditionalFormatting>
  <conditionalFormatting sqref="O47:P47">
    <cfRule type="cellIs" dxfId="12809" priority="1253" stopIfTrue="1" operator="lessThan">
      <formula>0</formula>
    </cfRule>
    <cfRule type="cellIs" dxfId="12808" priority="1254" stopIfTrue="1" operator="greaterThan">
      <formula>0</formula>
    </cfRule>
  </conditionalFormatting>
  <conditionalFormatting sqref="O47:P47">
    <cfRule type="cellIs" dxfId="12807" priority="1250" stopIfTrue="1" operator="lessThan">
      <formula>0</formula>
    </cfRule>
    <cfRule type="cellIs" dxfId="12806" priority="1251" stopIfTrue="1" operator="greaterThan">
      <formula>0</formula>
    </cfRule>
  </conditionalFormatting>
  <conditionalFormatting sqref="O47:P47">
    <cfRule type="cellIs" dxfId="12805" priority="1247" stopIfTrue="1" operator="lessThan">
      <formula>0</formula>
    </cfRule>
    <cfRule type="cellIs" dxfId="12804" priority="1248" stopIfTrue="1" operator="greaterThan">
      <formula>0</formula>
    </cfRule>
  </conditionalFormatting>
  <conditionalFormatting sqref="O47:P47">
    <cfRule type="cellIs" dxfId="12803" priority="1244" stopIfTrue="1" operator="lessThan">
      <formula>0</formula>
    </cfRule>
    <cfRule type="cellIs" dxfId="12802" priority="1245" stopIfTrue="1" operator="greaterThan">
      <formula>0</formula>
    </cfRule>
  </conditionalFormatting>
  <conditionalFormatting sqref="O47:P47">
    <cfRule type="cellIs" dxfId="12801" priority="1241" stopIfTrue="1" operator="lessThan">
      <formula>0</formula>
    </cfRule>
    <cfRule type="cellIs" dxfId="12800" priority="1242" stopIfTrue="1" operator="greaterThan">
      <formula>0</formula>
    </cfRule>
  </conditionalFormatting>
  <conditionalFormatting sqref="O47:P47">
    <cfRule type="cellIs" dxfId="12799" priority="1238" stopIfTrue="1" operator="lessThan">
      <formula>0</formula>
    </cfRule>
    <cfRule type="cellIs" dxfId="12798" priority="1239" stopIfTrue="1" operator="greaterThan">
      <formula>0</formula>
    </cfRule>
  </conditionalFormatting>
  <conditionalFormatting sqref="O47:P47">
    <cfRule type="cellIs" dxfId="12797" priority="1235" stopIfTrue="1" operator="lessThan">
      <formula>0</formula>
    </cfRule>
    <cfRule type="cellIs" dxfId="12796" priority="1236" stopIfTrue="1" operator="greaterThan">
      <formula>0</formula>
    </cfRule>
  </conditionalFormatting>
  <conditionalFormatting sqref="O47:P47">
    <cfRule type="cellIs" dxfId="12795" priority="1232" stopIfTrue="1" operator="lessThan">
      <formula>0</formula>
    </cfRule>
    <cfRule type="cellIs" dxfId="12794" priority="1233" stopIfTrue="1" operator="greaterThan">
      <formula>0</formula>
    </cfRule>
  </conditionalFormatting>
  <conditionalFormatting sqref="O47:P47">
    <cfRule type="cellIs" dxfId="12793" priority="1229" stopIfTrue="1" operator="lessThan">
      <formula>0</formula>
    </cfRule>
    <cfRule type="cellIs" dxfId="12792" priority="1230" stopIfTrue="1" operator="greaterThan">
      <formula>0</formula>
    </cfRule>
  </conditionalFormatting>
  <conditionalFormatting sqref="O47:P47">
    <cfRule type="cellIs" dxfId="12791" priority="1226" stopIfTrue="1" operator="lessThan">
      <formula>0</formula>
    </cfRule>
    <cfRule type="cellIs" dxfId="12790" priority="1227" stopIfTrue="1" operator="greaterThan">
      <formula>0</formula>
    </cfRule>
  </conditionalFormatting>
  <conditionalFormatting sqref="O47:P47">
    <cfRule type="cellIs" dxfId="12789" priority="1223" stopIfTrue="1" operator="lessThan">
      <formula>0</formula>
    </cfRule>
    <cfRule type="cellIs" dxfId="12788" priority="1224" stopIfTrue="1" operator="greaterThan">
      <formula>0</formula>
    </cfRule>
  </conditionalFormatting>
  <conditionalFormatting sqref="O47:P47">
    <cfRule type="cellIs" dxfId="12787" priority="1220" stopIfTrue="1" operator="lessThan">
      <formula>0</formula>
    </cfRule>
    <cfRule type="cellIs" dxfId="12786" priority="1221" stopIfTrue="1" operator="greaterThan">
      <formula>0</formula>
    </cfRule>
  </conditionalFormatting>
  <conditionalFormatting sqref="O47:P47">
    <cfRule type="cellIs" dxfId="12785" priority="1217" stopIfTrue="1" operator="lessThan">
      <formula>0</formula>
    </cfRule>
    <cfRule type="cellIs" dxfId="12784" priority="1218" stopIfTrue="1" operator="greaterThan">
      <formula>0</formula>
    </cfRule>
  </conditionalFormatting>
  <conditionalFormatting sqref="O47:P47">
    <cfRule type="cellIs" dxfId="12783" priority="1214" stopIfTrue="1" operator="lessThan">
      <formula>0</formula>
    </cfRule>
    <cfRule type="cellIs" dxfId="12782" priority="1215" stopIfTrue="1" operator="greaterThan">
      <formula>0</formula>
    </cfRule>
  </conditionalFormatting>
  <conditionalFormatting sqref="O47:P47">
    <cfRule type="cellIs" dxfId="12781" priority="1211" stopIfTrue="1" operator="lessThan">
      <formula>0</formula>
    </cfRule>
    <cfRule type="cellIs" dxfId="12780" priority="1212" stopIfTrue="1" operator="greaterThan">
      <formula>0</formula>
    </cfRule>
  </conditionalFormatting>
  <conditionalFormatting sqref="O47:P47">
    <cfRule type="cellIs" dxfId="12779" priority="1208" stopIfTrue="1" operator="lessThan">
      <formula>0</formula>
    </cfRule>
    <cfRule type="cellIs" dxfId="12778" priority="1209" stopIfTrue="1" operator="greaterThan">
      <formula>0</formula>
    </cfRule>
  </conditionalFormatting>
  <conditionalFormatting sqref="O47:P47">
    <cfRule type="cellIs" dxfId="12777" priority="1205" stopIfTrue="1" operator="lessThan">
      <formula>0</formula>
    </cfRule>
    <cfRule type="cellIs" dxfId="12776" priority="1206" stopIfTrue="1" operator="greaterThan">
      <formula>0</formula>
    </cfRule>
  </conditionalFormatting>
  <conditionalFormatting sqref="O47:P47">
    <cfRule type="cellIs" dxfId="12775" priority="1202" stopIfTrue="1" operator="lessThan">
      <formula>0</formula>
    </cfRule>
    <cfRule type="cellIs" dxfId="12774" priority="1203" stopIfTrue="1" operator="greaterThan">
      <formula>0</formula>
    </cfRule>
  </conditionalFormatting>
  <conditionalFormatting sqref="O47:P47">
    <cfRule type="cellIs" dxfId="12773" priority="1199" stopIfTrue="1" operator="lessThan">
      <formula>0</formula>
    </cfRule>
    <cfRule type="cellIs" dxfId="12772" priority="1200" stopIfTrue="1" operator="greaterThan">
      <formula>0</formula>
    </cfRule>
  </conditionalFormatting>
  <conditionalFormatting sqref="O47:P47">
    <cfRule type="cellIs" dxfId="12771" priority="1196" stopIfTrue="1" operator="lessThan">
      <formula>0</formula>
    </cfRule>
    <cfRule type="cellIs" dxfId="12770" priority="1197" stopIfTrue="1" operator="greaterThan">
      <formula>0</formula>
    </cfRule>
  </conditionalFormatting>
  <conditionalFormatting sqref="O47:P47">
    <cfRule type="cellIs" dxfId="12769" priority="1193" stopIfTrue="1" operator="lessThan">
      <formula>0</formula>
    </cfRule>
    <cfRule type="cellIs" dxfId="12768" priority="1194" stopIfTrue="1" operator="greaterThan">
      <formula>0</formula>
    </cfRule>
  </conditionalFormatting>
  <conditionalFormatting sqref="O47:P47">
    <cfRule type="cellIs" dxfId="12767" priority="1190" stopIfTrue="1" operator="lessThan">
      <formula>0</formula>
    </cfRule>
    <cfRule type="cellIs" dxfId="12766" priority="1191" stopIfTrue="1" operator="greaterThan">
      <formula>0</formula>
    </cfRule>
  </conditionalFormatting>
  <conditionalFormatting sqref="O47:P47">
    <cfRule type="cellIs" dxfId="12765" priority="1187" stopIfTrue="1" operator="lessThan">
      <formula>0</formula>
    </cfRule>
    <cfRule type="cellIs" dxfId="12764" priority="1188" stopIfTrue="1" operator="greaterThan">
      <formula>0</formula>
    </cfRule>
  </conditionalFormatting>
  <conditionalFormatting sqref="O47:P47">
    <cfRule type="cellIs" dxfId="12763" priority="1184" stopIfTrue="1" operator="lessThan">
      <formula>0</formula>
    </cfRule>
    <cfRule type="cellIs" dxfId="12762" priority="1185" stopIfTrue="1" operator="greaterThan">
      <formula>0</formula>
    </cfRule>
  </conditionalFormatting>
  <conditionalFormatting sqref="O47:P47">
    <cfRule type="cellIs" dxfId="12761" priority="1181" stopIfTrue="1" operator="lessThan">
      <formula>0</formula>
    </cfRule>
    <cfRule type="cellIs" dxfId="12760" priority="1182" stopIfTrue="1" operator="greaterThan">
      <formula>0</formula>
    </cfRule>
  </conditionalFormatting>
  <conditionalFormatting sqref="O47:P47">
    <cfRule type="cellIs" dxfId="12759" priority="1178" stopIfTrue="1" operator="lessThan">
      <formula>0</formula>
    </cfRule>
    <cfRule type="cellIs" dxfId="12758" priority="1179" stopIfTrue="1" operator="greaterThan">
      <formula>0</formula>
    </cfRule>
  </conditionalFormatting>
  <conditionalFormatting sqref="O47:P47">
    <cfRule type="cellIs" dxfId="12757" priority="1175" stopIfTrue="1" operator="lessThan">
      <formula>0</formula>
    </cfRule>
    <cfRule type="cellIs" dxfId="12756" priority="1176" stopIfTrue="1" operator="greaterThan">
      <formula>0</formula>
    </cfRule>
  </conditionalFormatting>
  <conditionalFormatting sqref="O47:P47">
    <cfRule type="cellIs" dxfId="12755" priority="1172" stopIfTrue="1" operator="lessThan">
      <formula>0</formula>
    </cfRule>
    <cfRule type="cellIs" dxfId="12754" priority="1173" stopIfTrue="1" operator="greaterThan">
      <formula>0</formula>
    </cfRule>
  </conditionalFormatting>
  <conditionalFormatting sqref="O47:P47">
    <cfRule type="cellIs" dxfId="12753" priority="1169" stopIfTrue="1" operator="lessThan">
      <formula>0</formula>
    </cfRule>
    <cfRule type="cellIs" dxfId="12752" priority="1170" stopIfTrue="1" operator="greaterThan">
      <formula>0</formula>
    </cfRule>
  </conditionalFormatting>
  <conditionalFormatting sqref="O47:P47">
    <cfRule type="cellIs" dxfId="12751" priority="1166" stopIfTrue="1" operator="lessThan">
      <formula>0</formula>
    </cfRule>
    <cfRule type="cellIs" dxfId="12750" priority="1167" stopIfTrue="1" operator="greaterThan">
      <formula>0</formula>
    </cfRule>
  </conditionalFormatting>
  <conditionalFormatting sqref="O47:P47">
    <cfRule type="cellIs" dxfId="12749" priority="1163" stopIfTrue="1" operator="lessThan">
      <formula>0</formula>
    </cfRule>
    <cfRule type="cellIs" dxfId="12748" priority="1164" stopIfTrue="1" operator="greaterThan">
      <formula>0</formula>
    </cfRule>
  </conditionalFormatting>
  <conditionalFormatting sqref="O47:P47">
    <cfRule type="cellIs" dxfId="12747" priority="1160" stopIfTrue="1" operator="lessThan">
      <formula>0</formula>
    </cfRule>
    <cfRule type="cellIs" dxfId="12746" priority="1161" stopIfTrue="1" operator="greaterThan">
      <formula>0</formula>
    </cfRule>
  </conditionalFormatting>
  <conditionalFormatting sqref="O47:P47">
    <cfRule type="cellIs" dxfId="12745" priority="1157" stopIfTrue="1" operator="lessThan">
      <formula>0</formula>
    </cfRule>
    <cfRule type="cellIs" dxfId="12744" priority="1158" stopIfTrue="1" operator="greaterThan">
      <formula>0</formula>
    </cfRule>
  </conditionalFormatting>
  <conditionalFormatting sqref="O47:P47">
    <cfRule type="cellIs" dxfId="12743" priority="1154" stopIfTrue="1" operator="lessThan">
      <formula>0</formula>
    </cfRule>
    <cfRule type="cellIs" dxfId="12742" priority="1155" stopIfTrue="1" operator="greaterThan">
      <formula>0</formula>
    </cfRule>
  </conditionalFormatting>
  <conditionalFormatting sqref="O47:P47">
    <cfRule type="cellIs" dxfId="12741" priority="1151" stopIfTrue="1" operator="lessThan">
      <formula>0</formula>
    </cfRule>
    <cfRule type="cellIs" dxfId="12740" priority="1152" stopIfTrue="1" operator="greaterThan">
      <formula>0</formula>
    </cfRule>
  </conditionalFormatting>
  <conditionalFormatting sqref="O47:P47">
    <cfRule type="cellIs" dxfId="12739" priority="1148" stopIfTrue="1" operator="lessThan">
      <formula>0</formula>
    </cfRule>
    <cfRule type="cellIs" dxfId="12738" priority="1149" stopIfTrue="1" operator="greaterThan">
      <formula>0</formula>
    </cfRule>
  </conditionalFormatting>
  <conditionalFormatting sqref="O47:P47">
    <cfRule type="cellIs" dxfId="12737" priority="1145" stopIfTrue="1" operator="lessThan">
      <formula>0</formula>
    </cfRule>
    <cfRule type="cellIs" dxfId="12736" priority="1146" stopIfTrue="1" operator="greaterThan">
      <formula>0</formula>
    </cfRule>
  </conditionalFormatting>
  <conditionalFormatting sqref="O47:P47">
    <cfRule type="cellIs" dxfId="12735" priority="1142" stopIfTrue="1" operator="lessThan">
      <formula>0</formula>
    </cfRule>
    <cfRule type="cellIs" dxfId="12734" priority="1143" stopIfTrue="1" operator="greaterThan">
      <formula>0</formula>
    </cfRule>
  </conditionalFormatting>
  <conditionalFormatting sqref="O47:P47">
    <cfRule type="cellIs" dxfId="12733" priority="1139" stopIfTrue="1" operator="lessThan">
      <formula>0</formula>
    </cfRule>
    <cfRule type="cellIs" dxfId="12732" priority="1140" stopIfTrue="1" operator="greaterThan">
      <formula>0</formula>
    </cfRule>
  </conditionalFormatting>
  <conditionalFormatting sqref="O47:P47">
    <cfRule type="cellIs" dxfId="12731" priority="1136" stopIfTrue="1" operator="lessThan">
      <formula>0</formula>
    </cfRule>
    <cfRule type="cellIs" dxfId="12730" priority="1137" stopIfTrue="1" operator="greaterThan">
      <formula>0</formula>
    </cfRule>
  </conditionalFormatting>
  <conditionalFormatting sqref="O49:P49">
    <cfRule type="cellIs" dxfId="12729" priority="1133" stopIfTrue="1" operator="lessThan">
      <formula>0</formula>
    </cfRule>
    <cfRule type="cellIs" dxfId="12728" priority="1134" stopIfTrue="1" operator="greaterThan">
      <formula>0</formula>
    </cfRule>
  </conditionalFormatting>
  <conditionalFormatting sqref="O49:P49">
    <cfRule type="cellIs" dxfId="12727" priority="1130" stopIfTrue="1" operator="lessThan">
      <formula>0</formula>
    </cfRule>
    <cfRule type="cellIs" dxfId="12726" priority="1131" stopIfTrue="1" operator="greaterThan">
      <formula>0</formula>
    </cfRule>
  </conditionalFormatting>
  <conditionalFormatting sqref="O49:P49">
    <cfRule type="cellIs" dxfId="12725" priority="1127" stopIfTrue="1" operator="lessThan">
      <formula>0</formula>
    </cfRule>
    <cfRule type="cellIs" dxfId="12724" priority="1128" stopIfTrue="1" operator="greaterThan">
      <formula>0</formula>
    </cfRule>
  </conditionalFormatting>
  <conditionalFormatting sqref="O49:P49">
    <cfRule type="cellIs" dxfId="12723" priority="1124" stopIfTrue="1" operator="lessThan">
      <formula>0</formula>
    </cfRule>
    <cfRule type="cellIs" dxfId="12722" priority="1125" stopIfTrue="1" operator="greaterThan">
      <formula>0</formula>
    </cfRule>
  </conditionalFormatting>
  <conditionalFormatting sqref="O49:P49">
    <cfRule type="cellIs" dxfId="12721" priority="1121" stopIfTrue="1" operator="lessThan">
      <formula>0</formula>
    </cfRule>
    <cfRule type="cellIs" dxfId="12720" priority="1122" stopIfTrue="1" operator="greaterThan">
      <formula>0</formula>
    </cfRule>
  </conditionalFormatting>
  <conditionalFormatting sqref="O49:P49">
    <cfRule type="cellIs" dxfId="12719" priority="1118" stopIfTrue="1" operator="lessThan">
      <formula>0</formula>
    </cfRule>
    <cfRule type="cellIs" dxfId="12718" priority="1119" stopIfTrue="1" operator="greaterThan">
      <formula>0</formula>
    </cfRule>
  </conditionalFormatting>
  <conditionalFormatting sqref="O49:P49">
    <cfRule type="cellIs" dxfId="12717" priority="1115" stopIfTrue="1" operator="lessThan">
      <formula>0</formula>
    </cfRule>
    <cfRule type="cellIs" dxfId="12716" priority="1116" stopIfTrue="1" operator="greaterThan">
      <formula>0</formula>
    </cfRule>
  </conditionalFormatting>
  <conditionalFormatting sqref="O49:P49">
    <cfRule type="cellIs" dxfId="12715" priority="1112" stopIfTrue="1" operator="lessThan">
      <formula>0</formula>
    </cfRule>
    <cfRule type="cellIs" dxfId="12714" priority="1113" stopIfTrue="1" operator="greaterThan">
      <formula>0</formula>
    </cfRule>
  </conditionalFormatting>
  <conditionalFormatting sqref="O49:P49">
    <cfRule type="cellIs" dxfId="12713" priority="1109" stopIfTrue="1" operator="lessThan">
      <formula>0</formula>
    </cfRule>
    <cfRule type="cellIs" dxfId="12712" priority="1110" stopIfTrue="1" operator="greaterThan">
      <formula>0</formula>
    </cfRule>
  </conditionalFormatting>
  <conditionalFormatting sqref="O49:P49">
    <cfRule type="cellIs" dxfId="12711" priority="1106" stopIfTrue="1" operator="lessThan">
      <formula>0</formula>
    </cfRule>
    <cfRule type="cellIs" dxfId="12710" priority="1107" stopIfTrue="1" operator="greaterThan">
      <formula>0</formula>
    </cfRule>
  </conditionalFormatting>
  <conditionalFormatting sqref="O49:P49">
    <cfRule type="cellIs" dxfId="12709" priority="1103" stopIfTrue="1" operator="lessThan">
      <formula>0</formula>
    </cfRule>
    <cfRule type="cellIs" dxfId="12708" priority="1104" stopIfTrue="1" operator="greaterThan">
      <formula>0</formula>
    </cfRule>
  </conditionalFormatting>
  <conditionalFormatting sqref="O49:P49">
    <cfRule type="cellIs" dxfId="12707" priority="1100" stopIfTrue="1" operator="lessThan">
      <formula>0</formula>
    </cfRule>
    <cfRule type="cellIs" dxfId="12706" priority="1101" stopIfTrue="1" operator="greaterThan">
      <formula>0</formula>
    </cfRule>
  </conditionalFormatting>
  <conditionalFormatting sqref="O49:P49">
    <cfRule type="cellIs" dxfId="12705" priority="1097" stopIfTrue="1" operator="lessThan">
      <formula>0</formula>
    </cfRule>
    <cfRule type="cellIs" dxfId="12704" priority="1098" stopIfTrue="1" operator="greaterThan">
      <formula>0</formula>
    </cfRule>
  </conditionalFormatting>
  <conditionalFormatting sqref="O49:P49">
    <cfRule type="cellIs" dxfId="12703" priority="1094" stopIfTrue="1" operator="lessThan">
      <formula>0</formula>
    </cfRule>
    <cfRule type="cellIs" dxfId="12702" priority="1095" stopIfTrue="1" operator="greaterThan">
      <formula>0</formula>
    </cfRule>
  </conditionalFormatting>
  <conditionalFormatting sqref="O49:P49">
    <cfRule type="cellIs" dxfId="12701" priority="1091" stopIfTrue="1" operator="lessThan">
      <formula>0</formula>
    </cfRule>
    <cfRule type="cellIs" dxfId="12700" priority="1092" stopIfTrue="1" operator="greaterThan">
      <formula>0</formula>
    </cfRule>
  </conditionalFormatting>
  <conditionalFormatting sqref="O49:P49">
    <cfRule type="cellIs" dxfId="12699" priority="1088" stopIfTrue="1" operator="lessThan">
      <formula>0</formula>
    </cfRule>
    <cfRule type="cellIs" dxfId="12698" priority="1089" stopIfTrue="1" operator="greaterThan">
      <formula>0</formula>
    </cfRule>
  </conditionalFormatting>
  <conditionalFormatting sqref="O49:P49">
    <cfRule type="cellIs" dxfId="12697" priority="1085" stopIfTrue="1" operator="lessThan">
      <formula>0</formula>
    </cfRule>
    <cfRule type="cellIs" dxfId="12696" priority="1086" stopIfTrue="1" operator="greaterThan">
      <formula>0</formula>
    </cfRule>
  </conditionalFormatting>
  <conditionalFormatting sqref="O49:P49">
    <cfRule type="cellIs" dxfId="12695" priority="1082" stopIfTrue="1" operator="lessThan">
      <formula>0</formula>
    </cfRule>
    <cfRule type="cellIs" dxfId="12694" priority="1083" stopIfTrue="1" operator="greaterThan">
      <formula>0</formula>
    </cfRule>
  </conditionalFormatting>
  <conditionalFormatting sqref="O49:P49">
    <cfRule type="cellIs" dxfId="12693" priority="1079" stopIfTrue="1" operator="lessThan">
      <formula>0</formula>
    </cfRule>
    <cfRule type="cellIs" dxfId="12692" priority="1080" stopIfTrue="1" operator="greaterThan">
      <formula>0</formula>
    </cfRule>
  </conditionalFormatting>
  <conditionalFormatting sqref="O49:P49">
    <cfRule type="cellIs" dxfId="12691" priority="1076" stopIfTrue="1" operator="lessThan">
      <formula>0</formula>
    </cfRule>
    <cfRule type="cellIs" dxfId="12690" priority="1077" stopIfTrue="1" operator="greaterThan">
      <formula>0</formula>
    </cfRule>
  </conditionalFormatting>
  <conditionalFormatting sqref="O49:P49">
    <cfRule type="cellIs" dxfId="12689" priority="1073" stopIfTrue="1" operator="lessThan">
      <formula>0</formula>
    </cfRule>
    <cfRule type="cellIs" dxfId="12688" priority="1074" stopIfTrue="1" operator="greaterThan">
      <formula>0</formula>
    </cfRule>
  </conditionalFormatting>
  <conditionalFormatting sqref="O49:P49">
    <cfRule type="cellIs" dxfId="12687" priority="1070" stopIfTrue="1" operator="lessThan">
      <formula>0</formula>
    </cfRule>
    <cfRule type="cellIs" dxfId="12686" priority="1071" stopIfTrue="1" operator="greaterThan">
      <formula>0</formula>
    </cfRule>
  </conditionalFormatting>
  <conditionalFormatting sqref="O49:P49">
    <cfRule type="cellIs" dxfId="12685" priority="1067" stopIfTrue="1" operator="lessThan">
      <formula>0</formula>
    </cfRule>
    <cfRule type="cellIs" dxfId="12684" priority="1068" stopIfTrue="1" operator="greaterThan">
      <formula>0</formula>
    </cfRule>
  </conditionalFormatting>
  <conditionalFormatting sqref="O49:P49">
    <cfRule type="cellIs" dxfId="12683" priority="1064" stopIfTrue="1" operator="lessThan">
      <formula>0</formula>
    </cfRule>
    <cfRule type="cellIs" dxfId="12682" priority="1065" stopIfTrue="1" operator="greaterThan">
      <formula>0</formula>
    </cfRule>
  </conditionalFormatting>
  <conditionalFormatting sqref="O49:P49">
    <cfRule type="cellIs" dxfId="12681" priority="1061" stopIfTrue="1" operator="lessThan">
      <formula>0</formula>
    </cfRule>
    <cfRule type="cellIs" dxfId="12680" priority="1062" stopIfTrue="1" operator="greaterThan">
      <formula>0</formula>
    </cfRule>
  </conditionalFormatting>
  <conditionalFormatting sqref="O49:P49">
    <cfRule type="cellIs" dxfId="12679" priority="1058" stopIfTrue="1" operator="lessThan">
      <formula>0</formula>
    </cfRule>
    <cfRule type="cellIs" dxfId="12678" priority="1059" stopIfTrue="1" operator="greaterThan">
      <formula>0</formula>
    </cfRule>
  </conditionalFormatting>
  <conditionalFormatting sqref="O49:P49">
    <cfRule type="cellIs" dxfId="12677" priority="1055" stopIfTrue="1" operator="lessThan">
      <formula>0</formula>
    </cfRule>
    <cfRule type="cellIs" dxfId="12676" priority="1056" stopIfTrue="1" operator="greaterThan">
      <formula>0</formula>
    </cfRule>
  </conditionalFormatting>
  <conditionalFormatting sqref="O49:P49">
    <cfRule type="cellIs" dxfId="12675" priority="1052" stopIfTrue="1" operator="lessThan">
      <formula>0</formula>
    </cfRule>
    <cfRule type="cellIs" dxfId="12674" priority="1053" stopIfTrue="1" operator="greaterThan">
      <formula>0</formula>
    </cfRule>
  </conditionalFormatting>
  <conditionalFormatting sqref="O49:P49">
    <cfRule type="cellIs" dxfId="12673" priority="1049" stopIfTrue="1" operator="lessThan">
      <formula>0</formula>
    </cfRule>
    <cfRule type="cellIs" dxfId="12672" priority="1050" stopIfTrue="1" operator="greaterThan">
      <formula>0</formula>
    </cfRule>
  </conditionalFormatting>
  <conditionalFormatting sqref="O49:P49">
    <cfRule type="cellIs" dxfId="12671" priority="1046" stopIfTrue="1" operator="lessThan">
      <formula>0</formula>
    </cfRule>
    <cfRule type="cellIs" dxfId="12670" priority="1047" stopIfTrue="1" operator="greaterThan">
      <formula>0</formula>
    </cfRule>
  </conditionalFormatting>
  <conditionalFormatting sqref="O49:P49">
    <cfRule type="cellIs" dxfId="12669" priority="1043" stopIfTrue="1" operator="lessThan">
      <formula>0</formula>
    </cfRule>
    <cfRule type="cellIs" dxfId="12668" priority="1044" stopIfTrue="1" operator="greaterThan">
      <formula>0</formula>
    </cfRule>
  </conditionalFormatting>
  <conditionalFormatting sqref="O49:P49">
    <cfRule type="cellIs" dxfId="12667" priority="1040" stopIfTrue="1" operator="lessThan">
      <formula>0</formula>
    </cfRule>
    <cfRule type="cellIs" dxfId="12666" priority="1041" stopIfTrue="1" operator="greaterThan">
      <formula>0</formula>
    </cfRule>
  </conditionalFormatting>
  <conditionalFormatting sqref="O49:P49">
    <cfRule type="cellIs" dxfId="12665" priority="1037" stopIfTrue="1" operator="lessThan">
      <formula>0</formula>
    </cfRule>
    <cfRule type="cellIs" dxfId="12664" priority="1038" stopIfTrue="1" operator="greaterThan">
      <formula>0</formula>
    </cfRule>
  </conditionalFormatting>
  <conditionalFormatting sqref="O49:P49">
    <cfRule type="cellIs" dxfId="12663" priority="1034" stopIfTrue="1" operator="lessThan">
      <formula>0</formula>
    </cfRule>
    <cfRule type="cellIs" dxfId="12662" priority="1035" stopIfTrue="1" operator="greaterThan">
      <formula>0</formula>
    </cfRule>
  </conditionalFormatting>
  <conditionalFormatting sqref="O49:P49">
    <cfRule type="cellIs" dxfId="12661" priority="1031" stopIfTrue="1" operator="lessThan">
      <formula>0</formula>
    </cfRule>
    <cfRule type="cellIs" dxfId="12660" priority="1032" stopIfTrue="1" operator="greaterThan">
      <formula>0</formula>
    </cfRule>
  </conditionalFormatting>
  <conditionalFormatting sqref="O49:P49">
    <cfRule type="cellIs" dxfId="12659" priority="1028" stopIfTrue="1" operator="lessThan">
      <formula>0</formula>
    </cfRule>
    <cfRule type="cellIs" dxfId="12658" priority="1029" stopIfTrue="1" operator="greaterThan">
      <formula>0</formula>
    </cfRule>
  </conditionalFormatting>
  <conditionalFormatting sqref="O49:P49">
    <cfRule type="cellIs" dxfId="12657" priority="1025" stopIfTrue="1" operator="lessThan">
      <formula>0</formula>
    </cfRule>
    <cfRule type="cellIs" dxfId="12656" priority="1026" stopIfTrue="1" operator="greaterThan">
      <formula>0</formula>
    </cfRule>
  </conditionalFormatting>
  <conditionalFormatting sqref="O49:P49">
    <cfRule type="cellIs" dxfId="12655" priority="1022" stopIfTrue="1" operator="lessThan">
      <formula>0</formula>
    </cfRule>
    <cfRule type="cellIs" dxfId="12654" priority="1023" stopIfTrue="1" operator="greaterThan">
      <formula>0</formula>
    </cfRule>
  </conditionalFormatting>
  <conditionalFormatting sqref="O49:P49">
    <cfRule type="cellIs" dxfId="12653" priority="1019" stopIfTrue="1" operator="lessThan">
      <formula>0</formula>
    </cfRule>
    <cfRule type="cellIs" dxfId="12652" priority="1020" stopIfTrue="1" operator="greaterThan">
      <formula>0</formula>
    </cfRule>
  </conditionalFormatting>
  <conditionalFormatting sqref="O49:P49">
    <cfRule type="cellIs" dxfId="12651" priority="1016" stopIfTrue="1" operator="lessThan">
      <formula>0</formula>
    </cfRule>
    <cfRule type="cellIs" dxfId="12650" priority="1017" stopIfTrue="1" operator="greaterThan">
      <formula>0</formula>
    </cfRule>
  </conditionalFormatting>
  <conditionalFormatting sqref="O49:P49">
    <cfRule type="cellIs" dxfId="12649" priority="1013" stopIfTrue="1" operator="lessThan">
      <formula>0</formula>
    </cfRule>
    <cfRule type="cellIs" dxfId="12648" priority="1014" stopIfTrue="1" operator="greaterThan">
      <formula>0</formula>
    </cfRule>
  </conditionalFormatting>
  <conditionalFormatting sqref="O49:P49">
    <cfRule type="cellIs" dxfId="12647" priority="1010" stopIfTrue="1" operator="lessThan">
      <formula>0</formula>
    </cfRule>
    <cfRule type="cellIs" dxfId="12646" priority="1011" stopIfTrue="1" operator="greaterThan">
      <formula>0</formula>
    </cfRule>
  </conditionalFormatting>
  <conditionalFormatting sqref="O51:P51">
    <cfRule type="cellIs" dxfId="12645" priority="1007" stopIfTrue="1" operator="lessThan">
      <formula>0</formula>
    </cfRule>
    <cfRule type="cellIs" dxfId="12644" priority="1008" stopIfTrue="1" operator="greaterThan">
      <formula>0</formula>
    </cfRule>
  </conditionalFormatting>
  <conditionalFormatting sqref="O51:P51">
    <cfRule type="cellIs" dxfId="12643" priority="1004" stopIfTrue="1" operator="lessThan">
      <formula>0</formula>
    </cfRule>
    <cfRule type="cellIs" dxfId="12642" priority="1005" stopIfTrue="1" operator="greaterThan">
      <formula>0</formula>
    </cfRule>
  </conditionalFormatting>
  <conditionalFormatting sqref="O51:P51">
    <cfRule type="cellIs" dxfId="12641" priority="1001" stopIfTrue="1" operator="lessThan">
      <formula>0</formula>
    </cfRule>
    <cfRule type="cellIs" dxfId="12640" priority="1002" stopIfTrue="1" operator="greaterThan">
      <formula>0</formula>
    </cfRule>
  </conditionalFormatting>
  <conditionalFormatting sqref="O51:P51">
    <cfRule type="cellIs" dxfId="12639" priority="998" stopIfTrue="1" operator="lessThan">
      <formula>0</formula>
    </cfRule>
    <cfRule type="cellIs" dxfId="12638" priority="999" stopIfTrue="1" operator="greaterThan">
      <formula>0</formula>
    </cfRule>
  </conditionalFormatting>
  <conditionalFormatting sqref="O51:P51">
    <cfRule type="cellIs" dxfId="12637" priority="995" stopIfTrue="1" operator="lessThan">
      <formula>0</formula>
    </cfRule>
    <cfRule type="cellIs" dxfId="12636" priority="996" stopIfTrue="1" operator="greaterThan">
      <formula>0</formula>
    </cfRule>
  </conditionalFormatting>
  <conditionalFormatting sqref="O51:P51">
    <cfRule type="cellIs" dxfId="12635" priority="992" stopIfTrue="1" operator="lessThan">
      <formula>0</formula>
    </cfRule>
    <cfRule type="cellIs" dxfId="12634" priority="993" stopIfTrue="1" operator="greaterThan">
      <formula>0</formula>
    </cfRule>
  </conditionalFormatting>
  <conditionalFormatting sqref="O51:P51">
    <cfRule type="cellIs" dxfId="12633" priority="989" stopIfTrue="1" operator="lessThan">
      <formula>0</formula>
    </cfRule>
    <cfRule type="cellIs" dxfId="12632" priority="990" stopIfTrue="1" operator="greaterThan">
      <formula>0</formula>
    </cfRule>
  </conditionalFormatting>
  <conditionalFormatting sqref="O51:P51">
    <cfRule type="cellIs" dxfId="12631" priority="986" stopIfTrue="1" operator="lessThan">
      <formula>0</formula>
    </cfRule>
    <cfRule type="cellIs" dxfId="12630" priority="987" stopIfTrue="1" operator="greaterThan">
      <formula>0</formula>
    </cfRule>
  </conditionalFormatting>
  <conditionalFormatting sqref="O51:P51">
    <cfRule type="cellIs" dxfId="12629" priority="983" stopIfTrue="1" operator="lessThan">
      <formula>0</formula>
    </cfRule>
    <cfRule type="cellIs" dxfId="12628" priority="984" stopIfTrue="1" operator="greaterThan">
      <formula>0</formula>
    </cfRule>
  </conditionalFormatting>
  <conditionalFormatting sqref="O51:P51">
    <cfRule type="cellIs" dxfId="12627" priority="980" stopIfTrue="1" operator="lessThan">
      <formula>0</formula>
    </cfRule>
    <cfRule type="cellIs" dxfId="12626" priority="981" stopIfTrue="1" operator="greaterThan">
      <formula>0</formula>
    </cfRule>
  </conditionalFormatting>
  <conditionalFormatting sqref="O51:P51">
    <cfRule type="cellIs" dxfId="12625" priority="977" stopIfTrue="1" operator="lessThan">
      <formula>0</formula>
    </cfRule>
    <cfRule type="cellIs" dxfId="12624" priority="978" stopIfTrue="1" operator="greaterThan">
      <formula>0</formula>
    </cfRule>
  </conditionalFormatting>
  <conditionalFormatting sqref="O51:P51">
    <cfRule type="cellIs" dxfId="12623" priority="974" stopIfTrue="1" operator="lessThan">
      <formula>0</formula>
    </cfRule>
    <cfRule type="cellIs" dxfId="12622" priority="975" stopIfTrue="1" operator="greaterThan">
      <formula>0</formula>
    </cfRule>
  </conditionalFormatting>
  <conditionalFormatting sqref="O51:P51">
    <cfRule type="cellIs" dxfId="12621" priority="971" stopIfTrue="1" operator="lessThan">
      <formula>0</formula>
    </cfRule>
    <cfRule type="cellIs" dxfId="12620" priority="972" stopIfTrue="1" operator="greaterThan">
      <formula>0</formula>
    </cfRule>
  </conditionalFormatting>
  <conditionalFormatting sqref="O51:P51">
    <cfRule type="cellIs" dxfId="12619" priority="968" stopIfTrue="1" operator="lessThan">
      <formula>0</formula>
    </cfRule>
    <cfRule type="cellIs" dxfId="12618" priority="969" stopIfTrue="1" operator="greaterThan">
      <formula>0</formula>
    </cfRule>
  </conditionalFormatting>
  <conditionalFormatting sqref="O51:P51">
    <cfRule type="cellIs" dxfId="12617" priority="965" stopIfTrue="1" operator="lessThan">
      <formula>0</formula>
    </cfRule>
    <cfRule type="cellIs" dxfId="12616" priority="966" stopIfTrue="1" operator="greaterThan">
      <formula>0</formula>
    </cfRule>
  </conditionalFormatting>
  <conditionalFormatting sqref="O51:P51">
    <cfRule type="cellIs" dxfId="12615" priority="962" stopIfTrue="1" operator="lessThan">
      <formula>0</formula>
    </cfRule>
    <cfRule type="cellIs" dxfId="12614" priority="963" stopIfTrue="1" operator="greaterThan">
      <formula>0</formula>
    </cfRule>
  </conditionalFormatting>
  <conditionalFormatting sqref="O51:P51">
    <cfRule type="cellIs" dxfId="12613" priority="959" stopIfTrue="1" operator="lessThan">
      <formula>0</formula>
    </cfRule>
    <cfRule type="cellIs" dxfId="12612" priority="960" stopIfTrue="1" operator="greaterThan">
      <formula>0</formula>
    </cfRule>
  </conditionalFormatting>
  <conditionalFormatting sqref="O51:P51">
    <cfRule type="cellIs" dxfId="12611" priority="956" stopIfTrue="1" operator="lessThan">
      <formula>0</formula>
    </cfRule>
    <cfRule type="cellIs" dxfId="12610" priority="957" stopIfTrue="1" operator="greaterThan">
      <formula>0</formula>
    </cfRule>
  </conditionalFormatting>
  <conditionalFormatting sqref="O51:P51">
    <cfRule type="cellIs" dxfId="12609" priority="953" stopIfTrue="1" operator="lessThan">
      <formula>0</formula>
    </cfRule>
    <cfRule type="cellIs" dxfId="12608" priority="954" stopIfTrue="1" operator="greaterThan">
      <formula>0</formula>
    </cfRule>
  </conditionalFormatting>
  <conditionalFormatting sqref="O51:P51">
    <cfRule type="cellIs" dxfId="12607" priority="950" stopIfTrue="1" operator="lessThan">
      <formula>0</formula>
    </cfRule>
    <cfRule type="cellIs" dxfId="12606" priority="951" stopIfTrue="1" operator="greaterThan">
      <formula>0</formula>
    </cfRule>
  </conditionalFormatting>
  <conditionalFormatting sqref="O51:P51">
    <cfRule type="cellIs" dxfId="12605" priority="947" stopIfTrue="1" operator="lessThan">
      <formula>0</formula>
    </cfRule>
    <cfRule type="cellIs" dxfId="12604" priority="948" stopIfTrue="1" operator="greaterThan">
      <formula>0</formula>
    </cfRule>
  </conditionalFormatting>
  <conditionalFormatting sqref="O51:P51">
    <cfRule type="cellIs" dxfId="12603" priority="944" stopIfTrue="1" operator="lessThan">
      <formula>0</formula>
    </cfRule>
    <cfRule type="cellIs" dxfId="12602" priority="945" stopIfTrue="1" operator="greaterThan">
      <formula>0</formula>
    </cfRule>
  </conditionalFormatting>
  <conditionalFormatting sqref="O51:P51">
    <cfRule type="cellIs" dxfId="12601" priority="941" stopIfTrue="1" operator="lessThan">
      <formula>0</formula>
    </cfRule>
    <cfRule type="cellIs" dxfId="12600" priority="942" stopIfTrue="1" operator="greaterThan">
      <formula>0</formula>
    </cfRule>
  </conditionalFormatting>
  <conditionalFormatting sqref="O51:P51">
    <cfRule type="cellIs" dxfId="12599" priority="938" stopIfTrue="1" operator="lessThan">
      <formula>0</formula>
    </cfRule>
    <cfRule type="cellIs" dxfId="12598" priority="939" stopIfTrue="1" operator="greaterThan">
      <formula>0</formula>
    </cfRule>
  </conditionalFormatting>
  <conditionalFormatting sqref="O51:P51">
    <cfRule type="cellIs" dxfId="12597" priority="935" stopIfTrue="1" operator="lessThan">
      <formula>0</formula>
    </cfRule>
    <cfRule type="cellIs" dxfId="12596" priority="936" stopIfTrue="1" operator="greaterThan">
      <formula>0</formula>
    </cfRule>
  </conditionalFormatting>
  <conditionalFormatting sqref="O51:P51">
    <cfRule type="cellIs" dxfId="12595" priority="932" stopIfTrue="1" operator="lessThan">
      <formula>0</formula>
    </cfRule>
    <cfRule type="cellIs" dxfId="12594" priority="933" stopIfTrue="1" operator="greaterThan">
      <formula>0</formula>
    </cfRule>
  </conditionalFormatting>
  <conditionalFormatting sqref="O51:P51">
    <cfRule type="cellIs" dxfId="12593" priority="929" stopIfTrue="1" operator="lessThan">
      <formula>0</formula>
    </cfRule>
    <cfRule type="cellIs" dxfId="12592" priority="930" stopIfTrue="1" operator="greaterThan">
      <formula>0</formula>
    </cfRule>
  </conditionalFormatting>
  <conditionalFormatting sqref="O51:P51">
    <cfRule type="cellIs" dxfId="12591" priority="926" stopIfTrue="1" operator="lessThan">
      <formula>0</formula>
    </cfRule>
    <cfRule type="cellIs" dxfId="12590" priority="927" stopIfTrue="1" operator="greaterThan">
      <formula>0</formula>
    </cfRule>
  </conditionalFormatting>
  <conditionalFormatting sqref="O51:P51">
    <cfRule type="cellIs" dxfId="12589" priority="923" stopIfTrue="1" operator="lessThan">
      <formula>0</formula>
    </cfRule>
    <cfRule type="cellIs" dxfId="12588" priority="924" stopIfTrue="1" operator="greaterThan">
      <formula>0</formula>
    </cfRule>
  </conditionalFormatting>
  <conditionalFormatting sqref="O51:P51">
    <cfRule type="cellIs" dxfId="12587" priority="920" stopIfTrue="1" operator="lessThan">
      <formula>0</formula>
    </cfRule>
    <cfRule type="cellIs" dxfId="12586" priority="921" stopIfTrue="1" operator="greaterThan">
      <formula>0</formula>
    </cfRule>
  </conditionalFormatting>
  <conditionalFormatting sqref="O51:P51">
    <cfRule type="cellIs" dxfId="12585" priority="917" stopIfTrue="1" operator="lessThan">
      <formula>0</formula>
    </cfRule>
    <cfRule type="cellIs" dxfId="12584" priority="918" stopIfTrue="1" operator="greaterThan">
      <formula>0</formula>
    </cfRule>
  </conditionalFormatting>
  <conditionalFormatting sqref="O51:P51">
    <cfRule type="cellIs" dxfId="12583" priority="914" stopIfTrue="1" operator="lessThan">
      <formula>0</formula>
    </cfRule>
    <cfRule type="cellIs" dxfId="12582" priority="915" stopIfTrue="1" operator="greaterThan">
      <formula>0</formula>
    </cfRule>
  </conditionalFormatting>
  <conditionalFormatting sqref="O51:P51">
    <cfRule type="cellIs" dxfId="12581" priority="911" stopIfTrue="1" operator="lessThan">
      <formula>0</formula>
    </cfRule>
    <cfRule type="cellIs" dxfId="12580" priority="912" stopIfTrue="1" operator="greaterThan">
      <formula>0</formula>
    </cfRule>
  </conditionalFormatting>
  <conditionalFormatting sqref="O51:P51">
    <cfRule type="cellIs" dxfId="12579" priority="908" stopIfTrue="1" operator="lessThan">
      <formula>0</formula>
    </cfRule>
    <cfRule type="cellIs" dxfId="12578" priority="909" stopIfTrue="1" operator="greaterThan">
      <formula>0</formula>
    </cfRule>
  </conditionalFormatting>
  <conditionalFormatting sqref="O51:P51">
    <cfRule type="cellIs" dxfId="12577" priority="905" stopIfTrue="1" operator="lessThan">
      <formula>0</formula>
    </cfRule>
    <cfRule type="cellIs" dxfId="12576" priority="906" stopIfTrue="1" operator="greaterThan">
      <formula>0</formula>
    </cfRule>
  </conditionalFormatting>
  <conditionalFormatting sqref="O51:P51">
    <cfRule type="cellIs" dxfId="12575" priority="902" stopIfTrue="1" operator="lessThan">
      <formula>0</formula>
    </cfRule>
    <cfRule type="cellIs" dxfId="12574" priority="903" stopIfTrue="1" operator="greaterThan">
      <formula>0</formula>
    </cfRule>
  </conditionalFormatting>
  <conditionalFormatting sqref="O51:P51">
    <cfRule type="cellIs" dxfId="12573" priority="899" stopIfTrue="1" operator="lessThan">
      <formula>0</formula>
    </cfRule>
    <cfRule type="cellIs" dxfId="12572" priority="900" stopIfTrue="1" operator="greaterThan">
      <formula>0</formula>
    </cfRule>
  </conditionalFormatting>
  <conditionalFormatting sqref="O51:P51">
    <cfRule type="cellIs" dxfId="12571" priority="896" stopIfTrue="1" operator="lessThan">
      <formula>0</formula>
    </cfRule>
    <cfRule type="cellIs" dxfId="12570" priority="897" stopIfTrue="1" operator="greaterThan">
      <formula>0</formula>
    </cfRule>
  </conditionalFormatting>
  <conditionalFormatting sqref="O51:P51">
    <cfRule type="cellIs" dxfId="12569" priority="893" stopIfTrue="1" operator="lessThan">
      <formula>0</formula>
    </cfRule>
    <cfRule type="cellIs" dxfId="12568" priority="894" stopIfTrue="1" operator="greaterThan">
      <formula>0</formula>
    </cfRule>
  </conditionalFormatting>
  <conditionalFormatting sqref="O51:P51">
    <cfRule type="cellIs" dxfId="12567" priority="890" stopIfTrue="1" operator="lessThan">
      <formula>0</formula>
    </cfRule>
    <cfRule type="cellIs" dxfId="12566" priority="891" stopIfTrue="1" operator="greaterThan">
      <formula>0</formula>
    </cfRule>
  </conditionalFormatting>
  <conditionalFormatting sqref="O51:P51">
    <cfRule type="cellIs" dxfId="12565" priority="887" stopIfTrue="1" operator="lessThan">
      <formula>0</formula>
    </cfRule>
    <cfRule type="cellIs" dxfId="12564" priority="888" stopIfTrue="1" operator="greaterThan">
      <formula>0</formula>
    </cfRule>
  </conditionalFormatting>
  <conditionalFormatting sqref="O51:P51">
    <cfRule type="cellIs" dxfId="12563" priority="884" stopIfTrue="1" operator="lessThan">
      <formula>0</formula>
    </cfRule>
    <cfRule type="cellIs" dxfId="12562" priority="885" stopIfTrue="1" operator="greaterThan">
      <formula>0</formula>
    </cfRule>
  </conditionalFormatting>
  <conditionalFormatting sqref="O53:P53">
    <cfRule type="cellIs" dxfId="12561" priority="881" stopIfTrue="1" operator="lessThan">
      <formula>0</formula>
    </cfRule>
    <cfRule type="cellIs" dxfId="12560" priority="882" stopIfTrue="1" operator="greaterThan">
      <formula>0</formula>
    </cfRule>
  </conditionalFormatting>
  <conditionalFormatting sqref="O53:P53">
    <cfRule type="cellIs" dxfId="12559" priority="878" stopIfTrue="1" operator="lessThan">
      <formula>0</formula>
    </cfRule>
    <cfRule type="cellIs" dxfId="12558" priority="879" stopIfTrue="1" operator="greaterThan">
      <formula>0</formula>
    </cfRule>
  </conditionalFormatting>
  <conditionalFormatting sqref="O53:P53">
    <cfRule type="cellIs" dxfId="12557" priority="875" stopIfTrue="1" operator="lessThan">
      <formula>0</formula>
    </cfRule>
    <cfRule type="cellIs" dxfId="12556" priority="876" stopIfTrue="1" operator="greaterThan">
      <formula>0</formula>
    </cfRule>
  </conditionalFormatting>
  <conditionalFormatting sqref="O53:P53">
    <cfRule type="cellIs" dxfId="12555" priority="872" stopIfTrue="1" operator="lessThan">
      <formula>0</formula>
    </cfRule>
    <cfRule type="cellIs" dxfId="12554" priority="873" stopIfTrue="1" operator="greaterThan">
      <formula>0</formula>
    </cfRule>
  </conditionalFormatting>
  <conditionalFormatting sqref="O53:P53">
    <cfRule type="cellIs" dxfId="12553" priority="869" stopIfTrue="1" operator="lessThan">
      <formula>0</formula>
    </cfRule>
    <cfRule type="cellIs" dxfId="12552" priority="870" stopIfTrue="1" operator="greaterThan">
      <formula>0</formula>
    </cfRule>
  </conditionalFormatting>
  <conditionalFormatting sqref="O53:P53">
    <cfRule type="cellIs" dxfId="12551" priority="866" stopIfTrue="1" operator="lessThan">
      <formula>0</formula>
    </cfRule>
    <cfRule type="cellIs" dxfId="12550" priority="867" stopIfTrue="1" operator="greaterThan">
      <formula>0</formula>
    </cfRule>
  </conditionalFormatting>
  <conditionalFormatting sqref="O53:P53">
    <cfRule type="cellIs" dxfId="12549" priority="863" stopIfTrue="1" operator="lessThan">
      <formula>0</formula>
    </cfRule>
    <cfRule type="cellIs" dxfId="12548" priority="864" stopIfTrue="1" operator="greaterThan">
      <formula>0</formula>
    </cfRule>
  </conditionalFormatting>
  <conditionalFormatting sqref="O53:P53">
    <cfRule type="cellIs" dxfId="12547" priority="860" stopIfTrue="1" operator="lessThan">
      <formula>0</formula>
    </cfRule>
    <cfRule type="cellIs" dxfId="12546" priority="861" stopIfTrue="1" operator="greaterThan">
      <formula>0</formula>
    </cfRule>
  </conditionalFormatting>
  <conditionalFormatting sqref="O53:P53">
    <cfRule type="cellIs" dxfId="12545" priority="857" stopIfTrue="1" operator="lessThan">
      <formula>0</formula>
    </cfRule>
    <cfRule type="cellIs" dxfId="12544" priority="858" stopIfTrue="1" operator="greaterThan">
      <formula>0</formula>
    </cfRule>
  </conditionalFormatting>
  <conditionalFormatting sqref="O53:P53">
    <cfRule type="cellIs" dxfId="12543" priority="854" stopIfTrue="1" operator="lessThan">
      <formula>0</formula>
    </cfRule>
    <cfRule type="cellIs" dxfId="12542" priority="855" stopIfTrue="1" operator="greaterThan">
      <formula>0</formula>
    </cfRule>
  </conditionalFormatting>
  <conditionalFormatting sqref="O53:P53">
    <cfRule type="cellIs" dxfId="12541" priority="851" stopIfTrue="1" operator="lessThan">
      <formula>0</formula>
    </cfRule>
    <cfRule type="cellIs" dxfId="12540" priority="852" stopIfTrue="1" operator="greaterThan">
      <formula>0</formula>
    </cfRule>
  </conditionalFormatting>
  <conditionalFormatting sqref="O53:P53">
    <cfRule type="cellIs" dxfId="12539" priority="848" stopIfTrue="1" operator="lessThan">
      <formula>0</formula>
    </cfRule>
    <cfRule type="cellIs" dxfId="12538" priority="849" stopIfTrue="1" operator="greaterThan">
      <formula>0</formula>
    </cfRule>
  </conditionalFormatting>
  <conditionalFormatting sqref="O53:P53">
    <cfRule type="cellIs" dxfId="12537" priority="845" stopIfTrue="1" operator="lessThan">
      <formula>0</formula>
    </cfRule>
    <cfRule type="cellIs" dxfId="12536" priority="846" stopIfTrue="1" operator="greaterThan">
      <formula>0</formula>
    </cfRule>
  </conditionalFormatting>
  <conditionalFormatting sqref="O53:P53">
    <cfRule type="cellIs" dxfId="12535" priority="842" stopIfTrue="1" operator="lessThan">
      <formula>0</formula>
    </cfRule>
    <cfRule type="cellIs" dxfId="12534" priority="843" stopIfTrue="1" operator="greaterThan">
      <formula>0</formula>
    </cfRule>
  </conditionalFormatting>
  <conditionalFormatting sqref="O53:P53">
    <cfRule type="cellIs" dxfId="12533" priority="839" stopIfTrue="1" operator="lessThan">
      <formula>0</formula>
    </cfRule>
    <cfRule type="cellIs" dxfId="12532" priority="840" stopIfTrue="1" operator="greaterThan">
      <formula>0</formula>
    </cfRule>
  </conditionalFormatting>
  <conditionalFormatting sqref="O53:P53">
    <cfRule type="cellIs" dxfId="12531" priority="836" stopIfTrue="1" operator="lessThan">
      <formula>0</formula>
    </cfRule>
    <cfRule type="cellIs" dxfId="12530" priority="837" stopIfTrue="1" operator="greaterThan">
      <formula>0</formula>
    </cfRule>
  </conditionalFormatting>
  <conditionalFormatting sqref="O53:P53">
    <cfRule type="cellIs" dxfId="12529" priority="833" stopIfTrue="1" operator="lessThan">
      <formula>0</formula>
    </cfRule>
    <cfRule type="cellIs" dxfId="12528" priority="834" stopIfTrue="1" operator="greaterThan">
      <formula>0</formula>
    </cfRule>
  </conditionalFormatting>
  <conditionalFormatting sqref="O53:P53">
    <cfRule type="cellIs" dxfId="12527" priority="830" stopIfTrue="1" operator="lessThan">
      <formula>0</formula>
    </cfRule>
    <cfRule type="cellIs" dxfId="12526" priority="831" stopIfTrue="1" operator="greaterThan">
      <formula>0</formula>
    </cfRule>
  </conditionalFormatting>
  <conditionalFormatting sqref="O53:P53">
    <cfRule type="cellIs" dxfId="12525" priority="827" stopIfTrue="1" operator="lessThan">
      <formula>0</formula>
    </cfRule>
    <cfRule type="cellIs" dxfId="12524" priority="828" stopIfTrue="1" operator="greaterThan">
      <formula>0</formula>
    </cfRule>
  </conditionalFormatting>
  <conditionalFormatting sqref="O53:P53">
    <cfRule type="cellIs" dxfId="12523" priority="824" stopIfTrue="1" operator="lessThan">
      <formula>0</formula>
    </cfRule>
    <cfRule type="cellIs" dxfId="12522" priority="825" stopIfTrue="1" operator="greaterThan">
      <formula>0</formula>
    </cfRule>
  </conditionalFormatting>
  <conditionalFormatting sqref="O53:P53">
    <cfRule type="cellIs" dxfId="12521" priority="821" stopIfTrue="1" operator="lessThan">
      <formula>0</formula>
    </cfRule>
    <cfRule type="cellIs" dxfId="12520" priority="822" stopIfTrue="1" operator="greaterThan">
      <formula>0</formula>
    </cfRule>
  </conditionalFormatting>
  <conditionalFormatting sqref="O53:P53">
    <cfRule type="cellIs" dxfId="12519" priority="818" stopIfTrue="1" operator="lessThan">
      <formula>0</formula>
    </cfRule>
    <cfRule type="cellIs" dxfId="12518" priority="819" stopIfTrue="1" operator="greaterThan">
      <formula>0</formula>
    </cfRule>
  </conditionalFormatting>
  <conditionalFormatting sqref="O53:P53">
    <cfRule type="cellIs" dxfId="12517" priority="815" stopIfTrue="1" operator="lessThan">
      <formula>0</formula>
    </cfRule>
    <cfRule type="cellIs" dxfId="12516" priority="816" stopIfTrue="1" operator="greaterThan">
      <formula>0</formula>
    </cfRule>
  </conditionalFormatting>
  <conditionalFormatting sqref="O53:P53">
    <cfRule type="cellIs" dxfId="12515" priority="812" stopIfTrue="1" operator="lessThan">
      <formula>0</formula>
    </cfRule>
    <cfRule type="cellIs" dxfId="12514" priority="813" stopIfTrue="1" operator="greaterThan">
      <formula>0</formula>
    </cfRule>
  </conditionalFormatting>
  <conditionalFormatting sqref="O53:P53">
    <cfRule type="cellIs" dxfId="12513" priority="809" stopIfTrue="1" operator="lessThan">
      <formula>0</formula>
    </cfRule>
    <cfRule type="cellIs" dxfId="12512" priority="810" stopIfTrue="1" operator="greaterThan">
      <formula>0</formula>
    </cfRule>
  </conditionalFormatting>
  <conditionalFormatting sqref="O53:P53">
    <cfRule type="cellIs" dxfId="12511" priority="806" stopIfTrue="1" operator="lessThan">
      <formula>0</formula>
    </cfRule>
    <cfRule type="cellIs" dxfId="12510" priority="807" stopIfTrue="1" operator="greaterThan">
      <formula>0</formula>
    </cfRule>
  </conditionalFormatting>
  <conditionalFormatting sqref="O53:P53">
    <cfRule type="cellIs" dxfId="12509" priority="803" stopIfTrue="1" operator="lessThan">
      <formula>0</formula>
    </cfRule>
    <cfRule type="cellIs" dxfId="12508" priority="804" stopIfTrue="1" operator="greaterThan">
      <formula>0</formula>
    </cfRule>
  </conditionalFormatting>
  <conditionalFormatting sqref="O53:P53">
    <cfRule type="cellIs" dxfId="12507" priority="800" stopIfTrue="1" operator="lessThan">
      <formula>0</formula>
    </cfRule>
    <cfRule type="cellIs" dxfId="12506" priority="801" stopIfTrue="1" operator="greaterThan">
      <formula>0</formula>
    </cfRule>
  </conditionalFormatting>
  <conditionalFormatting sqref="O53:P53">
    <cfRule type="cellIs" dxfId="12505" priority="797" stopIfTrue="1" operator="lessThan">
      <formula>0</formula>
    </cfRule>
    <cfRule type="cellIs" dxfId="12504" priority="798" stopIfTrue="1" operator="greaterThan">
      <formula>0</formula>
    </cfRule>
  </conditionalFormatting>
  <conditionalFormatting sqref="O53:P53">
    <cfRule type="cellIs" dxfId="12503" priority="794" stopIfTrue="1" operator="lessThan">
      <formula>0</formula>
    </cfRule>
    <cfRule type="cellIs" dxfId="12502" priority="795" stopIfTrue="1" operator="greaterThan">
      <formula>0</formula>
    </cfRule>
  </conditionalFormatting>
  <conditionalFormatting sqref="O53:P53">
    <cfRule type="cellIs" dxfId="12501" priority="791" stopIfTrue="1" operator="lessThan">
      <formula>0</formula>
    </cfRule>
    <cfRule type="cellIs" dxfId="12500" priority="792" stopIfTrue="1" operator="greaterThan">
      <formula>0</formula>
    </cfRule>
  </conditionalFormatting>
  <conditionalFormatting sqref="O53:P53">
    <cfRule type="cellIs" dxfId="12499" priority="788" stopIfTrue="1" operator="lessThan">
      <formula>0</formula>
    </cfRule>
    <cfRule type="cellIs" dxfId="12498" priority="789" stopIfTrue="1" operator="greaterThan">
      <formula>0</formula>
    </cfRule>
  </conditionalFormatting>
  <conditionalFormatting sqref="O53:P53">
    <cfRule type="cellIs" dxfId="12497" priority="785" stopIfTrue="1" operator="lessThan">
      <formula>0</formula>
    </cfRule>
    <cfRule type="cellIs" dxfId="12496" priority="786" stopIfTrue="1" operator="greaterThan">
      <formula>0</formula>
    </cfRule>
  </conditionalFormatting>
  <conditionalFormatting sqref="O53:P53">
    <cfRule type="cellIs" dxfId="12495" priority="782" stopIfTrue="1" operator="lessThan">
      <formula>0</formula>
    </cfRule>
    <cfRule type="cellIs" dxfId="12494" priority="783" stopIfTrue="1" operator="greaterThan">
      <formula>0</formula>
    </cfRule>
  </conditionalFormatting>
  <conditionalFormatting sqref="O53:P53">
    <cfRule type="cellIs" dxfId="12493" priority="779" stopIfTrue="1" operator="lessThan">
      <formula>0</formula>
    </cfRule>
    <cfRule type="cellIs" dxfId="12492" priority="780" stopIfTrue="1" operator="greaterThan">
      <formula>0</formula>
    </cfRule>
  </conditionalFormatting>
  <conditionalFormatting sqref="O53:P53">
    <cfRule type="cellIs" dxfId="12491" priority="776" stopIfTrue="1" operator="lessThan">
      <formula>0</formula>
    </cfRule>
    <cfRule type="cellIs" dxfId="12490" priority="777" stopIfTrue="1" operator="greaterThan">
      <formula>0</formula>
    </cfRule>
  </conditionalFormatting>
  <conditionalFormatting sqref="O53:P53">
    <cfRule type="cellIs" dxfId="12489" priority="773" stopIfTrue="1" operator="lessThan">
      <formula>0</formula>
    </cfRule>
    <cfRule type="cellIs" dxfId="12488" priority="774" stopIfTrue="1" operator="greaterThan">
      <formula>0</formula>
    </cfRule>
  </conditionalFormatting>
  <conditionalFormatting sqref="O53:P53">
    <cfRule type="cellIs" dxfId="12487" priority="770" stopIfTrue="1" operator="lessThan">
      <formula>0</formula>
    </cfRule>
    <cfRule type="cellIs" dxfId="12486" priority="771" stopIfTrue="1" operator="greaterThan">
      <formula>0</formula>
    </cfRule>
  </conditionalFormatting>
  <conditionalFormatting sqref="O53:P53">
    <cfRule type="cellIs" dxfId="12485" priority="767" stopIfTrue="1" operator="lessThan">
      <formula>0</formula>
    </cfRule>
    <cfRule type="cellIs" dxfId="12484" priority="768" stopIfTrue="1" operator="greaterThan">
      <formula>0</formula>
    </cfRule>
  </conditionalFormatting>
  <conditionalFormatting sqref="O53:P53">
    <cfRule type="cellIs" dxfId="12483" priority="764" stopIfTrue="1" operator="lessThan">
      <formula>0</formula>
    </cfRule>
    <cfRule type="cellIs" dxfId="12482" priority="765" stopIfTrue="1" operator="greaterThan">
      <formula>0</formula>
    </cfRule>
  </conditionalFormatting>
  <conditionalFormatting sqref="O53:P53">
    <cfRule type="cellIs" dxfId="12481" priority="761" stopIfTrue="1" operator="lessThan">
      <formula>0</formula>
    </cfRule>
    <cfRule type="cellIs" dxfId="12480" priority="762" stopIfTrue="1" operator="greaterThan">
      <formula>0</formula>
    </cfRule>
  </conditionalFormatting>
  <conditionalFormatting sqref="O53:P53">
    <cfRule type="cellIs" dxfId="12479" priority="758" stopIfTrue="1" operator="lessThan">
      <formula>0</formula>
    </cfRule>
    <cfRule type="cellIs" dxfId="12478" priority="759" stopIfTrue="1" operator="greaterThan">
      <formula>0</formula>
    </cfRule>
  </conditionalFormatting>
  <conditionalFormatting sqref="O55:P55">
    <cfRule type="cellIs" dxfId="12477" priority="755" stopIfTrue="1" operator="lessThan">
      <formula>0</formula>
    </cfRule>
    <cfRule type="cellIs" dxfId="12476" priority="756" stopIfTrue="1" operator="greaterThan">
      <formula>0</formula>
    </cfRule>
  </conditionalFormatting>
  <conditionalFormatting sqref="O55:P55">
    <cfRule type="cellIs" dxfId="12475" priority="752" stopIfTrue="1" operator="lessThan">
      <formula>0</formula>
    </cfRule>
    <cfRule type="cellIs" dxfId="12474" priority="753" stopIfTrue="1" operator="greaterThan">
      <formula>0</formula>
    </cfRule>
  </conditionalFormatting>
  <conditionalFormatting sqref="O55:P55">
    <cfRule type="cellIs" dxfId="12473" priority="749" stopIfTrue="1" operator="lessThan">
      <formula>0</formula>
    </cfRule>
    <cfRule type="cellIs" dxfId="12472" priority="750" stopIfTrue="1" operator="greaterThan">
      <formula>0</formula>
    </cfRule>
  </conditionalFormatting>
  <conditionalFormatting sqref="O55:P55">
    <cfRule type="cellIs" dxfId="12471" priority="746" stopIfTrue="1" operator="lessThan">
      <formula>0</formula>
    </cfRule>
    <cfRule type="cellIs" dxfId="12470" priority="747" stopIfTrue="1" operator="greaterThan">
      <formula>0</formula>
    </cfRule>
  </conditionalFormatting>
  <conditionalFormatting sqref="O55:P55">
    <cfRule type="cellIs" dxfId="12469" priority="743" stopIfTrue="1" operator="lessThan">
      <formula>0</formula>
    </cfRule>
    <cfRule type="cellIs" dxfId="12468" priority="744" stopIfTrue="1" operator="greaterThan">
      <formula>0</formula>
    </cfRule>
  </conditionalFormatting>
  <conditionalFormatting sqref="O55:P55">
    <cfRule type="cellIs" dxfId="12467" priority="740" stopIfTrue="1" operator="lessThan">
      <formula>0</formula>
    </cfRule>
    <cfRule type="cellIs" dxfId="12466" priority="741" stopIfTrue="1" operator="greaterThan">
      <formula>0</formula>
    </cfRule>
  </conditionalFormatting>
  <conditionalFormatting sqref="O55:P55">
    <cfRule type="cellIs" dxfId="12465" priority="737" stopIfTrue="1" operator="lessThan">
      <formula>0</formula>
    </cfRule>
    <cfRule type="cellIs" dxfId="12464" priority="738" stopIfTrue="1" operator="greaterThan">
      <formula>0</formula>
    </cfRule>
  </conditionalFormatting>
  <conditionalFormatting sqref="O55:P55">
    <cfRule type="cellIs" dxfId="12463" priority="734" stopIfTrue="1" operator="lessThan">
      <formula>0</formula>
    </cfRule>
    <cfRule type="cellIs" dxfId="12462" priority="735" stopIfTrue="1" operator="greaterThan">
      <formula>0</formula>
    </cfRule>
  </conditionalFormatting>
  <conditionalFormatting sqref="O55:P55">
    <cfRule type="cellIs" dxfId="12461" priority="731" stopIfTrue="1" operator="lessThan">
      <formula>0</formula>
    </cfRule>
    <cfRule type="cellIs" dxfId="12460" priority="732" stopIfTrue="1" operator="greaterThan">
      <formula>0</formula>
    </cfRule>
  </conditionalFormatting>
  <conditionalFormatting sqref="O55:P55">
    <cfRule type="cellIs" dxfId="12459" priority="728" stopIfTrue="1" operator="lessThan">
      <formula>0</formula>
    </cfRule>
    <cfRule type="cellIs" dxfId="12458" priority="729" stopIfTrue="1" operator="greaterThan">
      <formula>0</formula>
    </cfRule>
  </conditionalFormatting>
  <conditionalFormatting sqref="O55:P55">
    <cfRule type="cellIs" dxfId="12457" priority="725" stopIfTrue="1" operator="lessThan">
      <formula>0</formula>
    </cfRule>
    <cfRule type="cellIs" dxfId="12456" priority="726" stopIfTrue="1" operator="greaterThan">
      <formula>0</formula>
    </cfRule>
  </conditionalFormatting>
  <conditionalFormatting sqref="O55:P55">
    <cfRule type="cellIs" dxfId="12455" priority="722" stopIfTrue="1" operator="lessThan">
      <formula>0</formula>
    </cfRule>
    <cfRule type="cellIs" dxfId="12454" priority="723" stopIfTrue="1" operator="greaterThan">
      <formula>0</formula>
    </cfRule>
  </conditionalFormatting>
  <conditionalFormatting sqref="O55:P55">
    <cfRule type="cellIs" dxfId="12453" priority="719" stopIfTrue="1" operator="lessThan">
      <formula>0</formula>
    </cfRule>
    <cfRule type="cellIs" dxfId="12452" priority="720" stopIfTrue="1" operator="greaterThan">
      <formula>0</formula>
    </cfRule>
  </conditionalFormatting>
  <conditionalFormatting sqref="O55:P55">
    <cfRule type="cellIs" dxfId="12451" priority="716" stopIfTrue="1" operator="lessThan">
      <formula>0</formula>
    </cfRule>
    <cfRule type="cellIs" dxfId="12450" priority="717" stopIfTrue="1" operator="greaterThan">
      <formula>0</formula>
    </cfRule>
  </conditionalFormatting>
  <conditionalFormatting sqref="O55:P55">
    <cfRule type="cellIs" dxfId="12449" priority="713" stopIfTrue="1" operator="lessThan">
      <formula>0</formula>
    </cfRule>
    <cfRule type="cellIs" dxfId="12448" priority="714" stopIfTrue="1" operator="greaterThan">
      <formula>0</formula>
    </cfRule>
  </conditionalFormatting>
  <conditionalFormatting sqref="O55:P55">
    <cfRule type="cellIs" dxfId="12447" priority="710" stopIfTrue="1" operator="lessThan">
      <formula>0</formula>
    </cfRule>
    <cfRule type="cellIs" dxfId="12446" priority="711" stopIfTrue="1" operator="greaterThan">
      <formula>0</formula>
    </cfRule>
  </conditionalFormatting>
  <conditionalFormatting sqref="O55:P55">
    <cfRule type="cellIs" dxfId="12445" priority="707" stopIfTrue="1" operator="lessThan">
      <formula>0</formula>
    </cfRule>
    <cfRule type="cellIs" dxfId="12444" priority="708" stopIfTrue="1" operator="greaterThan">
      <formula>0</formula>
    </cfRule>
  </conditionalFormatting>
  <conditionalFormatting sqref="O55:P55">
    <cfRule type="cellIs" dxfId="12443" priority="704" stopIfTrue="1" operator="lessThan">
      <formula>0</formula>
    </cfRule>
    <cfRule type="cellIs" dxfId="12442" priority="705" stopIfTrue="1" operator="greaterThan">
      <formula>0</formula>
    </cfRule>
  </conditionalFormatting>
  <conditionalFormatting sqref="O55:P55">
    <cfRule type="cellIs" dxfId="12441" priority="701" stopIfTrue="1" operator="lessThan">
      <formula>0</formula>
    </cfRule>
    <cfRule type="cellIs" dxfId="12440" priority="702" stopIfTrue="1" operator="greaterThan">
      <formula>0</formula>
    </cfRule>
  </conditionalFormatting>
  <conditionalFormatting sqref="O55:P55">
    <cfRule type="cellIs" dxfId="12439" priority="698" stopIfTrue="1" operator="lessThan">
      <formula>0</formula>
    </cfRule>
    <cfRule type="cellIs" dxfId="12438" priority="699" stopIfTrue="1" operator="greaterThan">
      <formula>0</formula>
    </cfRule>
  </conditionalFormatting>
  <conditionalFormatting sqref="O55:P55">
    <cfRule type="cellIs" dxfId="12437" priority="695" stopIfTrue="1" operator="lessThan">
      <formula>0</formula>
    </cfRule>
    <cfRule type="cellIs" dxfId="12436" priority="696" stopIfTrue="1" operator="greaterThan">
      <formula>0</formula>
    </cfRule>
  </conditionalFormatting>
  <conditionalFormatting sqref="O55:P55">
    <cfRule type="cellIs" dxfId="12435" priority="692" stopIfTrue="1" operator="lessThan">
      <formula>0</formula>
    </cfRule>
    <cfRule type="cellIs" dxfId="12434" priority="693" stopIfTrue="1" operator="greaterThan">
      <formula>0</formula>
    </cfRule>
  </conditionalFormatting>
  <conditionalFormatting sqref="O55:P55">
    <cfRule type="cellIs" dxfId="12433" priority="689" stopIfTrue="1" operator="lessThan">
      <formula>0</formula>
    </cfRule>
    <cfRule type="cellIs" dxfId="12432" priority="690" stopIfTrue="1" operator="greaterThan">
      <formula>0</formula>
    </cfRule>
  </conditionalFormatting>
  <conditionalFormatting sqref="O55:P55">
    <cfRule type="cellIs" dxfId="12431" priority="686" stopIfTrue="1" operator="lessThan">
      <formula>0</formula>
    </cfRule>
    <cfRule type="cellIs" dxfId="12430" priority="687" stopIfTrue="1" operator="greaterThan">
      <formula>0</formula>
    </cfRule>
  </conditionalFormatting>
  <conditionalFormatting sqref="O55:P55">
    <cfRule type="cellIs" dxfId="12429" priority="683" stopIfTrue="1" operator="lessThan">
      <formula>0</formula>
    </cfRule>
    <cfRule type="cellIs" dxfId="12428" priority="684" stopIfTrue="1" operator="greaterThan">
      <formula>0</formula>
    </cfRule>
  </conditionalFormatting>
  <conditionalFormatting sqref="O55:P55">
    <cfRule type="cellIs" dxfId="12427" priority="680" stopIfTrue="1" operator="lessThan">
      <formula>0</formula>
    </cfRule>
    <cfRule type="cellIs" dxfId="12426" priority="681" stopIfTrue="1" operator="greaterThan">
      <formula>0</formula>
    </cfRule>
  </conditionalFormatting>
  <conditionalFormatting sqref="O55:P55">
    <cfRule type="cellIs" dxfId="12425" priority="677" stopIfTrue="1" operator="lessThan">
      <formula>0</formula>
    </cfRule>
    <cfRule type="cellIs" dxfId="12424" priority="678" stopIfTrue="1" operator="greaterThan">
      <formula>0</formula>
    </cfRule>
  </conditionalFormatting>
  <conditionalFormatting sqref="O55:P55">
    <cfRule type="cellIs" dxfId="12423" priority="674" stopIfTrue="1" operator="lessThan">
      <formula>0</formula>
    </cfRule>
    <cfRule type="cellIs" dxfId="12422" priority="675" stopIfTrue="1" operator="greaterThan">
      <formula>0</formula>
    </cfRule>
  </conditionalFormatting>
  <conditionalFormatting sqref="O55:P55">
    <cfRule type="cellIs" dxfId="12421" priority="671" stopIfTrue="1" operator="lessThan">
      <formula>0</formula>
    </cfRule>
    <cfRule type="cellIs" dxfId="12420" priority="672" stopIfTrue="1" operator="greaterThan">
      <formula>0</formula>
    </cfRule>
  </conditionalFormatting>
  <conditionalFormatting sqref="O55:P55">
    <cfRule type="cellIs" dxfId="12419" priority="668" stopIfTrue="1" operator="lessThan">
      <formula>0</formula>
    </cfRule>
    <cfRule type="cellIs" dxfId="12418" priority="669" stopIfTrue="1" operator="greaterThan">
      <formula>0</formula>
    </cfRule>
  </conditionalFormatting>
  <conditionalFormatting sqref="O55:P55">
    <cfRule type="cellIs" dxfId="12417" priority="665" stopIfTrue="1" operator="lessThan">
      <formula>0</formula>
    </cfRule>
    <cfRule type="cellIs" dxfId="12416" priority="666" stopIfTrue="1" operator="greaterThan">
      <formula>0</formula>
    </cfRule>
  </conditionalFormatting>
  <conditionalFormatting sqref="O55:P55">
    <cfRule type="cellIs" dxfId="12415" priority="662" stopIfTrue="1" operator="lessThan">
      <formula>0</formula>
    </cfRule>
    <cfRule type="cellIs" dxfId="12414" priority="663" stopIfTrue="1" operator="greaterThan">
      <formula>0</formula>
    </cfRule>
  </conditionalFormatting>
  <conditionalFormatting sqref="O55:P55">
    <cfRule type="cellIs" dxfId="12413" priority="659" stopIfTrue="1" operator="lessThan">
      <formula>0</formula>
    </cfRule>
    <cfRule type="cellIs" dxfId="12412" priority="660" stopIfTrue="1" operator="greaterThan">
      <formula>0</formula>
    </cfRule>
  </conditionalFormatting>
  <conditionalFormatting sqref="O55:P55">
    <cfRule type="cellIs" dxfId="12411" priority="656" stopIfTrue="1" operator="lessThan">
      <formula>0</formula>
    </cfRule>
    <cfRule type="cellIs" dxfId="12410" priority="657" stopIfTrue="1" operator="greaterThan">
      <formula>0</formula>
    </cfRule>
  </conditionalFormatting>
  <conditionalFormatting sqref="O55:P55">
    <cfRule type="cellIs" dxfId="12409" priority="653" stopIfTrue="1" operator="lessThan">
      <formula>0</formula>
    </cfRule>
    <cfRule type="cellIs" dxfId="12408" priority="654" stopIfTrue="1" operator="greaterThan">
      <formula>0</formula>
    </cfRule>
  </conditionalFormatting>
  <conditionalFormatting sqref="O55:P55">
    <cfRule type="cellIs" dxfId="12407" priority="650" stopIfTrue="1" operator="lessThan">
      <formula>0</formula>
    </cfRule>
    <cfRule type="cellIs" dxfId="12406" priority="651" stopIfTrue="1" operator="greaterThan">
      <formula>0</formula>
    </cfRule>
  </conditionalFormatting>
  <conditionalFormatting sqref="O55:P55">
    <cfRule type="cellIs" dxfId="12405" priority="647" stopIfTrue="1" operator="lessThan">
      <formula>0</formula>
    </cfRule>
    <cfRule type="cellIs" dxfId="12404" priority="648" stopIfTrue="1" operator="greaterThan">
      <formula>0</formula>
    </cfRule>
  </conditionalFormatting>
  <conditionalFormatting sqref="O55:P55">
    <cfRule type="cellIs" dxfId="12403" priority="644" stopIfTrue="1" operator="lessThan">
      <formula>0</formula>
    </cfRule>
    <cfRule type="cellIs" dxfId="12402" priority="645" stopIfTrue="1" operator="greaterThan">
      <formula>0</formula>
    </cfRule>
  </conditionalFormatting>
  <conditionalFormatting sqref="O55:P55">
    <cfRule type="cellIs" dxfId="12401" priority="641" stopIfTrue="1" operator="lessThan">
      <formula>0</formula>
    </cfRule>
    <cfRule type="cellIs" dxfId="12400" priority="642" stopIfTrue="1" operator="greaterThan">
      <formula>0</formula>
    </cfRule>
  </conditionalFormatting>
  <conditionalFormatting sqref="O55:P55">
    <cfRule type="cellIs" dxfId="12399" priority="638" stopIfTrue="1" operator="lessThan">
      <formula>0</formula>
    </cfRule>
    <cfRule type="cellIs" dxfId="12398" priority="639" stopIfTrue="1" operator="greaterThan">
      <formula>0</formula>
    </cfRule>
  </conditionalFormatting>
  <conditionalFormatting sqref="O55:P55">
    <cfRule type="cellIs" dxfId="12397" priority="635" stopIfTrue="1" operator="lessThan">
      <formula>0</formula>
    </cfRule>
    <cfRule type="cellIs" dxfId="12396" priority="636" stopIfTrue="1" operator="greaterThan">
      <formula>0</formula>
    </cfRule>
  </conditionalFormatting>
  <conditionalFormatting sqref="O55:P55">
    <cfRule type="cellIs" dxfId="12395" priority="632" stopIfTrue="1" operator="lessThan">
      <formula>0</formula>
    </cfRule>
    <cfRule type="cellIs" dxfId="12394" priority="633" stopIfTrue="1" operator="greaterThan">
      <formula>0</formula>
    </cfRule>
  </conditionalFormatting>
  <conditionalFormatting sqref="O57:P57">
    <cfRule type="cellIs" dxfId="12393" priority="629" stopIfTrue="1" operator="lessThan">
      <formula>0</formula>
    </cfRule>
    <cfRule type="cellIs" dxfId="12392" priority="630" stopIfTrue="1" operator="greaterThan">
      <formula>0</formula>
    </cfRule>
  </conditionalFormatting>
  <conditionalFormatting sqref="O57:P57">
    <cfRule type="cellIs" dxfId="12391" priority="626" stopIfTrue="1" operator="lessThan">
      <formula>0</formula>
    </cfRule>
    <cfRule type="cellIs" dxfId="12390" priority="627" stopIfTrue="1" operator="greaterThan">
      <formula>0</formula>
    </cfRule>
  </conditionalFormatting>
  <conditionalFormatting sqref="O57:P57">
    <cfRule type="cellIs" dxfId="12389" priority="623" stopIfTrue="1" operator="lessThan">
      <formula>0</formula>
    </cfRule>
    <cfRule type="cellIs" dxfId="12388" priority="624" stopIfTrue="1" operator="greaterThan">
      <formula>0</formula>
    </cfRule>
  </conditionalFormatting>
  <conditionalFormatting sqref="O57:P57">
    <cfRule type="cellIs" dxfId="12387" priority="620" stopIfTrue="1" operator="lessThan">
      <formula>0</formula>
    </cfRule>
    <cfRule type="cellIs" dxfId="12386" priority="621" stopIfTrue="1" operator="greaterThan">
      <formula>0</formula>
    </cfRule>
  </conditionalFormatting>
  <conditionalFormatting sqref="O57:P57">
    <cfRule type="cellIs" dxfId="12385" priority="617" stopIfTrue="1" operator="lessThan">
      <formula>0</formula>
    </cfRule>
    <cfRule type="cellIs" dxfId="12384" priority="618" stopIfTrue="1" operator="greaterThan">
      <formula>0</formula>
    </cfRule>
  </conditionalFormatting>
  <conditionalFormatting sqref="O57:P57">
    <cfRule type="cellIs" dxfId="12383" priority="614" stopIfTrue="1" operator="lessThan">
      <formula>0</formula>
    </cfRule>
    <cfRule type="cellIs" dxfId="12382" priority="615" stopIfTrue="1" operator="greaterThan">
      <formula>0</formula>
    </cfRule>
  </conditionalFormatting>
  <conditionalFormatting sqref="O57:P57">
    <cfRule type="cellIs" dxfId="12381" priority="611" stopIfTrue="1" operator="lessThan">
      <formula>0</formula>
    </cfRule>
    <cfRule type="cellIs" dxfId="12380" priority="612" stopIfTrue="1" operator="greaterThan">
      <formula>0</formula>
    </cfRule>
  </conditionalFormatting>
  <conditionalFormatting sqref="O57:P57">
    <cfRule type="cellIs" dxfId="12379" priority="608" stopIfTrue="1" operator="lessThan">
      <formula>0</formula>
    </cfRule>
    <cfRule type="cellIs" dxfId="12378" priority="609" stopIfTrue="1" operator="greaterThan">
      <formula>0</formula>
    </cfRule>
  </conditionalFormatting>
  <conditionalFormatting sqref="O57:P57">
    <cfRule type="cellIs" dxfId="12377" priority="605" stopIfTrue="1" operator="lessThan">
      <formula>0</formula>
    </cfRule>
    <cfRule type="cellIs" dxfId="12376" priority="606" stopIfTrue="1" operator="greaterThan">
      <formula>0</formula>
    </cfRule>
  </conditionalFormatting>
  <conditionalFormatting sqref="O57:P57">
    <cfRule type="cellIs" dxfId="12375" priority="602" stopIfTrue="1" operator="lessThan">
      <formula>0</formula>
    </cfRule>
    <cfRule type="cellIs" dxfId="12374" priority="603" stopIfTrue="1" operator="greaterThan">
      <formula>0</formula>
    </cfRule>
  </conditionalFormatting>
  <conditionalFormatting sqref="O57:P57">
    <cfRule type="cellIs" dxfId="12373" priority="599" stopIfTrue="1" operator="lessThan">
      <formula>0</formula>
    </cfRule>
    <cfRule type="cellIs" dxfId="12372" priority="600" stopIfTrue="1" operator="greaterThan">
      <formula>0</formula>
    </cfRule>
  </conditionalFormatting>
  <conditionalFormatting sqref="O57:P57">
    <cfRule type="cellIs" dxfId="12371" priority="596" stopIfTrue="1" operator="lessThan">
      <formula>0</formula>
    </cfRule>
    <cfRule type="cellIs" dxfId="12370" priority="597" stopIfTrue="1" operator="greaterThan">
      <formula>0</formula>
    </cfRule>
  </conditionalFormatting>
  <conditionalFormatting sqref="O57:P57">
    <cfRule type="cellIs" dxfId="12369" priority="593" stopIfTrue="1" operator="lessThan">
      <formula>0</formula>
    </cfRule>
    <cfRule type="cellIs" dxfId="12368" priority="594" stopIfTrue="1" operator="greaterThan">
      <formula>0</formula>
    </cfRule>
  </conditionalFormatting>
  <conditionalFormatting sqref="O57:P57">
    <cfRule type="cellIs" dxfId="12367" priority="590" stopIfTrue="1" operator="lessThan">
      <formula>0</formula>
    </cfRule>
    <cfRule type="cellIs" dxfId="12366" priority="591" stopIfTrue="1" operator="greaterThan">
      <formula>0</formula>
    </cfRule>
  </conditionalFormatting>
  <conditionalFormatting sqref="O57:P57">
    <cfRule type="cellIs" dxfId="12365" priority="587" stopIfTrue="1" operator="lessThan">
      <formula>0</formula>
    </cfRule>
    <cfRule type="cellIs" dxfId="12364" priority="588" stopIfTrue="1" operator="greaterThan">
      <formula>0</formula>
    </cfRule>
  </conditionalFormatting>
  <conditionalFormatting sqref="O57:P57">
    <cfRule type="cellIs" dxfId="12363" priority="584" stopIfTrue="1" operator="lessThan">
      <formula>0</formula>
    </cfRule>
    <cfRule type="cellIs" dxfId="12362" priority="585" stopIfTrue="1" operator="greaterThan">
      <formula>0</formula>
    </cfRule>
  </conditionalFormatting>
  <conditionalFormatting sqref="O57:P57">
    <cfRule type="cellIs" dxfId="12361" priority="581" stopIfTrue="1" operator="lessThan">
      <formula>0</formula>
    </cfRule>
    <cfRule type="cellIs" dxfId="12360" priority="582" stopIfTrue="1" operator="greaterThan">
      <formula>0</formula>
    </cfRule>
  </conditionalFormatting>
  <conditionalFormatting sqref="O57:P57">
    <cfRule type="cellIs" dxfId="12359" priority="578" stopIfTrue="1" operator="lessThan">
      <formula>0</formula>
    </cfRule>
    <cfRule type="cellIs" dxfId="12358" priority="579" stopIfTrue="1" operator="greaterThan">
      <formula>0</formula>
    </cfRule>
  </conditionalFormatting>
  <conditionalFormatting sqref="O57:P57">
    <cfRule type="cellIs" dxfId="12357" priority="575" stopIfTrue="1" operator="lessThan">
      <formula>0</formula>
    </cfRule>
    <cfRule type="cellIs" dxfId="12356" priority="576" stopIfTrue="1" operator="greaterThan">
      <formula>0</formula>
    </cfRule>
  </conditionalFormatting>
  <conditionalFormatting sqref="O57:P57">
    <cfRule type="cellIs" dxfId="12355" priority="572" stopIfTrue="1" operator="lessThan">
      <formula>0</formula>
    </cfRule>
    <cfRule type="cellIs" dxfId="12354" priority="573" stopIfTrue="1" operator="greaterThan">
      <formula>0</formula>
    </cfRule>
  </conditionalFormatting>
  <conditionalFormatting sqref="O57:P57">
    <cfRule type="cellIs" dxfId="12353" priority="569" stopIfTrue="1" operator="lessThan">
      <formula>0</formula>
    </cfRule>
    <cfRule type="cellIs" dxfId="12352" priority="570" stopIfTrue="1" operator="greaterThan">
      <formula>0</formula>
    </cfRule>
  </conditionalFormatting>
  <conditionalFormatting sqref="O57:P57">
    <cfRule type="cellIs" dxfId="12351" priority="566" stopIfTrue="1" operator="lessThan">
      <formula>0</formula>
    </cfRule>
    <cfRule type="cellIs" dxfId="12350" priority="567" stopIfTrue="1" operator="greaterThan">
      <formula>0</formula>
    </cfRule>
  </conditionalFormatting>
  <conditionalFormatting sqref="O57:P57">
    <cfRule type="cellIs" dxfId="12349" priority="563" stopIfTrue="1" operator="lessThan">
      <formula>0</formula>
    </cfRule>
    <cfRule type="cellIs" dxfId="12348" priority="564" stopIfTrue="1" operator="greaterThan">
      <formula>0</formula>
    </cfRule>
  </conditionalFormatting>
  <conditionalFormatting sqref="O57:P57">
    <cfRule type="cellIs" dxfId="12347" priority="560" stopIfTrue="1" operator="lessThan">
      <formula>0</formula>
    </cfRule>
    <cfRule type="cellIs" dxfId="12346" priority="561" stopIfTrue="1" operator="greaterThan">
      <formula>0</formula>
    </cfRule>
  </conditionalFormatting>
  <conditionalFormatting sqref="O57:P57">
    <cfRule type="cellIs" dxfId="12345" priority="557" stopIfTrue="1" operator="lessThan">
      <formula>0</formula>
    </cfRule>
    <cfRule type="cellIs" dxfId="12344" priority="558" stopIfTrue="1" operator="greaterThan">
      <formula>0</formula>
    </cfRule>
  </conditionalFormatting>
  <conditionalFormatting sqref="O57:P57">
    <cfRule type="cellIs" dxfId="12343" priority="554" stopIfTrue="1" operator="lessThan">
      <formula>0</formula>
    </cfRule>
    <cfRule type="cellIs" dxfId="12342" priority="555" stopIfTrue="1" operator="greaterThan">
      <formula>0</formula>
    </cfRule>
  </conditionalFormatting>
  <conditionalFormatting sqref="O57:P57">
    <cfRule type="cellIs" dxfId="12341" priority="551" stopIfTrue="1" operator="lessThan">
      <formula>0</formula>
    </cfRule>
    <cfRule type="cellIs" dxfId="12340" priority="552" stopIfTrue="1" operator="greaterThan">
      <formula>0</formula>
    </cfRule>
  </conditionalFormatting>
  <conditionalFormatting sqref="O57:P57">
    <cfRule type="cellIs" dxfId="12339" priority="548" stopIfTrue="1" operator="lessThan">
      <formula>0</formula>
    </cfRule>
    <cfRule type="cellIs" dxfId="12338" priority="549" stopIfTrue="1" operator="greaterThan">
      <formula>0</formula>
    </cfRule>
  </conditionalFormatting>
  <conditionalFormatting sqref="O57:P57">
    <cfRule type="cellIs" dxfId="12337" priority="545" stopIfTrue="1" operator="lessThan">
      <formula>0</formula>
    </cfRule>
    <cfRule type="cellIs" dxfId="12336" priority="546" stopIfTrue="1" operator="greaterThan">
      <formula>0</formula>
    </cfRule>
  </conditionalFormatting>
  <conditionalFormatting sqref="O57:P57">
    <cfRule type="cellIs" dxfId="12335" priority="542" stopIfTrue="1" operator="lessThan">
      <formula>0</formula>
    </cfRule>
    <cfRule type="cellIs" dxfId="12334" priority="543" stopIfTrue="1" operator="greaterThan">
      <formula>0</formula>
    </cfRule>
  </conditionalFormatting>
  <conditionalFormatting sqref="O57:P57">
    <cfRule type="cellIs" dxfId="12333" priority="539" stopIfTrue="1" operator="lessThan">
      <formula>0</formula>
    </cfRule>
    <cfRule type="cellIs" dxfId="12332" priority="540" stopIfTrue="1" operator="greaterThan">
      <formula>0</formula>
    </cfRule>
  </conditionalFormatting>
  <conditionalFormatting sqref="O57:P57">
    <cfRule type="cellIs" dxfId="12331" priority="536" stopIfTrue="1" operator="lessThan">
      <formula>0</formula>
    </cfRule>
    <cfRule type="cellIs" dxfId="12330" priority="537" stopIfTrue="1" operator="greaterThan">
      <formula>0</formula>
    </cfRule>
  </conditionalFormatting>
  <conditionalFormatting sqref="O57:P57">
    <cfRule type="cellIs" dxfId="12329" priority="533" stopIfTrue="1" operator="lessThan">
      <formula>0</formula>
    </cfRule>
    <cfRule type="cellIs" dxfId="12328" priority="534" stopIfTrue="1" operator="greaterThan">
      <formula>0</formula>
    </cfRule>
  </conditionalFormatting>
  <conditionalFormatting sqref="O57:P57">
    <cfRule type="cellIs" dxfId="12327" priority="530" stopIfTrue="1" operator="lessThan">
      <formula>0</formula>
    </cfRule>
    <cfRule type="cellIs" dxfId="12326" priority="531" stopIfTrue="1" operator="greaterThan">
      <formula>0</formula>
    </cfRule>
  </conditionalFormatting>
  <conditionalFormatting sqref="O57:P57">
    <cfRule type="cellIs" dxfId="12325" priority="527" stopIfTrue="1" operator="lessThan">
      <formula>0</formula>
    </cfRule>
    <cfRule type="cellIs" dxfId="12324" priority="528" stopIfTrue="1" operator="greaterThan">
      <formula>0</formula>
    </cfRule>
  </conditionalFormatting>
  <conditionalFormatting sqref="O57:P57">
    <cfRule type="cellIs" dxfId="12323" priority="524" stopIfTrue="1" operator="lessThan">
      <formula>0</formula>
    </cfRule>
    <cfRule type="cellIs" dxfId="12322" priority="525" stopIfTrue="1" operator="greaterThan">
      <formula>0</formula>
    </cfRule>
  </conditionalFormatting>
  <conditionalFormatting sqref="O57:P57">
    <cfRule type="cellIs" dxfId="12321" priority="521" stopIfTrue="1" operator="lessThan">
      <formula>0</formula>
    </cfRule>
    <cfRule type="cellIs" dxfId="12320" priority="522" stopIfTrue="1" operator="greaterThan">
      <formula>0</formula>
    </cfRule>
  </conditionalFormatting>
  <conditionalFormatting sqref="O57:P57">
    <cfRule type="cellIs" dxfId="12319" priority="518" stopIfTrue="1" operator="lessThan">
      <formula>0</formula>
    </cfRule>
    <cfRule type="cellIs" dxfId="12318" priority="519" stopIfTrue="1" operator="greaterThan">
      <formula>0</formula>
    </cfRule>
  </conditionalFormatting>
  <conditionalFormatting sqref="O57:P57">
    <cfRule type="cellIs" dxfId="12317" priority="515" stopIfTrue="1" operator="lessThan">
      <formula>0</formula>
    </cfRule>
    <cfRule type="cellIs" dxfId="12316" priority="516" stopIfTrue="1" operator="greaterThan">
      <formula>0</formula>
    </cfRule>
  </conditionalFormatting>
  <conditionalFormatting sqref="O57:P57">
    <cfRule type="cellIs" dxfId="12315" priority="512" stopIfTrue="1" operator="lessThan">
      <formula>0</formula>
    </cfRule>
    <cfRule type="cellIs" dxfId="12314" priority="513" stopIfTrue="1" operator="greaterThan">
      <formula>0</formula>
    </cfRule>
  </conditionalFormatting>
  <conditionalFormatting sqref="O57:P57">
    <cfRule type="cellIs" dxfId="12313" priority="509" stopIfTrue="1" operator="lessThan">
      <formula>0</formula>
    </cfRule>
    <cfRule type="cellIs" dxfId="12312" priority="510" stopIfTrue="1" operator="greaterThan">
      <formula>0</formula>
    </cfRule>
  </conditionalFormatting>
  <conditionalFormatting sqref="O57:P57">
    <cfRule type="cellIs" dxfId="12311" priority="506" stopIfTrue="1" operator="lessThan">
      <formula>0</formula>
    </cfRule>
    <cfRule type="cellIs" dxfId="12310" priority="507" stopIfTrue="1" operator="greaterThan">
      <formula>0</formula>
    </cfRule>
  </conditionalFormatting>
  <conditionalFormatting sqref="O59:P59">
    <cfRule type="cellIs" dxfId="12309" priority="503" stopIfTrue="1" operator="lessThan">
      <formula>0</formula>
    </cfRule>
    <cfRule type="cellIs" dxfId="12308" priority="504" stopIfTrue="1" operator="greaterThan">
      <formula>0</formula>
    </cfRule>
  </conditionalFormatting>
  <conditionalFormatting sqref="O59:P59">
    <cfRule type="cellIs" dxfId="12307" priority="500" stopIfTrue="1" operator="lessThan">
      <formula>0</formula>
    </cfRule>
    <cfRule type="cellIs" dxfId="12306" priority="501" stopIfTrue="1" operator="greaterThan">
      <formula>0</formula>
    </cfRule>
  </conditionalFormatting>
  <conditionalFormatting sqref="O59:P59">
    <cfRule type="cellIs" dxfId="12305" priority="497" stopIfTrue="1" operator="lessThan">
      <formula>0</formula>
    </cfRule>
    <cfRule type="cellIs" dxfId="12304" priority="498" stopIfTrue="1" operator="greaterThan">
      <formula>0</formula>
    </cfRule>
  </conditionalFormatting>
  <conditionalFormatting sqref="O59:P59">
    <cfRule type="cellIs" dxfId="12303" priority="494" stopIfTrue="1" operator="lessThan">
      <formula>0</formula>
    </cfRule>
    <cfRule type="cellIs" dxfId="12302" priority="495" stopIfTrue="1" operator="greaterThan">
      <formula>0</formula>
    </cfRule>
  </conditionalFormatting>
  <conditionalFormatting sqref="O59:P59">
    <cfRule type="cellIs" dxfId="12301" priority="491" stopIfTrue="1" operator="lessThan">
      <formula>0</formula>
    </cfRule>
    <cfRule type="cellIs" dxfId="12300" priority="492" stopIfTrue="1" operator="greaterThan">
      <formula>0</formula>
    </cfRule>
  </conditionalFormatting>
  <conditionalFormatting sqref="O59:P59">
    <cfRule type="cellIs" dxfId="12299" priority="488" stopIfTrue="1" operator="lessThan">
      <formula>0</formula>
    </cfRule>
    <cfRule type="cellIs" dxfId="12298" priority="489" stopIfTrue="1" operator="greaterThan">
      <formula>0</formula>
    </cfRule>
  </conditionalFormatting>
  <conditionalFormatting sqref="O59:P59">
    <cfRule type="cellIs" dxfId="12297" priority="485" stopIfTrue="1" operator="lessThan">
      <formula>0</formula>
    </cfRule>
    <cfRule type="cellIs" dxfId="12296" priority="486" stopIfTrue="1" operator="greaterThan">
      <formula>0</formula>
    </cfRule>
  </conditionalFormatting>
  <conditionalFormatting sqref="O59:P59">
    <cfRule type="cellIs" dxfId="12295" priority="482" stopIfTrue="1" operator="lessThan">
      <formula>0</formula>
    </cfRule>
    <cfRule type="cellIs" dxfId="12294" priority="483" stopIfTrue="1" operator="greaterThan">
      <formula>0</formula>
    </cfRule>
  </conditionalFormatting>
  <conditionalFormatting sqref="O59:P59">
    <cfRule type="cellIs" dxfId="12293" priority="479" stopIfTrue="1" operator="lessThan">
      <formula>0</formula>
    </cfRule>
    <cfRule type="cellIs" dxfId="12292" priority="480" stopIfTrue="1" operator="greaterThan">
      <formula>0</formula>
    </cfRule>
  </conditionalFormatting>
  <conditionalFormatting sqref="O59:P59">
    <cfRule type="cellIs" dxfId="12291" priority="476" stopIfTrue="1" operator="lessThan">
      <formula>0</formula>
    </cfRule>
    <cfRule type="cellIs" dxfId="12290" priority="477" stopIfTrue="1" operator="greaterThan">
      <formula>0</formula>
    </cfRule>
  </conditionalFormatting>
  <conditionalFormatting sqref="O59:P59">
    <cfRule type="cellIs" dxfId="12289" priority="473" stopIfTrue="1" operator="lessThan">
      <formula>0</formula>
    </cfRule>
    <cfRule type="cellIs" dxfId="12288" priority="474" stopIfTrue="1" operator="greaterThan">
      <formula>0</formula>
    </cfRule>
  </conditionalFormatting>
  <conditionalFormatting sqref="O59:P59">
    <cfRule type="cellIs" dxfId="12287" priority="470" stopIfTrue="1" operator="lessThan">
      <formula>0</formula>
    </cfRule>
    <cfRule type="cellIs" dxfId="12286" priority="471" stopIfTrue="1" operator="greaterThan">
      <formula>0</formula>
    </cfRule>
  </conditionalFormatting>
  <conditionalFormatting sqref="O59:P59">
    <cfRule type="cellIs" dxfId="12285" priority="467" stopIfTrue="1" operator="lessThan">
      <formula>0</formula>
    </cfRule>
    <cfRule type="cellIs" dxfId="12284" priority="468" stopIfTrue="1" operator="greaterThan">
      <formula>0</formula>
    </cfRule>
  </conditionalFormatting>
  <conditionalFormatting sqref="O59:P59">
    <cfRule type="cellIs" dxfId="12283" priority="464" stopIfTrue="1" operator="lessThan">
      <formula>0</formula>
    </cfRule>
    <cfRule type="cellIs" dxfId="12282" priority="465" stopIfTrue="1" operator="greaterThan">
      <formula>0</formula>
    </cfRule>
  </conditionalFormatting>
  <conditionalFormatting sqref="O59:P59">
    <cfRule type="cellIs" dxfId="12281" priority="461" stopIfTrue="1" operator="lessThan">
      <formula>0</formula>
    </cfRule>
    <cfRule type="cellIs" dxfId="12280" priority="462" stopIfTrue="1" operator="greaterThan">
      <formula>0</formula>
    </cfRule>
  </conditionalFormatting>
  <conditionalFormatting sqref="O59:P59">
    <cfRule type="cellIs" dxfId="12279" priority="458" stopIfTrue="1" operator="lessThan">
      <formula>0</formula>
    </cfRule>
    <cfRule type="cellIs" dxfId="12278" priority="459" stopIfTrue="1" operator="greaterThan">
      <formula>0</formula>
    </cfRule>
  </conditionalFormatting>
  <conditionalFormatting sqref="O59:P59">
    <cfRule type="cellIs" dxfId="12277" priority="455" stopIfTrue="1" operator="lessThan">
      <formula>0</formula>
    </cfRule>
    <cfRule type="cellIs" dxfId="12276" priority="456" stopIfTrue="1" operator="greaterThan">
      <formula>0</formula>
    </cfRule>
  </conditionalFormatting>
  <conditionalFormatting sqref="O59:P59">
    <cfRule type="cellIs" dxfId="12275" priority="452" stopIfTrue="1" operator="lessThan">
      <formula>0</formula>
    </cfRule>
    <cfRule type="cellIs" dxfId="12274" priority="453" stopIfTrue="1" operator="greaterThan">
      <formula>0</formula>
    </cfRule>
  </conditionalFormatting>
  <conditionalFormatting sqref="O59:P59">
    <cfRule type="cellIs" dxfId="12273" priority="449" stopIfTrue="1" operator="lessThan">
      <formula>0</formula>
    </cfRule>
    <cfRule type="cellIs" dxfId="12272" priority="450" stopIfTrue="1" operator="greaterThan">
      <formula>0</formula>
    </cfRule>
  </conditionalFormatting>
  <conditionalFormatting sqref="O59:P59">
    <cfRule type="cellIs" dxfId="12271" priority="446" stopIfTrue="1" operator="lessThan">
      <formula>0</formula>
    </cfRule>
    <cfRule type="cellIs" dxfId="12270" priority="447" stopIfTrue="1" operator="greaterThan">
      <formula>0</formula>
    </cfRule>
  </conditionalFormatting>
  <conditionalFormatting sqref="O59:P59">
    <cfRule type="cellIs" dxfId="12269" priority="443" stopIfTrue="1" operator="lessThan">
      <formula>0</formula>
    </cfRule>
    <cfRule type="cellIs" dxfId="12268" priority="444" stopIfTrue="1" operator="greaterThan">
      <formula>0</formula>
    </cfRule>
  </conditionalFormatting>
  <conditionalFormatting sqref="O59:P59">
    <cfRule type="cellIs" dxfId="12267" priority="440" stopIfTrue="1" operator="lessThan">
      <formula>0</formula>
    </cfRule>
    <cfRule type="cellIs" dxfId="12266" priority="441" stopIfTrue="1" operator="greaterThan">
      <formula>0</formula>
    </cfRule>
  </conditionalFormatting>
  <conditionalFormatting sqref="O59:P59">
    <cfRule type="cellIs" dxfId="12265" priority="437" stopIfTrue="1" operator="lessThan">
      <formula>0</formula>
    </cfRule>
    <cfRule type="cellIs" dxfId="12264" priority="438" stopIfTrue="1" operator="greaterThan">
      <formula>0</formula>
    </cfRule>
  </conditionalFormatting>
  <conditionalFormatting sqref="O59:P59">
    <cfRule type="cellIs" dxfId="12263" priority="434" stopIfTrue="1" operator="lessThan">
      <formula>0</formula>
    </cfRule>
    <cfRule type="cellIs" dxfId="12262" priority="435" stopIfTrue="1" operator="greaterThan">
      <formula>0</formula>
    </cfRule>
  </conditionalFormatting>
  <conditionalFormatting sqref="O59:P59">
    <cfRule type="cellIs" dxfId="12261" priority="431" stopIfTrue="1" operator="lessThan">
      <formula>0</formula>
    </cfRule>
    <cfRule type="cellIs" dxfId="12260" priority="432" stopIfTrue="1" operator="greaterThan">
      <formula>0</formula>
    </cfRule>
  </conditionalFormatting>
  <conditionalFormatting sqref="O59:P59">
    <cfRule type="cellIs" dxfId="12259" priority="428" stopIfTrue="1" operator="lessThan">
      <formula>0</formula>
    </cfRule>
    <cfRule type="cellIs" dxfId="12258" priority="429" stopIfTrue="1" operator="greaterThan">
      <formula>0</formula>
    </cfRule>
  </conditionalFormatting>
  <conditionalFormatting sqref="O59:P59">
    <cfRule type="cellIs" dxfId="12257" priority="425" stopIfTrue="1" operator="lessThan">
      <formula>0</formula>
    </cfRule>
    <cfRule type="cellIs" dxfId="12256" priority="426" stopIfTrue="1" operator="greaterThan">
      <formula>0</formula>
    </cfRule>
  </conditionalFormatting>
  <conditionalFormatting sqref="O59:P59">
    <cfRule type="cellIs" dxfId="12255" priority="422" stopIfTrue="1" operator="lessThan">
      <formula>0</formula>
    </cfRule>
    <cfRule type="cellIs" dxfId="12254" priority="423" stopIfTrue="1" operator="greaterThan">
      <formula>0</formula>
    </cfRule>
  </conditionalFormatting>
  <conditionalFormatting sqref="O59:P59">
    <cfRule type="cellIs" dxfId="12253" priority="419" stopIfTrue="1" operator="lessThan">
      <formula>0</formula>
    </cfRule>
    <cfRule type="cellIs" dxfId="12252" priority="420" stopIfTrue="1" operator="greaterThan">
      <formula>0</formula>
    </cfRule>
  </conditionalFormatting>
  <conditionalFormatting sqref="O59:P59">
    <cfRule type="cellIs" dxfId="12251" priority="416" stopIfTrue="1" operator="lessThan">
      <formula>0</formula>
    </cfRule>
    <cfRule type="cellIs" dxfId="12250" priority="417" stopIfTrue="1" operator="greaterThan">
      <formula>0</formula>
    </cfRule>
  </conditionalFormatting>
  <conditionalFormatting sqref="O59:P59">
    <cfRule type="cellIs" dxfId="12249" priority="413" stopIfTrue="1" operator="lessThan">
      <formula>0</formula>
    </cfRule>
    <cfRule type="cellIs" dxfId="12248" priority="414" stopIfTrue="1" operator="greaterThan">
      <formula>0</formula>
    </cfRule>
  </conditionalFormatting>
  <conditionalFormatting sqref="O59:P59">
    <cfRule type="cellIs" dxfId="12247" priority="410" stopIfTrue="1" operator="lessThan">
      <formula>0</formula>
    </cfRule>
    <cfRule type="cellIs" dxfId="12246" priority="411" stopIfTrue="1" operator="greaterThan">
      <formula>0</formula>
    </cfRule>
  </conditionalFormatting>
  <conditionalFormatting sqref="O59:P59">
    <cfRule type="cellIs" dxfId="12245" priority="407" stopIfTrue="1" operator="lessThan">
      <formula>0</formula>
    </cfRule>
    <cfRule type="cellIs" dxfId="12244" priority="408" stopIfTrue="1" operator="greaterThan">
      <formula>0</formula>
    </cfRule>
  </conditionalFormatting>
  <conditionalFormatting sqref="O59:P59">
    <cfRule type="cellIs" dxfId="12243" priority="404" stopIfTrue="1" operator="lessThan">
      <formula>0</formula>
    </cfRule>
    <cfRule type="cellIs" dxfId="12242" priority="405" stopIfTrue="1" operator="greaterThan">
      <formula>0</formula>
    </cfRule>
  </conditionalFormatting>
  <conditionalFormatting sqref="O59:P59">
    <cfRule type="cellIs" dxfId="12241" priority="401" stopIfTrue="1" operator="lessThan">
      <formula>0</formula>
    </cfRule>
    <cfRule type="cellIs" dxfId="12240" priority="402" stopIfTrue="1" operator="greaterThan">
      <formula>0</formula>
    </cfRule>
  </conditionalFormatting>
  <conditionalFormatting sqref="O59:P59">
    <cfRule type="cellIs" dxfId="12239" priority="398" stopIfTrue="1" operator="lessThan">
      <formula>0</formula>
    </cfRule>
    <cfRule type="cellIs" dxfId="12238" priority="399" stopIfTrue="1" operator="greaterThan">
      <formula>0</formula>
    </cfRule>
  </conditionalFormatting>
  <conditionalFormatting sqref="O59:P59">
    <cfRule type="cellIs" dxfId="12237" priority="395" stopIfTrue="1" operator="lessThan">
      <formula>0</formula>
    </cfRule>
    <cfRule type="cellIs" dxfId="12236" priority="396" stopIfTrue="1" operator="greaterThan">
      <formula>0</formula>
    </cfRule>
  </conditionalFormatting>
  <conditionalFormatting sqref="O59:P59">
    <cfRule type="cellIs" dxfId="12235" priority="392" stopIfTrue="1" operator="lessThan">
      <formula>0</formula>
    </cfRule>
    <cfRule type="cellIs" dxfId="12234" priority="393" stopIfTrue="1" operator="greaterThan">
      <formula>0</formula>
    </cfRule>
  </conditionalFormatting>
  <conditionalFormatting sqref="O59:P59">
    <cfRule type="cellIs" dxfId="12233" priority="389" stopIfTrue="1" operator="lessThan">
      <formula>0</formula>
    </cfRule>
    <cfRule type="cellIs" dxfId="12232" priority="390" stopIfTrue="1" operator="greaterThan">
      <formula>0</formula>
    </cfRule>
  </conditionalFormatting>
  <conditionalFormatting sqref="O59:P59">
    <cfRule type="cellIs" dxfId="12231" priority="386" stopIfTrue="1" operator="lessThan">
      <formula>0</formula>
    </cfRule>
    <cfRule type="cellIs" dxfId="12230" priority="387" stopIfTrue="1" operator="greaterThan">
      <formula>0</formula>
    </cfRule>
  </conditionalFormatting>
  <conditionalFormatting sqref="O59:P59">
    <cfRule type="cellIs" dxfId="12229" priority="383" stopIfTrue="1" operator="lessThan">
      <formula>0</formula>
    </cfRule>
    <cfRule type="cellIs" dxfId="12228" priority="384" stopIfTrue="1" operator="greaterThan">
      <formula>0</formula>
    </cfRule>
  </conditionalFormatting>
  <conditionalFormatting sqref="O59:P59">
    <cfRule type="cellIs" dxfId="12227" priority="380" stopIfTrue="1" operator="lessThan">
      <formula>0</formula>
    </cfRule>
    <cfRule type="cellIs" dxfId="12226" priority="381" stopIfTrue="1" operator="greaterThan">
      <formula>0</formula>
    </cfRule>
  </conditionalFormatting>
  <conditionalFormatting sqref="O61:P61">
    <cfRule type="cellIs" dxfId="12225" priority="377" stopIfTrue="1" operator="lessThan">
      <formula>0</formula>
    </cfRule>
    <cfRule type="cellIs" dxfId="12224" priority="378" stopIfTrue="1" operator="greaterThan">
      <formula>0</formula>
    </cfRule>
  </conditionalFormatting>
  <conditionalFormatting sqref="O61:P61">
    <cfRule type="cellIs" dxfId="12223" priority="374" stopIfTrue="1" operator="lessThan">
      <formula>0</formula>
    </cfRule>
    <cfRule type="cellIs" dxfId="12222" priority="375" stopIfTrue="1" operator="greaterThan">
      <formula>0</formula>
    </cfRule>
  </conditionalFormatting>
  <conditionalFormatting sqref="O61:P61">
    <cfRule type="cellIs" dxfId="12221" priority="371" stopIfTrue="1" operator="lessThan">
      <formula>0</formula>
    </cfRule>
    <cfRule type="cellIs" dxfId="12220" priority="372" stopIfTrue="1" operator="greaterThan">
      <formula>0</formula>
    </cfRule>
  </conditionalFormatting>
  <conditionalFormatting sqref="O61:P61">
    <cfRule type="cellIs" dxfId="12219" priority="368" stopIfTrue="1" operator="lessThan">
      <formula>0</formula>
    </cfRule>
    <cfRule type="cellIs" dxfId="12218" priority="369" stopIfTrue="1" operator="greaterThan">
      <formula>0</formula>
    </cfRule>
  </conditionalFormatting>
  <conditionalFormatting sqref="O61:P61">
    <cfRule type="cellIs" dxfId="12217" priority="365" stopIfTrue="1" operator="lessThan">
      <formula>0</formula>
    </cfRule>
    <cfRule type="cellIs" dxfId="12216" priority="366" stopIfTrue="1" operator="greaterThan">
      <formula>0</formula>
    </cfRule>
  </conditionalFormatting>
  <conditionalFormatting sqref="O61:P61">
    <cfRule type="cellIs" dxfId="12215" priority="362" stopIfTrue="1" operator="lessThan">
      <formula>0</formula>
    </cfRule>
    <cfRule type="cellIs" dxfId="12214" priority="363" stopIfTrue="1" operator="greaterThan">
      <formula>0</formula>
    </cfRule>
  </conditionalFormatting>
  <conditionalFormatting sqref="O61:P61">
    <cfRule type="cellIs" dxfId="12213" priority="359" stopIfTrue="1" operator="lessThan">
      <formula>0</formula>
    </cfRule>
    <cfRule type="cellIs" dxfId="12212" priority="360" stopIfTrue="1" operator="greaterThan">
      <formula>0</formula>
    </cfRule>
  </conditionalFormatting>
  <conditionalFormatting sqref="O61:P61">
    <cfRule type="cellIs" dxfId="12211" priority="356" stopIfTrue="1" operator="lessThan">
      <formula>0</formula>
    </cfRule>
    <cfRule type="cellIs" dxfId="12210" priority="357" stopIfTrue="1" operator="greaterThan">
      <formula>0</formula>
    </cfRule>
  </conditionalFormatting>
  <conditionalFormatting sqref="O61:P61">
    <cfRule type="cellIs" dxfId="12209" priority="353" stopIfTrue="1" operator="lessThan">
      <formula>0</formula>
    </cfRule>
    <cfRule type="cellIs" dxfId="12208" priority="354" stopIfTrue="1" operator="greaterThan">
      <formula>0</formula>
    </cfRule>
  </conditionalFormatting>
  <conditionalFormatting sqref="O61:P61">
    <cfRule type="cellIs" dxfId="12207" priority="350" stopIfTrue="1" operator="lessThan">
      <formula>0</formula>
    </cfRule>
    <cfRule type="cellIs" dxfId="12206" priority="351" stopIfTrue="1" operator="greaterThan">
      <formula>0</formula>
    </cfRule>
  </conditionalFormatting>
  <conditionalFormatting sqref="O61:P61">
    <cfRule type="cellIs" dxfId="12205" priority="347" stopIfTrue="1" operator="lessThan">
      <formula>0</formula>
    </cfRule>
    <cfRule type="cellIs" dxfId="12204" priority="348" stopIfTrue="1" operator="greaterThan">
      <formula>0</formula>
    </cfRule>
  </conditionalFormatting>
  <conditionalFormatting sqref="O61:P61">
    <cfRule type="cellIs" dxfId="12203" priority="344" stopIfTrue="1" operator="lessThan">
      <formula>0</formula>
    </cfRule>
    <cfRule type="cellIs" dxfId="12202" priority="345" stopIfTrue="1" operator="greaterThan">
      <formula>0</formula>
    </cfRule>
  </conditionalFormatting>
  <conditionalFormatting sqref="O61:P61">
    <cfRule type="cellIs" dxfId="12201" priority="341" stopIfTrue="1" operator="lessThan">
      <formula>0</formula>
    </cfRule>
    <cfRule type="cellIs" dxfId="12200" priority="342" stopIfTrue="1" operator="greaterThan">
      <formula>0</formula>
    </cfRule>
  </conditionalFormatting>
  <conditionalFormatting sqref="O61:P61">
    <cfRule type="cellIs" dxfId="12199" priority="338" stopIfTrue="1" operator="lessThan">
      <formula>0</formula>
    </cfRule>
    <cfRule type="cellIs" dxfId="12198" priority="339" stopIfTrue="1" operator="greaterThan">
      <formula>0</formula>
    </cfRule>
  </conditionalFormatting>
  <conditionalFormatting sqref="O61:P61">
    <cfRule type="cellIs" dxfId="12197" priority="335" stopIfTrue="1" operator="lessThan">
      <formula>0</formula>
    </cfRule>
    <cfRule type="cellIs" dxfId="12196" priority="336" stopIfTrue="1" operator="greaterThan">
      <formula>0</formula>
    </cfRule>
  </conditionalFormatting>
  <conditionalFormatting sqref="O61:P61">
    <cfRule type="cellIs" dxfId="12195" priority="332" stopIfTrue="1" operator="lessThan">
      <formula>0</formula>
    </cfRule>
    <cfRule type="cellIs" dxfId="12194" priority="333" stopIfTrue="1" operator="greaterThan">
      <formula>0</formula>
    </cfRule>
  </conditionalFormatting>
  <conditionalFormatting sqref="O61:P61">
    <cfRule type="cellIs" dxfId="12193" priority="329" stopIfTrue="1" operator="lessThan">
      <formula>0</formula>
    </cfRule>
    <cfRule type="cellIs" dxfId="12192" priority="330" stopIfTrue="1" operator="greaterThan">
      <formula>0</formula>
    </cfRule>
  </conditionalFormatting>
  <conditionalFormatting sqref="O61:P61">
    <cfRule type="cellIs" dxfId="12191" priority="326" stopIfTrue="1" operator="lessThan">
      <formula>0</formula>
    </cfRule>
    <cfRule type="cellIs" dxfId="12190" priority="327" stopIfTrue="1" operator="greaterThan">
      <formula>0</formula>
    </cfRule>
  </conditionalFormatting>
  <conditionalFormatting sqref="O61:P61">
    <cfRule type="cellIs" dxfId="12189" priority="323" stopIfTrue="1" operator="lessThan">
      <formula>0</formula>
    </cfRule>
    <cfRule type="cellIs" dxfId="12188" priority="324" stopIfTrue="1" operator="greaterThan">
      <formula>0</formula>
    </cfRule>
  </conditionalFormatting>
  <conditionalFormatting sqref="O61:P61">
    <cfRule type="cellIs" dxfId="12187" priority="320" stopIfTrue="1" operator="lessThan">
      <formula>0</formula>
    </cfRule>
    <cfRule type="cellIs" dxfId="12186" priority="321" stopIfTrue="1" operator="greaterThan">
      <formula>0</formula>
    </cfRule>
  </conditionalFormatting>
  <conditionalFormatting sqref="O61:P61">
    <cfRule type="cellIs" dxfId="12185" priority="317" stopIfTrue="1" operator="lessThan">
      <formula>0</formula>
    </cfRule>
    <cfRule type="cellIs" dxfId="12184" priority="318" stopIfTrue="1" operator="greaterThan">
      <formula>0</formula>
    </cfRule>
  </conditionalFormatting>
  <conditionalFormatting sqref="O61:P61">
    <cfRule type="cellIs" dxfId="12183" priority="314" stopIfTrue="1" operator="lessThan">
      <formula>0</formula>
    </cfRule>
    <cfRule type="cellIs" dxfId="12182" priority="315" stopIfTrue="1" operator="greaterThan">
      <formula>0</formula>
    </cfRule>
  </conditionalFormatting>
  <conditionalFormatting sqref="O61:P61">
    <cfRule type="cellIs" dxfId="12181" priority="311" stopIfTrue="1" operator="lessThan">
      <formula>0</formula>
    </cfRule>
    <cfRule type="cellIs" dxfId="12180" priority="312" stopIfTrue="1" operator="greaterThan">
      <formula>0</formula>
    </cfRule>
  </conditionalFormatting>
  <conditionalFormatting sqref="O61:P61">
    <cfRule type="cellIs" dxfId="12179" priority="308" stopIfTrue="1" operator="lessThan">
      <formula>0</formula>
    </cfRule>
    <cfRule type="cellIs" dxfId="12178" priority="309" stopIfTrue="1" operator="greaterThan">
      <formula>0</formula>
    </cfRule>
  </conditionalFormatting>
  <conditionalFormatting sqref="O61:P61">
    <cfRule type="cellIs" dxfId="12177" priority="305" stopIfTrue="1" operator="lessThan">
      <formula>0</formula>
    </cfRule>
    <cfRule type="cellIs" dxfId="12176" priority="306" stopIfTrue="1" operator="greaterThan">
      <formula>0</formula>
    </cfRule>
  </conditionalFormatting>
  <conditionalFormatting sqref="O61:P61">
    <cfRule type="cellIs" dxfId="12175" priority="302" stopIfTrue="1" operator="lessThan">
      <formula>0</formula>
    </cfRule>
    <cfRule type="cellIs" dxfId="12174" priority="303" stopIfTrue="1" operator="greaterThan">
      <formula>0</formula>
    </cfRule>
  </conditionalFormatting>
  <conditionalFormatting sqref="O61:P61">
    <cfRule type="cellIs" dxfId="12173" priority="299" stopIfTrue="1" operator="lessThan">
      <formula>0</formula>
    </cfRule>
    <cfRule type="cellIs" dxfId="12172" priority="300" stopIfTrue="1" operator="greaterThan">
      <formula>0</formula>
    </cfRule>
  </conditionalFormatting>
  <conditionalFormatting sqref="O61:P61">
    <cfRule type="cellIs" dxfId="12171" priority="296" stopIfTrue="1" operator="lessThan">
      <formula>0</formula>
    </cfRule>
    <cfRule type="cellIs" dxfId="12170" priority="297" stopIfTrue="1" operator="greaterThan">
      <formula>0</formula>
    </cfRule>
  </conditionalFormatting>
  <conditionalFormatting sqref="O61:P61">
    <cfRule type="cellIs" dxfId="12169" priority="293" stopIfTrue="1" operator="lessThan">
      <formula>0</formula>
    </cfRule>
    <cfRule type="cellIs" dxfId="12168" priority="294" stopIfTrue="1" operator="greaterThan">
      <formula>0</formula>
    </cfRule>
  </conditionalFormatting>
  <conditionalFormatting sqref="O61:P61">
    <cfRule type="cellIs" dxfId="12167" priority="290" stopIfTrue="1" operator="lessThan">
      <formula>0</formula>
    </cfRule>
    <cfRule type="cellIs" dxfId="12166" priority="291" stopIfTrue="1" operator="greaterThan">
      <formula>0</formula>
    </cfRule>
  </conditionalFormatting>
  <conditionalFormatting sqref="O61:P61">
    <cfRule type="cellIs" dxfId="12165" priority="287" stopIfTrue="1" operator="lessThan">
      <formula>0</formula>
    </cfRule>
    <cfRule type="cellIs" dxfId="12164" priority="288" stopIfTrue="1" operator="greaterThan">
      <formula>0</formula>
    </cfRule>
  </conditionalFormatting>
  <conditionalFormatting sqref="O61:P61">
    <cfRule type="cellIs" dxfId="12163" priority="284" stopIfTrue="1" operator="lessThan">
      <formula>0</formula>
    </cfRule>
    <cfRule type="cellIs" dxfId="12162" priority="285" stopIfTrue="1" operator="greaterThan">
      <formula>0</formula>
    </cfRule>
  </conditionalFormatting>
  <conditionalFormatting sqref="O61:P61">
    <cfRule type="cellIs" dxfId="12161" priority="281" stopIfTrue="1" operator="lessThan">
      <formula>0</formula>
    </cfRule>
    <cfRule type="cellIs" dxfId="12160" priority="282" stopIfTrue="1" operator="greaterThan">
      <formula>0</formula>
    </cfRule>
  </conditionalFormatting>
  <conditionalFormatting sqref="O61:P61">
    <cfRule type="cellIs" dxfId="12159" priority="278" stopIfTrue="1" operator="lessThan">
      <formula>0</formula>
    </cfRule>
    <cfRule type="cellIs" dxfId="12158" priority="279" stopIfTrue="1" operator="greaterThan">
      <formula>0</formula>
    </cfRule>
  </conditionalFormatting>
  <conditionalFormatting sqref="O61:P61">
    <cfRule type="cellIs" dxfId="12157" priority="275" stopIfTrue="1" operator="lessThan">
      <formula>0</formula>
    </cfRule>
    <cfRule type="cellIs" dxfId="12156" priority="276" stopIfTrue="1" operator="greaterThan">
      <formula>0</formula>
    </cfRule>
  </conditionalFormatting>
  <conditionalFormatting sqref="O61:P61">
    <cfRule type="cellIs" dxfId="12155" priority="272" stopIfTrue="1" operator="lessThan">
      <formula>0</formula>
    </cfRule>
    <cfRule type="cellIs" dxfId="12154" priority="273" stopIfTrue="1" operator="greaterThan">
      <formula>0</formula>
    </cfRule>
  </conditionalFormatting>
  <conditionalFormatting sqref="O61:P61">
    <cfRule type="cellIs" dxfId="12153" priority="269" stopIfTrue="1" operator="lessThan">
      <formula>0</formula>
    </cfRule>
    <cfRule type="cellIs" dxfId="12152" priority="270" stopIfTrue="1" operator="greaterThan">
      <formula>0</formula>
    </cfRule>
  </conditionalFormatting>
  <conditionalFormatting sqref="O61:P61">
    <cfRule type="cellIs" dxfId="12151" priority="266" stopIfTrue="1" operator="lessThan">
      <formula>0</formula>
    </cfRule>
    <cfRule type="cellIs" dxfId="12150" priority="267" stopIfTrue="1" operator="greaterThan">
      <formula>0</formula>
    </cfRule>
  </conditionalFormatting>
  <conditionalFormatting sqref="O61:P61">
    <cfRule type="cellIs" dxfId="12149" priority="263" stopIfTrue="1" operator="lessThan">
      <formula>0</formula>
    </cfRule>
    <cfRule type="cellIs" dxfId="12148" priority="264" stopIfTrue="1" operator="greaterThan">
      <formula>0</formula>
    </cfRule>
  </conditionalFormatting>
  <conditionalFormatting sqref="O61:P61">
    <cfRule type="cellIs" dxfId="12147" priority="260" stopIfTrue="1" operator="lessThan">
      <formula>0</formula>
    </cfRule>
    <cfRule type="cellIs" dxfId="12146" priority="261" stopIfTrue="1" operator="greaterThan">
      <formula>0</formula>
    </cfRule>
  </conditionalFormatting>
  <conditionalFormatting sqref="O61:P61">
    <cfRule type="cellIs" dxfId="12145" priority="257" stopIfTrue="1" operator="lessThan">
      <formula>0</formula>
    </cfRule>
    <cfRule type="cellIs" dxfId="12144" priority="258" stopIfTrue="1" operator="greaterThan">
      <formula>0</formula>
    </cfRule>
  </conditionalFormatting>
  <conditionalFormatting sqref="O61:P61">
    <cfRule type="cellIs" dxfId="12143" priority="254" stopIfTrue="1" operator="lessThan">
      <formula>0</formula>
    </cfRule>
    <cfRule type="cellIs" dxfId="12142" priority="255" stopIfTrue="1" operator="greaterThan">
      <formula>0</formula>
    </cfRule>
  </conditionalFormatting>
  <conditionalFormatting sqref="O63:P63">
    <cfRule type="cellIs" dxfId="12141" priority="251" stopIfTrue="1" operator="lessThan">
      <formula>0</formula>
    </cfRule>
    <cfRule type="cellIs" dxfId="12140" priority="252" stopIfTrue="1" operator="greaterThan">
      <formula>0</formula>
    </cfRule>
  </conditionalFormatting>
  <conditionalFormatting sqref="O63:P63">
    <cfRule type="cellIs" dxfId="12139" priority="248" stopIfTrue="1" operator="lessThan">
      <formula>0</formula>
    </cfRule>
    <cfRule type="cellIs" dxfId="12138" priority="249" stopIfTrue="1" operator="greaterThan">
      <formula>0</formula>
    </cfRule>
  </conditionalFormatting>
  <conditionalFormatting sqref="O63:P63">
    <cfRule type="cellIs" dxfId="12137" priority="245" stopIfTrue="1" operator="lessThan">
      <formula>0</formula>
    </cfRule>
    <cfRule type="cellIs" dxfId="12136" priority="246" stopIfTrue="1" operator="greaterThan">
      <formula>0</formula>
    </cfRule>
  </conditionalFormatting>
  <conditionalFormatting sqref="O63:P63">
    <cfRule type="cellIs" dxfId="12135" priority="242" stopIfTrue="1" operator="lessThan">
      <formula>0</formula>
    </cfRule>
    <cfRule type="cellIs" dxfId="12134" priority="243" stopIfTrue="1" operator="greaterThan">
      <formula>0</formula>
    </cfRule>
  </conditionalFormatting>
  <conditionalFormatting sqref="O63:P63">
    <cfRule type="cellIs" dxfId="12133" priority="239" stopIfTrue="1" operator="lessThan">
      <formula>0</formula>
    </cfRule>
    <cfRule type="cellIs" dxfId="12132" priority="240" stopIfTrue="1" operator="greaterThan">
      <formula>0</formula>
    </cfRule>
  </conditionalFormatting>
  <conditionalFormatting sqref="O63:P63">
    <cfRule type="cellIs" dxfId="12131" priority="236" stopIfTrue="1" operator="lessThan">
      <formula>0</formula>
    </cfRule>
    <cfRule type="cellIs" dxfId="12130" priority="237" stopIfTrue="1" operator="greaterThan">
      <formula>0</formula>
    </cfRule>
  </conditionalFormatting>
  <conditionalFormatting sqref="O63:P63">
    <cfRule type="cellIs" dxfId="12129" priority="233" stopIfTrue="1" operator="lessThan">
      <formula>0</formula>
    </cfRule>
    <cfRule type="cellIs" dxfId="12128" priority="234" stopIfTrue="1" operator="greaterThan">
      <formula>0</formula>
    </cfRule>
  </conditionalFormatting>
  <conditionalFormatting sqref="O63:P63">
    <cfRule type="cellIs" dxfId="12127" priority="230" stopIfTrue="1" operator="lessThan">
      <formula>0</formula>
    </cfRule>
    <cfRule type="cellIs" dxfId="12126" priority="231" stopIfTrue="1" operator="greaterThan">
      <formula>0</formula>
    </cfRule>
  </conditionalFormatting>
  <conditionalFormatting sqref="O63:P63">
    <cfRule type="cellIs" dxfId="12125" priority="227" stopIfTrue="1" operator="lessThan">
      <formula>0</formula>
    </cfRule>
    <cfRule type="cellIs" dxfId="12124" priority="228" stopIfTrue="1" operator="greaterThan">
      <formula>0</formula>
    </cfRule>
  </conditionalFormatting>
  <conditionalFormatting sqref="O63:P63">
    <cfRule type="cellIs" dxfId="12123" priority="224" stopIfTrue="1" operator="lessThan">
      <formula>0</formula>
    </cfRule>
    <cfRule type="cellIs" dxfId="12122" priority="225" stopIfTrue="1" operator="greaterThan">
      <formula>0</formula>
    </cfRule>
  </conditionalFormatting>
  <conditionalFormatting sqref="O63:P63">
    <cfRule type="cellIs" dxfId="12121" priority="221" stopIfTrue="1" operator="lessThan">
      <formula>0</formula>
    </cfRule>
    <cfRule type="cellIs" dxfId="12120" priority="222" stopIfTrue="1" operator="greaterThan">
      <formula>0</formula>
    </cfRule>
  </conditionalFormatting>
  <conditionalFormatting sqref="O63:P63">
    <cfRule type="cellIs" dxfId="12119" priority="218" stopIfTrue="1" operator="lessThan">
      <formula>0</formula>
    </cfRule>
    <cfRule type="cellIs" dxfId="12118" priority="219" stopIfTrue="1" operator="greaterThan">
      <formula>0</formula>
    </cfRule>
  </conditionalFormatting>
  <conditionalFormatting sqref="O63:P63">
    <cfRule type="cellIs" dxfId="12117" priority="215" stopIfTrue="1" operator="lessThan">
      <formula>0</formula>
    </cfRule>
    <cfRule type="cellIs" dxfId="12116" priority="216" stopIfTrue="1" operator="greaterThan">
      <formula>0</formula>
    </cfRule>
  </conditionalFormatting>
  <conditionalFormatting sqref="O63:P63">
    <cfRule type="cellIs" dxfId="12115" priority="212" stopIfTrue="1" operator="lessThan">
      <formula>0</formula>
    </cfRule>
    <cfRule type="cellIs" dxfId="12114" priority="213" stopIfTrue="1" operator="greaterThan">
      <formula>0</formula>
    </cfRule>
  </conditionalFormatting>
  <conditionalFormatting sqref="O63:P63">
    <cfRule type="cellIs" dxfId="12113" priority="209" stopIfTrue="1" operator="lessThan">
      <formula>0</formula>
    </cfRule>
    <cfRule type="cellIs" dxfId="12112" priority="210" stopIfTrue="1" operator="greaterThan">
      <formula>0</formula>
    </cfRule>
  </conditionalFormatting>
  <conditionalFormatting sqref="O63:P63">
    <cfRule type="cellIs" dxfId="12111" priority="206" stopIfTrue="1" operator="lessThan">
      <formula>0</formula>
    </cfRule>
    <cfRule type="cellIs" dxfId="12110" priority="207" stopIfTrue="1" operator="greaterThan">
      <formula>0</formula>
    </cfRule>
  </conditionalFormatting>
  <conditionalFormatting sqref="O63:P63">
    <cfRule type="cellIs" dxfId="12109" priority="203" stopIfTrue="1" operator="lessThan">
      <formula>0</formula>
    </cfRule>
    <cfRule type="cellIs" dxfId="12108" priority="204" stopIfTrue="1" operator="greaterThan">
      <formula>0</formula>
    </cfRule>
  </conditionalFormatting>
  <conditionalFormatting sqref="O63:P63">
    <cfRule type="cellIs" dxfId="12107" priority="200" stopIfTrue="1" operator="lessThan">
      <formula>0</formula>
    </cfRule>
    <cfRule type="cellIs" dxfId="12106" priority="201" stopIfTrue="1" operator="greaterThan">
      <formula>0</formula>
    </cfRule>
  </conditionalFormatting>
  <conditionalFormatting sqref="O63:P63">
    <cfRule type="cellIs" dxfId="12105" priority="197" stopIfTrue="1" operator="lessThan">
      <formula>0</formula>
    </cfRule>
    <cfRule type="cellIs" dxfId="12104" priority="198" stopIfTrue="1" operator="greaterThan">
      <formula>0</formula>
    </cfRule>
  </conditionalFormatting>
  <conditionalFormatting sqref="O63:P63">
    <cfRule type="cellIs" dxfId="12103" priority="194" stopIfTrue="1" operator="lessThan">
      <formula>0</formula>
    </cfRule>
    <cfRule type="cellIs" dxfId="12102" priority="195" stopIfTrue="1" operator="greaterThan">
      <formula>0</formula>
    </cfRule>
  </conditionalFormatting>
  <conditionalFormatting sqref="O63:P63">
    <cfRule type="cellIs" dxfId="12101" priority="191" stopIfTrue="1" operator="lessThan">
      <formula>0</formula>
    </cfRule>
    <cfRule type="cellIs" dxfId="12100" priority="192" stopIfTrue="1" operator="greaterThan">
      <formula>0</formula>
    </cfRule>
  </conditionalFormatting>
  <conditionalFormatting sqref="O63:P63">
    <cfRule type="cellIs" dxfId="12099" priority="188" stopIfTrue="1" operator="lessThan">
      <formula>0</formula>
    </cfRule>
    <cfRule type="cellIs" dxfId="12098" priority="189" stopIfTrue="1" operator="greaterThan">
      <formula>0</formula>
    </cfRule>
  </conditionalFormatting>
  <conditionalFormatting sqref="O63:P63">
    <cfRule type="cellIs" dxfId="12097" priority="185" stopIfTrue="1" operator="lessThan">
      <formula>0</formula>
    </cfRule>
    <cfRule type="cellIs" dxfId="12096" priority="186" stopIfTrue="1" operator="greaterThan">
      <formula>0</formula>
    </cfRule>
  </conditionalFormatting>
  <conditionalFormatting sqref="O63:P63">
    <cfRule type="cellIs" dxfId="12095" priority="182" stopIfTrue="1" operator="lessThan">
      <formula>0</formula>
    </cfRule>
    <cfRule type="cellIs" dxfId="12094" priority="183" stopIfTrue="1" operator="greaterThan">
      <formula>0</formula>
    </cfRule>
  </conditionalFormatting>
  <conditionalFormatting sqref="O63:P63">
    <cfRule type="cellIs" dxfId="12093" priority="179" stopIfTrue="1" operator="lessThan">
      <formula>0</formula>
    </cfRule>
    <cfRule type="cellIs" dxfId="12092" priority="180" stopIfTrue="1" operator="greaterThan">
      <formula>0</formula>
    </cfRule>
  </conditionalFormatting>
  <conditionalFormatting sqref="O63:P63">
    <cfRule type="cellIs" dxfId="12091" priority="176" stopIfTrue="1" operator="lessThan">
      <formula>0</formula>
    </cfRule>
    <cfRule type="cellIs" dxfId="12090" priority="177" stopIfTrue="1" operator="greaterThan">
      <formula>0</formula>
    </cfRule>
  </conditionalFormatting>
  <conditionalFormatting sqref="O63:P63">
    <cfRule type="cellIs" dxfId="12089" priority="173" stopIfTrue="1" operator="lessThan">
      <formula>0</formula>
    </cfRule>
    <cfRule type="cellIs" dxfId="12088" priority="174" stopIfTrue="1" operator="greaterThan">
      <formula>0</formula>
    </cfRule>
  </conditionalFormatting>
  <conditionalFormatting sqref="O63:P63">
    <cfRule type="cellIs" dxfId="12087" priority="170" stopIfTrue="1" operator="lessThan">
      <formula>0</formula>
    </cfRule>
    <cfRule type="cellIs" dxfId="12086" priority="171" stopIfTrue="1" operator="greaterThan">
      <formula>0</formula>
    </cfRule>
  </conditionalFormatting>
  <conditionalFormatting sqref="O63:P63">
    <cfRule type="cellIs" dxfId="12085" priority="167" stopIfTrue="1" operator="lessThan">
      <formula>0</formula>
    </cfRule>
    <cfRule type="cellIs" dxfId="12084" priority="168" stopIfTrue="1" operator="greaterThan">
      <formula>0</formula>
    </cfRule>
  </conditionalFormatting>
  <conditionalFormatting sqref="O63:P63">
    <cfRule type="cellIs" dxfId="12083" priority="164" stopIfTrue="1" operator="lessThan">
      <formula>0</formula>
    </cfRule>
    <cfRule type="cellIs" dxfId="12082" priority="165" stopIfTrue="1" operator="greaterThan">
      <formula>0</formula>
    </cfRule>
  </conditionalFormatting>
  <conditionalFormatting sqref="O63:P63">
    <cfRule type="cellIs" dxfId="12081" priority="161" stopIfTrue="1" operator="lessThan">
      <formula>0</formula>
    </cfRule>
    <cfRule type="cellIs" dxfId="12080" priority="162" stopIfTrue="1" operator="greaterThan">
      <formula>0</formula>
    </cfRule>
  </conditionalFormatting>
  <conditionalFormatting sqref="O63:P63">
    <cfRule type="cellIs" dxfId="12079" priority="158" stopIfTrue="1" operator="lessThan">
      <formula>0</formula>
    </cfRule>
    <cfRule type="cellIs" dxfId="12078" priority="159" stopIfTrue="1" operator="greaterThan">
      <formula>0</formula>
    </cfRule>
  </conditionalFormatting>
  <conditionalFormatting sqref="O63:P63">
    <cfRule type="cellIs" dxfId="12077" priority="155" stopIfTrue="1" operator="lessThan">
      <formula>0</formula>
    </cfRule>
    <cfRule type="cellIs" dxfId="12076" priority="156" stopIfTrue="1" operator="greaterThan">
      <formula>0</formula>
    </cfRule>
  </conditionalFormatting>
  <conditionalFormatting sqref="O63:P63">
    <cfRule type="cellIs" dxfId="12075" priority="152" stopIfTrue="1" operator="lessThan">
      <formula>0</formula>
    </cfRule>
    <cfRule type="cellIs" dxfId="12074" priority="153" stopIfTrue="1" operator="greaterThan">
      <formula>0</formula>
    </cfRule>
  </conditionalFormatting>
  <conditionalFormatting sqref="O63:P63">
    <cfRule type="cellIs" dxfId="12073" priority="149" stopIfTrue="1" operator="lessThan">
      <formula>0</formula>
    </cfRule>
    <cfRule type="cellIs" dxfId="12072" priority="150" stopIfTrue="1" operator="greaterThan">
      <formula>0</formula>
    </cfRule>
  </conditionalFormatting>
  <conditionalFormatting sqref="O63:P63">
    <cfRule type="cellIs" dxfId="12071" priority="146" stopIfTrue="1" operator="lessThan">
      <formula>0</formula>
    </cfRule>
    <cfRule type="cellIs" dxfId="12070" priority="147" stopIfTrue="1" operator="greaterThan">
      <formula>0</formula>
    </cfRule>
  </conditionalFormatting>
  <conditionalFormatting sqref="O63:P63">
    <cfRule type="cellIs" dxfId="12069" priority="143" stopIfTrue="1" operator="lessThan">
      <formula>0</formula>
    </cfRule>
    <cfRule type="cellIs" dxfId="12068" priority="144" stopIfTrue="1" operator="greaterThan">
      <formula>0</formula>
    </cfRule>
  </conditionalFormatting>
  <conditionalFormatting sqref="O63:P63">
    <cfRule type="cellIs" dxfId="12067" priority="140" stopIfTrue="1" operator="lessThan">
      <formula>0</formula>
    </cfRule>
    <cfRule type="cellIs" dxfId="12066" priority="141" stopIfTrue="1" operator="greaterThan">
      <formula>0</formula>
    </cfRule>
  </conditionalFormatting>
  <conditionalFormatting sqref="O63:P63">
    <cfRule type="cellIs" dxfId="12065" priority="137" stopIfTrue="1" operator="lessThan">
      <formula>0</formula>
    </cfRule>
    <cfRule type="cellIs" dxfId="12064" priority="138" stopIfTrue="1" operator="greaterThan">
      <formula>0</formula>
    </cfRule>
  </conditionalFormatting>
  <conditionalFormatting sqref="O63:P63">
    <cfRule type="cellIs" dxfId="12063" priority="134" stopIfTrue="1" operator="lessThan">
      <formula>0</formula>
    </cfRule>
    <cfRule type="cellIs" dxfId="12062" priority="135" stopIfTrue="1" operator="greaterThan">
      <formula>0</formula>
    </cfRule>
  </conditionalFormatting>
  <conditionalFormatting sqref="O63:P63">
    <cfRule type="cellIs" dxfId="12061" priority="131" stopIfTrue="1" operator="lessThan">
      <formula>0</formula>
    </cfRule>
    <cfRule type="cellIs" dxfId="12060" priority="132" stopIfTrue="1" operator="greaterThan">
      <formula>0</formula>
    </cfRule>
  </conditionalFormatting>
  <conditionalFormatting sqref="O63:P63">
    <cfRule type="cellIs" dxfId="12059" priority="128" stopIfTrue="1" operator="lessThan">
      <formula>0</formula>
    </cfRule>
    <cfRule type="cellIs" dxfId="12058" priority="129" stopIfTrue="1" operator="greaterThan">
      <formula>0</formula>
    </cfRule>
  </conditionalFormatting>
  <conditionalFormatting sqref="O65:P65">
    <cfRule type="cellIs" dxfId="12057" priority="125" stopIfTrue="1" operator="lessThan">
      <formula>0</formula>
    </cfRule>
    <cfRule type="cellIs" dxfId="12056" priority="126" stopIfTrue="1" operator="greaterThan">
      <formula>0</formula>
    </cfRule>
  </conditionalFormatting>
  <conditionalFormatting sqref="O65:P65">
    <cfRule type="cellIs" dxfId="12055" priority="122" stopIfTrue="1" operator="lessThan">
      <formula>0</formula>
    </cfRule>
    <cfRule type="cellIs" dxfId="12054" priority="123" stopIfTrue="1" operator="greaterThan">
      <formula>0</formula>
    </cfRule>
  </conditionalFormatting>
  <conditionalFormatting sqref="O65:P65">
    <cfRule type="cellIs" dxfId="12053" priority="119" stopIfTrue="1" operator="lessThan">
      <formula>0</formula>
    </cfRule>
    <cfRule type="cellIs" dxfId="12052" priority="120" stopIfTrue="1" operator="greaterThan">
      <formula>0</formula>
    </cfRule>
  </conditionalFormatting>
  <conditionalFormatting sqref="O65:P65">
    <cfRule type="cellIs" dxfId="12051" priority="116" stopIfTrue="1" operator="lessThan">
      <formula>0</formula>
    </cfRule>
    <cfRule type="cellIs" dxfId="12050" priority="117" stopIfTrue="1" operator="greaterThan">
      <formula>0</formula>
    </cfRule>
  </conditionalFormatting>
  <conditionalFormatting sqref="O65:P65">
    <cfRule type="cellIs" dxfId="12049" priority="113" stopIfTrue="1" operator="lessThan">
      <formula>0</formula>
    </cfRule>
    <cfRule type="cellIs" dxfId="12048" priority="114" stopIfTrue="1" operator="greaterThan">
      <formula>0</formula>
    </cfRule>
  </conditionalFormatting>
  <conditionalFormatting sqref="O65:P65">
    <cfRule type="cellIs" dxfId="12047" priority="110" stopIfTrue="1" operator="lessThan">
      <formula>0</formula>
    </cfRule>
    <cfRule type="cellIs" dxfId="12046" priority="111" stopIfTrue="1" operator="greaterThan">
      <formula>0</formula>
    </cfRule>
  </conditionalFormatting>
  <conditionalFormatting sqref="O65:P65">
    <cfRule type="cellIs" dxfId="12045" priority="107" stopIfTrue="1" operator="lessThan">
      <formula>0</formula>
    </cfRule>
    <cfRule type="cellIs" dxfId="12044" priority="108" stopIfTrue="1" operator="greaterThan">
      <formula>0</formula>
    </cfRule>
  </conditionalFormatting>
  <conditionalFormatting sqref="O65:P65">
    <cfRule type="cellIs" dxfId="12043" priority="104" stopIfTrue="1" operator="lessThan">
      <formula>0</formula>
    </cfRule>
    <cfRule type="cellIs" dxfId="12042" priority="105" stopIfTrue="1" operator="greaterThan">
      <formula>0</formula>
    </cfRule>
  </conditionalFormatting>
  <conditionalFormatting sqref="O65:P65">
    <cfRule type="cellIs" dxfId="12041" priority="101" stopIfTrue="1" operator="lessThan">
      <formula>0</formula>
    </cfRule>
    <cfRule type="cellIs" dxfId="12040" priority="102" stopIfTrue="1" operator="greaterThan">
      <formula>0</formula>
    </cfRule>
  </conditionalFormatting>
  <conditionalFormatting sqref="O65:P65">
    <cfRule type="cellIs" dxfId="12039" priority="98" stopIfTrue="1" operator="lessThan">
      <formula>0</formula>
    </cfRule>
    <cfRule type="cellIs" dxfId="12038" priority="99" stopIfTrue="1" operator="greaterThan">
      <formula>0</formula>
    </cfRule>
  </conditionalFormatting>
  <conditionalFormatting sqref="O65:P65">
    <cfRule type="cellIs" dxfId="12037" priority="95" stopIfTrue="1" operator="lessThan">
      <formula>0</formula>
    </cfRule>
    <cfRule type="cellIs" dxfId="12036" priority="96" stopIfTrue="1" operator="greaterThan">
      <formula>0</formula>
    </cfRule>
  </conditionalFormatting>
  <conditionalFormatting sqref="O65:P65">
    <cfRule type="cellIs" dxfId="12035" priority="92" stopIfTrue="1" operator="lessThan">
      <formula>0</formula>
    </cfRule>
    <cfRule type="cellIs" dxfId="12034" priority="93" stopIfTrue="1" operator="greaterThan">
      <formula>0</formula>
    </cfRule>
  </conditionalFormatting>
  <conditionalFormatting sqref="O65:P65">
    <cfRule type="cellIs" dxfId="12033" priority="89" stopIfTrue="1" operator="lessThan">
      <formula>0</formula>
    </cfRule>
    <cfRule type="cellIs" dxfId="12032" priority="90" stopIfTrue="1" operator="greaterThan">
      <formula>0</formula>
    </cfRule>
  </conditionalFormatting>
  <conditionalFormatting sqref="O65:P65">
    <cfRule type="cellIs" dxfId="12031" priority="86" stopIfTrue="1" operator="lessThan">
      <formula>0</formula>
    </cfRule>
    <cfRule type="cellIs" dxfId="12030" priority="87" stopIfTrue="1" operator="greaterThan">
      <formula>0</formula>
    </cfRule>
  </conditionalFormatting>
  <conditionalFormatting sqref="O65:P65">
    <cfRule type="cellIs" dxfId="12029" priority="83" stopIfTrue="1" operator="lessThan">
      <formula>0</formula>
    </cfRule>
    <cfRule type="cellIs" dxfId="12028" priority="84" stopIfTrue="1" operator="greaterThan">
      <formula>0</formula>
    </cfRule>
  </conditionalFormatting>
  <conditionalFormatting sqref="O65:P65">
    <cfRule type="cellIs" dxfId="12027" priority="80" stopIfTrue="1" operator="lessThan">
      <formula>0</formula>
    </cfRule>
    <cfRule type="cellIs" dxfId="12026" priority="81" stopIfTrue="1" operator="greaterThan">
      <formula>0</formula>
    </cfRule>
  </conditionalFormatting>
  <conditionalFormatting sqref="O65:P65">
    <cfRule type="cellIs" dxfId="12025" priority="77" stopIfTrue="1" operator="lessThan">
      <formula>0</formula>
    </cfRule>
    <cfRule type="cellIs" dxfId="12024" priority="78" stopIfTrue="1" operator="greaterThan">
      <formula>0</formula>
    </cfRule>
  </conditionalFormatting>
  <conditionalFormatting sqref="O65:P65">
    <cfRule type="cellIs" dxfId="12023" priority="74" stopIfTrue="1" operator="lessThan">
      <formula>0</formula>
    </cfRule>
    <cfRule type="cellIs" dxfId="12022" priority="75" stopIfTrue="1" operator="greaterThan">
      <formula>0</formula>
    </cfRule>
  </conditionalFormatting>
  <conditionalFormatting sqref="O65:P65">
    <cfRule type="cellIs" dxfId="12021" priority="71" stopIfTrue="1" operator="lessThan">
      <formula>0</formula>
    </cfRule>
    <cfRule type="cellIs" dxfId="12020" priority="72" stopIfTrue="1" operator="greaterThan">
      <formula>0</formula>
    </cfRule>
  </conditionalFormatting>
  <conditionalFormatting sqref="O65:P65">
    <cfRule type="cellIs" dxfId="12019" priority="68" stopIfTrue="1" operator="lessThan">
      <formula>0</formula>
    </cfRule>
    <cfRule type="cellIs" dxfId="12018" priority="69" stopIfTrue="1" operator="greaterThan">
      <formula>0</formula>
    </cfRule>
  </conditionalFormatting>
  <conditionalFormatting sqref="O65:P65">
    <cfRule type="cellIs" dxfId="12017" priority="65" stopIfTrue="1" operator="lessThan">
      <formula>0</formula>
    </cfRule>
    <cfRule type="cellIs" dxfId="12016" priority="66" stopIfTrue="1" operator="greaterThan">
      <formula>0</formula>
    </cfRule>
  </conditionalFormatting>
  <conditionalFormatting sqref="O65:P65">
    <cfRule type="cellIs" dxfId="12015" priority="62" stopIfTrue="1" operator="lessThan">
      <formula>0</formula>
    </cfRule>
    <cfRule type="cellIs" dxfId="12014" priority="63" stopIfTrue="1" operator="greaterThan">
      <formula>0</formula>
    </cfRule>
  </conditionalFormatting>
  <conditionalFormatting sqref="O65:P65">
    <cfRule type="cellIs" dxfId="12013" priority="59" stopIfTrue="1" operator="lessThan">
      <formula>0</formula>
    </cfRule>
    <cfRule type="cellIs" dxfId="12012" priority="60" stopIfTrue="1" operator="greaterThan">
      <formula>0</formula>
    </cfRule>
  </conditionalFormatting>
  <conditionalFormatting sqref="O65:P65">
    <cfRule type="cellIs" dxfId="12011" priority="56" stopIfTrue="1" operator="lessThan">
      <formula>0</formula>
    </cfRule>
    <cfRule type="cellIs" dxfId="12010" priority="57" stopIfTrue="1" operator="greaterThan">
      <formula>0</formula>
    </cfRule>
  </conditionalFormatting>
  <conditionalFormatting sqref="O65:P65">
    <cfRule type="cellIs" dxfId="12009" priority="53" stopIfTrue="1" operator="lessThan">
      <formula>0</formula>
    </cfRule>
    <cfRule type="cellIs" dxfId="12008" priority="54" stopIfTrue="1" operator="greaterThan">
      <formula>0</formula>
    </cfRule>
  </conditionalFormatting>
  <conditionalFormatting sqref="O65:P65">
    <cfRule type="cellIs" dxfId="12007" priority="50" stopIfTrue="1" operator="lessThan">
      <formula>0</formula>
    </cfRule>
    <cfRule type="cellIs" dxfId="12006" priority="51" stopIfTrue="1" operator="greaterThan">
      <formula>0</formula>
    </cfRule>
  </conditionalFormatting>
  <conditionalFormatting sqref="O65:P65">
    <cfRule type="cellIs" dxfId="12005" priority="47" stopIfTrue="1" operator="lessThan">
      <formula>0</formula>
    </cfRule>
    <cfRule type="cellIs" dxfId="12004" priority="48" stopIfTrue="1" operator="greaterThan">
      <formula>0</formula>
    </cfRule>
  </conditionalFormatting>
  <conditionalFormatting sqref="O65:P65">
    <cfRule type="cellIs" dxfId="12003" priority="44" stopIfTrue="1" operator="lessThan">
      <formula>0</formula>
    </cfRule>
    <cfRule type="cellIs" dxfId="12002" priority="45" stopIfTrue="1" operator="greaterThan">
      <formula>0</formula>
    </cfRule>
  </conditionalFormatting>
  <conditionalFormatting sqref="O65:P65">
    <cfRule type="cellIs" dxfId="12001" priority="41" stopIfTrue="1" operator="lessThan">
      <formula>0</formula>
    </cfRule>
    <cfRule type="cellIs" dxfId="12000" priority="42" stopIfTrue="1" operator="greaterThan">
      <formula>0</formula>
    </cfRule>
  </conditionalFormatting>
  <conditionalFormatting sqref="O65:P65">
    <cfRule type="cellIs" dxfId="11999" priority="38" stopIfTrue="1" operator="lessThan">
      <formula>0</formula>
    </cfRule>
    <cfRule type="cellIs" dxfId="11998" priority="39" stopIfTrue="1" operator="greaterThan">
      <formula>0</formula>
    </cfRule>
  </conditionalFormatting>
  <conditionalFormatting sqref="O65:P65">
    <cfRule type="cellIs" dxfId="11997" priority="35" stopIfTrue="1" operator="lessThan">
      <formula>0</formula>
    </cfRule>
    <cfRule type="cellIs" dxfId="11996" priority="36" stopIfTrue="1" operator="greaterThan">
      <formula>0</formula>
    </cfRule>
  </conditionalFormatting>
  <conditionalFormatting sqref="O65:P65">
    <cfRule type="cellIs" dxfId="11995" priority="32" stopIfTrue="1" operator="lessThan">
      <formula>0</formula>
    </cfRule>
    <cfRule type="cellIs" dxfId="11994" priority="33" stopIfTrue="1" operator="greaterThan">
      <formula>0</formula>
    </cfRule>
  </conditionalFormatting>
  <conditionalFormatting sqref="O65:P65">
    <cfRule type="cellIs" dxfId="11993" priority="29" stopIfTrue="1" operator="lessThan">
      <formula>0</formula>
    </cfRule>
    <cfRule type="cellIs" dxfId="11992" priority="30" stopIfTrue="1" operator="greaterThan">
      <formula>0</formula>
    </cfRule>
  </conditionalFormatting>
  <conditionalFormatting sqref="O65:P65">
    <cfRule type="cellIs" dxfId="11991" priority="26" stopIfTrue="1" operator="lessThan">
      <formula>0</formula>
    </cfRule>
    <cfRule type="cellIs" dxfId="11990" priority="27" stopIfTrue="1" operator="greaterThan">
      <formula>0</formula>
    </cfRule>
  </conditionalFormatting>
  <conditionalFormatting sqref="O65:P65">
    <cfRule type="cellIs" dxfId="11989" priority="23" stopIfTrue="1" operator="lessThan">
      <formula>0</formula>
    </cfRule>
    <cfRule type="cellIs" dxfId="11988" priority="24" stopIfTrue="1" operator="greaterThan">
      <formula>0</formula>
    </cfRule>
  </conditionalFormatting>
  <conditionalFormatting sqref="O65:P65">
    <cfRule type="cellIs" dxfId="11987" priority="20" stopIfTrue="1" operator="lessThan">
      <formula>0</formula>
    </cfRule>
    <cfRule type="cellIs" dxfId="11986" priority="21" stopIfTrue="1" operator="greaterThan">
      <formula>0</formula>
    </cfRule>
  </conditionalFormatting>
  <conditionalFormatting sqref="O65:P65">
    <cfRule type="cellIs" dxfId="11985" priority="17" stopIfTrue="1" operator="lessThan">
      <formula>0</formula>
    </cfRule>
    <cfRule type="cellIs" dxfId="11984" priority="18" stopIfTrue="1" operator="greaterThan">
      <formula>0</formula>
    </cfRule>
  </conditionalFormatting>
  <conditionalFormatting sqref="O65:P65">
    <cfRule type="cellIs" dxfId="11983" priority="14" stopIfTrue="1" operator="lessThan">
      <formula>0</formula>
    </cfRule>
    <cfRule type="cellIs" dxfId="11982" priority="15" stopIfTrue="1" operator="greaterThan">
      <formula>0</formula>
    </cfRule>
  </conditionalFormatting>
  <conditionalFormatting sqref="O65:P65">
    <cfRule type="cellIs" dxfId="11981" priority="11" stopIfTrue="1" operator="lessThan">
      <formula>0</formula>
    </cfRule>
    <cfRule type="cellIs" dxfId="11980" priority="12" stopIfTrue="1" operator="greaterThan">
      <formula>0</formula>
    </cfRule>
  </conditionalFormatting>
  <conditionalFormatting sqref="O65:P65">
    <cfRule type="cellIs" dxfId="11979" priority="8" stopIfTrue="1" operator="lessThan">
      <formula>0</formula>
    </cfRule>
    <cfRule type="cellIs" dxfId="11978" priority="9" stopIfTrue="1" operator="greaterThan">
      <formula>0</formula>
    </cfRule>
  </conditionalFormatting>
  <conditionalFormatting sqref="O65:P65">
    <cfRule type="cellIs" dxfId="11977" priority="5" stopIfTrue="1" operator="lessThan">
      <formula>0</formula>
    </cfRule>
    <cfRule type="cellIs" dxfId="11976" priority="6" stopIfTrue="1" operator="greaterThan">
      <formula>0</formula>
    </cfRule>
  </conditionalFormatting>
  <conditionalFormatting sqref="O65:P65">
    <cfRule type="cellIs" dxfId="11975" priority="2" stopIfTrue="1" operator="lessThan">
      <formula>0</formula>
    </cfRule>
    <cfRule type="cellIs" dxfId="11974" priority="3" stopIfTrue="1" operator="greaterThan">
      <formula>0</formula>
    </cfRule>
  </conditionalFormatting>
  <hyperlinks>
    <hyperlink ref="E4" location="Main!A1" display="◄ Back to Main Page"/>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90" zoomScaleNormal="90" workbookViewId="0">
      <pane xSplit="8" topLeftCell="I1" activePane="topRight" state="frozen"/>
      <selection activeCell="M33" sqref="M33"/>
      <selection pane="topRight" activeCell="G7" sqref="G7:H7 N7"/>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19.425781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18" t="str">
        <f>Main!C1</f>
        <v>UNI-PHARMA</v>
      </c>
      <c r="D1" s="418"/>
      <c r="E1" s="418"/>
      <c r="F1" s="418"/>
      <c r="G1" s="418"/>
      <c r="H1" s="418"/>
      <c r="I1" s="260"/>
      <c r="J1" s="251"/>
      <c r="K1" s="246"/>
      <c r="L1" s="260"/>
      <c r="M1" s="251"/>
      <c r="N1" s="251"/>
      <c r="O1" s="247"/>
      <c r="P1" s="263" t="s">
        <v>41</v>
      </c>
      <c r="Q1" s="257">
        <f>IF(COUNTIF(P6:P66,"&gt;0")=0,0%,COUNTIF(P6:P66,"&gt;0")/(COUNTIF(P6:P66,"&lt;=0")+COUNTIF(P6:P66,"&gt;0")))</f>
        <v>0</v>
      </c>
      <c r="R1" s="247"/>
    </row>
    <row r="2" spans="1:19" ht="15.6" customHeight="1" x14ac:dyDescent="0.2">
      <c r="B2" s="237"/>
      <c r="C2" s="243" t="str">
        <f>Main!C2</f>
        <v>ANNUAL PERFORMANCE REPORTING</v>
      </c>
      <c r="D2" s="243"/>
      <c r="E2" s="238"/>
      <c r="F2" s="238"/>
      <c r="G2" s="238"/>
      <c r="H2" s="238"/>
      <c r="I2" s="261" t="s">
        <v>38</v>
      </c>
      <c r="J2" s="252">
        <f>COUNTIF(C6:C66,"Y")+COUNTIF(C6:C66,"N")</f>
        <v>2</v>
      </c>
      <c r="K2" s="248"/>
      <c r="L2" s="261" t="s">
        <v>40</v>
      </c>
      <c r="M2" s="254">
        <f>COUNT(G7,G9,G11,G13,G15,G17,G19,G21,G23,G25,G27,G29,G31,G33,G35,G37,G39,G41,G43,G45,G47,G49,G51,G53,G55,G57,G59,G61,G63,G65)</f>
        <v>2</v>
      </c>
      <c r="N2" s="254"/>
      <c r="O2" s="249"/>
      <c r="P2" s="263" t="s">
        <v>42</v>
      </c>
      <c r="Q2" s="257">
        <f>IF(COUNTIF(Q6:Q66,"&gt;0")=0,0%,COUNTIF(Q6:Q66,"&gt;0")/(COUNTIF(Q6:Q66,"&lt;=0")+COUNTIF(Q6:Q66,"&gt;0")))</f>
        <v>0</v>
      </c>
      <c r="R2" s="301"/>
    </row>
    <row r="3" spans="1:19" ht="15.6" customHeight="1" x14ac:dyDescent="0.2">
      <c r="B3" s="279"/>
      <c r="C3" s="280">
        <v>8</v>
      </c>
      <c r="D3" s="245" t="str">
        <f>Main!I27</f>
        <v>CSR</v>
      </c>
      <c r="E3" s="302"/>
      <c r="F3" s="303"/>
      <c r="G3" s="244"/>
      <c r="H3" s="244"/>
      <c r="I3" s="261" t="s">
        <v>39</v>
      </c>
      <c r="J3" s="252">
        <f>COUNTIF(D6:D66,"Y")</f>
        <v>1</v>
      </c>
      <c r="K3" s="248"/>
      <c r="L3" s="261" t="s">
        <v>36</v>
      </c>
      <c r="M3" s="255">
        <f>IF(ISERROR(COUNTIF(C6:C66,"Y")/(COUNTIF(C6:C66,"Y")+COUNTIF(C6:C66,"N"))),0,COUNTIF(C6:C66,"Y")/(COUNTIF(C6:C66,"Y")+COUNTIF(C6:C66,"N")))</f>
        <v>0</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v>
      </c>
      <c r="R3" s="301"/>
    </row>
    <row r="4" spans="1:19" s="281" customFormat="1" ht="14.45" customHeight="1" x14ac:dyDescent="0.25">
      <c r="B4" s="225"/>
      <c r="C4" s="226"/>
      <c r="D4" s="226"/>
      <c r="E4" s="304" t="s">
        <v>3</v>
      </c>
      <c r="F4" s="305"/>
      <c r="G4" s="305"/>
      <c r="H4" s="305"/>
      <c r="I4" s="262" t="s">
        <v>25</v>
      </c>
      <c r="J4" s="253">
        <f>SUM(R6:R66)</f>
        <v>1</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183</v>
      </c>
      <c r="E6" s="307"/>
      <c r="F6" s="307"/>
      <c r="G6" s="308"/>
      <c r="H6" s="308"/>
      <c r="I6" s="309"/>
      <c r="J6" s="309"/>
      <c r="K6" s="310"/>
      <c r="L6" s="310"/>
      <c r="M6" s="310"/>
      <c r="N6" s="310"/>
      <c r="O6" s="228"/>
      <c r="P6" s="229"/>
      <c r="Q6" s="229"/>
      <c r="R6" s="240"/>
    </row>
    <row r="7" spans="1:19" s="281" customFormat="1" ht="39.75" customHeight="1" x14ac:dyDescent="0.2">
      <c r="A7" s="283"/>
      <c r="B7" s="286">
        <v>1</v>
      </c>
      <c r="C7" s="311" t="s">
        <v>24</v>
      </c>
      <c r="D7" s="312" t="s">
        <v>23</v>
      </c>
      <c r="E7" s="313" t="s">
        <v>8</v>
      </c>
      <c r="F7" s="314" t="s">
        <v>184</v>
      </c>
      <c r="G7" s="315">
        <v>0.9</v>
      </c>
      <c r="H7" s="316" t="s">
        <v>4</v>
      </c>
      <c r="I7" s="318">
        <v>0.9</v>
      </c>
      <c r="J7" s="318"/>
      <c r="K7" s="318"/>
      <c r="L7" s="318"/>
      <c r="M7" s="318"/>
      <c r="N7" s="318"/>
      <c r="O7" s="285"/>
      <c r="P7" s="284" t="str">
        <f>IF(H7="p",(IF(ISNUMBER(N7),IF(ISNUMBER(G7),(N7-G7)/ABS(G7),"NA"),"NA")),IF(H7="q",(IF(ISNUMBER(N7),IF(ISNUMBER(G7),(G7-N7)/ABS(N7),"NA"),"NA")),"NA"))</f>
        <v>NA</v>
      </c>
      <c r="Q7" s="287" t="str">
        <f>IF(H7="p",(IF(ISNUMBER(N7),IF(ISNUMBER(M7),(N7-M7)/ABS(M7),"NA"),"NA")),IF(H7="q",(IF(ISNUMBER(N7),IF(ISNUMBER(L7),(M7-N7)/ABS(N7),"NA"),"NA")),"NA"))</f>
        <v>NA</v>
      </c>
      <c r="R7" s="289">
        <f>IF(OR(H7="p",H7="q"),COUNTIF(C7:D7,"Y"),0)</f>
        <v>1</v>
      </c>
      <c r="S7" s="283"/>
    </row>
    <row r="8" spans="1:19" s="281" customFormat="1" ht="18" customHeight="1" x14ac:dyDescent="0.2">
      <c r="A8" s="283"/>
      <c r="B8" s="286"/>
      <c r="C8" s="319"/>
      <c r="D8" s="307" t="s">
        <v>185</v>
      </c>
      <c r="E8" s="307"/>
      <c r="F8" s="307"/>
      <c r="G8" s="308"/>
      <c r="H8" s="308"/>
      <c r="I8" s="310"/>
      <c r="J8" s="310"/>
      <c r="K8" s="310"/>
      <c r="L8" s="310"/>
      <c r="M8" s="310"/>
      <c r="N8" s="310"/>
      <c r="O8" s="228"/>
      <c r="P8" s="229"/>
      <c r="Q8" s="229"/>
      <c r="R8" s="240"/>
    </row>
    <row r="9" spans="1:19" s="281" customFormat="1" ht="30" customHeight="1" x14ac:dyDescent="0.2">
      <c r="A9" s="283"/>
      <c r="B9" s="286">
        <v>2</v>
      </c>
      <c r="C9" s="311" t="s">
        <v>24</v>
      </c>
      <c r="D9" s="312" t="s">
        <v>24</v>
      </c>
      <c r="E9" s="313" t="s">
        <v>8</v>
      </c>
      <c r="F9" s="314" t="s">
        <v>186</v>
      </c>
      <c r="G9" s="340">
        <v>0.9</v>
      </c>
      <c r="H9" s="316" t="s">
        <v>4</v>
      </c>
      <c r="I9" s="322">
        <v>0.89</v>
      </c>
      <c r="J9" s="322">
        <v>0.77</v>
      </c>
      <c r="K9" s="322">
        <v>0.86</v>
      </c>
      <c r="L9" s="322">
        <v>0.85</v>
      </c>
      <c r="M9" s="322">
        <v>0.9</v>
      </c>
      <c r="N9" s="326"/>
      <c r="O9" s="285"/>
      <c r="P9" s="284" t="str">
        <f>IF(H9="p",(IF(ISNUMBER(N9),IF(ISNUMBER(G9),(N9-G9)/ABS(G9),"NA"),"NA")),IF(H9="q",(IF(ISNUMBER(N9),IF(ISNUMBER(G9),(G9-N9)/ABS(N9),"NA"),"NA")),"NA"))</f>
        <v>NA</v>
      </c>
      <c r="Q9" s="287" t="str">
        <f>IF(H9="p",(IF(ISNUMBER(N9),IF(ISNUMBER(M9),(N9-M9)/ABS(M9),"NA"),"NA")),IF(H9="q",(IF(ISNUMBER(N9),IF(ISNUMBER(L9),(M9-N9)/ABS(N9),"NA"),"NA")),"NA"))</f>
        <v>NA</v>
      </c>
      <c r="R9" s="289">
        <f>IF(OR(H9="p",H9="q"),COUNTIF(C9:D9,"Y"),0)</f>
        <v>0</v>
      </c>
      <c r="S9" s="283"/>
    </row>
    <row r="10" spans="1:19" s="281" customFormat="1" ht="18" customHeight="1" x14ac:dyDescent="0.2">
      <c r="A10" s="283"/>
      <c r="B10" s="286"/>
      <c r="C10" s="319"/>
      <c r="D10" s="307"/>
      <c r="E10" s="307"/>
      <c r="F10" s="307"/>
      <c r="G10" s="308"/>
      <c r="H10" s="308"/>
      <c r="I10" s="309"/>
      <c r="J10" s="309"/>
      <c r="K10" s="310"/>
      <c r="L10" s="310"/>
      <c r="M10" s="310"/>
      <c r="N10" s="310"/>
      <c r="O10" s="228"/>
      <c r="P10" s="229"/>
      <c r="Q10" s="229"/>
      <c r="R10" s="240"/>
    </row>
    <row r="11" spans="1:19" s="281" customFormat="1" ht="30" hidden="1" customHeight="1" x14ac:dyDescent="0.2">
      <c r="A11" s="283"/>
      <c r="B11" s="286">
        <v>3</v>
      </c>
      <c r="C11" s="311"/>
      <c r="D11" s="312"/>
      <c r="E11" s="313"/>
      <c r="F11" s="314"/>
      <c r="G11" s="323"/>
      <c r="H11" s="316"/>
      <c r="I11" s="324"/>
      <c r="J11" s="324"/>
      <c r="K11" s="324"/>
      <c r="L11" s="324"/>
      <c r="M11" s="324"/>
      <c r="N11" s="324"/>
      <c r="O11" s="285"/>
      <c r="P11" s="284" t="str">
        <f>IF(H11="p",(IF(ISNUMBER(M11),IF(ISNUMBER(G11),(M11-G11)/ABS(G11),"NA"),"NA")),IF(H11="q",(IF(ISNUMBER(M11),IF(ISNUMBER(G11),(G11-M11)/ABS(M11),"NA"),"NA")),"NA"))</f>
        <v>NA</v>
      </c>
      <c r="Q11" s="287" t="str">
        <f>IF(H11="p",(IF(ISNUMBER(M11),IF(ISNUMBER(L11),(M11-L11)/ABS(L11),"NA"),"NA")),IF(H11="q",(IF(ISNUMBER(M11),IF(ISNUMBER(L11),(L11-M11)/ABS(M11),"NA"),"NA")),"NA"))</f>
        <v>NA</v>
      </c>
      <c r="R11" s="289">
        <f>IF(OR(H11="p",H11="q"),COUNTIF(C11:D11,"Y"),0)</f>
        <v>0</v>
      </c>
      <c r="S11" s="283"/>
    </row>
    <row r="12" spans="1:19" s="281" customFormat="1" ht="18" hidden="1" customHeight="1" x14ac:dyDescent="0.2">
      <c r="A12" s="283"/>
      <c r="B12" s="286"/>
      <c r="C12" s="319"/>
      <c r="D12" s="307"/>
      <c r="E12" s="307"/>
      <c r="F12" s="307"/>
      <c r="G12" s="308"/>
      <c r="H12" s="308"/>
      <c r="I12" s="309"/>
      <c r="J12" s="309"/>
      <c r="K12" s="310"/>
      <c r="L12" s="310"/>
      <c r="M12" s="310"/>
      <c r="N12" s="310"/>
      <c r="O12" s="228"/>
      <c r="P12" s="229"/>
      <c r="Q12" s="229"/>
      <c r="R12" s="240"/>
    </row>
    <row r="13" spans="1:19" s="281" customFormat="1" ht="30" hidden="1" customHeight="1" x14ac:dyDescent="0.2">
      <c r="A13" s="283"/>
      <c r="B13" s="286">
        <v>4</v>
      </c>
      <c r="C13" s="311"/>
      <c r="D13" s="312"/>
      <c r="E13" s="313"/>
      <c r="F13" s="314"/>
      <c r="G13" s="323"/>
      <c r="H13" s="316"/>
      <c r="I13" s="324"/>
      <c r="J13" s="324"/>
      <c r="K13" s="324"/>
      <c r="L13" s="324"/>
      <c r="M13" s="324"/>
      <c r="N13" s="324"/>
      <c r="O13" s="285"/>
      <c r="P13" s="284" t="str">
        <f>IF(H13="p",(IF(ISNUMBER(M13),IF(ISNUMBER(G13),(M13-G13)/ABS(G13),"NA"),"NA")),IF(H13="q",(IF(ISNUMBER(M13),IF(ISNUMBER(G13),(G13-M13)/ABS(M13),"NA"),"NA")),"NA"))</f>
        <v>NA</v>
      </c>
      <c r="Q13" s="287" t="str">
        <f>IF(H13="p",(IF(ISNUMBER(M13),IF(ISNUMBER(L13),(M13-L13)/ABS(L13),"NA"),"NA")),IF(H13="q",(IF(ISNUMBER(M13),IF(ISNUMBER(L13),(L13-M13)/ABS(M13),"NA"),"NA")),"NA"))</f>
        <v>NA</v>
      </c>
      <c r="R13" s="289">
        <f>IF(OR(H13="p",H13="q"),COUNTIF(C13:D13,"Y"),0)</f>
        <v>0</v>
      </c>
      <c r="S13" s="283"/>
    </row>
    <row r="14" spans="1:19" s="281" customFormat="1" ht="18" hidden="1" customHeight="1" x14ac:dyDescent="0.2">
      <c r="A14" s="283"/>
      <c r="B14" s="286"/>
      <c r="C14" s="319"/>
      <c r="D14" s="307"/>
      <c r="E14" s="307"/>
      <c r="F14" s="307"/>
      <c r="G14" s="308"/>
      <c r="H14" s="308"/>
      <c r="I14" s="309"/>
      <c r="J14" s="309"/>
      <c r="K14" s="310"/>
      <c r="L14" s="310"/>
      <c r="M14" s="310"/>
      <c r="N14" s="310"/>
      <c r="O14" s="228"/>
      <c r="P14" s="229"/>
      <c r="Q14" s="229"/>
      <c r="R14" s="240"/>
    </row>
    <row r="15" spans="1:19" s="281" customFormat="1" ht="30" hidden="1" customHeight="1" x14ac:dyDescent="0.2">
      <c r="A15" s="283"/>
      <c r="B15" s="286">
        <v>5</v>
      </c>
      <c r="C15" s="311"/>
      <c r="D15" s="312"/>
      <c r="E15" s="313"/>
      <c r="F15" s="314"/>
      <c r="G15" s="323"/>
      <c r="H15" s="316"/>
      <c r="I15" s="324"/>
      <c r="J15" s="324"/>
      <c r="K15" s="324"/>
      <c r="L15" s="324"/>
      <c r="M15" s="324"/>
      <c r="N15" s="324"/>
      <c r="O15" s="285"/>
      <c r="P15" s="284" t="str">
        <f>IF(H15="p",(IF(ISNUMBER(M15),IF(ISNUMBER(G15),(M15-G15)/ABS(G15),"NA"),"NA")),IF(H15="q",(IF(ISNUMBER(M15),IF(ISNUMBER(G15),(G15-M15)/ABS(M15),"NA"),"NA")),"NA"))</f>
        <v>NA</v>
      </c>
      <c r="Q15" s="287" t="str">
        <f>IF(H15="p",(IF(ISNUMBER(M15),IF(ISNUMBER(L15),(M15-L15)/ABS(L15),"NA"),"NA")),IF(H15="q",(IF(ISNUMBER(M15),IF(ISNUMBER(L15),(L15-M15)/ABS(M15),"NA"),"NA")),"NA"))</f>
        <v>NA</v>
      </c>
      <c r="R15" s="289">
        <f>IF(OR(H15="p",H15="q"),COUNTIF(C15:D15,"Y"),0)</f>
        <v>0</v>
      </c>
      <c r="S15" s="283"/>
    </row>
    <row r="16" spans="1:19" s="281" customFormat="1" ht="18" hidden="1" customHeight="1" x14ac:dyDescent="0.2">
      <c r="A16" s="283"/>
      <c r="B16" s="286"/>
      <c r="C16" s="319"/>
      <c r="D16" s="307"/>
      <c r="E16" s="307"/>
      <c r="F16" s="307"/>
      <c r="G16" s="308"/>
      <c r="H16" s="308"/>
      <c r="I16" s="309"/>
      <c r="J16" s="309"/>
      <c r="K16" s="310"/>
      <c r="L16" s="310"/>
      <c r="M16" s="310"/>
      <c r="N16" s="310"/>
      <c r="O16" s="228"/>
      <c r="P16" s="229"/>
      <c r="Q16" s="229"/>
      <c r="R16" s="240"/>
    </row>
    <row r="17" spans="1:19" s="281" customFormat="1" ht="30" hidden="1" customHeight="1" x14ac:dyDescent="0.2">
      <c r="A17" s="283"/>
      <c r="B17" s="286">
        <v>6</v>
      </c>
      <c r="C17" s="311"/>
      <c r="D17" s="312"/>
      <c r="E17" s="313"/>
      <c r="F17" s="314"/>
      <c r="G17" s="323"/>
      <c r="H17" s="316"/>
      <c r="I17" s="318"/>
      <c r="J17" s="318"/>
      <c r="K17" s="318"/>
      <c r="L17" s="318"/>
      <c r="M17" s="318"/>
      <c r="N17" s="318"/>
      <c r="O17" s="285"/>
      <c r="P17" s="284" t="str">
        <f>IF(H17="p",(IF(ISNUMBER(M17),IF(ISNUMBER(G17),(M17-G17)/ABS(G17),"NA"),"NA")),IF(H17="q",(IF(ISNUMBER(M17),IF(ISNUMBER(G17),(G17-M17)/ABS(M17),"NA"),"NA")),"NA"))</f>
        <v>NA</v>
      </c>
      <c r="Q17" s="287" t="str">
        <f>IF(H17="p",(IF(ISNUMBER(M17),IF(ISNUMBER(L17),(M17-L17)/ABS(L17),"NA"),"NA")),IF(H17="q",(IF(ISNUMBER(M17),IF(ISNUMBER(L17),(L17-M17)/ABS(M17),"NA"),"NA")),"NA"))</f>
        <v>NA</v>
      </c>
      <c r="R17" s="289">
        <f>IF(OR(H17="p",H17="q"),COUNTIF(C17:D17,"Y"),0)</f>
        <v>0</v>
      </c>
      <c r="S17" s="283"/>
    </row>
    <row r="18" spans="1:19" s="281" customFormat="1" ht="18" hidden="1" customHeight="1" x14ac:dyDescent="0.2">
      <c r="A18" s="283"/>
      <c r="B18" s="233"/>
      <c r="C18" s="319"/>
      <c r="D18" s="307"/>
      <c r="E18" s="307"/>
      <c r="F18" s="307"/>
      <c r="G18" s="308"/>
      <c r="H18" s="308"/>
      <c r="I18" s="309"/>
      <c r="J18" s="309"/>
      <c r="K18" s="310"/>
      <c r="L18" s="310"/>
      <c r="M18" s="310"/>
      <c r="N18" s="310"/>
      <c r="O18" s="228"/>
      <c r="P18" s="229"/>
      <c r="Q18" s="229"/>
      <c r="R18" s="240"/>
    </row>
    <row r="19" spans="1:19" s="281" customFormat="1" ht="30" hidden="1" customHeight="1" x14ac:dyDescent="0.2">
      <c r="A19" s="283"/>
      <c r="B19" s="286">
        <v>7</v>
      </c>
      <c r="C19" s="311"/>
      <c r="D19" s="312"/>
      <c r="E19" s="313"/>
      <c r="F19" s="314"/>
      <c r="G19" s="323"/>
      <c r="H19" s="316"/>
      <c r="I19" s="318"/>
      <c r="J19" s="318"/>
      <c r="K19" s="318"/>
      <c r="L19" s="318"/>
      <c r="M19" s="318"/>
      <c r="N19" s="318"/>
      <c r="O19" s="285"/>
      <c r="P19" s="284" t="str">
        <f>IF(H19="p",(IF(ISNUMBER(M19),IF(ISNUMBER(G19),(M19-G19)/ABS(G19),"NA"),"NA")),IF(H19="q",(IF(ISNUMBER(M19),IF(ISNUMBER(G19),(G19-M19)/ABS(M19),"NA"),"NA")),"NA"))</f>
        <v>NA</v>
      </c>
      <c r="Q19" s="287" t="str">
        <f>IF(H19="p",(IF(ISNUMBER(M19),IF(ISNUMBER(L19),(M19-L19)/ABS(L19),"NA"),"NA")),IF(H19="q",(IF(ISNUMBER(M19),IF(ISNUMBER(L19),(L19-M19)/ABS(M19),"NA"),"NA")),"NA"))</f>
        <v>NA</v>
      </c>
      <c r="R19" s="289">
        <f>IF(OR(H19="p",H19="q"),COUNTIF(C19:D19,"Y"),0)</f>
        <v>0</v>
      </c>
      <c r="S19" s="283"/>
    </row>
    <row r="20" spans="1:19" s="281" customFormat="1" ht="18" hidden="1" customHeight="1" x14ac:dyDescent="0.2">
      <c r="A20" s="283"/>
      <c r="B20" s="233"/>
      <c r="C20" s="319"/>
      <c r="D20" s="307"/>
      <c r="E20" s="307"/>
      <c r="F20" s="307"/>
      <c r="G20" s="308"/>
      <c r="H20" s="308"/>
      <c r="I20" s="309"/>
      <c r="J20" s="309"/>
      <c r="K20" s="310"/>
      <c r="L20" s="310"/>
      <c r="M20" s="310"/>
      <c r="N20" s="310"/>
      <c r="O20" s="228"/>
      <c r="P20" s="229"/>
      <c r="Q20" s="229"/>
      <c r="R20" s="240"/>
    </row>
    <row r="21" spans="1:19" s="281" customFormat="1" ht="30" hidden="1" customHeight="1" x14ac:dyDescent="0.2">
      <c r="A21" s="283"/>
      <c r="B21" s="286">
        <v>8</v>
      </c>
      <c r="C21" s="311"/>
      <c r="D21" s="312"/>
      <c r="E21" s="313"/>
      <c r="F21" s="314"/>
      <c r="G21" s="323"/>
      <c r="H21" s="316"/>
      <c r="I21" s="324"/>
      <c r="J21" s="324"/>
      <c r="K21" s="324"/>
      <c r="L21" s="324"/>
      <c r="M21" s="324"/>
      <c r="N21" s="324"/>
      <c r="O21" s="285"/>
      <c r="P21" s="284" t="str">
        <f>IF(H21="p",(IF(ISNUMBER(M21),IF(ISNUMBER(G21),(M21-G21)/ABS(G21),"NA"),"NA")),IF(H21="q",(IF(ISNUMBER(M21),IF(ISNUMBER(G21),(G21-M21)/ABS(M21),"NA"),"NA")),"NA"))</f>
        <v>NA</v>
      </c>
      <c r="Q21" s="287" t="str">
        <f>IF(H21="p",(IF(ISNUMBER(M21),IF(ISNUMBER(L21),(M21-L21)/ABS(L21),"NA"),"NA")),IF(H21="q",(IF(ISNUMBER(M21),IF(ISNUMBER(L21),(L21-M21)/ABS(M21),"NA"),"NA")),"NA"))</f>
        <v>NA</v>
      </c>
      <c r="R21" s="289">
        <f>IF(OR(H21="p",H21="q"),COUNTIF(C21:D21,"Y"),0)</f>
        <v>0</v>
      </c>
      <c r="S21" s="283"/>
    </row>
    <row r="22" spans="1:19" s="281" customFormat="1" ht="18" hidden="1"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5"/>
      <c r="J23" s="325"/>
      <c r="K23" s="325"/>
      <c r="L23" s="325"/>
      <c r="M23" s="325"/>
      <c r="N23" s="325"/>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4"/>
      <c r="J29" s="324"/>
      <c r="K29" s="324"/>
      <c r="L29" s="324"/>
      <c r="M29" s="324"/>
      <c r="N29" s="324"/>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6"/>
      <c r="J35" s="326"/>
      <c r="K35" s="326"/>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sqref="C7:D7 C9:D9 N7 N9" name="Περιοχή1"/>
  </protectedRanges>
  <mergeCells count="2">
    <mergeCell ref="C1:H1"/>
    <mergeCell ref="B5:C5"/>
  </mergeCells>
  <conditionalFormatting sqref="I13:N13 I15:N15 I11:N11 I23:N23 I17:N19 I37:N43 I45:N51 I53:N59 I61:N65 I21:N21 I25:N25 I27:N35 N9 M7:N7 I9:K9 I7:J7">
    <cfRule type="beginsWith" dxfId="11973" priority="2701" operator="beginsWith" text="NA">
      <formula>LEFT(I7,LEN("NA"))="NA"</formula>
    </cfRule>
  </conditionalFormatting>
  <conditionalFormatting sqref="I31:N31 I33:N33 I23:N23 I19:N19 I17:N17 I15:N15 I13:N13 I11:N11 I35:N35 I37:N37 I39:N39 I41:N41 I43:N43 I45:N45 I47:N47 I49:N49 I51:N51 I53:N53 I55:N55 I57:N57 I59:N59 I61:N61 I63:N63 I65:N65 I21:N21 I25:N25 I27:N27 I29:N29 M7:N7 N9 I9:K9 I7:J7">
    <cfRule type="cellIs" dxfId="11972" priority="2700" operator="equal">
      <formula>"?"</formula>
    </cfRule>
  </conditionalFormatting>
  <conditionalFormatting sqref="C6:C66">
    <cfRule type="cellIs" dxfId="11971" priority="2698" operator="equal">
      <formula>"N"</formula>
    </cfRule>
    <cfRule type="cellIs" dxfId="11970" priority="2699" operator="equal">
      <formula>"Y"</formula>
    </cfRule>
  </conditionalFormatting>
  <conditionalFormatting sqref="J7">
    <cfRule type="cellIs" dxfId="11969" priority="2697" operator="equal">
      <formula>"?"</formula>
    </cfRule>
  </conditionalFormatting>
  <conditionalFormatting sqref="H65 H63 H61 H59 H57 H55 H53 H51 H49 H47 H45 H43 H41 H39 H37 H35 H33 H31 H23 H21 H19 H17 H15 H13 H11 H9 H7 H25 H27 H29">
    <cfRule type="cellIs" dxfId="11968" priority="2696" operator="equal">
      <formula>"q"</formula>
    </cfRule>
  </conditionalFormatting>
  <conditionalFormatting sqref="P18:Q18 P28:Q28 P38:Q38 P46:Q46 P54:Q54 P62:Q62 P30:Q30 P32:Q32 P34:Q34 P40:Q40 P42:Q42 P48:Q48 P50:Q50 P56:Q56 P58:Q58 P64:Q64">
    <cfRule type="cellIs" dxfId="11967" priority="2694" stopIfTrue="1" operator="lessThan">
      <formula>0</formula>
    </cfRule>
    <cfRule type="cellIs" dxfId="11966" priority="2695" stopIfTrue="1" operator="greaterThan">
      <formula>0</formula>
    </cfRule>
  </conditionalFormatting>
  <conditionalFormatting sqref="P7:Q7">
    <cfRule type="cellIs" dxfId="11965" priority="2692" stopIfTrue="1" operator="lessThan">
      <formula>0</formula>
    </cfRule>
    <cfRule type="cellIs" dxfId="11964" priority="2693" stopIfTrue="1" operator="greaterThan">
      <formula>0</formula>
    </cfRule>
  </conditionalFormatting>
  <conditionalFormatting sqref="P7:Q7">
    <cfRule type="cellIs" dxfId="11963" priority="2690" stopIfTrue="1" operator="lessThan">
      <formula>0</formula>
    </cfRule>
    <cfRule type="cellIs" dxfId="11962" priority="2691" stopIfTrue="1" operator="greaterThan">
      <formula>0</formula>
    </cfRule>
  </conditionalFormatting>
  <conditionalFormatting sqref="P7:Q7">
    <cfRule type="cellIs" dxfId="11961" priority="2688" stopIfTrue="1" operator="lessThan">
      <formula>0</formula>
    </cfRule>
    <cfRule type="cellIs" dxfId="11960" priority="2689" stopIfTrue="1" operator="greaterThan">
      <formula>0</formula>
    </cfRule>
  </conditionalFormatting>
  <conditionalFormatting sqref="P7:Q7">
    <cfRule type="cellIs" dxfId="11959" priority="2686" stopIfTrue="1" operator="lessThan">
      <formula>0</formula>
    </cfRule>
    <cfRule type="cellIs" dxfId="11958" priority="2687" stopIfTrue="1" operator="greaterThan">
      <formula>0</formula>
    </cfRule>
  </conditionalFormatting>
  <conditionalFormatting sqref="P7:Q7">
    <cfRule type="cellIs" dxfId="11957" priority="2684" stopIfTrue="1" operator="lessThan">
      <formula>0</formula>
    </cfRule>
    <cfRule type="cellIs" dxfId="11956" priority="2685" stopIfTrue="1" operator="greaterThan">
      <formula>0</formula>
    </cfRule>
  </conditionalFormatting>
  <conditionalFormatting sqref="P7:Q7">
    <cfRule type="cellIs" dxfId="11955" priority="2682" stopIfTrue="1" operator="lessThan">
      <formula>0</formula>
    </cfRule>
    <cfRule type="cellIs" dxfId="11954" priority="2683" stopIfTrue="1" operator="greaterThan">
      <formula>0</formula>
    </cfRule>
  </conditionalFormatting>
  <conditionalFormatting sqref="P7:Q7">
    <cfRule type="cellIs" dxfId="11953" priority="2680" stopIfTrue="1" operator="lessThan">
      <formula>0</formula>
    </cfRule>
    <cfRule type="cellIs" dxfId="11952" priority="2681" stopIfTrue="1" operator="greaterThan">
      <formula>0</formula>
    </cfRule>
  </conditionalFormatting>
  <conditionalFormatting sqref="P7:Q7">
    <cfRule type="cellIs" dxfId="11951" priority="2678" stopIfTrue="1" operator="lessThan">
      <formula>0</formula>
    </cfRule>
    <cfRule type="cellIs" dxfId="11950" priority="2679" stopIfTrue="1" operator="greaterThan">
      <formula>0</formula>
    </cfRule>
  </conditionalFormatting>
  <conditionalFormatting sqref="P7:Q7">
    <cfRule type="cellIs" dxfId="11949" priority="2676" stopIfTrue="1" operator="lessThan">
      <formula>0</formula>
    </cfRule>
    <cfRule type="cellIs" dxfId="11948" priority="2677" stopIfTrue="1" operator="greaterThan">
      <formula>0</formula>
    </cfRule>
  </conditionalFormatting>
  <conditionalFormatting sqref="P7:Q7">
    <cfRule type="cellIs" dxfId="11947" priority="2674" stopIfTrue="1" operator="lessThan">
      <formula>0</formula>
    </cfRule>
    <cfRule type="cellIs" dxfId="11946" priority="2675" stopIfTrue="1" operator="greaterThan">
      <formula>0</formula>
    </cfRule>
  </conditionalFormatting>
  <conditionalFormatting sqref="P7:Q7">
    <cfRule type="cellIs" dxfId="11945" priority="2672" stopIfTrue="1" operator="lessThan">
      <formula>0</formula>
    </cfRule>
    <cfRule type="cellIs" dxfId="11944" priority="2673" stopIfTrue="1" operator="greaterThan">
      <formula>0</formula>
    </cfRule>
  </conditionalFormatting>
  <conditionalFormatting sqref="P7:Q7">
    <cfRule type="cellIs" dxfId="11943" priority="2670" stopIfTrue="1" operator="lessThan">
      <formula>0</formula>
    </cfRule>
    <cfRule type="cellIs" dxfId="11942" priority="2671" stopIfTrue="1" operator="greaterThan">
      <formula>0</formula>
    </cfRule>
  </conditionalFormatting>
  <conditionalFormatting sqref="P7:Q7">
    <cfRule type="cellIs" dxfId="11941" priority="2668" stopIfTrue="1" operator="lessThan">
      <formula>0</formula>
    </cfRule>
    <cfRule type="cellIs" dxfId="11940" priority="2669" stopIfTrue="1" operator="greaterThan">
      <formula>0</formula>
    </cfRule>
  </conditionalFormatting>
  <conditionalFormatting sqref="P7:Q7">
    <cfRule type="cellIs" dxfId="11939" priority="2666" stopIfTrue="1" operator="lessThan">
      <formula>0</formula>
    </cfRule>
    <cfRule type="cellIs" dxfId="11938" priority="2667" stopIfTrue="1" operator="greaterThan">
      <formula>0</formula>
    </cfRule>
  </conditionalFormatting>
  <conditionalFormatting sqref="P7:Q7">
    <cfRule type="cellIs" dxfId="11937" priority="2664" stopIfTrue="1" operator="lessThan">
      <formula>0</formula>
    </cfRule>
    <cfRule type="cellIs" dxfId="11936" priority="2665" stopIfTrue="1" operator="greaterThan">
      <formula>0</formula>
    </cfRule>
  </conditionalFormatting>
  <conditionalFormatting sqref="P7:Q7">
    <cfRule type="cellIs" dxfId="11935" priority="2662" stopIfTrue="1" operator="lessThan">
      <formula>0</formula>
    </cfRule>
    <cfRule type="cellIs" dxfId="11934" priority="2663" stopIfTrue="1" operator="greaterThan">
      <formula>0</formula>
    </cfRule>
  </conditionalFormatting>
  <conditionalFormatting sqref="P7:Q7">
    <cfRule type="cellIs" dxfId="11933" priority="2660" stopIfTrue="1" operator="lessThan">
      <formula>0</formula>
    </cfRule>
    <cfRule type="cellIs" dxfId="11932" priority="2661" stopIfTrue="1" operator="greaterThan">
      <formula>0</formula>
    </cfRule>
  </conditionalFormatting>
  <conditionalFormatting sqref="P7:Q7">
    <cfRule type="cellIs" dxfId="11931" priority="2658" stopIfTrue="1" operator="lessThan">
      <formula>0</formula>
    </cfRule>
    <cfRule type="cellIs" dxfId="11930" priority="2659" stopIfTrue="1" operator="greaterThan">
      <formula>0</formula>
    </cfRule>
  </conditionalFormatting>
  <conditionalFormatting sqref="P7:Q7">
    <cfRule type="cellIs" dxfId="11929" priority="2656" stopIfTrue="1" operator="lessThan">
      <formula>0</formula>
    </cfRule>
    <cfRule type="cellIs" dxfId="11928" priority="2657" stopIfTrue="1" operator="greaterThan">
      <formula>0</formula>
    </cfRule>
  </conditionalFormatting>
  <conditionalFormatting sqref="P7:Q7">
    <cfRule type="cellIs" dxfId="11927" priority="2654" stopIfTrue="1" operator="lessThan">
      <formula>0</formula>
    </cfRule>
    <cfRule type="cellIs" dxfId="11926" priority="2655" stopIfTrue="1" operator="greaterThan">
      <formula>0</formula>
    </cfRule>
  </conditionalFormatting>
  <conditionalFormatting sqref="P7:Q7">
    <cfRule type="cellIs" dxfId="11925" priority="2652" stopIfTrue="1" operator="lessThan">
      <formula>0</formula>
    </cfRule>
    <cfRule type="cellIs" dxfId="11924" priority="2653" stopIfTrue="1" operator="greaterThan">
      <formula>0</formula>
    </cfRule>
  </conditionalFormatting>
  <conditionalFormatting sqref="P7:Q7">
    <cfRule type="cellIs" dxfId="11923" priority="2650" stopIfTrue="1" operator="lessThan">
      <formula>0</formula>
    </cfRule>
    <cfRule type="cellIs" dxfId="11922" priority="2651" stopIfTrue="1" operator="greaterThan">
      <formula>0</formula>
    </cfRule>
  </conditionalFormatting>
  <conditionalFormatting sqref="P7:Q7">
    <cfRule type="cellIs" dxfId="11921" priority="2648" stopIfTrue="1" operator="lessThan">
      <formula>0</formula>
    </cfRule>
    <cfRule type="cellIs" dxfId="11920" priority="2649" stopIfTrue="1" operator="greaterThan">
      <formula>0</formula>
    </cfRule>
  </conditionalFormatting>
  <conditionalFormatting sqref="P7:Q7">
    <cfRule type="cellIs" dxfId="11919" priority="2646" stopIfTrue="1" operator="lessThan">
      <formula>0</formula>
    </cfRule>
    <cfRule type="cellIs" dxfId="11918" priority="2647" stopIfTrue="1" operator="greaterThan">
      <formula>0</formula>
    </cfRule>
  </conditionalFormatting>
  <conditionalFormatting sqref="P7:Q7">
    <cfRule type="cellIs" dxfId="11917" priority="2644" stopIfTrue="1" operator="lessThan">
      <formula>0</formula>
    </cfRule>
    <cfRule type="cellIs" dxfId="11916" priority="2645" stopIfTrue="1" operator="greaterThan">
      <formula>0</formula>
    </cfRule>
  </conditionalFormatting>
  <conditionalFormatting sqref="P7:Q7">
    <cfRule type="cellIs" dxfId="11915" priority="2642" stopIfTrue="1" operator="lessThan">
      <formula>0</formula>
    </cfRule>
    <cfRule type="cellIs" dxfId="11914" priority="2643" stopIfTrue="1" operator="greaterThan">
      <formula>0</formula>
    </cfRule>
  </conditionalFormatting>
  <conditionalFormatting sqref="P7:Q7">
    <cfRule type="cellIs" dxfId="11913" priority="2640" stopIfTrue="1" operator="lessThan">
      <formula>0</formula>
    </cfRule>
    <cfRule type="cellIs" dxfId="11912" priority="2641" stopIfTrue="1" operator="greaterThan">
      <formula>0</formula>
    </cfRule>
  </conditionalFormatting>
  <conditionalFormatting sqref="P7:Q7">
    <cfRule type="cellIs" dxfId="11911" priority="2638" stopIfTrue="1" operator="lessThan">
      <formula>0</formula>
    </cfRule>
    <cfRule type="cellIs" dxfId="11910" priority="2639" stopIfTrue="1" operator="greaterThan">
      <formula>0</formula>
    </cfRule>
  </conditionalFormatting>
  <conditionalFormatting sqref="P7:Q7">
    <cfRule type="cellIs" dxfId="11909" priority="2636" stopIfTrue="1" operator="lessThan">
      <formula>0</formula>
    </cfRule>
    <cfRule type="cellIs" dxfId="11908" priority="2637" stopIfTrue="1" operator="greaterThan">
      <formula>0</formula>
    </cfRule>
  </conditionalFormatting>
  <conditionalFormatting sqref="P7:Q7">
    <cfRule type="cellIs" dxfId="11907" priority="2634" stopIfTrue="1" operator="lessThan">
      <formula>0</formula>
    </cfRule>
    <cfRule type="cellIs" dxfId="11906" priority="2635" stopIfTrue="1" operator="greaterThan">
      <formula>0</formula>
    </cfRule>
  </conditionalFormatting>
  <conditionalFormatting sqref="P7:Q7">
    <cfRule type="cellIs" dxfId="11905" priority="2632" stopIfTrue="1" operator="lessThan">
      <formula>0</formula>
    </cfRule>
    <cfRule type="cellIs" dxfId="11904" priority="2633" stopIfTrue="1" operator="greaterThan">
      <formula>0</formula>
    </cfRule>
  </conditionalFormatting>
  <conditionalFormatting sqref="P7:Q7">
    <cfRule type="cellIs" dxfId="11903" priority="2630" stopIfTrue="1" operator="lessThan">
      <formula>0</formula>
    </cfRule>
    <cfRule type="cellIs" dxfId="11902" priority="2631" stopIfTrue="1" operator="greaterThan">
      <formula>0</formula>
    </cfRule>
  </conditionalFormatting>
  <conditionalFormatting sqref="P7:Q7">
    <cfRule type="cellIs" dxfId="11901" priority="2628" stopIfTrue="1" operator="lessThan">
      <formula>0</formula>
    </cfRule>
    <cfRule type="cellIs" dxfId="11900" priority="2629" stopIfTrue="1" operator="greaterThan">
      <formula>0</formula>
    </cfRule>
  </conditionalFormatting>
  <conditionalFormatting sqref="P7:Q7">
    <cfRule type="cellIs" dxfId="11899" priority="2626" stopIfTrue="1" operator="lessThan">
      <formula>0</formula>
    </cfRule>
    <cfRule type="cellIs" dxfId="11898" priority="2627" stopIfTrue="1" operator="greaterThan">
      <formula>0</formula>
    </cfRule>
  </conditionalFormatting>
  <conditionalFormatting sqref="P7:Q7">
    <cfRule type="cellIs" dxfId="11897" priority="2624" stopIfTrue="1" operator="lessThan">
      <formula>0</formula>
    </cfRule>
    <cfRule type="cellIs" dxfId="11896" priority="2625" stopIfTrue="1" operator="greaterThan">
      <formula>0</formula>
    </cfRule>
  </conditionalFormatting>
  <conditionalFormatting sqref="P7:Q7">
    <cfRule type="cellIs" dxfId="11895" priority="2622" stopIfTrue="1" operator="lessThan">
      <formula>0</formula>
    </cfRule>
    <cfRule type="cellIs" dxfId="11894" priority="2623" stopIfTrue="1" operator="greaterThan">
      <formula>0</formula>
    </cfRule>
  </conditionalFormatting>
  <conditionalFormatting sqref="P7:Q7">
    <cfRule type="cellIs" dxfId="11893" priority="2620" stopIfTrue="1" operator="lessThan">
      <formula>0</formula>
    </cfRule>
    <cfRule type="cellIs" dxfId="11892" priority="2621" stopIfTrue="1" operator="greaterThan">
      <formula>0</formula>
    </cfRule>
  </conditionalFormatting>
  <conditionalFormatting sqref="P7:Q7">
    <cfRule type="cellIs" dxfId="11891" priority="2618" stopIfTrue="1" operator="lessThan">
      <formula>0</formula>
    </cfRule>
    <cfRule type="cellIs" dxfId="11890" priority="2619" stopIfTrue="1" operator="greaterThan">
      <formula>0</formula>
    </cfRule>
  </conditionalFormatting>
  <conditionalFormatting sqref="P7:Q7">
    <cfRule type="cellIs" dxfId="11889" priority="2616" stopIfTrue="1" operator="lessThan">
      <formula>0</formula>
    </cfRule>
    <cfRule type="cellIs" dxfId="11888" priority="2617" stopIfTrue="1" operator="greaterThan">
      <formula>0</formula>
    </cfRule>
  </conditionalFormatting>
  <conditionalFormatting sqref="P7:Q7">
    <cfRule type="cellIs" dxfId="11887" priority="2614" stopIfTrue="1" operator="lessThan">
      <formula>0</formula>
    </cfRule>
    <cfRule type="cellIs" dxfId="11886" priority="2615" stopIfTrue="1" operator="greaterThan">
      <formula>0</formula>
    </cfRule>
  </conditionalFormatting>
  <conditionalFormatting sqref="P7:Q7">
    <cfRule type="cellIs" dxfId="11885" priority="2612" stopIfTrue="1" operator="lessThan">
      <formula>0</formula>
    </cfRule>
    <cfRule type="cellIs" dxfId="11884" priority="2613" stopIfTrue="1" operator="greaterThan">
      <formula>0</formula>
    </cfRule>
  </conditionalFormatting>
  <conditionalFormatting sqref="P7:Q7">
    <cfRule type="cellIs" dxfId="11883" priority="2610" stopIfTrue="1" operator="lessThan">
      <formula>0</formula>
    </cfRule>
    <cfRule type="cellIs" dxfId="11882" priority="2611" stopIfTrue="1" operator="greaterThan">
      <formula>0</formula>
    </cfRule>
  </conditionalFormatting>
  <conditionalFormatting sqref="P11:Q11">
    <cfRule type="cellIs" dxfId="11881" priority="2524" stopIfTrue="1" operator="lessThan">
      <formula>0</formula>
    </cfRule>
    <cfRule type="cellIs" dxfId="11880" priority="2525" stopIfTrue="1" operator="greaterThan">
      <formula>0</formula>
    </cfRule>
  </conditionalFormatting>
  <conditionalFormatting sqref="P11:Q11">
    <cfRule type="cellIs" dxfId="11879" priority="2522" stopIfTrue="1" operator="lessThan">
      <formula>0</formula>
    </cfRule>
    <cfRule type="cellIs" dxfId="11878" priority="2523" stopIfTrue="1" operator="greaterThan">
      <formula>0</formula>
    </cfRule>
  </conditionalFormatting>
  <conditionalFormatting sqref="P11:Q11">
    <cfRule type="cellIs" dxfId="11877" priority="2520" stopIfTrue="1" operator="lessThan">
      <formula>0</formula>
    </cfRule>
    <cfRule type="cellIs" dxfId="11876" priority="2521" stopIfTrue="1" operator="greaterThan">
      <formula>0</formula>
    </cfRule>
  </conditionalFormatting>
  <conditionalFormatting sqref="P11:Q11">
    <cfRule type="cellIs" dxfId="11875" priority="2518" stopIfTrue="1" operator="lessThan">
      <formula>0</formula>
    </cfRule>
    <cfRule type="cellIs" dxfId="11874" priority="2519" stopIfTrue="1" operator="greaterThan">
      <formula>0</formula>
    </cfRule>
  </conditionalFormatting>
  <conditionalFormatting sqref="P11:Q11">
    <cfRule type="cellIs" dxfId="11873" priority="2516" stopIfTrue="1" operator="lessThan">
      <formula>0</formula>
    </cfRule>
    <cfRule type="cellIs" dxfId="11872" priority="2517" stopIfTrue="1" operator="greaterThan">
      <formula>0</formula>
    </cfRule>
  </conditionalFormatting>
  <conditionalFormatting sqref="P11:Q11">
    <cfRule type="cellIs" dxfId="11871" priority="2514" stopIfTrue="1" operator="lessThan">
      <formula>0</formula>
    </cfRule>
    <cfRule type="cellIs" dxfId="11870" priority="2515" stopIfTrue="1" operator="greaterThan">
      <formula>0</formula>
    </cfRule>
  </conditionalFormatting>
  <conditionalFormatting sqref="P11:Q11">
    <cfRule type="cellIs" dxfId="11869" priority="2512" stopIfTrue="1" operator="lessThan">
      <formula>0</formula>
    </cfRule>
    <cfRule type="cellIs" dxfId="11868" priority="2513" stopIfTrue="1" operator="greaterThan">
      <formula>0</formula>
    </cfRule>
  </conditionalFormatting>
  <conditionalFormatting sqref="P11:Q11">
    <cfRule type="cellIs" dxfId="11867" priority="2510" stopIfTrue="1" operator="lessThan">
      <formula>0</formula>
    </cfRule>
    <cfRule type="cellIs" dxfId="11866" priority="2511" stopIfTrue="1" operator="greaterThan">
      <formula>0</formula>
    </cfRule>
  </conditionalFormatting>
  <conditionalFormatting sqref="P11:Q11">
    <cfRule type="cellIs" dxfId="11865" priority="2508" stopIfTrue="1" operator="lessThan">
      <formula>0</formula>
    </cfRule>
    <cfRule type="cellIs" dxfId="11864" priority="2509" stopIfTrue="1" operator="greaterThan">
      <formula>0</formula>
    </cfRule>
  </conditionalFormatting>
  <conditionalFormatting sqref="P11:Q11">
    <cfRule type="cellIs" dxfId="11863" priority="2506" stopIfTrue="1" operator="lessThan">
      <formula>0</formula>
    </cfRule>
    <cfRule type="cellIs" dxfId="11862" priority="2507" stopIfTrue="1" operator="greaterThan">
      <formula>0</formula>
    </cfRule>
  </conditionalFormatting>
  <conditionalFormatting sqref="P11:Q11">
    <cfRule type="cellIs" dxfId="11861" priority="2504" stopIfTrue="1" operator="lessThan">
      <formula>0</formula>
    </cfRule>
    <cfRule type="cellIs" dxfId="11860" priority="2505" stopIfTrue="1" operator="greaterThan">
      <formula>0</formula>
    </cfRule>
  </conditionalFormatting>
  <conditionalFormatting sqref="P11:Q11">
    <cfRule type="cellIs" dxfId="11859" priority="2502" stopIfTrue="1" operator="lessThan">
      <formula>0</formula>
    </cfRule>
    <cfRule type="cellIs" dxfId="11858" priority="2503" stopIfTrue="1" operator="greaterThan">
      <formula>0</formula>
    </cfRule>
  </conditionalFormatting>
  <conditionalFormatting sqref="P11:Q11">
    <cfRule type="cellIs" dxfId="11857" priority="2500" stopIfTrue="1" operator="lessThan">
      <formula>0</formula>
    </cfRule>
    <cfRule type="cellIs" dxfId="11856" priority="2501" stopIfTrue="1" operator="greaterThan">
      <formula>0</formula>
    </cfRule>
  </conditionalFormatting>
  <conditionalFormatting sqref="P11:Q11">
    <cfRule type="cellIs" dxfId="11855" priority="2498" stopIfTrue="1" operator="lessThan">
      <formula>0</formula>
    </cfRule>
    <cfRule type="cellIs" dxfId="11854" priority="2499" stopIfTrue="1" operator="greaterThan">
      <formula>0</formula>
    </cfRule>
  </conditionalFormatting>
  <conditionalFormatting sqref="P11:Q11">
    <cfRule type="cellIs" dxfId="11853" priority="2496" stopIfTrue="1" operator="lessThan">
      <formula>0</formula>
    </cfRule>
    <cfRule type="cellIs" dxfId="11852" priority="2497" stopIfTrue="1" operator="greaterThan">
      <formula>0</formula>
    </cfRule>
  </conditionalFormatting>
  <conditionalFormatting sqref="P11:Q11">
    <cfRule type="cellIs" dxfId="11851" priority="2494" stopIfTrue="1" operator="lessThan">
      <formula>0</formula>
    </cfRule>
    <cfRule type="cellIs" dxfId="11850" priority="2495" stopIfTrue="1" operator="greaterThan">
      <formula>0</formula>
    </cfRule>
  </conditionalFormatting>
  <conditionalFormatting sqref="P11:Q11">
    <cfRule type="cellIs" dxfId="11849" priority="2492" stopIfTrue="1" operator="lessThan">
      <formula>0</formula>
    </cfRule>
    <cfRule type="cellIs" dxfId="11848" priority="2493" stopIfTrue="1" operator="greaterThan">
      <formula>0</formula>
    </cfRule>
  </conditionalFormatting>
  <conditionalFormatting sqref="P11:Q11">
    <cfRule type="cellIs" dxfId="11847" priority="2490" stopIfTrue="1" operator="lessThan">
      <formula>0</formula>
    </cfRule>
    <cfRule type="cellIs" dxfId="11846" priority="2491" stopIfTrue="1" operator="greaterThan">
      <formula>0</formula>
    </cfRule>
  </conditionalFormatting>
  <conditionalFormatting sqref="P11:Q11">
    <cfRule type="cellIs" dxfId="11845" priority="2488" stopIfTrue="1" operator="lessThan">
      <formula>0</formula>
    </cfRule>
    <cfRule type="cellIs" dxfId="11844" priority="2489" stopIfTrue="1" operator="greaterThan">
      <formula>0</formula>
    </cfRule>
  </conditionalFormatting>
  <conditionalFormatting sqref="P11:Q11">
    <cfRule type="cellIs" dxfId="11843" priority="2486" stopIfTrue="1" operator="lessThan">
      <formula>0</formula>
    </cfRule>
    <cfRule type="cellIs" dxfId="11842" priority="2487" stopIfTrue="1" operator="greaterThan">
      <formula>0</formula>
    </cfRule>
  </conditionalFormatting>
  <conditionalFormatting sqref="P11:Q11">
    <cfRule type="cellIs" dxfId="11841" priority="2484" stopIfTrue="1" operator="lessThan">
      <formula>0</formula>
    </cfRule>
    <cfRule type="cellIs" dxfId="11840" priority="2485" stopIfTrue="1" operator="greaterThan">
      <formula>0</formula>
    </cfRule>
  </conditionalFormatting>
  <conditionalFormatting sqref="P11:Q11">
    <cfRule type="cellIs" dxfId="11839" priority="2482" stopIfTrue="1" operator="lessThan">
      <formula>0</formula>
    </cfRule>
    <cfRule type="cellIs" dxfId="11838" priority="2483" stopIfTrue="1" operator="greaterThan">
      <formula>0</formula>
    </cfRule>
  </conditionalFormatting>
  <conditionalFormatting sqref="P11:Q11">
    <cfRule type="cellIs" dxfId="11837" priority="2480" stopIfTrue="1" operator="lessThan">
      <formula>0</formula>
    </cfRule>
    <cfRule type="cellIs" dxfId="11836" priority="2481" stopIfTrue="1" operator="greaterThan">
      <formula>0</formula>
    </cfRule>
  </conditionalFormatting>
  <conditionalFormatting sqref="P11:Q11">
    <cfRule type="cellIs" dxfId="11835" priority="2478" stopIfTrue="1" operator="lessThan">
      <formula>0</formula>
    </cfRule>
    <cfRule type="cellIs" dxfId="11834" priority="2479" stopIfTrue="1" operator="greaterThan">
      <formula>0</formula>
    </cfRule>
  </conditionalFormatting>
  <conditionalFormatting sqref="P11:Q11">
    <cfRule type="cellIs" dxfId="11833" priority="2476" stopIfTrue="1" operator="lessThan">
      <formula>0</formula>
    </cfRule>
    <cfRule type="cellIs" dxfId="11832" priority="2477" stopIfTrue="1" operator="greaterThan">
      <formula>0</formula>
    </cfRule>
  </conditionalFormatting>
  <conditionalFormatting sqref="P11:Q11">
    <cfRule type="cellIs" dxfId="11831" priority="2474" stopIfTrue="1" operator="lessThan">
      <formula>0</formula>
    </cfRule>
    <cfRule type="cellIs" dxfId="11830" priority="2475" stopIfTrue="1" operator="greaterThan">
      <formula>0</formula>
    </cfRule>
  </conditionalFormatting>
  <conditionalFormatting sqref="P11:Q11">
    <cfRule type="cellIs" dxfId="11829" priority="2472" stopIfTrue="1" operator="lessThan">
      <formula>0</formula>
    </cfRule>
    <cfRule type="cellIs" dxfId="11828" priority="2473" stopIfTrue="1" operator="greaterThan">
      <formula>0</formula>
    </cfRule>
  </conditionalFormatting>
  <conditionalFormatting sqref="P11:Q11">
    <cfRule type="cellIs" dxfId="11827" priority="2470" stopIfTrue="1" operator="lessThan">
      <formula>0</formula>
    </cfRule>
    <cfRule type="cellIs" dxfId="11826" priority="2471" stopIfTrue="1" operator="greaterThan">
      <formula>0</formula>
    </cfRule>
  </conditionalFormatting>
  <conditionalFormatting sqref="P11:Q11">
    <cfRule type="cellIs" dxfId="11825" priority="2468" stopIfTrue="1" operator="lessThan">
      <formula>0</formula>
    </cfRule>
    <cfRule type="cellIs" dxfId="11824" priority="2469" stopIfTrue="1" operator="greaterThan">
      <formula>0</formula>
    </cfRule>
  </conditionalFormatting>
  <conditionalFormatting sqref="P11:Q11">
    <cfRule type="cellIs" dxfId="11823" priority="2466" stopIfTrue="1" operator="lessThan">
      <formula>0</formula>
    </cfRule>
    <cfRule type="cellIs" dxfId="11822" priority="2467" stopIfTrue="1" operator="greaterThan">
      <formula>0</formula>
    </cfRule>
  </conditionalFormatting>
  <conditionalFormatting sqref="P11:Q11">
    <cfRule type="cellIs" dxfId="11821" priority="2464" stopIfTrue="1" operator="lessThan">
      <formula>0</formula>
    </cfRule>
    <cfRule type="cellIs" dxfId="11820" priority="2465" stopIfTrue="1" operator="greaterThan">
      <formula>0</formula>
    </cfRule>
  </conditionalFormatting>
  <conditionalFormatting sqref="P11:Q11">
    <cfRule type="cellIs" dxfId="11819" priority="2462" stopIfTrue="1" operator="lessThan">
      <formula>0</formula>
    </cfRule>
    <cfRule type="cellIs" dxfId="11818" priority="2463" stopIfTrue="1" operator="greaterThan">
      <formula>0</formula>
    </cfRule>
  </conditionalFormatting>
  <conditionalFormatting sqref="P11:Q11">
    <cfRule type="cellIs" dxfId="11817" priority="2460" stopIfTrue="1" operator="lessThan">
      <formula>0</formula>
    </cfRule>
    <cfRule type="cellIs" dxfId="11816" priority="2461" stopIfTrue="1" operator="greaterThan">
      <formula>0</formula>
    </cfRule>
  </conditionalFormatting>
  <conditionalFormatting sqref="P11:Q11">
    <cfRule type="cellIs" dxfId="11815" priority="2458" stopIfTrue="1" operator="lessThan">
      <formula>0</formula>
    </cfRule>
    <cfRule type="cellIs" dxfId="11814" priority="2459" stopIfTrue="1" operator="greaterThan">
      <formula>0</formula>
    </cfRule>
  </conditionalFormatting>
  <conditionalFormatting sqref="P11:Q11">
    <cfRule type="cellIs" dxfId="11813" priority="2456" stopIfTrue="1" operator="lessThan">
      <formula>0</formula>
    </cfRule>
    <cfRule type="cellIs" dxfId="11812" priority="2457" stopIfTrue="1" operator="greaterThan">
      <formula>0</formula>
    </cfRule>
  </conditionalFormatting>
  <conditionalFormatting sqref="P11:Q11">
    <cfRule type="cellIs" dxfId="11811" priority="2454" stopIfTrue="1" operator="lessThan">
      <formula>0</formula>
    </cfRule>
    <cfRule type="cellIs" dxfId="11810" priority="2455" stopIfTrue="1" operator="greaterThan">
      <formula>0</formula>
    </cfRule>
  </conditionalFormatting>
  <conditionalFormatting sqref="P11:Q11">
    <cfRule type="cellIs" dxfId="11809" priority="2452" stopIfTrue="1" operator="lessThan">
      <formula>0</formula>
    </cfRule>
    <cfRule type="cellIs" dxfId="11808" priority="2453" stopIfTrue="1" operator="greaterThan">
      <formula>0</formula>
    </cfRule>
  </conditionalFormatting>
  <conditionalFormatting sqref="P11:Q11">
    <cfRule type="cellIs" dxfId="11807" priority="2450" stopIfTrue="1" operator="lessThan">
      <formula>0</formula>
    </cfRule>
    <cfRule type="cellIs" dxfId="11806" priority="2451" stopIfTrue="1" operator="greaterThan">
      <formula>0</formula>
    </cfRule>
  </conditionalFormatting>
  <conditionalFormatting sqref="P11:Q11">
    <cfRule type="cellIs" dxfId="11805" priority="2448" stopIfTrue="1" operator="lessThan">
      <formula>0</formula>
    </cfRule>
    <cfRule type="cellIs" dxfId="11804" priority="2449" stopIfTrue="1" operator="greaterThan">
      <formula>0</formula>
    </cfRule>
  </conditionalFormatting>
  <conditionalFormatting sqref="P11:Q11">
    <cfRule type="cellIs" dxfId="11803" priority="2446" stopIfTrue="1" operator="lessThan">
      <formula>0</formula>
    </cfRule>
    <cfRule type="cellIs" dxfId="11802" priority="2447" stopIfTrue="1" operator="greaterThan">
      <formula>0</formula>
    </cfRule>
  </conditionalFormatting>
  <conditionalFormatting sqref="P11:Q11">
    <cfRule type="cellIs" dxfId="11801" priority="2444" stopIfTrue="1" operator="lessThan">
      <formula>0</formula>
    </cfRule>
    <cfRule type="cellIs" dxfId="11800" priority="2445" stopIfTrue="1" operator="greaterThan">
      <formula>0</formula>
    </cfRule>
  </conditionalFormatting>
  <conditionalFormatting sqref="P11:Q11">
    <cfRule type="cellIs" dxfId="11799" priority="2442" stopIfTrue="1" operator="lessThan">
      <formula>0</formula>
    </cfRule>
    <cfRule type="cellIs" dxfId="11798" priority="2443" stopIfTrue="1" operator="greaterThan">
      <formula>0</formula>
    </cfRule>
  </conditionalFormatting>
  <conditionalFormatting sqref="P13:Q13">
    <cfRule type="cellIs" dxfId="11797" priority="2440" stopIfTrue="1" operator="lessThan">
      <formula>0</formula>
    </cfRule>
    <cfRule type="cellIs" dxfId="11796" priority="2441" stopIfTrue="1" operator="greaterThan">
      <formula>0</formula>
    </cfRule>
  </conditionalFormatting>
  <conditionalFormatting sqref="P13:Q13">
    <cfRule type="cellIs" dxfId="11795" priority="2438" stopIfTrue="1" operator="lessThan">
      <formula>0</formula>
    </cfRule>
    <cfRule type="cellIs" dxfId="11794" priority="2439" stopIfTrue="1" operator="greaterThan">
      <formula>0</formula>
    </cfRule>
  </conditionalFormatting>
  <conditionalFormatting sqref="P13:Q13">
    <cfRule type="cellIs" dxfId="11793" priority="2436" stopIfTrue="1" operator="lessThan">
      <formula>0</formula>
    </cfRule>
    <cfRule type="cellIs" dxfId="11792" priority="2437" stopIfTrue="1" operator="greaterThan">
      <formula>0</formula>
    </cfRule>
  </conditionalFormatting>
  <conditionalFormatting sqref="P13:Q13">
    <cfRule type="cellIs" dxfId="11791" priority="2434" stopIfTrue="1" operator="lessThan">
      <formula>0</formula>
    </cfRule>
    <cfRule type="cellIs" dxfId="11790" priority="2435" stopIfTrue="1" operator="greaterThan">
      <formula>0</formula>
    </cfRule>
  </conditionalFormatting>
  <conditionalFormatting sqref="P13:Q13">
    <cfRule type="cellIs" dxfId="11789" priority="2432" stopIfTrue="1" operator="lessThan">
      <formula>0</formula>
    </cfRule>
    <cfRule type="cellIs" dxfId="11788" priority="2433" stopIfTrue="1" operator="greaterThan">
      <formula>0</formula>
    </cfRule>
  </conditionalFormatting>
  <conditionalFormatting sqref="P13:Q13">
    <cfRule type="cellIs" dxfId="11787" priority="2430" stopIfTrue="1" operator="lessThan">
      <formula>0</formula>
    </cfRule>
    <cfRule type="cellIs" dxfId="11786" priority="2431" stopIfTrue="1" operator="greaterThan">
      <formula>0</formula>
    </cfRule>
  </conditionalFormatting>
  <conditionalFormatting sqref="P13:Q13">
    <cfRule type="cellIs" dxfId="11785" priority="2428" stopIfTrue="1" operator="lessThan">
      <formula>0</formula>
    </cfRule>
    <cfRule type="cellIs" dxfId="11784" priority="2429" stopIfTrue="1" operator="greaterThan">
      <formula>0</formula>
    </cfRule>
  </conditionalFormatting>
  <conditionalFormatting sqref="P13:Q13">
    <cfRule type="cellIs" dxfId="11783" priority="2426" stopIfTrue="1" operator="lessThan">
      <formula>0</formula>
    </cfRule>
    <cfRule type="cellIs" dxfId="11782" priority="2427" stopIfTrue="1" operator="greaterThan">
      <formula>0</formula>
    </cfRule>
  </conditionalFormatting>
  <conditionalFormatting sqref="P13:Q13">
    <cfRule type="cellIs" dxfId="11781" priority="2424" stopIfTrue="1" operator="lessThan">
      <formula>0</formula>
    </cfRule>
    <cfRule type="cellIs" dxfId="11780" priority="2425" stopIfTrue="1" operator="greaterThan">
      <formula>0</formula>
    </cfRule>
  </conditionalFormatting>
  <conditionalFormatting sqref="P13:Q13">
    <cfRule type="cellIs" dxfId="11779" priority="2422" stopIfTrue="1" operator="lessThan">
      <formula>0</formula>
    </cfRule>
    <cfRule type="cellIs" dxfId="11778" priority="2423" stopIfTrue="1" operator="greaterThan">
      <formula>0</formula>
    </cfRule>
  </conditionalFormatting>
  <conditionalFormatting sqref="P13:Q13">
    <cfRule type="cellIs" dxfId="11777" priority="2420" stopIfTrue="1" operator="lessThan">
      <formula>0</formula>
    </cfRule>
    <cfRule type="cellIs" dxfId="11776" priority="2421" stopIfTrue="1" operator="greaterThan">
      <formula>0</formula>
    </cfRule>
  </conditionalFormatting>
  <conditionalFormatting sqref="P13:Q13">
    <cfRule type="cellIs" dxfId="11775" priority="2418" stopIfTrue="1" operator="lessThan">
      <formula>0</formula>
    </cfRule>
    <cfRule type="cellIs" dxfId="11774" priority="2419" stopIfTrue="1" operator="greaterThan">
      <formula>0</formula>
    </cfRule>
  </conditionalFormatting>
  <conditionalFormatting sqref="P13:Q13">
    <cfRule type="cellIs" dxfId="11773" priority="2416" stopIfTrue="1" operator="lessThan">
      <formula>0</formula>
    </cfRule>
    <cfRule type="cellIs" dxfId="11772" priority="2417" stopIfTrue="1" operator="greaterThan">
      <formula>0</formula>
    </cfRule>
  </conditionalFormatting>
  <conditionalFormatting sqref="P13:Q13">
    <cfRule type="cellIs" dxfId="11771" priority="2414" stopIfTrue="1" operator="lessThan">
      <formula>0</formula>
    </cfRule>
    <cfRule type="cellIs" dxfId="11770" priority="2415" stopIfTrue="1" operator="greaterThan">
      <formula>0</formula>
    </cfRule>
  </conditionalFormatting>
  <conditionalFormatting sqref="P13:Q13">
    <cfRule type="cellIs" dxfId="11769" priority="2412" stopIfTrue="1" operator="lessThan">
      <formula>0</formula>
    </cfRule>
    <cfRule type="cellIs" dxfId="11768" priority="2413" stopIfTrue="1" operator="greaterThan">
      <formula>0</formula>
    </cfRule>
  </conditionalFormatting>
  <conditionalFormatting sqref="P13:Q13">
    <cfRule type="cellIs" dxfId="11767" priority="2410" stopIfTrue="1" operator="lessThan">
      <formula>0</formula>
    </cfRule>
    <cfRule type="cellIs" dxfId="11766" priority="2411" stopIfTrue="1" operator="greaterThan">
      <formula>0</formula>
    </cfRule>
  </conditionalFormatting>
  <conditionalFormatting sqref="P13:Q13">
    <cfRule type="cellIs" dxfId="11765" priority="2408" stopIfTrue="1" operator="lessThan">
      <formula>0</formula>
    </cfRule>
    <cfRule type="cellIs" dxfId="11764" priority="2409" stopIfTrue="1" operator="greaterThan">
      <formula>0</formula>
    </cfRule>
  </conditionalFormatting>
  <conditionalFormatting sqref="P13:Q13">
    <cfRule type="cellIs" dxfId="11763" priority="2406" stopIfTrue="1" operator="lessThan">
      <formula>0</formula>
    </cfRule>
    <cfRule type="cellIs" dxfId="11762" priority="2407" stopIfTrue="1" operator="greaterThan">
      <formula>0</formula>
    </cfRule>
  </conditionalFormatting>
  <conditionalFormatting sqref="P13:Q13">
    <cfRule type="cellIs" dxfId="11761" priority="2404" stopIfTrue="1" operator="lessThan">
      <formula>0</formula>
    </cfRule>
    <cfRule type="cellIs" dxfId="11760" priority="2405" stopIfTrue="1" operator="greaterThan">
      <formula>0</formula>
    </cfRule>
  </conditionalFormatting>
  <conditionalFormatting sqref="P13:Q13">
    <cfRule type="cellIs" dxfId="11759" priority="2402" stopIfTrue="1" operator="lessThan">
      <formula>0</formula>
    </cfRule>
    <cfRule type="cellIs" dxfId="11758" priority="2403" stopIfTrue="1" operator="greaterThan">
      <formula>0</formula>
    </cfRule>
  </conditionalFormatting>
  <conditionalFormatting sqref="P13:Q13">
    <cfRule type="cellIs" dxfId="11757" priority="2400" stopIfTrue="1" operator="lessThan">
      <formula>0</formula>
    </cfRule>
    <cfRule type="cellIs" dxfId="11756" priority="2401" stopIfTrue="1" operator="greaterThan">
      <formula>0</formula>
    </cfRule>
  </conditionalFormatting>
  <conditionalFormatting sqref="P13:Q13">
    <cfRule type="cellIs" dxfId="11755" priority="2398" stopIfTrue="1" operator="lessThan">
      <formula>0</formula>
    </cfRule>
    <cfRule type="cellIs" dxfId="11754" priority="2399" stopIfTrue="1" operator="greaterThan">
      <formula>0</formula>
    </cfRule>
  </conditionalFormatting>
  <conditionalFormatting sqref="P13:Q13">
    <cfRule type="cellIs" dxfId="11753" priority="2396" stopIfTrue="1" operator="lessThan">
      <formula>0</formula>
    </cfRule>
    <cfRule type="cellIs" dxfId="11752" priority="2397" stopIfTrue="1" operator="greaterThan">
      <formula>0</formula>
    </cfRule>
  </conditionalFormatting>
  <conditionalFormatting sqref="P13:Q13">
    <cfRule type="cellIs" dxfId="11751" priority="2394" stopIfTrue="1" operator="lessThan">
      <formula>0</formula>
    </cfRule>
    <cfRule type="cellIs" dxfId="11750" priority="2395" stopIfTrue="1" operator="greaterThan">
      <formula>0</formula>
    </cfRule>
  </conditionalFormatting>
  <conditionalFormatting sqref="P13:Q13">
    <cfRule type="cellIs" dxfId="11749" priority="2392" stopIfTrue="1" operator="lessThan">
      <formula>0</formula>
    </cfRule>
    <cfRule type="cellIs" dxfId="11748" priority="2393" stopIfTrue="1" operator="greaterThan">
      <formula>0</formula>
    </cfRule>
  </conditionalFormatting>
  <conditionalFormatting sqref="P13:Q13">
    <cfRule type="cellIs" dxfId="11747" priority="2390" stopIfTrue="1" operator="lessThan">
      <formula>0</formula>
    </cfRule>
    <cfRule type="cellIs" dxfId="11746" priority="2391" stopIfTrue="1" operator="greaterThan">
      <formula>0</formula>
    </cfRule>
  </conditionalFormatting>
  <conditionalFormatting sqref="P13:Q13">
    <cfRule type="cellIs" dxfId="11745" priority="2388" stopIfTrue="1" operator="lessThan">
      <formula>0</formula>
    </cfRule>
    <cfRule type="cellIs" dxfId="11744" priority="2389" stopIfTrue="1" operator="greaterThan">
      <formula>0</formula>
    </cfRule>
  </conditionalFormatting>
  <conditionalFormatting sqref="P13:Q13">
    <cfRule type="cellIs" dxfId="11743" priority="2386" stopIfTrue="1" operator="lessThan">
      <formula>0</formula>
    </cfRule>
    <cfRule type="cellIs" dxfId="11742" priority="2387" stopIfTrue="1" operator="greaterThan">
      <formula>0</formula>
    </cfRule>
  </conditionalFormatting>
  <conditionalFormatting sqref="P13:Q13">
    <cfRule type="cellIs" dxfId="11741" priority="2384" stopIfTrue="1" operator="lessThan">
      <formula>0</formula>
    </cfRule>
    <cfRule type="cellIs" dxfId="11740" priority="2385" stopIfTrue="1" operator="greaterThan">
      <formula>0</formula>
    </cfRule>
  </conditionalFormatting>
  <conditionalFormatting sqref="P13:Q13">
    <cfRule type="cellIs" dxfId="11739" priority="2382" stopIfTrue="1" operator="lessThan">
      <formula>0</formula>
    </cfRule>
    <cfRule type="cellIs" dxfId="11738" priority="2383" stopIfTrue="1" operator="greaterThan">
      <formula>0</formula>
    </cfRule>
  </conditionalFormatting>
  <conditionalFormatting sqref="P13:Q13">
    <cfRule type="cellIs" dxfId="11737" priority="2380" stopIfTrue="1" operator="lessThan">
      <formula>0</formula>
    </cfRule>
    <cfRule type="cellIs" dxfId="11736" priority="2381" stopIfTrue="1" operator="greaterThan">
      <formula>0</formula>
    </cfRule>
  </conditionalFormatting>
  <conditionalFormatting sqref="P13:Q13">
    <cfRule type="cellIs" dxfId="11735" priority="2378" stopIfTrue="1" operator="lessThan">
      <formula>0</formula>
    </cfRule>
    <cfRule type="cellIs" dxfId="11734" priority="2379" stopIfTrue="1" operator="greaterThan">
      <formula>0</formula>
    </cfRule>
  </conditionalFormatting>
  <conditionalFormatting sqref="P13:Q13">
    <cfRule type="cellIs" dxfId="11733" priority="2376" stopIfTrue="1" operator="lessThan">
      <formula>0</formula>
    </cfRule>
    <cfRule type="cellIs" dxfId="11732" priority="2377" stopIfTrue="1" operator="greaterThan">
      <formula>0</formula>
    </cfRule>
  </conditionalFormatting>
  <conditionalFormatting sqref="P13:Q13">
    <cfRule type="cellIs" dxfId="11731" priority="2374" stopIfTrue="1" operator="lessThan">
      <formula>0</formula>
    </cfRule>
    <cfRule type="cellIs" dxfId="11730" priority="2375" stopIfTrue="1" operator="greaterThan">
      <formula>0</formula>
    </cfRule>
  </conditionalFormatting>
  <conditionalFormatting sqref="P13:Q13">
    <cfRule type="cellIs" dxfId="11729" priority="2372" stopIfTrue="1" operator="lessThan">
      <formula>0</formula>
    </cfRule>
    <cfRule type="cellIs" dxfId="11728" priority="2373" stopIfTrue="1" operator="greaterThan">
      <formula>0</formula>
    </cfRule>
  </conditionalFormatting>
  <conditionalFormatting sqref="P13:Q13">
    <cfRule type="cellIs" dxfId="11727" priority="2370" stopIfTrue="1" operator="lessThan">
      <formula>0</formula>
    </cfRule>
    <cfRule type="cellIs" dxfId="11726" priority="2371" stopIfTrue="1" operator="greaterThan">
      <formula>0</formula>
    </cfRule>
  </conditionalFormatting>
  <conditionalFormatting sqref="P13:Q13">
    <cfRule type="cellIs" dxfId="11725" priority="2368" stopIfTrue="1" operator="lessThan">
      <formula>0</formula>
    </cfRule>
    <cfRule type="cellIs" dxfId="11724" priority="2369" stopIfTrue="1" operator="greaterThan">
      <formula>0</formula>
    </cfRule>
  </conditionalFormatting>
  <conditionalFormatting sqref="P13:Q13">
    <cfRule type="cellIs" dxfId="11723" priority="2366" stopIfTrue="1" operator="lessThan">
      <formula>0</formula>
    </cfRule>
    <cfRule type="cellIs" dxfId="11722" priority="2367" stopIfTrue="1" operator="greaterThan">
      <formula>0</formula>
    </cfRule>
  </conditionalFormatting>
  <conditionalFormatting sqref="P13:Q13">
    <cfRule type="cellIs" dxfId="11721" priority="2364" stopIfTrue="1" operator="lessThan">
      <formula>0</formula>
    </cfRule>
    <cfRule type="cellIs" dxfId="11720" priority="2365" stopIfTrue="1" operator="greaterThan">
      <formula>0</formula>
    </cfRule>
  </conditionalFormatting>
  <conditionalFormatting sqref="P13:Q13">
    <cfRule type="cellIs" dxfId="11719" priority="2362" stopIfTrue="1" operator="lessThan">
      <formula>0</formula>
    </cfRule>
    <cfRule type="cellIs" dxfId="11718" priority="2363" stopIfTrue="1" operator="greaterThan">
      <formula>0</formula>
    </cfRule>
  </conditionalFormatting>
  <conditionalFormatting sqref="P13:Q13">
    <cfRule type="cellIs" dxfId="11717" priority="2360" stopIfTrue="1" operator="lessThan">
      <formula>0</formula>
    </cfRule>
    <cfRule type="cellIs" dxfId="11716" priority="2361" stopIfTrue="1" operator="greaterThan">
      <formula>0</formula>
    </cfRule>
  </conditionalFormatting>
  <conditionalFormatting sqref="P13:Q13">
    <cfRule type="cellIs" dxfId="11715" priority="2358" stopIfTrue="1" operator="lessThan">
      <formula>0</formula>
    </cfRule>
    <cfRule type="cellIs" dxfId="11714" priority="2359" stopIfTrue="1" operator="greaterThan">
      <formula>0</formula>
    </cfRule>
  </conditionalFormatting>
  <conditionalFormatting sqref="P15:Q15">
    <cfRule type="cellIs" dxfId="11713" priority="2356" stopIfTrue="1" operator="lessThan">
      <formula>0</formula>
    </cfRule>
    <cfRule type="cellIs" dxfId="11712" priority="2357" stopIfTrue="1" operator="greaterThan">
      <formula>0</formula>
    </cfRule>
  </conditionalFormatting>
  <conditionalFormatting sqref="P15:Q15">
    <cfRule type="cellIs" dxfId="11711" priority="2354" stopIfTrue="1" operator="lessThan">
      <formula>0</formula>
    </cfRule>
    <cfRule type="cellIs" dxfId="11710" priority="2355" stopIfTrue="1" operator="greaterThan">
      <formula>0</formula>
    </cfRule>
  </conditionalFormatting>
  <conditionalFormatting sqref="P15:Q15">
    <cfRule type="cellIs" dxfId="11709" priority="2352" stopIfTrue="1" operator="lessThan">
      <formula>0</formula>
    </cfRule>
    <cfRule type="cellIs" dxfId="11708" priority="2353" stopIfTrue="1" operator="greaterThan">
      <formula>0</formula>
    </cfRule>
  </conditionalFormatting>
  <conditionalFormatting sqref="P15:Q15">
    <cfRule type="cellIs" dxfId="11707" priority="2350" stopIfTrue="1" operator="lessThan">
      <formula>0</formula>
    </cfRule>
    <cfRule type="cellIs" dxfId="11706" priority="2351" stopIfTrue="1" operator="greaterThan">
      <formula>0</formula>
    </cfRule>
  </conditionalFormatting>
  <conditionalFormatting sqref="P15:Q15">
    <cfRule type="cellIs" dxfId="11705" priority="2348" stopIfTrue="1" operator="lessThan">
      <formula>0</formula>
    </cfRule>
    <cfRule type="cellIs" dxfId="11704" priority="2349" stopIfTrue="1" operator="greaterThan">
      <formula>0</formula>
    </cfRule>
  </conditionalFormatting>
  <conditionalFormatting sqref="P15:Q15">
    <cfRule type="cellIs" dxfId="11703" priority="2346" stopIfTrue="1" operator="lessThan">
      <formula>0</formula>
    </cfRule>
    <cfRule type="cellIs" dxfId="11702" priority="2347" stopIfTrue="1" operator="greaterThan">
      <formula>0</formula>
    </cfRule>
  </conditionalFormatting>
  <conditionalFormatting sqref="P15:Q15">
    <cfRule type="cellIs" dxfId="11701" priority="2344" stopIfTrue="1" operator="lessThan">
      <formula>0</formula>
    </cfRule>
    <cfRule type="cellIs" dxfId="11700" priority="2345" stopIfTrue="1" operator="greaterThan">
      <formula>0</formula>
    </cfRule>
  </conditionalFormatting>
  <conditionalFormatting sqref="P15:Q15">
    <cfRule type="cellIs" dxfId="11699" priority="2342" stopIfTrue="1" operator="lessThan">
      <formula>0</formula>
    </cfRule>
    <cfRule type="cellIs" dxfId="11698" priority="2343" stopIfTrue="1" operator="greaterThan">
      <formula>0</formula>
    </cfRule>
  </conditionalFormatting>
  <conditionalFormatting sqref="P15:Q15">
    <cfRule type="cellIs" dxfId="11697" priority="2340" stopIfTrue="1" operator="lessThan">
      <formula>0</formula>
    </cfRule>
    <cfRule type="cellIs" dxfId="11696" priority="2341" stopIfTrue="1" operator="greaterThan">
      <formula>0</formula>
    </cfRule>
  </conditionalFormatting>
  <conditionalFormatting sqref="P15:Q15">
    <cfRule type="cellIs" dxfId="11695" priority="2338" stopIfTrue="1" operator="lessThan">
      <formula>0</formula>
    </cfRule>
    <cfRule type="cellIs" dxfId="11694" priority="2339" stopIfTrue="1" operator="greaterThan">
      <formula>0</formula>
    </cfRule>
  </conditionalFormatting>
  <conditionalFormatting sqref="P15:Q15">
    <cfRule type="cellIs" dxfId="11693" priority="2336" stopIfTrue="1" operator="lessThan">
      <formula>0</formula>
    </cfRule>
    <cfRule type="cellIs" dxfId="11692" priority="2337" stopIfTrue="1" operator="greaterThan">
      <formula>0</formula>
    </cfRule>
  </conditionalFormatting>
  <conditionalFormatting sqref="P15:Q15">
    <cfRule type="cellIs" dxfId="11691" priority="2334" stopIfTrue="1" operator="lessThan">
      <formula>0</formula>
    </cfRule>
    <cfRule type="cellIs" dxfId="11690" priority="2335" stopIfTrue="1" operator="greaterThan">
      <formula>0</formula>
    </cfRule>
  </conditionalFormatting>
  <conditionalFormatting sqref="P15:Q15">
    <cfRule type="cellIs" dxfId="11689" priority="2332" stopIfTrue="1" operator="lessThan">
      <formula>0</formula>
    </cfRule>
    <cfRule type="cellIs" dxfId="11688" priority="2333" stopIfTrue="1" operator="greaterThan">
      <formula>0</formula>
    </cfRule>
  </conditionalFormatting>
  <conditionalFormatting sqref="P15:Q15">
    <cfRule type="cellIs" dxfId="11687" priority="2330" stopIfTrue="1" operator="lessThan">
      <formula>0</formula>
    </cfRule>
    <cfRule type="cellIs" dxfId="11686" priority="2331" stopIfTrue="1" operator="greaterThan">
      <formula>0</formula>
    </cfRule>
  </conditionalFormatting>
  <conditionalFormatting sqref="P15:Q15">
    <cfRule type="cellIs" dxfId="11685" priority="2328" stopIfTrue="1" operator="lessThan">
      <formula>0</formula>
    </cfRule>
    <cfRule type="cellIs" dxfId="11684" priority="2329" stopIfTrue="1" operator="greaterThan">
      <formula>0</formula>
    </cfRule>
  </conditionalFormatting>
  <conditionalFormatting sqref="P15:Q15">
    <cfRule type="cellIs" dxfId="11683" priority="2326" stopIfTrue="1" operator="lessThan">
      <formula>0</formula>
    </cfRule>
    <cfRule type="cellIs" dxfId="11682" priority="2327" stopIfTrue="1" operator="greaterThan">
      <formula>0</formula>
    </cfRule>
  </conditionalFormatting>
  <conditionalFormatting sqref="P15:Q15">
    <cfRule type="cellIs" dxfId="11681" priority="2324" stopIfTrue="1" operator="lessThan">
      <formula>0</formula>
    </cfRule>
    <cfRule type="cellIs" dxfId="11680" priority="2325" stopIfTrue="1" operator="greaterThan">
      <formula>0</formula>
    </cfRule>
  </conditionalFormatting>
  <conditionalFormatting sqref="P15:Q15">
    <cfRule type="cellIs" dxfId="11679" priority="2322" stopIfTrue="1" operator="lessThan">
      <formula>0</formula>
    </cfRule>
    <cfRule type="cellIs" dxfId="11678" priority="2323" stopIfTrue="1" operator="greaterThan">
      <formula>0</formula>
    </cfRule>
  </conditionalFormatting>
  <conditionalFormatting sqref="P15:Q15">
    <cfRule type="cellIs" dxfId="11677" priority="2320" stopIfTrue="1" operator="lessThan">
      <formula>0</formula>
    </cfRule>
    <cfRule type="cellIs" dxfId="11676" priority="2321" stopIfTrue="1" operator="greaterThan">
      <formula>0</formula>
    </cfRule>
  </conditionalFormatting>
  <conditionalFormatting sqref="P15:Q15">
    <cfRule type="cellIs" dxfId="11675" priority="2318" stopIfTrue="1" operator="lessThan">
      <formula>0</formula>
    </cfRule>
    <cfRule type="cellIs" dxfId="11674" priority="2319" stopIfTrue="1" operator="greaterThan">
      <formula>0</formula>
    </cfRule>
  </conditionalFormatting>
  <conditionalFormatting sqref="P15:Q15">
    <cfRule type="cellIs" dxfId="11673" priority="2316" stopIfTrue="1" operator="lessThan">
      <formula>0</formula>
    </cfRule>
    <cfRule type="cellIs" dxfId="11672" priority="2317" stopIfTrue="1" operator="greaterThan">
      <formula>0</formula>
    </cfRule>
  </conditionalFormatting>
  <conditionalFormatting sqref="P15:Q15">
    <cfRule type="cellIs" dxfId="11671" priority="2314" stopIfTrue="1" operator="lessThan">
      <formula>0</formula>
    </cfRule>
    <cfRule type="cellIs" dxfId="11670" priority="2315" stopIfTrue="1" operator="greaterThan">
      <formula>0</formula>
    </cfRule>
  </conditionalFormatting>
  <conditionalFormatting sqref="P15:Q15">
    <cfRule type="cellIs" dxfId="11669" priority="2312" stopIfTrue="1" operator="lessThan">
      <formula>0</formula>
    </cfRule>
    <cfRule type="cellIs" dxfId="11668" priority="2313" stopIfTrue="1" operator="greaterThan">
      <formula>0</formula>
    </cfRule>
  </conditionalFormatting>
  <conditionalFormatting sqref="P15:Q15">
    <cfRule type="cellIs" dxfId="11667" priority="2310" stopIfTrue="1" operator="lessThan">
      <formula>0</formula>
    </cfRule>
    <cfRule type="cellIs" dxfId="11666" priority="2311" stopIfTrue="1" operator="greaterThan">
      <formula>0</formula>
    </cfRule>
  </conditionalFormatting>
  <conditionalFormatting sqref="P15:Q15">
    <cfRule type="cellIs" dxfId="11665" priority="2308" stopIfTrue="1" operator="lessThan">
      <formula>0</formula>
    </cfRule>
    <cfRule type="cellIs" dxfId="11664" priority="2309" stopIfTrue="1" operator="greaterThan">
      <formula>0</formula>
    </cfRule>
  </conditionalFormatting>
  <conditionalFormatting sqref="P15:Q15">
    <cfRule type="cellIs" dxfId="11663" priority="2306" stopIfTrue="1" operator="lessThan">
      <formula>0</formula>
    </cfRule>
    <cfRule type="cellIs" dxfId="11662" priority="2307" stopIfTrue="1" operator="greaterThan">
      <formula>0</formula>
    </cfRule>
  </conditionalFormatting>
  <conditionalFormatting sqref="P15:Q15">
    <cfRule type="cellIs" dxfId="11661" priority="2304" stopIfTrue="1" operator="lessThan">
      <formula>0</formula>
    </cfRule>
    <cfRule type="cellIs" dxfId="11660" priority="2305" stopIfTrue="1" operator="greaterThan">
      <formula>0</formula>
    </cfRule>
  </conditionalFormatting>
  <conditionalFormatting sqref="P15:Q15">
    <cfRule type="cellIs" dxfId="11659" priority="2302" stopIfTrue="1" operator="lessThan">
      <formula>0</formula>
    </cfRule>
    <cfRule type="cellIs" dxfId="11658" priority="2303" stopIfTrue="1" operator="greaterThan">
      <formula>0</formula>
    </cfRule>
  </conditionalFormatting>
  <conditionalFormatting sqref="P15:Q15">
    <cfRule type="cellIs" dxfId="11657" priority="2300" stopIfTrue="1" operator="lessThan">
      <formula>0</formula>
    </cfRule>
    <cfRule type="cellIs" dxfId="11656" priority="2301" stopIfTrue="1" operator="greaterThan">
      <formula>0</formula>
    </cfRule>
  </conditionalFormatting>
  <conditionalFormatting sqref="P15:Q15">
    <cfRule type="cellIs" dxfId="11655" priority="2298" stopIfTrue="1" operator="lessThan">
      <formula>0</formula>
    </cfRule>
    <cfRule type="cellIs" dxfId="11654" priority="2299" stopIfTrue="1" operator="greaterThan">
      <formula>0</formula>
    </cfRule>
  </conditionalFormatting>
  <conditionalFormatting sqref="P15:Q15">
    <cfRule type="cellIs" dxfId="11653" priority="2296" stopIfTrue="1" operator="lessThan">
      <formula>0</formula>
    </cfRule>
    <cfRule type="cellIs" dxfId="11652" priority="2297" stopIfTrue="1" operator="greaterThan">
      <formula>0</formula>
    </cfRule>
  </conditionalFormatting>
  <conditionalFormatting sqref="P15:Q15">
    <cfRule type="cellIs" dxfId="11651" priority="2294" stopIfTrue="1" operator="lessThan">
      <formula>0</formula>
    </cfRule>
    <cfRule type="cellIs" dxfId="11650" priority="2295" stopIfTrue="1" operator="greaterThan">
      <formula>0</formula>
    </cfRule>
  </conditionalFormatting>
  <conditionalFormatting sqref="P15:Q15">
    <cfRule type="cellIs" dxfId="11649" priority="2292" stopIfTrue="1" operator="lessThan">
      <formula>0</formula>
    </cfRule>
    <cfRule type="cellIs" dxfId="11648" priority="2293" stopIfTrue="1" operator="greaterThan">
      <formula>0</formula>
    </cfRule>
  </conditionalFormatting>
  <conditionalFormatting sqref="P15:Q15">
    <cfRule type="cellIs" dxfId="11647" priority="2290" stopIfTrue="1" operator="lessThan">
      <formula>0</formula>
    </cfRule>
    <cfRule type="cellIs" dxfId="11646" priority="2291" stopIfTrue="1" operator="greaterThan">
      <formula>0</formula>
    </cfRule>
  </conditionalFormatting>
  <conditionalFormatting sqref="P15:Q15">
    <cfRule type="cellIs" dxfId="11645" priority="2288" stopIfTrue="1" operator="lessThan">
      <formula>0</formula>
    </cfRule>
    <cfRule type="cellIs" dxfId="11644" priority="2289" stopIfTrue="1" operator="greaterThan">
      <formula>0</formula>
    </cfRule>
  </conditionalFormatting>
  <conditionalFormatting sqref="P15:Q15">
    <cfRule type="cellIs" dxfId="11643" priority="2286" stopIfTrue="1" operator="lessThan">
      <formula>0</formula>
    </cfRule>
    <cfRule type="cellIs" dxfId="11642" priority="2287" stopIfTrue="1" operator="greaterThan">
      <formula>0</formula>
    </cfRule>
  </conditionalFormatting>
  <conditionalFormatting sqref="P15:Q15">
    <cfRule type="cellIs" dxfId="11641" priority="2284" stopIfTrue="1" operator="lessThan">
      <formula>0</formula>
    </cfRule>
    <cfRule type="cellIs" dxfId="11640" priority="2285" stopIfTrue="1" operator="greaterThan">
      <formula>0</formula>
    </cfRule>
  </conditionalFormatting>
  <conditionalFormatting sqref="P15:Q15">
    <cfRule type="cellIs" dxfId="11639" priority="2282" stopIfTrue="1" operator="lessThan">
      <formula>0</formula>
    </cfRule>
    <cfRule type="cellIs" dxfId="11638" priority="2283" stopIfTrue="1" operator="greaterThan">
      <formula>0</formula>
    </cfRule>
  </conditionalFormatting>
  <conditionalFormatting sqref="P15:Q15">
    <cfRule type="cellIs" dxfId="11637" priority="2280" stopIfTrue="1" operator="lessThan">
      <formula>0</formula>
    </cfRule>
    <cfRule type="cellIs" dxfId="11636" priority="2281" stopIfTrue="1" operator="greaterThan">
      <formula>0</formula>
    </cfRule>
  </conditionalFormatting>
  <conditionalFormatting sqref="P15:Q15">
    <cfRule type="cellIs" dxfId="11635" priority="2278" stopIfTrue="1" operator="lessThan">
      <formula>0</formula>
    </cfRule>
    <cfRule type="cellIs" dxfId="11634" priority="2279" stopIfTrue="1" operator="greaterThan">
      <formula>0</formula>
    </cfRule>
  </conditionalFormatting>
  <conditionalFormatting sqref="P15:Q15">
    <cfRule type="cellIs" dxfId="11633" priority="2276" stopIfTrue="1" operator="lessThan">
      <formula>0</formula>
    </cfRule>
    <cfRule type="cellIs" dxfId="11632" priority="2277" stopIfTrue="1" operator="greaterThan">
      <formula>0</formula>
    </cfRule>
  </conditionalFormatting>
  <conditionalFormatting sqref="P15:Q15">
    <cfRule type="cellIs" dxfId="11631" priority="2274" stopIfTrue="1" operator="lessThan">
      <formula>0</formula>
    </cfRule>
    <cfRule type="cellIs" dxfId="11630" priority="2275" stopIfTrue="1" operator="greaterThan">
      <formula>0</formula>
    </cfRule>
  </conditionalFormatting>
  <conditionalFormatting sqref="P17:Q17">
    <cfRule type="cellIs" dxfId="11629" priority="2272" stopIfTrue="1" operator="lessThan">
      <formula>0</formula>
    </cfRule>
    <cfRule type="cellIs" dxfId="11628" priority="2273" stopIfTrue="1" operator="greaterThan">
      <formula>0</formula>
    </cfRule>
  </conditionalFormatting>
  <conditionalFormatting sqref="P17:Q17">
    <cfRule type="cellIs" dxfId="11627" priority="2270" stopIfTrue="1" operator="lessThan">
      <formula>0</formula>
    </cfRule>
    <cfRule type="cellIs" dxfId="11626" priority="2271" stopIfTrue="1" operator="greaterThan">
      <formula>0</formula>
    </cfRule>
  </conditionalFormatting>
  <conditionalFormatting sqref="P17:Q17">
    <cfRule type="cellIs" dxfId="11625" priority="2268" stopIfTrue="1" operator="lessThan">
      <formula>0</formula>
    </cfRule>
    <cfRule type="cellIs" dxfId="11624" priority="2269" stopIfTrue="1" operator="greaterThan">
      <formula>0</formula>
    </cfRule>
  </conditionalFormatting>
  <conditionalFormatting sqref="P17:Q17">
    <cfRule type="cellIs" dxfId="11623" priority="2266" stopIfTrue="1" operator="lessThan">
      <formula>0</formula>
    </cfRule>
    <cfRule type="cellIs" dxfId="11622" priority="2267" stopIfTrue="1" operator="greaterThan">
      <formula>0</formula>
    </cfRule>
  </conditionalFormatting>
  <conditionalFormatting sqref="P17:Q17">
    <cfRule type="cellIs" dxfId="11621" priority="2264" stopIfTrue="1" operator="lessThan">
      <formula>0</formula>
    </cfRule>
    <cfRule type="cellIs" dxfId="11620" priority="2265" stopIfTrue="1" operator="greaterThan">
      <formula>0</formula>
    </cfRule>
  </conditionalFormatting>
  <conditionalFormatting sqref="P17:Q17">
    <cfRule type="cellIs" dxfId="11619" priority="2262" stopIfTrue="1" operator="lessThan">
      <formula>0</formula>
    </cfRule>
    <cfRule type="cellIs" dxfId="11618" priority="2263" stopIfTrue="1" operator="greaterThan">
      <formula>0</formula>
    </cfRule>
  </conditionalFormatting>
  <conditionalFormatting sqref="P17:Q17">
    <cfRule type="cellIs" dxfId="11617" priority="2260" stopIfTrue="1" operator="lessThan">
      <formula>0</formula>
    </cfRule>
    <cfRule type="cellIs" dxfId="11616" priority="2261" stopIfTrue="1" operator="greaterThan">
      <formula>0</formula>
    </cfRule>
  </conditionalFormatting>
  <conditionalFormatting sqref="P17:Q17">
    <cfRule type="cellIs" dxfId="11615" priority="2258" stopIfTrue="1" operator="lessThan">
      <formula>0</formula>
    </cfRule>
    <cfRule type="cellIs" dxfId="11614" priority="2259" stopIfTrue="1" operator="greaterThan">
      <formula>0</formula>
    </cfRule>
  </conditionalFormatting>
  <conditionalFormatting sqref="P17:Q17">
    <cfRule type="cellIs" dxfId="11613" priority="2256" stopIfTrue="1" operator="lessThan">
      <formula>0</formula>
    </cfRule>
    <cfRule type="cellIs" dxfId="11612" priority="2257" stopIfTrue="1" operator="greaterThan">
      <formula>0</formula>
    </cfRule>
  </conditionalFormatting>
  <conditionalFormatting sqref="P17:Q17">
    <cfRule type="cellIs" dxfId="11611" priority="2254" stopIfTrue="1" operator="lessThan">
      <formula>0</formula>
    </cfRule>
    <cfRule type="cellIs" dxfId="11610" priority="2255" stopIfTrue="1" operator="greaterThan">
      <formula>0</formula>
    </cfRule>
  </conditionalFormatting>
  <conditionalFormatting sqref="P17:Q17">
    <cfRule type="cellIs" dxfId="11609" priority="2252" stopIfTrue="1" operator="lessThan">
      <formula>0</formula>
    </cfRule>
    <cfRule type="cellIs" dxfId="11608" priority="2253" stopIfTrue="1" operator="greaterThan">
      <formula>0</formula>
    </cfRule>
  </conditionalFormatting>
  <conditionalFormatting sqref="P17:Q17">
    <cfRule type="cellIs" dxfId="11607" priority="2250" stopIfTrue="1" operator="lessThan">
      <formula>0</formula>
    </cfRule>
    <cfRule type="cellIs" dxfId="11606" priority="2251" stopIfTrue="1" operator="greaterThan">
      <formula>0</formula>
    </cfRule>
  </conditionalFormatting>
  <conditionalFormatting sqref="P17:Q17">
    <cfRule type="cellIs" dxfId="11605" priority="2248" stopIfTrue="1" operator="lessThan">
      <formula>0</formula>
    </cfRule>
    <cfRule type="cellIs" dxfId="11604" priority="2249" stopIfTrue="1" operator="greaterThan">
      <formula>0</formula>
    </cfRule>
  </conditionalFormatting>
  <conditionalFormatting sqref="P17:Q17">
    <cfRule type="cellIs" dxfId="11603" priority="2246" stopIfTrue="1" operator="lessThan">
      <formula>0</formula>
    </cfRule>
    <cfRule type="cellIs" dxfId="11602" priority="2247" stopIfTrue="1" operator="greaterThan">
      <formula>0</formula>
    </cfRule>
  </conditionalFormatting>
  <conditionalFormatting sqref="P17:Q17">
    <cfRule type="cellIs" dxfId="11601" priority="2244" stopIfTrue="1" operator="lessThan">
      <formula>0</formula>
    </cfRule>
    <cfRule type="cellIs" dxfId="11600" priority="2245" stopIfTrue="1" operator="greaterThan">
      <formula>0</formula>
    </cfRule>
  </conditionalFormatting>
  <conditionalFormatting sqref="P17:Q17">
    <cfRule type="cellIs" dxfId="11599" priority="2242" stopIfTrue="1" operator="lessThan">
      <formula>0</formula>
    </cfRule>
    <cfRule type="cellIs" dxfId="11598" priority="2243" stopIfTrue="1" operator="greaterThan">
      <formula>0</formula>
    </cfRule>
  </conditionalFormatting>
  <conditionalFormatting sqref="P17:Q17">
    <cfRule type="cellIs" dxfId="11597" priority="2240" stopIfTrue="1" operator="lessThan">
      <formula>0</formula>
    </cfRule>
    <cfRule type="cellIs" dxfId="11596" priority="2241" stopIfTrue="1" operator="greaterThan">
      <formula>0</formula>
    </cfRule>
  </conditionalFormatting>
  <conditionalFormatting sqref="P17:Q17">
    <cfRule type="cellIs" dxfId="11595" priority="2238" stopIfTrue="1" operator="lessThan">
      <formula>0</formula>
    </cfRule>
    <cfRule type="cellIs" dxfId="11594" priority="2239" stopIfTrue="1" operator="greaterThan">
      <formula>0</formula>
    </cfRule>
  </conditionalFormatting>
  <conditionalFormatting sqref="P17:Q17">
    <cfRule type="cellIs" dxfId="11593" priority="2236" stopIfTrue="1" operator="lessThan">
      <formula>0</formula>
    </cfRule>
    <cfRule type="cellIs" dxfId="11592" priority="2237" stopIfTrue="1" operator="greaterThan">
      <formula>0</formula>
    </cfRule>
  </conditionalFormatting>
  <conditionalFormatting sqref="P17:Q17">
    <cfRule type="cellIs" dxfId="11591" priority="2234" stopIfTrue="1" operator="lessThan">
      <formula>0</formula>
    </cfRule>
    <cfRule type="cellIs" dxfId="11590" priority="2235" stopIfTrue="1" operator="greaterThan">
      <formula>0</formula>
    </cfRule>
  </conditionalFormatting>
  <conditionalFormatting sqref="P17:Q17">
    <cfRule type="cellIs" dxfId="11589" priority="2232" stopIfTrue="1" operator="lessThan">
      <formula>0</formula>
    </cfRule>
    <cfRule type="cellIs" dxfId="11588" priority="2233" stopIfTrue="1" operator="greaterThan">
      <formula>0</formula>
    </cfRule>
  </conditionalFormatting>
  <conditionalFormatting sqref="P17:Q17">
    <cfRule type="cellIs" dxfId="11587" priority="2230" stopIfTrue="1" operator="lessThan">
      <formula>0</formula>
    </cfRule>
    <cfRule type="cellIs" dxfId="11586" priority="2231" stopIfTrue="1" operator="greaterThan">
      <formula>0</formula>
    </cfRule>
  </conditionalFormatting>
  <conditionalFormatting sqref="P17:Q17">
    <cfRule type="cellIs" dxfId="11585" priority="2228" stopIfTrue="1" operator="lessThan">
      <formula>0</formula>
    </cfRule>
    <cfRule type="cellIs" dxfId="11584" priority="2229" stopIfTrue="1" operator="greaterThan">
      <formula>0</formula>
    </cfRule>
  </conditionalFormatting>
  <conditionalFormatting sqref="P17:Q17">
    <cfRule type="cellIs" dxfId="11583" priority="2226" stopIfTrue="1" operator="lessThan">
      <formula>0</formula>
    </cfRule>
    <cfRule type="cellIs" dxfId="11582" priority="2227" stopIfTrue="1" operator="greaterThan">
      <formula>0</formula>
    </cfRule>
  </conditionalFormatting>
  <conditionalFormatting sqref="P17:Q17">
    <cfRule type="cellIs" dxfId="11581" priority="2224" stopIfTrue="1" operator="lessThan">
      <formula>0</formula>
    </cfRule>
    <cfRule type="cellIs" dxfId="11580" priority="2225" stopIfTrue="1" operator="greaterThan">
      <formula>0</formula>
    </cfRule>
  </conditionalFormatting>
  <conditionalFormatting sqref="P17:Q17">
    <cfRule type="cellIs" dxfId="11579" priority="2222" stopIfTrue="1" operator="lessThan">
      <formula>0</formula>
    </cfRule>
    <cfRule type="cellIs" dxfId="11578" priority="2223" stopIfTrue="1" operator="greaterThan">
      <formula>0</formula>
    </cfRule>
  </conditionalFormatting>
  <conditionalFormatting sqref="P17:Q17">
    <cfRule type="cellIs" dxfId="11577" priority="2220" stopIfTrue="1" operator="lessThan">
      <formula>0</formula>
    </cfRule>
    <cfRule type="cellIs" dxfId="11576" priority="2221" stopIfTrue="1" operator="greaterThan">
      <formula>0</formula>
    </cfRule>
  </conditionalFormatting>
  <conditionalFormatting sqref="P17:Q17">
    <cfRule type="cellIs" dxfId="11575" priority="2218" stopIfTrue="1" operator="lessThan">
      <formula>0</formula>
    </cfRule>
    <cfRule type="cellIs" dxfId="11574" priority="2219" stopIfTrue="1" operator="greaterThan">
      <formula>0</formula>
    </cfRule>
  </conditionalFormatting>
  <conditionalFormatting sqref="P17:Q17">
    <cfRule type="cellIs" dxfId="11573" priority="2216" stopIfTrue="1" operator="lessThan">
      <formula>0</formula>
    </cfRule>
    <cfRule type="cellIs" dxfId="11572" priority="2217" stopIfTrue="1" operator="greaterThan">
      <formula>0</formula>
    </cfRule>
  </conditionalFormatting>
  <conditionalFormatting sqref="P17:Q17">
    <cfRule type="cellIs" dxfId="11571" priority="2214" stopIfTrue="1" operator="lessThan">
      <formula>0</formula>
    </cfRule>
    <cfRule type="cellIs" dxfId="11570" priority="2215" stopIfTrue="1" operator="greaterThan">
      <formula>0</formula>
    </cfRule>
  </conditionalFormatting>
  <conditionalFormatting sqref="P17:Q17">
    <cfRule type="cellIs" dxfId="11569" priority="2212" stopIfTrue="1" operator="lessThan">
      <formula>0</formula>
    </cfRule>
    <cfRule type="cellIs" dxfId="11568" priority="2213" stopIfTrue="1" operator="greaterThan">
      <formula>0</formula>
    </cfRule>
  </conditionalFormatting>
  <conditionalFormatting sqref="P17:Q17">
    <cfRule type="cellIs" dxfId="11567" priority="2210" stopIfTrue="1" operator="lessThan">
      <formula>0</formula>
    </cfRule>
    <cfRule type="cellIs" dxfId="11566" priority="2211" stopIfTrue="1" operator="greaterThan">
      <formula>0</formula>
    </cfRule>
  </conditionalFormatting>
  <conditionalFormatting sqref="P17:Q17">
    <cfRule type="cellIs" dxfId="11565" priority="2208" stopIfTrue="1" operator="lessThan">
      <formula>0</formula>
    </cfRule>
    <cfRule type="cellIs" dxfId="11564" priority="2209" stopIfTrue="1" operator="greaterThan">
      <formula>0</formula>
    </cfRule>
  </conditionalFormatting>
  <conditionalFormatting sqref="P17:Q17">
    <cfRule type="cellIs" dxfId="11563" priority="2206" stopIfTrue="1" operator="lessThan">
      <formula>0</formula>
    </cfRule>
    <cfRule type="cellIs" dxfId="11562" priority="2207" stopIfTrue="1" operator="greaterThan">
      <formula>0</formula>
    </cfRule>
  </conditionalFormatting>
  <conditionalFormatting sqref="P17:Q17">
    <cfRule type="cellIs" dxfId="11561" priority="2204" stopIfTrue="1" operator="lessThan">
      <formula>0</formula>
    </cfRule>
    <cfRule type="cellIs" dxfId="11560" priority="2205" stopIfTrue="1" operator="greaterThan">
      <formula>0</formula>
    </cfRule>
  </conditionalFormatting>
  <conditionalFormatting sqref="P17:Q17">
    <cfRule type="cellIs" dxfId="11559" priority="2202" stopIfTrue="1" operator="lessThan">
      <formula>0</formula>
    </cfRule>
    <cfRule type="cellIs" dxfId="11558" priority="2203" stopIfTrue="1" operator="greaterThan">
      <formula>0</formula>
    </cfRule>
  </conditionalFormatting>
  <conditionalFormatting sqref="P17:Q17">
    <cfRule type="cellIs" dxfId="11557" priority="2200" stopIfTrue="1" operator="lessThan">
      <formula>0</formula>
    </cfRule>
    <cfRule type="cellIs" dxfId="11556" priority="2201" stopIfTrue="1" operator="greaterThan">
      <formula>0</formula>
    </cfRule>
  </conditionalFormatting>
  <conditionalFormatting sqref="P17:Q17">
    <cfRule type="cellIs" dxfId="11555" priority="2198" stopIfTrue="1" operator="lessThan">
      <formula>0</formula>
    </cfRule>
    <cfRule type="cellIs" dxfId="11554" priority="2199" stopIfTrue="1" operator="greaterThan">
      <formula>0</formula>
    </cfRule>
  </conditionalFormatting>
  <conditionalFormatting sqref="P17:Q17">
    <cfRule type="cellIs" dxfId="11553" priority="2196" stopIfTrue="1" operator="lessThan">
      <formula>0</formula>
    </cfRule>
    <cfRule type="cellIs" dxfId="11552" priority="2197" stopIfTrue="1" operator="greaterThan">
      <formula>0</formula>
    </cfRule>
  </conditionalFormatting>
  <conditionalFormatting sqref="P17:Q17">
    <cfRule type="cellIs" dxfId="11551" priority="2194" stopIfTrue="1" operator="lessThan">
      <formula>0</formula>
    </cfRule>
    <cfRule type="cellIs" dxfId="11550" priority="2195" stopIfTrue="1" operator="greaterThan">
      <formula>0</formula>
    </cfRule>
  </conditionalFormatting>
  <conditionalFormatting sqref="P17:Q17">
    <cfRule type="cellIs" dxfId="11549" priority="2192" stopIfTrue="1" operator="lessThan">
      <formula>0</formula>
    </cfRule>
    <cfRule type="cellIs" dxfId="11548" priority="2193" stopIfTrue="1" operator="greaterThan">
      <formula>0</formula>
    </cfRule>
  </conditionalFormatting>
  <conditionalFormatting sqref="P17:Q17">
    <cfRule type="cellIs" dxfId="11547" priority="2190" stopIfTrue="1" operator="lessThan">
      <formula>0</formula>
    </cfRule>
    <cfRule type="cellIs" dxfId="11546" priority="2191" stopIfTrue="1" operator="greaterThan">
      <formula>0</formula>
    </cfRule>
  </conditionalFormatting>
  <conditionalFormatting sqref="P19:Q19">
    <cfRule type="cellIs" dxfId="11545" priority="2188" stopIfTrue="1" operator="lessThan">
      <formula>0</formula>
    </cfRule>
    <cfRule type="cellIs" dxfId="11544" priority="2189" stopIfTrue="1" operator="greaterThan">
      <formula>0</formula>
    </cfRule>
  </conditionalFormatting>
  <conditionalFormatting sqref="P19:Q19">
    <cfRule type="cellIs" dxfId="11543" priority="2186" stopIfTrue="1" operator="lessThan">
      <formula>0</formula>
    </cfRule>
    <cfRule type="cellIs" dxfId="11542" priority="2187" stopIfTrue="1" operator="greaterThan">
      <formula>0</formula>
    </cfRule>
  </conditionalFormatting>
  <conditionalFormatting sqref="P19:Q19">
    <cfRule type="cellIs" dxfId="11541" priority="2184" stopIfTrue="1" operator="lessThan">
      <formula>0</formula>
    </cfRule>
    <cfRule type="cellIs" dxfId="11540" priority="2185" stopIfTrue="1" operator="greaterThan">
      <formula>0</formula>
    </cfRule>
  </conditionalFormatting>
  <conditionalFormatting sqref="P19:Q19">
    <cfRule type="cellIs" dxfId="11539" priority="2182" stopIfTrue="1" operator="lessThan">
      <formula>0</formula>
    </cfRule>
    <cfRule type="cellIs" dxfId="11538" priority="2183" stopIfTrue="1" operator="greaterThan">
      <formula>0</formula>
    </cfRule>
  </conditionalFormatting>
  <conditionalFormatting sqref="P19:Q19">
    <cfRule type="cellIs" dxfId="11537" priority="2180" stopIfTrue="1" operator="lessThan">
      <formula>0</formula>
    </cfRule>
    <cfRule type="cellIs" dxfId="11536" priority="2181" stopIfTrue="1" operator="greaterThan">
      <formula>0</formula>
    </cfRule>
  </conditionalFormatting>
  <conditionalFormatting sqref="P19:Q19">
    <cfRule type="cellIs" dxfId="11535" priority="2178" stopIfTrue="1" operator="lessThan">
      <formula>0</formula>
    </cfRule>
    <cfRule type="cellIs" dxfId="11534" priority="2179" stopIfTrue="1" operator="greaterThan">
      <formula>0</formula>
    </cfRule>
  </conditionalFormatting>
  <conditionalFormatting sqref="P19:Q19">
    <cfRule type="cellIs" dxfId="11533" priority="2176" stopIfTrue="1" operator="lessThan">
      <formula>0</formula>
    </cfRule>
    <cfRule type="cellIs" dxfId="11532" priority="2177" stopIfTrue="1" operator="greaterThan">
      <formula>0</formula>
    </cfRule>
  </conditionalFormatting>
  <conditionalFormatting sqref="P19:Q19">
    <cfRule type="cellIs" dxfId="11531" priority="2174" stopIfTrue="1" operator="lessThan">
      <formula>0</formula>
    </cfRule>
    <cfRule type="cellIs" dxfId="11530" priority="2175" stopIfTrue="1" operator="greaterThan">
      <formula>0</formula>
    </cfRule>
  </conditionalFormatting>
  <conditionalFormatting sqref="P19:Q19">
    <cfRule type="cellIs" dxfId="11529" priority="2172" stopIfTrue="1" operator="lessThan">
      <formula>0</formula>
    </cfRule>
    <cfRule type="cellIs" dxfId="11528" priority="2173" stopIfTrue="1" operator="greaterThan">
      <formula>0</formula>
    </cfRule>
  </conditionalFormatting>
  <conditionalFormatting sqref="P19:Q19">
    <cfRule type="cellIs" dxfId="11527" priority="2170" stopIfTrue="1" operator="lessThan">
      <formula>0</formula>
    </cfRule>
    <cfRule type="cellIs" dxfId="11526" priority="2171" stopIfTrue="1" operator="greaterThan">
      <formula>0</formula>
    </cfRule>
  </conditionalFormatting>
  <conditionalFormatting sqref="P19:Q19">
    <cfRule type="cellIs" dxfId="11525" priority="2168" stopIfTrue="1" operator="lessThan">
      <formula>0</formula>
    </cfRule>
    <cfRule type="cellIs" dxfId="11524" priority="2169" stopIfTrue="1" operator="greaterThan">
      <formula>0</formula>
    </cfRule>
  </conditionalFormatting>
  <conditionalFormatting sqref="P19:Q19">
    <cfRule type="cellIs" dxfId="11523" priority="2166" stopIfTrue="1" operator="lessThan">
      <formula>0</formula>
    </cfRule>
    <cfRule type="cellIs" dxfId="11522" priority="2167" stopIfTrue="1" operator="greaterThan">
      <formula>0</formula>
    </cfRule>
  </conditionalFormatting>
  <conditionalFormatting sqref="P19:Q19">
    <cfRule type="cellIs" dxfId="11521" priority="2164" stopIfTrue="1" operator="lessThan">
      <formula>0</formula>
    </cfRule>
    <cfRule type="cellIs" dxfId="11520" priority="2165" stopIfTrue="1" operator="greaterThan">
      <formula>0</formula>
    </cfRule>
  </conditionalFormatting>
  <conditionalFormatting sqref="P19:Q19">
    <cfRule type="cellIs" dxfId="11519" priority="2162" stopIfTrue="1" operator="lessThan">
      <formula>0</formula>
    </cfRule>
    <cfRule type="cellIs" dxfId="11518" priority="2163" stopIfTrue="1" operator="greaterThan">
      <formula>0</formula>
    </cfRule>
  </conditionalFormatting>
  <conditionalFormatting sqref="P19:Q19">
    <cfRule type="cellIs" dxfId="11517" priority="2160" stopIfTrue="1" operator="lessThan">
      <formula>0</formula>
    </cfRule>
    <cfRule type="cellIs" dxfId="11516" priority="2161" stopIfTrue="1" operator="greaterThan">
      <formula>0</formula>
    </cfRule>
  </conditionalFormatting>
  <conditionalFormatting sqref="P19:Q19">
    <cfRule type="cellIs" dxfId="11515" priority="2158" stopIfTrue="1" operator="lessThan">
      <formula>0</formula>
    </cfRule>
    <cfRule type="cellIs" dxfId="11514" priority="2159" stopIfTrue="1" operator="greaterThan">
      <formula>0</formula>
    </cfRule>
  </conditionalFormatting>
  <conditionalFormatting sqref="P19:Q19">
    <cfRule type="cellIs" dxfId="11513" priority="2156" stopIfTrue="1" operator="lessThan">
      <formula>0</formula>
    </cfRule>
    <cfRule type="cellIs" dxfId="11512" priority="2157" stopIfTrue="1" operator="greaterThan">
      <formula>0</formula>
    </cfRule>
  </conditionalFormatting>
  <conditionalFormatting sqref="P19:Q19">
    <cfRule type="cellIs" dxfId="11511" priority="2154" stopIfTrue="1" operator="lessThan">
      <formula>0</formula>
    </cfRule>
    <cfRule type="cellIs" dxfId="11510" priority="2155" stopIfTrue="1" operator="greaterThan">
      <formula>0</formula>
    </cfRule>
  </conditionalFormatting>
  <conditionalFormatting sqref="P19:Q19">
    <cfRule type="cellIs" dxfId="11509" priority="2152" stopIfTrue="1" operator="lessThan">
      <formula>0</formula>
    </cfRule>
    <cfRule type="cellIs" dxfId="11508" priority="2153" stopIfTrue="1" operator="greaterThan">
      <formula>0</formula>
    </cfRule>
  </conditionalFormatting>
  <conditionalFormatting sqref="P19:Q19">
    <cfRule type="cellIs" dxfId="11507" priority="2150" stopIfTrue="1" operator="lessThan">
      <formula>0</formula>
    </cfRule>
    <cfRule type="cellIs" dxfId="11506" priority="2151" stopIfTrue="1" operator="greaterThan">
      <formula>0</formula>
    </cfRule>
  </conditionalFormatting>
  <conditionalFormatting sqref="P19:Q19">
    <cfRule type="cellIs" dxfId="11505" priority="2148" stopIfTrue="1" operator="lessThan">
      <formula>0</formula>
    </cfRule>
    <cfRule type="cellIs" dxfId="11504" priority="2149" stopIfTrue="1" operator="greaterThan">
      <formula>0</formula>
    </cfRule>
  </conditionalFormatting>
  <conditionalFormatting sqref="P19:Q19">
    <cfRule type="cellIs" dxfId="11503" priority="2146" stopIfTrue="1" operator="lessThan">
      <formula>0</formula>
    </cfRule>
    <cfRule type="cellIs" dxfId="11502" priority="2147" stopIfTrue="1" operator="greaterThan">
      <formula>0</formula>
    </cfRule>
  </conditionalFormatting>
  <conditionalFormatting sqref="P19:Q19">
    <cfRule type="cellIs" dxfId="11501" priority="2144" stopIfTrue="1" operator="lessThan">
      <formula>0</formula>
    </cfRule>
    <cfRule type="cellIs" dxfId="11500" priority="2145" stopIfTrue="1" operator="greaterThan">
      <formula>0</formula>
    </cfRule>
  </conditionalFormatting>
  <conditionalFormatting sqref="P19:Q19">
    <cfRule type="cellIs" dxfId="11499" priority="2142" stopIfTrue="1" operator="lessThan">
      <formula>0</formula>
    </cfRule>
    <cfRule type="cellIs" dxfId="11498" priority="2143" stopIfTrue="1" operator="greaterThan">
      <formula>0</formula>
    </cfRule>
  </conditionalFormatting>
  <conditionalFormatting sqref="P19:Q19">
    <cfRule type="cellIs" dxfId="11497" priority="2140" stopIfTrue="1" operator="lessThan">
      <formula>0</formula>
    </cfRule>
    <cfRule type="cellIs" dxfId="11496" priority="2141" stopIfTrue="1" operator="greaterThan">
      <formula>0</formula>
    </cfRule>
  </conditionalFormatting>
  <conditionalFormatting sqref="P19:Q19">
    <cfRule type="cellIs" dxfId="11495" priority="2138" stopIfTrue="1" operator="lessThan">
      <formula>0</formula>
    </cfRule>
    <cfRule type="cellIs" dxfId="11494" priority="2139" stopIfTrue="1" operator="greaterThan">
      <formula>0</formula>
    </cfRule>
  </conditionalFormatting>
  <conditionalFormatting sqref="P19:Q19">
    <cfRule type="cellIs" dxfId="11493" priority="2136" stopIfTrue="1" operator="lessThan">
      <formula>0</formula>
    </cfRule>
    <cfRule type="cellIs" dxfId="11492" priority="2137" stopIfTrue="1" operator="greaterThan">
      <formula>0</formula>
    </cfRule>
  </conditionalFormatting>
  <conditionalFormatting sqref="P19:Q19">
    <cfRule type="cellIs" dxfId="11491" priority="2134" stopIfTrue="1" operator="lessThan">
      <formula>0</formula>
    </cfRule>
    <cfRule type="cellIs" dxfId="11490" priority="2135" stopIfTrue="1" operator="greaterThan">
      <formula>0</formula>
    </cfRule>
  </conditionalFormatting>
  <conditionalFormatting sqref="P19:Q19">
    <cfRule type="cellIs" dxfId="11489" priority="2132" stopIfTrue="1" operator="lessThan">
      <formula>0</formula>
    </cfRule>
    <cfRule type="cellIs" dxfId="11488" priority="2133" stopIfTrue="1" operator="greaterThan">
      <formula>0</formula>
    </cfRule>
  </conditionalFormatting>
  <conditionalFormatting sqref="P19:Q19">
    <cfRule type="cellIs" dxfId="11487" priority="2130" stopIfTrue="1" operator="lessThan">
      <formula>0</formula>
    </cfRule>
    <cfRule type="cellIs" dxfId="11486" priority="2131" stopIfTrue="1" operator="greaterThan">
      <formula>0</formula>
    </cfRule>
  </conditionalFormatting>
  <conditionalFormatting sqref="P19:Q19">
    <cfRule type="cellIs" dxfId="11485" priority="2128" stopIfTrue="1" operator="lessThan">
      <formula>0</formula>
    </cfRule>
    <cfRule type="cellIs" dxfId="11484" priority="2129" stopIfTrue="1" operator="greaterThan">
      <formula>0</formula>
    </cfRule>
  </conditionalFormatting>
  <conditionalFormatting sqref="P19:Q19">
    <cfRule type="cellIs" dxfId="11483" priority="2126" stopIfTrue="1" operator="lessThan">
      <formula>0</formula>
    </cfRule>
    <cfRule type="cellIs" dxfId="11482" priority="2127" stopIfTrue="1" operator="greaterThan">
      <formula>0</formula>
    </cfRule>
  </conditionalFormatting>
  <conditionalFormatting sqref="P19:Q19">
    <cfRule type="cellIs" dxfId="11481" priority="2124" stopIfTrue="1" operator="lessThan">
      <formula>0</formula>
    </cfRule>
    <cfRule type="cellIs" dxfId="11480" priority="2125" stopIfTrue="1" operator="greaterThan">
      <formula>0</formula>
    </cfRule>
  </conditionalFormatting>
  <conditionalFormatting sqref="P19:Q19">
    <cfRule type="cellIs" dxfId="11479" priority="2122" stopIfTrue="1" operator="lessThan">
      <formula>0</formula>
    </cfRule>
    <cfRule type="cellIs" dxfId="11478" priority="2123" stopIfTrue="1" operator="greaterThan">
      <formula>0</formula>
    </cfRule>
  </conditionalFormatting>
  <conditionalFormatting sqref="P19:Q19">
    <cfRule type="cellIs" dxfId="11477" priority="2120" stopIfTrue="1" operator="lessThan">
      <formula>0</formula>
    </cfRule>
    <cfRule type="cellIs" dxfId="11476" priority="2121" stopIfTrue="1" operator="greaterThan">
      <formula>0</formula>
    </cfRule>
  </conditionalFormatting>
  <conditionalFormatting sqref="P19:Q19">
    <cfRule type="cellIs" dxfId="11475" priority="2118" stopIfTrue="1" operator="lessThan">
      <formula>0</formula>
    </cfRule>
    <cfRule type="cellIs" dxfId="11474" priority="2119" stopIfTrue="1" operator="greaterThan">
      <formula>0</formula>
    </cfRule>
  </conditionalFormatting>
  <conditionalFormatting sqref="P19:Q19">
    <cfRule type="cellIs" dxfId="11473" priority="2116" stopIfTrue="1" operator="lessThan">
      <formula>0</formula>
    </cfRule>
    <cfRule type="cellIs" dxfId="11472" priority="2117" stopIfTrue="1" operator="greaterThan">
      <formula>0</formula>
    </cfRule>
  </conditionalFormatting>
  <conditionalFormatting sqref="P19:Q19">
    <cfRule type="cellIs" dxfId="11471" priority="2114" stopIfTrue="1" operator="lessThan">
      <formula>0</formula>
    </cfRule>
    <cfRule type="cellIs" dxfId="11470" priority="2115" stopIfTrue="1" operator="greaterThan">
      <formula>0</formula>
    </cfRule>
  </conditionalFormatting>
  <conditionalFormatting sqref="P19:Q19">
    <cfRule type="cellIs" dxfId="11469" priority="2112" stopIfTrue="1" operator="lessThan">
      <formula>0</formula>
    </cfRule>
    <cfRule type="cellIs" dxfId="11468" priority="2113" stopIfTrue="1" operator="greaterThan">
      <formula>0</formula>
    </cfRule>
  </conditionalFormatting>
  <conditionalFormatting sqref="P19:Q19">
    <cfRule type="cellIs" dxfId="11467" priority="2110" stopIfTrue="1" operator="lessThan">
      <formula>0</formula>
    </cfRule>
    <cfRule type="cellIs" dxfId="11466" priority="2111" stopIfTrue="1" operator="greaterThan">
      <formula>0</formula>
    </cfRule>
  </conditionalFormatting>
  <conditionalFormatting sqref="P19:Q19">
    <cfRule type="cellIs" dxfId="11465" priority="2108" stopIfTrue="1" operator="lessThan">
      <formula>0</formula>
    </cfRule>
    <cfRule type="cellIs" dxfId="11464" priority="2109" stopIfTrue="1" operator="greaterThan">
      <formula>0</formula>
    </cfRule>
  </conditionalFormatting>
  <conditionalFormatting sqref="P19:Q19">
    <cfRule type="cellIs" dxfId="11463" priority="2106" stopIfTrue="1" operator="lessThan">
      <formula>0</formula>
    </cfRule>
    <cfRule type="cellIs" dxfId="11462" priority="2107" stopIfTrue="1" operator="greaterThan">
      <formula>0</formula>
    </cfRule>
  </conditionalFormatting>
  <conditionalFormatting sqref="P21:Q21">
    <cfRule type="cellIs" dxfId="11461" priority="2104" stopIfTrue="1" operator="lessThan">
      <formula>0</formula>
    </cfRule>
    <cfRule type="cellIs" dxfId="11460" priority="2105" stopIfTrue="1" operator="greaterThan">
      <formula>0</formula>
    </cfRule>
  </conditionalFormatting>
  <conditionalFormatting sqref="P21:Q21">
    <cfRule type="cellIs" dxfId="11459" priority="2102" stopIfTrue="1" operator="lessThan">
      <formula>0</formula>
    </cfRule>
    <cfRule type="cellIs" dxfId="11458" priority="2103" stopIfTrue="1" operator="greaterThan">
      <formula>0</formula>
    </cfRule>
  </conditionalFormatting>
  <conditionalFormatting sqref="P21:Q21">
    <cfRule type="cellIs" dxfId="11457" priority="2100" stopIfTrue="1" operator="lessThan">
      <formula>0</formula>
    </cfRule>
    <cfRule type="cellIs" dxfId="11456" priority="2101" stopIfTrue="1" operator="greaterThan">
      <formula>0</formula>
    </cfRule>
  </conditionalFormatting>
  <conditionalFormatting sqref="P21:Q21">
    <cfRule type="cellIs" dxfId="11455" priority="2098" stopIfTrue="1" operator="lessThan">
      <formula>0</formula>
    </cfRule>
    <cfRule type="cellIs" dxfId="11454" priority="2099" stopIfTrue="1" operator="greaterThan">
      <formula>0</formula>
    </cfRule>
  </conditionalFormatting>
  <conditionalFormatting sqref="P21:Q21">
    <cfRule type="cellIs" dxfId="11453" priority="2096" stopIfTrue="1" operator="lessThan">
      <formula>0</formula>
    </cfRule>
    <cfRule type="cellIs" dxfId="11452" priority="2097" stopIfTrue="1" operator="greaterThan">
      <formula>0</formula>
    </cfRule>
  </conditionalFormatting>
  <conditionalFormatting sqref="P21:Q21">
    <cfRule type="cellIs" dxfId="11451" priority="2094" stopIfTrue="1" operator="lessThan">
      <formula>0</formula>
    </cfRule>
    <cfRule type="cellIs" dxfId="11450" priority="2095" stopIfTrue="1" operator="greaterThan">
      <formula>0</formula>
    </cfRule>
  </conditionalFormatting>
  <conditionalFormatting sqref="P21:Q21">
    <cfRule type="cellIs" dxfId="11449" priority="2092" stopIfTrue="1" operator="lessThan">
      <formula>0</formula>
    </cfRule>
    <cfRule type="cellIs" dxfId="11448" priority="2093" stopIfTrue="1" operator="greaterThan">
      <formula>0</formula>
    </cfRule>
  </conditionalFormatting>
  <conditionalFormatting sqref="P21:Q21">
    <cfRule type="cellIs" dxfId="11447" priority="2090" stopIfTrue="1" operator="lessThan">
      <formula>0</formula>
    </cfRule>
    <cfRule type="cellIs" dxfId="11446" priority="2091" stopIfTrue="1" operator="greaterThan">
      <formula>0</formula>
    </cfRule>
  </conditionalFormatting>
  <conditionalFormatting sqref="P21:Q21">
    <cfRule type="cellIs" dxfId="11445" priority="2088" stopIfTrue="1" operator="lessThan">
      <formula>0</formula>
    </cfRule>
    <cfRule type="cellIs" dxfId="11444" priority="2089" stopIfTrue="1" operator="greaterThan">
      <formula>0</formula>
    </cfRule>
  </conditionalFormatting>
  <conditionalFormatting sqref="P21:Q21">
    <cfRule type="cellIs" dxfId="11443" priority="2086" stopIfTrue="1" operator="lessThan">
      <formula>0</formula>
    </cfRule>
    <cfRule type="cellIs" dxfId="11442" priority="2087" stopIfTrue="1" operator="greaterThan">
      <formula>0</formula>
    </cfRule>
  </conditionalFormatting>
  <conditionalFormatting sqref="P21:Q21">
    <cfRule type="cellIs" dxfId="11441" priority="2084" stopIfTrue="1" operator="lessThan">
      <formula>0</formula>
    </cfRule>
    <cfRule type="cellIs" dxfId="11440" priority="2085" stopIfTrue="1" operator="greaterThan">
      <formula>0</formula>
    </cfRule>
  </conditionalFormatting>
  <conditionalFormatting sqref="P21:Q21">
    <cfRule type="cellIs" dxfId="11439" priority="2082" stopIfTrue="1" operator="lessThan">
      <formula>0</formula>
    </cfRule>
    <cfRule type="cellIs" dxfId="11438" priority="2083" stopIfTrue="1" operator="greaterThan">
      <formula>0</formula>
    </cfRule>
  </conditionalFormatting>
  <conditionalFormatting sqref="P21:Q21">
    <cfRule type="cellIs" dxfId="11437" priority="2080" stopIfTrue="1" operator="lessThan">
      <formula>0</formula>
    </cfRule>
    <cfRule type="cellIs" dxfId="11436" priority="2081" stopIfTrue="1" operator="greaterThan">
      <formula>0</formula>
    </cfRule>
  </conditionalFormatting>
  <conditionalFormatting sqref="P21:Q21">
    <cfRule type="cellIs" dxfId="11435" priority="2078" stopIfTrue="1" operator="lessThan">
      <formula>0</formula>
    </cfRule>
    <cfRule type="cellIs" dxfId="11434" priority="2079" stopIfTrue="1" operator="greaterThan">
      <formula>0</formula>
    </cfRule>
  </conditionalFormatting>
  <conditionalFormatting sqref="P21:Q21">
    <cfRule type="cellIs" dxfId="11433" priority="2076" stopIfTrue="1" operator="lessThan">
      <formula>0</formula>
    </cfRule>
    <cfRule type="cellIs" dxfId="11432" priority="2077" stopIfTrue="1" operator="greaterThan">
      <formula>0</formula>
    </cfRule>
  </conditionalFormatting>
  <conditionalFormatting sqref="P21:Q21">
    <cfRule type="cellIs" dxfId="11431" priority="2074" stopIfTrue="1" operator="lessThan">
      <formula>0</formula>
    </cfRule>
    <cfRule type="cellIs" dxfId="11430" priority="2075" stopIfTrue="1" operator="greaterThan">
      <formula>0</formula>
    </cfRule>
  </conditionalFormatting>
  <conditionalFormatting sqref="P21:Q21">
    <cfRule type="cellIs" dxfId="11429" priority="2072" stopIfTrue="1" operator="lessThan">
      <formula>0</formula>
    </cfRule>
    <cfRule type="cellIs" dxfId="11428" priority="2073" stopIfTrue="1" operator="greaterThan">
      <formula>0</formula>
    </cfRule>
  </conditionalFormatting>
  <conditionalFormatting sqref="P21:Q21">
    <cfRule type="cellIs" dxfId="11427" priority="2070" stopIfTrue="1" operator="lessThan">
      <formula>0</formula>
    </cfRule>
    <cfRule type="cellIs" dxfId="11426" priority="2071" stopIfTrue="1" operator="greaterThan">
      <formula>0</formula>
    </cfRule>
  </conditionalFormatting>
  <conditionalFormatting sqref="P21:Q21">
    <cfRule type="cellIs" dxfId="11425" priority="2068" stopIfTrue="1" operator="lessThan">
      <formula>0</formula>
    </cfRule>
    <cfRule type="cellIs" dxfId="11424" priority="2069" stopIfTrue="1" operator="greaterThan">
      <formula>0</formula>
    </cfRule>
  </conditionalFormatting>
  <conditionalFormatting sqref="P21:Q21">
    <cfRule type="cellIs" dxfId="11423" priority="2066" stopIfTrue="1" operator="lessThan">
      <formula>0</formula>
    </cfRule>
    <cfRule type="cellIs" dxfId="11422" priority="2067" stopIfTrue="1" operator="greaterThan">
      <formula>0</formula>
    </cfRule>
  </conditionalFormatting>
  <conditionalFormatting sqref="P21:Q21">
    <cfRule type="cellIs" dxfId="11421" priority="2064" stopIfTrue="1" operator="lessThan">
      <formula>0</formula>
    </cfRule>
    <cfRule type="cellIs" dxfId="11420" priority="2065" stopIfTrue="1" operator="greaterThan">
      <formula>0</formula>
    </cfRule>
  </conditionalFormatting>
  <conditionalFormatting sqref="P21:Q21">
    <cfRule type="cellIs" dxfId="11419" priority="2062" stopIfTrue="1" operator="lessThan">
      <formula>0</formula>
    </cfRule>
    <cfRule type="cellIs" dxfId="11418" priority="2063" stopIfTrue="1" operator="greaterThan">
      <formula>0</formula>
    </cfRule>
  </conditionalFormatting>
  <conditionalFormatting sqref="P21:Q21">
    <cfRule type="cellIs" dxfId="11417" priority="2060" stopIfTrue="1" operator="lessThan">
      <formula>0</formula>
    </cfRule>
    <cfRule type="cellIs" dxfId="11416" priority="2061" stopIfTrue="1" operator="greaterThan">
      <formula>0</formula>
    </cfRule>
  </conditionalFormatting>
  <conditionalFormatting sqref="P21:Q21">
    <cfRule type="cellIs" dxfId="11415" priority="2058" stopIfTrue="1" operator="lessThan">
      <formula>0</formula>
    </cfRule>
    <cfRule type="cellIs" dxfId="11414" priority="2059" stopIfTrue="1" operator="greaterThan">
      <formula>0</formula>
    </cfRule>
  </conditionalFormatting>
  <conditionalFormatting sqref="P21:Q21">
    <cfRule type="cellIs" dxfId="11413" priority="2056" stopIfTrue="1" operator="lessThan">
      <formula>0</formula>
    </cfRule>
    <cfRule type="cellIs" dxfId="11412" priority="2057" stopIfTrue="1" operator="greaterThan">
      <formula>0</formula>
    </cfRule>
  </conditionalFormatting>
  <conditionalFormatting sqref="P21:Q21">
    <cfRule type="cellIs" dxfId="11411" priority="2054" stopIfTrue="1" operator="lessThan">
      <formula>0</formula>
    </cfRule>
    <cfRule type="cellIs" dxfId="11410" priority="2055" stopIfTrue="1" operator="greaterThan">
      <formula>0</formula>
    </cfRule>
  </conditionalFormatting>
  <conditionalFormatting sqref="P21:Q21">
    <cfRule type="cellIs" dxfId="11409" priority="2052" stopIfTrue="1" operator="lessThan">
      <formula>0</formula>
    </cfRule>
    <cfRule type="cellIs" dxfId="11408" priority="2053" stopIfTrue="1" operator="greaterThan">
      <formula>0</formula>
    </cfRule>
  </conditionalFormatting>
  <conditionalFormatting sqref="P21:Q21">
    <cfRule type="cellIs" dxfId="11407" priority="2050" stopIfTrue="1" operator="lessThan">
      <formula>0</formula>
    </cfRule>
    <cfRule type="cellIs" dxfId="11406" priority="2051" stopIfTrue="1" operator="greaterThan">
      <formula>0</formula>
    </cfRule>
  </conditionalFormatting>
  <conditionalFormatting sqref="P21:Q21">
    <cfRule type="cellIs" dxfId="11405" priority="2048" stopIfTrue="1" operator="lessThan">
      <formula>0</formula>
    </cfRule>
    <cfRule type="cellIs" dxfId="11404" priority="2049" stopIfTrue="1" operator="greaterThan">
      <formula>0</formula>
    </cfRule>
  </conditionalFormatting>
  <conditionalFormatting sqref="P21:Q21">
    <cfRule type="cellIs" dxfId="11403" priority="2046" stopIfTrue="1" operator="lessThan">
      <formula>0</formula>
    </cfRule>
    <cfRule type="cellIs" dxfId="11402" priority="2047" stopIfTrue="1" operator="greaterThan">
      <formula>0</formula>
    </cfRule>
  </conditionalFormatting>
  <conditionalFormatting sqref="P21:Q21">
    <cfRule type="cellIs" dxfId="11401" priority="2044" stopIfTrue="1" operator="lessThan">
      <formula>0</formula>
    </cfRule>
    <cfRule type="cellIs" dxfId="11400" priority="2045" stopIfTrue="1" operator="greaterThan">
      <formula>0</formula>
    </cfRule>
  </conditionalFormatting>
  <conditionalFormatting sqref="P21:Q21">
    <cfRule type="cellIs" dxfId="11399" priority="2042" stopIfTrue="1" operator="lessThan">
      <formula>0</formula>
    </cfRule>
    <cfRule type="cellIs" dxfId="11398" priority="2043" stopIfTrue="1" operator="greaterThan">
      <formula>0</formula>
    </cfRule>
  </conditionalFormatting>
  <conditionalFormatting sqref="P21:Q21">
    <cfRule type="cellIs" dxfId="11397" priority="2040" stopIfTrue="1" operator="lessThan">
      <formula>0</formula>
    </cfRule>
    <cfRule type="cellIs" dxfId="11396" priority="2041" stopIfTrue="1" operator="greaterThan">
      <formula>0</formula>
    </cfRule>
  </conditionalFormatting>
  <conditionalFormatting sqref="P21:Q21">
    <cfRule type="cellIs" dxfId="11395" priority="2038" stopIfTrue="1" operator="lessThan">
      <formula>0</formula>
    </cfRule>
    <cfRule type="cellIs" dxfId="11394" priority="2039" stopIfTrue="1" operator="greaterThan">
      <formula>0</formula>
    </cfRule>
  </conditionalFormatting>
  <conditionalFormatting sqref="P21:Q21">
    <cfRule type="cellIs" dxfId="11393" priority="2036" stopIfTrue="1" operator="lessThan">
      <formula>0</formula>
    </cfRule>
    <cfRule type="cellIs" dxfId="11392" priority="2037" stopIfTrue="1" operator="greaterThan">
      <formula>0</formula>
    </cfRule>
  </conditionalFormatting>
  <conditionalFormatting sqref="P21:Q21">
    <cfRule type="cellIs" dxfId="11391" priority="2034" stopIfTrue="1" operator="lessThan">
      <formula>0</formula>
    </cfRule>
    <cfRule type="cellIs" dxfId="11390" priority="2035" stopIfTrue="1" operator="greaterThan">
      <formula>0</formula>
    </cfRule>
  </conditionalFormatting>
  <conditionalFormatting sqref="P21:Q21">
    <cfRule type="cellIs" dxfId="11389" priority="2032" stopIfTrue="1" operator="lessThan">
      <formula>0</formula>
    </cfRule>
    <cfRule type="cellIs" dxfId="11388" priority="2033" stopIfTrue="1" operator="greaterThan">
      <formula>0</formula>
    </cfRule>
  </conditionalFormatting>
  <conditionalFormatting sqref="P21:Q21">
    <cfRule type="cellIs" dxfId="11387" priority="2030" stopIfTrue="1" operator="lessThan">
      <formula>0</formula>
    </cfRule>
    <cfRule type="cellIs" dxfId="11386" priority="2031" stopIfTrue="1" operator="greaterThan">
      <formula>0</formula>
    </cfRule>
  </conditionalFormatting>
  <conditionalFormatting sqref="P21:Q21">
    <cfRule type="cellIs" dxfId="11385" priority="2028" stopIfTrue="1" operator="lessThan">
      <formula>0</formula>
    </cfRule>
    <cfRule type="cellIs" dxfId="11384" priority="2029" stopIfTrue="1" operator="greaterThan">
      <formula>0</formula>
    </cfRule>
  </conditionalFormatting>
  <conditionalFormatting sqref="P21:Q21">
    <cfRule type="cellIs" dxfId="11383" priority="2026" stopIfTrue="1" operator="lessThan">
      <formula>0</formula>
    </cfRule>
    <cfRule type="cellIs" dxfId="11382" priority="2027" stopIfTrue="1" operator="greaterThan">
      <formula>0</formula>
    </cfRule>
  </conditionalFormatting>
  <conditionalFormatting sqref="P21:Q21">
    <cfRule type="cellIs" dxfId="11381" priority="2024" stopIfTrue="1" operator="lessThan">
      <formula>0</formula>
    </cfRule>
    <cfRule type="cellIs" dxfId="11380" priority="2025" stopIfTrue="1" operator="greaterThan">
      <formula>0</formula>
    </cfRule>
  </conditionalFormatting>
  <conditionalFormatting sqref="P21:Q21">
    <cfRule type="cellIs" dxfId="11379" priority="2022" stopIfTrue="1" operator="lessThan">
      <formula>0</formula>
    </cfRule>
    <cfRule type="cellIs" dxfId="11378" priority="2023" stopIfTrue="1" operator="greaterThan">
      <formula>0</formula>
    </cfRule>
  </conditionalFormatting>
  <conditionalFormatting sqref="P23:Q23">
    <cfRule type="cellIs" dxfId="11377" priority="2020" stopIfTrue="1" operator="lessThan">
      <formula>0</formula>
    </cfRule>
    <cfRule type="cellIs" dxfId="11376" priority="2021" stopIfTrue="1" operator="greaterThan">
      <formula>0</formula>
    </cfRule>
  </conditionalFormatting>
  <conditionalFormatting sqref="P23:Q23">
    <cfRule type="cellIs" dxfId="11375" priority="2018" stopIfTrue="1" operator="lessThan">
      <formula>0</formula>
    </cfRule>
    <cfRule type="cellIs" dxfId="11374" priority="2019" stopIfTrue="1" operator="greaterThan">
      <formula>0</formula>
    </cfRule>
  </conditionalFormatting>
  <conditionalFormatting sqref="P23:Q23">
    <cfRule type="cellIs" dxfId="11373" priority="2016" stopIfTrue="1" operator="lessThan">
      <formula>0</formula>
    </cfRule>
    <cfRule type="cellIs" dxfId="11372" priority="2017" stopIfTrue="1" operator="greaterThan">
      <formula>0</formula>
    </cfRule>
  </conditionalFormatting>
  <conditionalFormatting sqref="P23:Q23">
    <cfRule type="cellIs" dxfId="11371" priority="2014" stopIfTrue="1" operator="lessThan">
      <formula>0</formula>
    </cfRule>
    <cfRule type="cellIs" dxfId="11370" priority="2015" stopIfTrue="1" operator="greaterThan">
      <formula>0</formula>
    </cfRule>
  </conditionalFormatting>
  <conditionalFormatting sqref="P23:Q23">
    <cfRule type="cellIs" dxfId="11369" priority="2012" stopIfTrue="1" operator="lessThan">
      <formula>0</formula>
    </cfRule>
    <cfRule type="cellIs" dxfId="11368" priority="2013" stopIfTrue="1" operator="greaterThan">
      <formula>0</formula>
    </cfRule>
  </conditionalFormatting>
  <conditionalFormatting sqref="P23:Q23">
    <cfRule type="cellIs" dxfId="11367" priority="2010" stopIfTrue="1" operator="lessThan">
      <formula>0</formula>
    </cfRule>
    <cfRule type="cellIs" dxfId="11366" priority="2011" stopIfTrue="1" operator="greaterThan">
      <formula>0</formula>
    </cfRule>
  </conditionalFormatting>
  <conditionalFormatting sqref="P23:Q23">
    <cfRule type="cellIs" dxfId="11365" priority="2008" stopIfTrue="1" operator="lessThan">
      <formula>0</formula>
    </cfRule>
    <cfRule type="cellIs" dxfId="11364" priority="2009" stopIfTrue="1" operator="greaterThan">
      <formula>0</formula>
    </cfRule>
  </conditionalFormatting>
  <conditionalFormatting sqref="P23:Q23">
    <cfRule type="cellIs" dxfId="11363" priority="2006" stopIfTrue="1" operator="lessThan">
      <formula>0</formula>
    </cfRule>
    <cfRule type="cellIs" dxfId="11362" priority="2007" stopIfTrue="1" operator="greaterThan">
      <formula>0</formula>
    </cfRule>
  </conditionalFormatting>
  <conditionalFormatting sqref="P23:Q23">
    <cfRule type="cellIs" dxfId="11361" priority="2004" stopIfTrue="1" operator="lessThan">
      <formula>0</formula>
    </cfRule>
    <cfRule type="cellIs" dxfId="11360" priority="2005" stopIfTrue="1" operator="greaterThan">
      <formula>0</formula>
    </cfRule>
  </conditionalFormatting>
  <conditionalFormatting sqref="P23:Q23">
    <cfRule type="cellIs" dxfId="11359" priority="2002" stopIfTrue="1" operator="lessThan">
      <formula>0</formula>
    </cfRule>
    <cfRule type="cellIs" dxfId="11358" priority="2003" stopIfTrue="1" operator="greaterThan">
      <formula>0</formula>
    </cfRule>
  </conditionalFormatting>
  <conditionalFormatting sqref="P23:Q23">
    <cfRule type="cellIs" dxfId="11357" priority="2000" stopIfTrue="1" operator="lessThan">
      <formula>0</formula>
    </cfRule>
    <cfRule type="cellIs" dxfId="11356" priority="2001" stopIfTrue="1" operator="greaterThan">
      <formula>0</formula>
    </cfRule>
  </conditionalFormatting>
  <conditionalFormatting sqref="P23:Q23">
    <cfRule type="cellIs" dxfId="11355" priority="1998" stopIfTrue="1" operator="lessThan">
      <formula>0</formula>
    </cfRule>
    <cfRule type="cellIs" dxfId="11354" priority="1999" stopIfTrue="1" operator="greaterThan">
      <formula>0</formula>
    </cfRule>
  </conditionalFormatting>
  <conditionalFormatting sqref="P23:Q23">
    <cfRule type="cellIs" dxfId="11353" priority="1996" stopIfTrue="1" operator="lessThan">
      <formula>0</formula>
    </cfRule>
    <cfRule type="cellIs" dxfId="11352" priority="1997" stopIfTrue="1" operator="greaterThan">
      <formula>0</formula>
    </cfRule>
  </conditionalFormatting>
  <conditionalFormatting sqref="P23:Q23">
    <cfRule type="cellIs" dxfId="11351" priority="1994" stopIfTrue="1" operator="lessThan">
      <formula>0</formula>
    </cfRule>
    <cfRule type="cellIs" dxfId="11350" priority="1995" stopIfTrue="1" operator="greaterThan">
      <formula>0</formula>
    </cfRule>
  </conditionalFormatting>
  <conditionalFormatting sqref="P23:Q23">
    <cfRule type="cellIs" dxfId="11349" priority="1992" stopIfTrue="1" operator="lessThan">
      <formula>0</formula>
    </cfRule>
    <cfRule type="cellIs" dxfId="11348" priority="1993" stopIfTrue="1" operator="greaterThan">
      <formula>0</formula>
    </cfRule>
  </conditionalFormatting>
  <conditionalFormatting sqref="P23:Q23">
    <cfRule type="cellIs" dxfId="11347" priority="1990" stopIfTrue="1" operator="lessThan">
      <formula>0</formula>
    </cfRule>
    <cfRule type="cellIs" dxfId="11346" priority="1991" stopIfTrue="1" operator="greaterThan">
      <formula>0</formula>
    </cfRule>
  </conditionalFormatting>
  <conditionalFormatting sqref="P23:Q23">
    <cfRule type="cellIs" dxfId="11345" priority="1988" stopIfTrue="1" operator="lessThan">
      <formula>0</formula>
    </cfRule>
    <cfRule type="cellIs" dxfId="11344" priority="1989" stopIfTrue="1" operator="greaterThan">
      <formula>0</formula>
    </cfRule>
  </conditionalFormatting>
  <conditionalFormatting sqref="P23:Q23">
    <cfRule type="cellIs" dxfId="11343" priority="1986" stopIfTrue="1" operator="lessThan">
      <formula>0</formula>
    </cfRule>
    <cfRule type="cellIs" dxfId="11342" priority="1987" stopIfTrue="1" operator="greaterThan">
      <formula>0</formula>
    </cfRule>
  </conditionalFormatting>
  <conditionalFormatting sqref="P23:Q23">
    <cfRule type="cellIs" dxfId="11341" priority="1984" stopIfTrue="1" operator="lessThan">
      <formula>0</formula>
    </cfRule>
    <cfRule type="cellIs" dxfId="11340" priority="1985" stopIfTrue="1" operator="greaterThan">
      <formula>0</formula>
    </cfRule>
  </conditionalFormatting>
  <conditionalFormatting sqref="P23:Q23">
    <cfRule type="cellIs" dxfId="11339" priority="1982" stopIfTrue="1" operator="lessThan">
      <formula>0</formula>
    </cfRule>
    <cfRule type="cellIs" dxfId="11338" priority="1983" stopIfTrue="1" operator="greaterThan">
      <formula>0</formula>
    </cfRule>
  </conditionalFormatting>
  <conditionalFormatting sqref="P23:Q23">
    <cfRule type="cellIs" dxfId="11337" priority="1980" stopIfTrue="1" operator="lessThan">
      <formula>0</formula>
    </cfRule>
    <cfRule type="cellIs" dxfId="11336" priority="1981" stopIfTrue="1" operator="greaterThan">
      <formula>0</formula>
    </cfRule>
  </conditionalFormatting>
  <conditionalFormatting sqref="P23:Q23">
    <cfRule type="cellIs" dxfId="11335" priority="1978" stopIfTrue="1" operator="lessThan">
      <formula>0</formula>
    </cfRule>
    <cfRule type="cellIs" dxfId="11334" priority="1979" stopIfTrue="1" operator="greaterThan">
      <formula>0</formula>
    </cfRule>
  </conditionalFormatting>
  <conditionalFormatting sqref="P23:Q23">
    <cfRule type="cellIs" dxfId="11333" priority="1976" stopIfTrue="1" operator="lessThan">
      <formula>0</formula>
    </cfRule>
    <cfRule type="cellIs" dxfId="11332" priority="1977" stopIfTrue="1" operator="greaterThan">
      <formula>0</formula>
    </cfRule>
  </conditionalFormatting>
  <conditionalFormatting sqref="P23:Q23">
    <cfRule type="cellIs" dxfId="11331" priority="1974" stopIfTrue="1" operator="lessThan">
      <formula>0</formula>
    </cfRule>
    <cfRule type="cellIs" dxfId="11330" priority="1975" stopIfTrue="1" operator="greaterThan">
      <formula>0</formula>
    </cfRule>
  </conditionalFormatting>
  <conditionalFormatting sqref="P23:Q23">
    <cfRule type="cellIs" dxfId="11329" priority="1972" stopIfTrue="1" operator="lessThan">
      <formula>0</formula>
    </cfRule>
    <cfRule type="cellIs" dxfId="11328" priority="1973" stopIfTrue="1" operator="greaterThan">
      <formula>0</formula>
    </cfRule>
  </conditionalFormatting>
  <conditionalFormatting sqref="P23:Q23">
    <cfRule type="cellIs" dxfId="11327" priority="1970" stopIfTrue="1" operator="lessThan">
      <formula>0</formula>
    </cfRule>
    <cfRule type="cellIs" dxfId="11326" priority="1971" stopIfTrue="1" operator="greaterThan">
      <formula>0</formula>
    </cfRule>
  </conditionalFormatting>
  <conditionalFormatting sqref="P23:Q23">
    <cfRule type="cellIs" dxfId="11325" priority="1968" stopIfTrue="1" operator="lessThan">
      <formula>0</formula>
    </cfRule>
    <cfRule type="cellIs" dxfId="11324" priority="1969" stopIfTrue="1" operator="greaterThan">
      <formula>0</formula>
    </cfRule>
  </conditionalFormatting>
  <conditionalFormatting sqref="P23:Q23">
    <cfRule type="cellIs" dxfId="11323" priority="1966" stopIfTrue="1" operator="lessThan">
      <formula>0</formula>
    </cfRule>
    <cfRule type="cellIs" dxfId="11322" priority="1967" stopIfTrue="1" operator="greaterThan">
      <formula>0</formula>
    </cfRule>
  </conditionalFormatting>
  <conditionalFormatting sqref="P23:Q23">
    <cfRule type="cellIs" dxfId="11321" priority="1964" stopIfTrue="1" operator="lessThan">
      <formula>0</formula>
    </cfRule>
    <cfRule type="cellIs" dxfId="11320" priority="1965" stopIfTrue="1" operator="greaterThan">
      <formula>0</formula>
    </cfRule>
  </conditionalFormatting>
  <conditionalFormatting sqref="P23:Q23">
    <cfRule type="cellIs" dxfId="11319" priority="1962" stopIfTrue="1" operator="lessThan">
      <formula>0</formula>
    </cfRule>
    <cfRule type="cellIs" dxfId="11318" priority="1963" stopIfTrue="1" operator="greaterThan">
      <formula>0</formula>
    </cfRule>
  </conditionalFormatting>
  <conditionalFormatting sqref="P23:Q23">
    <cfRule type="cellIs" dxfId="11317" priority="1960" stopIfTrue="1" operator="lessThan">
      <formula>0</formula>
    </cfRule>
    <cfRule type="cellIs" dxfId="11316" priority="1961" stopIfTrue="1" operator="greaterThan">
      <formula>0</formula>
    </cfRule>
  </conditionalFormatting>
  <conditionalFormatting sqref="P23:Q23">
    <cfRule type="cellIs" dxfId="11315" priority="1958" stopIfTrue="1" operator="lessThan">
      <formula>0</formula>
    </cfRule>
    <cfRule type="cellIs" dxfId="11314" priority="1959" stopIfTrue="1" operator="greaterThan">
      <formula>0</formula>
    </cfRule>
  </conditionalFormatting>
  <conditionalFormatting sqref="P23:Q23">
    <cfRule type="cellIs" dxfId="11313" priority="1956" stopIfTrue="1" operator="lessThan">
      <formula>0</formula>
    </cfRule>
    <cfRule type="cellIs" dxfId="11312" priority="1957" stopIfTrue="1" operator="greaterThan">
      <formula>0</formula>
    </cfRule>
  </conditionalFormatting>
  <conditionalFormatting sqref="P23:Q23">
    <cfRule type="cellIs" dxfId="11311" priority="1954" stopIfTrue="1" operator="lessThan">
      <formula>0</formula>
    </cfRule>
    <cfRule type="cellIs" dxfId="11310" priority="1955" stopIfTrue="1" operator="greaterThan">
      <formula>0</formula>
    </cfRule>
  </conditionalFormatting>
  <conditionalFormatting sqref="P23:Q23">
    <cfRule type="cellIs" dxfId="11309" priority="1952" stopIfTrue="1" operator="lessThan">
      <formula>0</formula>
    </cfRule>
    <cfRule type="cellIs" dxfId="11308" priority="1953" stopIfTrue="1" operator="greaterThan">
      <formula>0</formula>
    </cfRule>
  </conditionalFormatting>
  <conditionalFormatting sqref="P23:Q23">
    <cfRule type="cellIs" dxfId="11307" priority="1950" stopIfTrue="1" operator="lessThan">
      <formula>0</formula>
    </cfRule>
    <cfRule type="cellIs" dxfId="11306" priority="1951" stopIfTrue="1" operator="greaterThan">
      <formula>0</formula>
    </cfRule>
  </conditionalFormatting>
  <conditionalFormatting sqref="P23:Q23">
    <cfRule type="cellIs" dxfId="11305" priority="1948" stopIfTrue="1" operator="lessThan">
      <formula>0</formula>
    </cfRule>
    <cfRule type="cellIs" dxfId="11304" priority="1949" stopIfTrue="1" operator="greaterThan">
      <formula>0</formula>
    </cfRule>
  </conditionalFormatting>
  <conditionalFormatting sqref="P23:Q23">
    <cfRule type="cellIs" dxfId="11303" priority="1946" stopIfTrue="1" operator="lessThan">
      <formula>0</formula>
    </cfRule>
    <cfRule type="cellIs" dxfId="11302" priority="1947" stopIfTrue="1" operator="greaterThan">
      <formula>0</formula>
    </cfRule>
  </conditionalFormatting>
  <conditionalFormatting sqref="P23:Q23">
    <cfRule type="cellIs" dxfId="11301" priority="1944" stopIfTrue="1" operator="lessThan">
      <formula>0</formula>
    </cfRule>
    <cfRule type="cellIs" dxfId="11300" priority="1945" stopIfTrue="1" operator="greaterThan">
      <formula>0</formula>
    </cfRule>
  </conditionalFormatting>
  <conditionalFormatting sqref="P23:Q23">
    <cfRule type="cellIs" dxfId="11299" priority="1942" stopIfTrue="1" operator="lessThan">
      <formula>0</formula>
    </cfRule>
    <cfRule type="cellIs" dxfId="11298" priority="1943" stopIfTrue="1" operator="greaterThan">
      <formula>0</formula>
    </cfRule>
  </conditionalFormatting>
  <conditionalFormatting sqref="P23:Q23">
    <cfRule type="cellIs" dxfId="11297" priority="1940" stopIfTrue="1" operator="lessThan">
      <formula>0</formula>
    </cfRule>
    <cfRule type="cellIs" dxfId="11296" priority="1941" stopIfTrue="1" operator="greaterThan">
      <formula>0</formula>
    </cfRule>
  </conditionalFormatting>
  <conditionalFormatting sqref="P23:Q23">
    <cfRule type="cellIs" dxfId="11295" priority="1938" stopIfTrue="1" operator="lessThan">
      <formula>0</formula>
    </cfRule>
    <cfRule type="cellIs" dxfId="11294" priority="1939" stopIfTrue="1" operator="greaterThan">
      <formula>0</formula>
    </cfRule>
  </conditionalFormatting>
  <conditionalFormatting sqref="P25:Q25">
    <cfRule type="cellIs" dxfId="11293" priority="1936" stopIfTrue="1" operator="lessThan">
      <formula>0</formula>
    </cfRule>
    <cfRule type="cellIs" dxfId="11292" priority="1937" stopIfTrue="1" operator="greaterThan">
      <formula>0</formula>
    </cfRule>
  </conditionalFormatting>
  <conditionalFormatting sqref="P25:Q25">
    <cfRule type="cellIs" dxfId="11291" priority="1934" stopIfTrue="1" operator="lessThan">
      <formula>0</formula>
    </cfRule>
    <cfRule type="cellIs" dxfId="11290" priority="1935" stopIfTrue="1" operator="greaterThan">
      <formula>0</formula>
    </cfRule>
  </conditionalFormatting>
  <conditionalFormatting sqref="P25:Q25">
    <cfRule type="cellIs" dxfId="11289" priority="1932" stopIfTrue="1" operator="lessThan">
      <formula>0</formula>
    </cfRule>
    <cfRule type="cellIs" dxfId="11288" priority="1933" stopIfTrue="1" operator="greaterThan">
      <formula>0</formula>
    </cfRule>
  </conditionalFormatting>
  <conditionalFormatting sqref="P25:Q25">
    <cfRule type="cellIs" dxfId="11287" priority="1930" stopIfTrue="1" operator="lessThan">
      <formula>0</formula>
    </cfRule>
    <cfRule type="cellIs" dxfId="11286" priority="1931" stopIfTrue="1" operator="greaterThan">
      <formula>0</formula>
    </cfRule>
  </conditionalFormatting>
  <conditionalFormatting sqref="P25:Q25">
    <cfRule type="cellIs" dxfId="11285" priority="1928" stopIfTrue="1" operator="lessThan">
      <formula>0</formula>
    </cfRule>
    <cfRule type="cellIs" dxfId="11284" priority="1929" stopIfTrue="1" operator="greaterThan">
      <formula>0</formula>
    </cfRule>
  </conditionalFormatting>
  <conditionalFormatting sqref="P25:Q25">
    <cfRule type="cellIs" dxfId="11283" priority="1926" stopIfTrue="1" operator="lessThan">
      <formula>0</formula>
    </cfRule>
    <cfRule type="cellIs" dxfId="11282" priority="1927" stopIfTrue="1" operator="greaterThan">
      <formula>0</formula>
    </cfRule>
  </conditionalFormatting>
  <conditionalFormatting sqref="P25:Q25">
    <cfRule type="cellIs" dxfId="11281" priority="1924" stopIfTrue="1" operator="lessThan">
      <formula>0</formula>
    </cfRule>
    <cfRule type="cellIs" dxfId="11280" priority="1925" stopIfTrue="1" operator="greaterThan">
      <formula>0</formula>
    </cfRule>
  </conditionalFormatting>
  <conditionalFormatting sqref="P25:Q25">
    <cfRule type="cellIs" dxfId="11279" priority="1922" stopIfTrue="1" operator="lessThan">
      <formula>0</formula>
    </cfRule>
    <cfRule type="cellIs" dxfId="11278" priority="1923" stopIfTrue="1" operator="greaterThan">
      <formula>0</formula>
    </cfRule>
  </conditionalFormatting>
  <conditionalFormatting sqref="P25:Q25">
    <cfRule type="cellIs" dxfId="11277" priority="1920" stopIfTrue="1" operator="lessThan">
      <formula>0</formula>
    </cfRule>
    <cfRule type="cellIs" dxfId="11276" priority="1921" stopIfTrue="1" operator="greaterThan">
      <formula>0</formula>
    </cfRule>
  </conditionalFormatting>
  <conditionalFormatting sqref="P25:Q25">
    <cfRule type="cellIs" dxfId="11275" priority="1918" stopIfTrue="1" operator="lessThan">
      <formula>0</formula>
    </cfRule>
    <cfRule type="cellIs" dxfId="11274" priority="1919" stopIfTrue="1" operator="greaterThan">
      <formula>0</formula>
    </cfRule>
  </conditionalFormatting>
  <conditionalFormatting sqref="P25:Q25">
    <cfRule type="cellIs" dxfId="11273" priority="1916" stopIfTrue="1" operator="lessThan">
      <formula>0</formula>
    </cfRule>
    <cfRule type="cellIs" dxfId="11272" priority="1917" stopIfTrue="1" operator="greaterThan">
      <formula>0</formula>
    </cfRule>
  </conditionalFormatting>
  <conditionalFormatting sqref="P25:Q25">
    <cfRule type="cellIs" dxfId="11271" priority="1914" stopIfTrue="1" operator="lessThan">
      <formula>0</formula>
    </cfRule>
    <cfRule type="cellIs" dxfId="11270" priority="1915" stopIfTrue="1" operator="greaterThan">
      <formula>0</formula>
    </cfRule>
  </conditionalFormatting>
  <conditionalFormatting sqref="P25:Q25">
    <cfRule type="cellIs" dxfId="11269" priority="1912" stopIfTrue="1" operator="lessThan">
      <formula>0</formula>
    </cfRule>
    <cfRule type="cellIs" dxfId="11268" priority="1913" stopIfTrue="1" operator="greaterThan">
      <formula>0</formula>
    </cfRule>
  </conditionalFormatting>
  <conditionalFormatting sqref="P25:Q25">
    <cfRule type="cellIs" dxfId="11267" priority="1910" stopIfTrue="1" operator="lessThan">
      <formula>0</formula>
    </cfRule>
    <cfRule type="cellIs" dxfId="11266" priority="1911" stopIfTrue="1" operator="greaterThan">
      <formula>0</formula>
    </cfRule>
  </conditionalFormatting>
  <conditionalFormatting sqref="P25:Q25">
    <cfRule type="cellIs" dxfId="11265" priority="1908" stopIfTrue="1" operator="lessThan">
      <formula>0</formula>
    </cfRule>
    <cfRule type="cellIs" dxfId="11264" priority="1909" stopIfTrue="1" operator="greaterThan">
      <formula>0</formula>
    </cfRule>
  </conditionalFormatting>
  <conditionalFormatting sqref="P25:Q25">
    <cfRule type="cellIs" dxfId="11263" priority="1906" stopIfTrue="1" operator="lessThan">
      <formula>0</formula>
    </cfRule>
    <cfRule type="cellIs" dxfId="11262" priority="1907" stopIfTrue="1" operator="greaterThan">
      <formula>0</formula>
    </cfRule>
  </conditionalFormatting>
  <conditionalFormatting sqref="P25:Q25">
    <cfRule type="cellIs" dxfId="11261" priority="1904" stopIfTrue="1" operator="lessThan">
      <formula>0</formula>
    </cfRule>
    <cfRule type="cellIs" dxfId="11260" priority="1905" stopIfTrue="1" operator="greaterThan">
      <formula>0</formula>
    </cfRule>
  </conditionalFormatting>
  <conditionalFormatting sqref="P25:Q25">
    <cfRule type="cellIs" dxfId="11259" priority="1902" stopIfTrue="1" operator="lessThan">
      <formula>0</formula>
    </cfRule>
    <cfRule type="cellIs" dxfId="11258" priority="1903" stopIfTrue="1" operator="greaterThan">
      <formula>0</formula>
    </cfRule>
  </conditionalFormatting>
  <conditionalFormatting sqref="P25:Q25">
    <cfRule type="cellIs" dxfId="11257" priority="1900" stopIfTrue="1" operator="lessThan">
      <formula>0</formula>
    </cfRule>
    <cfRule type="cellIs" dxfId="11256" priority="1901" stopIfTrue="1" operator="greaterThan">
      <formula>0</formula>
    </cfRule>
  </conditionalFormatting>
  <conditionalFormatting sqref="P25:Q25">
    <cfRule type="cellIs" dxfId="11255" priority="1898" stopIfTrue="1" operator="lessThan">
      <formula>0</formula>
    </cfRule>
    <cfRule type="cellIs" dxfId="11254" priority="1899" stopIfTrue="1" operator="greaterThan">
      <formula>0</formula>
    </cfRule>
  </conditionalFormatting>
  <conditionalFormatting sqref="P25:Q25">
    <cfRule type="cellIs" dxfId="11253" priority="1896" stopIfTrue="1" operator="lessThan">
      <formula>0</formula>
    </cfRule>
    <cfRule type="cellIs" dxfId="11252" priority="1897" stopIfTrue="1" operator="greaterThan">
      <formula>0</formula>
    </cfRule>
  </conditionalFormatting>
  <conditionalFormatting sqref="P25:Q25">
    <cfRule type="cellIs" dxfId="11251" priority="1894" stopIfTrue="1" operator="lessThan">
      <formula>0</formula>
    </cfRule>
    <cfRule type="cellIs" dxfId="11250" priority="1895" stopIfTrue="1" operator="greaterThan">
      <formula>0</formula>
    </cfRule>
  </conditionalFormatting>
  <conditionalFormatting sqref="P25:Q25">
    <cfRule type="cellIs" dxfId="11249" priority="1892" stopIfTrue="1" operator="lessThan">
      <formula>0</formula>
    </cfRule>
    <cfRule type="cellIs" dxfId="11248" priority="1893" stopIfTrue="1" operator="greaterThan">
      <formula>0</formula>
    </cfRule>
  </conditionalFormatting>
  <conditionalFormatting sqref="P25:Q25">
    <cfRule type="cellIs" dxfId="11247" priority="1890" stopIfTrue="1" operator="lessThan">
      <formula>0</formula>
    </cfRule>
    <cfRule type="cellIs" dxfId="11246" priority="1891" stopIfTrue="1" operator="greaterThan">
      <formula>0</formula>
    </cfRule>
  </conditionalFormatting>
  <conditionalFormatting sqref="P25:Q25">
    <cfRule type="cellIs" dxfId="11245" priority="1888" stopIfTrue="1" operator="lessThan">
      <formula>0</formula>
    </cfRule>
    <cfRule type="cellIs" dxfId="11244" priority="1889" stopIfTrue="1" operator="greaterThan">
      <formula>0</formula>
    </cfRule>
  </conditionalFormatting>
  <conditionalFormatting sqref="P25:Q25">
    <cfRule type="cellIs" dxfId="11243" priority="1886" stopIfTrue="1" operator="lessThan">
      <formula>0</formula>
    </cfRule>
    <cfRule type="cellIs" dxfId="11242" priority="1887" stopIfTrue="1" operator="greaterThan">
      <formula>0</formula>
    </cfRule>
  </conditionalFormatting>
  <conditionalFormatting sqref="P25:Q25">
    <cfRule type="cellIs" dxfId="11241" priority="1884" stopIfTrue="1" operator="lessThan">
      <formula>0</formula>
    </cfRule>
    <cfRule type="cellIs" dxfId="11240" priority="1885" stopIfTrue="1" operator="greaterThan">
      <formula>0</formula>
    </cfRule>
  </conditionalFormatting>
  <conditionalFormatting sqref="P25:Q25">
    <cfRule type="cellIs" dxfId="11239" priority="1882" stopIfTrue="1" operator="lessThan">
      <formula>0</formula>
    </cfRule>
    <cfRule type="cellIs" dxfId="11238" priority="1883" stopIfTrue="1" operator="greaterThan">
      <formula>0</formula>
    </cfRule>
  </conditionalFormatting>
  <conditionalFormatting sqref="P25:Q25">
    <cfRule type="cellIs" dxfId="11237" priority="1880" stopIfTrue="1" operator="lessThan">
      <formula>0</formula>
    </cfRule>
    <cfRule type="cellIs" dxfId="11236" priority="1881" stopIfTrue="1" operator="greaterThan">
      <formula>0</formula>
    </cfRule>
  </conditionalFormatting>
  <conditionalFormatting sqref="P25:Q25">
    <cfRule type="cellIs" dxfId="11235" priority="1878" stopIfTrue="1" operator="lessThan">
      <formula>0</formula>
    </cfRule>
    <cfRule type="cellIs" dxfId="11234" priority="1879" stopIfTrue="1" operator="greaterThan">
      <formula>0</formula>
    </cfRule>
  </conditionalFormatting>
  <conditionalFormatting sqref="P25:Q25">
    <cfRule type="cellIs" dxfId="11233" priority="1876" stopIfTrue="1" operator="lessThan">
      <formula>0</formula>
    </cfRule>
    <cfRule type="cellIs" dxfId="11232" priority="1877" stopIfTrue="1" operator="greaterThan">
      <formula>0</formula>
    </cfRule>
  </conditionalFormatting>
  <conditionalFormatting sqref="P25:Q25">
    <cfRule type="cellIs" dxfId="11231" priority="1874" stopIfTrue="1" operator="lessThan">
      <formula>0</formula>
    </cfRule>
    <cfRule type="cellIs" dxfId="11230" priority="1875" stopIfTrue="1" operator="greaterThan">
      <formula>0</formula>
    </cfRule>
  </conditionalFormatting>
  <conditionalFormatting sqref="P25:Q25">
    <cfRule type="cellIs" dxfId="11229" priority="1872" stopIfTrue="1" operator="lessThan">
      <formula>0</formula>
    </cfRule>
    <cfRule type="cellIs" dxfId="11228" priority="1873" stopIfTrue="1" operator="greaterThan">
      <formula>0</formula>
    </cfRule>
  </conditionalFormatting>
  <conditionalFormatting sqref="P25:Q25">
    <cfRule type="cellIs" dxfId="11227" priority="1870" stopIfTrue="1" operator="lessThan">
      <formula>0</formula>
    </cfRule>
    <cfRule type="cellIs" dxfId="11226" priority="1871" stopIfTrue="1" operator="greaterThan">
      <formula>0</formula>
    </cfRule>
  </conditionalFormatting>
  <conditionalFormatting sqref="P25:Q25">
    <cfRule type="cellIs" dxfId="11225" priority="1868" stopIfTrue="1" operator="lessThan">
      <formula>0</formula>
    </cfRule>
    <cfRule type="cellIs" dxfId="11224" priority="1869" stopIfTrue="1" operator="greaterThan">
      <formula>0</formula>
    </cfRule>
  </conditionalFormatting>
  <conditionalFormatting sqref="P25:Q25">
    <cfRule type="cellIs" dxfId="11223" priority="1866" stopIfTrue="1" operator="lessThan">
      <formula>0</formula>
    </cfRule>
    <cfRule type="cellIs" dxfId="11222" priority="1867" stopIfTrue="1" operator="greaterThan">
      <formula>0</formula>
    </cfRule>
  </conditionalFormatting>
  <conditionalFormatting sqref="P25:Q25">
    <cfRule type="cellIs" dxfId="11221" priority="1864" stopIfTrue="1" operator="lessThan">
      <formula>0</formula>
    </cfRule>
    <cfRule type="cellIs" dxfId="11220" priority="1865" stopIfTrue="1" operator="greaterThan">
      <formula>0</formula>
    </cfRule>
  </conditionalFormatting>
  <conditionalFormatting sqref="P25:Q25">
    <cfRule type="cellIs" dxfId="11219" priority="1862" stopIfTrue="1" operator="lessThan">
      <formula>0</formula>
    </cfRule>
    <cfRule type="cellIs" dxfId="11218" priority="1863" stopIfTrue="1" operator="greaterThan">
      <formula>0</formula>
    </cfRule>
  </conditionalFormatting>
  <conditionalFormatting sqref="P25:Q25">
    <cfRule type="cellIs" dxfId="11217" priority="1860" stopIfTrue="1" operator="lessThan">
      <formula>0</formula>
    </cfRule>
    <cfRule type="cellIs" dxfId="11216" priority="1861" stopIfTrue="1" operator="greaterThan">
      <formula>0</formula>
    </cfRule>
  </conditionalFormatting>
  <conditionalFormatting sqref="P25:Q25">
    <cfRule type="cellIs" dxfId="11215" priority="1858" stopIfTrue="1" operator="lessThan">
      <formula>0</formula>
    </cfRule>
    <cfRule type="cellIs" dxfId="11214" priority="1859" stopIfTrue="1" operator="greaterThan">
      <formula>0</formula>
    </cfRule>
  </conditionalFormatting>
  <conditionalFormatting sqref="P25:Q25">
    <cfRule type="cellIs" dxfId="11213" priority="1856" stopIfTrue="1" operator="lessThan">
      <formula>0</formula>
    </cfRule>
    <cfRule type="cellIs" dxfId="11212" priority="1857" stopIfTrue="1" operator="greaterThan">
      <formula>0</formula>
    </cfRule>
  </conditionalFormatting>
  <conditionalFormatting sqref="P25:Q25">
    <cfRule type="cellIs" dxfId="11211" priority="1854" stopIfTrue="1" operator="lessThan">
      <formula>0</formula>
    </cfRule>
    <cfRule type="cellIs" dxfId="11210" priority="1855" stopIfTrue="1" operator="greaterThan">
      <formula>0</formula>
    </cfRule>
  </conditionalFormatting>
  <conditionalFormatting sqref="P27:Q27">
    <cfRule type="cellIs" dxfId="11209" priority="1852" stopIfTrue="1" operator="lessThan">
      <formula>0</formula>
    </cfRule>
    <cfRule type="cellIs" dxfId="11208" priority="1853" stopIfTrue="1" operator="greaterThan">
      <formula>0</formula>
    </cfRule>
  </conditionalFormatting>
  <conditionalFormatting sqref="P27:Q27">
    <cfRule type="cellIs" dxfId="11207" priority="1850" stopIfTrue="1" operator="lessThan">
      <formula>0</formula>
    </cfRule>
    <cfRule type="cellIs" dxfId="11206" priority="1851" stopIfTrue="1" operator="greaterThan">
      <formula>0</formula>
    </cfRule>
  </conditionalFormatting>
  <conditionalFormatting sqref="P27:Q27">
    <cfRule type="cellIs" dxfId="11205" priority="1848" stopIfTrue="1" operator="lessThan">
      <formula>0</formula>
    </cfRule>
    <cfRule type="cellIs" dxfId="11204" priority="1849" stopIfTrue="1" operator="greaterThan">
      <formula>0</formula>
    </cfRule>
  </conditionalFormatting>
  <conditionalFormatting sqref="P27:Q27">
    <cfRule type="cellIs" dxfId="11203" priority="1846" stopIfTrue="1" operator="lessThan">
      <formula>0</formula>
    </cfRule>
    <cfRule type="cellIs" dxfId="11202" priority="1847" stopIfTrue="1" operator="greaterThan">
      <formula>0</formula>
    </cfRule>
  </conditionalFormatting>
  <conditionalFormatting sqref="P27:Q27">
    <cfRule type="cellIs" dxfId="11201" priority="1844" stopIfTrue="1" operator="lessThan">
      <formula>0</formula>
    </cfRule>
    <cfRule type="cellIs" dxfId="11200" priority="1845" stopIfTrue="1" operator="greaterThan">
      <formula>0</formula>
    </cfRule>
  </conditionalFormatting>
  <conditionalFormatting sqref="P27:Q27">
    <cfRule type="cellIs" dxfId="11199" priority="1842" stopIfTrue="1" operator="lessThan">
      <formula>0</formula>
    </cfRule>
    <cfRule type="cellIs" dxfId="11198" priority="1843" stopIfTrue="1" operator="greaterThan">
      <formula>0</formula>
    </cfRule>
  </conditionalFormatting>
  <conditionalFormatting sqref="P27:Q27">
    <cfRule type="cellIs" dxfId="11197" priority="1840" stopIfTrue="1" operator="lessThan">
      <formula>0</formula>
    </cfRule>
    <cfRule type="cellIs" dxfId="11196" priority="1841" stopIfTrue="1" operator="greaterThan">
      <formula>0</formula>
    </cfRule>
  </conditionalFormatting>
  <conditionalFormatting sqref="P27:Q27">
    <cfRule type="cellIs" dxfId="11195" priority="1838" stopIfTrue="1" operator="lessThan">
      <formula>0</formula>
    </cfRule>
    <cfRule type="cellIs" dxfId="11194" priority="1839" stopIfTrue="1" operator="greaterThan">
      <formula>0</formula>
    </cfRule>
  </conditionalFormatting>
  <conditionalFormatting sqref="P27:Q27">
    <cfRule type="cellIs" dxfId="11193" priority="1836" stopIfTrue="1" operator="lessThan">
      <formula>0</formula>
    </cfRule>
    <cfRule type="cellIs" dxfId="11192" priority="1837" stopIfTrue="1" operator="greaterThan">
      <formula>0</formula>
    </cfRule>
  </conditionalFormatting>
  <conditionalFormatting sqref="P27:Q27">
    <cfRule type="cellIs" dxfId="11191" priority="1834" stopIfTrue="1" operator="lessThan">
      <formula>0</formula>
    </cfRule>
    <cfRule type="cellIs" dxfId="11190" priority="1835" stopIfTrue="1" operator="greaterThan">
      <formula>0</formula>
    </cfRule>
  </conditionalFormatting>
  <conditionalFormatting sqref="P27:Q27">
    <cfRule type="cellIs" dxfId="11189" priority="1832" stopIfTrue="1" operator="lessThan">
      <formula>0</formula>
    </cfRule>
    <cfRule type="cellIs" dxfId="11188" priority="1833" stopIfTrue="1" operator="greaterThan">
      <formula>0</formula>
    </cfRule>
  </conditionalFormatting>
  <conditionalFormatting sqref="P27:Q27">
    <cfRule type="cellIs" dxfId="11187" priority="1830" stopIfTrue="1" operator="lessThan">
      <formula>0</formula>
    </cfRule>
    <cfRule type="cellIs" dxfId="11186" priority="1831" stopIfTrue="1" operator="greaterThan">
      <formula>0</formula>
    </cfRule>
  </conditionalFormatting>
  <conditionalFormatting sqref="P27:Q27">
    <cfRule type="cellIs" dxfId="11185" priority="1828" stopIfTrue="1" operator="lessThan">
      <formula>0</formula>
    </cfRule>
    <cfRule type="cellIs" dxfId="11184" priority="1829" stopIfTrue="1" operator="greaterThan">
      <formula>0</formula>
    </cfRule>
  </conditionalFormatting>
  <conditionalFormatting sqref="P27:Q27">
    <cfRule type="cellIs" dxfId="11183" priority="1826" stopIfTrue="1" operator="lessThan">
      <formula>0</formula>
    </cfRule>
    <cfRule type="cellIs" dxfId="11182" priority="1827" stopIfTrue="1" operator="greaterThan">
      <formula>0</formula>
    </cfRule>
  </conditionalFormatting>
  <conditionalFormatting sqref="P27:Q27">
    <cfRule type="cellIs" dxfId="11181" priority="1824" stopIfTrue="1" operator="lessThan">
      <formula>0</formula>
    </cfRule>
    <cfRule type="cellIs" dxfId="11180" priority="1825" stopIfTrue="1" operator="greaterThan">
      <formula>0</formula>
    </cfRule>
  </conditionalFormatting>
  <conditionalFormatting sqref="P27:Q27">
    <cfRule type="cellIs" dxfId="11179" priority="1822" stopIfTrue="1" operator="lessThan">
      <formula>0</formula>
    </cfRule>
    <cfRule type="cellIs" dxfId="11178" priority="1823" stopIfTrue="1" operator="greaterThan">
      <formula>0</formula>
    </cfRule>
  </conditionalFormatting>
  <conditionalFormatting sqref="P27:Q27">
    <cfRule type="cellIs" dxfId="11177" priority="1820" stopIfTrue="1" operator="lessThan">
      <formula>0</formula>
    </cfRule>
    <cfRule type="cellIs" dxfId="11176" priority="1821" stopIfTrue="1" operator="greaterThan">
      <formula>0</formula>
    </cfRule>
  </conditionalFormatting>
  <conditionalFormatting sqref="P27:Q27">
    <cfRule type="cellIs" dxfId="11175" priority="1818" stopIfTrue="1" operator="lessThan">
      <formula>0</formula>
    </cfRule>
    <cfRule type="cellIs" dxfId="11174" priority="1819" stopIfTrue="1" operator="greaterThan">
      <formula>0</formula>
    </cfRule>
  </conditionalFormatting>
  <conditionalFormatting sqref="P27:Q27">
    <cfRule type="cellIs" dxfId="11173" priority="1816" stopIfTrue="1" operator="lessThan">
      <formula>0</formula>
    </cfRule>
    <cfRule type="cellIs" dxfId="11172" priority="1817" stopIfTrue="1" operator="greaterThan">
      <formula>0</formula>
    </cfRule>
  </conditionalFormatting>
  <conditionalFormatting sqref="P27:Q27">
    <cfRule type="cellIs" dxfId="11171" priority="1814" stopIfTrue="1" operator="lessThan">
      <formula>0</formula>
    </cfRule>
    <cfRule type="cellIs" dxfId="11170" priority="1815" stopIfTrue="1" operator="greaterThan">
      <formula>0</formula>
    </cfRule>
  </conditionalFormatting>
  <conditionalFormatting sqref="P27:Q27">
    <cfRule type="cellIs" dxfId="11169" priority="1812" stopIfTrue="1" operator="lessThan">
      <formula>0</formula>
    </cfRule>
    <cfRule type="cellIs" dxfId="11168" priority="1813" stopIfTrue="1" operator="greaterThan">
      <formula>0</formula>
    </cfRule>
  </conditionalFormatting>
  <conditionalFormatting sqref="P27:Q27">
    <cfRule type="cellIs" dxfId="11167" priority="1810" stopIfTrue="1" operator="lessThan">
      <formula>0</formula>
    </cfRule>
    <cfRule type="cellIs" dxfId="11166" priority="1811" stopIfTrue="1" operator="greaterThan">
      <formula>0</formula>
    </cfRule>
  </conditionalFormatting>
  <conditionalFormatting sqref="P27:Q27">
    <cfRule type="cellIs" dxfId="11165" priority="1808" stopIfTrue="1" operator="lessThan">
      <formula>0</formula>
    </cfRule>
    <cfRule type="cellIs" dxfId="11164" priority="1809" stopIfTrue="1" operator="greaterThan">
      <formula>0</formula>
    </cfRule>
  </conditionalFormatting>
  <conditionalFormatting sqref="P27:Q27">
    <cfRule type="cellIs" dxfId="11163" priority="1806" stopIfTrue="1" operator="lessThan">
      <formula>0</formula>
    </cfRule>
    <cfRule type="cellIs" dxfId="11162" priority="1807" stopIfTrue="1" operator="greaterThan">
      <formula>0</formula>
    </cfRule>
  </conditionalFormatting>
  <conditionalFormatting sqref="P27:Q27">
    <cfRule type="cellIs" dxfId="11161" priority="1804" stopIfTrue="1" operator="lessThan">
      <formula>0</formula>
    </cfRule>
    <cfRule type="cellIs" dxfId="11160" priority="1805" stopIfTrue="1" operator="greaterThan">
      <formula>0</formula>
    </cfRule>
  </conditionalFormatting>
  <conditionalFormatting sqref="P27:Q27">
    <cfRule type="cellIs" dxfId="11159" priority="1802" stopIfTrue="1" operator="lessThan">
      <formula>0</formula>
    </cfRule>
    <cfRule type="cellIs" dxfId="11158" priority="1803" stopIfTrue="1" operator="greaterThan">
      <formula>0</formula>
    </cfRule>
  </conditionalFormatting>
  <conditionalFormatting sqref="P27:Q27">
    <cfRule type="cellIs" dxfId="11157" priority="1800" stopIfTrue="1" operator="lessThan">
      <formula>0</formula>
    </cfRule>
    <cfRule type="cellIs" dxfId="11156" priority="1801" stopIfTrue="1" operator="greaterThan">
      <formula>0</formula>
    </cfRule>
  </conditionalFormatting>
  <conditionalFormatting sqref="P27:Q27">
    <cfRule type="cellIs" dxfId="11155" priority="1798" stopIfTrue="1" operator="lessThan">
      <formula>0</formula>
    </cfRule>
    <cfRule type="cellIs" dxfId="11154" priority="1799" stopIfTrue="1" operator="greaterThan">
      <formula>0</formula>
    </cfRule>
  </conditionalFormatting>
  <conditionalFormatting sqref="P27:Q27">
    <cfRule type="cellIs" dxfId="11153" priority="1796" stopIfTrue="1" operator="lessThan">
      <formula>0</formula>
    </cfRule>
    <cfRule type="cellIs" dxfId="11152" priority="1797" stopIfTrue="1" operator="greaterThan">
      <formula>0</formula>
    </cfRule>
  </conditionalFormatting>
  <conditionalFormatting sqref="P27:Q27">
    <cfRule type="cellIs" dxfId="11151" priority="1794" stopIfTrue="1" operator="lessThan">
      <formula>0</formula>
    </cfRule>
    <cfRule type="cellIs" dxfId="11150" priority="1795" stopIfTrue="1" operator="greaterThan">
      <formula>0</formula>
    </cfRule>
  </conditionalFormatting>
  <conditionalFormatting sqref="P27:Q27">
    <cfRule type="cellIs" dxfId="11149" priority="1792" stopIfTrue="1" operator="lessThan">
      <formula>0</formula>
    </cfRule>
    <cfRule type="cellIs" dxfId="11148" priority="1793" stopIfTrue="1" operator="greaterThan">
      <formula>0</formula>
    </cfRule>
  </conditionalFormatting>
  <conditionalFormatting sqref="P27:Q27">
    <cfRule type="cellIs" dxfId="11147" priority="1790" stopIfTrue="1" operator="lessThan">
      <formula>0</formula>
    </cfRule>
    <cfRule type="cellIs" dxfId="11146" priority="1791" stopIfTrue="1" operator="greaterThan">
      <formula>0</formula>
    </cfRule>
  </conditionalFormatting>
  <conditionalFormatting sqref="P27:Q27">
    <cfRule type="cellIs" dxfId="11145" priority="1788" stopIfTrue="1" operator="lessThan">
      <formula>0</formula>
    </cfRule>
    <cfRule type="cellIs" dxfId="11144" priority="1789" stopIfTrue="1" operator="greaterThan">
      <formula>0</formula>
    </cfRule>
  </conditionalFormatting>
  <conditionalFormatting sqref="P27:Q27">
    <cfRule type="cellIs" dxfId="11143" priority="1786" stopIfTrue="1" operator="lessThan">
      <formula>0</formula>
    </cfRule>
    <cfRule type="cellIs" dxfId="11142" priority="1787" stopIfTrue="1" operator="greaterThan">
      <formula>0</formula>
    </cfRule>
  </conditionalFormatting>
  <conditionalFormatting sqref="P27:Q27">
    <cfRule type="cellIs" dxfId="11141" priority="1784" stopIfTrue="1" operator="lessThan">
      <formula>0</formula>
    </cfRule>
    <cfRule type="cellIs" dxfId="11140" priority="1785" stopIfTrue="1" operator="greaterThan">
      <formula>0</formula>
    </cfRule>
  </conditionalFormatting>
  <conditionalFormatting sqref="P27:Q27">
    <cfRule type="cellIs" dxfId="11139" priority="1782" stopIfTrue="1" operator="lessThan">
      <formula>0</formula>
    </cfRule>
    <cfRule type="cellIs" dxfId="11138" priority="1783" stopIfTrue="1" operator="greaterThan">
      <formula>0</formula>
    </cfRule>
  </conditionalFormatting>
  <conditionalFormatting sqref="P27:Q27">
    <cfRule type="cellIs" dxfId="11137" priority="1780" stopIfTrue="1" operator="lessThan">
      <formula>0</formula>
    </cfRule>
    <cfRule type="cellIs" dxfId="11136" priority="1781" stopIfTrue="1" operator="greaterThan">
      <formula>0</formula>
    </cfRule>
  </conditionalFormatting>
  <conditionalFormatting sqref="P27:Q27">
    <cfRule type="cellIs" dxfId="11135" priority="1778" stopIfTrue="1" operator="lessThan">
      <formula>0</formula>
    </cfRule>
    <cfRule type="cellIs" dxfId="11134" priority="1779" stopIfTrue="1" operator="greaterThan">
      <formula>0</formula>
    </cfRule>
  </conditionalFormatting>
  <conditionalFormatting sqref="P27:Q27">
    <cfRule type="cellIs" dxfId="11133" priority="1776" stopIfTrue="1" operator="lessThan">
      <formula>0</formula>
    </cfRule>
    <cfRule type="cellIs" dxfId="11132" priority="1777" stopIfTrue="1" operator="greaterThan">
      <formula>0</formula>
    </cfRule>
  </conditionalFormatting>
  <conditionalFormatting sqref="P27:Q27">
    <cfRule type="cellIs" dxfId="11131" priority="1774" stopIfTrue="1" operator="lessThan">
      <formula>0</formula>
    </cfRule>
    <cfRule type="cellIs" dxfId="11130" priority="1775" stopIfTrue="1" operator="greaterThan">
      <formula>0</formula>
    </cfRule>
  </conditionalFormatting>
  <conditionalFormatting sqref="P27:Q27">
    <cfRule type="cellIs" dxfId="11129" priority="1772" stopIfTrue="1" operator="lessThan">
      <formula>0</formula>
    </cfRule>
    <cfRule type="cellIs" dxfId="11128" priority="1773" stopIfTrue="1" operator="greaterThan">
      <formula>0</formula>
    </cfRule>
  </conditionalFormatting>
  <conditionalFormatting sqref="P27:Q27">
    <cfRule type="cellIs" dxfId="11127" priority="1770" stopIfTrue="1" operator="lessThan">
      <formula>0</formula>
    </cfRule>
    <cfRule type="cellIs" dxfId="11126" priority="1771" stopIfTrue="1" operator="greaterThan">
      <formula>0</formula>
    </cfRule>
  </conditionalFormatting>
  <conditionalFormatting sqref="P29:Q29">
    <cfRule type="cellIs" dxfId="11125" priority="1768" stopIfTrue="1" operator="lessThan">
      <formula>0</formula>
    </cfRule>
    <cfRule type="cellIs" dxfId="11124" priority="1769" stopIfTrue="1" operator="greaterThan">
      <formula>0</formula>
    </cfRule>
  </conditionalFormatting>
  <conditionalFormatting sqref="P29:Q29">
    <cfRule type="cellIs" dxfId="11123" priority="1766" stopIfTrue="1" operator="lessThan">
      <formula>0</formula>
    </cfRule>
    <cfRule type="cellIs" dxfId="11122" priority="1767" stopIfTrue="1" operator="greaterThan">
      <formula>0</formula>
    </cfRule>
  </conditionalFormatting>
  <conditionalFormatting sqref="P29:Q29">
    <cfRule type="cellIs" dxfId="11121" priority="1764" stopIfTrue="1" operator="lessThan">
      <formula>0</formula>
    </cfRule>
    <cfRule type="cellIs" dxfId="11120" priority="1765" stopIfTrue="1" operator="greaterThan">
      <formula>0</formula>
    </cfRule>
  </conditionalFormatting>
  <conditionalFormatting sqref="P29:Q29">
    <cfRule type="cellIs" dxfId="11119" priority="1762" stopIfTrue="1" operator="lessThan">
      <formula>0</formula>
    </cfRule>
    <cfRule type="cellIs" dxfId="11118" priority="1763" stopIfTrue="1" operator="greaterThan">
      <formula>0</formula>
    </cfRule>
  </conditionalFormatting>
  <conditionalFormatting sqref="P29:Q29">
    <cfRule type="cellIs" dxfId="11117" priority="1760" stopIfTrue="1" operator="lessThan">
      <formula>0</formula>
    </cfRule>
    <cfRule type="cellIs" dxfId="11116" priority="1761" stopIfTrue="1" operator="greaterThan">
      <formula>0</formula>
    </cfRule>
  </conditionalFormatting>
  <conditionalFormatting sqref="P29:Q29">
    <cfRule type="cellIs" dxfId="11115" priority="1758" stopIfTrue="1" operator="lessThan">
      <formula>0</formula>
    </cfRule>
    <cfRule type="cellIs" dxfId="11114" priority="1759" stopIfTrue="1" operator="greaterThan">
      <formula>0</formula>
    </cfRule>
  </conditionalFormatting>
  <conditionalFormatting sqref="P29:Q29">
    <cfRule type="cellIs" dxfId="11113" priority="1756" stopIfTrue="1" operator="lessThan">
      <formula>0</formula>
    </cfRule>
    <cfRule type="cellIs" dxfId="11112" priority="1757" stopIfTrue="1" operator="greaterThan">
      <formula>0</formula>
    </cfRule>
  </conditionalFormatting>
  <conditionalFormatting sqref="P29:Q29">
    <cfRule type="cellIs" dxfId="11111" priority="1754" stopIfTrue="1" operator="lessThan">
      <formula>0</formula>
    </cfRule>
    <cfRule type="cellIs" dxfId="11110" priority="1755" stopIfTrue="1" operator="greaterThan">
      <formula>0</formula>
    </cfRule>
  </conditionalFormatting>
  <conditionalFormatting sqref="P29:Q29">
    <cfRule type="cellIs" dxfId="11109" priority="1752" stopIfTrue="1" operator="lessThan">
      <formula>0</formula>
    </cfRule>
    <cfRule type="cellIs" dxfId="11108" priority="1753" stopIfTrue="1" operator="greaterThan">
      <formula>0</formula>
    </cfRule>
  </conditionalFormatting>
  <conditionalFormatting sqref="P29:Q29">
    <cfRule type="cellIs" dxfId="11107" priority="1750" stopIfTrue="1" operator="lessThan">
      <formula>0</formula>
    </cfRule>
    <cfRule type="cellIs" dxfId="11106" priority="1751" stopIfTrue="1" operator="greaterThan">
      <formula>0</formula>
    </cfRule>
  </conditionalFormatting>
  <conditionalFormatting sqref="P29:Q29">
    <cfRule type="cellIs" dxfId="11105" priority="1748" stopIfTrue="1" operator="lessThan">
      <formula>0</formula>
    </cfRule>
    <cfRule type="cellIs" dxfId="11104" priority="1749" stopIfTrue="1" operator="greaterThan">
      <formula>0</formula>
    </cfRule>
  </conditionalFormatting>
  <conditionalFormatting sqref="P29:Q29">
    <cfRule type="cellIs" dxfId="11103" priority="1746" stopIfTrue="1" operator="lessThan">
      <formula>0</formula>
    </cfRule>
    <cfRule type="cellIs" dxfId="11102" priority="1747" stopIfTrue="1" operator="greaterThan">
      <formula>0</formula>
    </cfRule>
  </conditionalFormatting>
  <conditionalFormatting sqref="P29:Q29">
    <cfRule type="cellIs" dxfId="11101" priority="1744" stopIfTrue="1" operator="lessThan">
      <formula>0</formula>
    </cfRule>
    <cfRule type="cellIs" dxfId="11100" priority="1745" stopIfTrue="1" operator="greaterThan">
      <formula>0</formula>
    </cfRule>
  </conditionalFormatting>
  <conditionalFormatting sqref="P29:Q29">
    <cfRule type="cellIs" dxfId="11099" priority="1742" stopIfTrue="1" operator="lessThan">
      <formula>0</formula>
    </cfRule>
    <cfRule type="cellIs" dxfId="11098" priority="1743" stopIfTrue="1" operator="greaterThan">
      <formula>0</formula>
    </cfRule>
  </conditionalFormatting>
  <conditionalFormatting sqref="P29:Q29">
    <cfRule type="cellIs" dxfId="11097" priority="1740" stopIfTrue="1" operator="lessThan">
      <formula>0</formula>
    </cfRule>
    <cfRule type="cellIs" dxfId="11096" priority="1741" stopIfTrue="1" operator="greaterThan">
      <formula>0</formula>
    </cfRule>
  </conditionalFormatting>
  <conditionalFormatting sqref="P29:Q29">
    <cfRule type="cellIs" dxfId="11095" priority="1738" stopIfTrue="1" operator="lessThan">
      <formula>0</formula>
    </cfRule>
    <cfRule type="cellIs" dxfId="11094" priority="1739" stopIfTrue="1" operator="greaterThan">
      <formula>0</formula>
    </cfRule>
  </conditionalFormatting>
  <conditionalFormatting sqref="P29:Q29">
    <cfRule type="cellIs" dxfId="11093" priority="1736" stopIfTrue="1" operator="lessThan">
      <formula>0</formula>
    </cfRule>
    <cfRule type="cellIs" dxfId="11092" priority="1737" stopIfTrue="1" operator="greaterThan">
      <formula>0</formula>
    </cfRule>
  </conditionalFormatting>
  <conditionalFormatting sqref="P29:Q29">
    <cfRule type="cellIs" dxfId="11091" priority="1734" stopIfTrue="1" operator="lessThan">
      <formula>0</formula>
    </cfRule>
    <cfRule type="cellIs" dxfId="11090" priority="1735" stopIfTrue="1" operator="greaterThan">
      <formula>0</formula>
    </cfRule>
  </conditionalFormatting>
  <conditionalFormatting sqref="P29:Q29">
    <cfRule type="cellIs" dxfId="11089" priority="1732" stopIfTrue="1" operator="lessThan">
      <formula>0</formula>
    </cfRule>
    <cfRule type="cellIs" dxfId="11088" priority="1733" stopIfTrue="1" operator="greaterThan">
      <formula>0</formula>
    </cfRule>
  </conditionalFormatting>
  <conditionalFormatting sqref="P29:Q29">
    <cfRule type="cellIs" dxfId="11087" priority="1730" stopIfTrue="1" operator="lessThan">
      <formula>0</formula>
    </cfRule>
    <cfRule type="cellIs" dxfId="11086" priority="1731" stopIfTrue="1" operator="greaterThan">
      <formula>0</formula>
    </cfRule>
  </conditionalFormatting>
  <conditionalFormatting sqref="P29:Q29">
    <cfRule type="cellIs" dxfId="11085" priority="1728" stopIfTrue="1" operator="lessThan">
      <formula>0</formula>
    </cfRule>
    <cfRule type="cellIs" dxfId="11084" priority="1729" stopIfTrue="1" operator="greaterThan">
      <formula>0</formula>
    </cfRule>
  </conditionalFormatting>
  <conditionalFormatting sqref="P29:Q29">
    <cfRule type="cellIs" dxfId="11083" priority="1726" stopIfTrue="1" operator="lessThan">
      <formula>0</formula>
    </cfRule>
    <cfRule type="cellIs" dxfId="11082" priority="1727" stopIfTrue="1" operator="greaterThan">
      <formula>0</formula>
    </cfRule>
  </conditionalFormatting>
  <conditionalFormatting sqref="P29:Q29">
    <cfRule type="cellIs" dxfId="11081" priority="1724" stopIfTrue="1" operator="lessThan">
      <formula>0</formula>
    </cfRule>
    <cfRule type="cellIs" dxfId="11080" priority="1725" stopIfTrue="1" operator="greaterThan">
      <formula>0</formula>
    </cfRule>
  </conditionalFormatting>
  <conditionalFormatting sqref="P29:Q29">
    <cfRule type="cellIs" dxfId="11079" priority="1722" stopIfTrue="1" operator="lessThan">
      <formula>0</formula>
    </cfRule>
    <cfRule type="cellIs" dxfId="11078" priority="1723" stopIfTrue="1" operator="greaterThan">
      <formula>0</formula>
    </cfRule>
  </conditionalFormatting>
  <conditionalFormatting sqref="P29:Q29">
    <cfRule type="cellIs" dxfId="11077" priority="1720" stopIfTrue="1" operator="lessThan">
      <formula>0</formula>
    </cfRule>
    <cfRule type="cellIs" dxfId="11076" priority="1721" stopIfTrue="1" operator="greaterThan">
      <formula>0</formula>
    </cfRule>
  </conditionalFormatting>
  <conditionalFormatting sqref="P29:Q29">
    <cfRule type="cellIs" dxfId="11075" priority="1718" stopIfTrue="1" operator="lessThan">
      <formula>0</formula>
    </cfRule>
    <cfRule type="cellIs" dxfId="11074" priority="1719" stopIfTrue="1" operator="greaterThan">
      <formula>0</formula>
    </cfRule>
  </conditionalFormatting>
  <conditionalFormatting sqref="P29:Q29">
    <cfRule type="cellIs" dxfId="11073" priority="1716" stopIfTrue="1" operator="lessThan">
      <formula>0</formula>
    </cfRule>
    <cfRule type="cellIs" dxfId="11072" priority="1717" stopIfTrue="1" operator="greaterThan">
      <formula>0</formula>
    </cfRule>
  </conditionalFormatting>
  <conditionalFormatting sqref="P29:Q29">
    <cfRule type="cellIs" dxfId="11071" priority="1714" stopIfTrue="1" operator="lessThan">
      <formula>0</formula>
    </cfRule>
    <cfRule type="cellIs" dxfId="11070" priority="1715" stopIfTrue="1" operator="greaterThan">
      <formula>0</formula>
    </cfRule>
  </conditionalFormatting>
  <conditionalFormatting sqref="P29:Q29">
    <cfRule type="cellIs" dxfId="11069" priority="1712" stopIfTrue="1" operator="lessThan">
      <formula>0</formula>
    </cfRule>
    <cfRule type="cellIs" dxfId="11068" priority="1713" stopIfTrue="1" operator="greaterThan">
      <formula>0</formula>
    </cfRule>
  </conditionalFormatting>
  <conditionalFormatting sqref="P29:Q29">
    <cfRule type="cellIs" dxfId="11067" priority="1710" stopIfTrue="1" operator="lessThan">
      <formula>0</formula>
    </cfRule>
    <cfRule type="cellIs" dxfId="11066" priority="1711" stopIfTrue="1" operator="greaterThan">
      <formula>0</formula>
    </cfRule>
  </conditionalFormatting>
  <conditionalFormatting sqref="P29:Q29">
    <cfRule type="cellIs" dxfId="11065" priority="1708" stopIfTrue="1" operator="lessThan">
      <formula>0</formula>
    </cfRule>
    <cfRule type="cellIs" dxfId="11064" priority="1709" stopIfTrue="1" operator="greaterThan">
      <formula>0</formula>
    </cfRule>
  </conditionalFormatting>
  <conditionalFormatting sqref="P29:Q29">
    <cfRule type="cellIs" dxfId="11063" priority="1706" stopIfTrue="1" operator="lessThan">
      <formula>0</formula>
    </cfRule>
    <cfRule type="cellIs" dxfId="11062" priority="1707" stopIfTrue="1" operator="greaterThan">
      <formula>0</formula>
    </cfRule>
  </conditionalFormatting>
  <conditionalFormatting sqref="P29:Q29">
    <cfRule type="cellIs" dxfId="11061" priority="1704" stopIfTrue="1" operator="lessThan">
      <formula>0</formula>
    </cfRule>
    <cfRule type="cellIs" dxfId="11060" priority="1705" stopIfTrue="1" operator="greaterThan">
      <formula>0</formula>
    </cfRule>
  </conditionalFormatting>
  <conditionalFormatting sqref="P29:Q29">
    <cfRule type="cellIs" dxfId="11059" priority="1702" stopIfTrue="1" operator="lessThan">
      <formula>0</formula>
    </cfRule>
    <cfRule type="cellIs" dxfId="11058" priority="1703" stopIfTrue="1" operator="greaterThan">
      <formula>0</formula>
    </cfRule>
  </conditionalFormatting>
  <conditionalFormatting sqref="P29:Q29">
    <cfRule type="cellIs" dxfId="11057" priority="1700" stopIfTrue="1" operator="lessThan">
      <formula>0</formula>
    </cfRule>
    <cfRule type="cellIs" dxfId="11056" priority="1701" stopIfTrue="1" operator="greaterThan">
      <formula>0</formula>
    </cfRule>
  </conditionalFormatting>
  <conditionalFormatting sqref="P29:Q29">
    <cfRule type="cellIs" dxfId="11055" priority="1698" stopIfTrue="1" operator="lessThan">
      <formula>0</formula>
    </cfRule>
    <cfRule type="cellIs" dxfId="11054" priority="1699" stopIfTrue="1" operator="greaterThan">
      <formula>0</formula>
    </cfRule>
  </conditionalFormatting>
  <conditionalFormatting sqref="P29:Q29">
    <cfRule type="cellIs" dxfId="11053" priority="1696" stopIfTrue="1" operator="lessThan">
      <formula>0</formula>
    </cfRule>
    <cfRule type="cellIs" dxfId="11052" priority="1697" stopIfTrue="1" operator="greaterThan">
      <formula>0</formula>
    </cfRule>
  </conditionalFormatting>
  <conditionalFormatting sqref="P29:Q29">
    <cfRule type="cellIs" dxfId="11051" priority="1694" stopIfTrue="1" operator="lessThan">
      <formula>0</formula>
    </cfRule>
    <cfRule type="cellIs" dxfId="11050" priority="1695" stopIfTrue="1" operator="greaterThan">
      <formula>0</formula>
    </cfRule>
  </conditionalFormatting>
  <conditionalFormatting sqref="P29:Q29">
    <cfRule type="cellIs" dxfId="11049" priority="1692" stopIfTrue="1" operator="lessThan">
      <formula>0</formula>
    </cfRule>
    <cfRule type="cellIs" dxfId="11048" priority="1693" stopIfTrue="1" operator="greaterThan">
      <formula>0</formula>
    </cfRule>
  </conditionalFormatting>
  <conditionalFormatting sqref="P29:Q29">
    <cfRule type="cellIs" dxfId="11047" priority="1690" stopIfTrue="1" operator="lessThan">
      <formula>0</formula>
    </cfRule>
    <cfRule type="cellIs" dxfId="11046" priority="1691" stopIfTrue="1" operator="greaterThan">
      <formula>0</formula>
    </cfRule>
  </conditionalFormatting>
  <conditionalFormatting sqref="P29:Q29">
    <cfRule type="cellIs" dxfId="11045" priority="1688" stopIfTrue="1" operator="lessThan">
      <formula>0</formula>
    </cfRule>
    <cfRule type="cellIs" dxfId="11044" priority="1689" stopIfTrue="1" operator="greaterThan">
      <formula>0</formula>
    </cfRule>
  </conditionalFormatting>
  <conditionalFormatting sqref="P29:Q29">
    <cfRule type="cellIs" dxfId="11043" priority="1686" stopIfTrue="1" operator="lessThan">
      <formula>0</formula>
    </cfRule>
    <cfRule type="cellIs" dxfId="11042" priority="1687" stopIfTrue="1" operator="greaterThan">
      <formula>0</formula>
    </cfRule>
  </conditionalFormatting>
  <conditionalFormatting sqref="P31:Q31">
    <cfRule type="cellIs" dxfId="11041" priority="1684" stopIfTrue="1" operator="lessThan">
      <formula>0</formula>
    </cfRule>
    <cfRule type="cellIs" dxfId="11040" priority="1685" stopIfTrue="1" operator="greaterThan">
      <formula>0</formula>
    </cfRule>
  </conditionalFormatting>
  <conditionalFormatting sqref="P31:Q31">
    <cfRule type="cellIs" dxfId="11039" priority="1682" stopIfTrue="1" operator="lessThan">
      <formula>0</formula>
    </cfRule>
    <cfRule type="cellIs" dxfId="11038" priority="1683" stopIfTrue="1" operator="greaterThan">
      <formula>0</formula>
    </cfRule>
  </conditionalFormatting>
  <conditionalFormatting sqref="P31:Q31">
    <cfRule type="cellIs" dxfId="11037" priority="1680" stopIfTrue="1" operator="lessThan">
      <formula>0</formula>
    </cfRule>
    <cfRule type="cellIs" dxfId="11036" priority="1681" stopIfTrue="1" operator="greaterThan">
      <formula>0</formula>
    </cfRule>
  </conditionalFormatting>
  <conditionalFormatting sqref="P31:Q31">
    <cfRule type="cellIs" dxfId="11035" priority="1678" stopIfTrue="1" operator="lessThan">
      <formula>0</formula>
    </cfRule>
    <cfRule type="cellIs" dxfId="11034" priority="1679" stopIfTrue="1" operator="greaterThan">
      <formula>0</formula>
    </cfRule>
  </conditionalFormatting>
  <conditionalFormatting sqref="P31:Q31">
    <cfRule type="cellIs" dxfId="11033" priority="1676" stopIfTrue="1" operator="lessThan">
      <formula>0</formula>
    </cfRule>
    <cfRule type="cellIs" dxfId="11032" priority="1677" stopIfTrue="1" operator="greaterThan">
      <formula>0</formula>
    </cfRule>
  </conditionalFormatting>
  <conditionalFormatting sqref="P31:Q31">
    <cfRule type="cellIs" dxfId="11031" priority="1674" stopIfTrue="1" operator="lessThan">
      <formula>0</formula>
    </cfRule>
    <cfRule type="cellIs" dxfId="11030" priority="1675" stopIfTrue="1" operator="greaterThan">
      <formula>0</formula>
    </cfRule>
  </conditionalFormatting>
  <conditionalFormatting sqref="P31:Q31">
    <cfRule type="cellIs" dxfId="11029" priority="1672" stopIfTrue="1" operator="lessThan">
      <formula>0</formula>
    </cfRule>
    <cfRule type="cellIs" dxfId="11028" priority="1673" stopIfTrue="1" operator="greaterThan">
      <formula>0</formula>
    </cfRule>
  </conditionalFormatting>
  <conditionalFormatting sqref="P31:Q31">
    <cfRule type="cellIs" dxfId="11027" priority="1670" stopIfTrue="1" operator="lessThan">
      <formula>0</formula>
    </cfRule>
    <cfRule type="cellIs" dxfId="11026" priority="1671" stopIfTrue="1" operator="greaterThan">
      <formula>0</formula>
    </cfRule>
  </conditionalFormatting>
  <conditionalFormatting sqref="P31:Q31">
    <cfRule type="cellIs" dxfId="11025" priority="1668" stopIfTrue="1" operator="lessThan">
      <formula>0</formula>
    </cfRule>
    <cfRule type="cellIs" dxfId="11024" priority="1669" stopIfTrue="1" operator="greaterThan">
      <formula>0</formula>
    </cfRule>
  </conditionalFormatting>
  <conditionalFormatting sqref="P31:Q31">
    <cfRule type="cellIs" dxfId="11023" priority="1666" stopIfTrue="1" operator="lessThan">
      <formula>0</formula>
    </cfRule>
    <cfRule type="cellIs" dxfId="11022" priority="1667" stopIfTrue="1" operator="greaterThan">
      <formula>0</formula>
    </cfRule>
  </conditionalFormatting>
  <conditionalFormatting sqref="P31:Q31">
    <cfRule type="cellIs" dxfId="11021" priority="1664" stopIfTrue="1" operator="lessThan">
      <formula>0</formula>
    </cfRule>
    <cfRule type="cellIs" dxfId="11020" priority="1665" stopIfTrue="1" operator="greaterThan">
      <formula>0</formula>
    </cfRule>
  </conditionalFormatting>
  <conditionalFormatting sqref="P31:Q31">
    <cfRule type="cellIs" dxfId="11019" priority="1662" stopIfTrue="1" operator="lessThan">
      <formula>0</formula>
    </cfRule>
    <cfRule type="cellIs" dxfId="11018" priority="1663" stopIfTrue="1" operator="greaterThan">
      <formula>0</formula>
    </cfRule>
  </conditionalFormatting>
  <conditionalFormatting sqref="P31:Q31">
    <cfRule type="cellIs" dxfId="11017" priority="1660" stopIfTrue="1" operator="lessThan">
      <formula>0</formula>
    </cfRule>
    <cfRule type="cellIs" dxfId="11016" priority="1661" stopIfTrue="1" operator="greaterThan">
      <formula>0</formula>
    </cfRule>
  </conditionalFormatting>
  <conditionalFormatting sqref="P31:Q31">
    <cfRule type="cellIs" dxfId="11015" priority="1658" stopIfTrue="1" operator="lessThan">
      <formula>0</formula>
    </cfRule>
    <cfRule type="cellIs" dxfId="11014" priority="1659" stopIfTrue="1" operator="greaterThan">
      <formula>0</formula>
    </cfRule>
  </conditionalFormatting>
  <conditionalFormatting sqref="P31:Q31">
    <cfRule type="cellIs" dxfId="11013" priority="1656" stopIfTrue="1" operator="lessThan">
      <formula>0</formula>
    </cfRule>
    <cfRule type="cellIs" dxfId="11012" priority="1657" stopIfTrue="1" operator="greaterThan">
      <formula>0</formula>
    </cfRule>
  </conditionalFormatting>
  <conditionalFormatting sqref="P31:Q31">
    <cfRule type="cellIs" dxfId="11011" priority="1654" stopIfTrue="1" operator="lessThan">
      <formula>0</formula>
    </cfRule>
    <cfRule type="cellIs" dxfId="11010" priority="1655" stopIfTrue="1" operator="greaterThan">
      <formula>0</formula>
    </cfRule>
  </conditionalFormatting>
  <conditionalFormatting sqref="P31:Q31">
    <cfRule type="cellIs" dxfId="11009" priority="1652" stopIfTrue="1" operator="lessThan">
      <formula>0</formula>
    </cfRule>
    <cfRule type="cellIs" dxfId="11008" priority="1653" stopIfTrue="1" operator="greaterThan">
      <formula>0</formula>
    </cfRule>
  </conditionalFormatting>
  <conditionalFormatting sqref="P31:Q31">
    <cfRule type="cellIs" dxfId="11007" priority="1650" stopIfTrue="1" operator="lessThan">
      <formula>0</formula>
    </cfRule>
    <cfRule type="cellIs" dxfId="11006" priority="1651" stopIfTrue="1" operator="greaterThan">
      <formula>0</formula>
    </cfRule>
  </conditionalFormatting>
  <conditionalFormatting sqref="P31:Q31">
    <cfRule type="cellIs" dxfId="11005" priority="1648" stopIfTrue="1" operator="lessThan">
      <formula>0</formula>
    </cfRule>
    <cfRule type="cellIs" dxfId="11004" priority="1649" stopIfTrue="1" operator="greaterThan">
      <formula>0</formula>
    </cfRule>
  </conditionalFormatting>
  <conditionalFormatting sqref="P31:Q31">
    <cfRule type="cellIs" dxfId="11003" priority="1646" stopIfTrue="1" operator="lessThan">
      <formula>0</formula>
    </cfRule>
    <cfRule type="cellIs" dxfId="11002" priority="1647" stopIfTrue="1" operator="greaterThan">
      <formula>0</formula>
    </cfRule>
  </conditionalFormatting>
  <conditionalFormatting sqref="P31:Q31">
    <cfRule type="cellIs" dxfId="11001" priority="1644" stopIfTrue="1" operator="lessThan">
      <formula>0</formula>
    </cfRule>
    <cfRule type="cellIs" dxfId="11000" priority="1645" stopIfTrue="1" operator="greaterThan">
      <formula>0</formula>
    </cfRule>
  </conditionalFormatting>
  <conditionalFormatting sqref="P31:Q31">
    <cfRule type="cellIs" dxfId="10999" priority="1642" stopIfTrue="1" operator="lessThan">
      <formula>0</formula>
    </cfRule>
    <cfRule type="cellIs" dxfId="10998" priority="1643" stopIfTrue="1" operator="greaterThan">
      <formula>0</formula>
    </cfRule>
  </conditionalFormatting>
  <conditionalFormatting sqref="P31:Q31">
    <cfRule type="cellIs" dxfId="10997" priority="1640" stopIfTrue="1" operator="lessThan">
      <formula>0</formula>
    </cfRule>
    <cfRule type="cellIs" dxfId="10996" priority="1641" stopIfTrue="1" operator="greaterThan">
      <formula>0</formula>
    </cfRule>
  </conditionalFormatting>
  <conditionalFormatting sqref="P31:Q31">
    <cfRule type="cellIs" dxfId="10995" priority="1638" stopIfTrue="1" operator="lessThan">
      <formula>0</formula>
    </cfRule>
    <cfRule type="cellIs" dxfId="10994" priority="1639" stopIfTrue="1" operator="greaterThan">
      <formula>0</formula>
    </cfRule>
  </conditionalFormatting>
  <conditionalFormatting sqref="P31:Q31">
    <cfRule type="cellIs" dxfId="10993" priority="1636" stopIfTrue="1" operator="lessThan">
      <formula>0</formula>
    </cfRule>
    <cfRule type="cellIs" dxfId="10992" priority="1637" stopIfTrue="1" operator="greaterThan">
      <formula>0</formula>
    </cfRule>
  </conditionalFormatting>
  <conditionalFormatting sqref="P31:Q31">
    <cfRule type="cellIs" dxfId="10991" priority="1634" stopIfTrue="1" operator="lessThan">
      <formula>0</formula>
    </cfRule>
    <cfRule type="cellIs" dxfId="10990" priority="1635" stopIfTrue="1" operator="greaterThan">
      <formula>0</formula>
    </cfRule>
  </conditionalFormatting>
  <conditionalFormatting sqref="P31:Q31">
    <cfRule type="cellIs" dxfId="10989" priority="1632" stopIfTrue="1" operator="lessThan">
      <formula>0</formula>
    </cfRule>
    <cfRule type="cellIs" dxfId="10988" priority="1633" stopIfTrue="1" operator="greaterThan">
      <formula>0</formula>
    </cfRule>
  </conditionalFormatting>
  <conditionalFormatting sqref="P31:Q31">
    <cfRule type="cellIs" dxfId="10987" priority="1630" stopIfTrue="1" operator="lessThan">
      <formula>0</formula>
    </cfRule>
    <cfRule type="cellIs" dxfId="10986" priority="1631" stopIfTrue="1" operator="greaterThan">
      <formula>0</formula>
    </cfRule>
  </conditionalFormatting>
  <conditionalFormatting sqref="P31:Q31">
    <cfRule type="cellIs" dxfId="10985" priority="1628" stopIfTrue="1" operator="lessThan">
      <formula>0</formula>
    </cfRule>
    <cfRule type="cellIs" dxfId="10984" priority="1629" stopIfTrue="1" operator="greaterThan">
      <formula>0</formula>
    </cfRule>
  </conditionalFormatting>
  <conditionalFormatting sqref="P31:Q31">
    <cfRule type="cellIs" dxfId="10983" priority="1626" stopIfTrue="1" operator="lessThan">
      <formula>0</formula>
    </cfRule>
    <cfRule type="cellIs" dxfId="10982" priority="1627" stopIfTrue="1" operator="greaterThan">
      <formula>0</formula>
    </cfRule>
  </conditionalFormatting>
  <conditionalFormatting sqref="P31:Q31">
    <cfRule type="cellIs" dxfId="10981" priority="1624" stopIfTrue="1" operator="lessThan">
      <formula>0</formula>
    </cfRule>
    <cfRule type="cellIs" dxfId="10980" priority="1625" stopIfTrue="1" operator="greaterThan">
      <formula>0</formula>
    </cfRule>
  </conditionalFormatting>
  <conditionalFormatting sqref="P31:Q31">
    <cfRule type="cellIs" dxfId="10979" priority="1622" stopIfTrue="1" operator="lessThan">
      <formula>0</formula>
    </cfRule>
    <cfRule type="cellIs" dxfId="10978" priority="1623" stopIfTrue="1" operator="greaterThan">
      <formula>0</formula>
    </cfRule>
  </conditionalFormatting>
  <conditionalFormatting sqref="P31:Q31">
    <cfRule type="cellIs" dxfId="10977" priority="1620" stopIfTrue="1" operator="lessThan">
      <formula>0</formula>
    </cfRule>
    <cfRule type="cellIs" dxfId="10976" priority="1621" stopIfTrue="1" operator="greaterThan">
      <formula>0</formula>
    </cfRule>
  </conditionalFormatting>
  <conditionalFormatting sqref="P31:Q31">
    <cfRule type="cellIs" dxfId="10975" priority="1618" stopIfTrue="1" operator="lessThan">
      <formula>0</formula>
    </cfRule>
    <cfRule type="cellIs" dxfId="10974" priority="1619" stopIfTrue="1" operator="greaterThan">
      <formula>0</formula>
    </cfRule>
  </conditionalFormatting>
  <conditionalFormatting sqref="P31:Q31">
    <cfRule type="cellIs" dxfId="10973" priority="1616" stopIfTrue="1" operator="lessThan">
      <formula>0</formula>
    </cfRule>
    <cfRule type="cellIs" dxfId="10972" priority="1617" stopIfTrue="1" operator="greaterThan">
      <formula>0</formula>
    </cfRule>
  </conditionalFormatting>
  <conditionalFormatting sqref="P31:Q31">
    <cfRule type="cellIs" dxfId="10971" priority="1614" stopIfTrue="1" operator="lessThan">
      <formula>0</formula>
    </cfRule>
    <cfRule type="cellIs" dxfId="10970" priority="1615" stopIfTrue="1" operator="greaterThan">
      <formula>0</formula>
    </cfRule>
  </conditionalFormatting>
  <conditionalFormatting sqref="P31:Q31">
    <cfRule type="cellIs" dxfId="10969" priority="1612" stopIfTrue="1" operator="lessThan">
      <formula>0</formula>
    </cfRule>
    <cfRule type="cellIs" dxfId="10968" priority="1613" stopIfTrue="1" operator="greaterThan">
      <formula>0</formula>
    </cfRule>
  </conditionalFormatting>
  <conditionalFormatting sqref="P31:Q31">
    <cfRule type="cellIs" dxfId="10967" priority="1610" stopIfTrue="1" operator="lessThan">
      <formula>0</formula>
    </cfRule>
    <cfRule type="cellIs" dxfId="10966" priority="1611" stopIfTrue="1" operator="greaterThan">
      <formula>0</formula>
    </cfRule>
  </conditionalFormatting>
  <conditionalFormatting sqref="P31:Q31">
    <cfRule type="cellIs" dxfId="10965" priority="1608" stopIfTrue="1" operator="lessThan">
      <formula>0</formula>
    </cfRule>
    <cfRule type="cellIs" dxfId="10964" priority="1609" stopIfTrue="1" operator="greaterThan">
      <formula>0</formula>
    </cfRule>
  </conditionalFormatting>
  <conditionalFormatting sqref="P31:Q31">
    <cfRule type="cellIs" dxfId="10963" priority="1606" stopIfTrue="1" operator="lessThan">
      <formula>0</formula>
    </cfRule>
    <cfRule type="cellIs" dxfId="10962" priority="1607" stopIfTrue="1" operator="greaterThan">
      <formula>0</formula>
    </cfRule>
  </conditionalFormatting>
  <conditionalFormatting sqref="P31:Q31">
    <cfRule type="cellIs" dxfId="10961" priority="1604" stopIfTrue="1" operator="lessThan">
      <formula>0</formula>
    </cfRule>
    <cfRule type="cellIs" dxfId="10960" priority="1605" stopIfTrue="1" operator="greaterThan">
      <formula>0</formula>
    </cfRule>
  </conditionalFormatting>
  <conditionalFormatting sqref="P31:Q31">
    <cfRule type="cellIs" dxfId="10959" priority="1602" stopIfTrue="1" operator="lessThan">
      <formula>0</formula>
    </cfRule>
    <cfRule type="cellIs" dxfId="10958" priority="1603" stopIfTrue="1" operator="greaterThan">
      <formula>0</formula>
    </cfRule>
  </conditionalFormatting>
  <conditionalFormatting sqref="P33:Q33">
    <cfRule type="cellIs" dxfId="10957" priority="1600" stopIfTrue="1" operator="lessThan">
      <formula>0</formula>
    </cfRule>
    <cfRule type="cellIs" dxfId="10956" priority="1601" stopIfTrue="1" operator="greaterThan">
      <formula>0</formula>
    </cfRule>
  </conditionalFormatting>
  <conditionalFormatting sqref="P33:Q33">
    <cfRule type="cellIs" dxfId="10955" priority="1598" stopIfTrue="1" operator="lessThan">
      <formula>0</formula>
    </cfRule>
    <cfRule type="cellIs" dxfId="10954" priority="1599" stopIfTrue="1" operator="greaterThan">
      <formula>0</formula>
    </cfRule>
  </conditionalFormatting>
  <conditionalFormatting sqref="P33:Q33">
    <cfRule type="cellIs" dxfId="10953" priority="1596" stopIfTrue="1" operator="lessThan">
      <formula>0</formula>
    </cfRule>
    <cfRule type="cellIs" dxfId="10952" priority="1597" stopIfTrue="1" operator="greaterThan">
      <formula>0</formula>
    </cfRule>
  </conditionalFormatting>
  <conditionalFormatting sqref="P33:Q33">
    <cfRule type="cellIs" dxfId="10951" priority="1594" stopIfTrue="1" operator="lessThan">
      <formula>0</formula>
    </cfRule>
    <cfRule type="cellIs" dxfId="10950" priority="1595" stopIfTrue="1" operator="greaterThan">
      <formula>0</formula>
    </cfRule>
  </conditionalFormatting>
  <conditionalFormatting sqref="P33:Q33">
    <cfRule type="cellIs" dxfId="10949" priority="1592" stopIfTrue="1" operator="lessThan">
      <formula>0</formula>
    </cfRule>
    <cfRule type="cellIs" dxfId="10948" priority="1593" stopIfTrue="1" operator="greaterThan">
      <formula>0</formula>
    </cfRule>
  </conditionalFormatting>
  <conditionalFormatting sqref="P33:Q33">
    <cfRule type="cellIs" dxfId="10947" priority="1590" stopIfTrue="1" operator="lessThan">
      <formula>0</formula>
    </cfRule>
    <cfRule type="cellIs" dxfId="10946" priority="1591" stopIfTrue="1" operator="greaterThan">
      <formula>0</formula>
    </cfRule>
  </conditionalFormatting>
  <conditionalFormatting sqref="P33:Q33">
    <cfRule type="cellIs" dxfId="10945" priority="1588" stopIfTrue="1" operator="lessThan">
      <formula>0</formula>
    </cfRule>
    <cfRule type="cellIs" dxfId="10944" priority="1589" stopIfTrue="1" operator="greaterThan">
      <formula>0</formula>
    </cfRule>
  </conditionalFormatting>
  <conditionalFormatting sqref="P33:Q33">
    <cfRule type="cellIs" dxfId="10943" priority="1586" stopIfTrue="1" operator="lessThan">
      <formula>0</formula>
    </cfRule>
    <cfRule type="cellIs" dxfId="10942" priority="1587" stopIfTrue="1" operator="greaterThan">
      <formula>0</formula>
    </cfRule>
  </conditionalFormatting>
  <conditionalFormatting sqref="P33:Q33">
    <cfRule type="cellIs" dxfId="10941" priority="1584" stopIfTrue="1" operator="lessThan">
      <formula>0</formula>
    </cfRule>
    <cfRule type="cellIs" dxfId="10940" priority="1585" stopIfTrue="1" operator="greaterThan">
      <formula>0</formula>
    </cfRule>
  </conditionalFormatting>
  <conditionalFormatting sqref="P33:Q33">
    <cfRule type="cellIs" dxfId="10939" priority="1582" stopIfTrue="1" operator="lessThan">
      <formula>0</formula>
    </cfRule>
    <cfRule type="cellIs" dxfId="10938" priority="1583" stopIfTrue="1" operator="greaterThan">
      <formula>0</formula>
    </cfRule>
  </conditionalFormatting>
  <conditionalFormatting sqref="P33:Q33">
    <cfRule type="cellIs" dxfId="10937" priority="1580" stopIfTrue="1" operator="lessThan">
      <formula>0</formula>
    </cfRule>
    <cfRule type="cellIs" dxfId="10936" priority="1581" stopIfTrue="1" operator="greaterThan">
      <formula>0</formula>
    </cfRule>
  </conditionalFormatting>
  <conditionalFormatting sqref="P33:Q33">
    <cfRule type="cellIs" dxfId="10935" priority="1578" stopIfTrue="1" operator="lessThan">
      <formula>0</formula>
    </cfRule>
    <cfRule type="cellIs" dxfId="10934" priority="1579" stopIfTrue="1" operator="greaterThan">
      <formula>0</formula>
    </cfRule>
  </conditionalFormatting>
  <conditionalFormatting sqref="P33:Q33">
    <cfRule type="cellIs" dxfId="10933" priority="1576" stopIfTrue="1" operator="lessThan">
      <formula>0</formula>
    </cfRule>
    <cfRule type="cellIs" dxfId="10932" priority="1577" stopIfTrue="1" operator="greaterThan">
      <formula>0</formula>
    </cfRule>
  </conditionalFormatting>
  <conditionalFormatting sqref="P33:Q33">
    <cfRule type="cellIs" dxfId="10931" priority="1574" stopIfTrue="1" operator="lessThan">
      <formula>0</formula>
    </cfRule>
    <cfRule type="cellIs" dxfId="10930" priority="1575" stopIfTrue="1" operator="greaterThan">
      <formula>0</formula>
    </cfRule>
  </conditionalFormatting>
  <conditionalFormatting sqref="P33:Q33">
    <cfRule type="cellIs" dxfId="10929" priority="1572" stopIfTrue="1" operator="lessThan">
      <formula>0</formula>
    </cfRule>
    <cfRule type="cellIs" dxfId="10928" priority="1573" stopIfTrue="1" operator="greaterThan">
      <formula>0</formula>
    </cfRule>
  </conditionalFormatting>
  <conditionalFormatting sqref="P33:Q33">
    <cfRule type="cellIs" dxfId="10927" priority="1570" stopIfTrue="1" operator="lessThan">
      <formula>0</formula>
    </cfRule>
    <cfRule type="cellIs" dxfId="10926" priority="1571" stopIfTrue="1" operator="greaterThan">
      <formula>0</formula>
    </cfRule>
  </conditionalFormatting>
  <conditionalFormatting sqref="P33:Q33">
    <cfRule type="cellIs" dxfId="10925" priority="1568" stopIfTrue="1" operator="lessThan">
      <formula>0</formula>
    </cfRule>
    <cfRule type="cellIs" dxfId="10924" priority="1569" stopIfTrue="1" operator="greaterThan">
      <formula>0</formula>
    </cfRule>
  </conditionalFormatting>
  <conditionalFormatting sqref="P33:Q33">
    <cfRule type="cellIs" dxfId="10923" priority="1566" stopIfTrue="1" operator="lessThan">
      <formula>0</formula>
    </cfRule>
    <cfRule type="cellIs" dxfId="10922" priority="1567" stopIfTrue="1" operator="greaterThan">
      <formula>0</formula>
    </cfRule>
  </conditionalFormatting>
  <conditionalFormatting sqref="P33:Q33">
    <cfRule type="cellIs" dxfId="10921" priority="1564" stopIfTrue="1" operator="lessThan">
      <formula>0</formula>
    </cfRule>
    <cfRule type="cellIs" dxfId="10920" priority="1565" stopIfTrue="1" operator="greaterThan">
      <formula>0</formula>
    </cfRule>
  </conditionalFormatting>
  <conditionalFormatting sqref="P33:Q33">
    <cfRule type="cellIs" dxfId="10919" priority="1562" stopIfTrue="1" operator="lessThan">
      <formula>0</formula>
    </cfRule>
    <cfRule type="cellIs" dxfId="10918" priority="1563" stopIfTrue="1" operator="greaterThan">
      <formula>0</formula>
    </cfRule>
  </conditionalFormatting>
  <conditionalFormatting sqref="P33:Q33">
    <cfRule type="cellIs" dxfId="10917" priority="1560" stopIfTrue="1" operator="lessThan">
      <formula>0</formula>
    </cfRule>
    <cfRule type="cellIs" dxfId="10916" priority="1561" stopIfTrue="1" operator="greaterThan">
      <formula>0</formula>
    </cfRule>
  </conditionalFormatting>
  <conditionalFormatting sqref="P33:Q33">
    <cfRule type="cellIs" dxfId="10915" priority="1558" stopIfTrue="1" operator="lessThan">
      <formula>0</formula>
    </cfRule>
    <cfRule type="cellIs" dxfId="10914" priority="1559" stopIfTrue="1" operator="greaterThan">
      <formula>0</formula>
    </cfRule>
  </conditionalFormatting>
  <conditionalFormatting sqref="P33:Q33">
    <cfRule type="cellIs" dxfId="10913" priority="1556" stopIfTrue="1" operator="lessThan">
      <formula>0</formula>
    </cfRule>
    <cfRule type="cellIs" dxfId="10912" priority="1557" stopIfTrue="1" operator="greaterThan">
      <formula>0</formula>
    </cfRule>
  </conditionalFormatting>
  <conditionalFormatting sqref="P33:Q33">
    <cfRule type="cellIs" dxfId="10911" priority="1554" stopIfTrue="1" operator="lessThan">
      <formula>0</formula>
    </cfRule>
    <cfRule type="cellIs" dxfId="10910" priority="1555" stopIfTrue="1" operator="greaterThan">
      <formula>0</formula>
    </cfRule>
  </conditionalFormatting>
  <conditionalFormatting sqref="P33:Q33">
    <cfRule type="cellIs" dxfId="10909" priority="1552" stopIfTrue="1" operator="lessThan">
      <formula>0</formula>
    </cfRule>
    <cfRule type="cellIs" dxfId="10908" priority="1553" stopIfTrue="1" operator="greaterThan">
      <formula>0</formula>
    </cfRule>
  </conditionalFormatting>
  <conditionalFormatting sqref="P33:Q33">
    <cfRule type="cellIs" dxfId="10907" priority="1550" stopIfTrue="1" operator="lessThan">
      <formula>0</formula>
    </cfRule>
    <cfRule type="cellIs" dxfId="10906" priority="1551" stopIfTrue="1" operator="greaterThan">
      <formula>0</formula>
    </cfRule>
  </conditionalFormatting>
  <conditionalFormatting sqref="P33:Q33">
    <cfRule type="cellIs" dxfId="10905" priority="1548" stopIfTrue="1" operator="lessThan">
      <formula>0</formula>
    </cfRule>
    <cfRule type="cellIs" dxfId="10904" priority="1549" stopIfTrue="1" operator="greaterThan">
      <formula>0</formula>
    </cfRule>
  </conditionalFormatting>
  <conditionalFormatting sqref="P33:Q33">
    <cfRule type="cellIs" dxfId="10903" priority="1546" stopIfTrue="1" operator="lessThan">
      <formula>0</formula>
    </cfRule>
    <cfRule type="cellIs" dxfId="10902" priority="1547" stopIfTrue="1" operator="greaterThan">
      <formula>0</formula>
    </cfRule>
  </conditionalFormatting>
  <conditionalFormatting sqref="P33:Q33">
    <cfRule type="cellIs" dxfId="10901" priority="1544" stopIfTrue="1" operator="lessThan">
      <formula>0</formula>
    </cfRule>
    <cfRule type="cellIs" dxfId="10900" priority="1545" stopIfTrue="1" operator="greaterThan">
      <formula>0</formula>
    </cfRule>
  </conditionalFormatting>
  <conditionalFormatting sqref="P33:Q33">
    <cfRule type="cellIs" dxfId="10899" priority="1542" stopIfTrue="1" operator="lessThan">
      <formula>0</formula>
    </cfRule>
    <cfRule type="cellIs" dxfId="10898" priority="1543" stopIfTrue="1" operator="greaterThan">
      <formula>0</formula>
    </cfRule>
  </conditionalFormatting>
  <conditionalFormatting sqref="P33:Q33">
    <cfRule type="cellIs" dxfId="10897" priority="1540" stopIfTrue="1" operator="lessThan">
      <formula>0</formula>
    </cfRule>
    <cfRule type="cellIs" dxfId="10896" priority="1541" stopIfTrue="1" operator="greaterThan">
      <formula>0</formula>
    </cfRule>
  </conditionalFormatting>
  <conditionalFormatting sqref="P33:Q33">
    <cfRule type="cellIs" dxfId="10895" priority="1538" stopIfTrue="1" operator="lessThan">
      <formula>0</formula>
    </cfRule>
    <cfRule type="cellIs" dxfId="10894" priority="1539" stopIfTrue="1" operator="greaterThan">
      <formula>0</formula>
    </cfRule>
  </conditionalFormatting>
  <conditionalFormatting sqref="P33:Q33">
    <cfRule type="cellIs" dxfId="10893" priority="1536" stopIfTrue="1" operator="lessThan">
      <formula>0</formula>
    </cfRule>
    <cfRule type="cellIs" dxfId="10892" priority="1537" stopIfTrue="1" operator="greaterThan">
      <formula>0</formula>
    </cfRule>
  </conditionalFormatting>
  <conditionalFormatting sqref="P33:Q33">
    <cfRule type="cellIs" dxfId="10891" priority="1534" stopIfTrue="1" operator="lessThan">
      <formula>0</formula>
    </cfRule>
    <cfRule type="cellIs" dxfId="10890" priority="1535" stopIfTrue="1" operator="greaterThan">
      <formula>0</formula>
    </cfRule>
  </conditionalFormatting>
  <conditionalFormatting sqref="P33:Q33">
    <cfRule type="cellIs" dxfId="10889" priority="1532" stopIfTrue="1" operator="lessThan">
      <formula>0</formula>
    </cfRule>
    <cfRule type="cellIs" dxfId="10888" priority="1533" stopIfTrue="1" operator="greaterThan">
      <formula>0</formula>
    </cfRule>
  </conditionalFormatting>
  <conditionalFormatting sqref="P33:Q33">
    <cfRule type="cellIs" dxfId="10887" priority="1530" stopIfTrue="1" operator="lessThan">
      <formula>0</formula>
    </cfRule>
    <cfRule type="cellIs" dxfId="10886" priority="1531" stopIfTrue="1" operator="greaterThan">
      <formula>0</formula>
    </cfRule>
  </conditionalFormatting>
  <conditionalFormatting sqref="P33:Q33">
    <cfRule type="cellIs" dxfId="10885" priority="1528" stopIfTrue="1" operator="lessThan">
      <formula>0</formula>
    </cfRule>
    <cfRule type="cellIs" dxfId="10884" priority="1529" stopIfTrue="1" operator="greaterThan">
      <formula>0</formula>
    </cfRule>
  </conditionalFormatting>
  <conditionalFormatting sqref="P33:Q33">
    <cfRule type="cellIs" dxfId="10883" priority="1526" stopIfTrue="1" operator="lessThan">
      <formula>0</formula>
    </cfRule>
    <cfRule type="cellIs" dxfId="10882" priority="1527" stopIfTrue="1" operator="greaterThan">
      <formula>0</formula>
    </cfRule>
  </conditionalFormatting>
  <conditionalFormatting sqref="P33:Q33">
    <cfRule type="cellIs" dxfId="10881" priority="1524" stopIfTrue="1" operator="lessThan">
      <formula>0</formula>
    </cfRule>
    <cfRule type="cellIs" dxfId="10880" priority="1525" stopIfTrue="1" operator="greaterThan">
      <formula>0</formula>
    </cfRule>
  </conditionalFormatting>
  <conditionalFormatting sqref="P33:Q33">
    <cfRule type="cellIs" dxfId="10879" priority="1522" stopIfTrue="1" operator="lessThan">
      <formula>0</formula>
    </cfRule>
    <cfRule type="cellIs" dxfId="10878" priority="1523" stopIfTrue="1" operator="greaterThan">
      <formula>0</formula>
    </cfRule>
  </conditionalFormatting>
  <conditionalFormatting sqref="P33:Q33">
    <cfRule type="cellIs" dxfId="10877" priority="1520" stopIfTrue="1" operator="lessThan">
      <formula>0</formula>
    </cfRule>
    <cfRule type="cellIs" dxfId="10876" priority="1521" stopIfTrue="1" operator="greaterThan">
      <formula>0</formula>
    </cfRule>
  </conditionalFormatting>
  <conditionalFormatting sqref="P33:Q33">
    <cfRule type="cellIs" dxfId="10875" priority="1518" stopIfTrue="1" operator="lessThan">
      <formula>0</formula>
    </cfRule>
    <cfRule type="cellIs" dxfId="10874" priority="1519" stopIfTrue="1" operator="greaterThan">
      <formula>0</formula>
    </cfRule>
  </conditionalFormatting>
  <conditionalFormatting sqref="P35:Q35">
    <cfRule type="cellIs" dxfId="10873" priority="1516" stopIfTrue="1" operator="lessThan">
      <formula>0</formula>
    </cfRule>
    <cfRule type="cellIs" dxfId="10872" priority="1517" stopIfTrue="1" operator="greaterThan">
      <formula>0</formula>
    </cfRule>
  </conditionalFormatting>
  <conditionalFormatting sqref="P35:Q35">
    <cfRule type="cellIs" dxfId="10871" priority="1514" stopIfTrue="1" operator="lessThan">
      <formula>0</formula>
    </cfRule>
    <cfRule type="cellIs" dxfId="10870" priority="1515" stopIfTrue="1" operator="greaterThan">
      <formula>0</formula>
    </cfRule>
  </conditionalFormatting>
  <conditionalFormatting sqref="P35:Q35">
    <cfRule type="cellIs" dxfId="10869" priority="1512" stopIfTrue="1" operator="lessThan">
      <formula>0</formula>
    </cfRule>
    <cfRule type="cellIs" dxfId="10868" priority="1513" stopIfTrue="1" operator="greaterThan">
      <formula>0</formula>
    </cfRule>
  </conditionalFormatting>
  <conditionalFormatting sqref="P35:Q35">
    <cfRule type="cellIs" dxfId="10867" priority="1510" stopIfTrue="1" operator="lessThan">
      <formula>0</formula>
    </cfRule>
    <cfRule type="cellIs" dxfId="10866" priority="1511" stopIfTrue="1" operator="greaterThan">
      <formula>0</formula>
    </cfRule>
  </conditionalFormatting>
  <conditionalFormatting sqref="P35:Q35">
    <cfRule type="cellIs" dxfId="10865" priority="1508" stopIfTrue="1" operator="lessThan">
      <formula>0</formula>
    </cfRule>
    <cfRule type="cellIs" dxfId="10864" priority="1509" stopIfTrue="1" operator="greaterThan">
      <formula>0</formula>
    </cfRule>
  </conditionalFormatting>
  <conditionalFormatting sqref="P35:Q35">
    <cfRule type="cellIs" dxfId="10863" priority="1506" stopIfTrue="1" operator="lessThan">
      <formula>0</formula>
    </cfRule>
    <cfRule type="cellIs" dxfId="10862" priority="1507" stopIfTrue="1" operator="greaterThan">
      <formula>0</formula>
    </cfRule>
  </conditionalFormatting>
  <conditionalFormatting sqref="P35:Q35">
    <cfRule type="cellIs" dxfId="10861" priority="1504" stopIfTrue="1" operator="lessThan">
      <formula>0</formula>
    </cfRule>
    <cfRule type="cellIs" dxfId="10860" priority="1505" stopIfTrue="1" operator="greaterThan">
      <formula>0</formula>
    </cfRule>
  </conditionalFormatting>
  <conditionalFormatting sqref="P35:Q35">
    <cfRule type="cellIs" dxfId="10859" priority="1502" stopIfTrue="1" operator="lessThan">
      <formula>0</formula>
    </cfRule>
    <cfRule type="cellIs" dxfId="10858" priority="1503" stopIfTrue="1" operator="greaterThan">
      <formula>0</formula>
    </cfRule>
  </conditionalFormatting>
  <conditionalFormatting sqref="P35:Q35">
    <cfRule type="cellIs" dxfId="10857" priority="1500" stopIfTrue="1" operator="lessThan">
      <formula>0</formula>
    </cfRule>
    <cfRule type="cellIs" dxfId="10856" priority="1501" stopIfTrue="1" operator="greaterThan">
      <formula>0</formula>
    </cfRule>
  </conditionalFormatting>
  <conditionalFormatting sqref="P35:Q35">
    <cfRule type="cellIs" dxfId="10855" priority="1498" stopIfTrue="1" operator="lessThan">
      <formula>0</formula>
    </cfRule>
    <cfRule type="cellIs" dxfId="10854" priority="1499" stopIfTrue="1" operator="greaterThan">
      <formula>0</formula>
    </cfRule>
  </conditionalFormatting>
  <conditionalFormatting sqref="P35:Q35">
    <cfRule type="cellIs" dxfId="10853" priority="1496" stopIfTrue="1" operator="lessThan">
      <formula>0</formula>
    </cfRule>
    <cfRule type="cellIs" dxfId="10852" priority="1497" stopIfTrue="1" operator="greaterThan">
      <formula>0</formula>
    </cfRule>
  </conditionalFormatting>
  <conditionalFormatting sqref="P35:Q35">
    <cfRule type="cellIs" dxfId="10851" priority="1494" stopIfTrue="1" operator="lessThan">
      <formula>0</formula>
    </cfRule>
    <cfRule type="cellIs" dxfId="10850" priority="1495" stopIfTrue="1" operator="greaterThan">
      <formula>0</formula>
    </cfRule>
  </conditionalFormatting>
  <conditionalFormatting sqref="P35:Q35">
    <cfRule type="cellIs" dxfId="10849" priority="1492" stopIfTrue="1" operator="lessThan">
      <formula>0</formula>
    </cfRule>
    <cfRule type="cellIs" dxfId="10848" priority="1493" stopIfTrue="1" operator="greaterThan">
      <formula>0</formula>
    </cfRule>
  </conditionalFormatting>
  <conditionalFormatting sqref="P35:Q35">
    <cfRule type="cellIs" dxfId="10847" priority="1490" stopIfTrue="1" operator="lessThan">
      <formula>0</formula>
    </cfRule>
    <cfRule type="cellIs" dxfId="10846" priority="1491" stopIfTrue="1" operator="greaterThan">
      <formula>0</formula>
    </cfRule>
  </conditionalFormatting>
  <conditionalFormatting sqref="P35:Q35">
    <cfRule type="cellIs" dxfId="10845" priority="1488" stopIfTrue="1" operator="lessThan">
      <formula>0</formula>
    </cfRule>
    <cfRule type="cellIs" dxfId="10844" priority="1489" stopIfTrue="1" operator="greaterThan">
      <formula>0</formula>
    </cfRule>
  </conditionalFormatting>
  <conditionalFormatting sqref="P35:Q35">
    <cfRule type="cellIs" dxfId="10843" priority="1486" stopIfTrue="1" operator="lessThan">
      <formula>0</formula>
    </cfRule>
    <cfRule type="cellIs" dxfId="10842" priority="1487" stopIfTrue="1" operator="greaterThan">
      <formula>0</formula>
    </cfRule>
  </conditionalFormatting>
  <conditionalFormatting sqref="P35:Q35">
    <cfRule type="cellIs" dxfId="10841" priority="1484" stopIfTrue="1" operator="lessThan">
      <formula>0</formula>
    </cfRule>
    <cfRule type="cellIs" dxfId="10840" priority="1485" stopIfTrue="1" operator="greaterThan">
      <formula>0</formula>
    </cfRule>
  </conditionalFormatting>
  <conditionalFormatting sqref="P35:Q35">
    <cfRule type="cellIs" dxfId="10839" priority="1482" stopIfTrue="1" operator="lessThan">
      <formula>0</formula>
    </cfRule>
    <cfRule type="cellIs" dxfId="10838" priority="1483" stopIfTrue="1" operator="greaterThan">
      <formula>0</formula>
    </cfRule>
  </conditionalFormatting>
  <conditionalFormatting sqref="P35:Q35">
    <cfRule type="cellIs" dxfId="10837" priority="1480" stopIfTrue="1" operator="lessThan">
      <formula>0</formula>
    </cfRule>
    <cfRule type="cellIs" dxfId="10836" priority="1481" stopIfTrue="1" operator="greaterThan">
      <formula>0</formula>
    </cfRule>
  </conditionalFormatting>
  <conditionalFormatting sqref="P35:Q35">
    <cfRule type="cellIs" dxfId="10835" priority="1478" stopIfTrue="1" operator="lessThan">
      <formula>0</formula>
    </cfRule>
    <cfRule type="cellIs" dxfId="10834" priority="1479" stopIfTrue="1" operator="greaterThan">
      <formula>0</formula>
    </cfRule>
  </conditionalFormatting>
  <conditionalFormatting sqref="P35:Q35">
    <cfRule type="cellIs" dxfId="10833" priority="1476" stopIfTrue="1" operator="lessThan">
      <formula>0</formula>
    </cfRule>
    <cfRule type="cellIs" dxfId="10832" priority="1477" stopIfTrue="1" operator="greaterThan">
      <formula>0</formula>
    </cfRule>
  </conditionalFormatting>
  <conditionalFormatting sqref="P35:Q35">
    <cfRule type="cellIs" dxfId="10831" priority="1474" stopIfTrue="1" operator="lessThan">
      <formula>0</formula>
    </cfRule>
    <cfRule type="cellIs" dxfId="10830" priority="1475" stopIfTrue="1" operator="greaterThan">
      <formula>0</formula>
    </cfRule>
  </conditionalFormatting>
  <conditionalFormatting sqref="P35:Q35">
    <cfRule type="cellIs" dxfId="10829" priority="1472" stopIfTrue="1" operator="lessThan">
      <formula>0</formula>
    </cfRule>
    <cfRule type="cellIs" dxfId="10828" priority="1473" stopIfTrue="1" operator="greaterThan">
      <formula>0</formula>
    </cfRule>
  </conditionalFormatting>
  <conditionalFormatting sqref="P35:Q35">
    <cfRule type="cellIs" dxfId="10827" priority="1470" stopIfTrue="1" operator="lessThan">
      <formula>0</formula>
    </cfRule>
    <cfRule type="cellIs" dxfId="10826" priority="1471" stopIfTrue="1" operator="greaterThan">
      <formula>0</formula>
    </cfRule>
  </conditionalFormatting>
  <conditionalFormatting sqref="P35:Q35">
    <cfRule type="cellIs" dxfId="10825" priority="1468" stopIfTrue="1" operator="lessThan">
      <formula>0</formula>
    </cfRule>
    <cfRule type="cellIs" dxfId="10824" priority="1469" stopIfTrue="1" operator="greaterThan">
      <formula>0</formula>
    </cfRule>
  </conditionalFormatting>
  <conditionalFormatting sqref="P35:Q35">
    <cfRule type="cellIs" dxfId="10823" priority="1466" stopIfTrue="1" operator="lessThan">
      <formula>0</formula>
    </cfRule>
    <cfRule type="cellIs" dxfId="10822" priority="1467" stopIfTrue="1" operator="greaterThan">
      <formula>0</formula>
    </cfRule>
  </conditionalFormatting>
  <conditionalFormatting sqref="P35:Q35">
    <cfRule type="cellIs" dxfId="10821" priority="1464" stopIfTrue="1" operator="lessThan">
      <formula>0</formula>
    </cfRule>
    <cfRule type="cellIs" dxfId="10820" priority="1465" stopIfTrue="1" operator="greaterThan">
      <formula>0</formula>
    </cfRule>
  </conditionalFormatting>
  <conditionalFormatting sqref="P35:Q35">
    <cfRule type="cellIs" dxfId="10819" priority="1462" stopIfTrue="1" operator="lessThan">
      <formula>0</formula>
    </cfRule>
    <cfRule type="cellIs" dxfId="10818" priority="1463" stopIfTrue="1" operator="greaterThan">
      <formula>0</formula>
    </cfRule>
  </conditionalFormatting>
  <conditionalFormatting sqref="P35:Q35">
    <cfRule type="cellIs" dxfId="10817" priority="1460" stopIfTrue="1" operator="lessThan">
      <formula>0</formula>
    </cfRule>
    <cfRule type="cellIs" dxfId="10816" priority="1461" stopIfTrue="1" operator="greaterThan">
      <formula>0</formula>
    </cfRule>
  </conditionalFormatting>
  <conditionalFormatting sqref="P35:Q35">
    <cfRule type="cellIs" dxfId="10815" priority="1458" stopIfTrue="1" operator="lessThan">
      <formula>0</formula>
    </cfRule>
    <cfRule type="cellIs" dxfId="10814" priority="1459" stopIfTrue="1" operator="greaterThan">
      <formula>0</formula>
    </cfRule>
  </conditionalFormatting>
  <conditionalFormatting sqref="P35:Q35">
    <cfRule type="cellIs" dxfId="10813" priority="1456" stopIfTrue="1" operator="lessThan">
      <formula>0</formula>
    </cfRule>
    <cfRule type="cellIs" dxfId="10812" priority="1457" stopIfTrue="1" operator="greaterThan">
      <formula>0</formula>
    </cfRule>
  </conditionalFormatting>
  <conditionalFormatting sqref="P35:Q35">
    <cfRule type="cellIs" dxfId="10811" priority="1454" stopIfTrue="1" operator="lessThan">
      <formula>0</formula>
    </cfRule>
    <cfRule type="cellIs" dxfId="10810" priority="1455" stopIfTrue="1" operator="greaterThan">
      <formula>0</formula>
    </cfRule>
  </conditionalFormatting>
  <conditionalFormatting sqref="P35:Q35">
    <cfRule type="cellIs" dxfId="10809" priority="1452" stopIfTrue="1" operator="lessThan">
      <formula>0</formula>
    </cfRule>
    <cfRule type="cellIs" dxfId="10808" priority="1453" stopIfTrue="1" operator="greaterThan">
      <formula>0</formula>
    </cfRule>
  </conditionalFormatting>
  <conditionalFormatting sqref="P35:Q35">
    <cfRule type="cellIs" dxfId="10807" priority="1450" stopIfTrue="1" operator="lessThan">
      <formula>0</formula>
    </cfRule>
    <cfRule type="cellIs" dxfId="10806" priority="1451" stopIfTrue="1" operator="greaterThan">
      <formula>0</formula>
    </cfRule>
  </conditionalFormatting>
  <conditionalFormatting sqref="P35:Q35">
    <cfRule type="cellIs" dxfId="10805" priority="1448" stopIfTrue="1" operator="lessThan">
      <formula>0</formula>
    </cfRule>
    <cfRule type="cellIs" dxfId="10804" priority="1449" stopIfTrue="1" operator="greaterThan">
      <formula>0</formula>
    </cfRule>
  </conditionalFormatting>
  <conditionalFormatting sqref="P35:Q35">
    <cfRule type="cellIs" dxfId="10803" priority="1446" stopIfTrue="1" operator="lessThan">
      <formula>0</formula>
    </cfRule>
    <cfRule type="cellIs" dxfId="10802" priority="1447" stopIfTrue="1" operator="greaterThan">
      <formula>0</formula>
    </cfRule>
  </conditionalFormatting>
  <conditionalFormatting sqref="P35:Q35">
    <cfRule type="cellIs" dxfId="10801" priority="1444" stopIfTrue="1" operator="lessThan">
      <formula>0</formula>
    </cfRule>
    <cfRule type="cellIs" dxfId="10800" priority="1445" stopIfTrue="1" operator="greaterThan">
      <formula>0</formula>
    </cfRule>
  </conditionalFormatting>
  <conditionalFormatting sqref="P35:Q35">
    <cfRule type="cellIs" dxfId="10799" priority="1442" stopIfTrue="1" operator="lessThan">
      <formula>0</formula>
    </cfRule>
    <cfRule type="cellIs" dxfId="10798" priority="1443" stopIfTrue="1" operator="greaterThan">
      <formula>0</formula>
    </cfRule>
  </conditionalFormatting>
  <conditionalFormatting sqref="P35:Q35">
    <cfRule type="cellIs" dxfId="10797" priority="1440" stopIfTrue="1" operator="lessThan">
      <formula>0</formula>
    </cfRule>
    <cfRule type="cellIs" dxfId="10796" priority="1441" stopIfTrue="1" operator="greaterThan">
      <formula>0</formula>
    </cfRule>
  </conditionalFormatting>
  <conditionalFormatting sqref="P35:Q35">
    <cfRule type="cellIs" dxfId="10795" priority="1438" stopIfTrue="1" operator="lessThan">
      <formula>0</formula>
    </cfRule>
    <cfRule type="cellIs" dxfId="10794" priority="1439" stopIfTrue="1" operator="greaterThan">
      <formula>0</formula>
    </cfRule>
  </conditionalFormatting>
  <conditionalFormatting sqref="P35:Q35">
    <cfRule type="cellIs" dxfId="10793" priority="1436" stopIfTrue="1" operator="lessThan">
      <formula>0</formula>
    </cfRule>
    <cfRule type="cellIs" dxfId="10792" priority="1437" stopIfTrue="1" operator="greaterThan">
      <formula>0</formula>
    </cfRule>
  </conditionalFormatting>
  <conditionalFormatting sqref="P35:Q35">
    <cfRule type="cellIs" dxfId="10791" priority="1434" stopIfTrue="1" operator="lessThan">
      <formula>0</formula>
    </cfRule>
    <cfRule type="cellIs" dxfId="10790" priority="1435" stopIfTrue="1" operator="greaterThan">
      <formula>0</formula>
    </cfRule>
  </conditionalFormatting>
  <conditionalFormatting sqref="P37:Q37">
    <cfRule type="cellIs" dxfId="10789" priority="1432" stopIfTrue="1" operator="lessThan">
      <formula>0</formula>
    </cfRule>
    <cfRule type="cellIs" dxfId="10788" priority="1433" stopIfTrue="1" operator="greaterThan">
      <formula>0</formula>
    </cfRule>
  </conditionalFormatting>
  <conditionalFormatting sqref="P37:Q37">
    <cfRule type="cellIs" dxfId="10787" priority="1430" stopIfTrue="1" operator="lessThan">
      <formula>0</formula>
    </cfRule>
    <cfRule type="cellIs" dxfId="10786" priority="1431" stopIfTrue="1" operator="greaterThan">
      <formula>0</formula>
    </cfRule>
  </conditionalFormatting>
  <conditionalFormatting sqref="P37:Q37">
    <cfRule type="cellIs" dxfId="10785" priority="1428" stopIfTrue="1" operator="lessThan">
      <formula>0</formula>
    </cfRule>
    <cfRule type="cellIs" dxfId="10784" priority="1429" stopIfTrue="1" operator="greaterThan">
      <formula>0</formula>
    </cfRule>
  </conditionalFormatting>
  <conditionalFormatting sqref="P37:Q37">
    <cfRule type="cellIs" dxfId="10783" priority="1426" stopIfTrue="1" operator="lessThan">
      <formula>0</formula>
    </cfRule>
    <cfRule type="cellIs" dxfId="10782" priority="1427" stopIfTrue="1" operator="greaterThan">
      <formula>0</formula>
    </cfRule>
  </conditionalFormatting>
  <conditionalFormatting sqref="P37:Q37">
    <cfRule type="cellIs" dxfId="10781" priority="1424" stopIfTrue="1" operator="lessThan">
      <formula>0</formula>
    </cfRule>
    <cfRule type="cellIs" dxfId="10780" priority="1425" stopIfTrue="1" operator="greaterThan">
      <formula>0</formula>
    </cfRule>
  </conditionalFormatting>
  <conditionalFormatting sqref="P37:Q37">
    <cfRule type="cellIs" dxfId="10779" priority="1422" stopIfTrue="1" operator="lessThan">
      <formula>0</formula>
    </cfRule>
    <cfRule type="cellIs" dxfId="10778" priority="1423" stopIfTrue="1" operator="greaterThan">
      <formula>0</formula>
    </cfRule>
  </conditionalFormatting>
  <conditionalFormatting sqref="P37:Q37">
    <cfRule type="cellIs" dxfId="10777" priority="1420" stopIfTrue="1" operator="lessThan">
      <formula>0</formula>
    </cfRule>
    <cfRule type="cellIs" dxfId="10776" priority="1421" stopIfTrue="1" operator="greaterThan">
      <formula>0</formula>
    </cfRule>
  </conditionalFormatting>
  <conditionalFormatting sqref="P37:Q37">
    <cfRule type="cellIs" dxfId="10775" priority="1418" stopIfTrue="1" operator="lessThan">
      <formula>0</formula>
    </cfRule>
    <cfRule type="cellIs" dxfId="10774" priority="1419" stopIfTrue="1" operator="greaterThan">
      <formula>0</formula>
    </cfRule>
  </conditionalFormatting>
  <conditionalFormatting sqref="P37:Q37">
    <cfRule type="cellIs" dxfId="10773" priority="1416" stopIfTrue="1" operator="lessThan">
      <formula>0</formula>
    </cfRule>
    <cfRule type="cellIs" dxfId="10772" priority="1417" stopIfTrue="1" operator="greaterThan">
      <formula>0</formula>
    </cfRule>
  </conditionalFormatting>
  <conditionalFormatting sqref="P37:Q37">
    <cfRule type="cellIs" dxfId="10771" priority="1414" stopIfTrue="1" operator="lessThan">
      <formula>0</formula>
    </cfRule>
    <cfRule type="cellIs" dxfId="10770" priority="1415" stopIfTrue="1" operator="greaterThan">
      <formula>0</formula>
    </cfRule>
  </conditionalFormatting>
  <conditionalFormatting sqref="P37:Q37">
    <cfRule type="cellIs" dxfId="10769" priority="1412" stopIfTrue="1" operator="lessThan">
      <formula>0</formula>
    </cfRule>
    <cfRule type="cellIs" dxfId="10768" priority="1413" stopIfTrue="1" operator="greaterThan">
      <formula>0</formula>
    </cfRule>
  </conditionalFormatting>
  <conditionalFormatting sqref="P37:Q37">
    <cfRule type="cellIs" dxfId="10767" priority="1410" stopIfTrue="1" operator="lessThan">
      <formula>0</formula>
    </cfRule>
    <cfRule type="cellIs" dxfId="10766" priority="1411" stopIfTrue="1" operator="greaterThan">
      <formula>0</formula>
    </cfRule>
  </conditionalFormatting>
  <conditionalFormatting sqref="P37:Q37">
    <cfRule type="cellIs" dxfId="10765" priority="1408" stopIfTrue="1" operator="lessThan">
      <formula>0</formula>
    </cfRule>
    <cfRule type="cellIs" dxfId="10764" priority="1409" stopIfTrue="1" operator="greaterThan">
      <formula>0</formula>
    </cfRule>
  </conditionalFormatting>
  <conditionalFormatting sqref="P37:Q37">
    <cfRule type="cellIs" dxfId="10763" priority="1406" stopIfTrue="1" operator="lessThan">
      <formula>0</formula>
    </cfRule>
    <cfRule type="cellIs" dxfId="10762" priority="1407" stopIfTrue="1" operator="greaterThan">
      <formula>0</formula>
    </cfRule>
  </conditionalFormatting>
  <conditionalFormatting sqref="P37:Q37">
    <cfRule type="cellIs" dxfId="10761" priority="1404" stopIfTrue="1" operator="lessThan">
      <formula>0</formula>
    </cfRule>
    <cfRule type="cellIs" dxfId="10760" priority="1405" stopIfTrue="1" operator="greaterThan">
      <formula>0</formula>
    </cfRule>
  </conditionalFormatting>
  <conditionalFormatting sqref="P37:Q37">
    <cfRule type="cellIs" dxfId="10759" priority="1402" stopIfTrue="1" operator="lessThan">
      <formula>0</formula>
    </cfRule>
    <cfRule type="cellIs" dxfId="10758" priority="1403" stopIfTrue="1" operator="greaterThan">
      <formula>0</formula>
    </cfRule>
  </conditionalFormatting>
  <conditionalFormatting sqref="P37:Q37">
    <cfRule type="cellIs" dxfId="10757" priority="1400" stopIfTrue="1" operator="lessThan">
      <formula>0</formula>
    </cfRule>
    <cfRule type="cellIs" dxfId="10756" priority="1401" stopIfTrue="1" operator="greaterThan">
      <formula>0</formula>
    </cfRule>
  </conditionalFormatting>
  <conditionalFormatting sqref="P37:Q37">
    <cfRule type="cellIs" dxfId="10755" priority="1398" stopIfTrue="1" operator="lessThan">
      <formula>0</formula>
    </cfRule>
    <cfRule type="cellIs" dxfId="10754" priority="1399" stopIfTrue="1" operator="greaterThan">
      <formula>0</formula>
    </cfRule>
  </conditionalFormatting>
  <conditionalFormatting sqref="P37:Q37">
    <cfRule type="cellIs" dxfId="10753" priority="1396" stopIfTrue="1" operator="lessThan">
      <formula>0</formula>
    </cfRule>
    <cfRule type="cellIs" dxfId="10752" priority="1397" stopIfTrue="1" operator="greaterThan">
      <formula>0</formula>
    </cfRule>
  </conditionalFormatting>
  <conditionalFormatting sqref="P37:Q37">
    <cfRule type="cellIs" dxfId="10751" priority="1394" stopIfTrue="1" operator="lessThan">
      <formula>0</formula>
    </cfRule>
    <cfRule type="cellIs" dxfId="10750" priority="1395" stopIfTrue="1" operator="greaterThan">
      <formula>0</formula>
    </cfRule>
  </conditionalFormatting>
  <conditionalFormatting sqref="P37:Q37">
    <cfRule type="cellIs" dxfId="10749" priority="1392" stopIfTrue="1" operator="lessThan">
      <formula>0</formula>
    </cfRule>
    <cfRule type="cellIs" dxfId="10748" priority="1393" stopIfTrue="1" operator="greaterThan">
      <formula>0</formula>
    </cfRule>
  </conditionalFormatting>
  <conditionalFormatting sqref="P37:Q37">
    <cfRule type="cellIs" dxfId="10747" priority="1390" stopIfTrue="1" operator="lessThan">
      <formula>0</formula>
    </cfRule>
    <cfRule type="cellIs" dxfId="10746" priority="1391" stopIfTrue="1" operator="greaterThan">
      <formula>0</formula>
    </cfRule>
  </conditionalFormatting>
  <conditionalFormatting sqref="P37:Q37">
    <cfRule type="cellIs" dxfId="10745" priority="1388" stopIfTrue="1" operator="lessThan">
      <formula>0</formula>
    </cfRule>
    <cfRule type="cellIs" dxfId="10744" priority="1389" stopIfTrue="1" operator="greaterThan">
      <formula>0</formula>
    </cfRule>
  </conditionalFormatting>
  <conditionalFormatting sqref="P37:Q37">
    <cfRule type="cellIs" dxfId="10743" priority="1386" stopIfTrue="1" operator="lessThan">
      <formula>0</formula>
    </cfRule>
    <cfRule type="cellIs" dxfId="10742" priority="1387" stopIfTrue="1" operator="greaterThan">
      <formula>0</formula>
    </cfRule>
  </conditionalFormatting>
  <conditionalFormatting sqref="P37:Q37">
    <cfRule type="cellIs" dxfId="10741" priority="1384" stopIfTrue="1" operator="lessThan">
      <formula>0</formula>
    </cfRule>
    <cfRule type="cellIs" dxfId="10740" priority="1385" stopIfTrue="1" operator="greaterThan">
      <formula>0</formula>
    </cfRule>
  </conditionalFormatting>
  <conditionalFormatting sqref="P37:Q37">
    <cfRule type="cellIs" dxfId="10739" priority="1382" stopIfTrue="1" operator="lessThan">
      <formula>0</formula>
    </cfRule>
    <cfRule type="cellIs" dxfId="10738" priority="1383" stopIfTrue="1" operator="greaterThan">
      <formula>0</formula>
    </cfRule>
  </conditionalFormatting>
  <conditionalFormatting sqref="P37:Q37">
    <cfRule type="cellIs" dxfId="10737" priority="1380" stopIfTrue="1" operator="lessThan">
      <formula>0</formula>
    </cfRule>
    <cfRule type="cellIs" dxfId="10736" priority="1381" stopIfTrue="1" operator="greaterThan">
      <formula>0</formula>
    </cfRule>
  </conditionalFormatting>
  <conditionalFormatting sqref="P37:Q37">
    <cfRule type="cellIs" dxfId="10735" priority="1378" stopIfTrue="1" operator="lessThan">
      <formula>0</formula>
    </cfRule>
    <cfRule type="cellIs" dxfId="10734" priority="1379" stopIfTrue="1" operator="greaterThan">
      <formula>0</formula>
    </cfRule>
  </conditionalFormatting>
  <conditionalFormatting sqref="P37:Q37">
    <cfRule type="cellIs" dxfId="10733" priority="1376" stopIfTrue="1" operator="lessThan">
      <formula>0</formula>
    </cfRule>
    <cfRule type="cellIs" dxfId="10732" priority="1377" stopIfTrue="1" operator="greaterThan">
      <formula>0</formula>
    </cfRule>
  </conditionalFormatting>
  <conditionalFormatting sqref="P37:Q37">
    <cfRule type="cellIs" dxfId="10731" priority="1374" stopIfTrue="1" operator="lessThan">
      <formula>0</formula>
    </cfRule>
    <cfRule type="cellIs" dxfId="10730" priority="1375" stopIfTrue="1" operator="greaterThan">
      <formula>0</formula>
    </cfRule>
  </conditionalFormatting>
  <conditionalFormatting sqref="P37:Q37">
    <cfRule type="cellIs" dxfId="10729" priority="1372" stopIfTrue="1" operator="lessThan">
      <formula>0</formula>
    </cfRule>
    <cfRule type="cellIs" dxfId="10728" priority="1373" stopIfTrue="1" operator="greaterThan">
      <formula>0</formula>
    </cfRule>
  </conditionalFormatting>
  <conditionalFormatting sqref="P37:Q37">
    <cfRule type="cellIs" dxfId="10727" priority="1370" stopIfTrue="1" operator="lessThan">
      <formula>0</formula>
    </cfRule>
    <cfRule type="cellIs" dxfId="10726" priority="1371" stopIfTrue="1" operator="greaterThan">
      <formula>0</formula>
    </cfRule>
  </conditionalFormatting>
  <conditionalFormatting sqref="P37:Q37">
    <cfRule type="cellIs" dxfId="10725" priority="1368" stopIfTrue="1" operator="lessThan">
      <formula>0</formula>
    </cfRule>
    <cfRule type="cellIs" dxfId="10724" priority="1369" stopIfTrue="1" operator="greaterThan">
      <formula>0</formula>
    </cfRule>
  </conditionalFormatting>
  <conditionalFormatting sqref="P37:Q37">
    <cfRule type="cellIs" dxfId="10723" priority="1366" stopIfTrue="1" operator="lessThan">
      <formula>0</formula>
    </cfRule>
    <cfRule type="cellIs" dxfId="10722" priority="1367" stopIfTrue="1" operator="greaterThan">
      <formula>0</formula>
    </cfRule>
  </conditionalFormatting>
  <conditionalFormatting sqref="P37:Q37">
    <cfRule type="cellIs" dxfId="10721" priority="1364" stopIfTrue="1" operator="lessThan">
      <formula>0</formula>
    </cfRule>
    <cfRule type="cellIs" dxfId="10720" priority="1365" stopIfTrue="1" operator="greaterThan">
      <formula>0</formula>
    </cfRule>
  </conditionalFormatting>
  <conditionalFormatting sqref="P37:Q37">
    <cfRule type="cellIs" dxfId="10719" priority="1362" stopIfTrue="1" operator="lessThan">
      <formula>0</formula>
    </cfRule>
    <cfRule type="cellIs" dxfId="10718" priority="1363" stopIfTrue="1" operator="greaterThan">
      <formula>0</formula>
    </cfRule>
  </conditionalFormatting>
  <conditionalFormatting sqref="P37:Q37">
    <cfRule type="cellIs" dxfId="10717" priority="1360" stopIfTrue="1" operator="lessThan">
      <formula>0</formula>
    </cfRule>
    <cfRule type="cellIs" dxfId="10716" priority="1361" stopIfTrue="1" operator="greaterThan">
      <formula>0</formula>
    </cfRule>
  </conditionalFormatting>
  <conditionalFormatting sqref="P37:Q37">
    <cfRule type="cellIs" dxfId="10715" priority="1358" stopIfTrue="1" operator="lessThan">
      <formula>0</formula>
    </cfRule>
    <cfRule type="cellIs" dxfId="10714" priority="1359" stopIfTrue="1" operator="greaterThan">
      <formula>0</formula>
    </cfRule>
  </conditionalFormatting>
  <conditionalFormatting sqref="P37:Q37">
    <cfRule type="cellIs" dxfId="10713" priority="1356" stopIfTrue="1" operator="lessThan">
      <formula>0</formula>
    </cfRule>
    <cfRule type="cellIs" dxfId="10712" priority="1357" stopIfTrue="1" operator="greaterThan">
      <formula>0</formula>
    </cfRule>
  </conditionalFormatting>
  <conditionalFormatting sqref="P37:Q37">
    <cfRule type="cellIs" dxfId="10711" priority="1354" stopIfTrue="1" operator="lessThan">
      <formula>0</formula>
    </cfRule>
    <cfRule type="cellIs" dxfId="10710" priority="1355" stopIfTrue="1" operator="greaterThan">
      <formula>0</formula>
    </cfRule>
  </conditionalFormatting>
  <conditionalFormatting sqref="P37:Q37">
    <cfRule type="cellIs" dxfId="10709" priority="1352" stopIfTrue="1" operator="lessThan">
      <formula>0</formula>
    </cfRule>
    <cfRule type="cellIs" dxfId="10708" priority="1353" stopIfTrue="1" operator="greaterThan">
      <formula>0</formula>
    </cfRule>
  </conditionalFormatting>
  <conditionalFormatting sqref="P37:Q37">
    <cfRule type="cellIs" dxfId="10707" priority="1350" stopIfTrue="1" operator="lessThan">
      <formula>0</formula>
    </cfRule>
    <cfRule type="cellIs" dxfId="10706" priority="1351" stopIfTrue="1" operator="greaterThan">
      <formula>0</formula>
    </cfRule>
  </conditionalFormatting>
  <conditionalFormatting sqref="P39:Q39">
    <cfRule type="cellIs" dxfId="10705" priority="1348" stopIfTrue="1" operator="lessThan">
      <formula>0</formula>
    </cfRule>
    <cfRule type="cellIs" dxfId="10704" priority="1349" stopIfTrue="1" operator="greaterThan">
      <formula>0</formula>
    </cfRule>
  </conditionalFormatting>
  <conditionalFormatting sqref="P39:Q39">
    <cfRule type="cellIs" dxfId="10703" priority="1346" stopIfTrue="1" operator="lessThan">
      <formula>0</formula>
    </cfRule>
    <cfRule type="cellIs" dxfId="10702" priority="1347" stopIfTrue="1" operator="greaterThan">
      <formula>0</formula>
    </cfRule>
  </conditionalFormatting>
  <conditionalFormatting sqref="P39:Q39">
    <cfRule type="cellIs" dxfId="10701" priority="1344" stopIfTrue="1" operator="lessThan">
      <formula>0</formula>
    </cfRule>
    <cfRule type="cellIs" dxfId="10700" priority="1345" stopIfTrue="1" operator="greaterThan">
      <formula>0</formula>
    </cfRule>
  </conditionalFormatting>
  <conditionalFormatting sqref="P39:Q39">
    <cfRule type="cellIs" dxfId="10699" priority="1342" stopIfTrue="1" operator="lessThan">
      <formula>0</formula>
    </cfRule>
    <cfRule type="cellIs" dxfId="10698" priority="1343" stopIfTrue="1" operator="greaterThan">
      <formula>0</formula>
    </cfRule>
  </conditionalFormatting>
  <conditionalFormatting sqref="P39:Q39">
    <cfRule type="cellIs" dxfId="10697" priority="1340" stopIfTrue="1" operator="lessThan">
      <formula>0</formula>
    </cfRule>
    <cfRule type="cellIs" dxfId="10696" priority="1341" stopIfTrue="1" operator="greaterThan">
      <formula>0</formula>
    </cfRule>
  </conditionalFormatting>
  <conditionalFormatting sqref="P39:Q39">
    <cfRule type="cellIs" dxfId="10695" priority="1338" stopIfTrue="1" operator="lessThan">
      <formula>0</formula>
    </cfRule>
    <cfRule type="cellIs" dxfId="10694" priority="1339" stopIfTrue="1" operator="greaterThan">
      <formula>0</formula>
    </cfRule>
  </conditionalFormatting>
  <conditionalFormatting sqref="P39:Q39">
    <cfRule type="cellIs" dxfId="10693" priority="1336" stopIfTrue="1" operator="lessThan">
      <formula>0</formula>
    </cfRule>
    <cfRule type="cellIs" dxfId="10692" priority="1337" stopIfTrue="1" operator="greaterThan">
      <formula>0</formula>
    </cfRule>
  </conditionalFormatting>
  <conditionalFormatting sqref="P39:Q39">
    <cfRule type="cellIs" dxfId="10691" priority="1334" stopIfTrue="1" operator="lessThan">
      <formula>0</formula>
    </cfRule>
    <cfRule type="cellIs" dxfId="10690" priority="1335" stopIfTrue="1" operator="greaterThan">
      <formula>0</formula>
    </cfRule>
  </conditionalFormatting>
  <conditionalFormatting sqref="P39:Q39">
    <cfRule type="cellIs" dxfId="10689" priority="1332" stopIfTrue="1" operator="lessThan">
      <formula>0</formula>
    </cfRule>
    <cfRule type="cellIs" dxfId="10688" priority="1333" stopIfTrue="1" operator="greaterThan">
      <formula>0</formula>
    </cfRule>
  </conditionalFormatting>
  <conditionalFormatting sqref="P39:Q39">
    <cfRule type="cellIs" dxfId="10687" priority="1330" stopIfTrue="1" operator="lessThan">
      <formula>0</formula>
    </cfRule>
    <cfRule type="cellIs" dxfId="10686" priority="1331" stopIfTrue="1" operator="greaterThan">
      <formula>0</formula>
    </cfRule>
  </conditionalFormatting>
  <conditionalFormatting sqref="P39:Q39">
    <cfRule type="cellIs" dxfId="10685" priority="1328" stopIfTrue="1" operator="lessThan">
      <formula>0</formula>
    </cfRule>
    <cfRule type="cellIs" dxfId="10684" priority="1329" stopIfTrue="1" operator="greaterThan">
      <formula>0</formula>
    </cfRule>
  </conditionalFormatting>
  <conditionalFormatting sqref="P39:Q39">
    <cfRule type="cellIs" dxfId="10683" priority="1326" stopIfTrue="1" operator="lessThan">
      <formula>0</formula>
    </cfRule>
    <cfRule type="cellIs" dxfId="10682" priority="1327" stopIfTrue="1" operator="greaterThan">
      <formula>0</formula>
    </cfRule>
  </conditionalFormatting>
  <conditionalFormatting sqref="P39:Q39">
    <cfRule type="cellIs" dxfId="10681" priority="1324" stopIfTrue="1" operator="lessThan">
      <formula>0</formula>
    </cfRule>
    <cfRule type="cellIs" dxfId="10680" priority="1325" stopIfTrue="1" operator="greaterThan">
      <formula>0</formula>
    </cfRule>
  </conditionalFormatting>
  <conditionalFormatting sqref="P39:Q39">
    <cfRule type="cellIs" dxfId="10679" priority="1322" stopIfTrue="1" operator="lessThan">
      <formula>0</formula>
    </cfRule>
    <cfRule type="cellIs" dxfId="10678" priority="1323" stopIfTrue="1" operator="greaterThan">
      <formula>0</formula>
    </cfRule>
  </conditionalFormatting>
  <conditionalFormatting sqref="P39:Q39">
    <cfRule type="cellIs" dxfId="10677" priority="1320" stopIfTrue="1" operator="lessThan">
      <formula>0</formula>
    </cfRule>
    <cfRule type="cellIs" dxfId="10676" priority="1321" stopIfTrue="1" operator="greaterThan">
      <formula>0</formula>
    </cfRule>
  </conditionalFormatting>
  <conditionalFormatting sqref="P39:Q39">
    <cfRule type="cellIs" dxfId="10675" priority="1318" stopIfTrue="1" operator="lessThan">
      <formula>0</formula>
    </cfRule>
    <cfRule type="cellIs" dxfId="10674" priority="1319" stopIfTrue="1" operator="greaterThan">
      <formula>0</formula>
    </cfRule>
  </conditionalFormatting>
  <conditionalFormatting sqref="P39:Q39">
    <cfRule type="cellIs" dxfId="10673" priority="1316" stopIfTrue="1" operator="lessThan">
      <formula>0</formula>
    </cfRule>
    <cfRule type="cellIs" dxfId="10672" priority="1317" stopIfTrue="1" operator="greaterThan">
      <formula>0</formula>
    </cfRule>
  </conditionalFormatting>
  <conditionalFormatting sqref="P39:Q39">
    <cfRule type="cellIs" dxfId="10671" priority="1314" stopIfTrue="1" operator="lessThan">
      <formula>0</formula>
    </cfRule>
    <cfRule type="cellIs" dxfId="10670" priority="1315" stopIfTrue="1" operator="greaterThan">
      <formula>0</formula>
    </cfRule>
  </conditionalFormatting>
  <conditionalFormatting sqref="P39:Q39">
    <cfRule type="cellIs" dxfId="10669" priority="1312" stopIfTrue="1" operator="lessThan">
      <formula>0</formula>
    </cfRule>
    <cfRule type="cellIs" dxfId="10668" priority="1313" stopIfTrue="1" operator="greaterThan">
      <formula>0</formula>
    </cfRule>
  </conditionalFormatting>
  <conditionalFormatting sqref="P39:Q39">
    <cfRule type="cellIs" dxfId="10667" priority="1310" stopIfTrue="1" operator="lessThan">
      <formula>0</formula>
    </cfRule>
    <cfRule type="cellIs" dxfId="10666" priority="1311" stopIfTrue="1" operator="greaterThan">
      <formula>0</formula>
    </cfRule>
  </conditionalFormatting>
  <conditionalFormatting sqref="P39:Q39">
    <cfRule type="cellIs" dxfId="10665" priority="1308" stopIfTrue="1" operator="lessThan">
      <formula>0</formula>
    </cfRule>
    <cfRule type="cellIs" dxfId="10664" priority="1309" stopIfTrue="1" operator="greaterThan">
      <formula>0</formula>
    </cfRule>
  </conditionalFormatting>
  <conditionalFormatting sqref="P39:Q39">
    <cfRule type="cellIs" dxfId="10663" priority="1306" stopIfTrue="1" operator="lessThan">
      <formula>0</formula>
    </cfRule>
    <cfRule type="cellIs" dxfId="10662" priority="1307" stopIfTrue="1" operator="greaterThan">
      <formula>0</formula>
    </cfRule>
  </conditionalFormatting>
  <conditionalFormatting sqref="P39:Q39">
    <cfRule type="cellIs" dxfId="10661" priority="1304" stopIfTrue="1" operator="lessThan">
      <formula>0</formula>
    </cfRule>
    <cfRule type="cellIs" dxfId="10660" priority="1305" stopIfTrue="1" operator="greaterThan">
      <formula>0</formula>
    </cfRule>
  </conditionalFormatting>
  <conditionalFormatting sqref="P39:Q39">
    <cfRule type="cellIs" dxfId="10659" priority="1302" stopIfTrue="1" operator="lessThan">
      <formula>0</formula>
    </cfRule>
    <cfRule type="cellIs" dxfId="10658" priority="1303" stopIfTrue="1" operator="greaterThan">
      <formula>0</formula>
    </cfRule>
  </conditionalFormatting>
  <conditionalFormatting sqref="P39:Q39">
    <cfRule type="cellIs" dxfId="10657" priority="1300" stopIfTrue="1" operator="lessThan">
      <formula>0</formula>
    </cfRule>
    <cfRule type="cellIs" dxfId="10656" priority="1301" stopIfTrue="1" operator="greaterThan">
      <formula>0</formula>
    </cfRule>
  </conditionalFormatting>
  <conditionalFormatting sqref="P39:Q39">
    <cfRule type="cellIs" dxfId="10655" priority="1298" stopIfTrue="1" operator="lessThan">
      <formula>0</formula>
    </cfRule>
    <cfRule type="cellIs" dxfId="10654" priority="1299" stopIfTrue="1" operator="greaterThan">
      <formula>0</formula>
    </cfRule>
  </conditionalFormatting>
  <conditionalFormatting sqref="P39:Q39">
    <cfRule type="cellIs" dxfId="10653" priority="1296" stopIfTrue="1" operator="lessThan">
      <formula>0</formula>
    </cfRule>
    <cfRule type="cellIs" dxfId="10652" priority="1297" stopIfTrue="1" operator="greaterThan">
      <formula>0</formula>
    </cfRule>
  </conditionalFormatting>
  <conditionalFormatting sqref="P39:Q39">
    <cfRule type="cellIs" dxfId="10651" priority="1294" stopIfTrue="1" operator="lessThan">
      <formula>0</formula>
    </cfRule>
    <cfRule type="cellIs" dxfId="10650" priority="1295" stopIfTrue="1" operator="greaterThan">
      <formula>0</formula>
    </cfRule>
  </conditionalFormatting>
  <conditionalFormatting sqref="P39:Q39">
    <cfRule type="cellIs" dxfId="10649" priority="1292" stopIfTrue="1" operator="lessThan">
      <formula>0</formula>
    </cfRule>
    <cfRule type="cellIs" dxfId="10648" priority="1293" stopIfTrue="1" operator="greaterThan">
      <formula>0</formula>
    </cfRule>
  </conditionalFormatting>
  <conditionalFormatting sqref="P39:Q39">
    <cfRule type="cellIs" dxfId="10647" priority="1290" stopIfTrue="1" operator="lessThan">
      <formula>0</formula>
    </cfRule>
    <cfRule type="cellIs" dxfId="10646" priority="1291" stopIfTrue="1" operator="greaterThan">
      <formula>0</formula>
    </cfRule>
  </conditionalFormatting>
  <conditionalFormatting sqref="P39:Q39">
    <cfRule type="cellIs" dxfId="10645" priority="1288" stopIfTrue="1" operator="lessThan">
      <formula>0</formula>
    </cfRule>
    <cfRule type="cellIs" dxfId="10644" priority="1289" stopIfTrue="1" operator="greaterThan">
      <formula>0</formula>
    </cfRule>
  </conditionalFormatting>
  <conditionalFormatting sqref="P39:Q39">
    <cfRule type="cellIs" dxfId="10643" priority="1286" stopIfTrue="1" operator="lessThan">
      <formula>0</formula>
    </cfRule>
    <cfRule type="cellIs" dxfId="10642" priority="1287" stopIfTrue="1" operator="greaterThan">
      <formula>0</formula>
    </cfRule>
  </conditionalFormatting>
  <conditionalFormatting sqref="P39:Q39">
    <cfRule type="cellIs" dxfId="10641" priority="1284" stopIfTrue="1" operator="lessThan">
      <formula>0</formula>
    </cfRule>
    <cfRule type="cellIs" dxfId="10640" priority="1285" stopIfTrue="1" operator="greaterThan">
      <formula>0</formula>
    </cfRule>
  </conditionalFormatting>
  <conditionalFormatting sqref="P39:Q39">
    <cfRule type="cellIs" dxfId="10639" priority="1282" stopIfTrue="1" operator="lessThan">
      <formula>0</formula>
    </cfRule>
    <cfRule type="cellIs" dxfId="10638" priority="1283" stopIfTrue="1" operator="greaterThan">
      <formula>0</formula>
    </cfRule>
  </conditionalFormatting>
  <conditionalFormatting sqref="P39:Q39">
    <cfRule type="cellIs" dxfId="10637" priority="1280" stopIfTrue="1" operator="lessThan">
      <formula>0</formula>
    </cfRule>
    <cfRule type="cellIs" dxfId="10636" priority="1281" stopIfTrue="1" operator="greaterThan">
      <formula>0</formula>
    </cfRule>
  </conditionalFormatting>
  <conditionalFormatting sqref="P39:Q39">
    <cfRule type="cellIs" dxfId="10635" priority="1278" stopIfTrue="1" operator="lessThan">
      <formula>0</formula>
    </cfRule>
    <cfRule type="cellIs" dxfId="10634" priority="1279" stopIfTrue="1" operator="greaterThan">
      <formula>0</formula>
    </cfRule>
  </conditionalFormatting>
  <conditionalFormatting sqref="P39:Q39">
    <cfRule type="cellIs" dxfId="10633" priority="1276" stopIfTrue="1" operator="lessThan">
      <formula>0</formula>
    </cfRule>
    <cfRule type="cellIs" dxfId="10632" priority="1277" stopIfTrue="1" operator="greaterThan">
      <formula>0</formula>
    </cfRule>
  </conditionalFormatting>
  <conditionalFormatting sqref="P39:Q39">
    <cfRule type="cellIs" dxfId="10631" priority="1274" stopIfTrue="1" operator="lessThan">
      <formula>0</formula>
    </cfRule>
    <cfRule type="cellIs" dxfId="10630" priority="1275" stopIfTrue="1" operator="greaterThan">
      <formula>0</formula>
    </cfRule>
  </conditionalFormatting>
  <conditionalFormatting sqref="P39:Q39">
    <cfRule type="cellIs" dxfId="10629" priority="1272" stopIfTrue="1" operator="lessThan">
      <formula>0</formula>
    </cfRule>
    <cfRule type="cellIs" dxfId="10628" priority="1273" stopIfTrue="1" operator="greaterThan">
      <formula>0</formula>
    </cfRule>
  </conditionalFormatting>
  <conditionalFormatting sqref="P39:Q39">
    <cfRule type="cellIs" dxfId="10627" priority="1270" stopIfTrue="1" operator="lessThan">
      <formula>0</formula>
    </cfRule>
    <cfRule type="cellIs" dxfId="10626" priority="1271" stopIfTrue="1" operator="greaterThan">
      <formula>0</formula>
    </cfRule>
  </conditionalFormatting>
  <conditionalFormatting sqref="P39:Q39">
    <cfRule type="cellIs" dxfId="10625" priority="1268" stopIfTrue="1" operator="lessThan">
      <formula>0</formula>
    </cfRule>
    <cfRule type="cellIs" dxfId="10624" priority="1269" stopIfTrue="1" operator="greaterThan">
      <formula>0</formula>
    </cfRule>
  </conditionalFormatting>
  <conditionalFormatting sqref="P39:Q39">
    <cfRule type="cellIs" dxfId="10623" priority="1266" stopIfTrue="1" operator="lessThan">
      <formula>0</formula>
    </cfRule>
    <cfRule type="cellIs" dxfId="10622" priority="1267" stopIfTrue="1" operator="greaterThan">
      <formula>0</formula>
    </cfRule>
  </conditionalFormatting>
  <conditionalFormatting sqref="P41:Q41">
    <cfRule type="cellIs" dxfId="10621" priority="1264" stopIfTrue="1" operator="lessThan">
      <formula>0</formula>
    </cfRule>
    <cfRule type="cellIs" dxfId="10620" priority="1265" stopIfTrue="1" operator="greaterThan">
      <formula>0</formula>
    </cfRule>
  </conditionalFormatting>
  <conditionalFormatting sqref="P41:Q41">
    <cfRule type="cellIs" dxfId="10619" priority="1262" stopIfTrue="1" operator="lessThan">
      <formula>0</formula>
    </cfRule>
    <cfRule type="cellIs" dxfId="10618" priority="1263" stopIfTrue="1" operator="greaterThan">
      <formula>0</formula>
    </cfRule>
  </conditionalFormatting>
  <conditionalFormatting sqref="P41:Q41">
    <cfRule type="cellIs" dxfId="10617" priority="1260" stopIfTrue="1" operator="lessThan">
      <formula>0</formula>
    </cfRule>
    <cfRule type="cellIs" dxfId="10616" priority="1261" stopIfTrue="1" operator="greaterThan">
      <formula>0</formula>
    </cfRule>
  </conditionalFormatting>
  <conditionalFormatting sqref="P41:Q41">
    <cfRule type="cellIs" dxfId="10615" priority="1258" stopIfTrue="1" operator="lessThan">
      <formula>0</formula>
    </cfRule>
    <cfRule type="cellIs" dxfId="10614" priority="1259" stopIfTrue="1" operator="greaterThan">
      <formula>0</formula>
    </cfRule>
  </conditionalFormatting>
  <conditionalFormatting sqref="P41:Q41">
    <cfRule type="cellIs" dxfId="10613" priority="1256" stopIfTrue="1" operator="lessThan">
      <formula>0</formula>
    </cfRule>
    <cfRule type="cellIs" dxfId="10612" priority="1257" stopIfTrue="1" operator="greaterThan">
      <formula>0</formula>
    </cfRule>
  </conditionalFormatting>
  <conditionalFormatting sqref="P41:Q41">
    <cfRule type="cellIs" dxfId="10611" priority="1254" stopIfTrue="1" operator="lessThan">
      <formula>0</formula>
    </cfRule>
    <cfRule type="cellIs" dxfId="10610" priority="1255" stopIfTrue="1" operator="greaterThan">
      <formula>0</formula>
    </cfRule>
  </conditionalFormatting>
  <conditionalFormatting sqref="P41:Q41">
    <cfRule type="cellIs" dxfId="10609" priority="1252" stopIfTrue="1" operator="lessThan">
      <formula>0</formula>
    </cfRule>
    <cfRule type="cellIs" dxfId="10608" priority="1253" stopIfTrue="1" operator="greaterThan">
      <formula>0</formula>
    </cfRule>
  </conditionalFormatting>
  <conditionalFormatting sqref="P41:Q41">
    <cfRule type="cellIs" dxfId="10607" priority="1250" stopIfTrue="1" operator="lessThan">
      <formula>0</formula>
    </cfRule>
    <cfRule type="cellIs" dxfId="10606" priority="1251" stopIfTrue="1" operator="greaterThan">
      <formula>0</formula>
    </cfRule>
  </conditionalFormatting>
  <conditionalFormatting sqref="P41:Q41">
    <cfRule type="cellIs" dxfId="10605" priority="1248" stopIfTrue="1" operator="lessThan">
      <formula>0</formula>
    </cfRule>
    <cfRule type="cellIs" dxfId="10604" priority="1249" stopIfTrue="1" operator="greaterThan">
      <formula>0</formula>
    </cfRule>
  </conditionalFormatting>
  <conditionalFormatting sqref="P41:Q41">
    <cfRule type="cellIs" dxfId="10603" priority="1246" stopIfTrue="1" operator="lessThan">
      <formula>0</formula>
    </cfRule>
    <cfRule type="cellIs" dxfId="10602" priority="1247" stopIfTrue="1" operator="greaterThan">
      <formula>0</formula>
    </cfRule>
  </conditionalFormatting>
  <conditionalFormatting sqref="P41:Q41">
    <cfRule type="cellIs" dxfId="10601" priority="1244" stopIfTrue="1" operator="lessThan">
      <formula>0</formula>
    </cfRule>
    <cfRule type="cellIs" dxfId="10600" priority="1245" stopIfTrue="1" operator="greaterThan">
      <formula>0</formula>
    </cfRule>
  </conditionalFormatting>
  <conditionalFormatting sqref="P41:Q41">
    <cfRule type="cellIs" dxfId="10599" priority="1242" stopIfTrue="1" operator="lessThan">
      <formula>0</formula>
    </cfRule>
    <cfRule type="cellIs" dxfId="10598" priority="1243" stopIfTrue="1" operator="greaterThan">
      <formula>0</formula>
    </cfRule>
  </conditionalFormatting>
  <conditionalFormatting sqref="P41:Q41">
    <cfRule type="cellIs" dxfId="10597" priority="1240" stopIfTrue="1" operator="lessThan">
      <formula>0</formula>
    </cfRule>
    <cfRule type="cellIs" dxfId="10596" priority="1241" stopIfTrue="1" operator="greaterThan">
      <formula>0</formula>
    </cfRule>
  </conditionalFormatting>
  <conditionalFormatting sqref="P41:Q41">
    <cfRule type="cellIs" dxfId="10595" priority="1238" stopIfTrue="1" operator="lessThan">
      <formula>0</formula>
    </cfRule>
    <cfRule type="cellIs" dxfId="10594" priority="1239" stopIfTrue="1" operator="greaterThan">
      <formula>0</formula>
    </cfRule>
  </conditionalFormatting>
  <conditionalFormatting sqref="P41:Q41">
    <cfRule type="cellIs" dxfId="10593" priority="1236" stopIfTrue="1" operator="lessThan">
      <formula>0</formula>
    </cfRule>
    <cfRule type="cellIs" dxfId="10592" priority="1237" stopIfTrue="1" operator="greaterThan">
      <formula>0</formula>
    </cfRule>
  </conditionalFormatting>
  <conditionalFormatting sqref="P41:Q41">
    <cfRule type="cellIs" dxfId="10591" priority="1234" stopIfTrue="1" operator="lessThan">
      <formula>0</formula>
    </cfRule>
    <cfRule type="cellIs" dxfId="10590" priority="1235" stopIfTrue="1" operator="greaterThan">
      <formula>0</formula>
    </cfRule>
  </conditionalFormatting>
  <conditionalFormatting sqref="P41:Q41">
    <cfRule type="cellIs" dxfId="10589" priority="1232" stopIfTrue="1" operator="lessThan">
      <formula>0</formula>
    </cfRule>
    <cfRule type="cellIs" dxfId="10588" priority="1233" stopIfTrue="1" operator="greaterThan">
      <formula>0</formula>
    </cfRule>
  </conditionalFormatting>
  <conditionalFormatting sqref="P41:Q41">
    <cfRule type="cellIs" dxfId="10587" priority="1230" stopIfTrue="1" operator="lessThan">
      <formula>0</formula>
    </cfRule>
    <cfRule type="cellIs" dxfId="10586" priority="1231" stopIfTrue="1" operator="greaterThan">
      <formula>0</formula>
    </cfRule>
  </conditionalFormatting>
  <conditionalFormatting sqref="P41:Q41">
    <cfRule type="cellIs" dxfId="10585" priority="1228" stopIfTrue="1" operator="lessThan">
      <formula>0</formula>
    </cfRule>
    <cfRule type="cellIs" dxfId="10584" priority="1229" stopIfTrue="1" operator="greaterThan">
      <formula>0</formula>
    </cfRule>
  </conditionalFormatting>
  <conditionalFormatting sqref="P41:Q41">
    <cfRule type="cellIs" dxfId="10583" priority="1226" stopIfTrue="1" operator="lessThan">
      <formula>0</formula>
    </cfRule>
    <cfRule type="cellIs" dxfId="10582" priority="1227" stopIfTrue="1" operator="greaterThan">
      <formula>0</formula>
    </cfRule>
  </conditionalFormatting>
  <conditionalFormatting sqref="P41:Q41">
    <cfRule type="cellIs" dxfId="10581" priority="1224" stopIfTrue="1" operator="lessThan">
      <formula>0</formula>
    </cfRule>
    <cfRule type="cellIs" dxfId="10580" priority="1225" stopIfTrue="1" operator="greaterThan">
      <formula>0</formula>
    </cfRule>
  </conditionalFormatting>
  <conditionalFormatting sqref="P41:Q41">
    <cfRule type="cellIs" dxfId="10579" priority="1222" stopIfTrue="1" operator="lessThan">
      <formula>0</formula>
    </cfRule>
    <cfRule type="cellIs" dxfId="10578" priority="1223" stopIfTrue="1" operator="greaterThan">
      <formula>0</formula>
    </cfRule>
  </conditionalFormatting>
  <conditionalFormatting sqref="P41:Q41">
    <cfRule type="cellIs" dxfId="10577" priority="1220" stopIfTrue="1" operator="lessThan">
      <formula>0</formula>
    </cfRule>
    <cfRule type="cellIs" dxfId="10576" priority="1221" stopIfTrue="1" operator="greaterThan">
      <formula>0</formula>
    </cfRule>
  </conditionalFormatting>
  <conditionalFormatting sqref="P41:Q41">
    <cfRule type="cellIs" dxfId="10575" priority="1218" stopIfTrue="1" operator="lessThan">
      <formula>0</formula>
    </cfRule>
    <cfRule type="cellIs" dxfId="10574" priority="1219" stopIfTrue="1" operator="greaterThan">
      <formula>0</formula>
    </cfRule>
  </conditionalFormatting>
  <conditionalFormatting sqref="P41:Q41">
    <cfRule type="cellIs" dxfId="10573" priority="1216" stopIfTrue="1" operator="lessThan">
      <formula>0</formula>
    </cfRule>
    <cfRule type="cellIs" dxfId="10572" priority="1217" stopIfTrue="1" operator="greaterThan">
      <formula>0</formula>
    </cfRule>
  </conditionalFormatting>
  <conditionalFormatting sqref="P41:Q41">
    <cfRule type="cellIs" dxfId="10571" priority="1214" stopIfTrue="1" operator="lessThan">
      <formula>0</formula>
    </cfRule>
    <cfRule type="cellIs" dxfId="10570" priority="1215" stopIfTrue="1" operator="greaterThan">
      <formula>0</formula>
    </cfRule>
  </conditionalFormatting>
  <conditionalFormatting sqref="P41:Q41">
    <cfRule type="cellIs" dxfId="10569" priority="1212" stopIfTrue="1" operator="lessThan">
      <formula>0</formula>
    </cfRule>
    <cfRule type="cellIs" dxfId="10568" priority="1213" stopIfTrue="1" operator="greaterThan">
      <formula>0</formula>
    </cfRule>
  </conditionalFormatting>
  <conditionalFormatting sqref="P41:Q41">
    <cfRule type="cellIs" dxfId="10567" priority="1210" stopIfTrue="1" operator="lessThan">
      <formula>0</formula>
    </cfRule>
    <cfRule type="cellIs" dxfId="10566" priority="1211" stopIfTrue="1" operator="greaterThan">
      <formula>0</formula>
    </cfRule>
  </conditionalFormatting>
  <conditionalFormatting sqref="P41:Q41">
    <cfRule type="cellIs" dxfId="10565" priority="1208" stopIfTrue="1" operator="lessThan">
      <formula>0</formula>
    </cfRule>
    <cfRule type="cellIs" dxfId="10564" priority="1209" stopIfTrue="1" operator="greaterThan">
      <formula>0</formula>
    </cfRule>
  </conditionalFormatting>
  <conditionalFormatting sqref="P41:Q41">
    <cfRule type="cellIs" dxfId="10563" priority="1206" stopIfTrue="1" operator="lessThan">
      <formula>0</formula>
    </cfRule>
    <cfRule type="cellIs" dxfId="10562" priority="1207" stopIfTrue="1" operator="greaterThan">
      <formula>0</formula>
    </cfRule>
  </conditionalFormatting>
  <conditionalFormatting sqref="P41:Q41">
    <cfRule type="cellIs" dxfId="10561" priority="1204" stopIfTrue="1" operator="lessThan">
      <formula>0</formula>
    </cfRule>
    <cfRule type="cellIs" dxfId="10560" priority="1205" stopIfTrue="1" operator="greaterThan">
      <formula>0</formula>
    </cfRule>
  </conditionalFormatting>
  <conditionalFormatting sqref="P41:Q41">
    <cfRule type="cellIs" dxfId="10559" priority="1202" stopIfTrue="1" operator="lessThan">
      <formula>0</formula>
    </cfRule>
    <cfRule type="cellIs" dxfId="10558" priority="1203" stopIfTrue="1" operator="greaterThan">
      <formula>0</formula>
    </cfRule>
  </conditionalFormatting>
  <conditionalFormatting sqref="P41:Q41">
    <cfRule type="cellIs" dxfId="10557" priority="1200" stopIfTrue="1" operator="lessThan">
      <formula>0</formula>
    </cfRule>
    <cfRule type="cellIs" dxfId="10556" priority="1201" stopIfTrue="1" operator="greaterThan">
      <formula>0</formula>
    </cfRule>
  </conditionalFormatting>
  <conditionalFormatting sqref="P41:Q41">
    <cfRule type="cellIs" dxfId="10555" priority="1198" stopIfTrue="1" operator="lessThan">
      <formula>0</formula>
    </cfRule>
    <cfRule type="cellIs" dxfId="10554" priority="1199" stopIfTrue="1" operator="greaterThan">
      <formula>0</formula>
    </cfRule>
  </conditionalFormatting>
  <conditionalFormatting sqref="P41:Q41">
    <cfRule type="cellIs" dxfId="10553" priority="1196" stopIfTrue="1" operator="lessThan">
      <formula>0</formula>
    </cfRule>
    <cfRule type="cellIs" dxfId="10552" priority="1197" stopIfTrue="1" operator="greaterThan">
      <formula>0</formula>
    </cfRule>
  </conditionalFormatting>
  <conditionalFormatting sqref="P41:Q41">
    <cfRule type="cellIs" dxfId="10551" priority="1194" stopIfTrue="1" operator="lessThan">
      <formula>0</formula>
    </cfRule>
    <cfRule type="cellIs" dxfId="10550" priority="1195" stopIfTrue="1" operator="greaterThan">
      <formula>0</formula>
    </cfRule>
  </conditionalFormatting>
  <conditionalFormatting sqref="P41:Q41">
    <cfRule type="cellIs" dxfId="10549" priority="1192" stopIfTrue="1" operator="lessThan">
      <formula>0</formula>
    </cfRule>
    <cfRule type="cellIs" dxfId="10548" priority="1193" stopIfTrue="1" operator="greaterThan">
      <formula>0</formula>
    </cfRule>
  </conditionalFormatting>
  <conditionalFormatting sqref="P41:Q41">
    <cfRule type="cellIs" dxfId="10547" priority="1190" stopIfTrue="1" operator="lessThan">
      <formula>0</formula>
    </cfRule>
    <cfRule type="cellIs" dxfId="10546" priority="1191" stopIfTrue="1" operator="greaterThan">
      <formula>0</formula>
    </cfRule>
  </conditionalFormatting>
  <conditionalFormatting sqref="P41:Q41">
    <cfRule type="cellIs" dxfId="10545" priority="1188" stopIfTrue="1" operator="lessThan">
      <formula>0</formula>
    </cfRule>
    <cfRule type="cellIs" dxfId="10544" priority="1189" stopIfTrue="1" operator="greaterThan">
      <formula>0</formula>
    </cfRule>
  </conditionalFormatting>
  <conditionalFormatting sqref="P41:Q41">
    <cfRule type="cellIs" dxfId="10543" priority="1186" stopIfTrue="1" operator="lessThan">
      <formula>0</formula>
    </cfRule>
    <cfRule type="cellIs" dxfId="10542" priority="1187" stopIfTrue="1" operator="greaterThan">
      <formula>0</formula>
    </cfRule>
  </conditionalFormatting>
  <conditionalFormatting sqref="P41:Q41">
    <cfRule type="cellIs" dxfId="10541" priority="1184" stopIfTrue="1" operator="lessThan">
      <formula>0</formula>
    </cfRule>
    <cfRule type="cellIs" dxfId="10540" priority="1185" stopIfTrue="1" operator="greaterThan">
      <formula>0</formula>
    </cfRule>
  </conditionalFormatting>
  <conditionalFormatting sqref="P41:Q41">
    <cfRule type="cellIs" dxfId="10539" priority="1182" stopIfTrue="1" operator="lessThan">
      <formula>0</formula>
    </cfRule>
    <cfRule type="cellIs" dxfId="10538" priority="1183" stopIfTrue="1" operator="greaterThan">
      <formula>0</formula>
    </cfRule>
  </conditionalFormatting>
  <conditionalFormatting sqref="P43:Q43">
    <cfRule type="cellIs" dxfId="10537" priority="1180" stopIfTrue="1" operator="lessThan">
      <formula>0</formula>
    </cfRule>
    <cfRule type="cellIs" dxfId="10536" priority="1181" stopIfTrue="1" operator="greaterThan">
      <formula>0</formula>
    </cfRule>
  </conditionalFormatting>
  <conditionalFormatting sqref="P43:Q43">
    <cfRule type="cellIs" dxfId="10535" priority="1178" stopIfTrue="1" operator="lessThan">
      <formula>0</formula>
    </cfRule>
    <cfRule type="cellIs" dxfId="10534" priority="1179" stopIfTrue="1" operator="greaterThan">
      <formula>0</formula>
    </cfRule>
  </conditionalFormatting>
  <conditionalFormatting sqref="P43:Q43">
    <cfRule type="cellIs" dxfId="10533" priority="1176" stopIfTrue="1" operator="lessThan">
      <formula>0</formula>
    </cfRule>
    <cfRule type="cellIs" dxfId="10532" priority="1177" stopIfTrue="1" operator="greaterThan">
      <formula>0</formula>
    </cfRule>
  </conditionalFormatting>
  <conditionalFormatting sqref="P43:Q43">
    <cfRule type="cellIs" dxfId="10531" priority="1174" stopIfTrue="1" operator="lessThan">
      <formula>0</formula>
    </cfRule>
    <cfRule type="cellIs" dxfId="10530" priority="1175" stopIfTrue="1" operator="greaterThan">
      <formula>0</formula>
    </cfRule>
  </conditionalFormatting>
  <conditionalFormatting sqref="P43:Q43">
    <cfRule type="cellIs" dxfId="10529" priority="1172" stopIfTrue="1" operator="lessThan">
      <formula>0</formula>
    </cfRule>
    <cfRule type="cellIs" dxfId="10528" priority="1173" stopIfTrue="1" operator="greaterThan">
      <formula>0</formula>
    </cfRule>
  </conditionalFormatting>
  <conditionalFormatting sqref="P43:Q43">
    <cfRule type="cellIs" dxfId="10527" priority="1170" stopIfTrue="1" operator="lessThan">
      <formula>0</formula>
    </cfRule>
    <cfRule type="cellIs" dxfId="10526" priority="1171" stopIfTrue="1" operator="greaterThan">
      <formula>0</formula>
    </cfRule>
  </conditionalFormatting>
  <conditionalFormatting sqref="P43:Q43">
    <cfRule type="cellIs" dxfId="10525" priority="1168" stopIfTrue="1" operator="lessThan">
      <formula>0</formula>
    </cfRule>
    <cfRule type="cellIs" dxfId="10524" priority="1169" stopIfTrue="1" operator="greaterThan">
      <formula>0</formula>
    </cfRule>
  </conditionalFormatting>
  <conditionalFormatting sqref="P43:Q43">
    <cfRule type="cellIs" dxfId="10523" priority="1166" stopIfTrue="1" operator="lessThan">
      <formula>0</formula>
    </cfRule>
    <cfRule type="cellIs" dxfId="10522" priority="1167" stopIfTrue="1" operator="greaterThan">
      <formula>0</formula>
    </cfRule>
  </conditionalFormatting>
  <conditionalFormatting sqref="P43:Q43">
    <cfRule type="cellIs" dxfId="10521" priority="1164" stopIfTrue="1" operator="lessThan">
      <formula>0</formula>
    </cfRule>
    <cfRule type="cellIs" dxfId="10520" priority="1165" stopIfTrue="1" operator="greaterThan">
      <formula>0</formula>
    </cfRule>
  </conditionalFormatting>
  <conditionalFormatting sqref="P43:Q43">
    <cfRule type="cellIs" dxfId="10519" priority="1162" stopIfTrue="1" operator="lessThan">
      <formula>0</formula>
    </cfRule>
    <cfRule type="cellIs" dxfId="10518" priority="1163" stopIfTrue="1" operator="greaterThan">
      <formula>0</formula>
    </cfRule>
  </conditionalFormatting>
  <conditionalFormatting sqref="P43:Q43">
    <cfRule type="cellIs" dxfId="10517" priority="1160" stopIfTrue="1" operator="lessThan">
      <formula>0</formula>
    </cfRule>
    <cfRule type="cellIs" dxfId="10516" priority="1161" stopIfTrue="1" operator="greaterThan">
      <formula>0</formula>
    </cfRule>
  </conditionalFormatting>
  <conditionalFormatting sqref="P43:Q43">
    <cfRule type="cellIs" dxfId="10515" priority="1158" stopIfTrue="1" operator="lessThan">
      <formula>0</formula>
    </cfRule>
    <cfRule type="cellIs" dxfId="10514" priority="1159" stopIfTrue="1" operator="greaterThan">
      <formula>0</formula>
    </cfRule>
  </conditionalFormatting>
  <conditionalFormatting sqref="P43:Q43">
    <cfRule type="cellIs" dxfId="10513" priority="1156" stopIfTrue="1" operator="lessThan">
      <formula>0</formula>
    </cfRule>
    <cfRule type="cellIs" dxfId="10512" priority="1157" stopIfTrue="1" operator="greaterThan">
      <formula>0</formula>
    </cfRule>
  </conditionalFormatting>
  <conditionalFormatting sqref="P43:Q43">
    <cfRule type="cellIs" dxfId="10511" priority="1154" stopIfTrue="1" operator="lessThan">
      <formula>0</formula>
    </cfRule>
    <cfRule type="cellIs" dxfId="10510" priority="1155" stopIfTrue="1" operator="greaterThan">
      <formula>0</formula>
    </cfRule>
  </conditionalFormatting>
  <conditionalFormatting sqref="P43:Q43">
    <cfRule type="cellIs" dxfId="10509" priority="1152" stopIfTrue="1" operator="lessThan">
      <formula>0</formula>
    </cfRule>
    <cfRule type="cellIs" dxfId="10508" priority="1153" stopIfTrue="1" operator="greaterThan">
      <formula>0</formula>
    </cfRule>
  </conditionalFormatting>
  <conditionalFormatting sqref="P43:Q43">
    <cfRule type="cellIs" dxfId="10507" priority="1150" stopIfTrue="1" operator="lessThan">
      <formula>0</formula>
    </cfRule>
    <cfRule type="cellIs" dxfId="10506" priority="1151" stopIfTrue="1" operator="greaterThan">
      <formula>0</formula>
    </cfRule>
  </conditionalFormatting>
  <conditionalFormatting sqref="P43:Q43">
    <cfRule type="cellIs" dxfId="10505" priority="1148" stopIfTrue="1" operator="lessThan">
      <formula>0</formula>
    </cfRule>
    <cfRule type="cellIs" dxfId="10504" priority="1149" stopIfTrue="1" operator="greaterThan">
      <formula>0</formula>
    </cfRule>
  </conditionalFormatting>
  <conditionalFormatting sqref="P43:Q43">
    <cfRule type="cellIs" dxfId="10503" priority="1146" stopIfTrue="1" operator="lessThan">
      <formula>0</formula>
    </cfRule>
    <cfRule type="cellIs" dxfId="10502" priority="1147" stopIfTrue="1" operator="greaterThan">
      <formula>0</formula>
    </cfRule>
  </conditionalFormatting>
  <conditionalFormatting sqref="P43:Q43">
    <cfRule type="cellIs" dxfId="10501" priority="1144" stopIfTrue="1" operator="lessThan">
      <formula>0</formula>
    </cfRule>
    <cfRule type="cellIs" dxfId="10500" priority="1145" stopIfTrue="1" operator="greaterThan">
      <formula>0</formula>
    </cfRule>
  </conditionalFormatting>
  <conditionalFormatting sqref="P43:Q43">
    <cfRule type="cellIs" dxfId="10499" priority="1142" stopIfTrue="1" operator="lessThan">
      <formula>0</formula>
    </cfRule>
    <cfRule type="cellIs" dxfId="10498" priority="1143" stopIfTrue="1" operator="greaterThan">
      <formula>0</formula>
    </cfRule>
  </conditionalFormatting>
  <conditionalFormatting sqref="P43:Q43">
    <cfRule type="cellIs" dxfId="10497" priority="1140" stopIfTrue="1" operator="lessThan">
      <formula>0</formula>
    </cfRule>
    <cfRule type="cellIs" dxfId="10496" priority="1141" stopIfTrue="1" operator="greaterThan">
      <formula>0</formula>
    </cfRule>
  </conditionalFormatting>
  <conditionalFormatting sqref="P43:Q43">
    <cfRule type="cellIs" dxfId="10495" priority="1138" stopIfTrue="1" operator="lessThan">
      <formula>0</formula>
    </cfRule>
    <cfRule type="cellIs" dxfId="10494" priority="1139" stopIfTrue="1" operator="greaterThan">
      <formula>0</formula>
    </cfRule>
  </conditionalFormatting>
  <conditionalFormatting sqref="P43:Q43">
    <cfRule type="cellIs" dxfId="10493" priority="1136" stopIfTrue="1" operator="lessThan">
      <formula>0</formula>
    </cfRule>
    <cfRule type="cellIs" dxfId="10492" priority="1137" stopIfTrue="1" operator="greaterThan">
      <formula>0</formula>
    </cfRule>
  </conditionalFormatting>
  <conditionalFormatting sqref="P43:Q43">
    <cfRule type="cellIs" dxfId="10491" priority="1134" stopIfTrue="1" operator="lessThan">
      <formula>0</formula>
    </cfRule>
    <cfRule type="cellIs" dxfId="10490" priority="1135" stopIfTrue="1" operator="greaterThan">
      <formula>0</formula>
    </cfRule>
  </conditionalFormatting>
  <conditionalFormatting sqref="P43:Q43">
    <cfRule type="cellIs" dxfId="10489" priority="1132" stopIfTrue="1" operator="lessThan">
      <formula>0</formula>
    </cfRule>
    <cfRule type="cellIs" dxfId="10488" priority="1133" stopIfTrue="1" operator="greaterThan">
      <formula>0</formula>
    </cfRule>
  </conditionalFormatting>
  <conditionalFormatting sqref="P43:Q43">
    <cfRule type="cellIs" dxfId="10487" priority="1130" stopIfTrue="1" operator="lessThan">
      <formula>0</formula>
    </cfRule>
    <cfRule type="cellIs" dxfId="10486" priority="1131" stopIfTrue="1" operator="greaterThan">
      <formula>0</formula>
    </cfRule>
  </conditionalFormatting>
  <conditionalFormatting sqref="P43:Q43">
    <cfRule type="cellIs" dxfId="10485" priority="1128" stopIfTrue="1" operator="lessThan">
      <formula>0</formula>
    </cfRule>
    <cfRule type="cellIs" dxfId="10484" priority="1129" stopIfTrue="1" operator="greaterThan">
      <formula>0</formula>
    </cfRule>
  </conditionalFormatting>
  <conditionalFormatting sqref="P43:Q43">
    <cfRule type="cellIs" dxfId="10483" priority="1126" stopIfTrue="1" operator="lessThan">
      <formula>0</formula>
    </cfRule>
    <cfRule type="cellIs" dxfId="10482" priority="1127" stopIfTrue="1" operator="greaterThan">
      <formula>0</formula>
    </cfRule>
  </conditionalFormatting>
  <conditionalFormatting sqref="P43:Q43">
    <cfRule type="cellIs" dxfId="10481" priority="1124" stopIfTrue="1" operator="lessThan">
      <formula>0</formula>
    </cfRule>
    <cfRule type="cellIs" dxfId="10480" priority="1125" stopIfTrue="1" operator="greaterThan">
      <formula>0</formula>
    </cfRule>
  </conditionalFormatting>
  <conditionalFormatting sqref="P43:Q43">
    <cfRule type="cellIs" dxfId="10479" priority="1122" stopIfTrue="1" operator="lessThan">
      <formula>0</formula>
    </cfRule>
    <cfRule type="cellIs" dxfId="10478" priority="1123" stopIfTrue="1" operator="greaterThan">
      <formula>0</formula>
    </cfRule>
  </conditionalFormatting>
  <conditionalFormatting sqref="P43:Q43">
    <cfRule type="cellIs" dxfId="10477" priority="1120" stopIfTrue="1" operator="lessThan">
      <formula>0</formula>
    </cfRule>
    <cfRule type="cellIs" dxfId="10476" priority="1121" stopIfTrue="1" operator="greaterThan">
      <formula>0</formula>
    </cfRule>
  </conditionalFormatting>
  <conditionalFormatting sqref="P43:Q43">
    <cfRule type="cellIs" dxfId="10475" priority="1118" stopIfTrue="1" operator="lessThan">
      <formula>0</formula>
    </cfRule>
    <cfRule type="cellIs" dxfId="10474" priority="1119" stopIfTrue="1" operator="greaterThan">
      <formula>0</formula>
    </cfRule>
  </conditionalFormatting>
  <conditionalFormatting sqref="P43:Q43">
    <cfRule type="cellIs" dxfId="10473" priority="1116" stopIfTrue="1" operator="lessThan">
      <formula>0</formula>
    </cfRule>
    <cfRule type="cellIs" dxfId="10472" priority="1117" stopIfTrue="1" operator="greaterThan">
      <formula>0</formula>
    </cfRule>
  </conditionalFormatting>
  <conditionalFormatting sqref="P43:Q43">
    <cfRule type="cellIs" dxfId="10471" priority="1114" stopIfTrue="1" operator="lessThan">
      <formula>0</formula>
    </cfRule>
    <cfRule type="cellIs" dxfId="10470" priority="1115" stopIfTrue="1" operator="greaterThan">
      <formula>0</formula>
    </cfRule>
  </conditionalFormatting>
  <conditionalFormatting sqref="P43:Q43">
    <cfRule type="cellIs" dxfId="10469" priority="1112" stopIfTrue="1" operator="lessThan">
      <formula>0</formula>
    </cfRule>
    <cfRule type="cellIs" dxfId="10468" priority="1113" stopIfTrue="1" operator="greaterThan">
      <formula>0</formula>
    </cfRule>
  </conditionalFormatting>
  <conditionalFormatting sqref="P43:Q43">
    <cfRule type="cellIs" dxfId="10467" priority="1110" stopIfTrue="1" operator="lessThan">
      <formula>0</formula>
    </cfRule>
    <cfRule type="cellIs" dxfId="10466" priority="1111" stopIfTrue="1" operator="greaterThan">
      <formula>0</formula>
    </cfRule>
  </conditionalFormatting>
  <conditionalFormatting sqref="P43:Q43">
    <cfRule type="cellIs" dxfId="10465" priority="1108" stopIfTrue="1" operator="lessThan">
      <formula>0</formula>
    </cfRule>
    <cfRule type="cellIs" dxfId="10464" priority="1109" stopIfTrue="1" operator="greaterThan">
      <formula>0</formula>
    </cfRule>
  </conditionalFormatting>
  <conditionalFormatting sqref="P43:Q43">
    <cfRule type="cellIs" dxfId="10463" priority="1106" stopIfTrue="1" operator="lessThan">
      <formula>0</formula>
    </cfRule>
    <cfRule type="cellIs" dxfId="10462" priority="1107" stopIfTrue="1" operator="greaterThan">
      <formula>0</formula>
    </cfRule>
  </conditionalFormatting>
  <conditionalFormatting sqref="P43:Q43">
    <cfRule type="cellIs" dxfId="10461" priority="1104" stopIfTrue="1" operator="lessThan">
      <formula>0</formula>
    </cfRule>
    <cfRule type="cellIs" dxfId="10460" priority="1105" stopIfTrue="1" operator="greaterThan">
      <formula>0</formula>
    </cfRule>
  </conditionalFormatting>
  <conditionalFormatting sqref="P43:Q43">
    <cfRule type="cellIs" dxfId="10459" priority="1102" stopIfTrue="1" operator="lessThan">
      <formula>0</formula>
    </cfRule>
    <cfRule type="cellIs" dxfId="10458" priority="1103" stopIfTrue="1" operator="greaterThan">
      <formula>0</formula>
    </cfRule>
  </conditionalFormatting>
  <conditionalFormatting sqref="P43:Q43">
    <cfRule type="cellIs" dxfId="10457" priority="1100" stopIfTrue="1" operator="lessThan">
      <formula>0</formula>
    </cfRule>
    <cfRule type="cellIs" dxfId="10456" priority="1101" stopIfTrue="1" operator="greaterThan">
      <formula>0</formula>
    </cfRule>
  </conditionalFormatting>
  <conditionalFormatting sqref="P43:Q43">
    <cfRule type="cellIs" dxfId="10455" priority="1098" stopIfTrue="1" operator="lessThan">
      <formula>0</formula>
    </cfRule>
    <cfRule type="cellIs" dxfId="10454" priority="1099" stopIfTrue="1" operator="greaterThan">
      <formula>0</formula>
    </cfRule>
  </conditionalFormatting>
  <conditionalFormatting sqref="P45:Q45">
    <cfRule type="cellIs" dxfId="10453" priority="1096" stopIfTrue="1" operator="lessThan">
      <formula>0</formula>
    </cfRule>
    <cfRule type="cellIs" dxfId="10452" priority="1097" stopIfTrue="1" operator="greaterThan">
      <formula>0</formula>
    </cfRule>
  </conditionalFormatting>
  <conditionalFormatting sqref="P45:Q45">
    <cfRule type="cellIs" dxfId="10451" priority="1094" stopIfTrue="1" operator="lessThan">
      <formula>0</formula>
    </cfRule>
    <cfRule type="cellIs" dxfId="10450" priority="1095" stopIfTrue="1" operator="greaterThan">
      <formula>0</formula>
    </cfRule>
  </conditionalFormatting>
  <conditionalFormatting sqref="P45:Q45">
    <cfRule type="cellIs" dxfId="10449" priority="1092" stopIfTrue="1" operator="lessThan">
      <formula>0</formula>
    </cfRule>
    <cfRule type="cellIs" dxfId="10448" priority="1093" stopIfTrue="1" operator="greaterThan">
      <formula>0</formula>
    </cfRule>
  </conditionalFormatting>
  <conditionalFormatting sqref="P45:Q45">
    <cfRule type="cellIs" dxfId="10447" priority="1090" stopIfTrue="1" operator="lessThan">
      <formula>0</formula>
    </cfRule>
    <cfRule type="cellIs" dxfId="10446" priority="1091" stopIfTrue="1" operator="greaterThan">
      <formula>0</formula>
    </cfRule>
  </conditionalFormatting>
  <conditionalFormatting sqref="P45:Q45">
    <cfRule type="cellIs" dxfId="10445" priority="1088" stopIfTrue="1" operator="lessThan">
      <formula>0</formula>
    </cfRule>
    <cfRule type="cellIs" dxfId="10444" priority="1089" stopIfTrue="1" operator="greaterThan">
      <formula>0</formula>
    </cfRule>
  </conditionalFormatting>
  <conditionalFormatting sqref="P45:Q45">
    <cfRule type="cellIs" dxfId="10443" priority="1086" stopIfTrue="1" operator="lessThan">
      <formula>0</formula>
    </cfRule>
    <cfRule type="cellIs" dxfId="10442" priority="1087" stopIfTrue="1" operator="greaterThan">
      <formula>0</formula>
    </cfRule>
  </conditionalFormatting>
  <conditionalFormatting sqref="P45:Q45">
    <cfRule type="cellIs" dxfId="10441" priority="1084" stopIfTrue="1" operator="lessThan">
      <formula>0</formula>
    </cfRule>
    <cfRule type="cellIs" dxfId="10440" priority="1085" stopIfTrue="1" operator="greaterThan">
      <formula>0</formula>
    </cfRule>
  </conditionalFormatting>
  <conditionalFormatting sqref="P45:Q45">
    <cfRule type="cellIs" dxfId="10439" priority="1082" stopIfTrue="1" operator="lessThan">
      <formula>0</formula>
    </cfRule>
    <cfRule type="cellIs" dxfId="10438" priority="1083" stopIfTrue="1" operator="greaterThan">
      <formula>0</formula>
    </cfRule>
  </conditionalFormatting>
  <conditionalFormatting sqref="P45:Q45">
    <cfRule type="cellIs" dxfId="10437" priority="1080" stopIfTrue="1" operator="lessThan">
      <formula>0</formula>
    </cfRule>
    <cfRule type="cellIs" dxfId="10436" priority="1081" stopIfTrue="1" operator="greaterThan">
      <formula>0</formula>
    </cfRule>
  </conditionalFormatting>
  <conditionalFormatting sqref="P45:Q45">
    <cfRule type="cellIs" dxfId="10435" priority="1078" stopIfTrue="1" operator="lessThan">
      <formula>0</formula>
    </cfRule>
    <cfRule type="cellIs" dxfId="10434" priority="1079" stopIfTrue="1" operator="greaterThan">
      <formula>0</formula>
    </cfRule>
  </conditionalFormatting>
  <conditionalFormatting sqref="P45:Q45">
    <cfRule type="cellIs" dxfId="10433" priority="1076" stopIfTrue="1" operator="lessThan">
      <formula>0</formula>
    </cfRule>
    <cfRule type="cellIs" dxfId="10432" priority="1077" stopIfTrue="1" operator="greaterThan">
      <formula>0</formula>
    </cfRule>
  </conditionalFormatting>
  <conditionalFormatting sqref="P45:Q45">
    <cfRule type="cellIs" dxfId="10431" priority="1074" stopIfTrue="1" operator="lessThan">
      <formula>0</formula>
    </cfRule>
    <cfRule type="cellIs" dxfId="10430" priority="1075" stopIfTrue="1" operator="greaterThan">
      <formula>0</formula>
    </cfRule>
  </conditionalFormatting>
  <conditionalFormatting sqref="P45:Q45">
    <cfRule type="cellIs" dxfId="10429" priority="1072" stopIfTrue="1" operator="lessThan">
      <formula>0</formula>
    </cfRule>
    <cfRule type="cellIs" dxfId="10428" priority="1073" stopIfTrue="1" operator="greaterThan">
      <formula>0</formula>
    </cfRule>
  </conditionalFormatting>
  <conditionalFormatting sqref="P45:Q45">
    <cfRule type="cellIs" dxfId="10427" priority="1070" stopIfTrue="1" operator="lessThan">
      <formula>0</formula>
    </cfRule>
    <cfRule type="cellIs" dxfId="10426" priority="1071" stopIfTrue="1" operator="greaterThan">
      <formula>0</formula>
    </cfRule>
  </conditionalFormatting>
  <conditionalFormatting sqref="P45:Q45">
    <cfRule type="cellIs" dxfId="10425" priority="1068" stopIfTrue="1" operator="lessThan">
      <formula>0</formula>
    </cfRule>
    <cfRule type="cellIs" dxfId="10424" priority="1069" stopIfTrue="1" operator="greaterThan">
      <formula>0</formula>
    </cfRule>
  </conditionalFormatting>
  <conditionalFormatting sqref="P45:Q45">
    <cfRule type="cellIs" dxfId="10423" priority="1066" stopIfTrue="1" operator="lessThan">
      <formula>0</formula>
    </cfRule>
    <cfRule type="cellIs" dxfId="10422" priority="1067" stopIfTrue="1" operator="greaterThan">
      <formula>0</formula>
    </cfRule>
  </conditionalFormatting>
  <conditionalFormatting sqref="P45:Q45">
    <cfRule type="cellIs" dxfId="10421" priority="1064" stopIfTrue="1" operator="lessThan">
      <formula>0</formula>
    </cfRule>
    <cfRule type="cellIs" dxfId="10420" priority="1065" stopIfTrue="1" operator="greaterThan">
      <formula>0</formula>
    </cfRule>
  </conditionalFormatting>
  <conditionalFormatting sqref="P45:Q45">
    <cfRule type="cellIs" dxfId="10419" priority="1062" stopIfTrue="1" operator="lessThan">
      <formula>0</formula>
    </cfRule>
    <cfRule type="cellIs" dxfId="10418" priority="1063" stopIfTrue="1" operator="greaterThan">
      <formula>0</formula>
    </cfRule>
  </conditionalFormatting>
  <conditionalFormatting sqref="P45:Q45">
    <cfRule type="cellIs" dxfId="10417" priority="1060" stopIfTrue="1" operator="lessThan">
      <formula>0</formula>
    </cfRule>
    <cfRule type="cellIs" dxfId="10416" priority="1061" stopIfTrue="1" operator="greaterThan">
      <formula>0</formula>
    </cfRule>
  </conditionalFormatting>
  <conditionalFormatting sqref="P45:Q45">
    <cfRule type="cellIs" dxfId="10415" priority="1058" stopIfTrue="1" operator="lessThan">
      <formula>0</formula>
    </cfRule>
    <cfRule type="cellIs" dxfId="10414" priority="1059" stopIfTrue="1" operator="greaterThan">
      <formula>0</formula>
    </cfRule>
  </conditionalFormatting>
  <conditionalFormatting sqref="P45:Q45">
    <cfRule type="cellIs" dxfId="10413" priority="1056" stopIfTrue="1" operator="lessThan">
      <formula>0</formula>
    </cfRule>
    <cfRule type="cellIs" dxfId="10412" priority="1057" stopIfTrue="1" operator="greaterThan">
      <formula>0</formula>
    </cfRule>
  </conditionalFormatting>
  <conditionalFormatting sqref="P45:Q45">
    <cfRule type="cellIs" dxfId="10411" priority="1054" stopIfTrue="1" operator="lessThan">
      <formula>0</formula>
    </cfRule>
    <cfRule type="cellIs" dxfId="10410" priority="1055" stopIfTrue="1" operator="greaterThan">
      <formula>0</formula>
    </cfRule>
  </conditionalFormatting>
  <conditionalFormatting sqref="P45:Q45">
    <cfRule type="cellIs" dxfId="10409" priority="1052" stopIfTrue="1" operator="lessThan">
      <formula>0</formula>
    </cfRule>
    <cfRule type="cellIs" dxfId="10408" priority="1053" stopIfTrue="1" operator="greaterThan">
      <formula>0</formula>
    </cfRule>
  </conditionalFormatting>
  <conditionalFormatting sqref="P45:Q45">
    <cfRule type="cellIs" dxfId="10407" priority="1050" stopIfTrue="1" operator="lessThan">
      <formula>0</formula>
    </cfRule>
    <cfRule type="cellIs" dxfId="10406" priority="1051" stopIfTrue="1" operator="greaterThan">
      <formula>0</formula>
    </cfRule>
  </conditionalFormatting>
  <conditionalFormatting sqref="P45:Q45">
    <cfRule type="cellIs" dxfId="10405" priority="1048" stopIfTrue="1" operator="lessThan">
      <formula>0</formula>
    </cfRule>
    <cfRule type="cellIs" dxfId="10404" priority="1049" stopIfTrue="1" operator="greaterThan">
      <formula>0</formula>
    </cfRule>
  </conditionalFormatting>
  <conditionalFormatting sqref="P45:Q45">
    <cfRule type="cellIs" dxfId="10403" priority="1046" stopIfTrue="1" operator="lessThan">
      <formula>0</formula>
    </cfRule>
    <cfRule type="cellIs" dxfId="10402" priority="1047" stopIfTrue="1" operator="greaterThan">
      <formula>0</formula>
    </cfRule>
  </conditionalFormatting>
  <conditionalFormatting sqref="P45:Q45">
    <cfRule type="cellIs" dxfId="10401" priority="1044" stopIfTrue="1" operator="lessThan">
      <formula>0</formula>
    </cfRule>
    <cfRule type="cellIs" dxfId="10400" priority="1045" stopIfTrue="1" operator="greaterThan">
      <formula>0</formula>
    </cfRule>
  </conditionalFormatting>
  <conditionalFormatting sqref="P45:Q45">
    <cfRule type="cellIs" dxfId="10399" priority="1042" stopIfTrue="1" operator="lessThan">
      <formula>0</formula>
    </cfRule>
    <cfRule type="cellIs" dxfId="10398" priority="1043" stopIfTrue="1" operator="greaterThan">
      <formula>0</formula>
    </cfRule>
  </conditionalFormatting>
  <conditionalFormatting sqref="P45:Q45">
    <cfRule type="cellIs" dxfId="10397" priority="1040" stopIfTrue="1" operator="lessThan">
      <formula>0</formula>
    </cfRule>
    <cfRule type="cellIs" dxfId="10396" priority="1041" stopIfTrue="1" operator="greaterThan">
      <formula>0</formula>
    </cfRule>
  </conditionalFormatting>
  <conditionalFormatting sqref="P45:Q45">
    <cfRule type="cellIs" dxfId="10395" priority="1038" stopIfTrue="1" operator="lessThan">
      <formula>0</formula>
    </cfRule>
    <cfRule type="cellIs" dxfId="10394" priority="1039" stopIfTrue="1" operator="greaterThan">
      <formula>0</formula>
    </cfRule>
  </conditionalFormatting>
  <conditionalFormatting sqref="P45:Q45">
    <cfRule type="cellIs" dxfId="10393" priority="1036" stopIfTrue="1" operator="lessThan">
      <formula>0</formula>
    </cfRule>
    <cfRule type="cellIs" dxfId="10392" priority="1037" stopIfTrue="1" operator="greaterThan">
      <formula>0</formula>
    </cfRule>
  </conditionalFormatting>
  <conditionalFormatting sqref="P45:Q45">
    <cfRule type="cellIs" dxfId="10391" priority="1034" stopIfTrue="1" operator="lessThan">
      <formula>0</formula>
    </cfRule>
    <cfRule type="cellIs" dxfId="10390" priority="1035" stopIfTrue="1" operator="greaterThan">
      <formula>0</formula>
    </cfRule>
  </conditionalFormatting>
  <conditionalFormatting sqref="P45:Q45">
    <cfRule type="cellIs" dxfId="10389" priority="1032" stopIfTrue="1" operator="lessThan">
      <formula>0</formula>
    </cfRule>
    <cfRule type="cellIs" dxfId="10388" priority="1033" stopIfTrue="1" operator="greaterThan">
      <formula>0</formula>
    </cfRule>
  </conditionalFormatting>
  <conditionalFormatting sqref="P45:Q45">
    <cfRule type="cellIs" dxfId="10387" priority="1030" stopIfTrue="1" operator="lessThan">
      <formula>0</formula>
    </cfRule>
    <cfRule type="cellIs" dxfId="10386" priority="1031" stopIfTrue="1" operator="greaterThan">
      <formula>0</formula>
    </cfRule>
  </conditionalFormatting>
  <conditionalFormatting sqref="P45:Q45">
    <cfRule type="cellIs" dxfId="10385" priority="1028" stopIfTrue="1" operator="lessThan">
      <formula>0</formula>
    </cfRule>
    <cfRule type="cellIs" dxfId="10384" priority="1029" stopIfTrue="1" operator="greaterThan">
      <formula>0</formula>
    </cfRule>
  </conditionalFormatting>
  <conditionalFormatting sqref="P45:Q45">
    <cfRule type="cellIs" dxfId="10383" priority="1026" stopIfTrue="1" operator="lessThan">
      <formula>0</formula>
    </cfRule>
    <cfRule type="cellIs" dxfId="10382" priority="1027" stopIfTrue="1" operator="greaterThan">
      <formula>0</formula>
    </cfRule>
  </conditionalFormatting>
  <conditionalFormatting sqref="P45:Q45">
    <cfRule type="cellIs" dxfId="10381" priority="1024" stopIfTrue="1" operator="lessThan">
      <formula>0</formula>
    </cfRule>
    <cfRule type="cellIs" dxfId="10380" priority="1025" stopIfTrue="1" operator="greaterThan">
      <formula>0</formula>
    </cfRule>
  </conditionalFormatting>
  <conditionalFormatting sqref="P45:Q45">
    <cfRule type="cellIs" dxfId="10379" priority="1022" stopIfTrue="1" operator="lessThan">
      <formula>0</formula>
    </cfRule>
    <cfRule type="cellIs" dxfId="10378" priority="1023" stopIfTrue="1" operator="greaterThan">
      <formula>0</formula>
    </cfRule>
  </conditionalFormatting>
  <conditionalFormatting sqref="P45:Q45">
    <cfRule type="cellIs" dxfId="10377" priority="1020" stopIfTrue="1" operator="lessThan">
      <formula>0</formula>
    </cfRule>
    <cfRule type="cellIs" dxfId="10376" priority="1021" stopIfTrue="1" operator="greaterThan">
      <formula>0</formula>
    </cfRule>
  </conditionalFormatting>
  <conditionalFormatting sqref="P45:Q45">
    <cfRule type="cellIs" dxfId="10375" priority="1018" stopIfTrue="1" operator="lessThan">
      <formula>0</formula>
    </cfRule>
    <cfRule type="cellIs" dxfId="10374" priority="1019" stopIfTrue="1" operator="greaterThan">
      <formula>0</formula>
    </cfRule>
  </conditionalFormatting>
  <conditionalFormatting sqref="P45:Q45">
    <cfRule type="cellIs" dxfId="10373" priority="1016" stopIfTrue="1" operator="lessThan">
      <formula>0</formula>
    </cfRule>
    <cfRule type="cellIs" dxfId="10372" priority="1017" stopIfTrue="1" operator="greaterThan">
      <formula>0</formula>
    </cfRule>
  </conditionalFormatting>
  <conditionalFormatting sqref="P45:Q45">
    <cfRule type="cellIs" dxfId="10371" priority="1014" stopIfTrue="1" operator="lessThan">
      <formula>0</formula>
    </cfRule>
    <cfRule type="cellIs" dxfId="10370" priority="1015" stopIfTrue="1" operator="greaterThan">
      <formula>0</formula>
    </cfRule>
  </conditionalFormatting>
  <conditionalFormatting sqref="P47:Q47">
    <cfRule type="cellIs" dxfId="10369" priority="1012" stopIfTrue="1" operator="lessThan">
      <formula>0</formula>
    </cfRule>
    <cfRule type="cellIs" dxfId="10368" priority="1013" stopIfTrue="1" operator="greaterThan">
      <formula>0</formula>
    </cfRule>
  </conditionalFormatting>
  <conditionalFormatting sqref="P47:Q47">
    <cfRule type="cellIs" dxfId="10367" priority="1010" stopIfTrue="1" operator="lessThan">
      <formula>0</formula>
    </cfRule>
    <cfRule type="cellIs" dxfId="10366" priority="1011" stopIfTrue="1" operator="greaterThan">
      <formula>0</formula>
    </cfRule>
  </conditionalFormatting>
  <conditionalFormatting sqref="P47:Q47">
    <cfRule type="cellIs" dxfId="10365" priority="1008" stopIfTrue="1" operator="lessThan">
      <formula>0</formula>
    </cfRule>
    <cfRule type="cellIs" dxfId="10364" priority="1009" stopIfTrue="1" operator="greaterThan">
      <formula>0</formula>
    </cfRule>
  </conditionalFormatting>
  <conditionalFormatting sqref="P47:Q47">
    <cfRule type="cellIs" dxfId="10363" priority="1006" stopIfTrue="1" operator="lessThan">
      <formula>0</formula>
    </cfRule>
    <cfRule type="cellIs" dxfId="10362" priority="1007" stopIfTrue="1" operator="greaterThan">
      <formula>0</formula>
    </cfRule>
  </conditionalFormatting>
  <conditionalFormatting sqref="P47:Q47">
    <cfRule type="cellIs" dxfId="10361" priority="1004" stopIfTrue="1" operator="lessThan">
      <formula>0</formula>
    </cfRule>
    <cfRule type="cellIs" dxfId="10360" priority="1005" stopIfTrue="1" operator="greaterThan">
      <formula>0</formula>
    </cfRule>
  </conditionalFormatting>
  <conditionalFormatting sqref="P47:Q47">
    <cfRule type="cellIs" dxfId="10359" priority="1002" stopIfTrue="1" operator="lessThan">
      <formula>0</formula>
    </cfRule>
    <cfRule type="cellIs" dxfId="10358" priority="1003" stopIfTrue="1" operator="greaterThan">
      <formula>0</formula>
    </cfRule>
  </conditionalFormatting>
  <conditionalFormatting sqref="P47:Q47">
    <cfRule type="cellIs" dxfId="10357" priority="1000" stopIfTrue="1" operator="lessThan">
      <formula>0</formula>
    </cfRule>
    <cfRule type="cellIs" dxfId="10356" priority="1001" stopIfTrue="1" operator="greaterThan">
      <formula>0</formula>
    </cfRule>
  </conditionalFormatting>
  <conditionalFormatting sqref="P47:Q47">
    <cfRule type="cellIs" dxfId="10355" priority="998" stopIfTrue="1" operator="lessThan">
      <formula>0</formula>
    </cfRule>
    <cfRule type="cellIs" dxfId="10354" priority="999" stopIfTrue="1" operator="greaterThan">
      <formula>0</formula>
    </cfRule>
  </conditionalFormatting>
  <conditionalFormatting sqref="P47:Q47">
    <cfRule type="cellIs" dxfId="10353" priority="996" stopIfTrue="1" operator="lessThan">
      <formula>0</formula>
    </cfRule>
    <cfRule type="cellIs" dxfId="10352" priority="997" stopIfTrue="1" operator="greaterThan">
      <formula>0</formula>
    </cfRule>
  </conditionalFormatting>
  <conditionalFormatting sqref="P47:Q47">
    <cfRule type="cellIs" dxfId="10351" priority="994" stopIfTrue="1" operator="lessThan">
      <formula>0</formula>
    </cfRule>
    <cfRule type="cellIs" dxfId="10350" priority="995" stopIfTrue="1" operator="greaterThan">
      <formula>0</formula>
    </cfRule>
  </conditionalFormatting>
  <conditionalFormatting sqref="P47:Q47">
    <cfRule type="cellIs" dxfId="10349" priority="992" stopIfTrue="1" operator="lessThan">
      <formula>0</formula>
    </cfRule>
    <cfRule type="cellIs" dxfId="10348" priority="993" stopIfTrue="1" operator="greaterThan">
      <formula>0</formula>
    </cfRule>
  </conditionalFormatting>
  <conditionalFormatting sqref="P47:Q47">
    <cfRule type="cellIs" dxfId="10347" priority="990" stopIfTrue="1" operator="lessThan">
      <formula>0</formula>
    </cfRule>
    <cfRule type="cellIs" dxfId="10346" priority="991" stopIfTrue="1" operator="greaterThan">
      <formula>0</formula>
    </cfRule>
  </conditionalFormatting>
  <conditionalFormatting sqref="P47:Q47">
    <cfRule type="cellIs" dxfId="10345" priority="988" stopIfTrue="1" operator="lessThan">
      <formula>0</formula>
    </cfRule>
    <cfRule type="cellIs" dxfId="10344" priority="989" stopIfTrue="1" operator="greaterThan">
      <formula>0</formula>
    </cfRule>
  </conditionalFormatting>
  <conditionalFormatting sqref="P47:Q47">
    <cfRule type="cellIs" dxfId="10343" priority="986" stopIfTrue="1" operator="lessThan">
      <formula>0</formula>
    </cfRule>
    <cfRule type="cellIs" dxfId="10342" priority="987" stopIfTrue="1" operator="greaterThan">
      <formula>0</formula>
    </cfRule>
  </conditionalFormatting>
  <conditionalFormatting sqref="P47:Q47">
    <cfRule type="cellIs" dxfId="10341" priority="984" stopIfTrue="1" operator="lessThan">
      <formula>0</formula>
    </cfRule>
    <cfRule type="cellIs" dxfId="10340" priority="985" stopIfTrue="1" operator="greaterThan">
      <formula>0</formula>
    </cfRule>
  </conditionalFormatting>
  <conditionalFormatting sqref="P47:Q47">
    <cfRule type="cellIs" dxfId="10339" priority="982" stopIfTrue="1" operator="lessThan">
      <formula>0</formula>
    </cfRule>
    <cfRule type="cellIs" dxfId="10338" priority="983" stopIfTrue="1" operator="greaterThan">
      <formula>0</formula>
    </cfRule>
  </conditionalFormatting>
  <conditionalFormatting sqref="P47:Q47">
    <cfRule type="cellIs" dxfId="10337" priority="980" stopIfTrue="1" operator="lessThan">
      <formula>0</formula>
    </cfRule>
    <cfRule type="cellIs" dxfId="10336" priority="981" stopIfTrue="1" operator="greaterThan">
      <formula>0</formula>
    </cfRule>
  </conditionalFormatting>
  <conditionalFormatting sqref="P47:Q47">
    <cfRule type="cellIs" dxfId="10335" priority="978" stopIfTrue="1" operator="lessThan">
      <formula>0</formula>
    </cfRule>
    <cfRule type="cellIs" dxfId="10334" priority="979" stopIfTrue="1" operator="greaterThan">
      <formula>0</formula>
    </cfRule>
  </conditionalFormatting>
  <conditionalFormatting sqref="P47:Q47">
    <cfRule type="cellIs" dxfId="10333" priority="976" stopIfTrue="1" operator="lessThan">
      <formula>0</formula>
    </cfRule>
    <cfRule type="cellIs" dxfId="10332" priority="977" stopIfTrue="1" operator="greaterThan">
      <formula>0</formula>
    </cfRule>
  </conditionalFormatting>
  <conditionalFormatting sqref="P47:Q47">
    <cfRule type="cellIs" dxfId="10331" priority="974" stopIfTrue="1" operator="lessThan">
      <formula>0</formula>
    </cfRule>
    <cfRule type="cellIs" dxfId="10330" priority="975" stopIfTrue="1" operator="greaterThan">
      <formula>0</formula>
    </cfRule>
  </conditionalFormatting>
  <conditionalFormatting sqref="P47:Q47">
    <cfRule type="cellIs" dxfId="10329" priority="972" stopIfTrue="1" operator="lessThan">
      <formula>0</formula>
    </cfRule>
    <cfRule type="cellIs" dxfId="10328" priority="973" stopIfTrue="1" operator="greaterThan">
      <formula>0</formula>
    </cfRule>
  </conditionalFormatting>
  <conditionalFormatting sqref="P47:Q47">
    <cfRule type="cellIs" dxfId="10327" priority="970" stopIfTrue="1" operator="lessThan">
      <formula>0</formula>
    </cfRule>
    <cfRule type="cellIs" dxfId="10326" priority="971" stopIfTrue="1" operator="greaterThan">
      <formula>0</formula>
    </cfRule>
  </conditionalFormatting>
  <conditionalFormatting sqref="P47:Q47">
    <cfRule type="cellIs" dxfId="10325" priority="968" stopIfTrue="1" operator="lessThan">
      <formula>0</formula>
    </cfRule>
    <cfRule type="cellIs" dxfId="10324" priority="969" stopIfTrue="1" operator="greaterThan">
      <formula>0</formula>
    </cfRule>
  </conditionalFormatting>
  <conditionalFormatting sqref="P47:Q47">
    <cfRule type="cellIs" dxfId="10323" priority="966" stopIfTrue="1" operator="lessThan">
      <formula>0</formula>
    </cfRule>
    <cfRule type="cellIs" dxfId="10322" priority="967" stopIfTrue="1" operator="greaterThan">
      <formula>0</formula>
    </cfRule>
  </conditionalFormatting>
  <conditionalFormatting sqref="P47:Q47">
    <cfRule type="cellIs" dxfId="10321" priority="964" stopIfTrue="1" operator="lessThan">
      <formula>0</formula>
    </cfRule>
    <cfRule type="cellIs" dxfId="10320" priority="965" stopIfTrue="1" operator="greaterThan">
      <formula>0</formula>
    </cfRule>
  </conditionalFormatting>
  <conditionalFormatting sqref="P47:Q47">
    <cfRule type="cellIs" dxfId="10319" priority="962" stopIfTrue="1" operator="lessThan">
      <formula>0</formula>
    </cfRule>
    <cfRule type="cellIs" dxfId="10318" priority="963" stopIfTrue="1" operator="greaterThan">
      <formula>0</formula>
    </cfRule>
  </conditionalFormatting>
  <conditionalFormatting sqref="P47:Q47">
    <cfRule type="cellIs" dxfId="10317" priority="960" stopIfTrue="1" operator="lessThan">
      <formula>0</formula>
    </cfRule>
    <cfRule type="cellIs" dxfId="10316" priority="961" stopIfTrue="1" operator="greaterThan">
      <formula>0</formula>
    </cfRule>
  </conditionalFormatting>
  <conditionalFormatting sqref="P47:Q47">
    <cfRule type="cellIs" dxfId="10315" priority="958" stopIfTrue="1" operator="lessThan">
      <formula>0</formula>
    </cfRule>
    <cfRule type="cellIs" dxfId="10314" priority="959" stopIfTrue="1" operator="greaterThan">
      <formula>0</formula>
    </cfRule>
  </conditionalFormatting>
  <conditionalFormatting sqref="P47:Q47">
    <cfRule type="cellIs" dxfId="10313" priority="956" stopIfTrue="1" operator="lessThan">
      <formula>0</formula>
    </cfRule>
    <cfRule type="cellIs" dxfId="10312" priority="957" stopIfTrue="1" operator="greaterThan">
      <formula>0</formula>
    </cfRule>
  </conditionalFormatting>
  <conditionalFormatting sqref="P47:Q47">
    <cfRule type="cellIs" dxfId="10311" priority="954" stopIfTrue="1" operator="lessThan">
      <formula>0</formula>
    </cfRule>
    <cfRule type="cellIs" dxfId="10310" priority="955" stopIfTrue="1" operator="greaterThan">
      <formula>0</formula>
    </cfRule>
  </conditionalFormatting>
  <conditionalFormatting sqref="P47:Q47">
    <cfRule type="cellIs" dxfId="10309" priority="952" stopIfTrue="1" operator="lessThan">
      <formula>0</formula>
    </cfRule>
    <cfRule type="cellIs" dxfId="10308" priority="953" stopIfTrue="1" operator="greaterThan">
      <formula>0</formula>
    </cfRule>
  </conditionalFormatting>
  <conditionalFormatting sqref="P47:Q47">
    <cfRule type="cellIs" dxfId="10307" priority="950" stopIfTrue="1" operator="lessThan">
      <formula>0</formula>
    </cfRule>
    <cfRule type="cellIs" dxfId="10306" priority="951" stopIfTrue="1" operator="greaterThan">
      <formula>0</formula>
    </cfRule>
  </conditionalFormatting>
  <conditionalFormatting sqref="P47:Q47">
    <cfRule type="cellIs" dxfId="10305" priority="948" stopIfTrue="1" operator="lessThan">
      <formula>0</formula>
    </cfRule>
    <cfRule type="cellIs" dxfId="10304" priority="949" stopIfTrue="1" operator="greaterThan">
      <formula>0</formula>
    </cfRule>
  </conditionalFormatting>
  <conditionalFormatting sqref="P47:Q47">
    <cfRule type="cellIs" dxfId="10303" priority="946" stopIfTrue="1" operator="lessThan">
      <formula>0</formula>
    </cfRule>
    <cfRule type="cellIs" dxfId="10302" priority="947" stopIfTrue="1" operator="greaterThan">
      <formula>0</formula>
    </cfRule>
  </conditionalFormatting>
  <conditionalFormatting sqref="P47:Q47">
    <cfRule type="cellIs" dxfId="10301" priority="944" stopIfTrue="1" operator="lessThan">
      <formula>0</formula>
    </cfRule>
    <cfRule type="cellIs" dxfId="10300" priority="945" stopIfTrue="1" operator="greaterThan">
      <formula>0</formula>
    </cfRule>
  </conditionalFormatting>
  <conditionalFormatting sqref="P47:Q47">
    <cfRule type="cellIs" dxfId="10299" priority="942" stopIfTrue="1" operator="lessThan">
      <formula>0</formula>
    </cfRule>
    <cfRule type="cellIs" dxfId="10298" priority="943" stopIfTrue="1" operator="greaterThan">
      <formula>0</formula>
    </cfRule>
  </conditionalFormatting>
  <conditionalFormatting sqref="P47:Q47">
    <cfRule type="cellIs" dxfId="10297" priority="940" stopIfTrue="1" operator="lessThan">
      <formula>0</formula>
    </cfRule>
    <cfRule type="cellIs" dxfId="10296" priority="941" stopIfTrue="1" operator="greaterThan">
      <formula>0</formula>
    </cfRule>
  </conditionalFormatting>
  <conditionalFormatting sqref="P47:Q47">
    <cfRule type="cellIs" dxfId="10295" priority="938" stopIfTrue="1" operator="lessThan">
      <formula>0</formula>
    </cfRule>
    <cfRule type="cellIs" dxfId="10294" priority="939" stopIfTrue="1" operator="greaterThan">
      <formula>0</formula>
    </cfRule>
  </conditionalFormatting>
  <conditionalFormatting sqref="P47:Q47">
    <cfRule type="cellIs" dxfId="10293" priority="936" stopIfTrue="1" operator="lessThan">
      <formula>0</formula>
    </cfRule>
    <cfRule type="cellIs" dxfId="10292" priority="937" stopIfTrue="1" operator="greaterThan">
      <formula>0</formula>
    </cfRule>
  </conditionalFormatting>
  <conditionalFormatting sqref="P47:Q47">
    <cfRule type="cellIs" dxfId="10291" priority="934" stopIfTrue="1" operator="lessThan">
      <formula>0</formula>
    </cfRule>
    <cfRule type="cellIs" dxfId="10290" priority="935" stopIfTrue="1" operator="greaterThan">
      <formula>0</formula>
    </cfRule>
  </conditionalFormatting>
  <conditionalFormatting sqref="P47:Q47">
    <cfRule type="cellIs" dxfId="10289" priority="932" stopIfTrue="1" operator="lessThan">
      <formula>0</formula>
    </cfRule>
    <cfRule type="cellIs" dxfId="10288" priority="933" stopIfTrue="1" operator="greaterThan">
      <formula>0</formula>
    </cfRule>
  </conditionalFormatting>
  <conditionalFormatting sqref="P47:Q47">
    <cfRule type="cellIs" dxfId="10287" priority="930" stopIfTrue="1" operator="lessThan">
      <formula>0</formula>
    </cfRule>
    <cfRule type="cellIs" dxfId="10286" priority="931" stopIfTrue="1" operator="greaterThan">
      <formula>0</formula>
    </cfRule>
  </conditionalFormatting>
  <conditionalFormatting sqref="P49:Q49">
    <cfRule type="cellIs" dxfId="10285" priority="928" stopIfTrue="1" operator="lessThan">
      <formula>0</formula>
    </cfRule>
    <cfRule type="cellIs" dxfId="10284" priority="929" stopIfTrue="1" operator="greaterThan">
      <formula>0</formula>
    </cfRule>
  </conditionalFormatting>
  <conditionalFormatting sqref="P49:Q49">
    <cfRule type="cellIs" dxfId="10283" priority="926" stopIfTrue="1" operator="lessThan">
      <formula>0</formula>
    </cfRule>
    <cfRule type="cellIs" dxfId="10282" priority="927" stopIfTrue="1" operator="greaterThan">
      <formula>0</formula>
    </cfRule>
  </conditionalFormatting>
  <conditionalFormatting sqref="P49:Q49">
    <cfRule type="cellIs" dxfId="10281" priority="924" stopIfTrue="1" operator="lessThan">
      <formula>0</formula>
    </cfRule>
    <cfRule type="cellIs" dxfId="10280" priority="925" stopIfTrue="1" operator="greaterThan">
      <formula>0</formula>
    </cfRule>
  </conditionalFormatting>
  <conditionalFormatting sqref="P49:Q49">
    <cfRule type="cellIs" dxfId="10279" priority="922" stopIfTrue="1" operator="lessThan">
      <formula>0</formula>
    </cfRule>
    <cfRule type="cellIs" dxfId="10278" priority="923" stopIfTrue="1" operator="greaterThan">
      <formula>0</formula>
    </cfRule>
  </conditionalFormatting>
  <conditionalFormatting sqref="P49:Q49">
    <cfRule type="cellIs" dxfId="10277" priority="920" stopIfTrue="1" operator="lessThan">
      <formula>0</formula>
    </cfRule>
    <cfRule type="cellIs" dxfId="10276" priority="921" stopIfTrue="1" operator="greaterThan">
      <formula>0</formula>
    </cfRule>
  </conditionalFormatting>
  <conditionalFormatting sqref="P49:Q49">
    <cfRule type="cellIs" dxfId="10275" priority="918" stopIfTrue="1" operator="lessThan">
      <formula>0</formula>
    </cfRule>
    <cfRule type="cellIs" dxfId="10274" priority="919" stopIfTrue="1" operator="greaterThan">
      <formula>0</formula>
    </cfRule>
  </conditionalFormatting>
  <conditionalFormatting sqref="P49:Q49">
    <cfRule type="cellIs" dxfId="10273" priority="916" stopIfTrue="1" operator="lessThan">
      <formula>0</formula>
    </cfRule>
    <cfRule type="cellIs" dxfId="10272" priority="917" stopIfTrue="1" operator="greaterThan">
      <formula>0</formula>
    </cfRule>
  </conditionalFormatting>
  <conditionalFormatting sqref="P49:Q49">
    <cfRule type="cellIs" dxfId="10271" priority="914" stopIfTrue="1" operator="lessThan">
      <formula>0</formula>
    </cfRule>
    <cfRule type="cellIs" dxfId="10270" priority="915" stopIfTrue="1" operator="greaterThan">
      <formula>0</formula>
    </cfRule>
  </conditionalFormatting>
  <conditionalFormatting sqref="P49:Q49">
    <cfRule type="cellIs" dxfId="10269" priority="912" stopIfTrue="1" operator="lessThan">
      <formula>0</formula>
    </cfRule>
    <cfRule type="cellIs" dxfId="10268" priority="913" stopIfTrue="1" operator="greaterThan">
      <formula>0</formula>
    </cfRule>
  </conditionalFormatting>
  <conditionalFormatting sqref="P49:Q49">
    <cfRule type="cellIs" dxfId="10267" priority="910" stopIfTrue="1" operator="lessThan">
      <formula>0</formula>
    </cfRule>
    <cfRule type="cellIs" dxfId="10266" priority="911" stopIfTrue="1" operator="greaterThan">
      <formula>0</formula>
    </cfRule>
  </conditionalFormatting>
  <conditionalFormatting sqref="P49:Q49">
    <cfRule type="cellIs" dxfId="10265" priority="908" stopIfTrue="1" operator="lessThan">
      <formula>0</formula>
    </cfRule>
    <cfRule type="cellIs" dxfId="10264" priority="909" stopIfTrue="1" operator="greaterThan">
      <formula>0</formula>
    </cfRule>
  </conditionalFormatting>
  <conditionalFormatting sqref="P49:Q49">
    <cfRule type="cellIs" dxfId="10263" priority="906" stopIfTrue="1" operator="lessThan">
      <formula>0</formula>
    </cfRule>
    <cfRule type="cellIs" dxfId="10262" priority="907" stopIfTrue="1" operator="greaterThan">
      <formula>0</formula>
    </cfRule>
  </conditionalFormatting>
  <conditionalFormatting sqref="P49:Q49">
    <cfRule type="cellIs" dxfId="10261" priority="904" stopIfTrue="1" operator="lessThan">
      <formula>0</formula>
    </cfRule>
    <cfRule type="cellIs" dxfId="10260" priority="905" stopIfTrue="1" operator="greaterThan">
      <formula>0</formula>
    </cfRule>
  </conditionalFormatting>
  <conditionalFormatting sqref="P49:Q49">
    <cfRule type="cellIs" dxfId="10259" priority="902" stopIfTrue="1" operator="lessThan">
      <formula>0</formula>
    </cfRule>
    <cfRule type="cellIs" dxfId="10258" priority="903" stopIfTrue="1" operator="greaterThan">
      <formula>0</formula>
    </cfRule>
  </conditionalFormatting>
  <conditionalFormatting sqref="P49:Q49">
    <cfRule type="cellIs" dxfId="10257" priority="900" stopIfTrue="1" operator="lessThan">
      <formula>0</formula>
    </cfRule>
    <cfRule type="cellIs" dxfId="10256" priority="901" stopIfTrue="1" operator="greaterThan">
      <formula>0</formula>
    </cfRule>
  </conditionalFormatting>
  <conditionalFormatting sqref="P49:Q49">
    <cfRule type="cellIs" dxfId="10255" priority="898" stopIfTrue="1" operator="lessThan">
      <formula>0</formula>
    </cfRule>
    <cfRule type="cellIs" dxfId="10254" priority="899" stopIfTrue="1" operator="greaterThan">
      <formula>0</formula>
    </cfRule>
  </conditionalFormatting>
  <conditionalFormatting sqref="P49:Q49">
    <cfRule type="cellIs" dxfId="10253" priority="896" stopIfTrue="1" operator="lessThan">
      <formula>0</formula>
    </cfRule>
    <cfRule type="cellIs" dxfId="10252" priority="897" stopIfTrue="1" operator="greaterThan">
      <formula>0</formula>
    </cfRule>
  </conditionalFormatting>
  <conditionalFormatting sqref="P49:Q49">
    <cfRule type="cellIs" dxfId="10251" priority="894" stopIfTrue="1" operator="lessThan">
      <formula>0</formula>
    </cfRule>
    <cfRule type="cellIs" dxfId="10250" priority="895" stopIfTrue="1" operator="greaterThan">
      <formula>0</formula>
    </cfRule>
  </conditionalFormatting>
  <conditionalFormatting sqref="P49:Q49">
    <cfRule type="cellIs" dxfId="10249" priority="892" stopIfTrue="1" operator="lessThan">
      <formula>0</formula>
    </cfRule>
    <cfRule type="cellIs" dxfId="10248" priority="893" stopIfTrue="1" operator="greaterThan">
      <formula>0</formula>
    </cfRule>
  </conditionalFormatting>
  <conditionalFormatting sqref="P49:Q49">
    <cfRule type="cellIs" dxfId="10247" priority="890" stopIfTrue="1" operator="lessThan">
      <formula>0</formula>
    </cfRule>
    <cfRule type="cellIs" dxfId="10246" priority="891" stopIfTrue="1" operator="greaterThan">
      <formula>0</formula>
    </cfRule>
  </conditionalFormatting>
  <conditionalFormatting sqref="P49:Q49">
    <cfRule type="cellIs" dxfId="10245" priority="888" stopIfTrue="1" operator="lessThan">
      <formula>0</formula>
    </cfRule>
    <cfRule type="cellIs" dxfId="10244" priority="889" stopIfTrue="1" operator="greaterThan">
      <formula>0</formula>
    </cfRule>
  </conditionalFormatting>
  <conditionalFormatting sqref="P49:Q49">
    <cfRule type="cellIs" dxfId="10243" priority="886" stopIfTrue="1" operator="lessThan">
      <formula>0</formula>
    </cfRule>
    <cfRule type="cellIs" dxfId="10242" priority="887" stopIfTrue="1" operator="greaterThan">
      <formula>0</formula>
    </cfRule>
  </conditionalFormatting>
  <conditionalFormatting sqref="P49:Q49">
    <cfRule type="cellIs" dxfId="10241" priority="884" stopIfTrue="1" operator="lessThan">
      <formula>0</formula>
    </cfRule>
    <cfRule type="cellIs" dxfId="10240" priority="885" stopIfTrue="1" operator="greaterThan">
      <formula>0</formula>
    </cfRule>
  </conditionalFormatting>
  <conditionalFormatting sqref="P49:Q49">
    <cfRule type="cellIs" dxfId="10239" priority="882" stopIfTrue="1" operator="lessThan">
      <formula>0</formula>
    </cfRule>
    <cfRule type="cellIs" dxfId="10238" priority="883" stopIfTrue="1" operator="greaterThan">
      <formula>0</formula>
    </cfRule>
  </conditionalFormatting>
  <conditionalFormatting sqref="P49:Q49">
    <cfRule type="cellIs" dxfId="10237" priority="880" stopIfTrue="1" operator="lessThan">
      <formula>0</formula>
    </cfRule>
    <cfRule type="cellIs" dxfId="10236" priority="881" stopIfTrue="1" operator="greaterThan">
      <formula>0</formula>
    </cfRule>
  </conditionalFormatting>
  <conditionalFormatting sqref="P49:Q49">
    <cfRule type="cellIs" dxfId="10235" priority="878" stopIfTrue="1" operator="lessThan">
      <formula>0</formula>
    </cfRule>
    <cfRule type="cellIs" dxfId="10234" priority="879" stopIfTrue="1" operator="greaterThan">
      <formula>0</formula>
    </cfRule>
  </conditionalFormatting>
  <conditionalFormatting sqref="P49:Q49">
    <cfRule type="cellIs" dxfId="10233" priority="876" stopIfTrue="1" operator="lessThan">
      <formula>0</formula>
    </cfRule>
    <cfRule type="cellIs" dxfId="10232" priority="877" stopIfTrue="1" operator="greaterThan">
      <formula>0</formula>
    </cfRule>
  </conditionalFormatting>
  <conditionalFormatting sqref="P49:Q49">
    <cfRule type="cellIs" dxfId="10231" priority="874" stopIfTrue="1" operator="lessThan">
      <formula>0</formula>
    </cfRule>
    <cfRule type="cellIs" dxfId="10230" priority="875" stopIfTrue="1" operator="greaterThan">
      <formula>0</formula>
    </cfRule>
  </conditionalFormatting>
  <conditionalFormatting sqref="P49:Q49">
    <cfRule type="cellIs" dxfId="10229" priority="872" stopIfTrue="1" operator="lessThan">
      <formula>0</formula>
    </cfRule>
    <cfRule type="cellIs" dxfId="10228" priority="873" stopIfTrue="1" operator="greaterThan">
      <formula>0</formula>
    </cfRule>
  </conditionalFormatting>
  <conditionalFormatting sqref="P49:Q49">
    <cfRule type="cellIs" dxfId="10227" priority="870" stopIfTrue="1" operator="lessThan">
      <formula>0</formula>
    </cfRule>
    <cfRule type="cellIs" dxfId="10226" priority="871" stopIfTrue="1" operator="greaterThan">
      <formula>0</formula>
    </cfRule>
  </conditionalFormatting>
  <conditionalFormatting sqref="P49:Q49">
    <cfRule type="cellIs" dxfId="10225" priority="868" stopIfTrue="1" operator="lessThan">
      <formula>0</formula>
    </cfRule>
    <cfRule type="cellIs" dxfId="10224" priority="869" stopIfTrue="1" operator="greaterThan">
      <formula>0</formula>
    </cfRule>
  </conditionalFormatting>
  <conditionalFormatting sqref="P49:Q49">
    <cfRule type="cellIs" dxfId="10223" priority="866" stopIfTrue="1" operator="lessThan">
      <formula>0</formula>
    </cfRule>
    <cfRule type="cellIs" dxfId="10222" priority="867" stopIfTrue="1" operator="greaterThan">
      <formula>0</formula>
    </cfRule>
  </conditionalFormatting>
  <conditionalFormatting sqref="P49:Q49">
    <cfRule type="cellIs" dxfId="10221" priority="864" stopIfTrue="1" operator="lessThan">
      <formula>0</formula>
    </cfRule>
    <cfRule type="cellIs" dxfId="10220" priority="865" stopIfTrue="1" operator="greaterThan">
      <formula>0</formula>
    </cfRule>
  </conditionalFormatting>
  <conditionalFormatting sqref="P49:Q49">
    <cfRule type="cellIs" dxfId="10219" priority="862" stopIfTrue="1" operator="lessThan">
      <formula>0</formula>
    </cfRule>
    <cfRule type="cellIs" dxfId="10218" priority="863" stopIfTrue="1" operator="greaterThan">
      <formula>0</formula>
    </cfRule>
  </conditionalFormatting>
  <conditionalFormatting sqref="P49:Q49">
    <cfRule type="cellIs" dxfId="10217" priority="860" stopIfTrue="1" operator="lessThan">
      <formula>0</formula>
    </cfRule>
    <cfRule type="cellIs" dxfId="10216" priority="861" stopIfTrue="1" operator="greaterThan">
      <formula>0</formula>
    </cfRule>
  </conditionalFormatting>
  <conditionalFormatting sqref="P49:Q49">
    <cfRule type="cellIs" dxfId="10215" priority="858" stopIfTrue="1" operator="lessThan">
      <formula>0</formula>
    </cfRule>
    <cfRule type="cellIs" dxfId="10214" priority="859" stopIfTrue="1" operator="greaterThan">
      <formula>0</formula>
    </cfRule>
  </conditionalFormatting>
  <conditionalFormatting sqref="P49:Q49">
    <cfRule type="cellIs" dxfId="10213" priority="856" stopIfTrue="1" operator="lessThan">
      <formula>0</formula>
    </cfRule>
    <cfRule type="cellIs" dxfId="10212" priority="857" stopIfTrue="1" operator="greaterThan">
      <formula>0</formula>
    </cfRule>
  </conditionalFormatting>
  <conditionalFormatting sqref="P49:Q49">
    <cfRule type="cellIs" dxfId="10211" priority="854" stopIfTrue="1" operator="lessThan">
      <formula>0</formula>
    </cfRule>
    <cfRule type="cellIs" dxfId="10210" priority="855" stopIfTrue="1" operator="greaterThan">
      <formula>0</formula>
    </cfRule>
  </conditionalFormatting>
  <conditionalFormatting sqref="P49:Q49">
    <cfRule type="cellIs" dxfId="10209" priority="852" stopIfTrue="1" operator="lessThan">
      <formula>0</formula>
    </cfRule>
    <cfRule type="cellIs" dxfId="10208" priority="853" stopIfTrue="1" operator="greaterThan">
      <formula>0</formula>
    </cfRule>
  </conditionalFormatting>
  <conditionalFormatting sqref="P49:Q49">
    <cfRule type="cellIs" dxfId="10207" priority="850" stopIfTrue="1" operator="lessThan">
      <formula>0</formula>
    </cfRule>
    <cfRule type="cellIs" dxfId="10206" priority="851" stopIfTrue="1" operator="greaterThan">
      <formula>0</formula>
    </cfRule>
  </conditionalFormatting>
  <conditionalFormatting sqref="P49:Q49">
    <cfRule type="cellIs" dxfId="10205" priority="848" stopIfTrue="1" operator="lessThan">
      <formula>0</formula>
    </cfRule>
    <cfRule type="cellIs" dxfId="10204" priority="849" stopIfTrue="1" operator="greaterThan">
      <formula>0</formula>
    </cfRule>
  </conditionalFormatting>
  <conditionalFormatting sqref="P49:Q49">
    <cfRule type="cellIs" dxfId="10203" priority="846" stopIfTrue="1" operator="lessThan">
      <formula>0</formula>
    </cfRule>
    <cfRule type="cellIs" dxfId="10202" priority="847" stopIfTrue="1" operator="greaterThan">
      <formula>0</formula>
    </cfRule>
  </conditionalFormatting>
  <conditionalFormatting sqref="P51:Q51">
    <cfRule type="cellIs" dxfId="10201" priority="844" stopIfTrue="1" operator="lessThan">
      <formula>0</formula>
    </cfRule>
    <cfRule type="cellIs" dxfId="10200" priority="845" stopIfTrue="1" operator="greaterThan">
      <formula>0</formula>
    </cfRule>
  </conditionalFormatting>
  <conditionalFormatting sqref="P51:Q51">
    <cfRule type="cellIs" dxfId="10199" priority="842" stopIfTrue="1" operator="lessThan">
      <formula>0</formula>
    </cfRule>
    <cfRule type="cellIs" dxfId="10198" priority="843" stopIfTrue="1" operator="greaterThan">
      <formula>0</formula>
    </cfRule>
  </conditionalFormatting>
  <conditionalFormatting sqref="P51:Q51">
    <cfRule type="cellIs" dxfId="10197" priority="840" stopIfTrue="1" operator="lessThan">
      <formula>0</formula>
    </cfRule>
    <cfRule type="cellIs" dxfId="10196" priority="841" stopIfTrue="1" operator="greaterThan">
      <formula>0</formula>
    </cfRule>
  </conditionalFormatting>
  <conditionalFormatting sqref="P51:Q51">
    <cfRule type="cellIs" dxfId="10195" priority="838" stopIfTrue="1" operator="lessThan">
      <formula>0</formula>
    </cfRule>
    <cfRule type="cellIs" dxfId="10194" priority="839" stopIfTrue="1" operator="greaterThan">
      <formula>0</formula>
    </cfRule>
  </conditionalFormatting>
  <conditionalFormatting sqref="P51:Q51">
    <cfRule type="cellIs" dxfId="10193" priority="836" stopIfTrue="1" operator="lessThan">
      <formula>0</formula>
    </cfRule>
    <cfRule type="cellIs" dxfId="10192" priority="837" stopIfTrue="1" operator="greaterThan">
      <formula>0</formula>
    </cfRule>
  </conditionalFormatting>
  <conditionalFormatting sqref="P51:Q51">
    <cfRule type="cellIs" dxfId="10191" priority="834" stopIfTrue="1" operator="lessThan">
      <formula>0</formula>
    </cfRule>
    <cfRule type="cellIs" dxfId="10190" priority="835" stopIfTrue="1" operator="greaterThan">
      <formula>0</formula>
    </cfRule>
  </conditionalFormatting>
  <conditionalFormatting sqref="P51:Q51">
    <cfRule type="cellIs" dxfId="10189" priority="832" stopIfTrue="1" operator="lessThan">
      <formula>0</formula>
    </cfRule>
    <cfRule type="cellIs" dxfId="10188" priority="833" stopIfTrue="1" operator="greaterThan">
      <formula>0</formula>
    </cfRule>
  </conditionalFormatting>
  <conditionalFormatting sqref="P51:Q51">
    <cfRule type="cellIs" dxfId="10187" priority="830" stopIfTrue="1" operator="lessThan">
      <formula>0</formula>
    </cfRule>
    <cfRule type="cellIs" dxfId="10186" priority="831" stopIfTrue="1" operator="greaterThan">
      <formula>0</formula>
    </cfRule>
  </conditionalFormatting>
  <conditionalFormatting sqref="P51:Q51">
    <cfRule type="cellIs" dxfId="10185" priority="828" stopIfTrue="1" operator="lessThan">
      <formula>0</formula>
    </cfRule>
    <cfRule type="cellIs" dxfId="10184" priority="829" stopIfTrue="1" operator="greaterThan">
      <formula>0</formula>
    </cfRule>
  </conditionalFormatting>
  <conditionalFormatting sqref="P51:Q51">
    <cfRule type="cellIs" dxfId="10183" priority="826" stopIfTrue="1" operator="lessThan">
      <formula>0</formula>
    </cfRule>
    <cfRule type="cellIs" dxfId="10182" priority="827" stopIfTrue="1" operator="greaterThan">
      <formula>0</formula>
    </cfRule>
  </conditionalFormatting>
  <conditionalFormatting sqref="P51:Q51">
    <cfRule type="cellIs" dxfId="10181" priority="824" stopIfTrue="1" operator="lessThan">
      <formula>0</formula>
    </cfRule>
    <cfRule type="cellIs" dxfId="10180" priority="825" stopIfTrue="1" operator="greaterThan">
      <formula>0</formula>
    </cfRule>
  </conditionalFormatting>
  <conditionalFormatting sqref="P51:Q51">
    <cfRule type="cellIs" dxfId="10179" priority="822" stopIfTrue="1" operator="lessThan">
      <formula>0</formula>
    </cfRule>
    <cfRule type="cellIs" dxfId="10178" priority="823" stopIfTrue="1" operator="greaterThan">
      <formula>0</formula>
    </cfRule>
  </conditionalFormatting>
  <conditionalFormatting sqref="P51:Q51">
    <cfRule type="cellIs" dxfId="10177" priority="820" stopIfTrue="1" operator="lessThan">
      <formula>0</formula>
    </cfRule>
    <cfRule type="cellIs" dxfId="10176" priority="821" stopIfTrue="1" operator="greaterThan">
      <formula>0</formula>
    </cfRule>
  </conditionalFormatting>
  <conditionalFormatting sqref="P51:Q51">
    <cfRule type="cellIs" dxfId="10175" priority="818" stopIfTrue="1" operator="lessThan">
      <formula>0</formula>
    </cfRule>
    <cfRule type="cellIs" dxfId="10174" priority="819" stopIfTrue="1" operator="greaterThan">
      <formula>0</formula>
    </cfRule>
  </conditionalFormatting>
  <conditionalFormatting sqref="P51:Q51">
    <cfRule type="cellIs" dxfId="10173" priority="816" stopIfTrue="1" operator="lessThan">
      <formula>0</formula>
    </cfRule>
    <cfRule type="cellIs" dxfId="10172" priority="817" stopIfTrue="1" operator="greaterThan">
      <formula>0</formula>
    </cfRule>
  </conditionalFormatting>
  <conditionalFormatting sqref="P51:Q51">
    <cfRule type="cellIs" dxfId="10171" priority="814" stopIfTrue="1" operator="lessThan">
      <formula>0</formula>
    </cfRule>
    <cfRule type="cellIs" dxfId="10170" priority="815" stopIfTrue="1" operator="greaterThan">
      <formula>0</formula>
    </cfRule>
  </conditionalFormatting>
  <conditionalFormatting sqref="P51:Q51">
    <cfRule type="cellIs" dxfId="10169" priority="812" stopIfTrue="1" operator="lessThan">
      <formula>0</formula>
    </cfRule>
    <cfRule type="cellIs" dxfId="10168" priority="813" stopIfTrue="1" operator="greaterThan">
      <formula>0</formula>
    </cfRule>
  </conditionalFormatting>
  <conditionalFormatting sqref="P51:Q51">
    <cfRule type="cellIs" dxfId="10167" priority="810" stopIfTrue="1" operator="lessThan">
      <formula>0</formula>
    </cfRule>
    <cfRule type="cellIs" dxfId="10166" priority="811" stopIfTrue="1" operator="greaterThan">
      <formula>0</formula>
    </cfRule>
  </conditionalFormatting>
  <conditionalFormatting sqref="P51:Q51">
    <cfRule type="cellIs" dxfId="10165" priority="808" stopIfTrue="1" operator="lessThan">
      <formula>0</formula>
    </cfRule>
    <cfRule type="cellIs" dxfId="10164" priority="809" stopIfTrue="1" operator="greaterThan">
      <formula>0</formula>
    </cfRule>
  </conditionalFormatting>
  <conditionalFormatting sqref="P51:Q51">
    <cfRule type="cellIs" dxfId="10163" priority="806" stopIfTrue="1" operator="lessThan">
      <formula>0</formula>
    </cfRule>
    <cfRule type="cellIs" dxfId="10162" priority="807" stopIfTrue="1" operator="greaterThan">
      <formula>0</formula>
    </cfRule>
  </conditionalFormatting>
  <conditionalFormatting sqref="P51:Q51">
    <cfRule type="cellIs" dxfId="10161" priority="804" stopIfTrue="1" operator="lessThan">
      <formula>0</formula>
    </cfRule>
    <cfRule type="cellIs" dxfId="10160" priority="805" stopIfTrue="1" operator="greaterThan">
      <formula>0</formula>
    </cfRule>
  </conditionalFormatting>
  <conditionalFormatting sqref="P51:Q51">
    <cfRule type="cellIs" dxfId="10159" priority="802" stopIfTrue="1" operator="lessThan">
      <formula>0</formula>
    </cfRule>
    <cfRule type="cellIs" dxfId="10158" priority="803" stopIfTrue="1" operator="greaterThan">
      <formula>0</formula>
    </cfRule>
  </conditionalFormatting>
  <conditionalFormatting sqref="P51:Q51">
    <cfRule type="cellIs" dxfId="10157" priority="800" stopIfTrue="1" operator="lessThan">
      <formula>0</formula>
    </cfRule>
    <cfRule type="cellIs" dxfId="10156" priority="801" stopIfTrue="1" operator="greaterThan">
      <formula>0</formula>
    </cfRule>
  </conditionalFormatting>
  <conditionalFormatting sqref="P51:Q51">
    <cfRule type="cellIs" dxfId="10155" priority="798" stopIfTrue="1" operator="lessThan">
      <formula>0</formula>
    </cfRule>
    <cfRule type="cellIs" dxfId="10154" priority="799" stopIfTrue="1" operator="greaterThan">
      <formula>0</formula>
    </cfRule>
  </conditionalFormatting>
  <conditionalFormatting sqref="P51:Q51">
    <cfRule type="cellIs" dxfId="10153" priority="796" stopIfTrue="1" operator="lessThan">
      <formula>0</formula>
    </cfRule>
    <cfRule type="cellIs" dxfId="10152" priority="797" stopIfTrue="1" operator="greaterThan">
      <formula>0</formula>
    </cfRule>
  </conditionalFormatting>
  <conditionalFormatting sqref="P51:Q51">
    <cfRule type="cellIs" dxfId="10151" priority="794" stopIfTrue="1" operator="lessThan">
      <formula>0</formula>
    </cfRule>
    <cfRule type="cellIs" dxfId="10150" priority="795" stopIfTrue="1" operator="greaterThan">
      <formula>0</formula>
    </cfRule>
  </conditionalFormatting>
  <conditionalFormatting sqref="P51:Q51">
    <cfRule type="cellIs" dxfId="10149" priority="792" stopIfTrue="1" operator="lessThan">
      <formula>0</formula>
    </cfRule>
    <cfRule type="cellIs" dxfId="10148" priority="793" stopIfTrue="1" operator="greaterThan">
      <formula>0</formula>
    </cfRule>
  </conditionalFormatting>
  <conditionalFormatting sqref="P51:Q51">
    <cfRule type="cellIs" dxfId="10147" priority="790" stopIfTrue="1" operator="lessThan">
      <formula>0</formula>
    </cfRule>
    <cfRule type="cellIs" dxfId="10146" priority="791" stopIfTrue="1" operator="greaterThan">
      <formula>0</formula>
    </cfRule>
  </conditionalFormatting>
  <conditionalFormatting sqref="P51:Q51">
    <cfRule type="cellIs" dxfId="10145" priority="788" stopIfTrue="1" operator="lessThan">
      <formula>0</formula>
    </cfRule>
    <cfRule type="cellIs" dxfId="10144" priority="789" stopIfTrue="1" operator="greaterThan">
      <formula>0</formula>
    </cfRule>
  </conditionalFormatting>
  <conditionalFormatting sqref="P51:Q51">
    <cfRule type="cellIs" dxfId="10143" priority="786" stopIfTrue="1" operator="lessThan">
      <formula>0</formula>
    </cfRule>
    <cfRule type="cellIs" dxfId="10142" priority="787" stopIfTrue="1" operator="greaterThan">
      <formula>0</formula>
    </cfRule>
  </conditionalFormatting>
  <conditionalFormatting sqref="P51:Q51">
    <cfRule type="cellIs" dxfId="10141" priority="784" stopIfTrue="1" operator="lessThan">
      <formula>0</formula>
    </cfRule>
    <cfRule type="cellIs" dxfId="10140" priority="785" stopIfTrue="1" operator="greaterThan">
      <formula>0</formula>
    </cfRule>
  </conditionalFormatting>
  <conditionalFormatting sqref="P51:Q51">
    <cfRule type="cellIs" dxfId="10139" priority="782" stopIfTrue="1" operator="lessThan">
      <formula>0</formula>
    </cfRule>
    <cfRule type="cellIs" dxfId="10138" priority="783" stopIfTrue="1" operator="greaterThan">
      <formula>0</formula>
    </cfRule>
  </conditionalFormatting>
  <conditionalFormatting sqref="P51:Q51">
    <cfRule type="cellIs" dxfId="10137" priority="780" stopIfTrue="1" operator="lessThan">
      <formula>0</formula>
    </cfRule>
    <cfRule type="cellIs" dxfId="10136" priority="781" stopIfTrue="1" operator="greaterThan">
      <formula>0</formula>
    </cfRule>
  </conditionalFormatting>
  <conditionalFormatting sqref="P51:Q51">
    <cfRule type="cellIs" dxfId="10135" priority="778" stopIfTrue="1" operator="lessThan">
      <formula>0</formula>
    </cfRule>
    <cfRule type="cellIs" dxfId="10134" priority="779" stopIfTrue="1" operator="greaterThan">
      <formula>0</formula>
    </cfRule>
  </conditionalFormatting>
  <conditionalFormatting sqref="P51:Q51">
    <cfRule type="cellIs" dxfId="10133" priority="776" stopIfTrue="1" operator="lessThan">
      <formula>0</formula>
    </cfRule>
    <cfRule type="cellIs" dxfId="10132" priority="777" stopIfTrue="1" operator="greaterThan">
      <formula>0</formula>
    </cfRule>
  </conditionalFormatting>
  <conditionalFormatting sqref="P51:Q51">
    <cfRule type="cellIs" dxfId="10131" priority="774" stopIfTrue="1" operator="lessThan">
      <formula>0</formula>
    </cfRule>
    <cfRule type="cellIs" dxfId="10130" priority="775" stopIfTrue="1" operator="greaterThan">
      <formula>0</formula>
    </cfRule>
  </conditionalFormatting>
  <conditionalFormatting sqref="P51:Q51">
    <cfRule type="cellIs" dxfId="10129" priority="772" stopIfTrue="1" operator="lessThan">
      <formula>0</formula>
    </cfRule>
    <cfRule type="cellIs" dxfId="10128" priority="773" stopIfTrue="1" operator="greaterThan">
      <formula>0</formula>
    </cfRule>
  </conditionalFormatting>
  <conditionalFormatting sqref="P51:Q51">
    <cfRule type="cellIs" dxfId="10127" priority="770" stopIfTrue="1" operator="lessThan">
      <formula>0</formula>
    </cfRule>
    <cfRule type="cellIs" dxfId="10126" priority="771" stopIfTrue="1" operator="greaterThan">
      <formula>0</formula>
    </cfRule>
  </conditionalFormatting>
  <conditionalFormatting sqref="P51:Q51">
    <cfRule type="cellIs" dxfId="10125" priority="768" stopIfTrue="1" operator="lessThan">
      <formula>0</formula>
    </cfRule>
    <cfRule type="cellIs" dxfId="10124" priority="769" stopIfTrue="1" operator="greaterThan">
      <formula>0</formula>
    </cfRule>
  </conditionalFormatting>
  <conditionalFormatting sqref="P51:Q51">
    <cfRule type="cellIs" dxfId="10123" priority="766" stopIfTrue="1" operator="lessThan">
      <formula>0</formula>
    </cfRule>
    <cfRule type="cellIs" dxfId="10122" priority="767" stopIfTrue="1" operator="greaterThan">
      <formula>0</formula>
    </cfRule>
  </conditionalFormatting>
  <conditionalFormatting sqref="P51:Q51">
    <cfRule type="cellIs" dxfId="10121" priority="764" stopIfTrue="1" operator="lessThan">
      <formula>0</formula>
    </cfRule>
    <cfRule type="cellIs" dxfId="10120" priority="765" stopIfTrue="1" operator="greaterThan">
      <formula>0</formula>
    </cfRule>
  </conditionalFormatting>
  <conditionalFormatting sqref="P51:Q51">
    <cfRule type="cellIs" dxfId="10119" priority="762" stopIfTrue="1" operator="lessThan">
      <formula>0</formula>
    </cfRule>
    <cfRule type="cellIs" dxfId="10118" priority="763" stopIfTrue="1" operator="greaterThan">
      <formula>0</formula>
    </cfRule>
  </conditionalFormatting>
  <conditionalFormatting sqref="P53:Q53">
    <cfRule type="cellIs" dxfId="10117" priority="760" stopIfTrue="1" operator="lessThan">
      <formula>0</formula>
    </cfRule>
    <cfRule type="cellIs" dxfId="10116" priority="761" stopIfTrue="1" operator="greaterThan">
      <formula>0</formula>
    </cfRule>
  </conditionalFormatting>
  <conditionalFormatting sqref="P53:Q53">
    <cfRule type="cellIs" dxfId="10115" priority="758" stopIfTrue="1" operator="lessThan">
      <formula>0</formula>
    </cfRule>
    <cfRule type="cellIs" dxfId="10114" priority="759" stopIfTrue="1" operator="greaterThan">
      <formula>0</formula>
    </cfRule>
  </conditionalFormatting>
  <conditionalFormatting sqref="P53:Q53">
    <cfRule type="cellIs" dxfId="10113" priority="756" stopIfTrue="1" operator="lessThan">
      <formula>0</formula>
    </cfRule>
    <cfRule type="cellIs" dxfId="10112" priority="757" stopIfTrue="1" operator="greaterThan">
      <formula>0</formula>
    </cfRule>
  </conditionalFormatting>
  <conditionalFormatting sqref="P53:Q53">
    <cfRule type="cellIs" dxfId="10111" priority="754" stopIfTrue="1" operator="lessThan">
      <formula>0</formula>
    </cfRule>
    <cfRule type="cellIs" dxfId="10110" priority="755" stopIfTrue="1" operator="greaterThan">
      <formula>0</formula>
    </cfRule>
  </conditionalFormatting>
  <conditionalFormatting sqref="P53:Q53">
    <cfRule type="cellIs" dxfId="10109" priority="752" stopIfTrue="1" operator="lessThan">
      <formula>0</formula>
    </cfRule>
    <cfRule type="cellIs" dxfId="10108" priority="753" stopIfTrue="1" operator="greaterThan">
      <formula>0</formula>
    </cfRule>
  </conditionalFormatting>
  <conditionalFormatting sqref="P53:Q53">
    <cfRule type="cellIs" dxfId="10107" priority="750" stopIfTrue="1" operator="lessThan">
      <formula>0</formula>
    </cfRule>
    <cfRule type="cellIs" dxfId="10106" priority="751" stopIfTrue="1" operator="greaterThan">
      <formula>0</formula>
    </cfRule>
  </conditionalFormatting>
  <conditionalFormatting sqref="P53:Q53">
    <cfRule type="cellIs" dxfId="10105" priority="748" stopIfTrue="1" operator="lessThan">
      <formula>0</formula>
    </cfRule>
    <cfRule type="cellIs" dxfId="10104" priority="749" stopIfTrue="1" operator="greaterThan">
      <formula>0</formula>
    </cfRule>
  </conditionalFormatting>
  <conditionalFormatting sqref="P53:Q53">
    <cfRule type="cellIs" dxfId="10103" priority="746" stopIfTrue="1" operator="lessThan">
      <formula>0</formula>
    </cfRule>
    <cfRule type="cellIs" dxfId="10102" priority="747" stopIfTrue="1" operator="greaterThan">
      <formula>0</formula>
    </cfRule>
  </conditionalFormatting>
  <conditionalFormatting sqref="P53:Q53">
    <cfRule type="cellIs" dxfId="10101" priority="744" stopIfTrue="1" operator="lessThan">
      <formula>0</formula>
    </cfRule>
    <cfRule type="cellIs" dxfId="10100" priority="745" stopIfTrue="1" operator="greaterThan">
      <formula>0</formula>
    </cfRule>
  </conditionalFormatting>
  <conditionalFormatting sqref="P53:Q53">
    <cfRule type="cellIs" dxfId="10099" priority="742" stopIfTrue="1" operator="lessThan">
      <formula>0</formula>
    </cfRule>
    <cfRule type="cellIs" dxfId="10098" priority="743" stopIfTrue="1" operator="greaterThan">
      <formula>0</formula>
    </cfRule>
  </conditionalFormatting>
  <conditionalFormatting sqref="P53:Q53">
    <cfRule type="cellIs" dxfId="10097" priority="740" stopIfTrue="1" operator="lessThan">
      <formula>0</formula>
    </cfRule>
    <cfRule type="cellIs" dxfId="10096" priority="741" stopIfTrue="1" operator="greaterThan">
      <formula>0</formula>
    </cfRule>
  </conditionalFormatting>
  <conditionalFormatting sqref="P53:Q53">
    <cfRule type="cellIs" dxfId="10095" priority="738" stopIfTrue="1" operator="lessThan">
      <formula>0</formula>
    </cfRule>
    <cfRule type="cellIs" dxfId="10094" priority="739" stopIfTrue="1" operator="greaterThan">
      <formula>0</formula>
    </cfRule>
  </conditionalFormatting>
  <conditionalFormatting sqref="P53:Q53">
    <cfRule type="cellIs" dxfId="10093" priority="736" stopIfTrue="1" operator="lessThan">
      <formula>0</formula>
    </cfRule>
    <cfRule type="cellIs" dxfId="10092" priority="737" stopIfTrue="1" operator="greaterThan">
      <formula>0</formula>
    </cfRule>
  </conditionalFormatting>
  <conditionalFormatting sqref="P53:Q53">
    <cfRule type="cellIs" dxfId="10091" priority="734" stopIfTrue="1" operator="lessThan">
      <formula>0</formula>
    </cfRule>
    <cfRule type="cellIs" dxfId="10090" priority="735" stopIfTrue="1" operator="greaterThan">
      <formula>0</formula>
    </cfRule>
  </conditionalFormatting>
  <conditionalFormatting sqref="P53:Q53">
    <cfRule type="cellIs" dxfId="10089" priority="732" stopIfTrue="1" operator="lessThan">
      <formula>0</formula>
    </cfRule>
    <cfRule type="cellIs" dxfId="10088" priority="733" stopIfTrue="1" operator="greaterThan">
      <formula>0</formula>
    </cfRule>
  </conditionalFormatting>
  <conditionalFormatting sqref="P53:Q53">
    <cfRule type="cellIs" dxfId="10087" priority="730" stopIfTrue="1" operator="lessThan">
      <formula>0</formula>
    </cfRule>
    <cfRule type="cellIs" dxfId="10086" priority="731" stopIfTrue="1" operator="greaterThan">
      <formula>0</formula>
    </cfRule>
  </conditionalFormatting>
  <conditionalFormatting sqref="P53:Q53">
    <cfRule type="cellIs" dxfId="10085" priority="728" stopIfTrue="1" operator="lessThan">
      <formula>0</formula>
    </cfRule>
    <cfRule type="cellIs" dxfId="10084" priority="729" stopIfTrue="1" operator="greaterThan">
      <formula>0</formula>
    </cfRule>
  </conditionalFormatting>
  <conditionalFormatting sqref="P53:Q53">
    <cfRule type="cellIs" dxfId="10083" priority="726" stopIfTrue="1" operator="lessThan">
      <formula>0</formula>
    </cfRule>
    <cfRule type="cellIs" dxfId="10082" priority="727" stopIfTrue="1" operator="greaterThan">
      <formula>0</formula>
    </cfRule>
  </conditionalFormatting>
  <conditionalFormatting sqref="P53:Q53">
    <cfRule type="cellIs" dxfId="10081" priority="724" stopIfTrue="1" operator="lessThan">
      <formula>0</formula>
    </cfRule>
    <cfRule type="cellIs" dxfId="10080" priority="725" stopIfTrue="1" operator="greaterThan">
      <formula>0</formula>
    </cfRule>
  </conditionalFormatting>
  <conditionalFormatting sqref="P53:Q53">
    <cfRule type="cellIs" dxfId="10079" priority="722" stopIfTrue="1" operator="lessThan">
      <formula>0</formula>
    </cfRule>
    <cfRule type="cellIs" dxfId="10078" priority="723" stopIfTrue="1" operator="greaterThan">
      <formula>0</formula>
    </cfRule>
  </conditionalFormatting>
  <conditionalFormatting sqref="P53:Q53">
    <cfRule type="cellIs" dxfId="10077" priority="720" stopIfTrue="1" operator="lessThan">
      <formula>0</formula>
    </cfRule>
    <cfRule type="cellIs" dxfId="10076" priority="721" stopIfTrue="1" operator="greaterThan">
      <formula>0</formula>
    </cfRule>
  </conditionalFormatting>
  <conditionalFormatting sqref="P53:Q53">
    <cfRule type="cellIs" dxfId="10075" priority="718" stopIfTrue="1" operator="lessThan">
      <formula>0</formula>
    </cfRule>
    <cfRule type="cellIs" dxfId="10074" priority="719" stopIfTrue="1" operator="greaterThan">
      <formula>0</formula>
    </cfRule>
  </conditionalFormatting>
  <conditionalFormatting sqref="P53:Q53">
    <cfRule type="cellIs" dxfId="10073" priority="716" stopIfTrue="1" operator="lessThan">
      <formula>0</formula>
    </cfRule>
    <cfRule type="cellIs" dxfId="10072" priority="717" stopIfTrue="1" operator="greaterThan">
      <formula>0</formula>
    </cfRule>
  </conditionalFormatting>
  <conditionalFormatting sqref="P53:Q53">
    <cfRule type="cellIs" dxfId="10071" priority="714" stopIfTrue="1" operator="lessThan">
      <formula>0</formula>
    </cfRule>
    <cfRule type="cellIs" dxfId="10070" priority="715" stopIfTrue="1" operator="greaterThan">
      <formula>0</formula>
    </cfRule>
  </conditionalFormatting>
  <conditionalFormatting sqref="P53:Q53">
    <cfRule type="cellIs" dxfId="10069" priority="712" stopIfTrue="1" operator="lessThan">
      <formula>0</formula>
    </cfRule>
    <cfRule type="cellIs" dxfId="10068" priority="713" stopIfTrue="1" operator="greaterThan">
      <formula>0</formula>
    </cfRule>
  </conditionalFormatting>
  <conditionalFormatting sqref="P53:Q53">
    <cfRule type="cellIs" dxfId="10067" priority="710" stopIfTrue="1" operator="lessThan">
      <formula>0</formula>
    </cfRule>
    <cfRule type="cellIs" dxfId="10066" priority="711" stopIfTrue="1" operator="greaterThan">
      <formula>0</formula>
    </cfRule>
  </conditionalFormatting>
  <conditionalFormatting sqref="P53:Q53">
    <cfRule type="cellIs" dxfId="10065" priority="708" stopIfTrue="1" operator="lessThan">
      <formula>0</formula>
    </cfRule>
    <cfRule type="cellIs" dxfId="10064" priority="709" stopIfTrue="1" operator="greaterThan">
      <formula>0</formula>
    </cfRule>
  </conditionalFormatting>
  <conditionalFormatting sqref="P53:Q53">
    <cfRule type="cellIs" dxfId="10063" priority="706" stopIfTrue="1" operator="lessThan">
      <formula>0</formula>
    </cfRule>
    <cfRule type="cellIs" dxfId="10062" priority="707" stopIfTrue="1" operator="greaterThan">
      <formula>0</formula>
    </cfRule>
  </conditionalFormatting>
  <conditionalFormatting sqref="P53:Q53">
    <cfRule type="cellIs" dxfId="10061" priority="704" stopIfTrue="1" operator="lessThan">
      <formula>0</formula>
    </cfRule>
    <cfRule type="cellIs" dxfId="10060" priority="705" stopIfTrue="1" operator="greaterThan">
      <formula>0</formula>
    </cfRule>
  </conditionalFormatting>
  <conditionalFormatting sqref="P53:Q53">
    <cfRule type="cellIs" dxfId="10059" priority="702" stopIfTrue="1" operator="lessThan">
      <formula>0</formula>
    </cfRule>
    <cfRule type="cellIs" dxfId="10058" priority="703" stopIfTrue="1" operator="greaterThan">
      <formula>0</formula>
    </cfRule>
  </conditionalFormatting>
  <conditionalFormatting sqref="P53:Q53">
    <cfRule type="cellIs" dxfId="10057" priority="700" stopIfTrue="1" operator="lessThan">
      <formula>0</formula>
    </cfRule>
    <cfRule type="cellIs" dxfId="10056" priority="701" stopIfTrue="1" operator="greaterThan">
      <formula>0</formula>
    </cfRule>
  </conditionalFormatting>
  <conditionalFormatting sqref="P53:Q53">
    <cfRule type="cellIs" dxfId="10055" priority="698" stopIfTrue="1" operator="lessThan">
      <formula>0</formula>
    </cfRule>
    <cfRule type="cellIs" dxfId="10054" priority="699" stopIfTrue="1" operator="greaterThan">
      <formula>0</formula>
    </cfRule>
  </conditionalFormatting>
  <conditionalFormatting sqref="P53:Q53">
    <cfRule type="cellIs" dxfId="10053" priority="696" stopIfTrue="1" operator="lessThan">
      <formula>0</formula>
    </cfRule>
    <cfRule type="cellIs" dxfId="10052" priority="697" stopIfTrue="1" operator="greaterThan">
      <formula>0</formula>
    </cfRule>
  </conditionalFormatting>
  <conditionalFormatting sqref="P53:Q53">
    <cfRule type="cellIs" dxfId="10051" priority="694" stopIfTrue="1" operator="lessThan">
      <formula>0</formula>
    </cfRule>
    <cfRule type="cellIs" dxfId="10050" priority="695" stopIfTrue="1" operator="greaterThan">
      <formula>0</formula>
    </cfRule>
  </conditionalFormatting>
  <conditionalFormatting sqref="P53:Q53">
    <cfRule type="cellIs" dxfId="10049" priority="692" stopIfTrue="1" operator="lessThan">
      <formula>0</formula>
    </cfRule>
    <cfRule type="cellIs" dxfId="10048" priority="693" stopIfTrue="1" operator="greaterThan">
      <formula>0</formula>
    </cfRule>
  </conditionalFormatting>
  <conditionalFormatting sqref="P53:Q53">
    <cfRule type="cellIs" dxfId="10047" priority="690" stopIfTrue="1" operator="lessThan">
      <formula>0</formula>
    </cfRule>
    <cfRule type="cellIs" dxfId="10046" priority="691" stopIfTrue="1" operator="greaterThan">
      <formula>0</formula>
    </cfRule>
  </conditionalFormatting>
  <conditionalFormatting sqref="P53:Q53">
    <cfRule type="cellIs" dxfId="10045" priority="688" stopIfTrue="1" operator="lessThan">
      <formula>0</formula>
    </cfRule>
    <cfRule type="cellIs" dxfId="10044" priority="689" stopIfTrue="1" operator="greaterThan">
      <formula>0</formula>
    </cfRule>
  </conditionalFormatting>
  <conditionalFormatting sqref="P53:Q53">
    <cfRule type="cellIs" dxfId="10043" priority="686" stopIfTrue="1" operator="lessThan">
      <formula>0</formula>
    </cfRule>
    <cfRule type="cellIs" dxfId="10042" priority="687" stopIfTrue="1" operator="greaterThan">
      <formula>0</formula>
    </cfRule>
  </conditionalFormatting>
  <conditionalFormatting sqref="P53:Q53">
    <cfRule type="cellIs" dxfId="10041" priority="684" stopIfTrue="1" operator="lessThan">
      <formula>0</formula>
    </cfRule>
    <cfRule type="cellIs" dxfId="10040" priority="685" stopIfTrue="1" operator="greaterThan">
      <formula>0</formula>
    </cfRule>
  </conditionalFormatting>
  <conditionalFormatting sqref="P53:Q53">
    <cfRule type="cellIs" dxfId="10039" priority="682" stopIfTrue="1" operator="lessThan">
      <formula>0</formula>
    </cfRule>
    <cfRule type="cellIs" dxfId="10038" priority="683" stopIfTrue="1" operator="greaterThan">
      <formula>0</formula>
    </cfRule>
  </conditionalFormatting>
  <conditionalFormatting sqref="P53:Q53">
    <cfRule type="cellIs" dxfId="10037" priority="680" stopIfTrue="1" operator="lessThan">
      <formula>0</formula>
    </cfRule>
    <cfRule type="cellIs" dxfId="10036" priority="681" stopIfTrue="1" operator="greaterThan">
      <formula>0</formula>
    </cfRule>
  </conditionalFormatting>
  <conditionalFormatting sqref="P53:Q53">
    <cfRule type="cellIs" dxfId="10035" priority="678" stopIfTrue="1" operator="lessThan">
      <formula>0</formula>
    </cfRule>
    <cfRule type="cellIs" dxfId="10034" priority="679" stopIfTrue="1" operator="greaterThan">
      <formula>0</formula>
    </cfRule>
  </conditionalFormatting>
  <conditionalFormatting sqref="P55:Q55">
    <cfRule type="cellIs" dxfId="10033" priority="676" stopIfTrue="1" operator="lessThan">
      <formula>0</formula>
    </cfRule>
    <cfRule type="cellIs" dxfId="10032" priority="677" stopIfTrue="1" operator="greaterThan">
      <formula>0</formula>
    </cfRule>
  </conditionalFormatting>
  <conditionalFormatting sqref="P55:Q55">
    <cfRule type="cellIs" dxfId="10031" priority="674" stopIfTrue="1" operator="lessThan">
      <formula>0</formula>
    </cfRule>
    <cfRule type="cellIs" dxfId="10030" priority="675" stopIfTrue="1" operator="greaterThan">
      <formula>0</formula>
    </cfRule>
  </conditionalFormatting>
  <conditionalFormatting sqref="P55:Q55">
    <cfRule type="cellIs" dxfId="10029" priority="672" stopIfTrue="1" operator="lessThan">
      <formula>0</formula>
    </cfRule>
    <cfRule type="cellIs" dxfId="10028" priority="673" stopIfTrue="1" operator="greaterThan">
      <formula>0</formula>
    </cfRule>
  </conditionalFormatting>
  <conditionalFormatting sqref="P55:Q55">
    <cfRule type="cellIs" dxfId="10027" priority="670" stopIfTrue="1" operator="lessThan">
      <formula>0</formula>
    </cfRule>
    <cfRule type="cellIs" dxfId="10026" priority="671" stopIfTrue="1" operator="greaterThan">
      <formula>0</formula>
    </cfRule>
  </conditionalFormatting>
  <conditionalFormatting sqref="P55:Q55">
    <cfRule type="cellIs" dxfId="10025" priority="668" stopIfTrue="1" operator="lessThan">
      <formula>0</formula>
    </cfRule>
    <cfRule type="cellIs" dxfId="10024" priority="669" stopIfTrue="1" operator="greaterThan">
      <formula>0</formula>
    </cfRule>
  </conditionalFormatting>
  <conditionalFormatting sqref="P55:Q55">
    <cfRule type="cellIs" dxfId="10023" priority="666" stopIfTrue="1" operator="lessThan">
      <formula>0</formula>
    </cfRule>
    <cfRule type="cellIs" dxfId="10022" priority="667" stopIfTrue="1" operator="greaterThan">
      <formula>0</formula>
    </cfRule>
  </conditionalFormatting>
  <conditionalFormatting sqref="P55:Q55">
    <cfRule type="cellIs" dxfId="10021" priority="664" stopIfTrue="1" operator="lessThan">
      <formula>0</formula>
    </cfRule>
    <cfRule type="cellIs" dxfId="10020" priority="665" stopIfTrue="1" operator="greaterThan">
      <formula>0</formula>
    </cfRule>
  </conditionalFormatting>
  <conditionalFormatting sqref="P55:Q55">
    <cfRule type="cellIs" dxfId="10019" priority="662" stopIfTrue="1" operator="lessThan">
      <formula>0</formula>
    </cfRule>
    <cfRule type="cellIs" dxfId="10018" priority="663" stopIfTrue="1" operator="greaterThan">
      <formula>0</formula>
    </cfRule>
  </conditionalFormatting>
  <conditionalFormatting sqref="P55:Q55">
    <cfRule type="cellIs" dxfId="10017" priority="660" stopIfTrue="1" operator="lessThan">
      <formula>0</formula>
    </cfRule>
    <cfRule type="cellIs" dxfId="10016" priority="661" stopIfTrue="1" operator="greaterThan">
      <formula>0</formula>
    </cfRule>
  </conditionalFormatting>
  <conditionalFormatting sqref="P55:Q55">
    <cfRule type="cellIs" dxfId="10015" priority="658" stopIfTrue="1" operator="lessThan">
      <formula>0</formula>
    </cfRule>
    <cfRule type="cellIs" dxfId="10014" priority="659" stopIfTrue="1" operator="greaterThan">
      <formula>0</formula>
    </cfRule>
  </conditionalFormatting>
  <conditionalFormatting sqref="P55:Q55">
    <cfRule type="cellIs" dxfId="10013" priority="656" stopIfTrue="1" operator="lessThan">
      <formula>0</formula>
    </cfRule>
    <cfRule type="cellIs" dxfId="10012" priority="657" stopIfTrue="1" operator="greaterThan">
      <formula>0</formula>
    </cfRule>
  </conditionalFormatting>
  <conditionalFormatting sqref="P55:Q55">
    <cfRule type="cellIs" dxfId="10011" priority="654" stopIfTrue="1" operator="lessThan">
      <formula>0</formula>
    </cfRule>
    <cfRule type="cellIs" dxfId="10010" priority="655" stopIfTrue="1" operator="greaterThan">
      <formula>0</formula>
    </cfRule>
  </conditionalFormatting>
  <conditionalFormatting sqref="P55:Q55">
    <cfRule type="cellIs" dxfId="10009" priority="652" stopIfTrue="1" operator="lessThan">
      <formula>0</formula>
    </cfRule>
    <cfRule type="cellIs" dxfId="10008" priority="653" stopIfTrue="1" operator="greaterThan">
      <formula>0</formula>
    </cfRule>
  </conditionalFormatting>
  <conditionalFormatting sqref="P55:Q55">
    <cfRule type="cellIs" dxfId="10007" priority="650" stopIfTrue="1" operator="lessThan">
      <formula>0</formula>
    </cfRule>
    <cfRule type="cellIs" dxfId="10006" priority="651" stopIfTrue="1" operator="greaterThan">
      <formula>0</formula>
    </cfRule>
  </conditionalFormatting>
  <conditionalFormatting sqref="P55:Q55">
    <cfRule type="cellIs" dxfId="10005" priority="648" stopIfTrue="1" operator="lessThan">
      <formula>0</formula>
    </cfRule>
    <cfRule type="cellIs" dxfId="10004" priority="649" stopIfTrue="1" operator="greaterThan">
      <formula>0</formula>
    </cfRule>
  </conditionalFormatting>
  <conditionalFormatting sqref="P55:Q55">
    <cfRule type="cellIs" dxfId="10003" priority="646" stopIfTrue="1" operator="lessThan">
      <formula>0</formula>
    </cfRule>
    <cfRule type="cellIs" dxfId="10002" priority="647" stopIfTrue="1" operator="greaterThan">
      <formula>0</formula>
    </cfRule>
  </conditionalFormatting>
  <conditionalFormatting sqref="P55:Q55">
    <cfRule type="cellIs" dxfId="10001" priority="644" stopIfTrue="1" operator="lessThan">
      <formula>0</formula>
    </cfRule>
    <cfRule type="cellIs" dxfId="10000" priority="645" stopIfTrue="1" operator="greaterThan">
      <formula>0</formula>
    </cfRule>
  </conditionalFormatting>
  <conditionalFormatting sqref="P55:Q55">
    <cfRule type="cellIs" dxfId="9999" priority="642" stopIfTrue="1" operator="lessThan">
      <formula>0</formula>
    </cfRule>
    <cfRule type="cellIs" dxfId="9998" priority="643" stopIfTrue="1" operator="greaterThan">
      <formula>0</formula>
    </cfRule>
  </conditionalFormatting>
  <conditionalFormatting sqref="P55:Q55">
    <cfRule type="cellIs" dxfId="9997" priority="640" stopIfTrue="1" operator="lessThan">
      <formula>0</formula>
    </cfRule>
    <cfRule type="cellIs" dxfId="9996" priority="641" stopIfTrue="1" operator="greaterThan">
      <formula>0</formula>
    </cfRule>
  </conditionalFormatting>
  <conditionalFormatting sqref="P55:Q55">
    <cfRule type="cellIs" dxfId="9995" priority="638" stopIfTrue="1" operator="lessThan">
      <formula>0</formula>
    </cfRule>
    <cfRule type="cellIs" dxfId="9994" priority="639" stopIfTrue="1" operator="greaterThan">
      <formula>0</formula>
    </cfRule>
  </conditionalFormatting>
  <conditionalFormatting sqref="P55:Q55">
    <cfRule type="cellIs" dxfId="9993" priority="636" stopIfTrue="1" operator="lessThan">
      <formula>0</formula>
    </cfRule>
    <cfRule type="cellIs" dxfId="9992" priority="637" stopIfTrue="1" operator="greaterThan">
      <formula>0</formula>
    </cfRule>
  </conditionalFormatting>
  <conditionalFormatting sqref="P55:Q55">
    <cfRule type="cellIs" dxfId="9991" priority="634" stopIfTrue="1" operator="lessThan">
      <formula>0</formula>
    </cfRule>
    <cfRule type="cellIs" dxfId="9990" priority="635" stopIfTrue="1" operator="greaterThan">
      <formula>0</formula>
    </cfRule>
  </conditionalFormatting>
  <conditionalFormatting sqref="P55:Q55">
    <cfRule type="cellIs" dxfId="9989" priority="632" stopIfTrue="1" operator="lessThan">
      <formula>0</formula>
    </cfRule>
    <cfRule type="cellIs" dxfId="9988" priority="633" stopIfTrue="1" operator="greaterThan">
      <formula>0</formula>
    </cfRule>
  </conditionalFormatting>
  <conditionalFormatting sqref="P55:Q55">
    <cfRule type="cellIs" dxfId="9987" priority="630" stopIfTrue="1" operator="lessThan">
      <formula>0</formula>
    </cfRule>
    <cfRule type="cellIs" dxfId="9986" priority="631" stopIfTrue="1" operator="greaterThan">
      <formula>0</formula>
    </cfRule>
  </conditionalFormatting>
  <conditionalFormatting sqref="P55:Q55">
    <cfRule type="cellIs" dxfId="9985" priority="628" stopIfTrue="1" operator="lessThan">
      <formula>0</formula>
    </cfRule>
    <cfRule type="cellIs" dxfId="9984" priority="629" stopIfTrue="1" operator="greaterThan">
      <formula>0</formula>
    </cfRule>
  </conditionalFormatting>
  <conditionalFormatting sqref="P55:Q55">
    <cfRule type="cellIs" dxfId="9983" priority="626" stopIfTrue="1" operator="lessThan">
      <formula>0</formula>
    </cfRule>
    <cfRule type="cellIs" dxfId="9982" priority="627" stopIfTrue="1" operator="greaterThan">
      <formula>0</formula>
    </cfRule>
  </conditionalFormatting>
  <conditionalFormatting sqref="P55:Q55">
    <cfRule type="cellIs" dxfId="9981" priority="624" stopIfTrue="1" operator="lessThan">
      <formula>0</formula>
    </cfRule>
    <cfRule type="cellIs" dxfId="9980" priority="625" stopIfTrue="1" operator="greaterThan">
      <formula>0</formula>
    </cfRule>
  </conditionalFormatting>
  <conditionalFormatting sqref="P55:Q55">
    <cfRule type="cellIs" dxfId="9979" priority="622" stopIfTrue="1" operator="lessThan">
      <formula>0</formula>
    </cfRule>
    <cfRule type="cellIs" dxfId="9978" priority="623" stopIfTrue="1" operator="greaterThan">
      <formula>0</formula>
    </cfRule>
  </conditionalFormatting>
  <conditionalFormatting sqref="P55:Q55">
    <cfRule type="cellIs" dxfId="9977" priority="620" stopIfTrue="1" operator="lessThan">
      <formula>0</formula>
    </cfRule>
    <cfRule type="cellIs" dxfId="9976" priority="621" stopIfTrue="1" operator="greaterThan">
      <formula>0</formula>
    </cfRule>
  </conditionalFormatting>
  <conditionalFormatting sqref="P55:Q55">
    <cfRule type="cellIs" dxfId="9975" priority="618" stopIfTrue="1" operator="lessThan">
      <formula>0</formula>
    </cfRule>
    <cfRule type="cellIs" dxfId="9974" priority="619" stopIfTrue="1" operator="greaterThan">
      <formula>0</formula>
    </cfRule>
  </conditionalFormatting>
  <conditionalFormatting sqref="P55:Q55">
    <cfRule type="cellIs" dxfId="9973" priority="616" stopIfTrue="1" operator="lessThan">
      <formula>0</formula>
    </cfRule>
    <cfRule type="cellIs" dxfId="9972" priority="617" stopIfTrue="1" operator="greaterThan">
      <formula>0</formula>
    </cfRule>
  </conditionalFormatting>
  <conditionalFormatting sqref="P55:Q55">
    <cfRule type="cellIs" dxfId="9971" priority="614" stopIfTrue="1" operator="lessThan">
      <formula>0</formula>
    </cfRule>
    <cfRule type="cellIs" dxfId="9970" priority="615" stopIfTrue="1" operator="greaterThan">
      <formula>0</formula>
    </cfRule>
  </conditionalFormatting>
  <conditionalFormatting sqref="P55:Q55">
    <cfRule type="cellIs" dxfId="9969" priority="612" stopIfTrue="1" operator="lessThan">
      <formula>0</formula>
    </cfRule>
    <cfRule type="cellIs" dxfId="9968" priority="613" stopIfTrue="1" operator="greaterThan">
      <formula>0</formula>
    </cfRule>
  </conditionalFormatting>
  <conditionalFormatting sqref="P55:Q55">
    <cfRule type="cellIs" dxfId="9967" priority="610" stopIfTrue="1" operator="lessThan">
      <formula>0</formula>
    </cfRule>
    <cfRule type="cellIs" dxfId="9966" priority="611" stopIfTrue="1" operator="greaterThan">
      <formula>0</formula>
    </cfRule>
  </conditionalFormatting>
  <conditionalFormatting sqref="P55:Q55">
    <cfRule type="cellIs" dxfId="9965" priority="608" stopIfTrue="1" operator="lessThan">
      <formula>0</formula>
    </cfRule>
    <cfRule type="cellIs" dxfId="9964" priority="609" stopIfTrue="1" operator="greaterThan">
      <formula>0</formula>
    </cfRule>
  </conditionalFormatting>
  <conditionalFormatting sqref="P55:Q55">
    <cfRule type="cellIs" dxfId="9963" priority="606" stopIfTrue="1" operator="lessThan">
      <formula>0</formula>
    </cfRule>
    <cfRule type="cellIs" dxfId="9962" priority="607" stopIfTrue="1" operator="greaterThan">
      <formula>0</formula>
    </cfRule>
  </conditionalFormatting>
  <conditionalFormatting sqref="P55:Q55">
    <cfRule type="cellIs" dxfId="9961" priority="604" stopIfTrue="1" operator="lessThan">
      <formula>0</formula>
    </cfRule>
    <cfRule type="cellIs" dxfId="9960" priority="605" stopIfTrue="1" operator="greaterThan">
      <formula>0</formula>
    </cfRule>
  </conditionalFormatting>
  <conditionalFormatting sqref="P55:Q55">
    <cfRule type="cellIs" dxfId="9959" priority="602" stopIfTrue="1" operator="lessThan">
      <formula>0</formula>
    </cfRule>
    <cfRule type="cellIs" dxfId="9958" priority="603" stopIfTrue="1" operator="greaterThan">
      <formula>0</formula>
    </cfRule>
  </conditionalFormatting>
  <conditionalFormatting sqref="P55:Q55">
    <cfRule type="cellIs" dxfId="9957" priority="600" stopIfTrue="1" operator="lessThan">
      <formula>0</formula>
    </cfRule>
    <cfRule type="cellIs" dxfId="9956" priority="601" stopIfTrue="1" operator="greaterThan">
      <formula>0</formula>
    </cfRule>
  </conditionalFormatting>
  <conditionalFormatting sqref="P55:Q55">
    <cfRule type="cellIs" dxfId="9955" priority="598" stopIfTrue="1" operator="lessThan">
      <formula>0</formula>
    </cfRule>
    <cfRule type="cellIs" dxfId="9954" priority="599" stopIfTrue="1" operator="greaterThan">
      <formula>0</formula>
    </cfRule>
  </conditionalFormatting>
  <conditionalFormatting sqref="P55:Q55">
    <cfRule type="cellIs" dxfId="9953" priority="596" stopIfTrue="1" operator="lessThan">
      <formula>0</formula>
    </cfRule>
    <cfRule type="cellIs" dxfId="9952" priority="597" stopIfTrue="1" operator="greaterThan">
      <formula>0</formula>
    </cfRule>
  </conditionalFormatting>
  <conditionalFormatting sqref="P55:Q55">
    <cfRule type="cellIs" dxfId="9951" priority="594" stopIfTrue="1" operator="lessThan">
      <formula>0</formula>
    </cfRule>
    <cfRule type="cellIs" dxfId="9950" priority="595" stopIfTrue="1" operator="greaterThan">
      <formula>0</formula>
    </cfRule>
  </conditionalFormatting>
  <conditionalFormatting sqref="P57:Q57">
    <cfRule type="cellIs" dxfId="9949" priority="592" stopIfTrue="1" operator="lessThan">
      <formula>0</formula>
    </cfRule>
    <cfRule type="cellIs" dxfId="9948" priority="593" stopIfTrue="1" operator="greaterThan">
      <formula>0</formula>
    </cfRule>
  </conditionalFormatting>
  <conditionalFormatting sqref="P57:Q57">
    <cfRule type="cellIs" dxfId="9947" priority="590" stopIfTrue="1" operator="lessThan">
      <formula>0</formula>
    </cfRule>
    <cfRule type="cellIs" dxfId="9946" priority="591" stopIfTrue="1" operator="greaterThan">
      <formula>0</formula>
    </cfRule>
  </conditionalFormatting>
  <conditionalFormatting sqref="P57:Q57">
    <cfRule type="cellIs" dxfId="9945" priority="588" stopIfTrue="1" operator="lessThan">
      <formula>0</formula>
    </cfRule>
    <cfRule type="cellIs" dxfId="9944" priority="589" stopIfTrue="1" operator="greaterThan">
      <formula>0</formula>
    </cfRule>
  </conditionalFormatting>
  <conditionalFormatting sqref="P57:Q57">
    <cfRule type="cellIs" dxfId="9943" priority="586" stopIfTrue="1" operator="lessThan">
      <formula>0</formula>
    </cfRule>
    <cfRule type="cellIs" dxfId="9942" priority="587" stopIfTrue="1" operator="greaterThan">
      <formula>0</formula>
    </cfRule>
  </conditionalFormatting>
  <conditionalFormatting sqref="P57:Q57">
    <cfRule type="cellIs" dxfId="9941" priority="584" stopIfTrue="1" operator="lessThan">
      <formula>0</formula>
    </cfRule>
    <cfRule type="cellIs" dxfId="9940" priority="585" stopIfTrue="1" operator="greaterThan">
      <formula>0</formula>
    </cfRule>
  </conditionalFormatting>
  <conditionalFormatting sqref="P57:Q57">
    <cfRule type="cellIs" dxfId="9939" priority="582" stopIfTrue="1" operator="lessThan">
      <formula>0</formula>
    </cfRule>
    <cfRule type="cellIs" dxfId="9938" priority="583" stopIfTrue="1" operator="greaterThan">
      <formula>0</formula>
    </cfRule>
  </conditionalFormatting>
  <conditionalFormatting sqref="P57:Q57">
    <cfRule type="cellIs" dxfId="9937" priority="580" stopIfTrue="1" operator="lessThan">
      <formula>0</formula>
    </cfRule>
    <cfRule type="cellIs" dxfId="9936" priority="581" stopIfTrue="1" operator="greaterThan">
      <formula>0</formula>
    </cfRule>
  </conditionalFormatting>
  <conditionalFormatting sqref="P57:Q57">
    <cfRule type="cellIs" dxfId="9935" priority="578" stopIfTrue="1" operator="lessThan">
      <formula>0</formula>
    </cfRule>
    <cfRule type="cellIs" dxfId="9934" priority="579" stopIfTrue="1" operator="greaterThan">
      <formula>0</formula>
    </cfRule>
  </conditionalFormatting>
  <conditionalFormatting sqref="P57:Q57">
    <cfRule type="cellIs" dxfId="9933" priority="576" stopIfTrue="1" operator="lessThan">
      <formula>0</formula>
    </cfRule>
    <cfRule type="cellIs" dxfId="9932" priority="577" stopIfTrue="1" operator="greaterThan">
      <formula>0</formula>
    </cfRule>
  </conditionalFormatting>
  <conditionalFormatting sqref="P57:Q57">
    <cfRule type="cellIs" dxfId="9931" priority="574" stopIfTrue="1" operator="lessThan">
      <formula>0</formula>
    </cfRule>
    <cfRule type="cellIs" dxfId="9930" priority="575" stopIfTrue="1" operator="greaterThan">
      <formula>0</formula>
    </cfRule>
  </conditionalFormatting>
  <conditionalFormatting sqref="P57:Q57">
    <cfRule type="cellIs" dxfId="9929" priority="572" stopIfTrue="1" operator="lessThan">
      <formula>0</formula>
    </cfRule>
    <cfRule type="cellIs" dxfId="9928" priority="573" stopIfTrue="1" operator="greaterThan">
      <formula>0</formula>
    </cfRule>
  </conditionalFormatting>
  <conditionalFormatting sqref="P57:Q57">
    <cfRule type="cellIs" dxfId="9927" priority="570" stopIfTrue="1" operator="lessThan">
      <formula>0</formula>
    </cfRule>
    <cfRule type="cellIs" dxfId="9926" priority="571" stopIfTrue="1" operator="greaterThan">
      <formula>0</formula>
    </cfRule>
  </conditionalFormatting>
  <conditionalFormatting sqref="P57:Q57">
    <cfRule type="cellIs" dxfId="9925" priority="568" stopIfTrue="1" operator="lessThan">
      <formula>0</formula>
    </cfRule>
    <cfRule type="cellIs" dxfId="9924" priority="569" stopIfTrue="1" operator="greaterThan">
      <formula>0</formula>
    </cfRule>
  </conditionalFormatting>
  <conditionalFormatting sqref="P57:Q57">
    <cfRule type="cellIs" dxfId="9923" priority="566" stopIfTrue="1" operator="lessThan">
      <formula>0</formula>
    </cfRule>
    <cfRule type="cellIs" dxfId="9922" priority="567" stopIfTrue="1" operator="greaterThan">
      <formula>0</formula>
    </cfRule>
  </conditionalFormatting>
  <conditionalFormatting sqref="P57:Q57">
    <cfRule type="cellIs" dxfId="9921" priority="564" stopIfTrue="1" operator="lessThan">
      <formula>0</formula>
    </cfRule>
    <cfRule type="cellIs" dxfId="9920" priority="565" stopIfTrue="1" operator="greaterThan">
      <formula>0</formula>
    </cfRule>
  </conditionalFormatting>
  <conditionalFormatting sqref="P57:Q57">
    <cfRule type="cellIs" dxfId="9919" priority="562" stopIfTrue="1" operator="lessThan">
      <formula>0</formula>
    </cfRule>
    <cfRule type="cellIs" dxfId="9918" priority="563" stopIfTrue="1" operator="greaterThan">
      <formula>0</formula>
    </cfRule>
  </conditionalFormatting>
  <conditionalFormatting sqref="P57:Q57">
    <cfRule type="cellIs" dxfId="9917" priority="560" stopIfTrue="1" operator="lessThan">
      <formula>0</formula>
    </cfRule>
    <cfRule type="cellIs" dxfId="9916" priority="561" stopIfTrue="1" operator="greaterThan">
      <formula>0</formula>
    </cfRule>
  </conditionalFormatting>
  <conditionalFormatting sqref="P57:Q57">
    <cfRule type="cellIs" dxfId="9915" priority="558" stopIfTrue="1" operator="lessThan">
      <formula>0</formula>
    </cfRule>
    <cfRule type="cellIs" dxfId="9914" priority="559" stopIfTrue="1" operator="greaterThan">
      <formula>0</formula>
    </cfRule>
  </conditionalFormatting>
  <conditionalFormatting sqref="P57:Q57">
    <cfRule type="cellIs" dxfId="9913" priority="556" stopIfTrue="1" operator="lessThan">
      <formula>0</formula>
    </cfRule>
    <cfRule type="cellIs" dxfId="9912" priority="557" stopIfTrue="1" operator="greaterThan">
      <formula>0</formula>
    </cfRule>
  </conditionalFormatting>
  <conditionalFormatting sqref="P57:Q57">
    <cfRule type="cellIs" dxfId="9911" priority="554" stopIfTrue="1" operator="lessThan">
      <formula>0</formula>
    </cfRule>
    <cfRule type="cellIs" dxfId="9910" priority="555" stopIfTrue="1" operator="greaterThan">
      <formula>0</formula>
    </cfRule>
  </conditionalFormatting>
  <conditionalFormatting sqref="P57:Q57">
    <cfRule type="cellIs" dxfId="9909" priority="552" stopIfTrue="1" operator="lessThan">
      <formula>0</formula>
    </cfRule>
    <cfRule type="cellIs" dxfId="9908" priority="553" stopIfTrue="1" operator="greaterThan">
      <formula>0</formula>
    </cfRule>
  </conditionalFormatting>
  <conditionalFormatting sqref="P57:Q57">
    <cfRule type="cellIs" dxfId="9907" priority="550" stopIfTrue="1" operator="lessThan">
      <formula>0</formula>
    </cfRule>
    <cfRule type="cellIs" dxfId="9906" priority="551" stopIfTrue="1" operator="greaterThan">
      <formula>0</formula>
    </cfRule>
  </conditionalFormatting>
  <conditionalFormatting sqref="P57:Q57">
    <cfRule type="cellIs" dxfId="9905" priority="548" stopIfTrue="1" operator="lessThan">
      <formula>0</formula>
    </cfRule>
    <cfRule type="cellIs" dxfId="9904" priority="549" stopIfTrue="1" operator="greaterThan">
      <formula>0</formula>
    </cfRule>
  </conditionalFormatting>
  <conditionalFormatting sqref="P57:Q57">
    <cfRule type="cellIs" dxfId="9903" priority="546" stopIfTrue="1" operator="lessThan">
      <formula>0</formula>
    </cfRule>
    <cfRule type="cellIs" dxfId="9902" priority="547" stopIfTrue="1" operator="greaterThan">
      <formula>0</formula>
    </cfRule>
  </conditionalFormatting>
  <conditionalFormatting sqref="P57:Q57">
    <cfRule type="cellIs" dxfId="9901" priority="544" stopIfTrue="1" operator="lessThan">
      <formula>0</formula>
    </cfRule>
    <cfRule type="cellIs" dxfId="9900" priority="545" stopIfTrue="1" operator="greaterThan">
      <formula>0</formula>
    </cfRule>
  </conditionalFormatting>
  <conditionalFormatting sqref="P57:Q57">
    <cfRule type="cellIs" dxfId="9899" priority="542" stopIfTrue="1" operator="lessThan">
      <formula>0</formula>
    </cfRule>
    <cfRule type="cellIs" dxfId="9898" priority="543" stopIfTrue="1" operator="greaterThan">
      <formula>0</formula>
    </cfRule>
  </conditionalFormatting>
  <conditionalFormatting sqref="P57:Q57">
    <cfRule type="cellIs" dxfId="9897" priority="540" stopIfTrue="1" operator="lessThan">
      <formula>0</formula>
    </cfRule>
    <cfRule type="cellIs" dxfId="9896" priority="541" stopIfTrue="1" operator="greaterThan">
      <formula>0</formula>
    </cfRule>
  </conditionalFormatting>
  <conditionalFormatting sqref="P57:Q57">
    <cfRule type="cellIs" dxfId="9895" priority="538" stopIfTrue="1" operator="lessThan">
      <formula>0</formula>
    </cfRule>
    <cfRule type="cellIs" dxfId="9894" priority="539" stopIfTrue="1" operator="greaterThan">
      <formula>0</formula>
    </cfRule>
  </conditionalFormatting>
  <conditionalFormatting sqref="P57:Q57">
    <cfRule type="cellIs" dxfId="9893" priority="536" stopIfTrue="1" operator="lessThan">
      <formula>0</formula>
    </cfRule>
    <cfRule type="cellIs" dxfId="9892" priority="537" stopIfTrue="1" operator="greaterThan">
      <formula>0</formula>
    </cfRule>
  </conditionalFormatting>
  <conditionalFormatting sqref="P57:Q57">
    <cfRule type="cellIs" dxfId="9891" priority="534" stopIfTrue="1" operator="lessThan">
      <formula>0</formula>
    </cfRule>
    <cfRule type="cellIs" dxfId="9890" priority="535" stopIfTrue="1" operator="greaterThan">
      <formula>0</formula>
    </cfRule>
  </conditionalFormatting>
  <conditionalFormatting sqref="P57:Q57">
    <cfRule type="cellIs" dxfId="9889" priority="532" stopIfTrue="1" operator="lessThan">
      <formula>0</formula>
    </cfRule>
    <cfRule type="cellIs" dxfId="9888" priority="533" stopIfTrue="1" operator="greaterThan">
      <formula>0</formula>
    </cfRule>
  </conditionalFormatting>
  <conditionalFormatting sqref="P57:Q57">
    <cfRule type="cellIs" dxfId="9887" priority="530" stopIfTrue="1" operator="lessThan">
      <formula>0</formula>
    </cfRule>
    <cfRule type="cellIs" dxfId="9886" priority="531" stopIfTrue="1" operator="greaterThan">
      <formula>0</formula>
    </cfRule>
  </conditionalFormatting>
  <conditionalFormatting sqref="P57:Q57">
    <cfRule type="cellIs" dxfId="9885" priority="528" stopIfTrue="1" operator="lessThan">
      <formula>0</formula>
    </cfRule>
    <cfRule type="cellIs" dxfId="9884" priority="529" stopIfTrue="1" operator="greaterThan">
      <formula>0</formula>
    </cfRule>
  </conditionalFormatting>
  <conditionalFormatting sqref="P57:Q57">
    <cfRule type="cellIs" dxfId="9883" priority="526" stopIfTrue="1" operator="lessThan">
      <formula>0</formula>
    </cfRule>
    <cfRule type="cellIs" dxfId="9882" priority="527" stopIfTrue="1" operator="greaterThan">
      <formula>0</formula>
    </cfRule>
  </conditionalFormatting>
  <conditionalFormatting sqref="P57:Q57">
    <cfRule type="cellIs" dxfId="9881" priority="524" stopIfTrue="1" operator="lessThan">
      <formula>0</formula>
    </cfRule>
    <cfRule type="cellIs" dxfId="9880" priority="525" stopIfTrue="1" operator="greaterThan">
      <formula>0</formula>
    </cfRule>
  </conditionalFormatting>
  <conditionalFormatting sqref="P57:Q57">
    <cfRule type="cellIs" dxfId="9879" priority="522" stopIfTrue="1" operator="lessThan">
      <formula>0</formula>
    </cfRule>
    <cfRule type="cellIs" dxfId="9878" priority="523" stopIfTrue="1" operator="greaterThan">
      <formula>0</formula>
    </cfRule>
  </conditionalFormatting>
  <conditionalFormatting sqref="P57:Q57">
    <cfRule type="cellIs" dxfId="9877" priority="520" stopIfTrue="1" operator="lessThan">
      <formula>0</formula>
    </cfRule>
    <cfRule type="cellIs" dxfId="9876" priority="521" stopIfTrue="1" operator="greaterThan">
      <formula>0</formula>
    </cfRule>
  </conditionalFormatting>
  <conditionalFormatting sqref="P57:Q57">
    <cfRule type="cellIs" dxfId="9875" priority="518" stopIfTrue="1" operator="lessThan">
      <formula>0</formula>
    </cfRule>
    <cfRule type="cellIs" dxfId="9874" priority="519" stopIfTrue="1" operator="greaterThan">
      <formula>0</formula>
    </cfRule>
  </conditionalFormatting>
  <conditionalFormatting sqref="P57:Q57">
    <cfRule type="cellIs" dxfId="9873" priority="516" stopIfTrue="1" operator="lessThan">
      <formula>0</formula>
    </cfRule>
    <cfRule type="cellIs" dxfId="9872" priority="517" stopIfTrue="1" operator="greaterThan">
      <formula>0</formula>
    </cfRule>
  </conditionalFormatting>
  <conditionalFormatting sqref="P57:Q57">
    <cfRule type="cellIs" dxfId="9871" priority="514" stopIfTrue="1" operator="lessThan">
      <formula>0</formula>
    </cfRule>
    <cfRule type="cellIs" dxfId="9870" priority="515" stopIfTrue="1" operator="greaterThan">
      <formula>0</formula>
    </cfRule>
  </conditionalFormatting>
  <conditionalFormatting sqref="P57:Q57">
    <cfRule type="cellIs" dxfId="9869" priority="512" stopIfTrue="1" operator="lessThan">
      <formula>0</formula>
    </cfRule>
    <cfRule type="cellIs" dxfId="9868" priority="513" stopIfTrue="1" operator="greaterThan">
      <formula>0</formula>
    </cfRule>
  </conditionalFormatting>
  <conditionalFormatting sqref="P57:Q57">
    <cfRule type="cellIs" dxfId="9867" priority="510" stopIfTrue="1" operator="lessThan">
      <formula>0</formula>
    </cfRule>
    <cfRule type="cellIs" dxfId="9866" priority="511" stopIfTrue="1" operator="greaterThan">
      <formula>0</formula>
    </cfRule>
  </conditionalFormatting>
  <conditionalFormatting sqref="P59:Q59">
    <cfRule type="cellIs" dxfId="9865" priority="508" stopIfTrue="1" operator="lessThan">
      <formula>0</formula>
    </cfRule>
    <cfRule type="cellIs" dxfId="9864" priority="509" stopIfTrue="1" operator="greaterThan">
      <formula>0</formula>
    </cfRule>
  </conditionalFormatting>
  <conditionalFormatting sqref="P59:Q59">
    <cfRule type="cellIs" dxfId="9863" priority="506" stopIfTrue="1" operator="lessThan">
      <formula>0</formula>
    </cfRule>
    <cfRule type="cellIs" dxfId="9862" priority="507" stopIfTrue="1" operator="greaterThan">
      <formula>0</formula>
    </cfRule>
  </conditionalFormatting>
  <conditionalFormatting sqref="P59:Q59">
    <cfRule type="cellIs" dxfId="9861" priority="504" stopIfTrue="1" operator="lessThan">
      <formula>0</formula>
    </cfRule>
    <cfRule type="cellIs" dxfId="9860" priority="505" stopIfTrue="1" operator="greaterThan">
      <formula>0</formula>
    </cfRule>
  </conditionalFormatting>
  <conditionalFormatting sqref="P59:Q59">
    <cfRule type="cellIs" dxfId="9859" priority="502" stopIfTrue="1" operator="lessThan">
      <formula>0</formula>
    </cfRule>
    <cfRule type="cellIs" dxfId="9858" priority="503" stopIfTrue="1" operator="greaterThan">
      <formula>0</formula>
    </cfRule>
  </conditionalFormatting>
  <conditionalFormatting sqref="P59:Q59">
    <cfRule type="cellIs" dxfId="9857" priority="500" stopIfTrue="1" operator="lessThan">
      <formula>0</formula>
    </cfRule>
    <cfRule type="cellIs" dxfId="9856" priority="501" stopIfTrue="1" operator="greaterThan">
      <formula>0</formula>
    </cfRule>
  </conditionalFormatting>
  <conditionalFormatting sqref="P59:Q59">
    <cfRule type="cellIs" dxfId="9855" priority="498" stopIfTrue="1" operator="lessThan">
      <formula>0</formula>
    </cfRule>
    <cfRule type="cellIs" dxfId="9854" priority="499" stopIfTrue="1" operator="greaterThan">
      <formula>0</formula>
    </cfRule>
  </conditionalFormatting>
  <conditionalFormatting sqref="P59:Q59">
    <cfRule type="cellIs" dxfId="9853" priority="496" stopIfTrue="1" operator="lessThan">
      <formula>0</formula>
    </cfRule>
    <cfRule type="cellIs" dxfId="9852" priority="497" stopIfTrue="1" operator="greaterThan">
      <formula>0</formula>
    </cfRule>
  </conditionalFormatting>
  <conditionalFormatting sqref="P59:Q59">
    <cfRule type="cellIs" dxfId="9851" priority="494" stopIfTrue="1" operator="lessThan">
      <formula>0</formula>
    </cfRule>
    <cfRule type="cellIs" dxfId="9850" priority="495" stopIfTrue="1" operator="greaterThan">
      <formula>0</formula>
    </cfRule>
  </conditionalFormatting>
  <conditionalFormatting sqref="P59:Q59">
    <cfRule type="cellIs" dxfId="9849" priority="492" stopIfTrue="1" operator="lessThan">
      <formula>0</formula>
    </cfRule>
    <cfRule type="cellIs" dxfId="9848" priority="493" stopIfTrue="1" operator="greaterThan">
      <formula>0</formula>
    </cfRule>
  </conditionalFormatting>
  <conditionalFormatting sqref="P59:Q59">
    <cfRule type="cellIs" dxfId="9847" priority="490" stopIfTrue="1" operator="lessThan">
      <formula>0</formula>
    </cfRule>
    <cfRule type="cellIs" dxfId="9846" priority="491" stopIfTrue="1" operator="greaterThan">
      <formula>0</formula>
    </cfRule>
  </conditionalFormatting>
  <conditionalFormatting sqref="P59:Q59">
    <cfRule type="cellIs" dxfId="9845" priority="488" stopIfTrue="1" operator="lessThan">
      <formula>0</formula>
    </cfRule>
    <cfRule type="cellIs" dxfId="9844" priority="489" stopIfTrue="1" operator="greaterThan">
      <formula>0</formula>
    </cfRule>
  </conditionalFormatting>
  <conditionalFormatting sqref="P59:Q59">
    <cfRule type="cellIs" dxfId="9843" priority="486" stopIfTrue="1" operator="lessThan">
      <formula>0</formula>
    </cfRule>
    <cfRule type="cellIs" dxfId="9842" priority="487" stopIfTrue="1" operator="greaterThan">
      <formula>0</formula>
    </cfRule>
  </conditionalFormatting>
  <conditionalFormatting sqref="P59:Q59">
    <cfRule type="cellIs" dxfId="9841" priority="484" stopIfTrue="1" operator="lessThan">
      <formula>0</formula>
    </cfRule>
    <cfRule type="cellIs" dxfId="9840" priority="485" stopIfTrue="1" operator="greaterThan">
      <formula>0</formula>
    </cfRule>
  </conditionalFormatting>
  <conditionalFormatting sqref="P59:Q59">
    <cfRule type="cellIs" dxfId="9839" priority="482" stopIfTrue="1" operator="lessThan">
      <formula>0</formula>
    </cfRule>
    <cfRule type="cellIs" dxfId="9838" priority="483" stopIfTrue="1" operator="greaterThan">
      <formula>0</formula>
    </cfRule>
  </conditionalFormatting>
  <conditionalFormatting sqref="P59:Q59">
    <cfRule type="cellIs" dxfId="9837" priority="480" stopIfTrue="1" operator="lessThan">
      <formula>0</formula>
    </cfRule>
    <cfRule type="cellIs" dxfId="9836" priority="481" stopIfTrue="1" operator="greaterThan">
      <formula>0</formula>
    </cfRule>
  </conditionalFormatting>
  <conditionalFormatting sqref="P59:Q59">
    <cfRule type="cellIs" dxfId="9835" priority="478" stopIfTrue="1" operator="lessThan">
      <formula>0</formula>
    </cfRule>
    <cfRule type="cellIs" dxfId="9834" priority="479" stopIfTrue="1" operator="greaterThan">
      <formula>0</formula>
    </cfRule>
  </conditionalFormatting>
  <conditionalFormatting sqref="P59:Q59">
    <cfRule type="cellIs" dxfId="9833" priority="476" stopIfTrue="1" operator="lessThan">
      <formula>0</formula>
    </cfRule>
    <cfRule type="cellIs" dxfId="9832" priority="477" stopIfTrue="1" operator="greaterThan">
      <formula>0</formula>
    </cfRule>
  </conditionalFormatting>
  <conditionalFormatting sqref="P59:Q59">
    <cfRule type="cellIs" dxfId="9831" priority="474" stopIfTrue="1" operator="lessThan">
      <formula>0</formula>
    </cfRule>
    <cfRule type="cellIs" dxfId="9830" priority="475" stopIfTrue="1" operator="greaterThan">
      <formula>0</formula>
    </cfRule>
  </conditionalFormatting>
  <conditionalFormatting sqref="P59:Q59">
    <cfRule type="cellIs" dxfId="9829" priority="472" stopIfTrue="1" operator="lessThan">
      <formula>0</formula>
    </cfRule>
    <cfRule type="cellIs" dxfId="9828" priority="473" stopIfTrue="1" operator="greaterThan">
      <formula>0</formula>
    </cfRule>
  </conditionalFormatting>
  <conditionalFormatting sqref="P59:Q59">
    <cfRule type="cellIs" dxfId="9827" priority="470" stopIfTrue="1" operator="lessThan">
      <formula>0</formula>
    </cfRule>
    <cfRule type="cellIs" dxfId="9826" priority="471" stopIfTrue="1" operator="greaterThan">
      <formula>0</formula>
    </cfRule>
  </conditionalFormatting>
  <conditionalFormatting sqref="P59:Q59">
    <cfRule type="cellIs" dxfId="9825" priority="468" stopIfTrue="1" operator="lessThan">
      <formula>0</formula>
    </cfRule>
    <cfRule type="cellIs" dxfId="9824" priority="469" stopIfTrue="1" operator="greaterThan">
      <formula>0</formula>
    </cfRule>
  </conditionalFormatting>
  <conditionalFormatting sqref="P59:Q59">
    <cfRule type="cellIs" dxfId="9823" priority="466" stopIfTrue="1" operator="lessThan">
      <formula>0</formula>
    </cfRule>
    <cfRule type="cellIs" dxfId="9822" priority="467" stopIfTrue="1" operator="greaterThan">
      <formula>0</formula>
    </cfRule>
  </conditionalFormatting>
  <conditionalFormatting sqref="P59:Q59">
    <cfRule type="cellIs" dxfId="9821" priority="464" stopIfTrue="1" operator="lessThan">
      <formula>0</formula>
    </cfRule>
    <cfRule type="cellIs" dxfId="9820" priority="465" stopIfTrue="1" operator="greaterThan">
      <formula>0</formula>
    </cfRule>
  </conditionalFormatting>
  <conditionalFormatting sqref="P59:Q59">
    <cfRule type="cellIs" dxfId="9819" priority="462" stopIfTrue="1" operator="lessThan">
      <formula>0</formula>
    </cfRule>
    <cfRule type="cellIs" dxfId="9818" priority="463" stopIfTrue="1" operator="greaterThan">
      <formula>0</formula>
    </cfRule>
  </conditionalFormatting>
  <conditionalFormatting sqref="P59:Q59">
    <cfRule type="cellIs" dxfId="9817" priority="460" stopIfTrue="1" operator="lessThan">
      <formula>0</formula>
    </cfRule>
    <cfRule type="cellIs" dxfId="9816" priority="461" stopIfTrue="1" operator="greaterThan">
      <formula>0</formula>
    </cfRule>
  </conditionalFormatting>
  <conditionalFormatting sqref="P59:Q59">
    <cfRule type="cellIs" dxfId="9815" priority="458" stopIfTrue="1" operator="lessThan">
      <formula>0</formula>
    </cfRule>
    <cfRule type="cellIs" dxfId="9814" priority="459" stopIfTrue="1" operator="greaterThan">
      <formula>0</formula>
    </cfRule>
  </conditionalFormatting>
  <conditionalFormatting sqref="P59:Q59">
    <cfRule type="cellIs" dxfId="9813" priority="456" stopIfTrue="1" operator="lessThan">
      <formula>0</formula>
    </cfRule>
    <cfRule type="cellIs" dxfId="9812" priority="457" stopIfTrue="1" operator="greaterThan">
      <formula>0</formula>
    </cfRule>
  </conditionalFormatting>
  <conditionalFormatting sqref="P59:Q59">
    <cfRule type="cellIs" dxfId="9811" priority="454" stopIfTrue="1" operator="lessThan">
      <formula>0</formula>
    </cfRule>
    <cfRule type="cellIs" dxfId="9810" priority="455" stopIfTrue="1" operator="greaterThan">
      <formula>0</formula>
    </cfRule>
  </conditionalFormatting>
  <conditionalFormatting sqref="P59:Q59">
    <cfRule type="cellIs" dxfId="9809" priority="452" stopIfTrue="1" operator="lessThan">
      <formula>0</formula>
    </cfRule>
    <cfRule type="cellIs" dxfId="9808" priority="453" stopIfTrue="1" operator="greaterThan">
      <formula>0</formula>
    </cfRule>
  </conditionalFormatting>
  <conditionalFormatting sqref="P59:Q59">
    <cfRule type="cellIs" dxfId="9807" priority="450" stopIfTrue="1" operator="lessThan">
      <formula>0</formula>
    </cfRule>
    <cfRule type="cellIs" dxfId="9806" priority="451" stopIfTrue="1" operator="greaterThan">
      <formula>0</formula>
    </cfRule>
  </conditionalFormatting>
  <conditionalFormatting sqref="P59:Q59">
    <cfRule type="cellIs" dxfId="9805" priority="448" stopIfTrue="1" operator="lessThan">
      <formula>0</formula>
    </cfRule>
    <cfRule type="cellIs" dxfId="9804" priority="449" stopIfTrue="1" operator="greaterThan">
      <formula>0</formula>
    </cfRule>
  </conditionalFormatting>
  <conditionalFormatting sqref="P59:Q59">
    <cfRule type="cellIs" dxfId="9803" priority="446" stopIfTrue="1" operator="lessThan">
      <formula>0</formula>
    </cfRule>
    <cfRule type="cellIs" dxfId="9802" priority="447" stopIfTrue="1" operator="greaterThan">
      <formula>0</formula>
    </cfRule>
  </conditionalFormatting>
  <conditionalFormatting sqref="P59:Q59">
    <cfRule type="cellIs" dxfId="9801" priority="444" stopIfTrue="1" operator="lessThan">
      <formula>0</formula>
    </cfRule>
    <cfRule type="cellIs" dxfId="9800" priority="445" stopIfTrue="1" operator="greaterThan">
      <formula>0</formula>
    </cfRule>
  </conditionalFormatting>
  <conditionalFormatting sqref="P59:Q59">
    <cfRule type="cellIs" dxfId="9799" priority="442" stopIfTrue="1" operator="lessThan">
      <formula>0</formula>
    </cfRule>
    <cfRule type="cellIs" dxfId="9798" priority="443" stopIfTrue="1" operator="greaterThan">
      <formula>0</formula>
    </cfRule>
  </conditionalFormatting>
  <conditionalFormatting sqref="P59:Q59">
    <cfRule type="cellIs" dxfId="9797" priority="440" stopIfTrue="1" operator="lessThan">
      <formula>0</formula>
    </cfRule>
    <cfRule type="cellIs" dxfId="9796" priority="441" stopIfTrue="1" operator="greaterThan">
      <formula>0</formula>
    </cfRule>
  </conditionalFormatting>
  <conditionalFormatting sqref="P59:Q59">
    <cfRule type="cellIs" dxfId="9795" priority="438" stopIfTrue="1" operator="lessThan">
      <formula>0</formula>
    </cfRule>
    <cfRule type="cellIs" dxfId="9794" priority="439" stopIfTrue="1" operator="greaterThan">
      <formula>0</formula>
    </cfRule>
  </conditionalFormatting>
  <conditionalFormatting sqref="P59:Q59">
    <cfRule type="cellIs" dxfId="9793" priority="436" stopIfTrue="1" operator="lessThan">
      <formula>0</formula>
    </cfRule>
    <cfRule type="cellIs" dxfId="9792" priority="437" stopIfTrue="1" operator="greaterThan">
      <formula>0</formula>
    </cfRule>
  </conditionalFormatting>
  <conditionalFormatting sqref="P59:Q59">
    <cfRule type="cellIs" dxfId="9791" priority="434" stopIfTrue="1" operator="lessThan">
      <formula>0</formula>
    </cfRule>
    <cfRule type="cellIs" dxfId="9790" priority="435" stopIfTrue="1" operator="greaterThan">
      <formula>0</formula>
    </cfRule>
  </conditionalFormatting>
  <conditionalFormatting sqref="P59:Q59">
    <cfRule type="cellIs" dxfId="9789" priority="432" stopIfTrue="1" operator="lessThan">
      <formula>0</formula>
    </cfRule>
    <cfRule type="cellIs" dxfId="9788" priority="433" stopIfTrue="1" operator="greaterThan">
      <formula>0</formula>
    </cfRule>
  </conditionalFormatting>
  <conditionalFormatting sqref="P59:Q59">
    <cfRule type="cellIs" dxfId="9787" priority="430" stopIfTrue="1" operator="lessThan">
      <formula>0</formula>
    </cfRule>
    <cfRule type="cellIs" dxfId="9786" priority="431" stopIfTrue="1" operator="greaterThan">
      <formula>0</formula>
    </cfRule>
  </conditionalFormatting>
  <conditionalFormatting sqref="P59:Q59">
    <cfRule type="cellIs" dxfId="9785" priority="428" stopIfTrue="1" operator="lessThan">
      <formula>0</formula>
    </cfRule>
    <cfRule type="cellIs" dxfId="9784" priority="429" stopIfTrue="1" operator="greaterThan">
      <formula>0</formula>
    </cfRule>
  </conditionalFormatting>
  <conditionalFormatting sqref="P59:Q59">
    <cfRule type="cellIs" dxfId="9783" priority="426" stopIfTrue="1" operator="lessThan">
      <formula>0</formula>
    </cfRule>
    <cfRule type="cellIs" dxfId="9782" priority="427" stopIfTrue="1" operator="greaterThan">
      <formula>0</formula>
    </cfRule>
  </conditionalFormatting>
  <conditionalFormatting sqref="P61:Q61">
    <cfRule type="cellIs" dxfId="9781" priority="424" stopIfTrue="1" operator="lessThan">
      <formula>0</formula>
    </cfRule>
    <cfRule type="cellIs" dxfId="9780" priority="425" stopIfTrue="1" operator="greaterThan">
      <formula>0</formula>
    </cfRule>
  </conditionalFormatting>
  <conditionalFormatting sqref="P61:Q61">
    <cfRule type="cellIs" dxfId="9779" priority="422" stopIfTrue="1" operator="lessThan">
      <formula>0</formula>
    </cfRule>
    <cfRule type="cellIs" dxfId="9778" priority="423" stopIfTrue="1" operator="greaterThan">
      <formula>0</formula>
    </cfRule>
  </conditionalFormatting>
  <conditionalFormatting sqref="P61:Q61">
    <cfRule type="cellIs" dxfId="9777" priority="420" stopIfTrue="1" operator="lessThan">
      <formula>0</formula>
    </cfRule>
    <cfRule type="cellIs" dxfId="9776" priority="421" stopIfTrue="1" operator="greaterThan">
      <formula>0</formula>
    </cfRule>
  </conditionalFormatting>
  <conditionalFormatting sqref="P61:Q61">
    <cfRule type="cellIs" dxfId="9775" priority="418" stopIfTrue="1" operator="lessThan">
      <formula>0</formula>
    </cfRule>
    <cfRule type="cellIs" dxfId="9774" priority="419" stopIfTrue="1" operator="greaterThan">
      <formula>0</formula>
    </cfRule>
  </conditionalFormatting>
  <conditionalFormatting sqref="P61:Q61">
    <cfRule type="cellIs" dxfId="9773" priority="416" stopIfTrue="1" operator="lessThan">
      <formula>0</formula>
    </cfRule>
    <cfRule type="cellIs" dxfId="9772" priority="417" stopIfTrue="1" operator="greaterThan">
      <formula>0</formula>
    </cfRule>
  </conditionalFormatting>
  <conditionalFormatting sqref="P61:Q61">
    <cfRule type="cellIs" dxfId="9771" priority="414" stopIfTrue="1" operator="lessThan">
      <formula>0</formula>
    </cfRule>
    <cfRule type="cellIs" dxfId="9770" priority="415" stopIfTrue="1" operator="greaterThan">
      <formula>0</formula>
    </cfRule>
  </conditionalFormatting>
  <conditionalFormatting sqref="P61:Q61">
    <cfRule type="cellIs" dxfId="9769" priority="412" stopIfTrue="1" operator="lessThan">
      <formula>0</formula>
    </cfRule>
    <cfRule type="cellIs" dxfId="9768" priority="413" stopIfTrue="1" operator="greaterThan">
      <formula>0</formula>
    </cfRule>
  </conditionalFormatting>
  <conditionalFormatting sqref="P61:Q61">
    <cfRule type="cellIs" dxfId="9767" priority="410" stopIfTrue="1" operator="lessThan">
      <formula>0</formula>
    </cfRule>
    <cfRule type="cellIs" dxfId="9766" priority="411" stopIfTrue="1" operator="greaterThan">
      <formula>0</formula>
    </cfRule>
  </conditionalFormatting>
  <conditionalFormatting sqref="P61:Q61">
    <cfRule type="cellIs" dxfId="9765" priority="408" stopIfTrue="1" operator="lessThan">
      <formula>0</formula>
    </cfRule>
    <cfRule type="cellIs" dxfId="9764" priority="409" stopIfTrue="1" operator="greaterThan">
      <formula>0</formula>
    </cfRule>
  </conditionalFormatting>
  <conditionalFormatting sqref="P61:Q61">
    <cfRule type="cellIs" dxfId="9763" priority="406" stopIfTrue="1" operator="lessThan">
      <formula>0</formula>
    </cfRule>
    <cfRule type="cellIs" dxfId="9762" priority="407" stopIfTrue="1" operator="greaterThan">
      <formula>0</formula>
    </cfRule>
  </conditionalFormatting>
  <conditionalFormatting sqref="P61:Q61">
    <cfRule type="cellIs" dxfId="9761" priority="404" stopIfTrue="1" operator="lessThan">
      <formula>0</formula>
    </cfRule>
    <cfRule type="cellIs" dxfId="9760" priority="405" stopIfTrue="1" operator="greaterThan">
      <formula>0</formula>
    </cfRule>
  </conditionalFormatting>
  <conditionalFormatting sqref="P61:Q61">
    <cfRule type="cellIs" dxfId="9759" priority="402" stopIfTrue="1" operator="lessThan">
      <formula>0</formula>
    </cfRule>
    <cfRule type="cellIs" dxfId="9758" priority="403" stopIfTrue="1" operator="greaterThan">
      <formula>0</formula>
    </cfRule>
  </conditionalFormatting>
  <conditionalFormatting sqref="P61:Q61">
    <cfRule type="cellIs" dxfId="9757" priority="400" stopIfTrue="1" operator="lessThan">
      <formula>0</formula>
    </cfRule>
    <cfRule type="cellIs" dxfId="9756" priority="401" stopIfTrue="1" operator="greaterThan">
      <formula>0</formula>
    </cfRule>
  </conditionalFormatting>
  <conditionalFormatting sqref="P61:Q61">
    <cfRule type="cellIs" dxfId="9755" priority="398" stopIfTrue="1" operator="lessThan">
      <formula>0</formula>
    </cfRule>
    <cfRule type="cellIs" dxfId="9754" priority="399" stopIfTrue="1" operator="greaterThan">
      <formula>0</formula>
    </cfRule>
  </conditionalFormatting>
  <conditionalFormatting sqref="P61:Q61">
    <cfRule type="cellIs" dxfId="9753" priority="396" stopIfTrue="1" operator="lessThan">
      <formula>0</formula>
    </cfRule>
    <cfRule type="cellIs" dxfId="9752" priority="397" stopIfTrue="1" operator="greaterThan">
      <formula>0</formula>
    </cfRule>
  </conditionalFormatting>
  <conditionalFormatting sqref="P61:Q61">
    <cfRule type="cellIs" dxfId="9751" priority="394" stopIfTrue="1" operator="lessThan">
      <formula>0</formula>
    </cfRule>
    <cfRule type="cellIs" dxfId="9750" priority="395" stopIfTrue="1" operator="greaterThan">
      <formula>0</formula>
    </cfRule>
  </conditionalFormatting>
  <conditionalFormatting sqref="P61:Q61">
    <cfRule type="cellIs" dxfId="9749" priority="392" stopIfTrue="1" operator="lessThan">
      <formula>0</formula>
    </cfRule>
    <cfRule type="cellIs" dxfId="9748" priority="393" stopIfTrue="1" operator="greaterThan">
      <formula>0</formula>
    </cfRule>
  </conditionalFormatting>
  <conditionalFormatting sqref="P61:Q61">
    <cfRule type="cellIs" dxfId="9747" priority="390" stopIfTrue="1" operator="lessThan">
      <formula>0</formula>
    </cfRule>
    <cfRule type="cellIs" dxfId="9746" priority="391" stopIfTrue="1" operator="greaterThan">
      <formula>0</formula>
    </cfRule>
  </conditionalFormatting>
  <conditionalFormatting sqref="P61:Q61">
    <cfRule type="cellIs" dxfId="9745" priority="388" stopIfTrue="1" operator="lessThan">
      <formula>0</formula>
    </cfRule>
    <cfRule type="cellIs" dxfId="9744" priority="389" stopIfTrue="1" operator="greaterThan">
      <formula>0</formula>
    </cfRule>
  </conditionalFormatting>
  <conditionalFormatting sqref="P61:Q61">
    <cfRule type="cellIs" dxfId="9743" priority="386" stopIfTrue="1" operator="lessThan">
      <formula>0</formula>
    </cfRule>
    <cfRule type="cellIs" dxfId="9742" priority="387" stopIfTrue="1" operator="greaterThan">
      <formula>0</formula>
    </cfRule>
  </conditionalFormatting>
  <conditionalFormatting sqref="P61:Q61">
    <cfRule type="cellIs" dxfId="9741" priority="384" stopIfTrue="1" operator="lessThan">
      <formula>0</formula>
    </cfRule>
    <cfRule type="cellIs" dxfId="9740" priority="385" stopIfTrue="1" operator="greaterThan">
      <formula>0</formula>
    </cfRule>
  </conditionalFormatting>
  <conditionalFormatting sqref="P61:Q61">
    <cfRule type="cellIs" dxfId="9739" priority="382" stopIfTrue="1" operator="lessThan">
      <formula>0</formula>
    </cfRule>
    <cfRule type="cellIs" dxfId="9738" priority="383" stopIfTrue="1" operator="greaterThan">
      <formula>0</formula>
    </cfRule>
  </conditionalFormatting>
  <conditionalFormatting sqref="P61:Q61">
    <cfRule type="cellIs" dxfId="9737" priority="380" stopIfTrue="1" operator="lessThan">
      <formula>0</formula>
    </cfRule>
    <cfRule type="cellIs" dxfId="9736" priority="381" stopIfTrue="1" operator="greaterThan">
      <formula>0</formula>
    </cfRule>
  </conditionalFormatting>
  <conditionalFormatting sqref="P61:Q61">
    <cfRule type="cellIs" dxfId="9735" priority="378" stopIfTrue="1" operator="lessThan">
      <formula>0</formula>
    </cfRule>
    <cfRule type="cellIs" dxfId="9734" priority="379" stopIfTrue="1" operator="greaterThan">
      <formula>0</formula>
    </cfRule>
  </conditionalFormatting>
  <conditionalFormatting sqref="P61:Q61">
    <cfRule type="cellIs" dxfId="9733" priority="376" stopIfTrue="1" operator="lessThan">
      <formula>0</formula>
    </cfRule>
    <cfRule type="cellIs" dxfId="9732" priority="377" stopIfTrue="1" operator="greaterThan">
      <formula>0</formula>
    </cfRule>
  </conditionalFormatting>
  <conditionalFormatting sqref="P61:Q61">
    <cfRule type="cellIs" dxfId="9731" priority="374" stopIfTrue="1" operator="lessThan">
      <formula>0</formula>
    </cfRule>
    <cfRule type="cellIs" dxfId="9730" priority="375" stopIfTrue="1" operator="greaterThan">
      <formula>0</formula>
    </cfRule>
  </conditionalFormatting>
  <conditionalFormatting sqref="P61:Q61">
    <cfRule type="cellIs" dxfId="9729" priority="372" stopIfTrue="1" operator="lessThan">
      <formula>0</formula>
    </cfRule>
    <cfRule type="cellIs" dxfId="9728" priority="373" stopIfTrue="1" operator="greaterThan">
      <formula>0</formula>
    </cfRule>
  </conditionalFormatting>
  <conditionalFormatting sqref="P61:Q61">
    <cfRule type="cellIs" dxfId="9727" priority="370" stopIfTrue="1" operator="lessThan">
      <formula>0</formula>
    </cfRule>
    <cfRule type="cellIs" dxfId="9726" priority="371" stopIfTrue="1" operator="greaterThan">
      <formula>0</formula>
    </cfRule>
  </conditionalFormatting>
  <conditionalFormatting sqref="P61:Q61">
    <cfRule type="cellIs" dxfId="9725" priority="368" stopIfTrue="1" operator="lessThan">
      <formula>0</formula>
    </cfRule>
    <cfRule type="cellIs" dxfId="9724" priority="369" stopIfTrue="1" operator="greaterThan">
      <formula>0</formula>
    </cfRule>
  </conditionalFormatting>
  <conditionalFormatting sqref="P61:Q61">
    <cfRule type="cellIs" dxfId="9723" priority="366" stopIfTrue="1" operator="lessThan">
      <formula>0</formula>
    </cfRule>
    <cfRule type="cellIs" dxfId="9722" priority="367" stopIfTrue="1" operator="greaterThan">
      <formula>0</formula>
    </cfRule>
  </conditionalFormatting>
  <conditionalFormatting sqref="P61:Q61">
    <cfRule type="cellIs" dxfId="9721" priority="364" stopIfTrue="1" operator="lessThan">
      <formula>0</formula>
    </cfRule>
    <cfRule type="cellIs" dxfId="9720" priority="365" stopIfTrue="1" operator="greaterThan">
      <formula>0</formula>
    </cfRule>
  </conditionalFormatting>
  <conditionalFormatting sqref="P61:Q61">
    <cfRule type="cellIs" dxfId="9719" priority="362" stopIfTrue="1" operator="lessThan">
      <formula>0</formula>
    </cfRule>
    <cfRule type="cellIs" dxfId="9718" priority="363" stopIfTrue="1" operator="greaterThan">
      <formula>0</formula>
    </cfRule>
  </conditionalFormatting>
  <conditionalFormatting sqref="P61:Q61">
    <cfRule type="cellIs" dxfId="9717" priority="360" stopIfTrue="1" operator="lessThan">
      <formula>0</formula>
    </cfRule>
    <cfRule type="cellIs" dxfId="9716" priority="361" stopIfTrue="1" operator="greaterThan">
      <formula>0</formula>
    </cfRule>
  </conditionalFormatting>
  <conditionalFormatting sqref="P61:Q61">
    <cfRule type="cellIs" dxfId="9715" priority="358" stopIfTrue="1" operator="lessThan">
      <formula>0</formula>
    </cfRule>
    <cfRule type="cellIs" dxfId="9714" priority="359" stopIfTrue="1" operator="greaterThan">
      <formula>0</formula>
    </cfRule>
  </conditionalFormatting>
  <conditionalFormatting sqref="P61:Q61">
    <cfRule type="cellIs" dxfId="9713" priority="356" stopIfTrue="1" operator="lessThan">
      <formula>0</formula>
    </cfRule>
    <cfRule type="cellIs" dxfId="9712" priority="357" stopIfTrue="1" operator="greaterThan">
      <formula>0</formula>
    </cfRule>
  </conditionalFormatting>
  <conditionalFormatting sqref="P61:Q61">
    <cfRule type="cellIs" dxfId="9711" priority="354" stopIfTrue="1" operator="lessThan">
      <formula>0</formula>
    </cfRule>
    <cfRule type="cellIs" dxfId="9710" priority="355" stopIfTrue="1" operator="greaterThan">
      <formula>0</formula>
    </cfRule>
  </conditionalFormatting>
  <conditionalFormatting sqref="P61:Q61">
    <cfRule type="cellIs" dxfId="9709" priority="352" stopIfTrue="1" operator="lessThan">
      <formula>0</formula>
    </cfRule>
    <cfRule type="cellIs" dxfId="9708" priority="353" stopIfTrue="1" operator="greaterThan">
      <formula>0</formula>
    </cfRule>
  </conditionalFormatting>
  <conditionalFormatting sqref="P61:Q61">
    <cfRule type="cellIs" dxfId="9707" priority="350" stopIfTrue="1" operator="lessThan">
      <formula>0</formula>
    </cfRule>
    <cfRule type="cellIs" dxfId="9706" priority="351" stopIfTrue="1" operator="greaterThan">
      <formula>0</formula>
    </cfRule>
  </conditionalFormatting>
  <conditionalFormatting sqref="P61:Q61">
    <cfRule type="cellIs" dxfId="9705" priority="348" stopIfTrue="1" operator="lessThan">
      <formula>0</formula>
    </cfRule>
    <cfRule type="cellIs" dxfId="9704" priority="349" stopIfTrue="1" operator="greaterThan">
      <formula>0</formula>
    </cfRule>
  </conditionalFormatting>
  <conditionalFormatting sqref="P61:Q61">
    <cfRule type="cellIs" dxfId="9703" priority="346" stopIfTrue="1" operator="lessThan">
      <formula>0</formula>
    </cfRule>
    <cfRule type="cellIs" dxfId="9702" priority="347" stopIfTrue="1" operator="greaterThan">
      <formula>0</formula>
    </cfRule>
  </conditionalFormatting>
  <conditionalFormatting sqref="P61:Q61">
    <cfRule type="cellIs" dxfId="9701" priority="344" stopIfTrue="1" operator="lessThan">
      <formula>0</formula>
    </cfRule>
    <cfRule type="cellIs" dxfId="9700" priority="345" stopIfTrue="1" operator="greaterThan">
      <formula>0</formula>
    </cfRule>
  </conditionalFormatting>
  <conditionalFormatting sqref="P61:Q61">
    <cfRule type="cellIs" dxfId="9699" priority="342" stopIfTrue="1" operator="lessThan">
      <formula>0</formula>
    </cfRule>
    <cfRule type="cellIs" dxfId="9698" priority="343" stopIfTrue="1" operator="greaterThan">
      <formula>0</formula>
    </cfRule>
  </conditionalFormatting>
  <conditionalFormatting sqref="P63:Q63">
    <cfRule type="cellIs" dxfId="9697" priority="340" stopIfTrue="1" operator="lessThan">
      <formula>0</formula>
    </cfRule>
    <cfRule type="cellIs" dxfId="9696" priority="341" stopIfTrue="1" operator="greaterThan">
      <formula>0</formula>
    </cfRule>
  </conditionalFormatting>
  <conditionalFormatting sqref="P63:Q63">
    <cfRule type="cellIs" dxfId="9695" priority="338" stopIfTrue="1" operator="lessThan">
      <formula>0</formula>
    </cfRule>
    <cfRule type="cellIs" dxfId="9694" priority="339" stopIfTrue="1" operator="greaterThan">
      <formula>0</formula>
    </cfRule>
  </conditionalFormatting>
  <conditionalFormatting sqref="P63:Q63">
    <cfRule type="cellIs" dxfId="9693" priority="336" stopIfTrue="1" operator="lessThan">
      <formula>0</formula>
    </cfRule>
    <cfRule type="cellIs" dxfId="9692" priority="337" stopIfTrue="1" operator="greaterThan">
      <formula>0</formula>
    </cfRule>
  </conditionalFormatting>
  <conditionalFormatting sqref="P63:Q63">
    <cfRule type="cellIs" dxfId="9691" priority="334" stopIfTrue="1" operator="lessThan">
      <formula>0</formula>
    </cfRule>
    <cfRule type="cellIs" dxfId="9690" priority="335" stopIfTrue="1" operator="greaterThan">
      <formula>0</formula>
    </cfRule>
  </conditionalFormatting>
  <conditionalFormatting sqref="P63:Q63">
    <cfRule type="cellIs" dxfId="9689" priority="332" stopIfTrue="1" operator="lessThan">
      <formula>0</formula>
    </cfRule>
    <cfRule type="cellIs" dxfId="9688" priority="333" stopIfTrue="1" operator="greaterThan">
      <formula>0</formula>
    </cfRule>
  </conditionalFormatting>
  <conditionalFormatting sqref="P63:Q63">
    <cfRule type="cellIs" dxfId="9687" priority="330" stopIfTrue="1" operator="lessThan">
      <formula>0</formula>
    </cfRule>
    <cfRule type="cellIs" dxfId="9686" priority="331" stopIfTrue="1" operator="greaterThan">
      <formula>0</formula>
    </cfRule>
  </conditionalFormatting>
  <conditionalFormatting sqref="P63:Q63">
    <cfRule type="cellIs" dxfId="9685" priority="328" stopIfTrue="1" operator="lessThan">
      <formula>0</formula>
    </cfRule>
    <cfRule type="cellIs" dxfId="9684" priority="329" stopIfTrue="1" operator="greaterThan">
      <formula>0</formula>
    </cfRule>
  </conditionalFormatting>
  <conditionalFormatting sqref="P63:Q63">
    <cfRule type="cellIs" dxfId="9683" priority="326" stopIfTrue="1" operator="lessThan">
      <formula>0</formula>
    </cfRule>
    <cfRule type="cellIs" dxfId="9682" priority="327" stopIfTrue="1" operator="greaterThan">
      <formula>0</formula>
    </cfRule>
  </conditionalFormatting>
  <conditionalFormatting sqref="P63:Q63">
    <cfRule type="cellIs" dxfId="9681" priority="324" stopIfTrue="1" operator="lessThan">
      <formula>0</formula>
    </cfRule>
    <cfRule type="cellIs" dxfId="9680" priority="325" stopIfTrue="1" operator="greaterThan">
      <formula>0</formula>
    </cfRule>
  </conditionalFormatting>
  <conditionalFormatting sqref="P63:Q63">
    <cfRule type="cellIs" dxfId="9679" priority="322" stopIfTrue="1" operator="lessThan">
      <formula>0</formula>
    </cfRule>
    <cfRule type="cellIs" dxfId="9678" priority="323" stopIfTrue="1" operator="greaterThan">
      <formula>0</formula>
    </cfRule>
  </conditionalFormatting>
  <conditionalFormatting sqref="P63:Q63">
    <cfRule type="cellIs" dxfId="9677" priority="320" stopIfTrue="1" operator="lessThan">
      <formula>0</formula>
    </cfRule>
    <cfRule type="cellIs" dxfId="9676" priority="321" stopIfTrue="1" operator="greaterThan">
      <formula>0</formula>
    </cfRule>
  </conditionalFormatting>
  <conditionalFormatting sqref="P63:Q63">
    <cfRule type="cellIs" dxfId="9675" priority="318" stopIfTrue="1" operator="lessThan">
      <formula>0</formula>
    </cfRule>
    <cfRule type="cellIs" dxfId="9674" priority="319" stopIfTrue="1" operator="greaterThan">
      <formula>0</formula>
    </cfRule>
  </conditionalFormatting>
  <conditionalFormatting sqref="P63:Q63">
    <cfRule type="cellIs" dxfId="9673" priority="316" stopIfTrue="1" operator="lessThan">
      <formula>0</formula>
    </cfRule>
    <cfRule type="cellIs" dxfId="9672" priority="317" stopIfTrue="1" operator="greaterThan">
      <formula>0</formula>
    </cfRule>
  </conditionalFormatting>
  <conditionalFormatting sqref="P63:Q63">
    <cfRule type="cellIs" dxfId="9671" priority="314" stopIfTrue="1" operator="lessThan">
      <formula>0</formula>
    </cfRule>
    <cfRule type="cellIs" dxfId="9670" priority="315" stopIfTrue="1" operator="greaterThan">
      <formula>0</formula>
    </cfRule>
  </conditionalFormatting>
  <conditionalFormatting sqref="P63:Q63">
    <cfRule type="cellIs" dxfId="9669" priority="312" stopIfTrue="1" operator="lessThan">
      <formula>0</formula>
    </cfRule>
    <cfRule type="cellIs" dxfId="9668" priority="313" stopIfTrue="1" operator="greaterThan">
      <formula>0</formula>
    </cfRule>
  </conditionalFormatting>
  <conditionalFormatting sqref="P63:Q63">
    <cfRule type="cellIs" dxfId="9667" priority="310" stopIfTrue="1" operator="lessThan">
      <formula>0</formula>
    </cfRule>
    <cfRule type="cellIs" dxfId="9666" priority="311" stopIfTrue="1" operator="greaterThan">
      <formula>0</formula>
    </cfRule>
  </conditionalFormatting>
  <conditionalFormatting sqref="P63:Q63">
    <cfRule type="cellIs" dxfId="9665" priority="308" stopIfTrue="1" operator="lessThan">
      <formula>0</formula>
    </cfRule>
    <cfRule type="cellIs" dxfId="9664" priority="309" stopIfTrue="1" operator="greaterThan">
      <formula>0</formula>
    </cfRule>
  </conditionalFormatting>
  <conditionalFormatting sqref="P63:Q63">
    <cfRule type="cellIs" dxfId="9663" priority="306" stopIfTrue="1" operator="lessThan">
      <formula>0</formula>
    </cfRule>
    <cfRule type="cellIs" dxfId="9662" priority="307" stopIfTrue="1" operator="greaterThan">
      <formula>0</formula>
    </cfRule>
  </conditionalFormatting>
  <conditionalFormatting sqref="P63:Q63">
    <cfRule type="cellIs" dxfId="9661" priority="304" stopIfTrue="1" operator="lessThan">
      <formula>0</formula>
    </cfRule>
    <cfRule type="cellIs" dxfId="9660" priority="305" stopIfTrue="1" operator="greaterThan">
      <formula>0</formula>
    </cfRule>
  </conditionalFormatting>
  <conditionalFormatting sqref="P63:Q63">
    <cfRule type="cellIs" dxfId="9659" priority="302" stopIfTrue="1" operator="lessThan">
      <formula>0</formula>
    </cfRule>
    <cfRule type="cellIs" dxfId="9658" priority="303" stopIfTrue="1" operator="greaterThan">
      <formula>0</formula>
    </cfRule>
  </conditionalFormatting>
  <conditionalFormatting sqref="P63:Q63">
    <cfRule type="cellIs" dxfId="9657" priority="300" stopIfTrue="1" operator="lessThan">
      <formula>0</formula>
    </cfRule>
    <cfRule type="cellIs" dxfId="9656" priority="301" stopIfTrue="1" operator="greaterThan">
      <formula>0</formula>
    </cfRule>
  </conditionalFormatting>
  <conditionalFormatting sqref="P63:Q63">
    <cfRule type="cellIs" dxfId="9655" priority="298" stopIfTrue="1" operator="lessThan">
      <formula>0</formula>
    </cfRule>
    <cfRule type="cellIs" dxfId="9654" priority="299" stopIfTrue="1" operator="greaterThan">
      <formula>0</formula>
    </cfRule>
  </conditionalFormatting>
  <conditionalFormatting sqref="P63:Q63">
    <cfRule type="cellIs" dxfId="9653" priority="296" stopIfTrue="1" operator="lessThan">
      <formula>0</formula>
    </cfRule>
    <cfRule type="cellIs" dxfId="9652" priority="297" stopIfTrue="1" operator="greaterThan">
      <formula>0</formula>
    </cfRule>
  </conditionalFormatting>
  <conditionalFormatting sqref="P63:Q63">
    <cfRule type="cellIs" dxfId="9651" priority="294" stopIfTrue="1" operator="lessThan">
      <formula>0</formula>
    </cfRule>
    <cfRule type="cellIs" dxfId="9650" priority="295" stopIfTrue="1" operator="greaterThan">
      <formula>0</formula>
    </cfRule>
  </conditionalFormatting>
  <conditionalFormatting sqref="P63:Q63">
    <cfRule type="cellIs" dxfId="9649" priority="292" stopIfTrue="1" operator="lessThan">
      <formula>0</formula>
    </cfRule>
    <cfRule type="cellIs" dxfId="9648" priority="293" stopIfTrue="1" operator="greaterThan">
      <formula>0</formula>
    </cfRule>
  </conditionalFormatting>
  <conditionalFormatting sqref="P63:Q63">
    <cfRule type="cellIs" dxfId="9647" priority="290" stopIfTrue="1" operator="lessThan">
      <formula>0</formula>
    </cfRule>
    <cfRule type="cellIs" dxfId="9646" priority="291" stopIfTrue="1" operator="greaterThan">
      <formula>0</formula>
    </cfRule>
  </conditionalFormatting>
  <conditionalFormatting sqref="P63:Q63">
    <cfRule type="cellIs" dxfId="9645" priority="288" stopIfTrue="1" operator="lessThan">
      <formula>0</formula>
    </cfRule>
    <cfRule type="cellIs" dxfId="9644" priority="289" stopIfTrue="1" operator="greaterThan">
      <formula>0</formula>
    </cfRule>
  </conditionalFormatting>
  <conditionalFormatting sqref="P63:Q63">
    <cfRule type="cellIs" dxfId="9643" priority="286" stopIfTrue="1" operator="lessThan">
      <formula>0</formula>
    </cfRule>
    <cfRule type="cellIs" dxfId="9642" priority="287" stopIfTrue="1" operator="greaterThan">
      <formula>0</formula>
    </cfRule>
  </conditionalFormatting>
  <conditionalFormatting sqref="P63:Q63">
    <cfRule type="cellIs" dxfId="9641" priority="284" stopIfTrue="1" operator="lessThan">
      <formula>0</formula>
    </cfRule>
    <cfRule type="cellIs" dxfId="9640" priority="285" stopIfTrue="1" operator="greaterThan">
      <formula>0</formula>
    </cfRule>
  </conditionalFormatting>
  <conditionalFormatting sqref="P63:Q63">
    <cfRule type="cellIs" dxfId="9639" priority="282" stopIfTrue="1" operator="lessThan">
      <formula>0</formula>
    </cfRule>
    <cfRule type="cellIs" dxfId="9638" priority="283" stopIfTrue="1" operator="greaterThan">
      <formula>0</formula>
    </cfRule>
  </conditionalFormatting>
  <conditionalFormatting sqref="P63:Q63">
    <cfRule type="cellIs" dxfId="9637" priority="280" stopIfTrue="1" operator="lessThan">
      <formula>0</formula>
    </cfRule>
    <cfRule type="cellIs" dxfId="9636" priority="281" stopIfTrue="1" operator="greaterThan">
      <formula>0</formula>
    </cfRule>
  </conditionalFormatting>
  <conditionalFormatting sqref="P63:Q63">
    <cfRule type="cellIs" dxfId="9635" priority="278" stopIfTrue="1" operator="lessThan">
      <formula>0</formula>
    </cfRule>
    <cfRule type="cellIs" dxfId="9634" priority="279" stopIfTrue="1" operator="greaterThan">
      <formula>0</formula>
    </cfRule>
  </conditionalFormatting>
  <conditionalFormatting sqref="P63:Q63">
    <cfRule type="cellIs" dxfId="9633" priority="276" stopIfTrue="1" operator="lessThan">
      <formula>0</formula>
    </cfRule>
    <cfRule type="cellIs" dxfId="9632" priority="277" stopIfTrue="1" operator="greaterThan">
      <formula>0</formula>
    </cfRule>
  </conditionalFormatting>
  <conditionalFormatting sqref="P63:Q63">
    <cfRule type="cellIs" dxfId="9631" priority="274" stopIfTrue="1" operator="lessThan">
      <formula>0</formula>
    </cfRule>
    <cfRule type="cellIs" dxfId="9630" priority="275" stopIfTrue="1" operator="greaterThan">
      <formula>0</formula>
    </cfRule>
  </conditionalFormatting>
  <conditionalFormatting sqref="P63:Q63">
    <cfRule type="cellIs" dxfId="9629" priority="272" stopIfTrue="1" operator="lessThan">
      <formula>0</formula>
    </cfRule>
    <cfRule type="cellIs" dxfId="9628" priority="273" stopIfTrue="1" operator="greaterThan">
      <formula>0</formula>
    </cfRule>
  </conditionalFormatting>
  <conditionalFormatting sqref="P63:Q63">
    <cfRule type="cellIs" dxfId="9627" priority="270" stopIfTrue="1" operator="lessThan">
      <formula>0</formula>
    </cfRule>
    <cfRule type="cellIs" dxfId="9626" priority="271" stopIfTrue="1" operator="greaterThan">
      <formula>0</formula>
    </cfRule>
  </conditionalFormatting>
  <conditionalFormatting sqref="P63:Q63">
    <cfRule type="cellIs" dxfId="9625" priority="268" stopIfTrue="1" operator="lessThan">
      <formula>0</formula>
    </cfRule>
    <cfRule type="cellIs" dxfId="9624" priority="269" stopIfTrue="1" operator="greaterThan">
      <formula>0</formula>
    </cfRule>
  </conditionalFormatting>
  <conditionalFormatting sqref="P63:Q63">
    <cfRule type="cellIs" dxfId="9623" priority="266" stopIfTrue="1" operator="lessThan">
      <formula>0</formula>
    </cfRule>
    <cfRule type="cellIs" dxfId="9622" priority="267" stopIfTrue="1" operator="greaterThan">
      <formula>0</formula>
    </cfRule>
  </conditionalFormatting>
  <conditionalFormatting sqref="P63:Q63">
    <cfRule type="cellIs" dxfId="9621" priority="264" stopIfTrue="1" operator="lessThan">
      <formula>0</formula>
    </cfRule>
    <cfRule type="cellIs" dxfId="9620" priority="265" stopIfTrue="1" operator="greaterThan">
      <formula>0</formula>
    </cfRule>
  </conditionalFormatting>
  <conditionalFormatting sqref="P63:Q63">
    <cfRule type="cellIs" dxfId="9619" priority="262" stopIfTrue="1" operator="lessThan">
      <formula>0</formula>
    </cfRule>
    <cfRule type="cellIs" dxfId="9618" priority="263" stopIfTrue="1" operator="greaterThan">
      <formula>0</formula>
    </cfRule>
  </conditionalFormatting>
  <conditionalFormatting sqref="P63:Q63">
    <cfRule type="cellIs" dxfId="9617" priority="260" stopIfTrue="1" operator="lessThan">
      <formula>0</formula>
    </cfRule>
    <cfRule type="cellIs" dxfId="9616" priority="261" stopIfTrue="1" operator="greaterThan">
      <formula>0</formula>
    </cfRule>
  </conditionalFormatting>
  <conditionalFormatting sqref="P63:Q63">
    <cfRule type="cellIs" dxfId="9615" priority="258" stopIfTrue="1" operator="lessThan">
      <formula>0</formula>
    </cfRule>
    <cfRule type="cellIs" dxfId="9614" priority="259" stopIfTrue="1" operator="greaterThan">
      <formula>0</formula>
    </cfRule>
  </conditionalFormatting>
  <conditionalFormatting sqref="P65:Q65">
    <cfRule type="cellIs" dxfId="9613" priority="256" stopIfTrue="1" operator="lessThan">
      <formula>0</formula>
    </cfRule>
    <cfRule type="cellIs" dxfId="9612" priority="257" stopIfTrue="1" operator="greaterThan">
      <formula>0</formula>
    </cfRule>
  </conditionalFormatting>
  <conditionalFormatting sqref="P65:Q65">
    <cfRule type="cellIs" dxfId="9611" priority="254" stopIfTrue="1" operator="lessThan">
      <formula>0</formula>
    </cfRule>
    <cfRule type="cellIs" dxfId="9610" priority="255" stopIfTrue="1" operator="greaterThan">
      <formula>0</formula>
    </cfRule>
  </conditionalFormatting>
  <conditionalFormatting sqref="P65:Q65">
    <cfRule type="cellIs" dxfId="9609" priority="252" stopIfTrue="1" operator="lessThan">
      <formula>0</formula>
    </cfRule>
    <cfRule type="cellIs" dxfId="9608" priority="253" stopIfTrue="1" operator="greaterThan">
      <formula>0</formula>
    </cfRule>
  </conditionalFormatting>
  <conditionalFormatting sqref="P65:Q65">
    <cfRule type="cellIs" dxfId="9607" priority="250" stopIfTrue="1" operator="lessThan">
      <formula>0</formula>
    </cfRule>
    <cfRule type="cellIs" dxfId="9606" priority="251" stopIfTrue="1" operator="greaterThan">
      <formula>0</formula>
    </cfRule>
  </conditionalFormatting>
  <conditionalFormatting sqref="P65:Q65">
    <cfRule type="cellIs" dxfId="9605" priority="248" stopIfTrue="1" operator="lessThan">
      <formula>0</formula>
    </cfRule>
    <cfRule type="cellIs" dxfId="9604" priority="249" stopIfTrue="1" operator="greaterThan">
      <formula>0</formula>
    </cfRule>
  </conditionalFormatting>
  <conditionalFormatting sqref="P65:Q65">
    <cfRule type="cellIs" dxfId="9603" priority="246" stopIfTrue="1" operator="lessThan">
      <formula>0</formula>
    </cfRule>
    <cfRule type="cellIs" dxfId="9602" priority="247" stopIfTrue="1" operator="greaterThan">
      <formula>0</formula>
    </cfRule>
  </conditionalFormatting>
  <conditionalFormatting sqref="P65:Q65">
    <cfRule type="cellIs" dxfId="9601" priority="244" stopIfTrue="1" operator="lessThan">
      <formula>0</formula>
    </cfRule>
    <cfRule type="cellIs" dxfId="9600" priority="245" stopIfTrue="1" operator="greaterThan">
      <formula>0</formula>
    </cfRule>
  </conditionalFormatting>
  <conditionalFormatting sqref="P65:Q65">
    <cfRule type="cellIs" dxfId="9599" priority="242" stopIfTrue="1" operator="lessThan">
      <formula>0</formula>
    </cfRule>
    <cfRule type="cellIs" dxfId="9598" priority="243" stopIfTrue="1" operator="greaterThan">
      <formula>0</formula>
    </cfRule>
  </conditionalFormatting>
  <conditionalFormatting sqref="P65:Q65">
    <cfRule type="cellIs" dxfId="9597" priority="240" stopIfTrue="1" operator="lessThan">
      <formula>0</formula>
    </cfRule>
    <cfRule type="cellIs" dxfId="9596" priority="241" stopIfTrue="1" operator="greaterThan">
      <formula>0</formula>
    </cfRule>
  </conditionalFormatting>
  <conditionalFormatting sqref="P65:Q65">
    <cfRule type="cellIs" dxfId="9595" priority="238" stopIfTrue="1" operator="lessThan">
      <formula>0</formula>
    </cfRule>
    <cfRule type="cellIs" dxfId="9594" priority="239" stopIfTrue="1" operator="greaterThan">
      <formula>0</formula>
    </cfRule>
  </conditionalFormatting>
  <conditionalFormatting sqref="P65:Q65">
    <cfRule type="cellIs" dxfId="9593" priority="236" stopIfTrue="1" operator="lessThan">
      <formula>0</formula>
    </cfRule>
    <cfRule type="cellIs" dxfId="9592" priority="237" stopIfTrue="1" operator="greaterThan">
      <formula>0</formula>
    </cfRule>
  </conditionalFormatting>
  <conditionalFormatting sqref="P65:Q65">
    <cfRule type="cellIs" dxfId="9591" priority="234" stopIfTrue="1" operator="lessThan">
      <formula>0</formula>
    </cfRule>
    <cfRule type="cellIs" dxfId="9590" priority="235" stopIfTrue="1" operator="greaterThan">
      <formula>0</formula>
    </cfRule>
  </conditionalFormatting>
  <conditionalFormatting sqref="P65:Q65">
    <cfRule type="cellIs" dxfId="9589" priority="232" stopIfTrue="1" operator="lessThan">
      <formula>0</formula>
    </cfRule>
    <cfRule type="cellIs" dxfId="9588" priority="233" stopIfTrue="1" operator="greaterThan">
      <formula>0</formula>
    </cfRule>
  </conditionalFormatting>
  <conditionalFormatting sqref="P65:Q65">
    <cfRule type="cellIs" dxfId="9587" priority="230" stopIfTrue="1" operator="lessThan">
      <formula>0</formula>
    </cfRule>
    <cfRule type="cellIs" dxfId="9586" priority="231" stopIfTrue="1" operator="greaterThan">
      <formula>0</formula>
    </cfRule>
  </conditionalFormatting>
  <conditionalFormatting sqref="P65:Q65">
    <cfRule type="cellIs" dxfId="9585" priority="228" stopIfTrue="1" operator="lessThan">
      <formula>0</formula>
    </cfRule>
    <cfRule type="cellIs" dxfId="9584" priority="229" stopIfTrue="1" operator="greaterThan">
      <formula>0</formula>
    </cfRule>
  </conditionalFormatting>
  <conditionalFormatting sqref="P65:Q65">
    <cfRule type="cellIs" dxfId="9583" priority="226" stopIfTrue="1" operator="lessThan">
      <formula>0</formula>
    </cfRule>
    <cfRule type="cellIs" dxfId="9582" priority="227" stopIfTrue="1" operator="greaterThan">
      <formula>0</formula>
    </cfRule>
  </conditionalFormatting>
  <conditionalFormatting sqref="P65:Q65">
    <cfRule type="cellIs" dxfId="9581" priority="224" stopIfTrue="1" operator="lessThan">
      <formula>0</formula>
    </cfRule>
    <cfRule type="cellIs" dxfId="9580" priority="225" stopIfTrue="1" operator="greaterThan">
      <formula>0</formula>
    </cfRule>
  </conditionalFormatting>
  <conditionalFormatting sqref="P65:Q65">
    <cfRule type="cellIs" dxfId="9579" priority="222" stopIfTrue="1" operator="lessThan">
      <formula>0</formula>
    </cfRule>
    <cfRule type="cellIs" dxfId="9578" priority="223" stopIfTrue="1" operator="greaterThan">
      <formula>0</formula>
    </cfRule>
  </conditionalFormatting>
  <conditionalFormatting sqref="P65:Q65">
    <cfRule type="cellIs" dxfId="9577" priority="220" stopIfTrue="1" operator="lessThan">
      <formula>0</formula>
    </cfRule>
    <cfRule type="cellIs" dxfId="9576" priority="221" stopIfTrue="1" operator="greaterThan">
      <formula>0</formula>
    </cfRule>
  </conditionalFormatting>
  <conditionalFormatting sqref="P65:Q65">
    <cfRule type="cellIs" dxfId="9575" priority="218" stopIfTrue="1" operator="lessThan">
      <formula>0</formula>
    </cfRule>
    <cfRule type="cellIs" dxfId="9574" priority="219" stopIfTrue="1" operator="greaterThan">
      <formula>0</formula>
    </cfRule>
  </conditionalFormatting>
  <conditionalFormatting sqref="P65:Q65">
    <cfRule type="cellIs" dxfId="9573" priority="216" stopIfTrue="1" operator="lessThan">
      <formula>0</formula>
    </cfRule>
    <cfRule type="cellIs" dxfId="9572" priority="217" stopIfTrue="1" operator="greaterThan">
      <formula>0</formula>
    </cfRule>
  </conditionalFormatting>
  <conditionalFormatting sqref="P65:Q65">
    <cfRule type="cellIs" dxfId="9571" priority="214" stopIfTrue="1" operator="lessThan">
      <formula>0</formula>
    </cfRule>
    <cfRule type="cellIs" dxfId="9570" priority="215" stopIfTrue="1" operator="greaterThan">
      <formula>0</formula>
    </cfRule>
  </conditionalFormatting>
  <conditionalFormatting sqref="P65:Q65">
    <cfRule type="cellIs" dxfId="9569" priority="212" stopIfTrue="1" operator="lessThan">
      <formula>0</formula>
    </cfRule>
    <cfRule type="cellIs" dxfId="9568" priority="213" stopIfTrue="1" operator="greaterThan">
      <formula>0</formula>
    </cfRule>
  </conditionalFormatting>
  <conditionalFormatting sqref="P65:Q65">
    <cfRule type="cellIs" dxfId="9567" priority="210" stopIfTrue="1" operator="lessThan">
      <formula>0</formula>
    </cfRule>
    <cfRule type="cellIs" dxfId="9566" priority="211" stopIfTrue="1" operator="greaterThan">
      <formula>0</formula>
    </cfRule>
  </conditionalFormatting>
  <conditionalFormatting sqref="P65:Q65">
    <cfRule type="cellIs" dxfId="9565" priority="208" stopIfTrue="1" operator="lessThan">
      <formula>0</formula>
    </cfRule>
    <cfRule type="cellIs" dxfId="9564" priority="209" stopIfTrue="1" operator="greaterThan">
      <formula>0</formula>
    </cfRule>
  </conditionalFormatting>
  <conditionalFormatting sqref="P65:Q65">
    <cfRule type="cellIs" dxfId="9563" priority="206" stopIfTrue="1" operator="lessThan">
      <formula>0</formula>
    </cfRule>
    <cfRule type="cellIs" dxfId="9562" priority="207" stopIfTrue="1" operator="greaterThan">
      <formula>0</formula>
    </cfRule>
  </conditionalFormatting>
  <conditionalFormatting sqref="P65:Q65">
    <cfRule type="cellIs" dxfId="9561" priority="204" stopIfTrue="1" operator="lessThan">
      <formula>0</formula>
    </cfRule>
    <cfRule type="cellIs" dxfId="9560" priority="205" stopIfTrue="1" operator="greaterThan">
      <formula>0</formula>
    </cfRule>
  </conditionalFormatting>
  <conditionalFormatting sqref="P65:Q65">
    <cfRule type="cellIs" dxfId="9559" priority="202" stopIfTrue="1" operator="lessThan">
      <formula>0</formula>
    </cfRule>
    <cfRule type="cellIs" dxfId="9558" priority="203" stopIfTrue="1" operator="greaterThan">
      <formula>0</formula>
    </cfRule>
  </conditionalFormatting>
  <conditionalFormatting sqref="P65:Q65">
    <cfRule type="cellIs" dxfId="9557" priority="200" stopIfTrue="1" operator="lessThan">
      <formula>0</formula>
    </cfRule>
    <cfRule type="cellIs" dxfId="9556" priority="201" stopIfTrue="1" operator="greaterThan">
      <formula>0</formula>
    </cfRule>
  </conditionalFormatting>
  <conditionalFormatting sqref="P65:Q65">
    <cfRule type="cellIs" dxfId="9555" priority="198" stopIfTrue="1" operator="lessThan">
      <formula>0</formula>
    </cfRule>
    <cfRule type="cellIs" dxfId="9554" priority="199" stopIfTrue="1" operator="greaterThan">
      <formula>0</formula>
    </cfRule>
  </conditionalFormatting>
  <conditionalFormatting sqref="P65:Q65">
    <cfRule type="cellIs" dxfId="9553" priority="196" stopIfTrue="1" operator="lessThan">
      <formula>0</formula>
    </cfRule>
    <cfRule type="cellIs" dxfId="9552" priority="197" stopIfTrue="1" operator="greaterThan">
      <formula>0</formula>
    </cfRule>
  </conditionalFormatting>
  <conditionalFormatting sqref="P65:Q65">
    <cfRule type="cellIs" dxfId="9551" priority="194" stopIfTrue="1" operator="lessThan">
      <formula>0</formula>
    </cfRule>
    <cfRule type="cellIs" dxfId="9550" priority="195" stopIfTrue="1" operator="greaterThan">
      <formula>0</formula>
    </cfRule>
  </conditionalFormatting>
  <conditionalFormatting sqref="P65:Q65">
    <cfRule type="cellIs" dxfId="9549" priority="192" stopIfTrue="1" operator="lessThan">
      <formula>0</formula>
    </cfRule>
    <cfRule type="cellIs" dxfId="9548" priority="193" stopIfTrue="1" operator="greaterThan">
      <formula>0</formula>
    </cfRule>
  </conditionalFormatting>
  <conditionalFormatting sqref="P65:Q65">
    <cfRule type="cellIs" dxfId="9547" priority="190" stopIfTrue="1" operator="lessThan">
      <formula>0</formula>
    </cfRule>
    <cfRule type="cellIs" dxfId="9546" priority="191" stopIfTrue="1" operator="greaterThan">
      <formula>0</formula>
    </cfRule>
  </conditionalFormatting>
  <conditionalFormatting sqref="P65:Q65">
    <cfRule type="cellIs" dxfId="9545" priority="188" stopIfTrue="1" operator="lessThan">
      <formula>0</formula>
    </cfRule>
    <cfRule type="cellIs" dxfId="9544" priority="189" stopIfTrue="1" operator="greaterThan">
      <formula>0</formula>
    </cfRule>
  </conditionalFormatting>
  <conditionalFormatting sqref="P65:Q65">
    <cfRule type="cellIs" dxfId="9543" priority="186" stopIfTrue="1" operator="lessThan">
      <formula>0</formula>
    </cfRule>
    <cfRule type="cellIs" dxfId="9542" priority="187" stopIfTrue="1" operator="greaterThan">
      <formula>0</formula>
    </cfRule>
  </conditionalFormatting>
  <conditionalFormatting sqref="P65:Q65">
    <cfRule type="cellIs" dxfId="9541" priority="184" stopIfTrue="1" operator="lessThan">
      <formula>0</formula>
    </cfRule>
    <cfRule type="cellIs" dxfId="9540" priority="185" stopIfTrue="1" operator="greaterThan">
      <formula>0</formula>
    </cfRule>
  </conditionalFormatting>
  <conditionalFormatting sqref="P65:Q65">
    <cfRule type="cellIs" dxfId="9539" priority="182" stopIfTrue="1" operator="lessThan">
      <formula>0</formula>
    </cfRule>
    <cfRule type="cellIs" dxfId="9538" priority="183" stopIfTrue="1" operator="greaterThan">
      <formula>0</formula>
    </cfRule>
  </conditionalFormatting>
  <conditionalFormatting sqref="P65:Q65">
    <cfRule type="cellIs" dxfId="9537" priority="180" stopIfTrue="1" operator="lessThan">
      <formula>0</formula>
    </cfRule>
    <cfRule type="cellIs" dxfId="9536" priority="181" stopIfTrue="1" operator="greaterThan">
      <formula>0</formula>
    </cfRule>
  </conditionalFormatting>
  <conditionalFormatting sqref="P65:Q65">
    <cfRule type="cellIs" dxfId="9535" priority="178" stopIfTrue="1" operator="lessThan">
      <formula>0</formula>
    </cfRule>
    <cfRule type="cellIs" dxfId="9534" priority="179" stopIfTrue="1" operator="greaterThan">
      <formula>0</formula>
    </cfRule>
  </conditionalFormatting>
  <conditionalFormatting sqref="P65:Q65">
    <cfRule type="cellIs" dxfId="9533" priority="176" stopIfTrue="1" operator="lessThan">
      <formula>0</formula>
    </cfRule>
    <cfRule type="cellIs" dxfId="9532" priority="177" stopIfTrue="1" operator="greaterThan">
      <formula>0</formula>
    </cfRule>
  </conditionalFormatting>
  <conditionalFormatting sqref="P65:Q65">
    <cfRule type="cellIs" dxfId="9531" priority="174" stopIfTrue="1" operator="lessThan">
      <formula>0</formula>
    </cfRule>
    <cfRule type="cellIs" dxfId="9530" priority="175" stopIfTrue="1" operator="greaterThan">
      <formula>0</formula>
    </cfRule>
  </conditionalFormatting>
  <conditionalFormatting sqref="J9:L9 I7:L7">
    <cfRule type="cellIs" dxfId="9529" priority="172" operator="equal">
      <formula>"?"</formula>
    </cfRule>
  </conditionalFormatting>
  <conditionalFormatting sqref="I7">
    <cfRule type="cellIs" dxfId="9528" priority="171" operator="equal">
      <formula>"?"</formula>
    </cfRule>
  </conditionalFormatting>
  <conditionalFormatting sqref="I7">
    <cfRule type="cellIs" dxfId="9527" priority="170" operator="equal">
      <formula>"?"</formula>
    </cfRule>
  </conditionalFormatting>
  <conditionalFormatting sqref="M9">
    <cfRule type="cellIs" dxfId="9526" priority="169" operator="equal">
      <formula>"?"</formula>
    </cfRule>
  </conditionalFormatting>
  <conditionalFormatting sqref="P9">
    <cfRule type="cellIs" dxfId="9525" priority="167" stopIfTrue="1" operator="lessThan">
      <formula>0</formula>
    </cfRule>
    <cfRule type="cellIs" dxfId="9524" priority="168" stopIfTrue="1" operator="greaterThan">
      <formula>0</formula>
    </cfRule>
  </conditionalFormatting>
  <conditionalFormatting sqref="P9">
    <cfRule type="cellIs" dxfId="9523" priority="165" stopIfTrue="1" operator="lessThan">
      <formula>0</formula>
    </cfRule>
    <cfRule type="cellIs" dxfId="9522" priority="166" stopIfTrue="1" operator="greaterThan">
      <formula>0</formula>
    </cfRule>
  </conditionalFormatting>
  <conditionalFormatting sqref="P9">
    <cfRule type="cellIs" dxfId="9521" priority="163" stopIfTrue="1" operator="lessThan">
      <formula>0</formula>
    </cfRule>
    <cfRule type="cellIs" dxfId="9520" priority="164" stopIfTrue="1" operator="greaterThan">
      <formula>0</formula>
    </cfRule>
  </conditionalFormatting>
  <conditionalFormatting sqref="P9">
    <cfRule type="cellIs" dxfId="9519" priority="161" stopIfTrue="1" operator="lessThan">
      <formula>0</formula>
    </cfRule>
    <cfRule type="cellIs" dxfId="9518" priority="162" stopIfTrue="1" operator="greaterThan">
      <formula>0</formula>
    </cfRule>
  </conditionalFormatting>
  <conditionalFormatting sqref="P9">
    <cfRule type="cellIs" dxfId="9517" priority="159" stopIfTrue="1" operator="lessThan">
      <formula>0</formula>
    </cfRule>
    <cfRule type="cellIs" dxfId="9516" priority="160" stopIfTrue="1" operator="greaterThan">
      <formula>0</formula>
    </cfRule>
  </conditionalFormatting>
  <conditionalFormatting sqref="P9">
    <cfRule type="cellIs" dxfId="9515" priority="157" stopIfTrue="1" operator="lessThan">
      <formula>0</formula>
    </cfRule>
    <cfRule type="cellIs" dxfId="9514" priority="158" stopIfTrue="1" operator="greaterThan">
      <formula>0</formula>
    </cfRule>
  </conditionalFormatting>
  <conditionalFormatting sqref="P9">
    <cfRule type="cellIs" dxfId="9513" priority="155" stopIfTrue="1" operator="lessThan">
      <formula>0</formula>
    </cfRule>
    <cfRule type="cellIs" dxfId="9512" priority="156" stopIfTrue="1" operator="greaterThan">
      <formula>0</formula>
    </cfRule>
  </conditionalFormatting>
  <conditionalFormatting sqref="P9">
    <cfRule type="cellIs" dxfId="9511" priority="153" stopIfTrue="1" operator="lessThan">
      <formula>0</formula>
    </cfRule>
    <cfRule type="cellIs" dxfId="9510" priority="154" stopIfTrue="1" operator="greaterThan">
      <formula>0</formula>
    </cfRule>
  </conditionalFormatting>
  <conditionalFormatting sqref="P9">
    <cfRule type="cellIs" dxfId="9509" priority="151" stopIfTrue="1" operator="lessThan">
      <formula>0</formula>
    </cfRule>
    <cfRule type="cellIs" dxfId="9508" priority="152" stopIfTrue="1" operator="greaterThan">
      <formula>0</formula>
    </cfRule>
  </conditionalFormatting>
  <conditionalFormatting sqref="P9">
    <cfRule type="cellIs" dxfId="9507" priority="149" stopIfTrue="1" operator="lessThan">
      <formula>0</formula>
    </cfRule>
    <cfRule type="cellIs" dxfId="9506" priority="150" stopIfTrue="1" operator="greaterThan">
      <formula>0</formula>
    </cfRule>
  </conditionalFormatting>
  <conditionalFormatting sqref="P9">
    <cfRule type="cellIs" dxfId="9505" priority="147" stopIfTrue="1" operator="lessThan">
      <formula>0</formula>
    </cfRule>
    <cfRule type="cellIs" dxfId="9504" priority="148" stopIfTrue="1" operator="greaterThan">
      <formula>0</formula>
    </cfRule>
  </conditionalFormatting>
  <conditionalFormatting sqref="P9">
    <cfRule type="cellIs" dxfId="9503" priority="145" stopIfTrue="1" operator="lessThan">
      <formula>0</formula>
    </cfRule>
    <cfRule type="cellIs" dxfId="9502" priority="146" stopIfTrue="1" operator="greaterThan">
      <formula>0</formula>
    </cfRule>
  </conditionalFormatting>
  <conditionalFormatting sqref="P9">
    <cfRule type="cellIs" dxfId="9501" priority="143" stopIfTrue="1" operator="lessThan">
      <formula>0</formula>
    </cfRule>
    <cfRule type="cellIs" dxfId="9500" priority="144" stopIfTrue="1" operator="greaterThan">
      <formula>0</formula>
    </cfRule>
  </conditionalFormatting>
  <conditionalFormatting sqref="P9">
    <cfRule type="cellIs" dxfId="9499" priority="141" stopIfTrue="1" operator="lessThan">
      <formula>0</formula>
    </cfRule>
    <cfRule type="cellIs" dxfId="9498" priority="142" stopIfTrue="1" operator="greaterThan">
      <formula>0</formula>
    </cfRule>
  </conditionalFormatting>
  <conditionalFormatting sqref="P9">
    <cfRule type="cellIs" dxfId="9497" priority="139" stopIfTrue="1" operator="lessThan">
      <formula>0</formula>
    </cfRule>
    <cfRule type="cellIs" dxfId="9496" priority="140" stopIfTrue="1" operator="greaterThan">
      <formula>0</formula>
    </cfRule>
  </conditionalFormatting>
  <conditionalFormatting sqref="P9">
    <cfRule type="cellIs" dxfId="9495" priority="137" stopIfTrue="1" operator="lessThan">
      <formula>0</formula>
    </cfRule>
    <cfRule type="cellIs" dxfId="9494" priority="138" stopIfTrue="1" operator="greaterThan">
      <formula>0</formula>
    </cfRule>
  </conditionalFormatting>
  <conditionalFormatting sqref="P9">
    <cfRule type="cellIs" dxfId="9493" priority="135" stopIfTrue="1" operator="lessThan">
      <formula>0</formula>
    </cfRule>
    <cfRule type="cellIs" dxfId="9492" priority="136" stopIfTrue="1" operator="greaterThan">
      <formula>0</formula>
    </cfRule>
  </conditionalFormatting>
  <conditionalFormatting sqref="P9">
    <cfRule type="cellIs" dxfId="9491" priority="133" stopIfTrue="1" operator="lessThan">
      <formula>0</formula>
    </cfRule>
    <cfRule type="cellIs" dxfId="9490" priority="134" stopIfTrue="1" operator="greaterThan">
      <formula>0</formula>
    </cfRule>
  </conditionalFormatting>
  <conditionalFormatting sqref="P9">
    <cfRule type="cellIs" dxfId="9489" priority="131" stopIfTrue="1" operator="lessThan">
      <formula>0</formula>
    </cfRule>
    <cfRule type="cellIs" dxfId="9488" priority="132" stopIfTrue="1" operator="greaterThan">
      <formula>0</formula>
    </cfRule>
  </conditionalFormatting>
  <conditionalFormatting sqref="P9">
    <cfRule type="cellIs" dxfId="9487" priority="129" stopIfTrue="1" operator="lessThan">
      <formula>0</formula>
    </cfRule>
    <cfRule type="cellIs" dxfId="9486" priority="130" stopIfTrue="1" operator="greaterThan">
      <formula>0</formula>
    </cfRule>
  </conditionalFormatting>
  <conditionalFormatting sqref="P9">
    <cfRule type="cellIs" dxfId="9485" priority="127" stopIfTrue="1" operator="lessThan">
      <formula>0</formula>
    </cfRule>
    <cfRule type="cellIs" dxfId="9484" priority="128" stopIfTrue="1" operator="greaterThan">
      <formula>0</formula>
    </cfRule>
  </conditionalFormatting>
  <conditionalFormatting sqref="P9">
    <cfRule type="cellIs" dxfId="9483" priority="125" stopIfTrue="1" operator="lessThan">
      <formula>0</formula>
    </cfRule>
    <cfRule type="cellIs" dxfId="9482" priority="126" stopIfTrue="1" operator="greaterThan">
      <formula>0</formula>
    </cfRule>
  </conditionalFormatting>
  <conditionalFormatting sqref="P9">
    <cfRule type="cellIs" dxfId="9481" priority="123" stopIfTrue="1" operator="lessThan">
      <formula>0</formula>
    </cfRule>
    <cfRule type="cellIs" dxfId="9480" priority="124" stopIfTrue="1" operator="greaterThan">
      <formula>0</formula>
    </cfRule>
  </conditionalFormatting>
  <conditionalFormatting sqref="P9">
    <cfRule type="cellIs" dxfId="9479" priority="121" stopIfTrue="1" operator="lessThan">
      <formula>0</formula>
    </cfRule>
    <cfRule type="cellIs" dxfId="9478" priority="122" stopIfTrue="1" operator="greaterThan">
      <formula>0</formula>
    </cfRule>
  </conditionalFormatting>
  <conditionalFormatting sqref="P9">
    <cfRule type="cellIs" dxfId="9477" priority="119" stopIfTrue="1" operator="lessThan">
      <formula>0</formula>
    </cfRule>
    <cfRule type="cellIs" dxfId="9476" priority="120" stopIfTrue="1" operator="greaterThan">
      <formula>0</formula>
    </cfRule>
  </conditionalFormatting>
  <conditionalFormatting sqref="P9">
    <cfRule type="cellIs" dxfId="9475" priority="117" stopIfTrue="1" operator="lessThan">
      <formula>0</formula>
    </cfRule>
    <cfRule type="cellIs" dxfId="9474" priority="118" stopIfTrue="1" operator="greaterThan">
      <formula>0</formula>
    </cfRule>
  </conditionalFormatting>
  <conditionalFormatting sqref="P9">
    <cfRule type="cellIs" dxfId="9473" priority="115" stopIfTrue="1" operator="lessThan">
      <formula>0</formula>
    </cfRule>
    <cfRule type="cellIs" dxfId="9472" priority="116" stopIfTrue="1" operator="greaterThan">
      <formula>0</formula>
    </cfRule>
  </conditionalFormatting>
  <conditionalFormatting sqref="P9">
    <cfRule type="cellIs" dxfId="9471" priority="113" stopIfTrue="1" operator="lessThan">
      <formula>0</formula>
    </cfRule>
    <cfRule type="cellIs" dxfId="9470" priority="114" stopIfTrue="1" operator="greaterThan">
      <formula>0</formula>
    </cfRule>
  </conditionalFormatting>
  <conditionalFormatting sqref="P9">
    <cfRule type="cellIs" dxfId="9469" priority="111" stopIfTrue="1" operator="lessThan">
      <formula>0</formula>
    </cfRule>
    <cfRule type="cellIs" dxfId="9468" priority="112" stopIfTrue="1" operator="greaterThan">
      <formula>0</formula>
    </cfRule>
  </conditionalFormatting>
  <conditionalFormatting sqref="P9">
    <cfRule type="cellIs" dxfId="9467" priority="109" stopIfTrue="1" operator="lessThan">
      <formula>0</formula>
    </cfRule>
    <cfRule type="cellIs" dxfId="9466" priority="110" stopIfTrue="1" operator="greaterThan">
      <formula>0</formula>
    </cfRule>
  </conditionalFormatting>
  <conditionalFormatting sqref="P9">
    <cfRule type="cellIs" dxfId="9465" priority="107" stopIfTrue="1" operator="lessThan">
      <formula>0</formula>
    </cfRule>
    <cfRule type="cellIs" dxfId="9464" priority="108" stopIfTrue="1" operator="greaterThan">
      <formula>0</formula>
    </cfRule>
  </conditionalFormatting>
  <conditionalFormatting sqref="P9">
    <cfRule type="cellIs" dxfId="9463" priority="105" stopIfTrue="1" operator="lessThan">
      <formula>0</formula>
    </cfRule>
    <cfRule type="cellIs" dxfId="9462" priority="106" stopIfTrue="1" operator="greaterThan">
      <formula>0</formula>
    </cfRule>
  </conditionalFormatting>
  <conditionalFormatting sqref="P9">
    <cfRule type="cellIs" dxfId="9461" priority="103" stopIfTrue="1" operator="lessThan">
      <formula>0</formula>
    </cfRule>
    <cfRule type="cellIs" dxfId="9460" priority="104" stopIfTrue="1" operator="greaterThan">
      <formula>0</formula>
    </cfRule>
  </conditionalFormatting>
  <conditionalFormatting sqref="P9">
    <cfRule type="cellIs" dxfId="9459" priority="101" stopIfTrue="1" operator="lessThan">
      <formula>0</formula>
    </cfRule>
    <cfRule type="cellIs" dxfId="9458" priority="102" stopIfTrue="1" operator="greaterThan">
      <formula>0</formula>
    </cfRule>
  </conditionalFormatting>
  <conditionalFormatting sqref="P9">
    <cfRule type="cellIs" dxfId="9457" priority="99" stopIfTrue="1" operator="lessThan">
      <formula>0</formula>
    </cfRule>
    <cfRule type="cellIs" dxfId="9456" priority="100" stopIfTrue="1" operator="greaterThan">
      <formula>0</formula>
    </cfRule>
  </conditionalFormatting>
  <conditionalFormatting sqref="P9">
    <cfRule type="cellIs" dxfId="9455" priority="97" stopIfTrue="1" operator="lessThan">
      <formula>0</formula>
    </cfRule>
    <cfRule type="cellIs" dxfId="9454" priority="98" stopIfTrue="1" operator="greaterThan">
      <formula>0</formula>
    </cfRule>
  </conditionalFormatting>
  <conditionalFormatting sqref="P9">
    <cfRule type="cellIs" dxfId="9453" priority="95" stopIfTrue="1" operator="lessThan">
      <formula>0</formula>
    </cfRule>
    <cfRule type="cellIs" dxfId="9452" priority="96" stopIfTrue="1" operator="greaterThan">
      <formula>0</formula>
    </cfRule>
  </conditionalFormatting>
  <conditionalFormatting sqref="P9">
    <cfRule type="cellIs" dxfId="9451" priority="93" stopIfTrue="1" operator="lessThan">
      <formula>0</formula>
    </cfRule>
    <cfRule type="cellIs" dxfId="9450" priority="94" stopIfTrue="1" operator="greaterThan">
      <formula>0</formula>
    </cfRule>
  </conditionalFormatting>
  <conditionalFormatting sqref="P9">
    <cfRule type="cellIs" dxfId="9449" priority="91" stopIfTrue="1" operator="lessThan">
      <formula>0</formula>
    </cfRule>
    <cfRule type="cellIs" dxfId="9448" priority="92" stopIfTrue="1" operator="greaterThan">
      <formula>0</formula>
    </cfRule>
  </conditionalFormatting>
  <conditionalFormatting sqref="P9">
    <cfRule type="cellIs" dxfId="9447" priority="89" stopIfTrue="1" operator="lessThan">
      <formula>0</formula>
    </cfRule>
    <cfRule type="cellIs" dxfId="9446" priority="90" stopIfTrue="1" operator="greaterThan">
      <formula>0</formula>
    </cfRule>
  </conditionalFormatting>
  <conditionalFormatting sqref="P9">
    <cfRule type="cellIs" dxfId="9445" priority="87" stopIfTrue="1" operator="lessThan">
      <formula>0</formula>
    </cfRule>
    <cfRule type="cellIs" dxfId="9444" priority="88" stopIfTrue="1" operator="greaterThan">
      <formula>0</formula>
    </cfRule>
  </conditionalFormatting>
  <conditionalFormatting sqref="P9">
    <cfRule type="cellIs" dxfId="9443" priority="85" stopIfTrue="1" operator="lessThan">
      <formula>0</formula>
    </cfRule>
    <cfRule type="cellIs" dxfId="9442" priority="86" stopIfTrue="1" operator="greaterThan">
      <formula>0</formula>
    </cfRule>
  </conditionalFormatting>
  <conditionalFormatting sqref="Q9">
    <cfRule type="cellIs" dxfId="9441" priority="83" stopIfTrue="1" operator="lessThan">
      <formula>0</formula>
    </cfRule>
    <cfRule type="cellIs" dxfId="9440" priority="84" stopIfTrue="1" operator="greaterThan">
      <formula>0</formula>
    </cfRule>
  </conditionalFormatting>
  <conditionalFormatting sqref="Q9">
    <cfRule type="cellIs" dxfId="9439" priority="81" stopIfTrue="1" operator="lessThan">
      <formula>0</formula>
    </cfRule>
    <cfRule type="cellIs" dxfId="9438" priority="82" stopIfTrue="1" operator="greaterThan">
      <formula>0</formula>
    </cfRule>
  </conditionalFormatting>
  <conditionalFormatting sqref="Q9">
    <cfRule type="cellIs" dxfId="9437" priority="79" stopIfTrue="1" operator="lessThan">
      <formula>0</formula>
    </cfRule>
    <cfRule type="cellIs" dxfId="9436" priority="80" stopIfTrue="1" operator="greaterThan">
      <formula>0</formula>
    </cfRule>
  </conditionalFormatting>
  <conditionalFormatting sqref="Q9">
    <cfRule type="cellIs" dxfId="9435" priority="77" stopIfTrue="1" operator="lessThan">
      <formula>0</formula>
    </cfRule>
    <cfRule type="cellIs" dxfId="9434" priority="78" stopIfTrue="1" operator="greaterThan">
      <formula>0</formula>
    </cfRule>
  </conditionalFormatting>
  <conditionalFormatting sqref="Q9">
    <cfRule type="cellIs" dxfId="9433" priority="75" stopIfTrue="1" operator="lessThan">
      <formula>0</formula>
    </cfRule>
    <cfRule type="cellIs" dxfId="9432" priority="76" stopIfTrue="1" operator="greaterThan">
      <formula>0</formula>
    </cfRule>
  </conditionalFormatting>
  <conditionalFormatting sqref="Q9">
    <cfRule type="cellIs" dxfId="9431" priority="73" stopIfTrue="1" operator="lessThan">
      <formula>0</formula>
    </cfRule>
    <cfRule type="cellIs" dxfId="9430" priority="74" stopIfTrue="1" operator="greaterThan">
      <formula>0</formula>
    </cfRule>
  </conditionalFormatting>
  <conditionalFormatting sqref="Q9">
    <cfRule type="cellIs" dxfId="9429" priority="71" stopIfTrue="1" operator="lessThan">
      <formula>0</formula>
    </cfRule>
    <cfRule type="cellIs" dxfId="9428" priority="72" stopIfTrue="1" operator="greaterThan">
      <formula>0</formula>
    </cfRule>
  </conditionalFormatting>
  <conditionalFormatting sqref="Q9">
    <cfRule type="cellIs" dxfId="9427" priority="69" stopIfTrue="1" operator="lessThan">
      <formula>0</formula>
    </cfRule>
    <cfRule type="cellIs" dxfId="9426" priority="70" stopIfTrue="1" operator="greaterThan">
      <formula>0</formula>
    </cfRule>
  </conditionalFormatting>
  <conditionalFormatting sqref="Q9">
    <cfRule type="cellIs" dxfId="9425" priority="67" stopIfTrue="1" operator="lessThan">
      <formula>0</formula>
    </cfRule>
    <cfRule type="cellIs" dxfId="9424" priority="68" stopIfTrue="1" operator="greaterThan">
      <formula>0</formula>
    </cfRule>
  </conditionalFormatting>
  <conditionalFormatting sqref="Q9">
    <cfRule type="cellIs" dxfId="9423" priority="65" stopIfTrue="1" operator="lessThan">
      <formula>0</formula>
    </cfRule>
    <cfRule type="cellIs" dxfId="9422" priority="66" stopIfTrue="1" operator="greaterThan">
      <formula>0</formula>
    </cfRule>
  </conditionalFormatting>
  <conditionalFormatting sqref="Q9">
    <cfRule type="cellIs" dxfId="9421" priority="63" stopIfTrue="1" operator="lessThan">
      <formula>0</formula>
    </cfRule>
    <cfRule type="cellIs" dxfId="9420" priority="64" stopIfTrue="1" operator="greaterThan">
      <formula>0</formula>
    </cfRule>
  </conditionalFormatting>
  <conditionalFormatting sqref="Q9">
    <cfRule type="cellIs" dxfId="9419" priority="61" stopIfTrue="1" operator="lessThan">
      <formula>0</formula>
    </cfRule>
    <cfRule type="cellIs" dxfId="9418" priority="62" stopIfTrue="1" operator="greaterThan">
      <formula>0</formula>
    </cfRule>
  </conditionalFormatting>
  <conditionalFormatting sqref="Q9">
    <cfRule type="cellIs" dxfId="9417" priority="59" stopIfTrue="1" operator="lessThan">
      <formula>0</formula>
    </cfRule>
    <cfRule type="cellIs" dxfId="9416" priority="60" stopIfTrue="1" operator="greaterThan">
      <formula>0</formula>
    </cfRule>
  </conditionalFormatting>
  <conditionalFormatting sqref="Q9">
    <cfRule type="cellIs" dxfId="9415" priority="57" stopIfTrue="1" operator="lessThan">
      <formula>0</formula>
    </cfRule>
    <cfRule type="cellIs" dxfId="9414" priority="58" stopIfTrue="1" operator="greaterThan">
      <formula>0</formula>
    </cfRule>
  </conditionalFormatting>
  <conditionalFormatting sqref="Q9">
    <cfRule type="cellIs" dxfId="9413" priority="55" stopIfTrue="1" operator="lessThan">
      <formula>0</formula>
    </cfRule>
    <cfRule type="cellIs" dxfId="9412" priority="56" stopIfTrue="1" operator="greaterThan">
      <formula>0</formula>
    </cfRule>
  </conditionalFormatting>
  <conditionalFormatting sqref="Q9">
    <cfRule type="cellIs" dxfId="9411" priority="53" stopIfTrue="1" operator="lessThan">
      <formula>0</formula>
    </cfRule>
    <cfRule type="cellIs" dxfId="9410" priority="54" stopIfTrue="1" operator="greaterThan">
      <formula>0</formula>
    </cfRule>
  </conditionalFormatting>
  <conditionalFormatting sqref="Q9">
    <cfRule type="cellIs" dxfId="9409" priority="51" stopIfTrue="1" operator="lessThan">
      <formula>0</formula>
    </cfRule>
    <cfRule type="cellIs" dxfId="9408" priority="52" stopIfTrue="1" operator="greaterThan">
      <formula>0</formula>
    </cfRule>
  </conditionalFormatting>
  <conditionalFormatting sqref="Q9">
    <cfRule type="cellIs" dxfId="9407" priority="49" stopIfTrue="1" operator="lessThan">
      <formula>0</formula>
    </cfRule>
    <cfRule type="cellIs" dxfId="9406" priority="50" stopIfTrue="1" operator="greaterThan">
      <formula>0</formula>
    </cfRule>
  </conditionalFormatting>
  <conditionalFormatting sqref="Q9">
    <cfRule type="cellIs" dxfId="9405" priority="47" stopIfTrue="1" operator="lessThan">
      <formula>0</formula>
    </cfRule>
    <cfRule type="cellIs" dxfId="9404" priority="48" stopIfTrue="1" operator="greaterThan">
      <formula>0</formula>
    </cfRule>
  </conditionalFormatting>
  <conditionalFormatting sqref="Q9">
    <cfRule type="cellIs" dxfId="9403" priority="45" stopIfTrue="1" operator="lessThan">
      <formula>0</formula>
    </cfRule>
    <cfRule type="cellIs" dxfId="9402" priority="46" stopIfTrue="1" operator="greaterThan">
      <formula>0</formula>
    </cfRule>
  </conditionalFormatting>
  <conditionalFormatting sqref="Q9">
    <cfRule type="cellIs" dxfId="9401" priority="43" stopIfTrue="1" operator="lessThan">
      <formula>0</formula>
    </cfRule>
    <cfRule type="cellIs" dxfId="9400" priority="44" stopIfTrue="1" operator="greaterThan">
      <formula>0</formula>
    </cfRule>
  </conditionalFormatting>
  <conditionalFormatting sqref="Q9">
    <cfRule type="cellIs" dxfId="9399" priority="41" stopIfTrue="1" operator="lessThan">
      <formula>0</formula>
    </cfRule>
    <cfRule type="cellIs" dxfId="9398" priority="42" stopIfTrue="1" operator="greaterThan">
      <formula>0</formula>
    </cfRule>
  </conditionalFormatting>
  <conditionalFormatting sqref="Q9">
    <cfRule type="cellIs" dxfId="9397" priority="39" stopIfTrue="1" operator="lessThan">
      <formula>0</formula>
    </cfRule>
    <cfRule type="cellIs" dxfId="9396" priority="40" stopIfTrue="1" operator="greaterThan">
      <formula>0</formula>
    </cfRule>
  </conditionalFormatting>
  <conditionalFormatting sqref="Q9">
    <cfRule type="cellIs" dxfId="9395" priority="37" stopIfTrue="1" operator="lessThan">
      <formula>0</formula>
    </cfRule>
    <cfRule type="cellIs" dxfId="9394" priority="38" stopIfTrue="1" operator="greaterThan">
      <formula>0</formula>
    </cfRule>
  </conditionalFormatting>
  <conditionalFormatting sqref="Q9">
    <cfRule type="cellIs" dxfId="9393" priority="35" stopIfTrue="1" operator="lessThan">
      <formula>0</formula>
    </cfRule>
    <cfRule type="cellIs" dxfId="9392" priority="36" stopIfTrue="1" operator="greaterThan">
      <formula>0</formula>
    </cfRule>
  </conditionalFormatting>
  <conditionalFormatting sqref="Q9">
    <cfRule type="cellIs" dxfId="9391" priority="33" stopIfTrue="1" operator="lessThan">
      <formula>0</formula>
    </cfRule>
    <cfRule type="cellIs" dxfId="9390" priority="34" stopIfTrue="1" operator="greaterThan">
      <formula>0</formula>
    </cfRule>
  </conditionalFormatting>
  <conditionalFormatting sqref="Q9">
    <cfRule type="cellIs" dxfId="9389" priority="31" stopIfTrue="1" operator="lessThan">
      <formula>0</formula>
    </cfRule>
    <cfRule type="cellIs" dxfId="9388" priority="32" stopIfTrue="1" operator="greaterThan">
      <formula>0</formula>
    </cfRule>
  </conditionalFormatting>
  <conditionalFormatting sqref="Q9">
    <cfRule type="cellIs" dxfId="9387" priority="29" stopIfTrue="1" operator="lessThan">
      <formula>0</formula>
    </cfRule>
    <cfRule type="cellIs" dxfId="9386" priority="30" stopIfTrue="1" operator="greaterThan">
      <formula>0</formula>
    </cfRule>
  </conditionalFormatting>
  <conditionalFormatting sqref="Q9">
    <cfRule type="cellIs" dxfId="9385" priority="27" stopIfTrue="1" operator="lessThan">
      <formula>0</formula>
    </cfRule>
    <cfRule type="cellIs" dxfId="9384" priority="28" stopIfTrue="1" operator="greaterThan">
      <formula>0</formula>
    </cfRule>
  </conditionalFormatting>
  <conditionalFormatting sqref="Q9">
    <cfRule type="cellIs" dxfId="9383" priority="25" stopIfTrue="1" operator="lessThan">
      <formula>0</formula>
    </cfRule>
    <cfRule type="cellIs" dxfId="9382" priority="26" stopIfTrue="1" operator="greaterThan">
      <formula>0</formula>
    </cfRule>
  </conditionalFormatting>
  <conditionalFormatting sqref="Q9">
    <cfRule type="cellIs" dxfId="9381" priority="23" stopIfTrue="1" operator="lessThan">
      <formula>0</formula>
    </cfRule>
    <cfRule type="cellIs" dxfId="9380" priority="24" stopIfTrue="1" operator="greaterThan">
      <formula>0</formula>
    </cfRule>
  </conditionalFormatting>
  <conditionalFormatting sqref="Q9">
    <cfRule type="cellIs" dxfId="9379" priority="21" stopIfTrue="1" operator="lessThan">
      <formula>0</formula>
    </cfRule>
    <cfRule type="cellIs" dxfId="9378" priority="22" stopIfTrue="1" operator="greaterThan">
      <formula>0</formula>
    </cfRule>
  </conditionalFormatting>
  <conditionalFormatting sqref="Q9">
    <cfRule type="cellIs" dxfId="9377" priority="19" stopIfTrue="1" operator="lessThan">
      <formula>0</formula>
    </cfRule>
    <cfRule type="cellIs" dxfId="9376" priority="20" stopIfTrue="1" operator="greaterThan">
      <formula>0</formula>
    </cfRule>
  </conditionalFormatting>
  <conditionalFormatting sqref="Q9">
    <cfRule type="cellIs" dxfId="9375" priority="17" stopIfTrue="1" operator="lessThan">
      <formula>0</formula>
    </cfRule>
    <cfRule type="cellIs" dxfId="9374" priority="18" stopIfTrue="1" operator="greaterThan">
      <formula>0</formula>
    </cfRule>
  </conditionalFormatting>
  <conditionalFormatting sqref="Q9">
    <cfRule type="cellIs" dxfId="9373" priority="15" stopIfTrue="1" operator="lessThan">
      <formula>0</formula>
    </cfRule>
    <cfRule type="cellIs" dxfId="9372" priority="16" stopIfTrue="1" operator="greaterThan">
      <formula>0</formula>
    </cfRule>
  </conditionalFormatting>
  <conditionalFormatting sqref="Q9">
    <cfRule type="cellIs" dxfId="9371" priority="13" stopIfTrue="1" operator="lessThan">
      <formula>0</formula>
    </cfRule>
    <cfRule type="cellIs" dxfId="9370" priority="14" stopIfTrue="1" operator="greaterThan">
      <formula>0</formula>
    </cfRule>
  </conditionalFormatting>
  <conditionalFormatting sqref="Q9">
    <cfRule type="cellIs" dxfId="9369" priority="11" stopIfTrue="1" operator="lessThan">
      <formula>0</formula>
    </cfRule>
    <cfRule type="cellIs" dxfId="9368" priority="12" stopIfTrue="1" operator="greaterThan">
      <formula>0</formula>
    </cfRule>
  </conditionalFormatting>
  <conditionalFormatting sqref="Q9">
    <cfRule type="cellIs" dxfId="9367" priority="9" stopIfTrue="1" operator="lessThan">
      <formula>0</formula>
    </cfRule>
    <cfRule type="cellIs" dxfId="9366" priority="10" stopIfTrue="1" operator="greaterThan">
      <formula>0</formula>
    </cfRule>
  </conditionalFormatting>
  <conditionalFormatting sqref="Q9">
    <cfRule type="cellIs" dxfId="9365" priority="7" stopIfTrue="1" operator="lessThan">
      <formula>0</formula>
    </cfRule>
    <cfRule type="cellIs" dxfId="9364" priority="8" stopIfTrue="1" operator="greaterThan">
      <formula>0</formula>
    </cfRule>
  </conditionalFormatting>
  <conditionalFormatting sqref="Q9">
    <cfRule type="cellIs" dxfId="9363" priority="5" stopIfTrue="1" operator="lessThan">
      <formula>0</formula>
    </cfRule>
    <cfRule type="cellIs" dxfId="9362" priority="6" stopIfTrue="1" operator="greaterThan">
      <formula>0</formula>
    </cfRule>
  </conditionalFormatting>
  <conditionalFormatting sqref="Q9">
    <cfRule type="cellIs" dxfId="9361" priority="3" stopIfTrue="1" operator="lessThan">
      <formula>0</formula>
    </cfRule>
    <cfRule type="cellIs" dxfId="9360" priority="4" stopIfTrue="1" operator="greaterThan">
      <formula>0</formula>
    </cfRule>
  </conditionalFormatting>
  <conditionalFormatting sqref="Q9">
    <cfRule type="cellIs" dxfId="9359" priority="1" stopIfTrue="1" operator="lessThan">
      <formula>0</formula>
    </cfRule>
    <cfRule type="cellIs" dxfId="9358" priority="2" stopIfTrue="1" operator="greaterThan">
      <formula>0</formula>
    </cfRule>
  </conditionalFormatting>
  <hyperlinks>
    <hyperlink ref="E4" location="Main!A1" display="◄ Back to Main Page"/>
  </hyperlinks>
  <pageMargins left="0.25" right="0.25" top="0.75" bottom="0.75" header="0.3" footer="0.3"/>
  <pageSetup scale="6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90" zoomScaleNormal="90" workbookViewId="0">
      <pane xSplit="8" topLeftCell="I1" activePane="topRight" state="frozen"/>
      <selection activeCell="M33" sqref="M33"/>
      <selection pane="topRight" activeCell="N12" sqref="N12"/>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4.285156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18" t="str">
        <f>Main!C1</f>
        <v>UNI-PHARMA</v>
      </c>
      <c r="D1" s="418"/>
      <c r="E1" s="418"/>
      <c r="F1" s="418"/>
      <c r="G1" s="418"/>
      <c r="H1" s="418"/>
      <c r="I1" s="260"/>
      <c r="J1" s="251"/>
      <c r="K1" s="246"/>
      <c r="L1" s="260"/>
      <c r="M1" s="251"/>
      <c r="N1" s="251"/>
      <c r="O1" s="247"/>
      <c r="P1" s="263" t="s">
        <v>41</v>
      </c>
      <c r="Q1" s="257">
        <f>IF(COUNTIF(P6:P66,"&gt;0")=0,0%,COUNTIF(P6:P66,"&gt;0")/(COUNTIF(P6:P66,"&lt;=0")+COUNTIF(P6:P66,"&gt;0")))</f>
        <v>1</v>
      </c>
      <c r="R1" s="247"/>
    </row>
    <row r="2" spans="1:19" ht="15.6" customHeight="1" x14ac:dyDescent="0.2">
      <c r="B2" s="237"/>
      <c r="C2" s="243" t="str">
        <f>Main!C2</f>
        <v>ANNUAL PERFORMANCE REPORTING</v>
      </c>
      <c r="D2" s="243"/>
      <c r="E2" s="238"/>
      <c r="F2" s="238"/>
      <c r="G2" s="238"/>
      <c r="H2" s="238"/>
      <c r="I2" s="261" t="s">
        <v>38</v>
      </c>
      <c r="J2" s="252">
        <f>COUNTIF(C6:C66,"Y")+COUNTIF(C6:C66,"N")</f>
        <v>3</v>
      </c>
      <c r="K2" s="248"/>
      <c r="L2" s="261" t="s">
        <v>40</v>
      </c>
      <c r="M2" s="254">
        <f>COUNT(G7,G9,G11,G13,G15,G17,G19,G21,G23,G25,G27,G29,G31,G33,G35,G37,G39,G41,G43,G45,G47,G49,G51,G53,G55,G57,G59,G61,G63,G65)</f>
        <v>3</v>
      </c>
      <c r="N2" s="254"/>
      <c r="O2" s="249"/>
      <c r="P2" s="263" t="s">
        <v>42</v>
      </c>
      <c r="Q2" s="257">
        <f>IF(COUNTIF(Q6:Q66,"&gt;0")=0,0%,COUNTIF(Q6:Q66,"&gt;0")/(COUNTIF(Q6:Q66,"&lt;=0")+COUNTIF(Q6:Q66,"&gt;0")))</f>
        <v>1</v>
      </c>
      <c r="R2" s="301"/>
    </row>
    <row r="3" spans="1:19" ht="15.6" customHeight="1" x14ac:dyDescent="0.2">
      <c r="B3" s="279"/>
      <c r="C3" s="280">
        <v>8</v>
      </c>
      <c r="D3" s="245" t="str">
        <f>Main!L27</f>
        <v>IT</v>
      </c>
      <c r="E3" s="302"/>
      <c r="F3" s="303"/>
      <c r="G3" s="244"/>
      <c r="H3" s="244"/>
      <c r="I3" s="261" t="s">
        <v>39</v>
      </c>
      <c r="J3" s="252">
        <f>COUNTIF(D6:D66,"Y")</f>
        <v>3</v>
      </c>
      <c r="K3" s="248"/>
      <c r="L3" s="261" t="s">
        <v>36</v>
      </c>
      <c r="M3" s="255">
        <f>IF(ISERROR(COUNTIF(C6:C66,"Y")/(COUNTIF(C6:C66,"Y")+COUNTIF(C6:C66,"N"))),0,COUNTIF(C6:C66,"Y")/(COUNTIF(C6:C66,"Y")+COUNTIF(C6:C66,"N")))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8.7150680091856642E-2</v>
      </c>
      <c r="R3" s="301"/>
    </row>
    <row r="4" spans="1:19" s="281" customFormat="1" ht="14.45" customHeight="1" x14ac:dyDescent="0.25">
      <c r="B4" s="225"/>
      <c r="C4" s="226"/>
      <c r="D4" s="226"/>
      <c r="E4" s="304" t="s">
        <v>3</v>
      </c>
      <c r="F4" s="305"/>
      <c r="G4" s="305"/>
      <c r="H4" s="305"/>
      <c r="I4" s="262" t="s">
        <v>25</v>
      </c>
      <c r="J4" s="253">
        <f>SUM(R6:R66)</f>
        <v>6</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4.9358640904103433E-2</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223</v>
      </c>
      <c r="E6" s="307"/>
      <c r="F6" s="307"/>
      <c r="G6" s="308"/>
      <c r="H6" s="308"/>
      <c r="I6" s="309"/>
      <c r="J6" s="309"/>
      <c r="K6" s="310"/>
      <c r="L6" s="310"/>
      <c r="M6" s="310"/>
      <c r="N6" s="310"/>
      <c r="O6" s="228"/>
      <c r="P6" s="229"/>
      <c r="Q6" s="229"/>
      <c r="R6" s="240"/>
    </row>
    <row r="7" spans="1:19" s="281" customFormat="1" ht="30" customHeight="1" x14ac:dyDescent="0.2">
      <c r="A7" s="283"/>
      <c r="B7" s="286">
        <v>1</v>
      </c>
      <c r="C7" s="311" t="s">
        <v>23</v>
      </c>
      <c r="D7" s="312" t="s">
        <v>23</v>
      </c>
      <c r="E7" s="313" t="s">
        <v>8</v>
      </c>
      <c r="F7" s="314" t="s">
        <v>224</v>
      </c>
      <c r="G7" s="315">
        <v>0.85</v>
      </c>
      <c r="H7" s="316" t="s">
        <v>4</v>
      </c>
      <c r="I7" s="317">
        <v>0.81</v>
      </c>
      <c r="J7" s="318">
        <v>0.82</v>
      </c>
      <c r="K7" s="318">
        <v>0.84399999999999997</v>
      </c>
      <c r="L7" s="318">
        <v>0.86</v>
      </c>
      <c r="M7" s="318">
        <v>0.86499999999999999</v>
      </c>
      <c r="N7" s="318">
        <v>0.873</v>
      </c>
      <c r="O7" s="285"/>
      <c r="P7" s="284">
        <f>IF(H7="p",(IF(ISNUMBER(N7),IF(ISNUMBER(G7),(N7-G7)/ABS(G7),"NA"),"NA")),IF(H7="q",(IF(ISNUMBER(N7),IF(ISNUMBER(G7),(G7-N7)/ABS(N7),"NA"),"NA")),"NA"))</f>
        <v>2.7058823529411788E-2</v>
      </c>
      <c r="Q7" s="287">
        <f>IF(H7="p",(IF(ISNUMBER(N7),IF(ISNUMBER(M7),(N7-M7)/ABS(M7),"NA"),"NA")),IF(H7="q",(IF(ISNUMBER(N7),IF(ISNUMBER(M7),(M7-N7)/ABS(N7),"NA"),"NA")),"NA"))</f>
        <v>9.2485549132948052E-3</v>
      </c>
      <c r="R7" s="289">
        <f>IF(OR(H7="p",H7="q"),COUNTIF(C7:D7,"Y"),0)</f>
        <v>2</v>
      </c>
      <c r="S7" s="283"/>
    </row>
    <row r="8" spans="1:19" s="281" customFormat="1" ht="18" customHeight="1" x14ac:dyDescent="0.2">
      <c r="A8" s="283"/>
      <c r="B8" s="286"/>
      <c r="C8" s="319"/>
      <c r="D8" s="307" t="s">
        <v>225</v>
      </c>
      <c r="E8" s="307"/>
      <c r="F8" s="307"/>
      <c r="G8" s="320"/>
      <c r="H8" s="308"/>
      <c r="I8" s="310"/>
      <c r="J8" s="310"/>
      <c r="K8" s="310"/>
      <c r="L8" s="310"/>
      <c r="M8" s="310"/>
      <c r="N8" s="310"/>
      <c r="O8" s="228"/>
      <c r="P8" s="229"/>
      <c r="Q8" s="229"/>
      <c r="R8" s="240"/>
    </row>
    <row r="9" spans="1:19" s="281" customFormat="1" ht="30" customHeight="1" x14ac:dyDescent="0.2">
      <c r="A9" s="283"/>
      <c r="B9" s="286">
        <v>2</v>
      </c>
      <c r="C9" s="311" t="s">
        <v>23</v>
      </c>
      <c r="D9" s="312" t="s">
        <v>23</v>
      </c>
      <c r="E9" s="313" t="s">
        <v>8</v>
      </c>
      <c r="F9" s="314" t="s">
        <v>226</v>
      </c>
      <c r="G9" s="321">
        <v>0.92500000000000004</v>
      </c>
      <c r="H9" s="316" t="s">
        <v>4</v>
      </c>
      <c r="I9" s="322">
        <v>0.7</v>
      </c>
      <c r="J9" s="322">
        <v>0.9</v>
      </c>
      <c r="K9" s="322">
        <v>0.91</v>
      </c>
      <c r="L9" s="322">
        <v>0.92</v>
      </c>
      <c r="M9" s="322">
        <v>0.92600000000000005</v>
      </c>
      <c r="N9" s="322">
        <v>0.93</v>
      </c>
      <c r="O9" s="285"/>
      <c r="P9" s="284">
        <f>IF(H9="p",(IF(ISNUMBER(N9),IF(ISNUMBER(G9),(N9-G9)/ABS(G9),"NA"),"NA")),IF(H9="q",(IF(ISNUMBER(N9),IF(ISNUMBER(G9),(G9-N9)/ABS(N9),"NA"),"NA")),"NA"))</f>
        <v>5.40540540540541E-3</v>
      </c>
      <c r="Q9" s="287">
        <f>IF(H9="p",(IF(ISNUMBER(N9),IF(ISNUMBER(M9),(N9-M9)/ABS(M9),"NA"),"NA")),IF(H9="q",(IF(ISNUMBER(N9),IF(ISNUMBER(M9),(M9-N9)/ABS(N9),"NA"),"NA")),"NA"))</f>
        <v>4.3196544276457921E-3</v>
      </c>
      <c r="R9" s="289">
        <f>IF(OR(H9="p",H9="q"),COUNTIF(C9:D9,"Y"),0)</f>
        <v>2</v>
      </c>
      <c r="S9" s="283"/>
    </row>
    <row r="10" spans="1:19" s="281" customFormat="1" ht="18" customHeight="1" x14ac:dyDescent="0.2">
      <c r="A10" s="283"/>
      <c r="B10" s="286"/>
      <c r="C10" s="319"/>
      <c r="D10" s="307" t="s">
        <v>227</v>
      </c>
      <c r="E10" s="307"/>
      <c r="F10" s="307"/>
      <c r="G10" s="320"/>
      <c r="H10" s="308"/>
      <c r="I10" s="310"/>
      <c r="J10" s="310"/>
      <c r="K10" s="310"/>
      <c r="L10" s="310"/>
      <c r="M10" s="310"/>
      <c r="N10" s="310"/>
      <c r="O10" s="228"/>
      <c r="P10" s="229"/>
      <c r="Q10" s="229"/>
      <c r="R10" s="240"/>
    </row>
    <row r="11" spans="1:19" s="281" customFormat="1" ht="37.5" customHeight="1" x14ac:dyDescent="0.2">
      <c r="A11" s="283"/>
      <c r="B11" s="286">
        <v>3</v>
      </c>
      <c r="C11" s="311" t="s">
        <v>23</v>
      </c>
      <c r="D11" s="312" t="s">
        <v>23</v>
      </c>
      <c r="E11" s="313" t="s">
        <v>8</v>
      </c>
      <c r="F11" s="314" t="s">
        <v>228</v>
      </c>
      <c r="G11" s="315">
        <v>0.9</v>
      </c>
      <c r="H11" s="316" t="s">
        <v>4</v>
      </c>
      <c r="I11" s="317">
        <v>0.87</v>
      </c>
      <c r="J11" s="318">
        <v>0.87729999999999997</v>
      </c>
      <c r="K11" s="318">
        <v>0.88</v>
      </c>
      <c r="L11" s="318">
        <v>0.89</v>
      </c>
      <c r="M11" s="318">
        <v>0.9</v>
      </c>
      <c r="N11" s="318">
        <v>0.91</v>
      </c>
      <c r="O11" s="285"/>
      <c r="P11" s="284">
        <f>IF(H11="p",(IF(ISNUMBER(N11),IF(ISNUMBER(G11),(N11-G11)/ABS(G11),"NA"),"NA")),IF(H11="q",(IF(ISNUMBER(N11),IF(ISNUMBER(G11),(G11-N11)/ABS(N11),"NA"),"NA")),"NA"))</f>
        <v>1.111111111111112E-2</v>
      </c>
      <c r="Q11" s="287">
        <f>IF(H11="p",(IF(ISNUMBER(N11),IF(ISNUMBER(M11),(N11-M11)/ABS(M11),"NA"),"NA")),IF(H11="q",(IF(ISNUMBER(N11),IF(ISNUMBER(M11),(M11-N11)/ABS(N11),"NA"),"NA")),"NA"))</f>
        <v>1.111111111111112E-2</v>
      </c>
      <c r="R11" s="289">
        <f>IF(OR(H11="p",H11="q"),COUNTIF(C11:D11,"Y"),0)</f>
        <v>2</v>
      </c>
      <c r="S11" s="283"/>
    </row>
    <row r="12" spans="1:19" s="281" customFormat="1" ht="18" customHeight="1" x14ac:dyDescent="0.2">
      <c r="A12" s="283"/>
      <c r="B12" s="286"/>
      <c r="C12" s="319"/>
      <c r="D12" s="307"/>
      <c r="E12" s="307"/>
      <c r="F12" s="307"/>
      <c r="G12" s="308"/>
      <c r="H12" s="308"/>
      <c r="I12" s="309"/>
      <c r="J12" s="309"/>
      <c r="K12" s="310"/>
      <c r="L12" s="310"/>
      <c r="M12" s="310"/>
      <c r="N12" s="310"/>
      <c r="O12" s="228"/>
      <c r="P12" s="229"/>
      <c r="Q12" s="229"/>
      <c r="R12" s="240"/>
    </row>
    <row r="13" spans="1:19" s="281" customFormat="1" ht="30" hidden="1" customHeight="1" x14ac:dyDescent="0.2">
      <c r="A13" s="283"/>
      <c r="B13" s="286">
        <v>4</v>
      </c>
      <c r="C13" s="311"/>
      <c r="D13" s="312"/>
      <c r="E13" s="313"/>
      <c r="F13" s="314"/>
      <c r="G13" s="323"/>
      <c r="H13" s="316"/>
      <c r="I13" s="324"/>
      <c r="J13" s="324"/>
      <c r="K13" s="324"/>
      <c r="L13" s="324"/>
      <c r="M13" s="324"/>
      <c r="N13" s="324"/>
      <c r="O13" s="285"/>
      <c r="P13" s="284" t="str">
        <f>IF(H13="p",(IF(ISNUMBER(M13),IF(ISNUMBER(G13),(M13-G13)/ABS(G13),"NA"),"NA")),IF(H13="q",(IF(ISNUMBER(M13),IF(ISNUMBER(G13),(G13-M13)/ABS(M13),"NA"),"NA")),"NA"))</f>
        <v>NA</v>
      </c>
      <c r="Q13" s="287" t="str">
        <f>IF(H13="p",(IF(ISNUMBER(M13),IF(ISNUMBER(L13),(M13-L13)/ABS(L13),"NA"),"NA")),IF(H13="q",(IF(ISNUMBER(M13),IF(ISNUMBER(L13),(L13-M13)/ABS(M13),"NA"),"NA")),"NA"))</f>
        <v>NA</v>
      </c>
      <c r="R13" s="289">
        <f>IF(OR(H13="p",H13="q"),COUNTIF(C13:D13,"Y"),0)</f>
        <v>0</v>
      </c>
      <c r="S13" s="283"/>
    </row>
    <row r="14" spans="1:19" s="281" customFormat="1" ht="18" hidden="1" customHeight="1" x14ac:dyDescent="0.2">
      <c r="A14" s="283"/>
      <c r="B14" s="286"/>
      <c r="C14" s="319"/>
      <c r="D14" s="307"/>
      <c r="E14" s="307"/>
      <c r="F14" s="307"/>
      <c r="G14" s="308"/>
      <c r="H14" s="308"/>
      <c r="I14" s="309"/>
      <c r="J14" s="309"/>
      <c r="K14" s="310"/>
      <c r="L14" s="310"/>
      <c r="M14" s="310"/>
      <c r="N14" s="310"/>
      <c r="O14" s="228"/>
      <c r="P14" s="229"/>
      <c r="Q14" s="229"/>
      <c r="R14" s="240"/>
    </row>
    <row r="15" spans="1:19" s="281" customFormat="1" ht="30" hidden="1" customHeight="1" x14ac:dyDescent="0.2">
      <c r="A15" s="283"/>
      <c r="B15" s="286">
        <v>5</v>
      </c>
      <c r="C15" s="311"/>
      <c r="D15" s="312"/>
      <c r="E15" s="313"/>
      <c r="F15" s="314"/>
      <c r="G15" s="323"/>
      <c r="H15" s="316"/>
      <c r="I15" s="324"/>
      <c r="J15" s="324"/>
      <c r="K15" s="324"/>
      <c r="L15" s="324"/>
      <c r="M15" s="324"/>
      <c r="N15" s="324"/>
      <c r="O15" s="285"/>
      <c r="P15" s="284" t="str">
        <f>IF(H15="p",(IF(ISNUMBER(M15),IF(ISNUMBER(G15),(M15-G15)/ABS(G15),"NA"),"NA")),IF(H15="q",(IF(ISNUMBER(M15),IF(ISNUMBER(G15),(G15-M15)/ABS(M15),"NA"),"NA")),"NA"))</f>
        <v>NA</v>
      </c>
      <c r="Q15" s="287" t="str">
        <f>IF(H15="p",(IF(ISNUMBER(M15),IF(ISNUMBER(L15),(M15-L15)/ABS(L15),"NA"),"NA")),IF(H15="q",(IF(ISNUMBER(M15),IF(ISNUMBER(L15),(L15-M15)/ABS(M15),"NA"),"NA")),"NA"))</f>
        <v>NA</v>
      </c>
      <c r="R15" s="289">
        <f>IF(OR(H15="p",H15="q"),COUNTIF(C15:D15,"Y"),0)</f>
        <v>0</v>
      </c>
      <c r="S15" s="283"/>
    </row>
    <row r="16" spans="1:19" s="281" customFormat="1" ht="18" hidden="1" customHeight="1" x14ac:dyDescent="0.2">
      <c r="A16" s="283"/>
      <c r="B16" s="286"/>
      <c r="C16" s="319"/>
      <c r="D16" s="307"/>
      <c r="E16" s="307"/>
      <c r="F16" s="307"/>
      <c r="G16" s="308"/>
      <c r="H16" s="308"/>
      <c r="I16" s="309"/>
      <c r="J16" s="309"/>
      <c r="K16" s="310"/>
      <c r="L16" s="310"/>
      <c r="M16" s="310"/>
      <c r="N16" s="310"/>
      <c r="O16" s="228"/>
      <c r="P16" s="229"/>
      <c r="Q16" s="229"/>
      <c r="R16" s="240"/>
    </row>
    <row r="17" spans="1:19" s="281" customFormat="1" ht="30" hidden="1" customHeight="1" x14ac:dyDescent="0.2">
      <c r="A17" s="283"/>
      <c r="B17" s="286">
        <v>6</v>
      </c>
      <c r="C17" s="311"/>
      <c r="D17" s="312"/>
      <c r="E17" s="313"/>
      <c r="F17" s="314"/>
      <c r="G17" s="323"/>
      <c r="H17" s="316"/>
      <c r="I17" s="318"/>
      <c r="J17" s="318"/>
      <c r="K17" s="318"/>
      <c r="L17" s="318"/>
      <c r="M17" s="318"/>
      <c r="N17" s="318"/>
      <c r="O17" s="285"/>
      <c r="P17" s="284" t="str">
        <f>IF(H17="p",(IF(ISNUMBER(M17),IF(ISNUMBER(G17),(M17-G17)/ABS(G17),"NA"),"NA")),IF(H17="q",(IF(ISNUMBER(M17),IF(ISNUMBER(G17),(G17-M17)/ABS(M17),"NA"),"NA")),"NA"))</f>
        <v>NA</v>
      </c>
      <c r="Q17" s="287" t="str">
        <f>IF(H17="p",(IF(ISNUMBER(M17),IF(ISNUMBER(L17),(M17-L17)/ABS(L17),"NA"),"NA")),IF(H17="q",(IF(ISNUMBER(M17),IF(ISNUMBER(L17),(L17-M17)/ABS(M17),"NA"),"NA")),"NA"))</f>
        <v>NA</v>
      </c>
      <c r="R17" s="289">
        <f>IF(OR(H17="p",H17="q"),COUNTIF(C17:D17,"Y"),0)</f>
        <v>0</v>
      </c>
      <c r="S17" s="283"/>
    </row>
    <row r="18" spans="1:19" s="281" customFormat="1" ht="18" hidden="1" customHeight="1" x14ac:dyDescent="0.2">
      <c r="A18" s="283"/>
      <c r="B18" s="233"/>
      <c r="C18" s="319"/>
      <c r="D18" s="307"/>
      <c r="E18" s="307"/>
      <c r="F18" s="307"/>
      <c r="G18" s="308"/>
      <c r="H18" s="308"/>
      <c r="I18" s="309"/>
      <c r="J18" s="309"/>
      <c r="K18" s="310"/>
      <c r="L18" s="310"/>
      <c r="M18" s="310"/>
      <c r="N18" s="310"/>
      <c r="O18" s="228"/>
      <c r="P18" s="229"/>
      <c r="Q18" s="229"/>
      <c r="R18" s="240"/>
    </row>
    <row r="19" spans="1:19" s="281" customFormat="1" ht="30" hidden="1" customHeight="1" x14ac:dyDescent="0.2">
      <c r="A19" s="283"/>
      <c r="B19" s="286">
        <v>7</v>
      </c>
      <c r="C19" s="311"/>
      <c r="D19" s="312"/>
      <c r="E19" s="313"/>
      <c r="F19" s="314"/>
      <c r="G19" s="323"/>
      <c r="H19" s="316"/>
      <c r="I19" s="318"/>
      <c r="J19" s="318"/>
      <c r="K19" s="318"/>
      <c r="L19" s="318"/>
      <c r="M19" s="318"/>
      <c r="N19" s="318"/>
      <c r="O19" s="285"/>
      <c r="P19" s="284" t="str">
        <f>IF(H19="p",(IF(ISNUMBER(M19),IF(ISNUMBER(G19),(M19-G19)/ABS(G19),"NA"),"NA")),IF(H19="q",(IF(ISNUMBER(M19),IF(ISNUMBER(G19),(G19-M19)/ABS(M19),"NA"),"NA")),"NA"))</f>
        <v>NA</v>
      </c>
      <c r="Q19" s="287" t="str">
        <f>IF(H19="p",(IF(ISNUMBER(M19),IF(ISNUMBER(L19),(M19-L19)/ABS(L19),"NA"),"NA")),IF(H19="q",(IF(ISNUMBER(M19),IF(ISNUMBER(L19),(L19-M19)/ABS(M19),"NA"),"NA")),"NA"))</f>
        <v>NA</v>
      </c>
      <c r="R19" s="289">
        <f>IF(OR(H19="p",H19="q"),COUNTIF(C19:D19,"Y"),0)</f>
        <v>0</v>
      </c>
      <c r="S19" s="283"/>
    </row>
    <row r="20" spans="1:19" s="281" customFormat="1" ht="18" hidden="1" customHeight="1" x14ac:dyDescent="0.2">
      <c r="A20" s="283"/>
      <c r="B20" s="233"/>
      <c r="C20" s="319"/>
      <c r="D20" s="307"/>
      <c r="E20" s="307"/>
      <c r="F20" s="307"/>
      <c r="G20" s="308"/>
      <c r="H20" s="308"/>
      <c r="I20" s="309"/>
      <c r="J20" s="309"/>
      <c r="K20" s="310"/>
      <c r="L20" s="310"/>
      <c r="M20" s="310"/>
      <c r="N20" s="310"/>
      <c r="O20" s="228"/>
      <c r="P20" s="229"/>
      <c r="Q20" s="229"/>
      <c r="R20" s="240"/>
    </row>
    <row r="21" spans="1:19" s="281" customFormat="1" ht="30" hidden="1" customHeight="1" x14ac:dyDescent="0.2">
      <c r="A21" s="283"/>
      <c r="B21" s="286">
        <v>8</v>
      </c>
      <c r="C21" s="311"/>
      <c r="D21" s="312"/>
      <c r="E21" s="313"/>
      <c r="F21" s="314"/>
      <c r="G21" s="323"/>
      <c r="H21" s="316"/>
      <c r="I21" s="324"/>
      <c r="J21" s="324"/>
      <c r="K21" s="324"/>
      <c r="L21" s="324"/>
      <c r="M21" s="324"/>
      <c r="N21" s="324"/>
      <c r="O21" s="285"/>
      <c r="P21" s="284" t="str">
        <f>IF(H21="p",(IF(ISNUMBER(M21),IF(ISNUMBER(G21),(M21-G21)/ABS(G21),"NA"),"NA")),IF(H21="q",(IF(ISNUMBER(M21),IF(ISNUMBER(G21),(G21-M21)/ABS(M21),"NA"),"NA")),"NA"))</f>
        <v>NA</v>
      </c>
      <c r="Q21" s="287" t="str">
        <f>IF(H21="p",(IF(ISNUMBER(M21),IF(ISNUMBER(L21),(M21-L21)/ABS(L21),"NA"),"NA")),IF(H21="q",(IF(ISNUMBER(M21),IF(ISNUMBER(L21),(L21-M21)/ABS(M21),"NA"),"NA")),"NA"))</f>
        <v>NA</v>
      </c>
      <c r="R21" s="289">
        <f>IF(OR(H21="p",H21="q"),COUNTIF(C21:D21,"Y"),0)</f>
        <v>0</v>
      </c>
      <c r="S21" s="283"/>
    </row>
    <row r="22" spans="1:19" s="281" customFormat="1" ht="18" hidden="1"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5"/>
      <c r="J23" s="325"/>
      <c r="K23" s="325"/>
      <c r="L23" s="325"/>
      <c r="M23" s="325"/>
      <c r="N23" s="325"/>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4"/>
      <c r="J29" s="324"/>
      <c r="K29" s="324"/>
      <c r="L29" s="324"/>
      <c r="M29" s="324"/>
      <c r="N29" s="324"/>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6"/>
      <c r="J35" s="326"/>
      <c r="K35" s="326"/>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DB0F" sqref="C7:D7 C9:D9 C11:D11 N7 N9 N11" name="Περιοχή1" securityDescriptor="O:WDG:WDD:(A;;CC;;;S-1-5-21-1060284298-1004336348-1801674531-1160)(A;;CC;;;S-1-5-21-1060284298-1004336348-1801674531-4773)"/>
  </protectedRanges>
  <mergeCells count="2">
    <mergeCell ref="C1:H1"/>
    <mergeCell ref="B5:C5"/>
  </mergeCells>
  <conditionalFormatting sqref="I13:N13 I15:N15 M11:N11 I23:N23 I17:N19 I37:N43 I45:N51 I53:N59 I61:N65 I21:N21 I25:N25 I27:N35 M9:N9 M7:N7">
    <cfRule type="beginsWith" dxfId="9357" priority="3142" operator="beginsWith" text="NA">
      <formula>LEFT(I7,LEN("NA"))="NA"</formula>
    </cfRule>
  </conditionalFormatting>
  <conditionalFormatting sqref="I31:N31 I33:N33 I23:N23 I19:N19 I17:N17 I15:N15 I13:N13 M11:N11 I35:N35 I37:N37 I39:N39 I41:N41 I43:N43 I45:N45 I47:N47 I49:N49 I51:N51 I53:N53 I55:N55 I57:N57 I59:N59 I61:N61 I63:N63 I65:N65 I21:N21 I25:N25 I27:N27 I29:N29 M7:N7 M9:N9">
    <cfRule type="cellIs" dxfId="9356" priority="3141" operator="equal">
      <formula>"?"</formula>
    </cfRule>
  </conditionalFormatting>
  <conditionalFormatting sqref="C6:C66">
    <cfRule type="cellIs" dxfId="9355" priority="3139" operator="equal">
      <formula>"N"</formula>
    </cfRule>
    <cfRule type="cellIs" dxfId="9354" priority="3140" operator="equal">
      <formula>"Y"</formula>
    </cfRule>
  </conditionalFormatting>
  <conditionalFormatting sqref="H65 H63 H61 H59 H57 H55 H53 H51 H49 H47 H45 H43 H41 H39 H37 H35 H33 H31 H23 H21 H19 H17 H15 H13 H25 H27 H29">
    <cfRule type="cellIs" dxfId="9353" priority="3137" operator="equal">
      <formula>"q"</formula>
    </cfRule>
  </conditionalFormatting>
  <conditionalFormatting sqref="P18:Q18 P28:Q28 P38:Q38 P46:Q46 P54:Q54 P62:Q62 P30:Q30 P32:Q32 P34:Q34 P40:Q40 P42:Q42 P48:Q48 P50:Q50 P56:Q56 P58:Q58 P64:Q64">
    <cfRule type="cellIs" dxfId="9352" priority="3135" stopIfTrue="1" operator="lessThan">
      <formula>0</formula>
    </cfRule>
    <cfRule type="cellIs" dxfId="9351" priority="3136" stopIfTrue="1" operator="greaterThan">
      <formula>0</formula>
    </cfRule>
  </conditionalFormatting>
  <conditionalFormatting sqref="P7:Q7">
    <cfRule type="cellIs" dxfId="9350" priority="3133" stopIfTrue="1" operator="lessThan">
      <formula>0</formula>
    </cfRule>
    <cfRule type="cellIs" dxfId="9349" priority="3134" stopIfTrue="1" operator="greaterThan">
      <formula>0</formula>
    </cfRule>
  </conditionalFormatting>
  <conditionalFormatting sqref="P7:Q7">
    <cfRule type="cellIs" dxfId="9348" priority="3131" stopIfTrue="1" operator="lessThan">
      <formula>0</formula>
    </cfRule>
    <cfRule type="cellIs" dxfId="9347" priority="3132" stopIfTrue="1" operator="greaterThan">
      <formula>0</formula>
    </cfRule>
  </conditionalFormatting>
  <conditionalFormatting sqref="P7:Q7">
    <cfRule type="cellIs" dxfId="9346" priority="3129" stopIfTrue="1" operator="lessThan">
      <formula>0</formula>
    </cfRule>
    <cfRule type="cellIs" dxfId="9345" priority="3130" stopIfTrue="1" operator="greaterThan">
      <formula>0</formula>
    </cfRule>
  </conditionalFormatting>
  <conditionalFormatting sqref="P7:Q7">
    <cfRule type="cellIs" dxfId="9344" priority="3127" stopIfTrue="1" operator="lessThan">
      <formula>0</formula>
    </cfRule>
    <cfRule type="cellIs" dxfId="9343" priority="3128" stopIfTrue="1" operator="greaterThan">
      <formula>0</formula>
    </cfRule>
  </conditionalFormatting>
  <conditionalFormatting sqref="P7:Q7">
    <cfRule type="cellIs" dxfId="9342" priority="3125" stopIfTrue="1" operator="lessThan">
      <formula>0</formula>
    </cfRule>
    <cfRule type="cellIs" dxfId="9341" priority="3126" stopIfTrue="1" operator="greaterThan">
      <formula>0</formula>
    </cfRule>
  </conditionalFormatting>
  <conditionalFormatting sqref="P7:Q7">
    <cfRule type="cellIs" dxfId="9340" priority="3123" stopIfTrue="1" operator="lessThan">
      <formula>0</formula>
    </cfRule>
    <cfRule type="cellIs" dxfId="9339" priority="3124" stopIfTrue="1" operator="greaterThan">
      <formula>0</formula>
    </cfRule>
  </conditionalFormatting>
  <conditionalFormatting sqref="P7:Q7">
    <cfRule type="cellIs" dxfId="9338" priority="3121" stopIfTrue="1" operator="lessThan">
      <formula>0</formula>
    </cfRule>
    <cfRule type="cellIs" dxfId="9337" priority="3122" stopIfTrue="1" operator="greaterThan">
      <formula>0</formula>
    </cfRule>
  </conditionalFormatting>
  <conditionalFormatting sqref="P7:Q7">
    <cfRule type="cellIs" dxfId="9336" priority="3119" stopIfTrue="1" operator="lessThan">
      <formula>0</formula>
    </cfRule>
    <cfRule type="cellIs" dxfId="9335" priority="3120" stopIfTrue="1" operator="greaterThan">
      <formula>0</formula>
    </cfRule>
  </conditionalFormatting>
  <conditionalFormatting sqref="P7:Q7">
    <cfRule type="cellIs" dxfId="9334" priority="3117" stopIfTrue="1" operator="lessThan">
      <formula>0</formula>
    </cfRule>
    <cfRule type="cellIs" dxfId="9333" priority="3118" stopIfTrue="1" operator="greaterThan">
      <formula>0</formula>
    </cfRule>
  </conditionalFormatting>
  <conditionalFormatting sqref="P7:Q7">
    <cfRule type="cellIs" dxfId="9332" priority="3115" stopIfTrue="1" operator="lessThan">
      <formula>0</formula>
    </cfRule>
    <cfRule type="cellIs" dxfId="9331" priority="3116" stopIfTrue="1" operator="greaterThan">
      <formula>0</formula>
    </cfRule>
  </conditionalFormatting>
  <conditionalFormatting sqref="P7:Q7">
    <cfRule type="cellIs" dxfId="9330" priority="3113" stopIfTrue="1" operator="lessThan">
      <formula>0</formula>
    </cfRule>
    <cfRule type="cellIs" dxfId="9329" priority="3114" stopIfTrue="1" operator="greaterThan">
      <formula>0</formula>
    </cfRule>
  </conditionalFormatting>
  <conditionalFormatting sqref="P7:Q7">
    <cfRule type="cellIs" dxfId="9328" priority="3111" stopIfTrue="1" operator="lessThan">
      <formula>0</formula>
    </cfRule>
    <cfRule type="cellIs" dxfId="9327" priority="3112" stopIfTrue="1" operator="greaterThan">
      <formula>0</formula>
    </cfRule>
  </conditionalFormatting>
  <conditionalFormatting sqref="P7:Q7">
    <cfRule type="cellIs" dxfId="9326" priority="3109" stopIfTrue="1" operator="lessThan">
      <formula>0</formula>
    </cfRule>
    <cfRule type="cellIs" dxfId="9325" priority="3110" stopIfTrue="1" operator="greaterThan">
      <formula>0</formula>
    </cfRule>
  </conditionalFormatting>
  <conditionalFormatting sqref="P7:Q7">
    <cfRule type="cellIs" dxfId="9324" priority="3107" stopIfTrue="1" operator="lessThan">
      <formula>0</formula>
    </cfRule>
    <cfRule type="cellIs" dxfId="9323" priority="3108" stopIfTrue="1" operator="greaterThan">
      <formula>0</formula>
    </cfRule>
  </conditionalFormatting>
  <conditionalFormatting sqref="P7:Q7">
    <cfRule type="cellIs" dxfId="9322" priority="3105" stopIfTrue="1" operator="lessThan">
      <formula>0</formula>
    </cfRule>
    <cfRule type="cellIs" dxfId="9321" priority="3106" stopIfTrue="1" operator="greaterThan">
      <formula>0</formula>
    </cfRule>
  </conditionalFormatting>
  <conditionalFormatting sqref="P7:Q7">
    <cfRule type="cellIs" dxfId="9320" priority="3103" stopIfTrue="1" operator="lessThan">
      <formula>0</formula>
    </cfRule>
    <cfRule type="cellIs" dxfId="9319" priority="3104" stopIfTrue="1" operator="greaterThan">
      <formula>0</formula>
    </cfRule>
  </conditionalFormatting>
  <conditionalFormatting sqref="P7:Q7">
    <cfRule type="cellIs" dxfId="9318" priority="3101" stopIfTrue="1" operator="lessThan">
      <formula>0</formula>
    </cfRule>
    <cfRule type="cellIs" dxfId="9317" priority="3102" stopIfTrue="1" operator="greaterThan">
      <formula>0</formula>
    </cfRule>
  </conditionalFormatting>
  <conditionalFormatting sqref="P7:Q7">
    <cfRule type="cellIs" dxfId="9316" priority="3099" stopIfTrue="1" operator="lessThan">
      <formula>0</formula>
    </cfRule>
    <cfRule type="cellIs" dxfId="9315" priority="3100" stopIfTrue="1" operator="greaterThan">
      <formula>0</formula>
    </cfRule>
  </conditionalFormatting>
  <conditionalFormatting sqref="P7:Q7">
    <cfRule type="cellIs" dxfId="9314" priority="3097" stopIfTrue="1" operator="lessThan">
      <formula>0</formula>
    </cfRule>
    <cfRule type="cellIs" dxfId="9313" priority="3098" stopIfTrue="1" operator="greaterThan">
      <formula>0</formula>
    </cfRule>
  </conditionalFormatting>
  <conditionalFormatting sqref="P7:Q7">
    <cfRule type="cellIs" dxfId="9312" priority="3095" stopIfTrue="1" operator="lessThan">
      <formula>0</formula>
    </cfRule>
    <cfRule type="cellIs" dxfId="9311" priority="3096" stopIfTrue="1" operator="greaterThan">
      <formula>0</formula>
    </cfRule>
  </conditionalFormatting>
  <conditionalFormatting sqref="P7:Q7">
    <cfRule type="cellIs" dxfId="9310" priority="3093" stopIfTrue="1" operator="lessThan">
      <formula>0</formula>
    </cfRule>
    <cfRule type="cellIs" dxfId="9309" priority="3094" stopIfTrue="1" operator="greaterThan">
      <formula>0</formula>
    </cfRule>
  </conditionalFormatting>
  <conditionalFormatting sqref="P7:Q7">
    <cfRule type="cellIs" dxfId="9308" priority="3091" stopIfTrue="1" operator="lessThan">
      <formula>0</formula>
    </cfRule>
    <cfRule type="cellIs" dxfId="9307" priority="3092" stopIfTrue="1" operator="greaterThan">
      <formula>0</formula>
    </cfRule>
  </conditionalFormatting>
  <conditionalFormatting sqref="P7:Q7">
    <cfRule type="cellIs" dxfId="9306" priority="3089" stopIfTrue="1" operator="lessThan">
      <formula>0</formula>
    </cfRule>
    <cfRule type="cellIs" dxfId="9305" priority="3090" stopIfTrue="1" operator="greaterThan">
      <formula>0</formula>
    </cfRule>
  </conditionalFormatting>
  <conditionalFormatting sqref="P7:Q7">
    <cfRule type="cellIs" dxfId="9304" priority="3087" stopIfTrue="1" operator="lessThan">
      <formula>0</formula>
    </cfRule>
    <cfRule type="cellIs" dxfId="9303" priority="3088" stopIfTrue="1" operator="greaterThan">
      <formula>0</formula>
    </cfRule>
  </conditionalFormatting>
  <conditionalFormatting sqref="P7:Q7">
    <cfRule type="cellIs" dxfId="9302" priority="3085" stopIfTrue="1" operator="lessThan">
      <formula>0</formula>
    </cfRule>
    <cfRule type="cellIs" dxfId="9301" priority="3086" stopIfTrue="1" operator="greaterThan">
      <formula>0</formula>
    </cfRule>
  </conditionalFormatting>
  <conditionalFormatting sqref="P7:Q7">
    <cfRule type="cellIs" dxfId="9300" priority="3083" stopIfTrue="1" operator="lessThan">
      <formula>0</formula>
    </cfRule>
    <cfRule type="cellIs" dxfId="9299" priority="3084" stopIfTrue="1" operator="greaterThan">
      <formula>0</formula>
    </cfRule>
  </conditionalFormatting>
  <conditionalFormatting sqref="P7:Q7">
    <cfRule type="cellIs" dxfId="9298" priority="3081" stopIfTrue="1" operator="lessThan">
      <formula>0</formula>
    </cfRule>
    <cfRule type="cellIs" dxfId="9297" priority="3082" stopIfTrue="1" operator="greaterThan">
      <formula>0</formula>
    </cfRule>
  </conditionalFormatting>
  <conditionalFormatting sqref="P7:Q7">
    <cfRule type="cellIs" dxfId="9296" priority="3079" stopIfTrue="1" operator="lessThan">
      <formula>0</formula>
    </cfRule>
    <cfRule type="cellIs" dxfId="9295" priority="3080" stopIfTrue="1" operator="greaterThan">
      <formula>0</formula>
    </cfRule>
  </conditionalFormatting>
  <conditionalFormatting sqref="P7:Q7">
    <cfRule type="cellIs" dxfId="9294" priority="3077" stopIfTrue="1" operator="lessThan">
      <formula>0</formula>
    </cfRule>
    <cfRule type="cellIs" dxfId="9293" priority="3078" stopIfTrue="1" operator="greaterThan">
      <formula>0</formula>
    </cfRule>
  </conditionalFormatting>
  <conditionalFormatting sqref="P7:Q7">
    <cfRule type="cellIs" dxfId="9292" priority="3075" stopIfTrue="1" operator="lessThan">
      <formula>0</formula>
    </cfRule>
    <cfRule type="cellIs" dxfId="9291" priority="3076" stopIfTrue="1" operator="greaterThan">
      <formula>0</formula>
    </cfRule>
  </conditionalFormatting>
  <conditionalFormatting sqref="P7:Q7">
    <cfRule type="cellIs" dxfId="9290" priority="3073" stopIfTrue="1" operator="lessThan">
      <formula>0</formula>
    </cfRule>
    <cfRule type="cellIs" dxfId="9289" priority="3074" stopIfTrue="1" operator="greaterThan">
      <formula>0</formula>
    </cfRule>
  </conditionalFormatting>
  <conditionalFormatting sqref="P7:Q7">
    <cfRule type="cellIs" dxfId="9288" priority="3071" stopIfTrue="1" operator="lessThan">
      <formula>0</formula>
    </cfRule>
    <cfRule type="cellIs" dxfId="9287" priority="3072" stopIfTrue="1" operator="greaterThan">
      <formula>0</formula>
    </cfRule>
  </conditionalFormatting>
  <conditionalFormatting sqref="P7:Q7">
    <cfRule type="cellIs" dxfId="9286" priority="3069" stopIfTrue="1" operator="lessThan">
      <formula>0</formula>
    </cfRule>
    <cfRule type="cellIs" dxfId="9285" priority="3070" stopIfTrue="1" operator="greaterThan">
      <formula>0</formula>
    </cfRule>
  </conditionalFormatting>
  <conditionalFormatting sqref="P7:Q7">
    <cfRule type="cellIs" dxfId="9284" priority="3067" stopIfTrue="1" operator="lessThan">
      <formula>0</formula>
    </cfRule>
    <cfRule type="cellIs" dxfId="9283" priority="3068" stopIfTrue="1" operator="greaterThan">
      <formula>0</formula>
    </cfRule>
  </conditionalFormatting>
  <conditionalFormatting sqref="P7:Q7">
    <cfRule type="cellIs" dxfId="9282" priority="3065" stopIfTrue="1" operator="lessThan">
      <formula>0</formula>
    </cfRule>
    <cfRule type="cellIs" dxfId="9281" priority="3066" stopIfTrue="1" operator="greaterThan">
      <formula>0</formula>
    </cfRule>
  </conditionalFormatting>
  <conditionalFormatting sqref="P7:Q7">
    <cfRule type="cellIs" dxfId="9280" priority="3063" stopIfTrue="1" operator="lessThan">
      <formula>0</formula>
    </cfRule>
    <cfRule type="cellIs" dxfId="9279" priority="3064" stopIfTrue="1" operator="greaterThan">
      <formula>0</formula>
    </cfRule>
  </conditionalFormatting>
  <conditionalFormatting sqref="P7:Q7">
    <cfRule type="cellIs" dxfId="9278" priority="3061" stopIfTrue="1" operator="lessThan">
      <formula>0</formula>
    </cfRule>
    <cfRule type="cellIs" dxfId="9277" priority="3062" stopIfTrue="1" operator="greaterThan">
      <formula>0</formula>
    </cfRule>
  </conditionalFormatting>
  <conditionalFormatting sqref="P7:Q7">
    <cfRule type="cellIs" dxfId="9276" priority="3059" stopIfTrue="1" operator="lessThan">
      <formula>0</formula>
    </cfRule>
    <cfRule type="cellIs" dxfId="9275" priority="3060" stopIfTrue="1" operator="greaterThan">
      <formula>0</formula>
    </cfRule>
  </conditionalFormatting>
  <conditionalFormatting sqref="P7:Q7">
    <cfRule type="cellIs" dxfId="9274" priority="3057" stopIfTrue="1" operator="lessThan">
      <formula>0</formula>
    </cfRule>
    <cfRule type="cellIs" dxfId="9273" priority="3058" stopIfTrue="1" operator="greaterThan">
      <formula>0</formula>
    </cfRule>
  </conditionalFormatting>
  <conditionalFormatting sqref="P7:Q7">
    <cfRule type="cellIs" dxfId="9272" priority="3055" stopIfTrue="1" operator="lessThan">
      <formula>0</formula>
    </cfRule>
    <cfRule type="cellIs" dxfId="9271" priority="3056" stopIfTrue="1" operator="greaterThan">
      <formula>0</formula>
    </cfRule>
  </conditionalFormatting>
  <conditionalFormatting sqref="P7:Q7">
    <cfRule type="cellIs" dxfId="9270" priority="3053" stopIfTrue="1" operator="lessThan">
      <formula>0</formula>
    </cfRule>
    <cfRule type="cellIs" dxfId="9269" priority="3054" stopIfTrue="1" operator="greaterThan">
      <formula>0</formula>
    </cfRule>
  </conditionalFormatting>
  <conditionalFormatting sqref="P7:Q7">
    <cfRule type="cellIs" dxfId="9268" priority="3051" stopIfTrue="1" operator="lessThan">
      <formula>0</formula>
    </cfRule>
    <cfRule type="cellIs" dxfId="9267" priority="3052" stopIfTrue="1" operator="greaterThan">
      <formula>0</formula>
    </cfRule>
  </conditionalFormatting>
  <conditionalFormatting sqref="P13:Q13">
    <cfRule type="cellIs" dxfId="9266" priority="2881" stopIfTrue="1" operator="lessThan">
      <formula>0</formula>
    </cfRule>
    <cfRule type="cellIs" dxfId="9265" priority="2882" stopIfTrue="1" operator="greaterThan">
      <formula>0</formula>
    </cfRule>
  </conditionalFormatting>
  <conditionalFormatting sqref="P13:Q13">
    <cfRule type="cellIs" dxfId="9264" priority="2879" stopIfTrue="1" operator="lessThan">
      <formula>0</formula>
    </cfRule>
    <cfRule type="cellIs" dxfId="9263" priority="2880" stopIfTrue="1" operator="greaterThan">
      <formula>0</formula>
    </cfRule>
  </conditionalFormatting>
  <conditionalFormatting sqref="P13:Q13">
    <cfRule type="cellIs" dxfId="9262" priority="2877" stopIfTrue="1" operator="lessThan">
      <formula>0</formula>
    </cfRule>
    <cfRule type="cellIs" dxfId="9261" priority="2878" stopIfTrue="1" operator="greaterThan">
      <formula>0</formula>
    </cfRule>
  </conditionalFormatting>
  <conditionalFormatting sqref="P13:Q13">
    <cfRule type="cellIs" dxfId="9260" priority="2875" stopIfTrue="1" operator="lessThan">
      <formula>0</formula>
    </cfRule>
    <cfRule type="cellIs" dxfId="9259" priority="2876" stopIfTrue="1" operator="greaterThan">
      <formula>0</formula>
    </cfRule>
  </conditionalFormatting>
  <conditionalFormatting sqref="P13:Q13">
    <cfRule type="cellIs" dxfId="9258" priority="2873" stopIfTrue="1" operator="lessThan">
      <formula>0</formula>
    </cfRule>
    <cfRule type="cellIs" dxfId="9257" priority="2874" stopIfTrue="1" operator="greaterThan">
      <formula>0</formula>
    </cfRule>
  </conditionalFormatting>
  <conditionalFormatting sqref="P13:Q13">
    <cfRule type="cellIs" dxfId="9256" priority="2871" stopIfTrue="1" operator="lessThan">
      <formula>0</formula>
    </cfRule>
    <cfRule type="cellIs" dxfId="9255" priority="2872" stopIfTrue="1" operator="greaterThan">
      <formula>0</formula>
    </cfRule>
  </conditionalFormatting>
  <conditionalFormatting sqref="P13:Q13">
    <cfRule type="cellIs" dxfId="9254" priority="2869" stopIfTrue="1" operator="lessThan">
      <formula>0</formula>
    </cfRule>
    <cfRule type="cellIs" dxfId="9253" priority="2870" stopIfTrue="1" operator="greaterThan">
      <formula>0</formula>
    </cfRule>
  </conditionalFormatting>
  <conditionalFormatting sqref="P13:Q13">
    <cfRule type="cellIs" dxfId="9252" priority="2867" stopIfTrue="1" operator="lessThan">
      <formula>0</formula>
    </cfRule>
    <cfRule type="cellIs" dxfId="9251" priority="2868" stopIfTrue="1" operator="greaterThan">
      <formula>0</formula>
    </cfRule>
  </conditionalFormatting>
  <conditionalFormatting sqref="P13:Q13">
    <cfRule type="cellIs" dxfId="9250" priority="2865" stopIfTrue="1" operator="lessThan">
      <formula>0</formula>
    </cfRule>
    <cfRule type="cellIs" dxfId="9249" priority="2866" stopIfTrue="1" operator="greaterThan">
      <formula>0</formula>
    </cfRule>
  </conditionalFormatting>
  <conditionalFormatting sqref="P13:Q13">
    <cfRule type="cellIs" dxfId="9248" priority="2863" stopIfTrue="1" operator="lessThan">
      <formula>0</formula>
    </cfRule>
    <cfRule type="cellIs" dxfId="9247" priority="2864" stopIfTrue="1" operator="greaterThan">
      <formula>0</formula>
    </cfRule>
  </conditionalFormatting>
  <conditionalFormatting sqref="P13:Q13">
    <cfRule type="cellIs" dxfId="9246" priority="2861" stopIfTrue="1" operator="lessThan">
      <formula>0</formula>
    </cfRule>
    <cfRule type="cellIs" dxfId="9245" priority="2862" stopIfTrue="1" operator="greaterThan">
      <formula>0</formula>
    </cfRule>
  </conditionalFormatting>
  <conditionalFormatting sqref="P13:Q13">
    <cfRule type="cellIs" dxfId="9244" priority="2859" stopIfTrue="1" operator="lessThan">
      <formula>0</formula>
    </cfRule>
    <cfRule type="cellIs" dxfId="9243" priority="2860" stopIfTrue="1" operator="greaterThan">
      <formula>0</formula>
    </cfRule>
  </conditionalFormatting>
  <conditionalFormatting sqref="P13:Q13">
    <cfRule type="cellIs" dxfId="9242" priority="2857" stopIfTrue="1" operator="lessThan">
      <formula>0</formula>
    </cfRule>
    <cfRule type="cellIs" dxfId="9241" priority="2858" stopIfTrue="1" operator="greaterThan">
      <formula>0</formula>
    </cfRule>
  </conditionalFormatting>
  <conditionalFormatting sqref="P13:Q13">
    <cfRule type="cellIs" dxfId="9240" priority="2855" stopIfTrue="1" operator="lessThan">
      <formula>0</formula>
    </cfRule>
    <cfRule type="cellIs" dxfId="9239" priority="2856" stopIfTrue="1" operator="greaterThan">
      <formula>0</formula>
    </cfRule>
  </conditionalFormatting>
  <conditionalFormatting sqref="P13:Q13">
    <cfRule type="cellIs" dxfId="9238" priority="2853" stopIfTrue="1" operator="lessThan">
      <formula>0</formula>
    </cfRule>
    <cfRule type="cellIs" dxfId="9237" priority="2854" stopIfTrue="1" operator="greaterThan">
      <formula>0</formula>
    </cfRule>
  </conditionalFormatting>
  <conditionalFormatting sqref="P13:Q13">
    <cfRule type="cellIs" dxfId="9236" priority="2851" stopIfTrue="1" operator="lessThan">
      <formula>0</formula>
    </cfRule>
    <cfRule type="cellIs" dxfId="9235" priority="2852" stopIfTrue="1" operator="greaterThan">
      <formula>0</formula>
    </cfRule>
  </conditionalFormatting>
  <conditionalFormatting sqref="P13:Q13">
    <cfRule type="cellIs" dxfId="9234" priority="2849" stopIfTrue="1" operator="lessThan">
      <formula>0</formula>
    </cfRule>
    <cfRule type="cellIs" dxfId="9233" priority="2850" stopIfTrue="1" operator="greaterThan">
      <formula>0</formula>
    </cfRule>
  </conditionalFormatting>
  <conditionalFormatting sqref="P13:Q13">
    <cfRule type="cellIs" dxfId="9232" priority="2847" stopIfTrue="1" operator="lessThan">
      <formula>0</formula>
    </cfRule>
    <cfRule type="cellIs" dxfId="9231" priority="2848" stopIfTrue="1" operator="greaterThan">
      <formula>0</formula>
    </cfRule>
  </conditionalFormatting>
  <conditionalFormatting sqref="P13:Q13">
    <cfRule type="cellIs" dxfId="9230" priority="2845" stopIfTrue="1" operator="lessThan">
      <formula>0</formula>
    </cfRule>
    <cfRule type="cellIs" dxfId="9229" priority="2846" stopIfTrue="1" operator="greaterThan">
      <formula>0</formula>
    </cfRule>
  </conditionalFormatting>
  <conditionalFormatting sqref="P13:Q13">
    <cfRule type="cellIs" dxfId="9228" priority="2843" stopIfTrue="1" operator="lessThan">
      <formula>0</formula>
    </cfRule>
    <cfRule type="cellIs" dxfId="9227" priority="2844" stopIfTrue="1" operator="greaterThan">
      <formula>0</formula>
    </cfRule>
  </conditionalFormatting>
  <conditionalFormatting sqref="P13:Q13">
    <cfRule type="cellIs" dxfId="9226" priority="2841" stopIfTrue="1" operator="lessThan">
      <formula>0</formula>
    </cfRule>
    <cfRule type="cellIs" dxfId="9225" priority="2842" stopIfTrue="1" operator="greaterThan">
      <formula>0</formula>
    </cfRule>
  </conditionalFormatting>
  <conditionalFormatting sqref="P13:Q13">
    <cfRule type="cellIs" dxfId="9224" priority="2839" stopIfTrue="1" operator="lessThan">
      <formula>0</formula>
    </cfRule>
    <cfRule type="cellIs" dxfId="9223" priority="2840" stopIfTrue="1" operator="greaterThan">
      <formula>0</formula>
    </cfRule>
  </conditionalFormatting>
  <conditionalFormatting sqref="P13:Q13">
    <cfRule type="cellIs" dxfId="9222" priority="2837" stopIfTrue="1" operator="lessThan">
      <formula>0</formula>
    </cfRule>
    <cfRule type="cellIs" dxfId="9221" priority="2838" stopIfTrue="1" operator="greaterThan">
      <formula>0</formula>
    </cfRule>
  </conditionalFormatting>
  <conditionalFormatting sqref="P13:Q13">
    <cfRule type="cellIs" dxfId="9220" priority="2835" stopIfTrue="1" operator="lessThan">
      <formula>0</formula>
    </cfRule>
    <cfRule type="cellIs" dxfId="9219" priority="2836" stopIfTrue="1" operator="greaterThan">
      <formula>0</formula>
    </cfRule>
  </conditionalFormatting>
  <conditionalFormatting sqref="P13:Q13">
    <cfRule type="cellIs" dxfId="9218" priority="2833" stopIfTrue="1" operator="lessThan">
      <formula>0</formula>
    </cfRule>
    <cfRule type="cellIs" dxfId="9217" priority="2834" stopIfTrue="1" operator="greaterThan">
      <formula>0</formula>
    </cfRule>
  </conditionalFormatting>
  <conditionalFormatting sqref="P13:Q13">
    <cfRule type="cellIs" dxfId="9216" priority="2831" stopIfTrue="1" operator="lessThan">
      <formula>0</formula>
    </cfRule>
    <cfRule type="cellIs" dxfId="9215" priority="2832" stopIfTrue="1" operator="greaterThan">
      <formula>0</formula>
    </cfRule>
  </conditionalFormatting>
  <conditionalFormatting sqref="P13:Q13">
    <cfRule type="cellIs" dxfId="9214" priority="2829" stopIfTrue="1" operator="lessThan">
      <formula>0</formula>
    </cfRule>
    <cfRule type="cellIs" dxfId="9213" priority="2830" stopIfTrue="1" operator="greaterThan">
      <formula>0</formula>
    </cfRule>
  </conditionalFormatting>
  <conditionalFormatting sqref="P13:Q13">
    <cfRule type="cellIs" dxfId="9212" priority="2827" stopIfTrue="1" operator="lessThan">
      <formula>0</formula>
    </cfRule>
    <cfRule type="cellIs" dxfId="9211" priority="2828" stopIfTrue="1" operator="greaterThan">
      <formula>0</formula>
    </cfRule>
  </conditionalFormatting>
  <conditionalFormatting sqref="P13:Q13">
    <cfRule type="cellIs" dxfId="9210" priority="2825" stopIfTrue="1" operator="lessThan">
      <formula>0</formula>
    </cfRule>
    <cfRule type="cellIs" dxfId="9209" priority="2826" stopIfTrue="1" operator="greaterThan">
      <formula>0</formula>
    </cfRule>
  </conditionalFormatting>
  <conditionalFormatting sqref="P13:Q13">
    <cfRule type="cellIs" dxfId="9208" priority="2823" stopIfTrue="1" operator="lessThan">
      <formula>0</formula>
    </cfRule>
    <cfRule type="cellIs" dxfId="9207" priority="2824" stopIfTrue="1" operator="greaterThan">
      <formula>0</formula>
    </cfRule>
  </conditionalFormatting>
  <conditionalFormatting sqref="P13:Q13">
    <cfRule type="cellIs" dxfId="9206" priority="2821" stopIfTrue="1" operator="lessThan">
      <formula>0</formula>
    </cfRule>
    <cfRule type="cellIs" dxfId="9205" priority="2822" stopIfTrue="1" operator="greaterThan">
      <formula>0</formula>
    </cfRule>
  </conditionalFormatting>
  <conditionalFormatting sqref="P13:Q13">
    <cfRule type="cellIs" dxfId="9204" priority="2819" stopIfTrue="1" operator="lessThan">
      <formula>0</formula>
    </cfRule>
    <cfRule type="cellIs" dxfId="9203" priority="2820" stopIfTrue="1" operator="greaterThan">
      <formula>0</formula>
    </cfRule>
  </conditionalFormatting>
  <conditionalFormatting sqref="P13:Q13">
    <cfRule type="cellIs" dxfId="9202" priority="2817" stopIfTrue="1" operator="lessThan">
      <formula>0</formula>
    </cfRule>
    <cfRule type="cellIs" dxfId="9201" priority="2818" stopIfTrue="1" operator="greaterThan">
      <formula>0</formula>
    </cfRule>
  </conditionalFormatting>
  <conditionalFormatting sqref="P13:Q13">
    <cfRule type="cellIs" dxfId="9200" priority="2815" stopIfTrue="1" operator="lessThan">
      <formula>0</formula>
    </cfRule>
    <cfRule type="cellIs" dxfId="9199" priority="2816" stopIfTrue="1" operator="greaterThan">
      <formula>0</formula>
    </cfRule>
  </conditionalFormatting>
  <conditionalFormatting sqref="P13:Q13">
    <cfRule type="cellIs" dxfId="9198" priority="2813" stopIfTrue="1" operator="lessThan">
      <formula>0</formula>
    </cfRule>
    <cfRule type="cellIs" dxfId="9197" priority="2814" stopIfTrue="1" operator="greaterThan">
      <formula>0</formula>
    </cfRule>
  </conditionalFormatting>
  <conditionalFormatting sqref="P13:Q13">
    <cfRule type="cellIs" dxfId="9196" priority="2811" stopIfTrue="1" operator="lessThan">
      <formula>0</formula>
    </cfRule>
    <cfRule type="cellIs" dxfId="9195" priority="2812" stopIfTrue="1" operator="greaterThan">
      <formula>0</formula>
    </cfRule>
  </conditionalFormatting>
  <conditionalFormatting sqref="P13:Q13">
    <cfRule type="cellIs" dxfId="9194" priority="2809" stopIfTrue="1" operator="lessThan">
      <formula>0</formula>
    </cfRule>
    <cfRule type="cellIs" dxfId="9193" priority="2810" stopIfTrue="1" operator="greaterThan">
      <formula>0</formula>
    </cfRule>
  </conditionalFormatting>
  <conditionalFormatting sqref="P13:Q13">
    <cfRule type="cellIs" dxfId="9192" priority="2807" stopIfTrue="1" operator="lessThan">
      <formula>0</formula>
    </cfRule>
    <cfRule type="cellIs" dxfId="9191" priority="2808" stopIfTrue="1" operator="greaterThan">
      <formula>0</formula>
    </cfRule>
  </conditionalFormatting>
  <conditionalFormatting sqref="P13:Q13">
    <cfRule type="cellIs" dxfId="9190" priority="2805" stopIfTrue="1" operator="lessThan">
      <formula>0</formula>
    </cfRule>
    <cfRule type="cellIs" dxfId="9189" priority="2806" stopIfTrue="1" operator="greaterThan">
      <formula>0</formula>
    </cfRule>
  </conditionalFormatting>
  <conditionalFormatting sqref="P13:Q13">
    <cfRule type="cellIs" dxfId="9188" priority="2803" stopIfTrue="1" operator="lessThan">
      <formula>0</formula>
    </cfRule>
    <cfRule type="cellIs" dxfId="9187" priority="2804" stopIfTrue="1" operator="greaterThan">
      <formula>0</formula>
    </cfRule>
  </conditionalFormatting>
  <conditionalFormatting sqref="P13:Q13">
    <cfRule type="cellIs" dxfId="9186" priority="2801" stopIfTrue="1" operator="lessThan">
      <formula>0</formula>
    </cfRule>
    <cfRule type="cellIs" dxfId="9185" priority="2802" stopIfTrue="1" operator="greaterThan">
      <formula>0</formula>
    </cfRule>
  </conditionalFormatting>
  <conditionalFormatting sqref="P13:Q13">
    <cfRule type="cellIs" dxfId="9184" priority="2799" stopIfTrue="1" operator="lessThan">
      <formula>0</formula>
    </cfRule>
    <cfRule type="cellIs" dxfId="9183" priority="2800" stopIfTrue="1" operator="greaterThan">
      <formula>0</formula>
    </cfRule>
  </conditionalFormatting>
  <conditionalFormatting sqref="P15:Q15">
    <cfRule type="cellIs" dxfId="9182" priority="2797" stopIfTrue="1" operator="lessThan">
      <formula>0</formula>
    </cfRule>
    <cfRule type="cellIs" dxfId="9181" priority="2798" stopIfTrue="1" operator="greaterThan">
      <formula>0</formula>
    </cfRule>
  </conditionalFormatting>
  <conditionalFormatting sqref="P15:Q15">
    <cfRule type="cellIs" dxfId="9180" priority="2795" stopIfTrue="1" operator="lessThan">
      <formula>0</formula>
    </cfRule>
    <cfRule type="cellIs" dxfId="9179" priority="2796" stopIfTrue="1" operator="greaterThan">
      <formula>0</formula>
    </cfRule>
  </conditionalFormatting>
  <conditionalFormatting sqref="P15:Q15">
    <cfRule type="cellIs" dxfId="9178" priority="2793" stopIfTrue="1" operator="lessThan">
      <formula>0</formula>
    </cfRule>
    <cfRule type="cellIs" dxfId="9177" priority="2794" stopIfTrue="1" operator="greaterThan">
      <formula>0</formula>
    </cfRule>
  </conditionalFormatting>
  <conditionalFormatting sqref="P15:Q15">
    <cfRule type="cellIs" dxfId="9176" priority="2791" stopIfTrue="1" operator="lessThan">
      <formula>0</formula>
    </cfRule>
    <cfRule type="cellIs" dxfId="9175" priority="2792" stopIfTrue="1" operator="greaterThan">
      <formula>0</formula>
    </cfRule>
  </conditionalFormatting>
  <conditionalFormatting sqref="P15:Q15">
    <cfRule type="cellIs" dxfId="9174" priority="2789" stopIfTrue="1" operator="lessThan">
      <formula>0</formula>
    </cfRule>
    <cfRule type="cellIs" dxfId="9173" priority="2790" stopIfTrue="1" operator="greaterThan">
      <formula>0</formula>
    </cfRule>
  </conditionalFormatting>
  <conditionalFormatting sqref="P15:Q15">
    <cfRule type="cellIs" dxfId="9172" priority="2787" stopIfTrue="1" operator="lessThan">
      <formula>0</formula>
    </cfRule>
    <cfRule type="cellIs" dxfId="9171" priority="2788" stopIfTrue="1" operator="greaterThan">
      <formula>0</formula>
    </cfRule>
  </conditionalFormatting>
  <conditionalFormatting sqref="P15:Q15">
    <cfRule type="cellIs" dxfId="9170" priority="2785" stopIfTrue="1" operator="lessThan">
      <formula>0</formula>
    </cfRule>
    <cfRule type="cellIs" dxfId="9169" priority="2786" stopIfTrue="1" operator="greaterThan">
      <formula>0</formula>
    </cfRule>
  </conditionalFormatting>
  <conditionalFormatting sqref="P15:Q15">
    <cfRule type="cellIs" dxfId="9168" priority="2783" stopIfTrue="1" operator="lessThan">
      <formula>0</formula>
    </cfRule>
    <cfRule type="cellIs" dxfId="9167" priority="2784" stopIfTrue="1" operator="greaterThan">
      <formula>0</formula>
    </cfRule>
  </conditionalFormatting>
  <conditionalFormatting sqref="P15:Q15">
    <cfRule type="cellIs" dxfId="9166" priority="2781" stopIfTrue="1" operator="lessThan">
      <formula>0</formula>
    </cfRule>
    <cfRule type="cellIs" dxfId="9165" priority="2782" stopIfTrue="1" operator="greaterThan">
      <formula>0</formula>
    </cfRule>
  </conditionalFormatting>
  <conditionalFormatting sqref="P15:Q15">
    <cfRule type="cellIs" dxfId="9164" priority="2779" stopIfTrue="1" operator="lessThan">
      <formula>0</formula>
    </cfRule>
    <cfRule type="cellIs" dxfId="9163" priority="2780" stopIfTrue="1" operator="greaterThan">
      <formula>0</formula>
    </cfRule>
  </conditionalFormatting>
  <conditionalFormatting sqref="P15:Q15">
    <cfRule type="cellIs" dxfId="9162" priority="2777" stopIfTrue="1" operator="lessThan">
      <formula>0</formula>
    </cfRule>
    <cfRule type="cellIs" dxfId="9161" priority="2778" stopIfTrue="1" operator="greaterThan">
      <formula>0</formula>
    </cfRule>
  </conditionalFormatting>
  <conditionalFormatting sqref="P15:Q15">
    <cfRule type="cellIs" dxfId="9160" priority="2775" stopIfTrue="1" operator="lessThan">
      <formula>0</formula>
    </cfRule>
    <cfRule type="cellIs" dxfId="9159" priority="2776" stopIfTrue="1" operator="greaterThan">
      <formula>0</formula>
    </cfRule>
  </conditionalFormatting>
  <conditionalFormatting sqref="P15:Q15">
    <cfRule type="cellIs" dxfId="9158" priority="2773" stopIfTrue="1" operator="lessThan">
      <formula>0</formula>
    </cfRule>
    <cfRule type="cellIs" dxfId="9157" priority="2774" stopIfTrue="1" operator="greaterThan">
      <formula>0</formula>
    </cfRule>
  </conditionalFormatting>
  <conditionalFormatting sqref="P15:Q15">
    <cfRule type="cellIs" dxfId="9156" priority="2771" stopIfTrue="1" operator="lessThan">
      <formula>0</formula>
    </cfRule>
    <cfRule type="cellIs" dxfId="9155" priority="2772" stopIfTrue="1" operator="greaterThan">
      <formula>0</formula>
    </cfRule>
  </conditionalFormatting>
  <conditionalFormatting sqref="P15:Q15">
    <cfRule type="cellIs" dxfId="9154" priority="2769" stopIfTrue="1" operator="lessThan">
      <formula>0</formula>
    </cfRule>
    <cfRule type="cellIs" dxfId="9153" priority="2770" stopIfTrue="1" operator="greaterThan">
      <formula>0</formula>
    </cfRule>
  </conditionalFormatting>
  <conditionalFormatting sqref="P15:Q15">
    <cfRule type="cellIs" dxfId="9152" priority="2767" stopIfTrue="1" operator="lessThan">
      <formula>0</formula>
    </cfRule>
    <cfRule type="cellIs" dxfId="9151" priority="2768" stopIfTrue="1" operator="greaterThan">
      <formula>0</formula>
    </cfRule>
  </conditionalFormatting>
  <conditionalFormatting sqref="P15:Q15">
    <cfRule type="cellIs" dxfId="9150" priority="2765" stopIfTrue="1" operator="lessThan">
      <formula>0</formula>
    </cfRule>
    <cfRule type="cellIs" dxfId="9149" priority="2766" stopIfTrue="1" operator="greaterThan">
      <formula>0</formula>
    </cfRule>
  </conditionalFormatting>
  <conditionalFormatting sqref="P15:Q15">
    <cfRule type="cellIs" dxfId="9148" priority="2763" stopIfTrue="1" operator="lessThan">
      <formula>0</formula>
    </cfRule>
    <cfRule type="cellIs" dxfId="9147" priority="2764" stopIfTrue="1" operator="greaterThan">
      <formula>0</formula>
    </cfRule>
  </conditionalFormatting>
  <conditionalFormatting sqref="P15:Q15">
    <cfRule type="cellIs" dxfId="9146" priority="2761" stopIfTrue="1" operator="lessThan">
      <formula>0</formula>
    </cfRule>
    <cfRule type="cellIs" dxfId="9145" priority="2762" stopIfTrue="1" operator="greaterThan">
      <formula>0</formula>
    </cfRule>
  </conditionalFormatting>
  <conditionalFormatting sqref="P15:Q15">
    <cfRule type="cellIs" dxfId="9144" priority="2759" stopIfTrue="1" operator="lessThan">
      <formula>0</formula>
    </cfRule>
    <cfRule type="cellIs" dxfId="9143" priority="2760" stopIfTrue="1" operator="greaterThan">
      <formula>0</formula>
    </cfRule>
  </conditionalFormatting>
  <conditionalFormatting sqref="P15:Q15">
    <cfRule type="cellIs" dxfId="9142" priority="2757" stopIfTrue="1" operator="lessThan">
      <formula>0</formula>
    </cfRule>
    <cfRule type="cellIs" dxfId="9141" priority="2758" stopIfTrue="1" operator="greaterThan">
      <formula>0</formula>
    </cfRule>
  </conditionalFormatting>
  <conditionalFormatting sqref="P15:Q15">
    <cfRule type="cellIs" dxfId="9140" priority="2755" stopIfTrue="1" operator="lessThan">
      <formula>0</formula>
    </cfRule>
    <cfRule type="cellIs" dxfId="9139" priority="2756" stopIfTrue="1" operator="greaterThan">
      <formula>0</formula>
    </cfRule>
  </conditionalFormatting>
  <conditionalFormatting sqref="P15:Q15">
    <cfRule type="cellIs" dxfId="9138" priority="2753" stopIfTrue="1" operator="lessThan">
      <formula>0</formula>
    </cfRule>
    <cfRule type="cellIs" dxfId="9137" priority="2754" stopIfTrue="1" operator="greaterThan">
      <formula>0</formula>
    </cfRule>
  </conditionalFormatting>
  <conditionalFormatting sqref="P15:Q15">
    <cfRule type="cellIs" dxfId="9136" priority="2751" stopIfTrue="1" operator="lessThan">
      <formula>0</formula>
    </cfRule>
    <cfRule type="cellIs" dxfId="9135" priority="2752" stopIfTrue="1" operator="greaterThan">
      <formula>0</formula>
    </cfRule>
  </conditionalFormatting>
  <conditionalFormatting sqref="P15:Q15">
    <cfRule type="cellIs" dxfId="9134" priority="2749" stopIfTrue="1" operator="lessThan">
      <formula>0</formula>
    </cfRule>
    <cfRule type="cellIs" dxfId="9133" priority="2750" stopIfTrue="1" operator="greaterThan">
      <formula>0</formula>
    </cfRule>
  </conditionalFormatting>
  <conditionalFormatting sqref="P15:Q15">
    <cfRule type="cellIs" dxfId="9132" priority="2747" stopIfTrue="1" operator="lessThan">
      <formula>0</formula>
    </cfRule>
    <cfRule type="cellIs" dxfId="9131" priority="2748" stopIfTrue="1" operator="greaterThan">
      <formula>0</formula>
    </cfRule>
  </conditionalFormatting>
  <conditionalFormatting sqref="P15:Q15">
    <cfRule type="cellIs" dxfId="9130" priority="2745" stopIfTrue="1" operator="lessThan">
      <formula>0</formula>
    </cfRule>
    <cfRule type="cellIs" dxfId="9129" priority="2746" stopIfTrue="1" operator="greaterThan">
      <formula>0</formula>
    </cfRule>
  </conditionalFormatting>
  <conditionalFormatting sqref="P15:Q15">
    <cfRule type="cellIs" dxfId="9128" priority="2743" stopIfTrue="1" operator="lessThan">
      <formula>0</formula>
    </cfRule>
    <cfRule type="cellIs" dxfId="9127" priority="2744" stopIfTrue="1" operator="greaterThan">
      <formula>0</formula>
    </cfRule>
  </conditionalFormatting>
  <conditionalFormatting sqref="P15:Q15">
    <cfRule type="cellIs" dxfId="9126" priority="2741" stopIfTrue="1" operator="lessThan">
      <formula>0</formula>
    </cfRule>
    <cfRule type="cellIs" dxfId="9125" priority="2742" stopIfTrue="1" operator="greaterThan">
      <formula>0</formula>
    </cfRule>
  </conditionalFormatting>
  <conditionalFormatting sqref="P15:Q15">
    <cfRule type="cellIs" dxfId="9124" priority="2739" stopIfTrue="1" operator="lessThan">
      <formula>0</formula>
    </cfRule>
    <cfRule type="cellIs" dxfId="9123" priority="2740" stopIfTrue="1" operator="greaterThan">
      <formula>0</formula>
    </cfRule>
  </conditionalFormatting>
  <conditionalFormatting sqref="P15:Q15">
    <cfRule type="cellIs" dxfId="9122" priority="2737" stopIfTrue="1" operator="lessThan">
      <formula>0</formula>
    </cfRule>
    <cfRule type="cellIs" dxfId="9121" priority="2738" stopIfTrue="1" operator="greaterThan">
      <formula>0</formula>
    </cfRule>
  </conditionalFormatting>
  <conditionalFormatting sqref="P15:Q15">
    <cfRule type="cellIs" dxfId="9120" priority="2735" stopIfTrue="1" operator="lessThan">
      <formula>0</formula>
    </cfRule>
    <cfRule type="cellIs" dxfId="9119" priority="2736" stopIfTrue="1" operator="greaterThan">
      <formula>0</formula>
    </cfRule>
  </conditionalFormatting>
  <conditionalFormatting sqref="P15:Q15">
    <cfRule type="cellIs" dxfId="9118" priority="2733" stopIfTrue="1" operator="lessThan">
      <formula>0</formula>
    </cfRule>
    <cfRule type="cellIs" dxfId="9117" priority="2734" stopIfTrue="1" operator="greaterThan">
      <formula>0</formula>
    </cfRule>
  </conditionalFormatting>
  <conditionalFormatting sqref="P15:Q15">
    <cfRule type="cellIs" dxfId="9116" priority="2731" stopIfTrue="1" operator="lessThan">
      <formula>0</formula>
    </cfRule>
    <cfRule type="cellIs" dxfId="9115" priority="2732" stopIfTrue="1" operator="greaterThan">
      <formula>0</formula>
    </cfRule>
  </conditionalFormatting>
  <conditionalFormatting sqref="P15:Q15">
    <cfRule type="cellIs" dxfId="9114" priority="2729" stopIfTrue="1" operator="lessThan">
      <formula>0</formula>
    </cfRule>
    <cfRule type="cellIs" dxfId="9113" priority="2730" stopIfTrue="1" operator="greaterThan">
      <formula>0</formula>
    </cfRule>
  </conditionalFormatting>
  <conditionalFormatting sqref="P15:Q15">
    <cfRule type="cellIs" dxfId="9112" priority="2727" stopIfTrue="1" operator="lessThan">
      <formula>0</formula>
    </cfRule>
    <cfRule type="cellIs" dxfId="9111" priority="2728" stopIfTrue="1" operator="greaterThan">
      <formula>0</formula>
    </cfRule>
  </conditionalFormatting>
  <conditionalFormatting sqref="P15:Q15">
    <cfRule type="cellIs" dxfId="9110" priority="2725" stopIfTrue="1" operator="lessThan">
      <formula>0</formula>
    </cfRule>
    <cfRule type="cellIs" dxfId="9109" priority="2726" stopIfTrue="1" operator="greaterThan">
      <formula>0</formula>
    </cfRule>
  </conditionalFormatting>
  <conditionalFormatting sqref="P15:Q15">
    <cfRule type="cellIs" dxfId="9108" priority="2723" stopIfTrue="1" operator="lessThan">
      <formula>0</formula>
    </cfRule>
    <cfRule type="cellIs" dxfId="9107" priority="2724" stopIfTrue="1" operator="greaterThan">
      <formula>0</formula>
    </cfRule>
  </conditionalFormatting>
  <conditionalFormatting sqref="P15:Q15">
    <cfRule type="cellIs" dxfId="9106" priority="2721" stopIfTrue="1" operator="lessThan">
      <formula>0</formula>
    </cfRule>
    <cfRule type="cellIs" dxfId="9105" priority="2722" stopIfTrue="1" operator="greaterThan">
      <formula>0</formula>
    </cfRule>
  </conditionalFormatting>
  <conditionalFormatting sqref="P15:Q15">
    <cfRule type="cellIs" dxfId="9104" priority="2719" stopIfTrue="1" operator="lessThan">
      <formula>0</formula>
    </cfRule>
    <cfRule type="cellIs" dxfId="9103" priority="2720" stopIfTrue="1" operator="greaterThan">
      <formula>0</formula>
    </cfRule>
  </conditionalFormatting>
  <conditionalFormatting sqref="P15:Q15">
    <cfRule type="cellIs" dxfId="9102" priority="2717" stopIfTrue="1" operator="lessThan">
      <formula>0</formula>
    </cfRule>
    <cfRule type="cellIs" dxfId="9101" priority="2718" stopIfTrue="1" operator="greaterThan">
      <formula>0</formula>
    </cfRule>
  </conditionalFormatting>
  <conditionalFormatting sqref="P15:Q15">
    <cfRule type="cellIs" dxfId="9100" priority="2715" stopIfTrue="1" operator="lessThan">
      <formula>0</formula>
    </cfRule>
    <cfRule type="cellIs" dxfId="9099" priority="2716" stopIfTrue="1" operator="greaterThan">
      <formula>0</formula>
    </cfRule>
  </conditionalFormatting>
  <conditionalFormatting sqref="P17:Q17">
    <cfRule type="cellIs" dxfId="9098" priority="2713" stopIfTrue="1" operator="lessThan">
      <formula>0</formula>
    </cfRule>
    <cfRule type="cellIs" dxfId="9097" priority="2714" stopIfTrue="1" operator="greaterThan">
      <formula>0</formula>
    </cfRule>
  </conditionalFormatting>
  <conditionalFormatting sqref="P17:Q17">
    <cfRule type="cellIs" dxfId="9096" priority="2711" stopIfTrue="1" operator="lessThan">
      <formula>0</formula>
    </cfRule>
    <cfRule type="cellIs" dxfId="9095" priority="2712" stopIfTrue="1" operator="greaterThan">
      <formula>0</formula>
    </cfRule>
  </conditionalFormatting>
  <conditionalFormatting sqref="P17:Q17">
    <cfRule type="cellIs" dxfId="9094" priority="2709" stopIfTrue="1" operator="lessThan">
      <formula>0</formula>
    </cfRule>
    <cfRule type="cellIs" dxfId="9093" priority="2710" stopIfTrue="1" operator="greaterThan">
      <formula>0</formula>
    </cfRule>
  </conditionalFormatting>
  <conditionalFormatting sqref="P17:Q17">
    <cfRule type="cellIs" dxfId="9092" priority="2707" stopIfTrue="1" operator="lessThan">
      <formula>0</formula>
    </cfRule>
    <cfRule type="cellIs" dxfId="9091" priority="2708" stopIfTrue="1" operator="greaterThan">
      <formula>0</formula>
    </cfRule>
  </conditionalFormatting>
  <conditionalFormatting sqref="P17:Q17">
    <cfRule type="cellIs" dxfId="9090" priority="2705" stopIfTrue="1" operator="lessThan">
      <formula>0</formula>
    </cfRule>
    <cfRule type="cellIs" dxfId="9089" priority="2706" stopIfTrue="1" operator="greaterThan">
      <formula>0</formula>
    </cfRule>
  </conditionalFormatting>
  <conditionalFormatting sqref="P17:Q17">
    <cfRule type="cellIs" dxfId="9088" priority="2703" stopIfTrue="1" operator="lessThan">
      <formula>0</formula>
    </cfRule>
    <cfRule type="cellIs" dxfId="9087" priority="2704" stopIfTrue="1" operator="greaterThan">
      <formula>0</formula>
    </cfRule>
  </conditionalFormatting>
  <conditionalFormatting sqref="P17:Q17">
    <cfRule type="cellIs" dxfId="9086" priority="2701" stopIfTrue="1" operator="lessThan">
      <formula>0</formula>
    </cfRule>
    <cfRule type="cellIs" dxfId="9085" priority="2702" stopIfTrue="1" operator="greaterThan">
      <formula>0</formula>
    </cfRule>
  </conditionalFormatting>
  <conditionalFormatting sqref="P17:Q17">
    <cfRule type="cellIs" dxfId="9084" priority="2699" stopIfTrue="1" operator="lessThan">
      <formula>0</formula>
    </cfRule>
    <cfRule type="cellIs" dxfId="9083" priority="2700" stopIfTrue="1" operator="greaterThan">
      <formula>0</formula>
    </cfRule>
  </conditionalFormatting>
  <conditionalFormatting sqref="P17:Q17">
    <cfRule type="cellIs" dxfId="9082" priority="2697" stopIfTrue="1" operator="lessThan">
      <formula>0</formula>
    </cfRule>
    <cfRule type="cellIs" dxfId="9081" priority="2698" stopIfTrue="1" operator="greaterThan">
      <formula>0</formula>
    </cfRule>
  </conditionalFormatting>
  <conditionalFormatting sqref="P17:Q17">
    <cfRule type="cellIs" dxfId="9080" priority="2695" stopIfTrue="1" operator="lessThan">
      <formula>0</formula>
    </cfRule>
    <cfRule type="cellIs" dxfId="9079" priority="2696" stopIfTrue="1" operator="greaterThan">
      <formula>0</formula>
    </cfRule>
  </conditionalFormatting>
  <conditionalFormatting sqref="P17:Q17">
    <cfRule type="cellIs" dxfId="9078" priority="2693" stopIfTrue="1" operator="lessThan">
      <formula>0</formula>
    </cfRule>
    <cfRule type="cellIs" dxfId="9077" priority="2694" stopIfTrue="1" operator="greaterThan">
      <formula>0</formula>
    </cfRule>
  </conditionalFormatting>
  <conditionalFormatting sqref="P17:Q17">
    <cfRule type="cellIs" dxfId="9076" priority="2691" stopIfTrue="1" operator="lessThan">
      <formula>0</formula>
    </cfRule>
    <cfRule type="cellIs" dxfId="9075" priority="2692" stopIfTrue="1" operator="greaterThan">
      <formula>0</formula>
    </cfRule>
  </conditionalFormatting>
  <conditionalFormatting sqref="P17:Q17">
    <cfRule type="cellIs" dxfId="9074" priority="2689" stopIfTrue="1" operator="lessThan">
      <formula>0</formula>
    </cfRule>
    <cfRule type="cellIs" dxfId="9073" priority="2690" stopIfTrue="1" operator="greaterThan">
      <formula>0</formula>
    </cfRule>
  </conditionalFormatting>
  <conditionalFormatting sqref="P17:Q17">
    <cfRule type="cellIs" dxfId="9072" priority="2687" stopIfTrue="1" operator="lessThan">
      <formula>0</formula>
    </cfRule>
    <cfRule type="cellIs" dxfId="9071" priority="2688" stopIfTrue="1" operator="greaterThan">
      <formula>0</formula>
    </cfRule>
  </conditionalFormatting>
  <conditionalFormatting sqref="P17:Q17">
    <cfRule type="cellIs" dxfId="9070" priority="2685" stopIfTrue="1" operator="lessThan">
      <formula>0</formula>
    </cfRule>
    <cfRule type="cellIs" dxfId="9069" priority="2686" stopIfTrue="1" operator="greaterThan">
      <formula>0</formula>
    </cfRule>
  </conditionalFormatting>
  <conditionalFormatting sqref="P17:Q17">
    <cfRule type="cellIs" dxfId="9068" priority="2683" stopIfTrue="1" operator="lessThan">
      <formula>0</formula>
    </cfRule>
    <cfRule type="cellIs" dxfId="9067" priority="2684" stopIfTrue="1" operator="greaterThan">
      <formula>0</formula>
    </cfRule>
  </conditionalFormatting>
  <conditionalFormatting sqref="P17:Q17">
    <cfRule type="cellIs" dxfId="9066" priority="2681" stopIfTrue="1" operator="lessThan">
      <formula>0</formula>
    </cfRule>
    <cfRule type="cellIs" dxfId="9065" priority="2682" stopIfTrue="1" operator="greaterThan">
      <formula>0</formula>
    </cfRule>
  </conditionalFormatting>
  <conditionalFormatting sqref="P17:Q17">
    <cfRule type="cellIs" dxfId="9064" priority="2679" stopIfTrue="1" operator="lessThan">
      <formula>0</formula>
    </cfRule>
    <cfRule type="cellIs" dxfId="9063" priority="2680" stopIfTrue="1" operator="greaterThan">
      <formula>0</formula>
    </cfRule>
  </conditionalFormatting>
  <conditionalFormatting sqref="P17:Q17">
    <cfRule type="cellIs" dxfId="9062" priority="2677" stopIfTrue="1" operator="lessThan">
      <formula>0</formula>
    </cfRule>
    <cfRule type="cellIs" dxfId="9061" priority="2678" stopIfTrue="1" operator="greaterThan">
      <formula>0</formula>
    </cfRule>
  </conditionalFormatting>
  <conditionalFormatting sqref="P17:Q17">
    <cfRule type="cellIs" dxfId="9060" priority="2675" stopIfTrue="1" operator="lessThan">
      <formula>0</formula>
    </cfRule>
    <cfRule type="cellIs" dxfId="9059" priority="2676" stopIfTrue="1" operator="greaterThan">
      <formula>0</formula>
    </cfRule>
  </conditionalFormatting>
  <conditionalFormatting sqref="P17:Q17">
    <cfRule type="cellIs" dxfId="9058" priority="2673" stopIfTrue="1" operator="lessThan">
      <formula>0</formula>
    </cfRule>
    <cfRule type="cellIs" dxfId="9057" priority="2674" stopIfTrue="1" operator="greaterThan">
      <formula>0</formula>
    </cfRule>
  </conditionalFormatting>
  <conditionalFormatting sqref="P17:Q17">
    <cfRule type="cellIs" dxfId="9056" priority="2671" stopIfTrue="1" operator="lessThan">
      <formula>0</formula>
    </cfRule>
    <cfRule type="cellIs" dxfId="9055" priority="2672" stopIfTrue="1" operator="greaterThan">
      <formula>0</formula>
    </cfRule>
  </conditionalFormatting>
  <conditionalFormatting sqref="P17:Q17">
    <cfRule type="cellIs" dxfId="9054" priority="2669" stopIfTrue="1" operator="lessThan">
      <formula>0</formula>
    </cfRule>
    <cfRule type="cellIs" dxfId="9053" priority="2670" stopIfTrue="1" operator="greaterThan">
      <formula>0</formula>
    </cfRule>
  </conditionalFormatting>
  <conditionalFormatting sqref="P17:Q17">
    <cfRule type="cellIs" dxfId="9052" priority="2667" stopIfTrue="1" operator="lessThan">
      <formula>0</formula>
    </cfRule>
    <cfRule type="cellIs" dxfId="9051" priority="2668" stopIfTrue="1" operator="greaterThan">
      <formula>0</formula>
    </cfRule>
  </conditionalFormatting>
  <conditionalFormatting sqref="P17:Q17">
    <cfRule type="cellIs" dxfId="9050" priority="2665" stopIfTrue="1" operator="lessThan">
      <formula>0</formula>
    </cfRule>
    <cfRule type="cellIs" dxfId="9049" priority="2666" stopIfTrue="1" operator="greaterThan">
      <formula>0</formula>
    </cfRule>
  </conditionalFormatting>
  <conditionalFormatting sqref="P17:Q17">
    <cfRule type="cellIs" dxfId="9048" priority="2663" stopIfTrue="1" operator="lessThan">
      <formula>0</formula>
    </cfRule>
    <cfRule type="cellIs" dxfId="9047" priority="2664" stopIfTrue="1" operator="greaterThan">
      <formula>0</formula>
    </cfRule>
  </conditionalFormatting>
  <conditionalFormatting sqref="P17:Q17">
    <cfRule type="cellIs" dxfId="9046" priority="2661" stopIfTrue="1" operator="lessThan">
      <formula>0</formula>
    </cfRule>
    <cfRule type="cellIs" dxfId="9045" priority="2662" stopIfTrue="1" operator="greaterThan">
      <formula>0</formula>
    </cfRule>
  </conditionalFormatting>
  <conditionalFormatting sqref="P17:Q17">
    <cfRule type="cellIs" dxfId="9044" priority="2659" stopIfTrue="1" operator="lessThan">
      <formula>0</formula>
    </cfRule>
    <cfRule type="cellIs" dxfId="9043" priority="2660" stopIfTrue="1" operator="greaterThan">
      <formula>0</formula>
    </cfRule>
  </conditionalFormatting>
  <conditionalFormatting sqref="P17:Q17">
    <cfRule type="cellIs" dxfId="9042" priority="2657" stopIfTrue="1" operator="lessThan">
      <formula>0</formula>
    </cfRule>
    <cfRule type="cellIs" dxfId="9041" priority="2658" stopIfTrue="1" operator="greaterThan">
      <formula>0</formula>
    </cfRule>
  </conditionalFormatting>
  <conditionalFormatting sqref="P17:Q17">
    <cfRule type="cellIs" dxfId="9040" priority="2655" stopIfTrue="1" operator="lessThan">
      <formula>0</formula>
    </cfRule>
    <cfRule type="cellIs" dxfId="9039" priority="2656" stopIfTrue="1" operator="greaterThan">
      <formula>0</formula>
    </cfRule>
  </conditionalFormatting>
  <conditionalFormatting sqref="P17:Q17">
    <cfRule type="cellIs" dxfId="9038" priority="2653" stopIfTrue="1" operator="lessThan">
      <formula>0</formula>
    </cfRule>
    <cfRule type="cellIs" dxfId="9037" priority="2654" stopIfTrue="1" operator="greaterThan">
      <formula>0</formula>
    </cfRule>
  </conditionalFormatting>
  <conditionalFormatting sqref="P17:Q17">
    <cfRule type="cellIs" dxfId="9036" priority="2651" stopIfTrue="1" operator="lessThan">
      <formula>0</formula>
    </cfRule>
    <cfRule type="cellIs" dxfId="9035" priority="2652" stopIfTrue="1" operator="greaterThan">
      <formula>0</formula>
    </cfRule>
  </conditionalFormatting>
  <conditionalFormatting sqref="P17:Q17">
    <cfRule type="cellIs" dxfId="9034" priority="2649" stopIfTrue="1" operator="lessThan">
      <formula>0</formula>
    </cfRule>
    <cfRule type="cellIs" dxfId="9033" priority="2650" stopIfTrue="1" operator="greaterThan">
      <formula>0</formula>
    </cfRule>
  </conditionalFormatting>
  <conditionalFormatting sqref="P17:Q17">
    <cfRule type="cellIs" dxfId="9032" priority="2647" stopIfTrue="1" operator="lessThan">
      <formula>0</formula>
    </cfRule>
    <cfRule type="cellIs" dxfId="9031" priority="2648" stopIfTrue="1" operator="greaterThan">
      <formula>0</formula>
    </cfRule>
  </conditionalFormatting>
  <conditionalFormatting sqref="P17:Q17">
    <cfRule type="cellIs" dxfId="9030" priority="2645" stopIfTrue="1" operator="lessThan">
      <formula>0</formula>
    </cfRule>
    <cfRule type="cellIs" dxfId="9029" priority="2646" stopIfTrue="1" operator="greaterThan">
      <formula>0</formula>
    </cfRule>
  </conditionalFormatting>
  <conditionalFormatting sqref="P17:Q17">
    <cfRule type="cellIs" dxfId="9028" priority="2643" stopIfTrue="1" operator="lessThan">
      <formula>0</formula>
    </cfRule>
    <cfRule type="cellIs" dxfId="9027" priority="2644" stopIfTrue="1" operator="greaterThan">
      <formula>0</formula>
    </cfRule>
  </conditionalFormatting>
  <conditionalFormatting sqref="P17:Q17">
    <cfRule type="cellIs" dxfId="9026" priority="2641" stopIfTrue="1" operator="lessThan">
      <formula>0</formula>
    </cfRule>
    <cfRule type="cellIs" dxfId="9025" priority="2642" stopIfTrue="1" operator="greaterThan">
      <formula>0</formula>
    </cfRule>
  </conditionalFormatting>
  <conditionalFormatting sqref="P17:Q17">
    <cfRule type="cellIs" dxfId="9024" priority="2639" stopIfTrue="1" operator="lessThan">
      <formula>0</formula>
    </cfRule>
    <cfRule type="cellIs" dxfId="9023" priority="2640" stopIfTrue="1" operator="greaterThan">
      <formula>0</formula>
    </cfRule>
  </conditionalFormatting>
  <conditionalFormatting sqref="P17:Q17">
    <cfRule type="cellIs" dxfId="9022" priority="2637" stopIfTrue="1" operator="lessThan">
      <formula>0</formula>
    </cfRule>
    <cfRule type="cellIs" dxfId="9021" priority="2638" stopIfTrue="1" operator="greaterThan">
      <formula>0</formula>
    </cfRule>
  </conditionalFormatting>
  <conditionalFormatting sqref="P17:Q17">
    <cfRule type="cellIs" dxfId="9020" priority="2635" stopIfTrue="1" operator="lessThan">
      <formula>0</formula>
    </cfRule>
    <cfRule type="cellIs" dxfId="9019" priority="2636" stopIfTrue="1" operator="greaterThan">
      <formula>0</formula>
    </cfRule>
  </conditionalFormatting>
  <conditionalFormatting sqref="P17:Q17">
    <cfRule type="cellIs" dxfId="9018" priority="2633" stopIfTrue="1" operator="lessThan">
      <formula>0</formula>
    </cfRule>
    <cfRule type="cellIs" dxfId="9017" priority="2634" stopIfTrue="1" operator="greaterThan">
      <formula>0</formula>
    </cfRule>
  </conditionalFormatting>
  <conditionalFormatting sqref="P17:Q17">
    <cfRule type="cellIs" dxfId="9016" priority="2631" stopIfTrue="1" operator="lessThan">
      <formula>0</formula>
    </cfRule>
    <cfRule type="cellIs" dxfId="9015" priority="2632" stopIfTrue="1" operator="greaterThan">
      <formula>0</formula>
    </cfRule>
  </conditionalFormatting>
  <conditionalFormatting sqref="P19:Q19">
    <cfRule type="cellIs" dxfId="9014" priority="2629" stopIfTrue="1" operator="lessThan">
      <formula>0</formula>
    </cfRule>
    <cfRule type="cellIs" dxfId="9013" priority="2630" stopIfTrue="1" operator="greaterThan">
      <formula>0</formula>
    </cfRule>
  </conditionalFormatting>
  <conditionalFormatting sqref="P19:Q19">
    <cfRule type="cellIs" dxfId="9012" priority="2627" stopIfTrue="1" operator="lessThan">
      <formula>0</formula>
    </cfRule>
    <cfRule type="cellIs" dxfId="9011" priority="2628" stopIfTrue="1" operator="greaterThan">
      <formula>0</formula>
    </cfRule>
  </conditionalFormatting>
  <conditionalFormatting sqref="P19:Q19">
    <cfRule type="cellIs" dxfId="9010" priority="2625" stopIfTrue="1" operator="lessThan">
      <formula>0</formula>
    </cfRule>
    <cfRule type="cellIs" dxfId="9009" priority="2626" stopIfTrue="1" operator="greaterThan">
      <formula>0</formula>
    </cfRule>
  </conditionalFormatting>
  <conditionalFormatting sqref="P19:Q19">
    <cfRule type="cellIs" dxfId="9008" priority="2623" stopIfTrue="1" operator="lessThan">
      <formula>0</formula>
    </cfRule>
    <cfRule type="cellIs" dxfId="9007" priority="2624" stopIfTrue="1" operator="greaterThan">
      <formula>0</formula>
    </cfRule>
  </conditionalFormatting>
  <conditionalFormatting sqref="P19:Q19">
    <cfRule type="cellIs" dxfId="9006" priority="2621" stopIfTrue="1" operator="lessThan">
      <formula>0</formula>
    </cfRule>
    <cfRule type="cellIs" dxfId="9005" priority="2622" stopIfTrue="1" operator="greaterThan">
      <formula>0</formula>
    </cfRule>
  </conditionalFormatting>
  <conditionalFormatting sqref="P19:Q19">
    <cfRule type="cellIs" dxfId="9004" priority="2619" stopIfTrue="1" operator="lessThan">
      <formula>0</formula>
    </cfRule>
    <cfRule type="cellIs" dxfId="9003" priority="2620" stopIfTrue="1" operator="greaterThan">
      <formula>0</formula>
    </cfRule>
  </conditionalFormatting>
  <conditionalFormatting sqref="P19:Q19">
    <cfRule type="cellIs" dxfId="9002" priority="2617" stopIfTrue="1" operator="lessThan">
      <formula>0</formula>
    </cfRule>
    <cfRule type="cellIs" dxfId="9001" priority="2618" stopIfTrue="1" operator="greaterThan">
      <formula>0</formula>
    </cfRule>
  </conditionalFormatting>
  <conditionalFormatting sqref="P19:Q19">
    <cfRule type="cellIs" dxfId="9000" priority="2615" stopIfTrue="1" operator="lessThan">
      <formula>0</formula>
    </cfRule>
    <cfRule type="cellIs" dxfId="8999" priority="2616" stopIfTrue="1" operator="greaterThan">
      <formula>0</formula>
    </cfRule>
  </conditionalFormatting>
  <conditionalFormatting sqref="P19:Q19">
    <cfRule type="cellIs" dxfId="8998" priority="2613" stopIfTrue="1" operator="lessThan">
      <formula>0</formula>
    </cfRule>
    <cfRule type="cellIs" dxfId="8997" priority="2614" stopIfTrue="1" operator="greaterThan">
      <formula>0</formula>
    </cfRule>
  </conditionalFormatting>
  <conditionalFormatting sqref="P19:Q19">
    <cfRule type="cellIs" dxfId="8996" priority="2611" stopIfTrue="1" operator="lessThan">
      <formula>0</formula>
    </cfRule>
    <cfRule type="cellIs" dxfId="8995" priority="2612" stopIfTrue="1" operator="greaterThan">
      <formula>0</formula>
    </cfRule>
  </conditionalFormatting>
  <conditionalFormatting sqref="P19:Q19">
    <cfRule type="cellIs" dxfId="8994" priority="2609" stopIfTrue="1" operator="lessThan">
      <formula>0</formula>
    </cfRule>
    <cfRule type="cellIs" dxfId="8993" priority="2610" stopIfTrue="1" operator="greaterThan">
      <formula>0</formula>
    </cfRule>
  </conditionalFormatting>
  <conditionalFormatting sqref="P19:Q19">
    <cfRule type="cellIs" dxfId="8992" priority="2607" stopIfTrue="1" operator="lessThan">
      <formula>0</formula>
    </cfRule>
    <cfRule type="cellIs" dxfId="8991" priority="2608" stopIfTrue="1" operator="greaterThan">
      <formula>0</formula>
    </cfRule>
  </conditionalFormatting>
  <conditionalFormatting sqref="P19:Q19">
    <cfRule type="cellIs" dxfId="8990" priority="2605" stopIfTrue="1" operator="lessThan">
      <formula>0</formula>
    </cfRule>
    <cfRule type="cellIs" dxfId="8989" priority="2606" stopIfTrue="1" operator="greaterThan">
      <formula>0</formula>
    </cfRule>
  </conditionalFormatting>
  <conditionalFormatting sqref="P19:Q19">
    <cfRule type="cellIs" dxfId="8988" priority="2603" stopIfTrue="1" operator="lessThan">
      <formula>0</formula>
    </cfRule>
    <cfRule type="cellIs" dxfId="8987" priority="2604" stopIfTrue="1" operator="greaterThan">
      <formula>0</formula>
    </cfRule>
  </conditionalFormatting>
  <conditionalFormatting sqref="P19:Q19">
    <cfRule type="cellIs" dxfId="8986" priority="2601" stopIfTrue="1" operator="lessThan">
      <formula>0</formula>
    </cfRule>
    <cfRule type="cellIs" dxfId="8985" priority="2602" stopIfTrue="1" operator="greaterThan">
      <formula>0</formula>
    </cfRule>
  </conditionalFormatting>
  <conditionalFormatting sqref="P19:Q19">
    <cfRule type="cellIs" dxfId="8984" priority="2599" stopIfTrue="1" operator="lessThan">
      <formula>0</formula>
    </cfRule>
    <cfRule type="cellIs" dxfId="8983" priority="2600" stopIfTrue="1" operator="greaterThan">
      <formula>0</formula>
    </cfRule>
  </conditionalFormatting>
  <conditionalFormatting sqref="P19:Q19">
    <cfRule type="cellIs" dxfId="8982" priority="2597" stopIfTrue="1" operator="lessThan">
      <formula>0</formula>
    </cfRule>
    <cfRule type="cellIs" dxfId="8981" priority="2598" stopIfTrue="1" operator="greaterThan">
      <formula>0</formula>
    </cfRule>
  </conditionalFormatting>
  <conditionalFormatting sqref="P19:Q19">
    <cfRule type="cellIs" dxfId="8980" priority="2595" stopIfTrue="1" operator="lessThan">
      <formula>0</formula>
    </cfRule>
    <cfRule type="cellIs" dxfId="8979" priority="2596" stopIfTrue="1" operator="greaterThan">
      <formula>0</formula>
    </cfRule>
  </conditionalFormatting>
  <conditionalFormatting sqref="P19:Q19">
    <cfRule type="cellIs" dxfId="8978" priority="2593" stopIfTrue="1" operator="lessThan">
      <formula>0</formula>
    </cfRule>
    <cfRule type="cellIs" dxfId="8977" priority="2594" stopIfTrue="1" operator="greaterThan">
      <formula>0</formula>
    </cfRule>
  </conditionalFormatting>
  <conditionalFormatting sqref="P19:Q19">
    <cfRule type="cellIs" dxfId="8976" priority="2591" stopIfTrue="1" operator="lessThan">
      <formula>0</formula>
    </cfRule>
    <cfRule type="cellIs" dxfId="8975" priority="2592" stopIfTrue="1" operator="greaterThan">
      <formula>0</formula>
    </cfRule>
  </conditionalFormatting>
  <conditionalFormatting sqref="P19:Q19">
    <cfRule type="cellIs" dxfId="8974" priority="2589" stopIfTrue="1" operator="lessThan">
      <formula>0</formula>
    </cfRule>
    <cfRule type="cellIs" dxfId="8973" priority="2590" stopIfTrue="1" operator="greaterThan">
      <formula>0</formula>
    </cfRule>
  </conditionalFormatting>
  <conditionalFormatting sqref="P19:Q19">
    <cfRule type="cellIs" dxfId="8972" priority="2587" stopIfTrue="1" operator="lessThan">
      <formula>0</formula>
    </cfRule>
    <cfRule type="cellIs" dxfId="8971" priority="2588" stopIfTrue="1" operator="greaterThan">
      <formula>0</formula>
    </cfRule>
  </conditionalFormatting>
  <conditionalFormatting sqref="P19:Q19">
    <cfRule type="cellIs" dxfId="8970" priority="2585" stopIfTrue="1" operator="lessThan">
      <formula>0</formula>
    </cfRule>
    <cfRule type="cellIs" dxfId="8969" priority="2586" stopIfTrue="1" operator="greaterThan">
      <formula>0</formula>
    </cfRule>
  </conditionalFormatting>
  <conditionalFormatting sqref="P19:Q19">
    <cfRule type="cellIs" dxfId="8968" priority="2583" stopIfTrue="1" operator="lessThan">
      <formula>0</formula>
    </cfRule>
    <cfRule type="cellIs" dxfId="8967" priority="2584" stopIfTrue="1" operator="greaterThan">
      <formula>0</formula>
    </cfRule>
  </conditionalFormatting>
  <conditionalFormatting sqref="P19:Q19">
    <cfRule type="cellIs" dxfId="8966" priority="2581" stopIfTrue="1" operator="lessThan">
      <formula>0</formula>
    </cfRule>
    <cfRule type="cellIs" dxfId="8965" priority="2582" stopIfTrue="1" operator="greaterThan">
      <formula>0</formula>
    </cfRule>
  </conditionalFormatting>
  <conditionalFormatting sqref="P19:Q19">
    <cfRule type="cellIs" dxfId="8964" priority="2579" stopIfTrue="1" operator="lessThan">
      <formula>0</formula>
    </cfRule>
    <cfRule type="cellIs" dxfId="8963" priority="2580" stopIfTrue="1" operator="greaterThan">
      <formula>0</formula>
    </cfRule>
  </conditionalFormatting>
  <conditionalFormatting sqref="P19:Q19">
    <cfRule type="cellIs" dxfId="8962" priority="2577" stopIfTrue="1" operator="lessThan">
      <formula>0</formula>
    </cfRule>
    <cfRule type="cellIs" dxfId="8961" priority="2578" stopIfTrue="1" operator="greaterThan">
      <formula>0</formula>
    </cfRule>
  </conditionalFormatting>
  <conditionalFormatting sqref="P19:Q19">
    <cfRule type="cellIs" dxfId="8960" priority="2575" stopIfTrue="1" operator="lessThan">
      <formula>0</formula>
    </cfRule>
    <cfRule type="cellIs" dxfId="8959" priority="2576" stopIfTrue="1" operator="greaterThan">
      <formula>0</formula>
    </cfRule>
  </conditionalFormatting>
  <conditionalFormatting sqref="P19:Q19">
    <cfRule type="cellIs" dxfId="8958" priority="2573" stopIfTrue="1" operator="lessThan">
      <formula>0</formula>
    </cfRule>
    <cfRule type="cellIs" dxfId="8957" priority="2574" stopIfTrue="1" operator="greaterThan">
      <formula>0</formula>
    </cfRule>
  </conditionalFormatting>
  <conditionalFormatting sqref="P19:Q19">
    <cfRule type="cellIs" dxfId="8956" priority="2571" stopIfTrue="1" operator="lessThan">
      <formula>0</formula>
    </cfRule>
    <cfRule type="cellIs" dxfId="8955" priority="2572" stopIfTrue="1" operator="greaterThan">
      <formula>0</formula>
    </cfRule>
  </conditionalFormatting>
  <conditionalFormatting sqref="P19:Q19">
    <cfRule type="cellIs" dxfId="8954" priority="2569" stopIfTrue="1" operator="lessThan">
      <formula>0</formula>
    </cfRule>
    <cfRule type="cellIs" dxfId="8953" priority="2570" stopIfTrue="1" operator="greaterThan">
      <formula>0</formula>
    </cfRule>
  </conditionalFormatting>
  <conditionalFormatting sqref="P19:Q19">
    <cfRule type="cellIs" dxfId="8952" priority="2567" stopIfTrue="1" operator="lessThan">
      <formula>0</formula>
    </cfRule>
    <cfRule type="cellIs" dxfId="8951" priority="2568" stopIfTrue="1" operator="greaterThan">
      <formula>0</formula>
    </cfRule>
  </conditionalFormatting>
  <conditionalFormatting sqref="P19:Q19">
    <cfRule type="cellIs" dxfId="8950" priority="2565" stopIfTrue="1" operator="lessThan">
      <formula>0</formula>
    </cfRule>
    <cfRule type="cellIs" dxfId="8949" priority="2566" stopIfTrue="1" operator="greaterThan">
      <formula>0</formula>
    </cfRule>
  </conditionalFormatting>
  <conditionalFormatting sqref="P19:Q19">
    <cfRule type="cellIs" dxfId="8948" priority="2563" stopIfTrue="1" operator="lessThan">
      <formula>0</formula>
    </cfRule>
    <cfRule type="cellIs" dxfId="8947" priority="2564" stopIfTrue="1" operator="greaterThan">
      <formula>0</formula>
    </cfRule>
  </conditionalFormatting>
  <conditionalFormatting sqref="P19:Q19">
    <cfRule type="cellIs" dxfId="8946" priority="2561" stopIfTrue="1" operator="lessThan">
      <formula>0</formula>
    </cfRule>
    <cfRule type="cellIs" dxfId="8945" priority="2562" stopIfTrue="1" operator="greaterThan">
      <formula>0</formula>
    </cfRule>
  </conditionalFormatting>
  <conditionalFormatting sqref="P19:Q19">
    <cfRule type="cellIs" dxfId="8944" priority="2559" stopIfTrue="1" operator="lessThan">
      <formula>0</formula>
    </cfRule>
    <cfRule type="cellIs" dxfId="8943" priority="2560" stopIfTrue="1" operator="greaterThan">
      <formula>0</formula>
    </cfRule>
  </conditionalFormatting>
  <conditionalFormatting sqref="P19:Q19">
    <cfRule type="cellIs" dxfId="8942" priority="2557" stopIfTrue="1" operator="lessThan">
      <formula>0</formula>
    </cfRule>
    <cfRule type="cellIs" dxfId="8941" priority="2558" stopIfTrue="1" operator="greaterThan">
      <formula>0</formula>
    </cfRule>
  </conditionalFormatting>
  <conditionalFormatting sqref="P19:Q19">
    <cfRule type="cellIs" dxfId="8940" priority="2555" stopIfTrue="1" operator="lessThan">
      <formula>0</formula>
    </cfRule>
    <cfRule type="cellIs" dxfId="8939" priority="2556" stopIfTrue="1" operator="greaterThan">
      <formula>0</formula>
    </cfRule>
  </conditionalFormatting>
  <conditionalFormatting sqref="P19:Q19">
    <cfRule type="cellIs" dxfId="8938" priority="2553" stopIfTrue="1" operator="lessThan">
      <formula>0</formula>
    </cfRule>
    <cfRule type="cellIs" dxfId="8937" priority="2554" stopIfTrue="1" operator="greaterThan">
      <formula>0</formula>
    </cfRule>
  </conditionalFormatting>
  <conditionalFormatting sqref="P19:Q19">
    <cfRule type="cellIs" dxfId="8936" priority="2551" stopIfTrue="1" operator="lessThan">
      <formula>0</formula>
    </cfRule>
    <cfRule type="cellIs" dxfId="8935" priority="2552" stopIfTrue="1" operator="greaterThan">
      <formula>0</formula>
    </cfRule>
  </conditionalFormatting>
  <conditionalFormatting sqref="P19:Q19">
    <cfRule type="cellIs" dxfId="8934" priority="2549" stopIfTrue="1" operator="lessThan">
      <formula>0</formula>
    </cfRule>
    <cfRule type="cellIs" dxfId="8933" priority="2550" stopIfTrue="1" operator="greaterThan">
      <formula>0</formula>
    </cfRule>
  </conditionalFormatting>
  <conditionalFormatting sqref="P19:Q19">
    <cfRule type="cellIs" dxfId="8932" priority="2547" stopIfTrue="1" operator="lessThan">
      <formula>0</formula>
    </cfRule>
    <cfRule type="cellIs" dxfId="8931" priority="2548" stopIfTrue="1" operator="greaterThan">
      <formula>0</formula>
    </cfRule>
  </conditionalFormatting>
  <conditionalFormatting sqref="P21:Q21">
    <cfRule type="cellIs" dxfId="8930" priority="2545" stopIfTrue="1" operator="lessThan">
      <formula>0</formula>
    </cfRule>
    <cfRule type="cellIs" dxfId="8929" priority="2546" stopIfTrue="1" operator="greaterThan">
      <formula>0</formula>
    </cfRule>
  </conditionalFormatting>
  <conditionalFormatting sqref="P21:Q21">
    <cfRule type="cellIs" dxfId="8928" priority="2543" stopIfTrue="1" operator="lessThan">
      <formula>0</formula>
    </cfRule>
    <cfRule type="cellIs" dxfId="8927" priority="2544" stopIfTrue="1" operator="greaterThan">
      <formula>0</formula>
    </cfRule>
  </conditionalFormatting>
  <conditionalFormatting sqref="P21:Q21">
    <cfRule type="cellIs" dxfId="8926" priority="2541" stopIfTrue="1" operator="lessThan">
      <formula>0</formula>
    </cfRule>
    <cfRule type="cellIs" dxfId="8925" priority="2542" stopIfTrue="1" operator="greaterThan">
      <formula>0</formula>
    </cfRule>
  </conditionalFormatting>
  <conditionalFormatting sqref="P21:Q21">
    <cfRule type="cellIs" dxfId="8924" priority="2539" stopIfTrue="1" operator="lessThan">
      <formula>0</formula>
    </cfRule>
    <cfRule type="cellIs" dxfId="8923" priority="2540" stopIfTrue="1" operator="greaterThan">
      <formula>0</formula>
    </cfRule>
  </conditionalFormatting>
  <conditionalFormatting sqref="P21:Q21">
    <cfRule type="cellIs" dxfId="8922" priority="2537" stopIfTrue="1" operator="lessThan">
      <formula>0</formula>
    </cfRule>
    <cfRule type="cellIs" dxfId="8921" priority="2538" stopIfTrue="1" operator="greaterThan">
      <formula>0</formula>
    </cfRule>
  </conditionalFormatting>
  <conditionalFormatting sqref="P21:Q21">
    <cfRule type="cellIs" dxfId="8920" priority="2535" stopIfTrue="1" operator="lessThan">
      <formula>0</formula>
    </cfRule>
    <cfRule type="cellIs" dxfId="8919" priority="2536" stopIfTrue="1" operator="greaterThan">
      <formula>0</formula>
    </cfRule>
  </conditionalFormatting>
  <conditionalFormatting sqref="P21:Q21">
    <cfRule type="cellIs" dxfId="8918" priority="2533" stopIfTrue="1" operator="lessThan">
      <formula>0</formula>
    </cfRule>
    <cfRule type="cellIs" dxfId="8917" priority="2534" stopIfTrue="1" operator="greaterThan">
      <formula>0</formula>
    </cfRule>
  </conditionalFormatting>
  <conditionalFormatting sqref="P21:Q21">
    <cfRule type="cellIs" dxfId="8916" priority="2531" stopIfTrue="1" operator="lessThan">
      <formula>0</formula>
    </cfRule>
    <cfRule type="cellIs" dxfId="8915" priority="2532" stopIfTrue="1" operator="greaterThan">
      <formula>0</formula>
    </cfRule>
  </conditionalFormatting>
  <conditionalFormatting sqref="P21:Q21">
    <cfRule type="cellIs" dxfId="8914" priority="2529" stopIfTrue="1" operator="lessThan">
      <formula>0</formula>
    </cfRule>
    <cfRule type="cellIs" dxfId="8913" priority="2530" stopIfTrue="1" operator="greaterThan">
      <formula>0</formula>
    </cfRule>
  </conditionalFormatting>
  <conditionalFormatting sqref="P21:Q21">
    <cfRule type="cellIs" dxfId="8912" priority="2527" stopIfTrue="1" operator="lessThan">
      <formula>0</formula>
    </cfRule>
    <cfRule type="cellIs" dxfId="8911" priority="2528" stopIfTrue="1" operator="greaterThan">
      <formula>0</formula>
    </cfRule>
  </conditionalFormatting>
  <conditionalFormatting sqref="P21:Q21">
    <cfRule type="cellIs" dxfId="8910" priority="2525" stopIfTrue="1" operator="lessThan">
      <formula>0</formula>
    </cfRule>
    <cfRule type="cellIs" dxfId="8909" priority="2526" stopIfTrue="1" operator="greaterThan">
      <formula>0</formula>
    </cfRule>
  </conditionalFormatting>
  <conditionalFormatting sqref="P21:Q21">
    <cfRule type="cellIs" dxfId="8908" priority="2523" stopIfTrue="1" operator="lessThan">
      <formula>0</formula>
    </cfRule>
    <cfRule type="cellIs" dxfId="8907" priority="2524" stopIfTrue="1" operator="greaterThan">
      <formula>0</formula>
    </cfRule>
  </conditionalFormatting>
  <conditionalFormatting sqref="P21:Q21">
    <cfRule type="cellIs" dxfId="8906" priority="2521" stopIfTrue="1" operator="lessThan">
      <formula>0</formula>
    </cfRule>
    <cfRule type="cellIs" dxfId="8905" priority="2522" stopIfTrue="1" operator="greaterThan">
      <formula>0</formula>
    </cfRule>
  </conditionalFormatting>
  <conditionalFormatting sqref="P21:Q21">
    <cfRule type="cellIs" dxfId="8904" priority="2519" stopIfTrue="1" operator="lessThan">
      <formula>0</formula>
    </cfRule>
    <cfRule type="cellIs" dxfId="8903" priority="2520" stopIfTrue="1" operator="greaterThan">
      <formula>0</formula>
    </cfRule>
  </conditionalFormatting>
  <conditionalFormatting sqref="P21:Q21">
    <cfRule type="cellIs" dxfId="8902" priority="2517" stopIfTrue="1" operator="lessThan">
      <formula>0</formula>
    </cfRule>
    <cfRule type="cellIs" dxfId="8901" priority="2518" stopIfTrue="1" operator="greaterThan">
      <formula>0</formula>
    </cfRule>
  </conditionalFormatting>
  <conditionalFormatting sqref="P21:Q21">
    <cfRule type="cellIs" dxfId="8900" priority="2515" stopIfTrue="1" operator="lessThan">
      <formula>0</formula>
    </cfRule>
    <cfRule type="cellIs" dxfId="8899" priority="2516" stopIfTrue="1" operator="greaterThan">
      <formula>0</formula>
    </cfRule>
  </conditionalFormatting>
  <conditionalFormatting sqref="P21:Q21">
    <cfRule type="cellIs" dxfId="8898" priority="2513" stopIfTrue="1" operator="lessThan">
      <formula>0</formula>
    </cfRule>
    <cfRule type="cellIs" dxfId="8897" priority="2514" stopIfTrue="1" operator="greaterThan">
      <formula>0</formula>
    </cfRule>
  </conditionalFormatting>
  <conditionalFormatting sqref="P21:Q21">
    <cfRule type="cellIs" dxfId="8896" priority="2511" stopIfTrue="1" operator="lessThan">
      <formula>0</formula>
    </cfRule>
    <cfRule type="cellIs" dxfId="8895" priority="2512" stopIfTrue="1" operator="greaterThan">
      <formula>0</formula>
    </cfRule>
  </conditionalFormatting>
  <conditionalFormatting sqref="P21:Q21">
    <cfRule type="cellIs" dxfId="8894" priority="2509" stopIfTrue="1" operator="lessThan">
      <formula>0</formula>
    </cfRule>
    <cfRule type="cellIs" dxfId="8893" priority="2510" stopIfTrue="1" operator="greaterThan">
      <formula>0</formula>
    </cfRule>
  </conditionalFormatting>
  <conditionalFormatting sqref="P21:Q21">
    <cfRule type="cellIs" dxfId="8892" priority="2507" stopIfTrue="1" operator="lessThan">
      <formula>0</formula>
    </cfRule>
    <cfRule type="cellIs" dxfId="8891" priority="2508" stopIfTrue="1" operator="greaterThan">
      <formula>0</formula>
    </cfRule>
  </conditionalFormatting>
  <conditionalFormatting sqref="P21:Q21">
    <cfRule type="cellIs" dxfId="8890" priority="2505" stopIfTrue="1" operator="lessThan">
      <formula>0</formula>
    </cfRule>
    <cfRule type="cellIs" dxfId="8889" priority="2506" stopIfTrue="1" operator="greaterThan">
      <formula>0</formula>
    </cfRule>
  </conditionalFormatting>
  <conditionalFormatting sqref="P21:Q21">
    <cfRule type="cellIs" dxfId="8888" priority="2503" stopIfTrue="1" operator="lessThan">
      <formula>0</formula>
    </cfRule>
    <cfRule type="cellIs" dxfId="8887" priority="2504" stopIfTrue="1" operator="greaterThan">
      <formula>0</formula>
    </cfRule>
  </conditionalFormatting>
  <conditionalFormatting sqref="P21:Q21">
    <cfRule type="cellIs" dxfId="8886" priority="2501" stopIfTrue="1" operator="lessThan">
      <formula>0</formula>
    </cfRule>
    <cfRule type="cellIs" dxfId="8885" priority="2502" stopIfTrue="1" operator="greaterThan">
      <formula>0</formula>
    </cfRule>
  </conditionalFormatting>
  <conditionalFormatting sqref="P21:Q21">
    <cfRule type="cellIs" dxfId="8884" priority="2499" stopIfTrue="1" operator="lessThan">
      <formula>0</formula>
    </cfRule>
    <cfRule type="cellIs" dxfId="8883" priority="2500" stopIfTrue="1" operator="greaterThan">
      <formula>0</formula>
    </cfRule>
  </conditionalFormatting>
  <conditionalFormatting sqref="P21:Q21">
    <cfRule type="cellIs" dxfId="8882" priority="2497" stopIfTrue="1" operator="lessThan">
      <formula>0</formula>
    </cfRule>
    <cfRule type="cellIs" dxfId="8881" priority="2498" stopIfTrue="1" operator="greaterThan">
      <formula>0</formula>
    </cfRule>
  </conditionalFormatting>
  <conditionalFormatting sqref="P21:Q21">
    <cfRule type="cellIs" dxfId="8880" priority="2495" stopIfTrue="1" operator="lessThan">
      <formula>0</formula>
    </cfRule>
    <cfRule type="cellIs" dxfId="8879" priority="2496" stopIfTrue="1" operator="greaterThan">
      <formula>0</formula>
    </cfRule>
  </conditionalFormatting>
  <conditionalFormatting sqref="P21:Q21">
    <cfRule type="cellIs" dxfId="8878" priority="2493" stopIfTrue="1" operator="lessThan">
      <formula>0</formula>
    </cfRule>
    <cfRule type="cellIs" dxfId="8877" priority="2494" stopIfTrue="1" operator="greaterThan">
      <formula>0</formula>
    </cfRule>
  </conditionalFormatting>
  <conditionalFormatting sqref="P21:Q21">
    <cfRule type="cellIs" dxfId="8876" priority="2491" stopIfTrue="1" operator="lessThan">
      <formula>0</formula>
    </cfRule>
    <cfRule type="cellIs" dxfId="8875" priority="2492" stopIfTrue="1" operator="greaterThan">
      <formula>0</formula>
    </cfRule>
  </conditionalFormatting>
  <conditionalFormatting sqref="P21:Q21">
    <cfRule type="cellIs" dxfId="8874" priority="2489" stopIfTrue="1" operator="lessThan">
      <formula>0</formula>
    </cfRule>
    <cfRule type="cellIs" dxfId="8873" priority="2490" stopIfTrue="1" operator="greaterThan">
      <formula>0</formula>
    </cfRule>
  </conditionalFormatting>
  <conditionalFormatting sqref="P21:Q21">
    <cfRule type="cellIs" dxfId="8872" priority="2487" stopIfTrue="1" operator="lessThan">
      <formula>0</formula>
    </cfRule>
    <cfRule type="cellIs" dxfId="8871" priority="2488" stopIfTrue="1" operator="greaterThan">
      <formula>0</formula>
    </cfRule>
  </conditionalFormatting>
  <conditionalFormatting sqref="P21:Q21">
    <cfRule type="cellIs" dxfId="8870" priority="2485" stopIfTrue="1" operator="lessThan">
      <formula>0</formula>
    </cfRule>
    <cfRule type="cellIs" dxfId="8869" priority="2486" stopIfTrue="1" operator="greaterThan">
      <formula>0</formula>
    </cfRule>
  </conditionalFormatting>
  <conditionalFormatting sqref="P21:Q21">
    <cfRule type="cellIs" dxfId="8868" priority="2483" stopIfTrue="1" operator="lessThan">
      <formula>0</formula>
    </cfRule>
    <cfRule type="cellIs" dxfId="8867" priority="2484" stopIfTrue="1" operator="greaterThan">
      <formula>0</formula>
    </cfRule>
  </conditionalFormatting>
  <conditionalFormatting sqref="P21:Q21">
    <cfRule type="cellIs" dxfId="8866" priority="2481" stopIfTrue="1" operator="lessThan">
      <formula>0</formula>
    </cfRule>
    <cfRule type="cellIs" dxfId="8865" priority="2482" stopIfTrue="1" operator="greaterThan">
      <formula>0</formula>
    </cfRule>
  </conditionalFormatting>
  <conditionalFormatting sqref="P21:Q21">
    <cfRule type="cellIs" dxfId="8864" priority="2479" stopIfTrue="1" operator="lessThan">
      <formula>0</formula>
    </cfRule>
    <cfRule type="cellIs" dxfId="8863" priority="2480" stopIfTrue="1" operator="greaterThan">
      <formula>0</formula>
    </cfRule>
  </conditionalFormatting>
  <conditionalFormatting sqref="P21:Q21">
    <cfRule type="cellIs" dxfId="8862" priority="2477" stopIfTrue="1" operator="lessThan">
      <formula>0</formula>
    </cfRule>
    <cfRule type="cellIs" dxfId="8861" priority="2478" stopIfTrue="1" operator="greaterThan">
      <formula>0</formula>
    </cfRule>
  </conditionalFormatting>
  <conditionalFormatting sqref="P21:Q21">
    <cfRule type="cellIs" dxfId="8860" priority="2475" stopIfTrue="1" operator="lessThan">
      <formula>0</formula>
    </cfRule>
    <cfRule type="cellIs" dxfId="8859" priority="2476" stopIfTrue="1" operator="greaterThan">
      <formula>0</formula>
    </cfRule>
  </conditionalFormatting>
  <conditionalFormatting sqref="P21:Q21">
    <cfRule type="cellIs" dxfId="8858" priority="2473" stopIfTrue="1" operator="lessThan">
      <formula>0</formula>
    </cfRule>
    <cfRule type="cellIs" dxfId="8857" priority="2474" stopIfTrue="1" operator="greaterThan">
      <formula>0</formula>
    </cfRule>
  </conditionalFormatting>
  <conditionalFormatting sqref="P21:Q21">
    <cfRule type="cellIs" dxfId="8856" priority="2471" stopIfTrue="1" operator="lessThan">
      <formula>0</formula>
    </cfRule>
    <cfRule type="cellIs" dxfId="8855" priority="2472" stopIfTrue="1" operator="greaterThan">
      <formula>0</formula>
    </cfRule>
  </conditionalFormatting>
  <conditionalFormatting sqref="P21:Q21">
    <cfRule type="cellIs" dxfId="8854" priority="2469" stopIfTrue="1" operator="lessThan">
      <formula>0</formula>
    </cfRule>
    <cfRule type="cellIs" dxfId="8853" priority="2470" stopIfTrue="1" operator="greaterThan">
      <formula>0</formula>
    </cfRule>
  </conditionalFormatting>
  <conditionalFormatting sqref="P21:Q21">
    <cfRule type="cellIs" dxfId="8852" priority="2467" stopIfTrue="1" operator="lessThan">
      <formula>0</formula>
    </cfRule>
    <cfRule type="cellIs" dxfId="8851" priority="2468" stopIfTrue="1" operator="greaterThan">
      <formula>0</formula>
    </cfRule>
  </conditionalFormatting>
  <conditionalFormatting sqref="P21:Q21">
    <cfRule type="cellIs" dxfId="8850" priority="2465" stopIfTrue="1" operator="lessThan">
      <formula>0</formula>
    </cfRule>
    <cfRule type="cellIs" dxfId="8849" priority="2466" stopIfTrue="1" operator="greaterThan">
      <formula>0</formula>
    </cfRule>
  </conditionalFormatting>
  <conditionalFormatting sqref="P21:Q21">
    <cfRule type="cellIs" dxfId="8848" priority="2463" stopIfTrue="1" operator="lessThan">
      <formula>0</formula>
    </cfRule>
    <cfRule type="cellIs" dxfId="8847" priority="2464" stopIfTrue="1" operator="greaterThan">
      <formula>0</formula>
    </cfRule>
  </conditionalFormatting>
  <conditionalFormatting sqref="P23:Q23">
    <cfRule type="cellIs" dxfId="8846" priority="2461" stopIfTrue="1" operator="lessThan">
      <formula>0</formula>
    </cfRule>
    <cfRule type="cellIs" dxfId="8845" priority="2462" stopIfTrue="1" operator="greaterThan">
      <formula>0</formula>
    </cfRule>
  </conditionalFormatting>
  <conditionalFormatting sqref="P23:Q23">
    <cfRule type="cellIs" dxfId="8844" priority="2459" stopIfTrue="1" operator="lessThan">
      <formula>0</formula>
    </cfRule>
    <cfRule type="cellIs" dxfId="8843" priority="2460" stopIfTrue="1" operator="greaterThan">
      <formula>0</formula>
    </cfRule>
  </conditionalFormatting>
  <conditionalFormatting sqref="P23:Q23">
    <cfRule type="cellIs" dxfId="8842" priority="2457" stopIfTrue="1" operator="lessThan">
      <formula>0</formula>
    </cfRule>
    <cfRule type="cellIs" dxfId="8841" priority="2458" stopIfTrue="1" operator="greaterThan">
      <formula>0</formula>
    </cfRule>
  </conditionalFormatting>
  <conditionalFormatting sqref="P23:Q23">
    <cfRule type="cellIs" dxfId="8840" priority="2455" stopIfTrue="1" operator="lessThan">
      <formula>0</formula>
    </cfRule>
    <cfRule type="cellIs" dxfId="8839" priority="2456" stopIfTrue="1" operator="greaterThan">
      <formula>0</formula>
    </cfRule>
  </conditionalFormatting>
  <conditionalFormatting sqref="P23:Q23">
    <cfRule type="cellIs" dxfId="8838" priority="2453" stopIfTrue="1" operator="lessThan">
      <formula>0</formula>
    </cfRule>
    <cfRule type="cellIs" dxfId="8837" priority="2454" stopIfTrue="1" operator="greaterThan">
      <formula>0</formula>
    </cfRule>
  </conditionalFormatting>
  <conditionalFormatting sqref="P23:Q23">
    <cfRule type="cellIs" dxfId="8836" priority="2451" stopIfTrue="1" operator="lessThan">
      <formula>0</formula>
    </cfRule>
    <cfRule type="cellIs" dxfId="8835" priority="2452" stopIfTrue="1" operator="greaterThan">
      <formula>0</formula>
    </cfRule>
  </conditionalFormatting>
  <conditionalFormatting sqref="P23:Q23">
    <cfRule type="cellIs" dxfId="8834" priority="2449" stopIfTrue="1" operator="lessThan">
      <formula>0</formula>
    </cfRule>
    <cfRule type="cellIs" dxfId="8833" priority="2450" stopIfTrue="1" operator="greaterThan">
      <formula>0</formula>
    </cfRule>
  </conditionalFormatting>
  <conditionalFormatting sqref="P23:Q23">
    <cfRule type="cellIs" dxfId="8832" priority="2447" stopIfTrue="1" operator="lessThan">
      <formula>0</formula>
    </cfRule>
    <cfRule type="cellIs" dxfId="8831" priority="2448" stopIfTrue="1" operator="greaterThan">
      <formula>0</formula>
    </cfRule>
  </conditionalFormatting>
  <conditionalFormatting sqref="P23:Q23">
    <cfRule type="cellIs" dxfId="8830" priority="2445" stopIfTrue="1" operator="lessThan">
      <formula>0</formula>
    </cfRule>
    <cfRule type="cellIs" dxfId="8829" priority="2446" stopIfTrue="1" operator="greaterThan">
      <formula>0</formula>
    </cfRule>
  </conditionalFormatting>
  <conditionalFormatting sqref="P23:Q23">
    <cfRule type="cellIs" dxfId="8828" priority="2443" stopIfTrue="1" operator="lessThan">
      <formula>0</formula>
    </cfRule>
    <cfRule type="cellIs" dxfId="8827" priority="2444" stopIfTrue="1" operator="greaterThan">
      <formula>0</formula>
    </cfRule>
  </conditionalFormatting>
  <conditionalFormatting sqref="P23:Q23">
    <cfRule type="cellIs" dxfId="8826" priority="2441" stopIfTrue="1" operator="lessThan">
      <formula>0</formula>
    </cfRule>
    <cfRule type="cellIs" dxfId="8825" priority="2442" stopIfTrue="1" operator="greaterThan">
      <formula>0</formula>
    </cfRule>
  </conditionalFormatting>
  <conditionalFormatting sqref="P23:Q23">
    <cfRule type="cellIs" dxfId="8824" priority="2439" stopIfTrue="1" operator="lessThan">
      <formula>0</formula>
    </cfRule>
    <cfRule type="cellIs" dxfId="8823" priority="2440" stopIfTrue="1" operator="greaterThan">
      <formula>0</formula>
    </cfRule>
  </conditionalFormatting>
  <conditionalFormatting sqref="P23:Q23">
    <cfRule type="cellIs" dxfId="8822" priority="2437" stopIfTrue="1" operator="lessThan">
      <formula>0</formula>
    </cfRule>
    <cfRule type="cellIs" dxfId="8821" priority="2438" stopIfTrue="1" operator="greaterThan">
      <formula>0</formula>
    </cfRule>
  </conditionalFormatting>
  <conditionalFormatting sqref="P23:Q23">
    <cfRule type="cellIs" dxfId="8820" priority="2435" stopIfTrue="1" operator="lessThan">
      <formula>0</formula>
    </cfRule>
    <cfRule type="cellIs" dxfId="8819" priority="2436" stopIfTrue="1" operator="greaterThan">
      <formula>0</formula>
    </cfRule>
  </conditionalFormatting>
  <conditionalFormatting sqref="P23:Q23">
    <cfRule type="cellIs" dxfId="8818" priority="2433" stopIfTrue="1" operator="lessThan">
      <formula>0</formula>
    </cfRule>
    <cfRule type="cellIs" dxfId="8817" priority="2434" stopIfTrue="1" operator="greaterThan">
      <formula>0</formula>
    </cfRule>
  </conditionalFormatting>
  <conditionalFormatting sqref="P23:Q23">
    <cfRule type="cellIs" dxfId="8816" priority="2431" stopIfTrue="1" operator="lessThan">
      <formula>0</formula>
    </cfRule>
    <cfRule type="cellIs" dxfId="8815" priority="2432" stopIfTrue="1" operator="greaterThan">
      <formula>0</formula>
    </cfRule>
  </conditionalFormatting>
  <conditionalFormatting sqref="P23:Q23">
    <cfRule type="cellIs" dxfId="8814" priority="2429" stopIfTrue="1" operator="lessThan">
      <formula>0</formula>
    </cfRule>
    <cfRule type="cellIs" dxfId="8813" priority="2430" stopIfTrue="1" operator="greaterThan">
      <formula>0</formula>
    </cfRule>
  </conditionalFormatting>
  <conditionalFormatting sqref="P23:Q23">
    <cfRule type="cellIs" dxfId="8812" priority="2427" stopIfTrue="1" operator="lessThan">
      <formula>0</formula>
    </cfRule>
    <cfRule type="cellIs" dxfId="8811" priority="2428" stopIfTrue="1" operator="greaterThan">
      <formula>0</formula>
    </cfRule>
  </conditionalFormatting>
  <conditionalFormatting sqref="P23:Q23">
    <cfRule type="cellIs" dxfId="8810" priority="2425" stopIfTrue="1" operator="lessThan">
      <formula>0</formula>
    </cfRule>
    <cfRule type="cellIs" dxfId="8809" priority="2426" stopIfTrue="1" operator="greaterThan">
      <formula>0</formula>
    </cfRule>
  </conditionalFormatting>
  <conditionalFormatting sqref="P23:Q23">
    <cfRule type="cellIs" dxfId="8808" priority="2423" stopIfTrue="1" operator="lessThan">
      <formula>0</formula>
    </cfRule>
    <cfRule type="cellIs" dxfId="8807" priority="2424" stopIfTrue="1" operator="greaterThan">
      <formula>0</formula>
    </cfRule>
  </conditionalFormatting>
  <conditionalFormatting sqref="P23:Q23">
    <cfRule type="cellIs" dxfId="8806" priority="2421" stopIfTrue="1" operator="lessThan">
      <formula>0</formula>
    </cfRule>
    <cfRule type="cellIs" dxfId="8805" priority="2422" stopIfTrue="1" operator="greaterThan">
      <formula>0</formula>
    </cfRule>
  </conditionalFormatting>
  <conditionalFormatting sqref="P23:Q23">
    <cfRule type="cellIs" dxfId="8804" priority="2419" stopIfTrue="1" operator="lessThan">
      <formula>0</formula>
    </cfRule>
    <cfRule type="cellIs" dxfId="8803" priority="2420" stopIfTrue="1" operator="greaterThan">
      <formula>0</formula>
    </cfRule>
  </conditionalFormatting>
  <conditionalFormatting sqref="P23:Q23">
    <cfRule type="cellIs" dxfId="8802" priority="2417" stopIfTrue="1" operator="lessThan">
      <formula>0</formula>
    </cfRule>
    <cfRule type="cellIs" dxfId="8801" priority="2418" stopIfTrue="1" operator="greaterThan">
      <formula>0</formula>
    </cfRule>
  </conditionalFormatting>
  <conditionalFormatting sqref="P23:Q23">
    <cfRule type="cellIs" dxfId="8800" priority="2415" stopIfTrue="1" operator="lessThan">
      <formula>0</formula>
    </cfRule>
    <cfRule type="cellIs" dxfId="8799" priority="2416" stopIfTrue="1" operator="greaterThan">
      <formula>0</formula>
    </cfRule>
  </conditionalFormatting>
  <conditionalFormatting sqref="P23:Q23">
    <cfRule type="cellIs" dxfId="8798" priority="2413" stopIfTrue="1" operator="lessThan">
      <formula>0</formula>
    </cfRule>
    <cfRule type="cellIs" dxfId="8797" priority="2414" stopIfTrue="1" operator="greaterThan">
      <formula>0</formula>
    </cfRule>
  </conditionalFormatting>
  <conditionalFormatting sqref="P23:Q23">
    <cfRule type="cellIs" dxfId="8796" priority="2411" stopIfTrue="1" operator="lessThan">
      <formula>0</formula>
    </cfRule>
    <cfRule type="cellIs" dxfId="8795" priority="2412" stopIfTrue="1" operator="greaterThan">
      <formula>0</formula>
    </cfRule>
  </conditionalFormatting>
  <conditionalFormatting sqref="P23:Q23">
    <cfRule type="cellIs" dxfId="8794" priority="2409" stopIfTrue="1" operator="lessThan">
      <formula>0</formula>
    </cfRule>
    <cfRule type="cellIs" dxfId="8793" priority="2410" stopIfTrue="1" operator="greaterThan">
      <formula>0</formula>
    </cfRule>
  </conditionalFormatting>
  <conditionalFormatting sqref="P23:Q23">
    <cfRule type="cellIs" dxfId="8792" priority="2407" stopIfTrue="1" operator="lessThan">
      <formula>0</formula>
    </cfRule>
    <cfRule type="cellIs" dxfId="8791" priority="2408" stopIfTrue="1" operator="greaterThan">
      <formula>0</formula>
    </cfRule>
  </conditionalFormatting>
  <conditionalFormatting sqref="P23:Q23">
    <cfRule type="cellIs" dxfId="8790" priority="2405" stopIfTrue="1" operator="lessThan">
      <formula>0</formula>
    </cfRule>
    <cfRule type="cellIs" dxfId="8789" priority="2406" stopIfTrue="1" operator="greaterThan">
      <formula>0</formula>
    </cfRule>
  </conditionalFormatting>
  <conditionalFormatting sqref="P23:Q23">
    <cfRule type="cellIs" dxfId="8788" priority="2403" stopIfTrue="1" operator="lessThan">
      <formula>0</formula>
    </cfRule>
    <cfRule type="cellIs" dxfId="8787" priority="2404" stopIfTrue="1" operator="greaterThan">
      <formula>0</formula>
    </cfRule>
  </conditionalFormatting>
  <conditionalFormatting sqref="P23:Q23">
    <cfRule type="cellIs" dxfId="8786" priority="2401" stopIfTrue="1" operator="lessThan">
      <formula>0</formula>
    </cfRule>
    <cfRule type="cellIs" dxfId="8785" priority="2402" stopIfTrue="1" operator="greaterThan">
      <formula>0</formula>
    </cfRule>
  </conditionalFormatting>
  <conditionalFormatting sqref="P23:Q23">
    <cfRule type="cellIs" dxfId="8784" priority="2399" stopIfTrue="1" operator="lessThan">
      <formula>0</formula>
    </cfRule>
    <cfRule type="cellIs" dxfId="8783" priority="2400" stopIfTrue="1" operator="greaterThan">
      <formula>0</formula>
    </cfRule>
  </conditionalFormatting>
  <conditionalFormatting sqref="P23:Q23">
    <cfRule type="cellIs" dxfId="8782" priority="2397" stopIfTrue="1" operator="lessThan">
      <formula>0</formula>
    </cfRule>
    <cfRule type="cellIs" dxfId="8781" priority="2398" stopIfTrue="1" operator="greaterThan">
      <formula>0</formula>
    </cfRule>
  </conditionalFormatting>
  <conditionalFormatting sqref="P23:Q23">
    <cfRule type="cellIs" dxfId="8780" priority="2395" stopIfTrue="1" operator="lessThan">
      <formula>0</formula>
    </cfRule>
    <cfRule type="cellIs" dxfId="8779" priority="2396" stopIfTrue="1" operator="greaterThan">
      <formula>0</formula>
    </cfRule>
  </conditionalFormatting>
  <conditionalFormatting sqref="P23:Q23">
    <cfRule type="cellIs" dxfId="8778" priority="2393" stopIfTrue="1" operator="lessThan">
      <formula>0</formula>
    </cfRule>
    <cfRule type="cellIs" dxfId="8777" priority="2394" stopIfTrue="1" operator="greaterThan">
      <formula>0</formula>
    </cfRule>
  </conditionalFormatting>
  <conditionalFormatting sqref="P23:Q23">
    <cfRule type="cellIs" dxfId="8776" priority="2391" stopIfTrue="1" operator="lessThan">
      <formula>0</formula>
    </cfRule>
    <cfRule type="cellIs" dxfId="8775" priority="2392" stopIfTrue="1" operator="greaterThan">
      <formula>0</formula>
    </cfRule>
  </conditionalFormatting>
  <conditionalFormatting sqref="P23:Q23">
    <cfRule type="cellIs" dxfId="8774" priority="2389" stopIfTrue="1" operator="lessThan">
      <formula>0</formula>
    </cfRule>
    <cfRule type="cellIs" dxfId="8773" priority="2390" stopIfTrue="1" operator="greaterThan">
      <formula>0</formula>
    </cfRule>
  </conditionalFormatting>
  <conditionalFormatting sqref="P23:Q23">
    <cfRule type="cellIs" dxfId="8772" priority="2387" stopIfTrue="1" operator="lessThan">
      <formula>0</formula>
    </cfRule>
    <cfRule type="cellIs" dxfId="8771" priority="2388" stopIfTrue="1" operator="greaterThan">
      <formula>0</formula>
    </cfRule>
  </conditionalFormatting>
  <conditionalFormatting sqref="P23:Q23">
    <cfRule type="cellIs" dxfId="8770" priority="2385" stopIfTrue="1" operator="lessThan">
      <formula>0</formula>
    </cfRule>
    <cfRule type="cellIs" dxfId="8769" priority="2386" stopIfTrue="1" operator="greaterThan">
      <formula>0</formula>
    </cfRule>
  </conditionalFormatting>
  <conditionalFormatting sqref="P23:Q23">
    <cfRule type="cellIs" dxfId="8768" priority="2383" stopIfTrue="1" operator="lessThan">
      <formula>0</formula>
    </cfRule>
    <cfRule type="cellIs" dxfId="8767" priority="2384" stopIfTrue="1" operator="greaterThan">
      <formula>0</formula>
    </cfRule>
  </conditionalFormatting>
  <conditionalFormatting sqref="P23:Q23">
    <cfRule type="cellIs" dxfId="8766" priority="2381" stopIfTrue="1" operator="lessThan">
      <formula>0</formula>
    </cfRule>
    <cfRule type="cellIs" dxfId="8765" priority="2382" stopIfTrue="1" operator="greaterThan">
      <formula>0</formula>
    </cfRule>
  </conditionalFormatting>
  <conditionalFormatting sqref="P23:Q23">
    <cfRule type="cellIs" dxfId="8764" priority="2379" stopIfTrue="1" operator="lessThan">
      <formula>0</formula>
    </cfRule>
    <cfRule type="cellIs" dxfId="8763" priority="2380" stopIfTrue="1" operator="greaterThan">
      <formula>0</formula>
    </cfRule>
  </conditionalFormatting>
  <conditionalFormatting sqref="P25:Q25">
    <cfRule type="cellIs" dxfId="8762" priority="2377" stopIfTrue="1" operator="lessThan">
      <formula>0</formula>
    </cfRule>
    <cfRule type="cellIs" dxfId="8761" priority="2378" stopIfTrue="1" operator="greaterThan">
      <formula>0</formula>
    </cfRule>
  </conditionalFormatting>
  <conditionalFormatting sqref="P25:Q25">
    <cfRule type="cellIs" dxfId="8760" priority="2375" stopIfTrue="1" operator="lessThan">
      <formula>0</formula>
    </cfRule>
    <cfRule type="cellIs" dxfId="8759" priority="2376" stopIfTrue="1" operator="greaterThan">
      <formula>0</formula>
    </cfRule>
  </conditionalFormatting>
  <conditionalFormatting sqref="P25:Q25">
    <cfRule type="cellIs" dxfId="8758" priority="2373" stopIfTrue="1" operator="lessThan">
      <formula>0</formula>
    </cfRule>
    <cfRule type="cellIs" dxfId="8757" priority="2374" stopIfTrue="1" operator="greaterThan">
      <formula>0</formula>
    </cfRule>
  </conditionalFormatting>
  <conditionalFormatting sqref="P25:Q25">
    <cfRule type="cellIs" dxfId="8756" priority="2371" stopIfTrue="1" operator="lessThan">
      <formula>0</formula>
    </cfRule>
    <cfRule type="cellIs" dxfId="8755" priority="2372" stopIfTrue="1" operator="greaterThan">
      <formula>0</formula>
    </cfRule>
  </conditionalFormatting>
  <conditionalFormatting sqref="P25:Q25">
    <cfRule type="cellIs" dxfId="8754" priority="2369" stopIfTrue="1" operator="lessThan">
      <formula>0</formula>
    </cfRule>
    <cfRule type="cellIs" dxfId="8753" priority="2370" stopIfTrue="1" operator="greaterThan">
      <formula>0</formula>
    </cfRule>
  </conditionalFormatting>
  <conditionalFormatting sqref="P25:Q25">
    <cfRule type="cellIs" dxfId="8752" priority="2367" stopIfTrue="1" operator="lessThan">
      <formula>0</formula>
    </cfRule>
    <cfRule type="cellIs" dxfId="8751" priority="2368" stopIfTrue="1" operator="greaterThan">
      <formula>0</formula>
    </cfRule>
  </conditionalFormatting>
  <conditionalFormatting sqref="P25:Q25">
    <cfRule type="cellIs" dxfId="8750" priority="2365" stopIfTrue="1" operator="lessThan">
      <formula>0</formula>
    </cfRule>
    <cfRule type="cellIs" dxfId="8749" priority="2366" stopIfTrue="1" operator="greaterThan">
      <formula>0</formula>
    </cfRule>
  </conditionalFormatting>
  <conditionalFormatting sqref="P25:Q25">
    <cfRule type="cellIs" dxfId="8748" priority="2363" stopIfTrue="1" operator="lessThan">
      <formula>0</formula>
    </cfRule>
    <cfRule type="cellIs" dxfId="8747" priority="2364" stopIfTrue="1" operator="greaterThan">
      <formula>0</formula>
    </cfRule>
  </conditionalFormatting>
  <conditionalFormatting sqref="P25:Q25">
    <cfRule type="cellIs" dxfId="8746" priority="2361" stopIfTrue="1" operator="lessThan">
      <formula>0</formula>
    </cfRule>
    <cfRule type="cellIs" dxfId="8745" priority="2362" stopIfTrue="1" operator="greaterThan">
      <formula>0</formula>
    </cfRule>
  </conditionalFormatting>
  <conditionalFormatting sqref="P25:Q25">
    <cfRule type="cellIs" dxfId="8744" priority="2359" stopIfTrue="1" operator="lessThan">
      <formula>0</formula>
    </cfRule>
    <cfRule type="cellIs" dxfId="8743" priority="2360" stopIfTrue="1" operator="greaterThan">
      <formula>0</formula>
    </cfRule>
  </conditionalFormatting>
  <conditionalFormatting sqref="P25:Q25">
    <cfRule type="cellIs" dxfId="8742" priority="2357" stopIfTrue="1" operator="lessThan">
      <formula>0</formula>
    </cfRule>
    <cfRule type="cellIs" dxfId="8741" priority="2358" stopIfTrue="1" operator="greaterThan">
      <formula>0</formula>
    </cfRule>
  </conditionalFormatting>
  <conditionalFormatting sqref="P25:Q25">
    <cfRule type="cellIs" dxfId="8740" priority="2355" stopIfTrue="1" operator="lessThan">
      <formula>0</formula>
    </cfRule>
    <cfRule type="cellIs" dxfId="8739" priority="2356" stopIfTrue="1" operator="greaterThan">
      <formula>0</formula>
    </cfRule>
  </conditionalFormatting>
  <conditionalFormatting sqref="P25:Q25">
    <cfRule type="cellIs" dxfId="8738" priority="2353" stopIfTrue="1" operator="lessThan">
      <formula>0</formula>
    </cfRule>
    <cfRule type="cellIs" dxfId="8737" priority="2354" stopIfTrue="1" operator="greaterThan">
      <formula>0</formula>
    </cfRule>
  </conditionalFormatting>
  <conditionalFormatting sqref="P25:Q25">
    <cfRule type="cellIs" dxfId="8736" priority="2351" stopIfTrue="1" operator="lessThan">
      <formula>0</formula>
    </cfRule>
    <cfRule type="cellIs" dxfId="8735" priority="2352" stopIfTrue="1" operator="greaterThan">
      <formula>0</formula>
    </cfRule>
  </conditionalFormatting>
  <conditionalFormatting sqref="P25:Q25">
    <cfRule type="cellIs" dxfId="8734" priority="2349" stopIfTrue="1" operator="lessThan">
      <formula>0</formula>
    </cfRule>
    <cfRule type="cellIs" dxfId="8733" priority="2350" stopIfTrue="1" operator="greaterThan">
      <formula>0</formula>
    </cfRule>
  </conditionalFormatting>
  <conditionalFormatting sqref="P25:Q25">
    <cfRule type="cellIs" dxfId="8732" priority="2347" stopIfTrue="1" operator="lessThan">
      <formula>0</formula>
    </cfRule>
    <cfRule type="cellIs" dxfId="8731" priority="2348" stopIfTrue="1" operator="greaterThan">
      <formula>0</formula>
    </cfRule>
  </conditionalFormatting>
  <conditionalFormatting sqref="P25:Q25">
    <cfRule type="cellIs" dxfId="8730" priority="2345" stopIfTrue="1" operator="lessThan">
      <formula>0</formula>
    </cfRule>
    <cfRule type="cellIs" dxfId="8729" priority="2346" stopIfTrue="1" operator="greaterThan">
      <formula>0</formula>
    </cfRule>
  </conditionalFormatting>
  <conditionalFormatting sqref="P25:Q25">
    <cfRule type="cellIs" dxfId="8728" priority="2343" stopIfTrue="1" operator="lessThan">
      <formula>0</formula>
    </cfRule>
    <cfRule type="cellIs" dxfId="8727" priority="2344" stopIfTrue="1" operator="greaterThan">
      <formula>0</formula>
    </cfRule>
  </conditionalFormatting>
  <conditionalFormatting sqref="P25:Q25">
    <cfRule type="cellIs" dxfId="8726" priority="2341" stopIfTrue="1" operator="lessThan">
      <formula>0</formula>
    </cfRule>
    <cfRule type="cellIs" dxfId="8725" priority="2342" stopIfTrue="1" operator="greaterThan">
      <formula>0</formula>
    </cfRule>
  </conditionalFormatting>
  <conditionalFormatting sqref="P25:Q25">
    <cfRule type="cellIs" dxfId="8724" priority="2339" stopIfTrue="1" operator="lessThan">
      <formula>0</formula>
    </cfRule>
    <cfRule type="cellIs" dxfId="8723" priority="2340" stopIfTrue="1" operator="greaterThan">
      <formula>0</formula>
    </cfRule>
  </conditionalFormatting>
  <conditionalFormatting sqref="P25:Q25">
    <cfRule type="cellIs" dxfId="8722" priority="2337" stopIfTrue="1" operator="lessThan">
      <formula>0</formula>
    </cfRule>
    <cfRule type="cellIs" dxfId="8721" priority="2338" stopIfTrue="1" operator="greaterThan">
      <formula>0</formula>
    </cfRule>
  </conditionalFormatting>
  <conditionalFormatting sqref="P25:Q25">
    <cfRule type="cellIs" dxfId="8720" priority="2335" stopIfTrue="1" operator="lessThan">
      <formula>0</formula>
    </cfRule>
    <cfRule type="cellIs" dxfId="8719" priority="2336" stopIfTrue="1" operator="greaterThan">
      <formula>0</formula>
    </cfRule>
  </conditionalFormatting>
  <conditionalFormatting sqref="P25:Q25">
    <cfRule type="cellIs" dxfId="8718" priority="2333" stopIfTrue="1" operator="lessThan">
      <formula>0</formula>
    </cfRule>
    <cfRule type="cellIs" dxfId="8717" priority="2334" stopIfTrue="1" operator="greaterThan">
      <formula>0</formula>
    </cfRule>
  </conditionalFormatting>
  <conditionalFormatting sqref="P25:Q25">
    <cfRule type="cellIs" dxfId="8716" priority="2331" stopIfTrue="1" operator="lessThan">
      <formula>0</formula>
    </cfRule>
    <cfRule type="cellIs" dxfId="8715" priority="2332" stopIfTrue="1" operator="greaterThan">
      <formula>0</formula>
    </cfRule>
  </conditionalFormatting>
  <conditionalFormatting sqref="P25:Q25">
    <cfRule type="cellIs" dxfId="8714" priority="2329" stopIfTrue="1" operator="lessThan">
      <formula>0</formula>
    </cfRule>
    <cfRule type="cellIs" dxfId="8713" priority="2330" stopIfTrue="1" operator="greaterThan">
      <formula>0</formula>
    </cfRule>
  </conditionalFormatting>
  <conditionalFormatting sqref="P25:Q25">
    <cfRule type="cellIs" dxfId="8712" priority="2327" stopIfTrue="1" operator="lessThan">
      <formula>0</formula>
    </cfRule>
    <cfRule type="cellIs" dxfId="8711" priority="2328" stopIfTrue="1" operator="greaterThan">
      <formula>0</formula>
    </cfRule>
  </conditionalFormatting>
  <conditionalFormatting sqref="P25:Q25">
    <cfRule type="cellIs" dxfId="8710" priority="2325" stopIfTrue="1" operator="lessThan">
      <formula>0</formula>
    </cfRule>
    <cfRule type="cellIs" dxfId="8709" priority="2326" stopIfTrue="1" operator="greaterThan">
      <formula>0</formula>
    </cfRule>
  </conditionalFormatting>
  <conditionalFormatting sqref="P25:Q25">
    <cfRule type="cellIs" dxfId="8708" priority="2323" stopIfTrue="1" operator="lessThan">
      <formula>0</formula>
    </cfRule>
    <cfRule type="cellIs" dxfId="8707" priority="2324" stopIfTrue="1" operator="greaterThan">
      <formula>0</formula>
    </cfRule>
  </conditionalFormatting>
  <conditionalFormatting sqref="P25:Q25">
    <cfRule type="cellIs" dxfId="8706" priority="2321" stopIfTrue="1" operator="lessThan">
      <formula>0</formula>
    </cfRule>
    <cfRule type="cellIs" dxfId="8705" priority="2322" stopIfTrue="1" operator="greaterThan">
      <formula>0</formula>
    </cfRule>
  </conditionalFormatting>
  <conditionalFormatting sqref="P25:Q25">
    <cfRule type="cellIs" dxfId="8704" priority="2319" stopIfTrue="1" operator="lessThan">
      <formula>0</formula>
    </cfRule>
    <cfRule type="cellIs" dxfId="8703" priority="2320" stopIfTrue="1" operator="greaterThan">
      <formula>0</formula>
    </cfRule>
  </conditionalFormatting>
  <conditionalFormatting sqref="P25:Q25">
    <cfRule type="cellIs" dxfId="8702" priority="2317" stopIfTrue="1" operator="lessThan">
      <formula>0</formula>
    </cfRule>
    <cfRule type="cellIs" dxfId="8701" priority="2318" stopIfTrue="1" operator="greaterThan">
      <formula>0</formula>
    </cfRule>
  </conditionalFormatting>
  <conditionalFormatting sqref="P25:Q25">
    <cfRule type="cellIs" dxfId="8700" priority="2315" stopIfTrue="1" operator="lessThan">
      <formula>0</formula>
    </cfRule>
    <cfRule type="cellIs" dxfId="8699" priority="2316" stopIfTrue="1" operator="greaterThan">
      <formula>0</formula>
    </cfRule>
  </conditionalFormatting>
  <conditionalFormatting sqref="P25:Q25">
    <cfRule type="cellIs" dxfId="8698" priority="2313" stopIfTrue="1" operator="lessThan">
      <formula>0</formula>
    </cfRule>
    <cfRule type="cellIs" dxfId="8697" priority="2314" stopIfTrue="1" operator="greaterThan">
      <formula>0</formula>
    </cfRule>
  </conditionalFormatting>
  <conditionalFormatting sqref="P25:Q25">
    <cfRule type="cellIs" dxfId="8696" priority="2311" stopIfTrue="1" operator="lessThan">
      <formula>0</formula>
    </cfRule>
    <cfRule type="cellIs" dxfId="8695" priority="2312" stopIfTrue="1" operator="greaterThan">
      <formula>0</formula>
    </cfRule>
  </conditionalFormatting>
  <conditionalFormatting sqref="P25:Q25">
    <cfRule type="cellIs" dxfId="8694" priority="2309" stopIfTrue="1" operator="lessThan">
      <formula>0</formula>
    </cfRule>
    <cfRule type="cellIs" dxfId="8693" priority="2310" stopIfTrue="1" operator="greaterThan">
      <formula>0</formula>
    </cfRule>
  </conditionalFormatting>
  <conditionalFormatting sqref="P25:Q25">
    <cfRule type="cellIs" dxfId="8692" priority="2307" stopIfTrue="1" operator="lessThan">
      <formula>0</formula>
    </cfRule>
    <cfRule type="cellIs" dxfId="8691" priority="2308" stopIfTrue="1" operator="greaterThan">
      <formula>0</formula>
    </cfRule>
  </conditionalFormatting>
  <conditionalFormatting sqref="P25:Q25">
    <cfRule type="cellIs" dxfId="8690" priority="2305" stopIfTrue="1" operator="lessThan">
      <formula>0</formula>
    </cfRule>
    <cfRule type="cellIs" dxfId="8689" priority="2306" stopIfTrue="1" operator="greaterThan">
      <formula>0</formula>
    </cfRule>
  </conditionalFormatting>
  <conditionalFormatting sqref="P25:Q25">
    <cfRule type="cellIs" dxfId="8688" priority="2303" stopIfTrue="1" operator="lessThan">
      <formula>0</formula>
    </cfRule>
    <cfRule type="cellIs" dxfId="8687" priority="2304" stopIfTrue="1" operator="greaterThan">
      <formula>0</formula>
    </cfRule>
  </conditionalFormatting>
  <conditionalFormatting sqref="P25:Q25">
    <cfRule type="cellIs" dxfId="8686" priority="2301" stopIfTrue="1" operator="lessThan">
      <formula>0</formula>
    </cfRule>
    <cfRule type="cellIs" dxfId="8685" priority="2302" stopIfTrue="1" operator="greaterThan">
      <formula>0</formula>
    </cfRule>
  </conditionalFormatting>
  <conditionalFormatting sqref="P25:Q25">
    <cfRule type="cellIs" dxfId="8684" priority="2299" stopIfTrue="1" operator="lessThan">
      <formula>0</formula>
    </cfRule>
    <cfRule type="cellIs" dxfId="8683" priority="2300" stopIfTrue="1" operator="greaterThan">
      <formula>0</formula>
    </cfRule>
  </conditionalFormatting>
  <conditionalFormatting sqref="P25:Q25">
    <cfRule type="cellIs" dxfId="8682" priority="2297" stopIfTrue="1" operator="lessThan">
      <formula>0</formula>
    </cfRule>
    <cfRule type="cellIs" dxfId="8681" priority="2298" stopIfTrue="1" operator="greaterThan">
      <formula>0</formula>
    </cfRule>
  </conditionalFormatting>
  <conditionalFormatting sqref="P25:Q25">
    <cfRule type="cellIs" dxfId="8680" priority="2295" stopIfTrue="1" operator="lessThan">
      <formula>0</formula>
    </cfRule>
    <cfRule type="cellIs" dxfId="8679" priority="2296" stopIfTrue="1" operator="greaterThan">
      <formula>0</formula>
    </cfRule>
  </conditionalFormatting>
  <conditionalFormatting sqref="P27:Q27">
    <cfRule type="cellIs" dxfId="8678" priority="2293" stopIfTrue="1" operator="lessThan">
      <formula>0</formula>
    </cfRule>
    <cfRule type="cellIs" dxfId="8677" priority="2294" stopIfTrue="1" operator="greaterThan">
      <formula>0</formula>
    </cfRule>
  </conditionalFormatting>
  <conditionalFormatting sqref="P27:Q27">
    <cfRule type="cellIs" dxfId="8676" priority="2291" stopIfTrue="1" operator="lessThan">
      <formula>0</formula>
    </cfRule>
    <cfRule type="cellIs" dxfId="8675" priority="2292" stopIfTrue="1" operator="greaterThan">
      <formula>0</formula>
    </cfRule>
  </conditionalFormatting>
  <conditionalFormatting sqref="P27:Q27">
    <cfRule type="cellIs" dxfId="8674" priority="2289" stopIfTrue="1" operator="lessThan">
      <formula>0</formula>
    </cfRule>
    <cfRule type="cellIs" dxfId="8673" priority="2290" stopIfTrue="1" operator="greaterThan">
      <formula>0</formula>
    </cfRule>
  </conditionalFormatting>
  <conditionalFormatting sqref="P27:Q27">
    <cfRule type="cellIs" dxfId="8672" priority="2287" stopIfTrue="1" operator="lessThan">
      <formula>0</formula>
    </cfRule>
    <cfRule type="cellIs" dxfId="8671" priority="2288" stopIfTrue="1" operator="greaterThan">
      <formula>0</formula>
    </cfRule>
  </conditionalFormatting>
  <conditionalFormatting sqref="P27:Q27">
    <cfRule type="cellIs" dxfId="8670" priority="2285" stopIfTrue="1" operator="lessThan">
      <formula>0</formula>
    </cfRule>
    <cfRule type="cellIs" dxfId="8669" priority="2286" stopIfTrue="1" operator="greaterThan">
      <formula>0</formula>
    </cfRule>
  </conditionalFormatting>
  <conditionalFormatting sqref="P27:Q27">
    <cfRule type="cellIs" dxfId="8668" priority="2283" stopIfTrue="1" operator="lessThan">
      <formula>0</formula>
    </cfRule>
    <cfRule type="cellIs" dxfId="8667" priority="2284" stopIfTrue="1" operator="greaterThan">
      <formula>0</formula>
    </cfRule>
  </conditionalFormatting>
  <conditionalFormatting sqref="P27:Q27">
    <cfRule type="cellIs" dxfId="8666" priority="2281" stopIfTrue="1" operator="lessThan">
      <formula>0</formula>
    </cfRule>
    <cfRule type="cellIs" dxfId="8665" priority="2282" stopIfTrue="1" operator="greaterThan">
      <formula>0</formula>
    </cfRule>
  </conditionalFormatting>
  <conditionalFormatting sqref="P27:Q27">
    <cfRule type="cellIs" dxfId="8664" priority="2279" stopIfTrue="1" operator="lessThan">
      <formula>0</formula>
    </cfRule>
    <cfRule type="cellIs" dxfId="8663" priority="2280" stopIfTrue="1" operator="greaterThan">
      <formula>0</formula>
    </cfRule>
  </conditionalFormatting>
  <conditionalFormatting sqref="P27:Q27">
    <cfRule type="cellIs" dxfId="8662" priority="2277" stopIfTrue="1" operator="lessThan">
      <formula>0</formula>
    </cfRule>
    <cfRule type="cellIs" dxfId="8661" priority="2278" stopIfTrue="1" operator="greaterThan">
      <formula>0</formula>
    </cfRule>
  </conditionalFormatting>
  <conditionalFormatting sqref="P27:Q27">
    <cfRule type="cellIs" dxfId="8660" priority="2275" stopIfTrue="1" operator="lessThan">
      <formula>0</formula>
    </cfRule>
    <cfRule type="cellIs" dxfId="8659" priority="2276" stopIfTrue="1" operator="greaterThan">
      <formula>0</formula>
    </cfRule>
  </conditionalFormatting>
  <conditionalFormatting sqref="P27:Q27">
    <cfRule type="cellIs" dxfId="8658" priority="2273" stopIfTrue="1" operator="lessThan">
      <formula>0</formula>
    </cfRule>
    <cfRule type="cellIs" dxfId="8657" priority="2274" stopIfTrue="1" operator="greaterThan">
      <formula>0</formula>
    </cfRule>
  </conditionalFormatting>
  <conditionalFormatting sqref="P27:Q27">
    <cfRule type="cellIs" dxfId="8656" priority="2271" stopIfTrue="1" operator="lessThan">
      <formula>0</formula>
    </cfRule>
    <cfRule type="cellIs" dxfId="8655" priority="2272" stopIfTrue="1" operator="greaterThan">
      <formula>0</formula>
    </cfRule>
  </conditionalFormatting>
  <conditionalFormatting sqref="P27:Q27">
    <cfRule type="cellIs" dxfId="8654" priority="2269" stopIfTrue="1" operator="lessThan">
      <formula>0</formula>
    </cfRule>
    <cfRule type="cellIs" dxfId="8653" priority="2270" stopIfTrue="1" operator="greaterThan">
      <formula>0</formula>
    </cfRule>
  </conditionalFormatting>
  <conditionalFormatting sqref="P27:Q27">
    <cfRule type="cellIs" dxfId="8652" priority="2267" stopIfTrue="1" operator="lessThan">
      <formula>0</formula>
    </cfRule>
    <cfRule type="cellIs" dxfId="8651" priority="2268" stopIfTrue="1" operator="greaterThan">
      <formula>0</formula>
    </cfRule>
  </conditionalFormatting>
  <conditionalFormatting sqref="P27:Q27">
    <cfRule type="cellIs" dxfId="8650" priority="2265" stopIfTrue="1" operator="lessThan">
      <formula>0</formula>
    </cfRule>
    <cfRule type="cellIs" dxfId="8649" priority="2266" stopIfTrue="1" operator="greaterThan">
      <formula>0</formula>
    </cfRule>
  </conditionalFormatting>
  <conditionalFormatting sqref="P27:Q27">
    <cfRule type="cellIs" dxfId="8648" priority="2263" stopIfTrue="1" operator="lessThan">
      <formula>0</formula>
    </cfRule>
    <cfRule type="cellIs" dxfId="8647" priority="2264" stopIfTrue="1" operator="greaterThan">
      <formula>0</formula>
    </cfRule>
  </conditionalFormatting>
  <conditionalFormatting sqref="P27:Q27">
    <cfRule type="cellIs" dxfId="8646" priority="2261" stopIfTrue="1" operator="lessThan">
      <formula>0</formula>
    </cfRule>
    <cfRule type="cellIs" dxfId="8645" priority="2262" stopIfTrue="1" operator="greaterThan">
      <formula>0</formula>
    </cfRule>
  </conditionalFormatting>
  <conditionalFormatting sqref="P27:Q27">
    <cfRule type="cellIs" dxfId="8644" priority="2259" stopIfTrue="1" operator="lessThan">
      <formula>0</formula>
    </cfRule>
    <cfRule type="cellIs" dxfId="8643" priority="2260" stopIfTrue="1" operator="greaterThan">
      <formula>0</formula>
    </cfRule>
  </conditionalFormatting>
  <conditionalFormatting sqref="P27:Q27">
    <cfRule type="cellIs" dxfId="8642" priority="2257" stopIfTrue="1" operator="lessThan">
      <formula>0</formula>
    </cfRule>
    <cfRule type="cellIs" dxfId="8641" priority="2258" stopIfTrue="1" operator="greaterThan">
      <formula>0</formula>
    </cfRule>
  </conditionalFormatting>
  <conditionalFormatting sqref="P27:Q27">
    <cfRule type="cellIs" dxfId="8640" priority="2255" stopIfTrue="1" operator="lessThan">
      <formula>0</formula>
    </cfRule>
    <cfRule type="cellIs" dxfId="8639" priority="2256" stopIfTrue="1" operator="greaterThan">
      <formula>0</formula>
    </cfRule>
  </conditionalFormatting>
  <conditionalFormatting sqref="P27:Q27">
    <cfRule type="cellIs" dxfId="8638" priority="2253" stopIfTrue="1" operator="lessThan">
      <formula>0</formula>
    </cfRule>
    <cfRule type="cellIs" dxfId="8637" priority="2254" stopIfTrue="1" operator="greaterThan">
      <formula>0</formula>
    </cfRule>
  </conditionalFormatting>
  <conditionalFormatting sqref="P27:Q27">
    <cfRule type="cellIs" dxfId="8636" priority="2251" stopIfTrue="1" operator="lessThan">
      <formula>0</formula>
    </cfRule>
    <cfRule type="cellIs" dxfId="8635" priority="2252" stopIfTrue="1" operator="greaterThan">
      <formula>0</formula>
    </cfRule>
  </conditionalFormatting>
  <conditionalFormatting sqref="P27:Q27">
    <cfRule type="cellIs" dxfId="8634" priority="2249" stopIfTrue="1" operator="lessThan">
      <formula>0</formula>
    </cfRule>
    <cfRule type="cellIs" dxfId="8633" priority="2250" stopIfTrue="1" operator="greaterThan">
      <formula>0</formula>
    </cfRule>
  </conditionalFormatting>
  <conditionalFormatting sqref="P27:Q27">
    <cfRule type="cellIs" dxfId="8632" priority="2247" stopIfTrue="1" operator="lessThan">
      <formula>0</formula>
    </cfRule>
    <cfRule type="cellIs" dxfId="8631" priority="2248" stopIfTrue="1" operator="greaterThan">
      <formula>0</formula>
    </cfRule>
  </conditionalFormatting>
  <conditionalFormatting sqref="P27:Q27">
    <cfRule type="cellIs" dxfId="8630" priority="2245" stopIfTrue="1" operator="lessThan">
      <formula>0</formula>
    </cfRule>
    <cfRule type="cellIs" dxfId="8629" priority="2246" stopIfTrue="1" operator="greaterThan">
      <formula>0</formula>
    </cfRule>
  </conditionalFormatting>
  <conditionalFormatting sqref="P27:Q27">
    <cfRule type="cellIs" dxfId="8628" priority="2243" stopIfTrue="1" operator="lessThan">
      <formula>0</formula>
    </cfRule>
    <cfRule type="cellIs" dxfId="8627" priority="2244" stopIfTrue="1" operator="greaterThan">
      <formula>0</formula>
    </cfRule>
  </conditionalFormatting>
  <conditionalFormatting sqref="P27:Q27">
    <cfRule type="cellIs" dxfId="8626" priority="2241" stopIfTrue="1" operator="lessThan">
      <formula>0</formula>
    </cfRule>
    <cfRule type="cellIs" dxfId="8625" priority="2242" stopIfTrue="1" operator="greaterThan">
      <formula>0</formula>
    </cfRule>
  </conditionalFormatting>
  <conditionalFormatting sqref="P27:Q27">
    <cfRule type="cellIs" dxfId="8624" priority="2239" stopIfTrue="1" operator="lessThan">
      <formula>0</formula>
    </cfRule>
    <cfRule type="cellIs" dxfId="8623" priority="2240" stopIfTrue="1" operator="greaterThan">
      <formula>0</formula>
    </cfRule>
  </conditionalFormatting>
  <conditionalFormatting sqref="P27:Q27">
    <cfRule type="cellIs" dxfId="8622" priority="2237" stopIfTrue="1" operator="lessThan">
      <formula>0</formula>
    </cfRule>
    <cfRule type="cellIs" dxfId="8621" priority="2238" stopIfTrue="1" operator="greaterThan">
      <formula>0</formula>
    </cfRule>
  </conditionalFormatting>
  <conditionalFormatting sqref="P27:Q27">
    <cfRule type="cellIs" dxfId="8620" priority="2235" stopIfTrue="1" operator="lessThan">
      <formula>0</formula>
    </cfRule>
    <cfRule type="cellIs" dxfId="8619" priority="2236" stopIfTrue="1" operator="greaterThan">
      <formula>0</formula>
    </cfRule>
  </conditionalFormatting>
  <conditionalFormatting sqref="P27:Q27">
    <cfRule type="cellIs" dxfId="8618" priority="2233" stopIfTrue="1" operator="lessThan">
      <formula>0</formula>
    </cfRule>
    <cfRule type="cellIs" dxfId="8617" priority="2234" stopIfTrue="1" operator="greaterThan">
      <formula>0</formula>
    </cfRule>
  </conditionalFormatting>
  <conditionalFormatting sqref="P27:Q27">
    <cfRule type="cellIs" dxfId="8616" priority="2231" stopIfTrue="1" operator="lessThan">
      <formula>0</formula>
    </cfRule>
    <cfRule type="cellIs" dxfId="8615" priority="2232" stopIfTrue="1" operator="greaterThan">
      <formula>0</formula>
    </cfRule>
  </conditionalFormatting>
  <conditionalFormatting sqref="P27:Q27">
    <cfRule type="cellIs" dxfId="8614" priority="2229" stopIfTrue="1" operator="lessThan">
      <formula>0</formula>
    </cfRule>
    <cfRule type="cellIs" dxfId="8613" priority="2230" stopIfTrue="1" operator="greaterThan">
      <formula>0</formula>
    </cfRule>
  </conditionalFormatting>
  <conditionalFormatting sqref="P27:Q27">
    <cfRule type="cellIs" dxfId="8612" priority="2227" stopIfTrue="1" operator="lessThan">
      <formula>0</formula>
    </cfRule>
    <cfRule type="cellIs" dxfId="8611" priority="2228" stopIfTrue="1" operator="greaterThan">
      <formula>0</formula>
    </cfRule>
  </conditionalFormatting>
  <conditionalFormatting sqref="P27:Q27">
    <cfRule type="cellIs" dxfId="8610" priority="2225" stopIfTrue="1" operator="lessThan">
      <formula>0</formula>
    </cfRule>
    <cfRule type="cellIs" dxfId="8609" priority="2226" stopIfTrue="1" operator="greaterThan">
      <formula>0</formula>
    </cfRule>
  </conditionalFormatting>
  <conditionalFormatting sqref="P27:Q27">
    <cfRule type="cellIs" dxfId="8608" priority="2223" stopIfTrue="1" operator="lessThan">
      <formula>0</formula>
    </cfRule>
    <cfRule type="cellIs" dxfId="8607" priority="2224" stopIfTrue="1" operator="greaterThan">
      <formula>0</formula>
    </cfRule>
  </conditionalFormatting>
  <conditionalFormatting sqref="P27:Q27">
    <cfRule type="cellIs" dxfId="8606" priority="2221" stopIfTrue="1" operator="lessThan">
      <formula>0</formula>
    </cfRule>
    <cfRule type="cellIs" dxfId="8605" priority="2222" stopIfTrue="1" operator="greaterThan">
      <formula>0</formula>
    </cfRule>
  </conditionalFormatting>
  <conditionalFormatting sqref="P27:Q27">
    <cfRule type="cellIs" dxfId="8604" priority="2219" stopIfTrue="1" operator="lessThan">
      <formula>0</formula>
    </cfRule>
    <cfRule type="cellIs" dxfId="8603" priority="2220" stopIfTrue="1" operator="greaterThan">
      <formula>0</formula>
    </cfRule>
  </conditionalFormatting>
  <conditionalFormatting sqref="P27:Q27">
    <cfRule type="cellIs" dxfId="8602" priority="2217" stopIfTrue="1" operator="lessThan">
      <formula>0</formula>
    </cfRule>
    <cfRule type="cellIs" dxfId="8601" priority="2218" stopIfTrue="1" operator="greaterThan">
      <formula>0</formula>
    </cfRule>
  </conditionalFormatting>
  <conditionalFormatting sqref="P27:Q27">
    <cfRule type="cellIs" dxfId="8600" priority="2215" stopIfTrue="1" operator="lessThan">
      <formula>0</formula>
    </cfRule>
    <cfRule type="cellIs" dxfId="8599" priority="2216" stopIfTrue="1" operator="greaterThan">
      <formula>0</formula>
    </cfRule>
  </conditionalFormatting>
  <conditionalFormatting sqref="P27:Q27">
    <cfRule type="cellIs" dxfId="8598" priority="2213" stopIfTrue="1" operator="lessThan">
      <formula>0</formula>
    </cfRule>
    <cfRule type="cellIs" dxfId="8597" priority="2214" stopIfTrue="1" operator="greaterThan">
      <formula>0</formula>
    </cfRule>
  </conditionalFormatting>
  <conditionalFormatting sqref="P27:Q27">
    <cfRule type="cellIs" dxfId="8596" priority="2211" stopIfTrue="1" operator="lessThan">
      <formula>0</formula>
    </cfRule>
    <cfRule type="cellIs" dxfId="8595" priority="2212" stopIfTrue="1" operator="greaterThan">
      <formula>0</formula>
    </cfRule>
  </conditionalFormatting>
  <conditionalFormatting sqref="P29:Q29">
    <cfRule type="cellIs" dxfId="8594" priority="2209" stopIfTrue="1" operator="lessThan">
      <formula>0</formula>
    </cfRule>
    <cfRule type="cellIs" dxfId="8593" priority="2210" stopIfTrue="1" operator="greaterThan">
      <formula>0</formula>
    </cfRule>
  </conditionalFormatting>
  <conditionalFormatting sqref="P29:Q29">
    <cfRule type="cellIs" dxfId="8592" priority="2207" stopIfTrue="1" operator="lessThan">
      <formula>0</formula>
    </cfRule>
    <cfRule type="cellIs" dxfId="8591" priority="2208" stopIfTrue="1" operator="greaterThan">
      <formula>0</formula>
    </cfRule>
  </conditionalFormatting>
  <conditionalFormatting sqref="P29:Q29">
    <cfRule type="cellIs" dxfId="8590" priority="2205" stopIfTrue="1" operator="lessThan">
      <formula>0</formula>
    </cfRule>
    <cfRule type="cellIs" dxfId="8589" priority="2206" stopIfTrue="1" operator="greaterThan">
      <formula>0</formula>
    </cfRule>
  </conditionalFormatting>
  <conditionalFormatting sqref="P29:Q29">
    <cfRule type="cellIs" dxfId="8588" priority="2203" stopIfTrue="1" operator="lessThan">
      <formula>0</formula>
    </cfRule>
    <cfRule type="cellIs" dxfId="8587" priority="2204" stopIfTrue="1" operator="greaterThan">
      <formula>0</formula>
    </cfRule>
  </conditionalFormatting>
  <conditionalFormatting sqref="P29:Q29">
    <cfRule type="cellIs" dxfId="8586" priority="2201" stopIfTrue="1" operator="lessThan">
      <formula>0</formula>
    </cfRule>
    <cfRule type="cellIs" dxfId="8585" priority="2202" stopIfTrue="1" operator="greaterThan">
      <formula>0</formula>
    </cfRule>
  </conditionalFormatting>
  <conditionalFormatting sqref="P29:Q29">
    <cfRule type="cellIs" dxfId="8584" priority="2199" stopIfTrue="1" operator="lessThan">
      <formula>0</formula>
    </cfRule>
    <cfRule type="cellIs" dxfId="8583" priority="2200" stopIfTrue="1" operator="greaterThan">
      <formula>0</formula>
    </cfRule>
  </conditionalFormatting>
  <conditionalFormatting sqref="P29:Q29">
    <cfRule type="cellIs" dxfId="8582" priority="2197" stopIfTrue="1" operator="lessThan">
      <formula>0</formula>
    </cfRule>
    <cfRule type="cellIs" dxfId="8581" priority="2198" stopIfTrue="1" operator="greaterThan">
      <formula>0</formula>
    </cfRule>
  </conditionalFormatting>
  <conditionalFormatting sqref="P29:Q29">
    <cfRule type="cellIs" dxfId="8580" priority="2195" stopIfTrue="1" operator="lessThan">
      <formula>0</formula>
    </cfRule>
    <cfRule type="cellIs" dxfId="8579" priority="2196" stopIfTrue="1" operator="greaterThan">
      <formula>0</formula>
    </cfRule>
  </conditionalFormatting>
  <conditionalFormatting sqref="P29:Q29">
    <cfRule type="cellIs" dxfId="8578" priority="2193" stopIfTrue="1" operator="lessThan">
      <formula>0</formula>
    </cfRule>
    <cfRule type="cellIs" dxfId="8577" priority="2194" stopIfTrue="1" operator="greaterThan">
      <formula>0</formula>
    </cfRule>
  </conditionalFormatting>
  <conditionalFormatting sqref="P29:Q29">
    <cfRule type="cellIs" dxfId="8576" priority="2191" stopIfTrue="1" operator="lessThan">
      <formula>0</formula>
    </cfRule>
    <cfRule type="cellIs" dxfId="8575" priority="2192" stopIfTrue="1" operator="greaterThan">
      <formula>0</formula>
    </cfRule>
  </conditionalFormatting>
  <conditionalFormatting sqref="P29:Q29">
    <cfRule type="cellIs" dxfId="8574" priority="2189" stopIfTrue="1" operator="lessThan">
      <formula>0</formula>
    </cfRule>
    <cfRule type="cellIs" dxfId="8573" priority="2190" stopIfTrue="1" operator="greaterThan">
      <formula>0</formula>
    </cfRule>
  </conditionalFormatting>
  <conditionalFormatting sqref="P29:Q29">
    <cfRule type="cellIs" dxfId="8572" priority="2187" stopIfTrue="1" operator="lessThan">
      <formula>0</formula>
    </cfRule>
    <cfRule type="cellIs" dxfId="8571" priority="2188" stopIfTrue="1" operator="greaterThan">
      <formula>0</formula>
    </cfRule>
  </conditionalFormatting>
  <conditionalFormatting sqref="P29:Q29">
    <cfRule type="cellIs" dxfId="8570" priority="2185" stopIfTrue="1" operator="lessThan">
      <formula>0</formula>
    </cfRule>
    <cfRule type="cellIs" dxfId="8569" priority="2186" stopIfTrue="1" operator="greaterThan">
      <formula>0</formula>
    </cfRule>
  </conditionalFormatting>
  <conditionalFormatting sqref="P29:Q29">
    <cfRule type="cellIs" dxfId="8568" priority="2183" stopIfTrue="1" operator="lessThan">
      <formula>0</formula>
    </cfRule>
    <cfRule type="cellIs" dxfId="8567" priority="2184" stopIfTrue="1" operator="greaterThan">
      <formula>0</formula>
    </cfRule>
  </conditionalFormatting>
  <conditionalFormatting sqref="P29:Q29">
    <cfRule type="cellIs" dxfId="8566" priority="2181" stopIfTrue="1" operator="lessThan">
      <formula>0</formula>
    </cfRule>
    <cfRule type="cellIs" dxfId="8565" priority="2182" stopIfTrue="1" operator="greaterThan">
      <formula>0</formula>
    </cfRule>
  </conditionalFormatting>
  <conditionalFormatting sqref="P29:Q29">
    <cfRule type="cellIs" dxfId="8564" priority="2179" stopIfTrue="1" operator="lessThan">
      <formula>0</formula>
    </cfRule>
    <cfRule type="cellIs" dxfId="8563" priority="2180" stopIfTrue="1" operator="greaterThan">
      <formula>0</formula>
    </cfRule>
  </conditionalFormatting>
  <conditionalFormatting sqref="P29:Q29">
    <cfRule type="cellIs" dxfId="8562" priority="2177" stopIfTrue="1" operator="lessThan">
      <formula>0</formula>
    </cfRule>
    <cfRule type="cellIs" dxfId="8561" priority="2178" stopIfTrue="1" operator="greaterThan">
      <formula>0</formula>
    </cfRule>
  </conditionalFormatting>
  <conditionalFormatting sqref="P29:Q29">
    <cfRule type="cellIs" dxfId="8560" priority="2175" stopIfTrue="1" operator="lessThan">
      <formula>0</formula>
    </cfRule>
    <cfRule type="cellIs" dxfId="8559" priority="2176" stopIfTrue="1" operator="greaterThan">
      <formula>0</formula>
    </cfRule>
  </conditionalFormatting>
  <conditionalFormatting sqref="P29:Q29">
    <cfRule type="cellIs" dxfId="8558" priority="2173" stopIfTrue="1" operator="lessThan">
      <formula>0</formula>
    </cfRule>
    <cfRule type="cellIs" dxfId="8557" priority="2174" stopIfTrue="1" operator="greaterThan">
      <formula>0</formula>
    </cfRule>
  </conditionalFormatting>
  <conditionalFormatting sqref="P29:Q29">
    <cfRule type="cellIs" dxfId="8556" priority="2171" stopIfTrue="1" operator="lessThan">
      <formula>0</formula>
    </cfRule>
    <cfRule type="cellIs" dxfId="8555" priority="2172" stopIfTrue="1" operator="greaterThan">
      <formula>0</formula>
    </cfRule>
  </conditionalFormatting>
  <conditionalFormatting sqref="P29:Q29">
    <cfRule type="cellIs" dxfId="8554" priority="2169" stopIfTrue="1" operator="lessThan">
      <formula>0</formula>
    </cfRule>
    <cfRule type="cellIs" dxfId="8553" priority="2170" stopIfTrue="1" operator="greaterThan">
      <formula>0</formula>
    </cfRule>
  </conditionalFormatting>
  <conditionalFormatting sqref="P29:Q29">
    <cfRule type="cellIs" dxfId="8552" priority="2167" stopIfTrue="1" operator="lessThan">
      <formula>0</formula>
    </cfRule>
    <cfRule type="cellIs" dxfId="8551" priority="2168" stopIfTrue="1" operator="greaterThan">
      <formula>0</formula>
    </cfRule>
  </conditionalFormatting>
  <conditionalFormatting sqref="P29:Q29">
    <cfRule type="cellIs" dxfId="8550" priority="2165" stopIfTrue="1" operator="lessThan">
      <formula>0</formula>
    </cfRule>
    <cfRule type="cellIs" dxfId="8549" priority="2166" stopIfTrue="1" operator="greaterThan">
      <formula>0</formula>
    </cfRule>
  </conditionalFormatting>
  <conditionalFormatting sqref="P29:Q29">
    <cfRule type="cellIs" dxfId="8548" priority="2163" stopIfTrue="1" operator="lessThan">
      <formula>0</formula>
    </cfRule>
    <cfRule type="cellIs" dxfId="8547" priority="2164" stopIfTrue="1" operator="greaterThan">
      <formula>0</formula>
    </cfRule>
  </conditionalFormatting>
  <conditionalFormatting sqref="P29:Q29">
    <cfRule type="cellIs" dxfId="8546" priority="2161" stopIfTrue="1" operator="lessThan">
      <formula>0</formula>
    </cfRule>
    <cfRule type="cellIs" dxfId="8545" priority="2162" stopIfTrue="1" operator="greaterThan">
      <formula>0</formula>
    </cfRule>
  </conditionalFormatting>
  <conditionalFormatting sqref="P29:Q29">
    <cfRule type="cellIs" dxfId="8544" priority="2159" stopIfTrue="1" operator="lessThan">
      <formula>0</formula>
    </cfRule>
    <cfRule type="cellIs" dxfId="8543" priority="2160" stopIfTrue="1" operator="greaterThan">
      <formula>0</formula>
    </cfRule>
  </conditionalFormatting>
  <conditionalFormatting sqref="P29:Q29">
    <cfRule type="cellIs" dxfId="8542" priority="2157" stopIfTrue="1" operator="lessThan">
      <formula>0</formula>
    </cfRule>
    <cfRule type="cellIs" dxfId="8541" priority="2158" stopIfTrue="1" operator="greaterThan">
      <formula>0</formula>
    </cfRule>
  </conditionalFormatting>
  <conditionalFormatting sqref="P29:Q29">
    <cfRule type="cellIs" dxfId="8540" priority="2155" stopIfTrue="1" operator="lessThan">
      <formula>0</formula>
    </cfRule>
    <cfRule type="cellIs" dxfId="8539" priority="2156" stopIfTrue="1" operator="greaterThan">
      <formula>0</formula>
    </cfRule>
  </conditionalFormatting>
  <conditionalFormatting sqref="P29:Q29">
    <cfRule type="cellIs" dxfId="8538" priority="2153" stopIfTrue="1" operator="lessThan">
      <formula>0</formula>
    </cfRule>
    <cfRule type="cellIs" dxfId="8537" priority="2154" stopIfTrue="1" operator="greaterThan">
      <formula>0</formula>
    </cfRule>
  </conditionalFormatting>
  <conditionalFormatting sqref="P29:Q29">
    <cfRule type="cellIs" dxfId="8536" priority="2151" stopIfTrue="1" operator="lessThan">
      <formula>0</formula>
    </cfRule>
    <cfRule type="cellIs" dxfId="8535" priority="2152" stopIfTrue="1" operator="greaterThan">
      <formula>0</formula>
    </cfRule>
  </conditionalFormatting>
  <conditionalFormatting sqref="P29:Q29">
    <cfRule type="cellIs" dxfId="8534" priority="2149" stopIfTrue="1" operator="lessThan">
      <formula>0</formula>
    </cfRule>
    <cfRule type="cellIs" dxfId="8533" priority="2150" stopIfTrue="1" operator="greaterThan">
      <formula>0</formula>
    </cfRule>
  </conditionalFormatting>
  <conditionalFormatting sqref="P29:Q29">
    <cfRule type="cellIs" dxfId="8532" priority="2147" stopIfTrue="1" operator="lessThan">
      <formula>0</formula>
    </cfRule>
    <cfRule type="cellIs" dxfId="8531" priority="2148" stopIfTrue="1" operator="greaterThan">
      <formula>0</formula>
    </cfRule>
  </conditionalFormatting>
  <conditionalFormatting sqref="P29:Q29">
    <cfRule type="cellIs" dxfId="8530" priority="2145" stopIfTrue="1" operator="lessThan">
      <formula>0</formula>
    </cfRule>
    <cfRule type="cellIs" dxfId="8529" priority="2146" stopIfTrue="1" operator="greaterThan">
      <formula>0</formula>
    </cfRule>
  </conditionalFormatting>
  <conditionalFormatting sqref="P29:Q29">
    <cfRule type="cellIs" dxfId="8528" priority="2143" stopIfTrue="1" operator="lessThan">
      <formula>0</formula>
    </cfRule>
    <cfRule type="cellIs" dxfId="8527" priority="2144" stopIfTrue="1" operator="greaterThan">
      <formula>0</formula>
    </cfRule>
  </conditionalFormatting>
  <conditionalFormatting sqref="P29:Q29">
    <cfRule type="cellIs" dxfId="8526" priority="2141" stopIfTrue="1" operator="lessThan">
      <formula>0</formula>
    </cfRule>
    <cfRule type="cellIs" dxfId="8525" priority="2142" stopIfTrue="1" operator="greaterThan">
      <formula>0</formula>
    </cfRule>
  </conditionalFormatting>
  <conditionalFormatting sqref="P29:Q29">
    <cfRule type="cellIs" dxfId="8524" priority="2139" stopIfTrue="1" operator="lessThan">
      <formula>0</formula>
    </cfRule>
    <cfRule type="cellIs" dxfId="8523" priority="2140" stopIfTrue="1" operator="greaterThan">
      <formula>0</formula>
    </cfRule>
  </conditionalFormatting>
  <conditionalFormatting sqref="P29:Q29">
    <cfRule type="cellIs" dxfId="8522" priority="2137" stopIfTrue="1" operator="lessThan">
      <formula>0</formula>
    </cfRule>
    <cfRule type="cellIs" dxfId="8521" priority="2138" stopIfTrue="1" operator="greaterThan">
      <formula>0</formula>
    </cfRule>
  </conditionalFormatting>
  <conditionalFormatting sqref="P29:Q29">
    <cfRule type="cellIs" dxfId="8520" priority="2135" stopIfTrue="1" operator="lessThan">
      <formula>0</formula>
    </cfRule>
    <cfRule type="cellIs" dxfId="8519" priority="2136" stopIfTrue="1" operator="greaterThan">
      <formula>0</formula>
    </cfRule>
  </conditionalFormatting>
  <conditionalFormatting sqref="P29:Q29">
    <cfRule type="cellIs" dxfId="8518" priority="2133" stopIfTrue="1" operator="lessThan">
      <formula>0</formula>
    </cfRule>
    <cfRule type="cellIs" dxfId="8517" priority="2134" stopIfTrue="1" operator="greaterThan">
      <formula>0</formula>
    </cfRule>
  </conditionalFormatting>
  <conditionalFormatting sqref="P29:Q29">
    <cfRule type="cellIs" dxfId="8516" priority="2131" stopIfTrue="1" operator="lessThan">
      <formula>0</formula>
    </cfRule>
    <cfRule type="cellIs" dxfId="8515" priority="2132" stopIfTrue="1" operator="greaterThan">
      <formula>0</formula>
    </cfRule>
  </conditionalFormatting>
  <conditionalFormatting sqref="P29:Q29">
    <cfRule type="cellIs" dxfId="8514" priority="2129" stopIfTrue="1" operator="lessThan">
      <formula>0</formula>
    </cfRule>
    <cfRule type="cellIs" dxfId="8513" priority="2130" stopIfTrue="1" operator="greaterThan">
      <formula>0</formula>
    </cfRule>
  </conditionalFormatting>
  <conditionalFormatting sqref="P29:Q29">
    <cfRule type="cellIs" dxfId="8512" priority="2127" stopIfTrue="1" operator="lessThan">
      <formula>0</formula>
    </cfRule>
    <cfRule type="cellIs" dxfId="8511" priority="2128" stopIfTrue="1" operator="greaterThan">
      <formula>0</formula>
    </cfRule>
  </conditionalFormatting>
  <conditionalFormatting sqref="P31:Q31">
    <cfRule type="cellIs" dxfId="8510" priority="2125" stopIfTrue="1" operator="lessThan">
      <formula>0</formula>
    </cfRule>
    <cfRule type="cellIs" dxfId="8509" priority="2126" stopIfTrue="1" operator="greaterThan">
      <formula>0</formula>
    </cfRule>
  </conditionalFormatting>
  <conditionalFormatting sqref="P31:Q31">
    <cfRule type="cellIs" dxfId="8508" priority="2123" stopIfTrue="1" operator="lessThan">
      <formula>0</formula>
    </cfRule>
    <cfRule type="cellIs" dxfId="8507" priority="2124" stopIfTrue="1" operator="greaterThan">
      <formula>0</formula>
    </cfRule>
  </conditionalFormatting>
  <conditionalFormatting sqref="P31:Q31">
    <cfRule type="cellIs" dxfId="8506" priority="2121" stopIfTrue="1" operator="lessThan">
      <formula>0</formula>
    </cfRule>
    <cfRule type="cellIs" dxfId="8505" priority="2122" stopIfTrue="1" operator="greaterThan">
      <formula>0</formula>
    </cfRule>
  </conditionalFormatting>
  <conditionalFormatting sqref="P31:Q31">
    <cfRule type="cellIs" dxfId="8504" priority="2119" stopIfTrue="1" operator="lessThan">
      <formula>0</formula>
    </cfRule>
    <cfRule type="cellIs" dxfId="8503" priority="2120" stopIfTrue="1" operator="greaterThan">
      <formula>0</formula>
    </cfRule>
  </conditionalFormatting>
  <conditionalFormatting sqref="P31:Q31">
    <cfRule type="cellIs" dxfId="8502" priority="2117" stopIfTrue="1" operator="lessThan">
      <formula>0</formula>
    </cfRule>
    <cfRule type="cellIs" dxfId="8501" priority="2118" stopIfTrue="1" operator="greaterThan">
      <formula>0</formula>
    </cfRule>
  </conditionalFormatting>
  <conditionalFormatting sqref="P31:Q31">
    <cfRule type="cellIs" dxfId="8500" priority="2115" stopIfTrue="1" operator="lessThan">
      <formula>0</formula>
    </cfRule>
    <cfRule type="cellIs" dxfId="8499" priority="2116" stopIfTrue="1" operator="greaterThan">
      <formula>0</formula>
    </cfRule>
  </conditionalFormatting>
  <conditionalFormatting sqref="P31:Q31">
    <cfRule type="cellIs" dxfId="8498" priority="2113" stopIfTrue="1" operator="lessThan">
      <formula>0</formula>
    </cfRule>
    <cfRule type="cellIs" dxfId="8497" priority="2114" stopIfTrue="1" operator="greaterThan">
      <formula>0</formula>
    </cfRule>
  </conditionalFormatting>
  <conditionalFormatting sqref="P31:Q31">
    <cfRule type="cellIs" dxfId="8496" priority="2111" stopIfTrue="1" operator="lessThan">
      <formula>0</formula>
    </cfRule>
    <cfRule type="cellIs" dxfId="8495" priority="2112" stopIfTrue="1" operator="greaterThan">
      <formula>0</formula>
    </cfRule>
  </conditionalFormatting>
  <conditionalFormatting sqref="P31:Q31">
    <cfRule type="cellIs" dxfId="8494" priority="2109" stopIfTrue="1" operator="lessThan">
      <formula>0</formula>
    </cfRule>
    <cfRule type="cellIs" dxfId="8493" priority="2110" stopIfTrue="1" operator="greaterThan">
      <formula>0</formula>
    </cfRule>
  </conditionalFormatting>
  <conditionalFormatting sqref="P31:Q31">
    <cfRule type="cellIs" dxfId="8492" priority="2107" stopIfTrue="1" operator="lessThan">
      <formula>0</formula>
    </cfRule>
    <cfRule type="cellIs" dxfId="8491" priority="2108" stopIfTrue="1" operator="greaterThan">
      <formula>0</formula>
    </cfRule>
  </conditionalFormatting>
  <conditionalFormatting sqref="P31:Q31">
    <cfRule type="cellIs" dxfId="8490" priority="2105" stopIfTrue="1" operator="lessThan">
      <formula>0</formula>
    </cfRule>
    <cfRule type="cellIs" dxfId="8489" priority="2106" stopIfTrue="1" operator="greaterThan">
      <formula>0</formula>
    </cfRule>
  </conditionalFormatting>
  <conditionalFormatting sqref="P31:Q31">
    <cfRule type="cellIs" dxfId="8488" priority="2103" stopIfTrue="1" operator="lessThan">
      <formula>0</formula>
    </cfRule>
    <cfRule type="cellIs" dxfId="8487" priority="2104" stopIfTrue="1" operator="greaterThan">
      <formula>0</formula>
    </cfRule>
  </conditionalFormatting>
  <conditionalFormatting sqref="P31:Q31">
    <cfRule type="cellIs" dxfId="8486" priority="2101" stopIfTrue="1" operator="lessThan">
      <formula>0</formula>
    </cfRule>
    <cfRule type="cellIs" dxfId="8485" priority="2102" stopIfTrue="1" operator="greaterThan">
      <formula>0</formula>
    </cfRule>
  </conditionalFormatting>
  <conditionalFormatting sqref="P31:Q31">
    <cfRule type="cellIs" dxfId="8484" priority="2099" stopIfTrue="1" operator="lessThan">
      <formula>0</formula>
    </cfRule>
    <cfRule type="cellIs" dxfId="8483" priority="2100" stopIfTrue="1" operator="greaterThan">
      <formula>0</formula>
    </cfRule>
  </conditionalFormatting>
  <conditionalFormatting sqref="P31:Q31">
    <cfRule type="cellIs" dxfId="8482" priority="2097" stopIfTrue="1" operator="lessThan">
      <formula>0</formula>
    </cfRule>
    <cfRule type="cellIs" dxfId="8481" priority="2098" stopIfTrue="1" operator="greaterThan">
      <formula>0</formula>
    </cfRule>
  </conditionalFormatting>
  <conditionalFormatting sqref="P31:Q31">
    <cfRule type="cellIs" dxfId="8480" priority="2095" stopIfTrue="1" operator="lessThan">
      <formula>0</formula>
    </cfRule>
    <cfRule type="cellIs" dxfId="8479" priority="2096" stopIfTrue="1" operator="greaterThan">
      <formula>0</formula>
    </cfRule>
  </conditionalFormatting>
  <conditionalFormatting sqref="P31:Q31">
    <cfRule type="cellIs" dxfId="8478" priority="2093" stopIfTrue="1" operator="lessThan">
      <formula>0</formula>
    </cfRule>
    <cfRule type="cellIs" dxfId="8477" priority="2094" stopIfTrue="1" operator="greaterThan">
      <formula>0</formula>
    </cfRule>
  </conditionalFormatting>
  <conditionalFormatting sqref="P31:Q31">
    <cfRule type="cellIs" dxfId="8476" priority="2091" stopIfTrue="1" operator="lessThan">
      <formula>0</formula>
    </cfRule>
    <cfRule type="cellIs" dxfId="8475" priority="2092" stopIfTrue="1" operator="greaterThan">
      <formula>0</formula>
    </cfRule>
  </conditionalFormatting>
  <conditionalFormatting sqref="P31:Q31">
    <cfRule type="cellIs" dxfId="8474" priority="2089" stopIfTrue="1" operator="lessThan">
      <formula>0</formula>
    </cfRule>
    <cfRule type="cellIs" dxfId="8473" priority="2090" stopIfTrue="1" operator="greaterThan">
      <formula>0</formula>
    </cfRule>
  </conditionalFormatting>
  <conditionalFormatting sqref="P31:Q31">
    <cfRule type="cellIs" dxfId="8472" priority="2087" stopIfTrue="1" operator="lessThan">
      <formula>0</formula>
    </cfRule>
    <cfRule type="cellIs" dxfId="8471" priority="2088" stopIfTrue="1" operator="greaterThan">
      <formula>0</formula>
    </cfRule>
  </conditionalFormatting>
  <conditionalFormatting sqref="P31:Q31">
    <cfRule type="cellIs" dxfId="8470" priority="2085" stopIfTrue="1" operator="lessThan">
      <formula>0</formula>
    </cfRule>
    <cfRule type="cellIs" dxfId="8469" priority="2086" stopIfTrue="1" operator="greaterThan">
      <formula>0</formula>
    </cfRule>
  </conditionalFormatting>
  <conditionalFormatting sqref="P31:Q31">
    <cfRule type="cellIs" dxfId="8468" priority="2083" stopIfTrue="1" operator="lessThan">
      <formula>0</formula>
    </cfRule>
    <cfRule type="cellIs" dxfId="8467" priority="2084" stopIfTrue="1" operator="greaterThan">
      <formula>0</formula>
    </cfRule>
  </conditionalFormatting>
  <conditionalFormatting sqref="P31:Q31">
    <cfRule type="cellIs" dxfId="8466" priority="2081" stopIfTrue="1" operator="lessThan">
      <formula>0</formula>
    </cfRule>
    <cfRule type="cellIs" dxfId="8465" priority="2082" stopIfTrue="1" operator="greaterThan">
      <formula>0</formula>
    </cfRule>
  </conditionalFormatting>
  <conditionalFormatting sqref="P31:Q31">
    <cfRule type="cellIs" dxfId="8464" priority="2079" stopIfTrue="1" operator="lessThan">
      <formula>0</formula>
    </cfRule>
    <cfRule type="cellIs" dxfId="8463" priority="2080" stopIfTrue="1" operator="greaterThan">
      <formula>0</formula>
    </cfRule>
  </conditionalFormatting>
  <conditionalFormatting sqref="P31:Q31">
    <cfRule type="cellIs" dxfId="8462" priority="2077" stopIfTrue="1" operator="lessThan">
      <formula>0</formula>
    </cfRule>
    <cfRule type="cellIs" dxfId="8461" priority="2078" stopIfTrue="1" operator="greaterThan">
      <formula>0</formula>
    </cfRule>
  </conditionalFormatting>
  <conditionalFormatting sqref="P31:Q31">
    <cfRule type="cellIs" dxfId="8460" priority="2075" stopIfTrue="1" operator="lessThan">
      <formula>0</formula>
    </cfRule>
    <cfRule type="cellIs" dxfId="8459" priority="2076" stopIfTrue="1" operator="greaterThan">
      <formula>0</formula>
    </cfRule>
  </conditionalFormatting>
  <conditionalFormatting sqref="P31:Q31">
    <cfRule type="cellIs" dxfId="8458" priority="2073" stopIfTrue="1" operator="lessThan">
      <formula>0</formula>
    </cfRule>
    <cfRule type="cellIs" dxfId="8457" priority="2074" stopIfTrue="1" operator="greaterThan">
      <formula>0</formula>
    </cfRule>
  </conditionalFormatting>
  <conditionalFormatting sqref="P31:Q31">
    <cfRule type="cellIs" dxfId="8456" priority="2071" stopIfTrue="1" operator="lessThan">
      <formula>0</formula>
    </cfRule>
    <cfRule type="cellIs" dxfId="8455" priority="2072" stopIfTrue="1" operator="greaterThan">
      <formula>0</formula>
    </cfRule>
  </conditionalFormatting>
  <conditionalFormatting sqref="P31:Q31">
    <cfRule type="cellIs" dxfId="8454" priority="2069" stopIfTrue="1" operator="lessThan">
      <formula>0</formula>
    </cfRule>
    <cfRule type="cellIs" dxfId="8453" priority="2070" stopIfTrue="1" operator="greaterThan">
      <formula>0</formula>
    </cfRule>
  </conditionalFormatting>
  <conditionalFormatting sqref="P31:Q31">
    <cfRule type="cellIs" dxfId="8452" priority="2067" stopIfTrue="1" operator="lessThan">
      <formula>0</formula>
    </cfRule>
    <cfRule type="cellIs" dxfId="8451" priority="2068" stopIfTrue="1" operator="greaterThan">
      <formula>0</formula>
    </cfRule>
  </conditionalFormatting>
  <conditionalFormatting sqref="P31:Q31">
    <cfRule type="cellIs" dxfId="8450" priority="2065" stopIfTrue="1" operator="lessThan">
      <formula>0</formula>
    </cfRule>
    <cfRule type="cellIs" dxfId="8449" priority="2066" stopIfTrue="1" operator="greaterThan">
      <formula>0</formula>
    </cfRule>
  </conditionalFormatting>
  <conditionalFormatting sqref="P31:Q31">
    <cfRule type="cellIs" dxfId="8448" priority="2063" stopIfTrue="1" operator="lessThan">
      <formula>0</formula>
    </cfRule>
    <cfRule type="cellIs" dxfId="8447" priority="2064" stopIfTrue="1" operator="greaterThan">
      <formula>0</formula>
    </cfRule>
  </conditionalFormatting>
  <conditionalFormatting sqref="P31:Q31">
    <cfRule type="cellIs" dxfId="8446" priority="2061" stopIfTrue="1" operator="lessThan">
      <formula>0</formula>
    </cfRule>
    <cfRule type="cellIs" dxfId="8445" priority="2062" stopIfTrue="1" operator="greaterThan">
      <formula>0</formula>
    </cfRule>
  </conditionalFormatting>
  <conditionalFormatting sqref="P31:Q31">
    <cfRule type="cellIs" dxfId="8444" priority="2059" stopIfTrue="1" operator="lessThan">
      <formula>0</formula>
    </cfRule>
    <cfRule type="cellIs" dxfId="8443" priority="2060" stopIfTrue="1" operator="greaterThan">
      <formula>0</formula>
    </cfRule>
  </conditionalFormatting>
  <conditionalFormatting sqref="P31:Q31">
    <cfRule type="cellIs" dxfId="8442" priority="2057" stopIfTrue="1" operator="lessThan">
      <formula>0</formula>
    </cfRule>
    <cfRule type="cellIs" dxfId="8441" priority="2058" stopIfTrue="1" operator="greaterThan">
      <formula>0</formula>
    </cfRule>
  </conditionalFormatting>
  <conditionalFormatting sqref="P31:Q31">
    <cfRule type="cellIs" dxfId="8440" priority="2055" stopIfTrue="1" operator="lessThan">
      <formula>0</formula>
    </cfRule>
    <cfRule type="cellIs" dxfId="8439" priority="2056" stopIfTrue="1" operator="greaterThan">
      <formula>0</formula>
    </cfRule>
  </conditionalFormatting>
  <conditionalFormatting sqref="P31:Q31">
    <cfRule type="cellIs" dxfId="8438" priority="2053" stopIfTrue="1" operator="lessThan">
      <formula>0</formula>
    </cfRule>
    <cfRule type="cellIs" dxfId="8437" priority="2054" stopIfTrue="1" operator="greaterThan">
      <formula>0</formula>
    </cfRule>
  </conditionalFormatting>
  <conditionalFormatting sqref="P31:Q31">
    <cfRule type="cellIs" dxfId="8436" priority="2051" stopIfTrue="1" operator="lessThan">
      <formula>0</formula>
    </cfRule>
    <cfRule type="cellIs" dxfId="8435" priority="2052" stopIfTrue="1" operator="greaterThan">
      <formula>0</formula>
    </cfRule>
  </conditionalFormatting>
  <conditionalFormatting sqref="P31:Q31">
    <cfRule type="cellIs" dxfId="8434" priority="2049" stopIfTrue="1" operator="lessThan">
      <formula>0</formula>
    </cfRule>
    <cfRule type="cellIs" dxfId="8433" priority="2050" stopIfTrue="1" operator="greaterThan">
      <formula>0</formula>
    </cfRule>
  </conditionalFormatting>
  <conditionalFormatting sqref="P31:Q31">
    <cfRule type="cellIs" dxfId="8432" priority="2047" stopIfTrue="1" operator="lessThan">
      <formula>0</formula>
    </cfRule>
    <cfRule type="cellIs" dxfId="8431" priority="2048" stopIfTrue="1" operator="greaterThan">
      <formula>0</formula>
    </cfRule>
  </conditionalFormatting>
  <conditionalFormatting sqref="P31:Q31">
    <cfRule type="cellIs" dxfId="8430" priority="2045" stopIfTrue="1" operator="lessThan">
      <formula>0</formula>
    </cfRule>
    <cfRule type="cellIs" dxfId="8429" priority="2046" stopIfTrue="1" operator="greaterThan">
      <formula>0</formula>
    </cfRule>
  </conditionalFormatting>
  <conditionalFormatting sqref="P31:Q31">
    <cfRule type="cellIs" dxfId="8428" priority="2043" stopIfTrue="1" operator="lessThan">
      <formula>0</formula>
    </cfRule>
    <cfRule type="cellIs" dxfId="8427" priority="2044" stopIfTrue="1" operator="greaterThan">
      <formula>0</formula>
    </cfRule>
  </conditionalFormatting>
  <conditionalFormatting sqref="P33:Q33">
    <cfRule type="cellIs" dxfId="8426" priority="2041" stopIfTrue="1" operator="lessThan">
      <formula>0</formula>
    </cfRule>
    <cfRule type="cellIs" dxfId="8425" priority="2042" stopIfTrue="1" operator="greaterThan">
      <formula>0</formula>
    </cfRule>
  </conditionalFormatting>
  <conditionalFormatting sqref="P33:Q33">
    <cfRule type="cellIs" dxfId="8424" priority="2039" stopIfTrue="1" operator="lessThan">
      <formula>0</formula>
    </cfRule>
    <cfRule type="cellIs" dxfId="8423" priority="2040" stopIfTrue="1" operator="greaterThan">
      <formula>0</formula>
    </cfRule>
  </conditionalFormatting>
  <conditionalFormatting sqref="P33:Q33">
    <cfRule type="cellIs" dxfId="8422" priority="2037" stopIfTrue="1" operator="lessThan">
      <formula>0</formula>
    </cfRule>
    <cfRule type="cellIs" dxfId="8421" priority="2038" stopIfTrue="1" operator="greaterThan">
      <formula>0</formula>
    </cfRule>
  </conditionalFormatting>
  <conditionalFormatting sqref="P33:Q33">
    <cfRule type="cellIs" dxfId="8420" priority="2035" stopIfTrue="1" operator="lessThan">
      <formula>0</formula>
    </cfRule>
    <cfRule type="cellIs" dxfId="8419" priority="2036" stopIfTrue="1" operator="greaterThan">
      <formula>0</formula>
    </cfRule>
  </conditionalFormatting>
  <conditionalFormatting sqref="P33:Q33">
    <cfRule type="cellIs" dxfId="8418" priority="2033" stopIfTrue="1" operator="lessThan">
      <formula>0</formula>
    </cfRule>
    <cfRule type="cellIs" dxfId="8417" priority="2034" stopIfTrue="1" operator="greaterThan">
      <formula>0</formula>
    </cfRule>
  </conditionalFormatting>
  <conditionalFormatting sqref="P33:Q33">
    <cfRule type="cellIs" dxfId="8416" priority="2031" stopIfTrue="1" operator="lessThan">
      <formula>0</formula>
    </cfRule>
    <cfRule type="cellIs" dxfId="8415" priority="2032" stopIfTrue="1" operator="greaterThan">
      <formula>0</formula>
    </cfRule>
  </conditionalFormatting>
  <conditionalFormatting sqref="P33:Q33">
    <cfRule type="cellIs" dxfId="8414" priority="2029" stopIfTrue="1" operator="lessThan">
      <formula>0</formula>
    </cfRule>
    <cfRule type="cellIs" dxfId="8413" priority="2030" stopIfTrue="1" operator="greaterThan">
      <formula>0</formula>
    </cfRule>
  </conditionalFormatting>
  <conditionalFormatting sqref="P33:Q33">
    <cfRule type="cellIs" dxfId="8412" priority="2027" stopIfTrue="1" operator="lessThan">
      <formula>0</formula>
    </cfRule>
    <cfRule type="cellIs" dxfId="8411" priority="2028" stopIfTrue="1" operator="greaterThan">
      <formula>0</formula>
    </cfRule>
  </conditionalFormatting>
  <conditionalFormatting sqref="P33:Q33">
    <cfRule type="cellIs" dxfId="8410" priority="2025" stopIfTrue="1" operator="lessThan">
      <formula>0</formula>
    </cfRule>
    <cfRule type="cellIs" dxfId="8409" priority="2026" stopIfTrue="1" operator="greaterThan">
      <formula>0</formula>
    </cfRule>
  </conditionalFormatting>
  <conditionalFormatting sqref="P33:Q33">
    <cfRule type="cellIs" dxfId="8408" priority="2023" stopIfTrue="1" operator="lessThan">
      <formula>0</formula>
    </cfRule>
    <cfRule type="cellIs" dxfId="8407" priority="2024" stopIfTrue="1" operator="greaterThan">
      <formula>0</formula>
    </cfRule>
  </conditionalFormatting>
  <conditionalFormatting sqref="P33:Q33">
    <cfRule type="cellIs" dxfId="8406" priority="2021" stopIfTrue="1" operator="lessThan">
      <formula>0</formula>
    </cfRule>
    <cfRule type="cellIs" dxfId="8405" priority="2022" stopIfTrue="1" operator="greaterThan">
      <formula>0</formula>
    </cfRule>
  </conditionalFormatting>
  <conditionalFormatting sqref="P33:Q33">
    <cfRule type="cellIs" dxfId="8404" priority="2019" stopIfTrue="1" operator="lessThan">
      <formula>0</formula>
    </cfRule>
    <cfRule type="cellIs" dxfId="8403" priority="2020" stopIfTrue="1" operator="greaterThan">
      <formula>0</formula>
    </cfRule>
  </conditionalFormatting>
  <conditionalFormatting sqref="P33:Q33">
    <cfRule type="cellIs" dxfId="8402" priority="2017" stopIfTrue="1" operator="lessThan">
      <formula>0</formula>
    </cfRule>
    <cfRule type="cellIs" dxfId="8401" priority="2018" stopIfTrue="1" operator="greaterThan">
      <formula>0</formula>
    </cfRule>
  </conditionalFormatting>
  <conditionalFormatting sqref="P33:Q33">
    <cfRule type="cellIs" dxfId="8400" priority="2015" stopIfTrue="1" operator="lessThan">
      <formula>0</formula>
    </cfRule>
    <cfRule type="cellIs" dxfId="8399" priority="2016" stopIfTrue="1" operator="greaterThan">
      <formula>0</formula>
    </cfRule>
  </conditionalFormatting>
  <conditionalFormatting sqref="P33:Q33">
    <cfRule type="cellIs" dxfId="8398" priority="2013" stopIfTrue="1" operator="lessThan">
      <formula>0</formula>
    </cfRule>
    <cfRule type="cellIs" dxfId="8397" priority="2014" stopIfTrue="1" operator="greaterThan">
      <formula>0</formula>
    </cfRule>
  </conditionalFormatting>
  <conditionalFormatting sqref="P33:Q33">
    <cfRule type="cellIs" dxfId="8396" priority="2011" stopIfTrue="1" operator="lessThan">
      <formula>0</formula>
    </cfRule>
    <cfRule type="cellIs" dxfId="8395" priority="2012" stopIfTrue="1" operator="greaterThan">
      <formula>0</formula>
    </cfRule>
  </conditionalFormatting>
  <conditionalFormatting sqref="P33:Q33">
    <cfRule type="cellIs" dxfId="8394" priority="2009" stopIfTrue="1" operator="lessThan">
      <formula>0</formula>
    </cfRule>
    <cfRule type="cellIs" dxfId="8393" priority="2010" stopIfTrue="1" operator="greaterThan">
      <formula>0</formula>
    </cfRule>
  </conditionalFormatting>
  <conditionalFormatting sqref="P33:Q33">
    <cfRule type="cellIs" dxfId="8392" priority="2007" stopIfTrue="1" operator="lessThan">
      <formula>0</formula>
    </cfRule>
    <cfRule type="cellIs" dxfId="8391" priority="2008" stopIfTrue="1" operator="greaterThan">
      <formula>0</formula>
    </cfRule>
  </conditionalFormatting>
  <conditionalFormatting sqref="P33:Q33">
    <cfRule type="cellIs" dxfId="8390" priority="2005" stopIfTrue="1" operator="lessThan">
      <formula>0</formula>
    </cfRule>
    <cfRule type="cellIs" dxfId="8389" priority="2006" stopIfTrue="1" operator="greaterThan">
      <formula>0</formula>
    </cfRule>
  </conditionalFormatting>
  <conditionalFormatting sqref="P33:Q33">
    <cfRule type="cellIs" dxfId="8388" priority="2003" stopIfTrue="1" operator="lessThan">
      <formula>0</formula>
    </cfRule>
    <cfRule type="cellIs" dxfId="8387" priority="2004" stopIfTrue="1" operator="greaterThan">
      <formula>0</formula>
    </cfRule>
  </conditionalFormatting>
  <conditionalFormatting sqref="P33:Q33">
    <cfRule type="cellIs" dxfId="8386" priority="2001" stopIfTrue="1" operator="lessThan">
      <formula>0</formula>
    </cfRule>
    <cfRule type="cellIs" dxfId="8385" priority="2002" stopIfTrue="1" operator="greaterThan">
      <formula>0</formula>
    </cfRule>
  </conditionalFormatting>
  <conditionalFormatting sqref="P33:Q33">
    <cfRule type="cellIs" dxfId="8384" priority="1999" stopIfTrue="1" operator="lessThan">
      <formula>0</formula>
    </cfRule>
    <cfRule type="cellIs" dxfId="8383" priority="2000" stopIfTrue="1" operator="greaterThan">
      <formula>0</formula>
    </cfRule>
  </conditionalFormatting>
  <conditionalFormatting sqref="P33:Q33">
    <cfRule type="cellIs" dxfId="8382" priority="1997" stopIfTrue="1" operator="lessThan">
      <formula>0</formula>
    </cfRule>
    <cfRule type="cellIs" dxfId="8381" priority="1998" stopIfTrue="1" operator="greaterThan">
      <formula>0</formula>
    </cfRule>
  </conditionalFormatting>
  <conditionalFormatting sqref="P33:Q33">
    <cfRule type="cellIs" dxfId="8380" priority="1995" stopIfTrue="1" operator="lessThan">
      <formula>0</formula>
    </cfRule>
    <cfRule type="cellIs" dxfId="8379" priority="1996" stopIfTrue="1" operator="greaterThan">
      <formula>0</formula>
    </cfRule>
  </conditionalFormatting>
  <conditionalFormatting sqref="P33:Q33">
    <cfRule type="cellIs" dxfId="8378" priority="1993" stopIfTrue="1" operator="lessThan">
      <formula>0</formula>
    </cfRule>
    <cfRule type="cellIs" dxfId="8377" priority="1994" stopIfTrue="1" operator="greaterThan">
      <formula>0</formula>
    </cfRule>
  </conditionalFormatting>
  <conditionalFormatting sqref="P33:Q33">
    <cfRule type="cellIs" dxfId="8376" priority="1991" stopIfTrue="1" operator="lessThan">
      <formula>0</formula>
    </cfRule>
    <cfRule type="cellIs" dxfId="8375" priority="1992" stopIfTrue="1" operator="greaterThan">
      <formula>0</formula>
    </cfRule>
  </conditionalFormatting>
  <conditionalFormatting sqref="P33:Q33">
    <cfRule type="cellIs" dxfId="8374" priority="1989" stopIfTrue="1" operator="lessThan">
      <formula>0</formula>
    </cfRule>
    <cfRule type="cellIs" dxfId="8373" priority="1990" stopIfTrue="1" operator="greaterThan">
      <formula>0</formula>
    </cfRule>
  </conditionalFormatting>
  <conditionalFormatting sqref="P33:Q33">
    <cfRule type="cellIs" dxfId="8372" priority="1987" stopIfTrue="1" operator="lessThan">
      <formula>0</formula>
    </cfRule>
    <cfRule type="cellIs" dxfId="8371" priority="1988" stopIfTrue="1" operator="greaterThan">
      <formula>0</formula>
    </cfRule>
  </conditionalFormatting>
  <conditionalFormatting sqref="P33:Q33">
    <cfRule type="cellIs" dxfId="8370" priority="1985" stopIfTrue="1" operator="lessThan">
      <formula>0</formula>
    </cfRule>
    <cfRule type="cellIs" dxfId="8369" priority="1986" stopIfTrue="1" operator="greaterThan">
      <formula>0</formula>
    </cfRule>
  </conditionalFormatting>
  <conditionalFormatting sqref="P33:Q33">
    <cfRule type="cellIs" dxfId="8368" priority="1983" stopIfTrue="1" operator="lessThan">
      <formula>0</formula>
    </cfRule>
    <cfRule type="cellIs" dxfId="8367" priority="1984" stopIfTrue="1" operator="greaterThan">
      <formula>0</formula>
    </cfRule>
  </conditionalFormatting>
  <conditionalFormatting sqref="P33:Q33">
    <cfRule type="cellIs" dxfId="8366" priority="1981" stopIfTrue="1" operator="lessThan">
      <formula>0</formula>
    </cfRule>
    <cfRule type="cellIs" dxfId="8365" priority="1982" stopIfTrue="1" operator="greaterThan">
      <formula>0</formula>
    </cfRule>
  </conditionalFormatting>
  <conditionalFormatting sqref="P33:Q33">
    <cfRule type="cellIs" dxfId="8364" priority="1979" stopIfTrue="1" operator="lessThan">
      <formula>0</formula>
    </cfRule>
    <cfRule type="cellIs" dxfId="8363" priority="1980" stopIfTrue="1" operator="greaterThan">
      <formula>0</formula>
    </cfRule>
  </conditionalFormatting>
  <conditionalFormatting sqref="P33:Q33">
    <cfRule type="cellIs" dxfId="8362" priority="1977" stopIfTrue="1" operator="lessThan">
      <formula>0</formula>
    </cfRule>
    <cfRule type="cellIs" dxfId="8361" priority="1978" stopIfTrue="1" operator="greaterThan">
      <formula>0</formula>
    </cfRule>
  </conditionalFormatting>
  <conditionalFormatting sqref="P33:Q33">
    <cfRule type="cellIs" dxfId="8360" priority="1975" stopIfTrue="1" operator="lessThan">
      <formula>0</formula>
    </cfRule>
    <cfRule type="cellIs" dxfId="8359" priority="1976" stopIfTrue="1" operator="greaterThan">
      <formula>0</formula>
    </cfRule>
  </conditionalFormatting>
  <conditionalFormatting sqref="P33:Q33">
    <cfRule type="cellIs" dxfId="8358" priority="1973" stopIfTrue="1" operator="lessThan">
      <formula>0</formula>
    </cfRule>
    <cfRule type="cellIs" dxfId="8357" priority="1974" stopIfTrue="1" operator="greaterThan">
      <formula>0</formula>
    </cfRule>
  </conditionalFormatting>
  <conditionalFormatting sqref="P33:Q33">
    <cfRule type="cellIs" dxfId="8356" priority="1971" stopIfTrue="1" operator="lessThan">
      <formula>0</formula>
    </cfRule>
    <cfRule type="cellIs" dxfId="8355" priority="1972" stopIfTrue="1" operator="greaterThan">
      <formula>0</formula>
    </cfRule>
  </conditionalFormatting>
  <conditionalFormatting sqref="P33:Q33">
    <cfRule type="cellIs" dxfId="8354" priority="1969" stopIfTrue="1" operator="lessThan">
      <formula>0</formula>
    </cfRule>
    <cfRule type="cellIs" dxfId="8353" priority="1970" stopIfTrue="1" operator="greaterThan">
      <formula>0</formula>
    </cfRule>
  </conditionalFormatting>
  <conditionalFormatting sqref="P33:Q33">
    <cfRule type="cellIs" dxfId="8352" priority="1967" stopIfTrue="1" operator="lessThan">
      <formula>0</formula>
    </cfRule>
    <cfRule type="cellIs" dxfId="8351" priority="1968" stopIfTrue="1" operator="greaterThan">
      <formula>0</formula>
    </cfRule>
  </conditionalFormatting>
  <conditionalFormatting sqref="P33:Q33">
    <cfRule type="cellIs" dxfId="8350" priority="1965" stopIfTrue="1" operator="lessThan">
      <formula>0</formula>
    </cfRule>
    <cfRule type="cellIs" dxfId="8349" priority="1966" stopIfTrue="1" operator="greaterThan">
      <formula>0</formula>
    </cfRule>
  </conditionalFormatting>
  <conditionalFormatting sqref="P33:Q33">
    <cfRule type="cellIs" dxfId="8348" priority="1963" stopIfTrue="1" operator="lessThan">
      <formula>0</formula>
    </cfRule>
    <cfRule type="cellIs" dxfId="8347" priority="1964" stopIfTrue="1" operator="greaterThan">
      <formula>0</formula>
    </cfRule>
  </conditionalFormatting>
  <conditionalFormatting sqref="P33:Q33">
    <cfRule type="cellIs" dxfId="8346" priority="1961" stopIfTrue="1" operator="lessThan">
      <formula>0</formula>
    </cfRule>
    <cfRule type="cellIs" dxfId="8345" priority="1962" stopIfTrue="1" operator="greaterThan">
      <formula>0</formula>
    </cfRule>
  </conditionalFormatting>
  <conditionalFormatting sqref="P33:Q33">
    <cfRule type="cellIs" dxfId="8344" priority="1959" stopIfTrue="1" operator="lessThan">
      <formula>0</formula>
    </cfRule>
    <cfRule type="cellIs" dxfId="8343" priority="1960" stopIfTrue="1" operator="greaterThan">
      <formula>0</formula>
    </cfRule>
  </conditionalFormatting>
  <conditionalFormatting sqref="P35:Q35">
    <cfRule type="cellIs" dxfId="8342" priority="1957" stopIfTrue="1" operator="lessThan">
      <formula>0</formula>
    </cfRule>
    <cfRule type="cellIs" dxfId="8341" priority="1958" stopIfTrue="1" operator="greaterThan">
      <formula>0</formula>
    </cfRule>
  </conditionalFormatting>
  <conditionalFormatting sqref="P35:Q35">
    <cfRule type="cellIs" dxfId="8340" priority="1955" stopIfTrue="1" operator="lessThan">
      <formula>0</formula>
    </cfRule>
    <cfRule type="cellIs" dxfId="8339" priority="1956" stopIfTrue="1" operator="greaterThan">
      <formula>0</formula>
    </cfRule>
  </conditionalFormatting>
  <conditionalFormatting sqref="P35:Q35">
    <cfRule type="cellIs" dxfId="8338" priority="1953" stopIfTrue="1" operator="lessThan">
      <formula>0</formula>
    </cfRule>
    <cfRule type="cellIs" dxfId="8337" priority="1954" stopIfTrue="1" operator="greaterThan">
      <formula>0</formula>
    </cfRule>
  </conditionalFormatting>
  <conditionalFormatting sqref="P35:Q35">
    <cfRule type="cellIs" dxfId="8336" priority="1951" stopIfTrue="1" operator="lessThan">
      <formula>0</formula>
    </cfRule>
    <cfRule type="cellIs" dxfId="8335" priority="1952" stopIfTrue="1" operator="greaterThan">
      <formula>0</formula>
    </cfRule>
  </conditionalFormatting>
  <conditionalFormatting sqref="P35:Q35">
    <cfRule type="cellIs" dxfId="8334" priority="1949" stopIfTrue="1" operator="lessThan">
      <formula>0</formula>
    </cfRule>
    <cfRule type="cellIs" dxfId="8333" priority="1950" stopIfTrue="1" operator="greaterThan">
      <formula>0</formula>
    </cfRule>
  </conditionalFormatting>
  <conditionalFormatting sqref="P35:Q35">
    <cfRule type="cellIs" dxfId="8332" priority="1947" stopIfTrue="1" operator="lessThan">
      <formula>0</formula>
    </cfRule>
    <cfRule type="cellIs" dxfId="8331" priority="1948" stopIfTrue="1" operator="greaterThan">
      <formula>0</formula>
    </cfRule>
  </conditionalFormatting>
  <conditionalFormatting sqref="P35:Q35">
    <cfRule type="cellIs" dxfId="8330" priority="1945" stopIfTrue="1" operator="lessThan">
      <formula>0</formula>
    </cfRule>
    <cfRule type="cellIs" dxfId="8329" priority="1946" stopIfTrue="1" operator="greaterThan">
      <formula>0</formula>
    </cfRule>
  </conditionalFormatting>
  <conditionalFormatting sqref="P35:Q35">
    <cfRule type="cellIs" dxfId="8328" priority="1943" stopIfTrue="1" operator="lessThan">
      <formula>0</formula>
    </cfRule>
    <cfRule type="cellIs" dxfId="8327" priority="1944" stopIfTrue="1" operator="greaterThan">
      <formula>0</formula>
    </cfRule>
  </conditionalFormatting>
  <conditionalFormatting sqref="P35:Q35">
    <cfRule type="cellIs" dxfId="8326" priority="1941" stopIfTrue="1" operator="lessThan">
      <formula>0</formula>
    </cfRule>
    <cfRule type="cellIs" dxfId="8325" priority="1942" stopIfTrue="1" operator="greaterThan">
      <formula>0</formula>
    </cfRule>
  </conditionalFormatting>
  <conditionalFormatting sqref="P35:Q35">
    <cfRule type="cellIs" dxfId="8324" priority="1939" stopIfTrue="1" operator="lessThan">
      <formula>0</formula>
    </cfRule>
    <cfRule type="cellIs" dxfId="8323" priority="1940" stopIfTrue="1" operator="greaterThan">
      <formula>0</formula>
    </cfRule>
  </conditionalFormatting>
  <conditionalFormatting sqref="P35:Q35">
    <cfRule type="cellIs" dxfId="8322" priority="1937" stopIfTrue="1" operator="lessThan">
      <formula>0</formula>
    </cfRule>
    <cfRule type="cellIs" dxfId="8321" priority="1938" stopIfTrue="1" operator="greaterThan">
      <formula>0</formula>
    </cfRule>
  </conditionalFormatting>
  <conditionalFormatting sqref="P35:Q35">
    <cfRule type="cellIs" dxfId="8320" priority="1935" stopIfTrue="1" operator="lessThan">
      <formula>0</formula>
    </cfRule>
    <cfRule type="cellIs" dxfId="8319" priority="1936" stopIfTrue="1" operator="greaterThan">
      <formula>0</formula>
    </cfRule>
  </conditionalFormatting>
  <conditionalFormatting sqref="P35:Q35">
    <cfRule type="cellIs" dxfId="8318" priority="1933" stopIfTrue="1" operator="lessThan">
      <formula>0</formula>
    </cfRule>
    <cfRule type="cellIs" dxfId="8317" priority="1934" stopIfTrue="1" operator="greaterThan">
      <formula>0</formula>
    </cfRule>
  </conditionalFormatting>
  <conditionalFormatting sqref="P35:Q35">
    <cfRule type="cellIs" dxfId="8316" priority="1931" stopIfTrue="1" operator="lessThan">
      <formula>0</formula>
    </cfRule>
    <cfRule type="cellIs" dxfId="8315" priority="1932" stopIfTrue="1" operator="greaterThan">
      <formula>0</formula>
    </cfRule>
  </conditionalFormatting>
  <conditionalFormatting sqref="P35:Q35">
    <cfRule type="cellIs" dxfId="8314" priority="1929" stopIfTrue="1" operator="lessThan">
      <formula>0</formula>
    </cfRule>
    <cfRule type="cellIs" dxfId="8313" priority="1930" stopIfTrue="1" operator="greaterThan">
      <formula>0</formula>
    </cfRule>
  </conditionalFormatting>
  <conditionalFormatting sqref="P35:Q35">
    <cfRule type="cellIs" dxfId="8312" priority="1927" stopIfTrue="1" operator="lessThan">
      <formula>0</formula>
    </cfRule>
    <cfRule type="cellIs" dxfId="8311" priority="1928" stopIfTrue="1" operator="greaterThan">
      <formula>0</formula>
    </cfRule>
  </conditionalFormatting>
  <conditionalFormatting sqref="P35:Q35">
    <cfRule type="cellIs" dxfId="8310" priority="1925" stopIfTrue="1" operator="lessThan">
      <formula>0</formula>
    </cfRule>
    <cfRule type="cellIs" dxfId="8309" priority="1926" stopIfTrue="1" operator="greaterThan">
      <formula>0</formula>
    </cfRule>
  </conditionalFormatting>
  <conditionalFormatting sqref="P35:Q35">
    <cfRule type="cellIs" dxfId="8308" priority="1923" stopIfTrue="1" operator="lessThan">
      <formula>0</formula>
    </cfRule>
    <cfRule type="cellIs" dxfId="8307" priority="1924" stopIfTrue="1" operator="greaterThan">
      <formula>0</formula>
    </cfRule>
  </conditionalFormatting>
  <conditionalFormatting sqref="P35:Q35">
    <cfRule type="cellIs" dxfId="8306" priority="1921" stopIfTrue="1" operator="lessThan">
      <formula>0</formula>
    </cfRule>
    <cfRule type="cellIs" dxfId="8305" priority="1922" stopIfTrue="1" operator="greaterThan">
      <formula>0</formula>
    </cfRule>
  </conditionalFormatting>
  <conditionalFormatting sqref="P35:Q35">
    <cfRule type="cellIs" dxfId="8304" priority="1919" stopIfTrue="1" operator="lessThan">
      <formula>0</formula>
    </cfRule>
    <cfRule type="cellIs" dxfId="8303" priority="1920" stopIfTrue="1" operator="greaterThan">
      <formula>0</formula>
    </cfRule>
  </conditionalFormatting>
  <conditionalFormatting sqref="P35:Q35">
    <cfRule type="cellIs" dxfId="8302" priority="1917" stopIfTrue="1" operator="lessThan">
      <formula>0</formula>
    </cfRule>
    <cfRule type="cellIs" dxfId="8301" priority="1918" stopIfTrue="1" operator="greaterThan">
      <formula>0</formula>
    </cfRule>
  </conditionalFormatting>
  <conditionalFormatting sqref="P35:Q35">
    <cfRule type="cellIs" dxfId="8300" priority="1915" stopIfTrue="1" operator="lessThan">
      <formula>0</formula>
    </cfRule>
    <cfRule type="cellIs" dxfId="8299" priority="1916" stopIfTrue="1" operator="greaterThan">
      <formula>0</formula>
    </cfRule>
  </conditionalFormatting>
  <conditionalFormatting sqref="P35:Q35">
    <cfRule type="cellIs" dxfId="8298" priority="1913" stopIfTrue="1" operator="lessThan">
      <formula>0</formula>
    </cfRule>
    <cfRule type="cellIs" dxfId="8297" priority="1914" stopIfTrue="1" operator="greaterThan">
      <formula>0</formula>
    </cfRule>
  </conditionalFormatting>
  <conditionalFormatting sqref="P35:Q35">
    <cfRule type="cellIs" dxfId="8296" priority="1911" stopIfTrue="1" operator="lessThan">
      <formula>0</formula>
    </cfRule>
    <cfRule type="cellIs" dxfId="8295" priority="1912" stopIfTrue="1" operator="greaterThan">
      <formula>0</formula>
    </cfRule>
  </conditionalFormatting>
  <conditionalFormatting sqref="P35:Q35">
    <cfRule type="cellIs" dxfId="8294" priority="1909" stopIfTrue="1" operator="lessThan">
      <formula>0</formula>
    </cfRule>
    <cfRule type="cellIs" dxfId="8293" priority="1910" stopIfTrue="1" operator="greaterThan">
      <formula>0</formula>
    </cfRule>
  </conditionalFormatting>
  <conditionalFormatting sqref="P35:Q35">
    <cfRule type="cellIs" dxfId="8292" priority="1907" stopIfTrue="1" operator="lessThan">
      <formula>0</formula>
    </cfRule>
    <cfRule type="cellIs" dxfId="8291" priority="1908" stopIfTrue="1" operator="greaterThan">
      <formula>0</formula>
    </cfRule>
  </conditionalFormatting>
  <conditionalFormatting sqref="P35:Q35">
    <cfRule type="cellIs" dxfId="8290" priority="1905" stopIfTrue="1" operator="lessThan">
      <formula>0</formula>
    </cfRule>
    <cfRule type="cellIs" dxfId="8289" priority="1906" stopIfTrue="1" operator="greaterThan">
      <formula>0</formula>
    </cfRule>
  </conditionalFormatting>
  <conditionalFormatting sqref="P35:Q35">
    <cfRule type="cellIs" dxfId="8288" priority="1903" stopIfTrue="1" operator="lessThan">
      <formula>0</formula>
    </cfRule>
    <cfRule type="cellIs" dxfId="8287" priority="1904" stopIfTrue="1" operator="greaterThan">
      <formula>0</formula>
    </cfRule>
  </conditionalFormatting>
  <conditionalFormatting sqref="P35:Q35">
    <cfRule type="cellIs" dxfId="8286" priority="1901" stopIfTrue="1" operator="lessThan">
      <formula>0</formula>
    </cfRule>
    <cfRule type="cellIs" dxfId="8285" priority="1902" stopIfTrue="1" operator="greaterThan">
      <formula>0</formula>
    </cfRule>
  </conditionalFormatting>
  <conditionalFormatting sqref="P35:Q35">
    <cfRule type="cellIs" dxfId="8284" priority="1899" stopIfTrue="1" operator="lessThan">
      <formula>0</formula>
    </cfRule>
    <cfRule type="cellIs" dxfId="8283" priority="1900" stopIfTrue="1" operator="greaterThan">
      <formula>0</formula>
    </cfRule>
  </conditionalFormatting>
  <conditionalFormatting sqref="P35:Q35">
    <cfRule type="cellIs" dxfId="8282" priority="1897" stopIfTrue="1" operator="lessThan">
      <formula>0</formula>
    </cfRule>
    <cfRule type="cellIs" dxfId="8281" priority="1898" stopIfTrue="1" operator="greaterThan">
      <formula>0</formula>
    </cfRule>
  </conditionalFormatting>
  <conditionalFormatting sqref="P35:Q35">
    <cfRule type="cellIs" dxfId="8280" priority="1895" stopIfTrue="1" operator="lessThan">
      <formula>0</formula>
    </cfRule>
    <cfRule type="cellIs" dxfId="8279" priority="1896" stopIfTrue="1" operator="greaterThan">
      <formula>0</formula>
    </cfRule>
  </conditionalFormatting>
  <conditionalFormatting sqref="P35:Q35">
    <cfRule type="cellIs" dxfId="8278" priority="1893" stopIfTrue="1" operator="lessThan">
      <formula>0</formula>
    </cfRule>
    <cfRule type="cellIs" dxfId="8277" priority="1894" stopIfTrue="1" operator="greaterThan">
      <formula>0</formula>
    </cfRule>
  </conditionalFormatting>
  <conditionalFormatting sqref="P35:Q35">
    <cfRule type="cellIs" dxfId="8276" priority="1891" stopIfTrue="1" operator="lessThan">
      <formula>0</formula>
    </cfRule>
    <cfRule type="cellIs" dxfId="8275" priority="1892" stopIfTrue="1" operator="greaterThan">
      <formula>0</formula>
    </cfRule>
  </conditionalFormatting>
  <conditionalFormatting sqref="P35:Q35">
    <cfRule type="cellIs" dxfId="8274" priority="1889" stopIfTrue="1" operator="lessThan">
      <formula>0</formula>
    </cfRule>
    <cfRule type="cellIs" dxfId="8273" priority="1890" stopIfTrue="1" operator="greaterThan">
      <formula>0</formula>
    </cfRule>
  </conditionalFormatting>
  <conditionalFormatting sqref="P35:Q35">
    <cfRule type="cellIs" dxfId="8272" priority="1887" stopIfTrue="1" operator="lessThan">
      <formula>0</formula>
    </cfRule>
    <cfRule type="cellIs" dxfId="8271" priority="1888" stopIfTrue="1" operator="greaterThan">
      <formula>0</formula>
    </cfRule>
  </conditionalFormatting>
  <conditionalFormatting sqref="P35:Q35">
    <cfRule type="cellIs" dxfId="8270" priority="1885" stopIfTrue="1" operator="lessThan">
      <formula>0</formula>
    </cfRule>
    <cfRule type="cellIs" dxfId="8269" priority="1886" stopIfTrue="1" operator="greaterThan">
      <formula>0</formula>
    </cfRule>
  </conditionalFormatting>
  <conditionalFormatting sqref="P35:Q35">
    <cfRule type="cellIs" dxfId="8268" priority="1883" stopIfTrue="1" operator="lessThan">
      <formula>0</formula>
    </cfRule>
    <cfRule type="cellIs" dxfId="8267" priority="1884" stopIfTrue="1" operator="greaterThan">
      <formula>0</formula>
    </cfRule>
  </conditionalFormatting>
  <conditionalFormatting sqref="P35:Q35">
    <cfRule type="cellIs" dxfId="8266" priority="1881" stopIfTrue="1" operator="lessThan">
      <formula>0</formula>
    </cfRule>
    <cfRule type="cellIs" dxfId="8265" priority="1882" stopIfTrue="1" operator="greaterThan">
      <formula>0</formula>
    </cfRule>
  </conditionalFormatting>
  <conditionalFormatting sqref="P35:Q35">
    <cfRule type="cellIs" dxfId="8264" priority="1879" stopIfTrue="1" operator="lessThan">
      <formula>0</formula>
    </cfRule>
    <cfRule type="cellIs" dxfId="8263" priority="1880" stopIfTrue="1" operator="greaterThan">
      <formula>0</formula>
    </cfRule>
  </conditionalFormatting>
  <conditionalFormatting sqref="P35:Q35">
    <cfRule type="cellIs" dxfId="8262" priority="1877" stopIfTrue="1" operator="lessThan">
      <formula>0</formula>
    </cfRule>
    <cfRule type="cellIs" dxfId="8261" priority="1878" stopIfTrue="1" operator="greaterThan">
      <formula>0</formula>
    </cfRule>
  </conditionalFormatting>
  <conditionalFormatting sqref="P35:Q35">
    <cfRule type="cellIs" dxfId="8260" priority="1875" stopIfTrue="1" operator="lessThan">
      <formula>0</formula>
    </cfRule>
    <cfRule type="cellIs" dxfId="8259" priority="1876" stopIfTrue="1" operator="greaterThan">
      <formula>0</formula>
    </cfRule>
  </conditionalFormatting>
  <conditionalFormatting sqref="P37:Q37">
    <cfRule type="cellIs" dxfId="8258" priority="1873" stopIfTrue="1" operator="lessThan">
      <formula>0</formula>
    </cfRule>
    <cfRule type="cellIs" dxfId="8257" priority="1874" stopIfTrue="1" operator="greaterThan">
      <formula>0</formula>
    </cfRule>
  </conditionalFormatting>
  <conditionalFormatting sqref="P37:Q37">
    <cfRule type="cellIs" dxfId="8256" priority="1871" stopIfTrue="1" operator="lessThan">
      <formula>0</formula>
    </cfRule>
    <cfRule type="cellIs" dxfId="8255" priority="1872" stopIfTrue="1" operator="greaterThan">
      <formula>0</formula>
    </cfRule>
  </conditionalFormatting>
  <conditionalFormatting sqref="P37:Q37">
    <cfRule type="cellIs" dxfId="8254" priority="1869" stopIfTrue="1" operator="lessThan">
      <formula>0</formula>
    </cfRule>
    <cfRule type="cellIs" dxfId="8253" priority="1870" stopIfTrue="1" operator="greaterThan">
      <formula>0</formula>
    </cfRule>
  </conditionalFormatting>
  <conditionalFormatting sqref="P37:Q37">
    <cfRule type="cellIs" dxfId="8252" priority="1867" stopIfTrue="1" operator="lessThan">
      <formula>0</formula>
    </cfRule>
    <cfRule type="cellIs" dxfId="8251" priority="1868" stopIfTrue="1" operator="greaterThan">
      <formula>0</formula>
    </cfRule>
  </conditionalFormatting>
  <conditionalFormatting sqref="P37:Q37">
    <cfRule type="cellIs" dxfId="8250" priority="1865" stopIfTrue="1" operator="lessThan">
      <formula>0</formula>
    </cfRule>
    <cfRule type="cellIs" dxfId="8249" priority="1866" stopIfTrue="1" operator="greaterThan">
      <formula>0</formula>
    </cfRule>
  </conditionalFormatting>
  <conditionalFormatting sqref="P37:Q37">
    <cfRule type="cellIs" dxfId="8248" priority="1863" stopIfTrue="1" operator="lessThan">
      <formula>0</formula>
    </cfRule>
    <cfRule type="cellIs" dxfId="8247" priority="1864" stopIfTrue="1" operator="greaterThan">
      <formula>0</formula>
    </cfRule>
  </conditionalFormatting>
  <conditionalFormatting sqref="P37:Q37">
    <cfRule type="cellIs" dxfId="8246" priority="1861" stopIfTrue="1" operator="lessThan">
      <formula>0</formula>
    </cfRule>
    <cfRule type="cellIs" dxfId="8245" priority="1862" stopIfTrue="1" operator="greaterThan">
      <formula>0</formula>
    </cfRule>
  </conditionalFormatting>
  <conditionalFormatting sqref="P37:Q37">
    <cfRule type="cellIs" dxfId="8244" priority="1859" stopIfTrue="1" operator="lessThan">
      <formula>0</formula>
    </cfRule>
    <cfRule type="cellIs" dxfId="8243" priority="1860" stopIfTrue="1" operator="greaterThan">
      <formula>0</formula>
    </cfRule>
  </conditionalFormatting>
  <conditionalFormatting sqref="P37:Q37">
    <cfRule type="cellIs" dxfId="8242" priority="1857" stopIfTrue="1" operator="lessThan">
      <formula>0</formula>
    </cfRule>
    <cfRule type="cellIs" dxfId="8241" priority="1858" stopIfTrue="1" operator="greaterThan">
      <formula>0</formula>
    </cfRule>
  </conditionalFormatting>
  <conditionalFormatting sqref="P37:Q37">
    <cfRule type="cellIs" dxfId="8240" priority="1855" stopIfTrue="1" operator="lessThan">
      <formula>0</formula>
    </cfRule>
    <cfRule type="cellIs" dxfId="8239" priority="1856" stopIfTrue="1" operator="greaterThan">
      <formula>0</formula>
    </cfRule>
  </conditionalFormatting>
  <conditionalFormatting sqref="P37:Q37">
    <cfRule type="cellIs" dxfId="8238" priority="1853" stopIfTrue="1" operator="lessThan">
      <formula>0</formula>
    </cfRule>
    <cfRule type="cellIs" dxfId="8237" priority="1854" stopIfTrue="1" operator="greaterThan">
      <formula>0</formula>
    </cfRule>
  </conditionalFormatting>
  <conditionalFormatting sqref="P37:Q37">
    <cfRule type="cellIs" dxfId="8236" priority="1851" stopIfTrue="1" operator="lessThan">
      <formula>0</formula>
    </cfRule>
    <cfRule type="cellIs" dxfId="8235" priority="1852" stopIfTrue="1" operator="greaterThan">
      <formula>0</formula>
    </cfRule>
  </conditionalFormatting>
  <conditionalFormatting sqref="P37:Q37">
    <cfRule type="cellIs" dxfId="8234" priority="1849" stopIfTrue="1" operator="lessThan">
      <formula>0</formula>
    </cfRule>
    <cfRule type="cellIs" dxfId="8233" priority="1850" stopIfTrue="1" operator="greaterThan">
      <formula>0</formula>
    </cfRule>
  </conditionalFormatting>
  <conditionalFormatting sqref="P37:Q37">
    <cfRule type="cellIs" dxfId="8232" priority="1847" stopIfTrue="1" operator="lessThan">
      <formula>0</formula>
    </cfRule>
    <cfRule type="cellIs" dxfId="8231" priority="1848" stopIfTrue="1" operator="greaterThan">
      <formula>0</formula>
    </cfRule>
  </conditionalFormatting>
  <conditionalFormatting sqref="P37:Q37">
    <cfRule type="cellIs" dxfId="8230" priority="1845" stopIfTrue="1" operator="lessThan">
      <formula>0</formula>
    </cfRule>
    <cfRule type="cellIs" dxfId="8229" priority="1846" stopIfTrue="1" operator="greaterThan">
      <formula>0</formula>
    </cfRule>
  </conditionalFormatting>
  <conditionalFormatting sqref="P37:Q37">
    <cfRule type="cellIs" dxfId="8228" priority="1843" stopIfTrue="1" operator="lessThan">
      <formula>0</formula>
    </cfRule>
    <cfRule type="cellIs" dxfId="8227" priority="1844" stopIfTrue="1" operator="greaterThan">
      <formula>0</formula>
    </cfRule>
  </conditionalFormatting>
  <conditionalFormatting sqref="P37:Q37">
    <cfRule type="cellIs" dxfId="8226" priority="1841" stopIfTrue="1" operator="lessThan">
      <formula>0</formula>
    </cfRule>
    <cfRule type="cellIs" dxfId="8225" priority="1842" stopIfTrue="1" operator="greaterThan">
      <formula>0</formula>
    </cfRule>
  </conditionalFormatting>
  <conditionalFormatting sqref="P37:Q37">
    <cfRule type="cellIs" dxfId="8224" priority="1839" stopIfTrue="1" operator="lessThan">
      <formula>0</formula>
    </cfRule>
    <cfRule type="cellIs" dxfId="8223" priority="1840" stopIfTrue="1" operator="greaterThan">
      <formula>0</formula>
    </cfRule>
  </conditionalFormatting>
  <conditionalFormatting sqref="P37:Q37">
    <cfRule type="cellIs" dxfId="8222" priority="1837" stopIfTrue="1" operator="lessThan">
      <formula>0</formula>
    </cfRule>
    <cfRule type="cellIs" dxfId="8221" priority="1838" stopIfTrue="1" operator="greaterThan">
      <formula>0</formula>
    </cfRule>
  </conditionalFormatting>
  <conditionalFormatting sqref="P37:Q37">
    <cfRule type="cellIs" dxfId="8220" priority="1835" stopIfTrue="1" operator="lessThan">
      <formula>0</formula>
    </cfRule>
    <cfRule type="cellIs" dxfId="8219" priority="1836" stopIfTrue="1" operator="greaterThan">
      <formula>0</formula>
    </cfRule>
  </conditionalFormatting>
  <conditionalFormatting sqref="P37:Q37">
    <cfRule type="cellIs" dxfId="8218" priority="1833" stopIfTrue="1" operator="lessThan">
      <formula>0</formula>
    </cfRule>
    <cfRule type="cellIs" dxfId="8217" priority="1834" stopIfTrue="1" operator="greaterThan">
      <formula>0</formula>
    </cfRule>
  </conditionalFormatting>
  <conditionalFormatting sqref="P37:Q37">
    <cfRule type="cellIs" dxfId="8216" priority="1831" stopIfTrue="1" operator="lessThan">
      <formula>0</formula>
    </cfRule>
    <cfRule type="cellIs" dxfId="8215" priority="1832" stopIfTrue="1" operator="greaterThan">
      <formula>0</formula>
    </cfRule>
  </conditionalFormatting>
  <conditionalFormatting sqref="P37:Q37">
    <cfRule type="cellIs" dxfId="8214" priority="1829" stopIfTrue="1" operator="lessThan">
      <formula>0</formula>
    </cfRule>
    <cfRule type="cellIs" dxfId="8213" priority="1830" stopIfTrue="1" operator="greaterThan">
      <formula>0</formula>
    </cfRule>
  </conditionalFormatting>
  <conditionalFormatting sqref="P37:Q37">
    <cfRule type="cellIs" dxfId="8212" priority="1827" stopIfTrue="1" operator="lessThan">
      <formula>0</formula>
    </cfRule>
    <cfRule type="cellIs" dxfId="8211" priority="1828" stopIfTrue="1" operator="greaterThan">
      <formula>0</formula>
    </cfRule>
  </conditionalFormatting>
  <conditionalFormatting sqref="P37:Q37">
    <cfRule type="cellIs" dxfId="8210" priority="1825" stopIfTrue="1" operator="lessThan">
      <formula>0</formula>
    </cfRule>
    <cfRule type="cellIs" dxfId="8209" priority="1826" stopIfTrue="1" operator="greaterThan">
      <formula>0</formula>
    </cfRule>
  </conditionalFormatting>
  <conditionalFormatting sqref="P37:Q37">
    <cfRule type="cellIs" dxfId="8208" priority="1823" stopIfTrue="1" operator="lessThan">
      <formula>0</formula>
    </cfRule>
    <cfRule type="cellIs" dxfId="8207" priority="1824" stopIfTrue="1" operator="greaterThan">
      <formula>0</formula>
    </cfRule>
  </conditionalFormatting>
  <conditionalFormatting sqref="P37:Q37">
    <cfRule type="cellIs" dxfId="8206" priority="1821" stopIfTrue="1" operator="lessThan">
      <formula>0</formula>
    </cfRule>
    <cfRule type="cellIs" dxfId="8205" priority="1822" stopIfTrue="1" operator="greaterThan">
      <formula>0</formula>
    </cfRule>
  </conditionalFormatting>
  <conditionalFormatting sqref="P37:Q37">
    <cfRule type="cellIs" dxfId="8204" priority="1819" stopIfTrue="1" operator="lessThan">
      <formula>0</formula>
    </cfRule>
    <cfRule type="cellIs" dxfId="8203" priority="1820" stopIfTrue="1" operator="greaterThan">
      <formula>0</formula>
    </cfRule>
  </conditionalFormatting>
  <conditionalFormatting sqref="P37:Q37">
    <cfRule type="cellIs" dxfId="8202" priority="1817" stopIfTrue="1" operator="lessThan">
      <formula>0</formula>
    </cfRule>
    <cfRule type="cellIs" dxfId="8201" priority="1818" stopIfTrue="1" operator="greaterThan">
      <formula>0</formula>
    </cfRule>
  </conditionalFormatting>
  <conditionalFormatting sqref="P37:Q37">
    <cfRule type="cellIs" dxfId="8200" priority="1815" stopIfTrue="1" operator="lessThan">
      <formula>0</formula>
    </cfRule>
    <cfRule type="cellIs" dxfId="8199" priority="1816" stopIfTrue="1" operator="greaterThan">
      <formula>0</formula>
    </cfRule>
  </conditionalFormatting>
  <conditionalFormatting sqref="P37:Q37">
    <cfRule type="cellIs" dxfId="8198" priority="1813" stopIfTrue="1" operator="lessThan">
      <formula>0</formula>
    </cfRule>
    <cfRule type="cellIs" dxfId="8197" priority="1814" stopIfTrue="1" operator="greaterThan">
      <formula>0</formula>
    </cfRule>
  </conditionalFormatting>
  <conditionalFormatting sqref="P37:Q37">
    <cfRule type="cellIs" dxfId="8196" priority="1811" stopIfTrue="1" operator="lessThan">
      <formula>0</formula>
    </cfRule>
    <cfRule type="cellIs" dxfId="8195" priority="1812" stopIfTrue="1" operator="greaterThan">
      <formula>0</formula>
    </cfRule>
  </conditionalFormatting>
  <conditionalFormatting sqref="P37:Q37">
    <cfRule type="cellIs" dxfId="8194" priority="1809" stopIfTrue="1" operator="lessThan">
      <formula>0</formula>
    </cfRule>
    <cfRule type="cellIs" dxfId="8193" priority="1810" stopIfTrue="1" operator="greaterThan">
      <formula>0</formula>
    </cfRule>
  </conditionalFormatting>
  <conditionalFormatting sqref="P37:Q37">
    <cfRule type="cellIs" dxfId="8192" priority="1807" stopIfTrue="1" operator="lessThan">
      <formula>0</formula>
    </cfRule>
    <cfRule type="cellIs" dxfId="8191" priority="1808" stopIfTrue="1" operator="greaterThan">
      <formula>0</formula>
    </cfRule>
  </conditionalFormatting>
  <conditionalFormatting sqref="P37:Q37">
    <cfRule type="cellIs" dxfId="8190" priority="1805" stopIfTrue="1" operator="lessThan">
      <formula>0</formula>
    </cfRule>
    <cfRule type="cellIs" dxfId="8189" priority="1806" stopIfTrue="1" operator="greaterThan">
      <formula>0</formula>
    </cfRule>
  </conditionalFormatting>
  <conditionalFormatting sqref="P37:Q37">
    <cfRule type="cellIs" dxfId="8188" priority="1803" stopIfTrue="1" operator="lessThan">
      <formula>0</formula>
    </cfRule>
    <cfRule type="cellIs" dxfId="8187" priority="1804" stopIfTrue="1" operator="greaterThan">
      <formula>0</formula>
    </cfRule>
  </conditionalFormatting>
  <conditionalFormatting sqref="P37:Q37">
    <cfRule type="cellIs" dxfId="8186" priority="1801" stopIfTrue="1" operator="lessThan">
      <formula>0</formula>
    </cfRule>
    <cfRule type="cellIs" dxfId="8185" priority="1802" stopIfTrue="1" operator="greaterThan">
      <formula>0</formula>
    </cfRule>
  </conditionalFormatting>
  <conditionalFormatting sqref="P37:Q37">
    <cfRule type="cellIs" dxfId="8184" priority="1799" stopIfTrue="1" operator="lessThan">
      <formula>0</formula>
    </cfRule>
    <cfRule type="cellIs" dxfId="8183" priority="1800" stopIfTrue="1" operator="greaterThan">
      <formula>0</formula>
    </cfRule>
  </conditionalFormatting>
  <conditionalFormatting sqref="P37:Q37">
    <cfRule type="cellIs" dxfId="8182" priority="1797" stopIfTrue="1" operator="lessThan">
      <formula>0</formula>
    </cfRule>
    <cfRule type="cellIs" dxfId="8181" priority="1798" stopIfTrue="1" operator="greaterThan">
      <formula>0</formula>
    </cfRule>
  </conditionalFormatting>
  <conditionalFormatting sqref="P37:Q37">
    <cfRule type="cellIs" dxfId="8180" priority="1795" stopIfTrue="1" operator="lessThan">
      <formula>0</formula>
    </cfRule>
    <cfRule type="cellIs" dxfId="8179" priority="1796" stopIfTrue="1" operator="greaterThan">
      <formula>0</formula>
    </cfRule>
  </conditionalFormatting>
  <conditionalFormatting sqref="P37:Q37">
    <cfRule type="cellIs" dxfId="8178" priority="1793" stopIfTrue="1" operator="lessThan">
      <formula>0</formula>
    </cfRule>
    <cfRule type="cellIs" dxfId="8177" priority="1794" stopIfTrue="1" operator="greaterThan">
      <formula>0</formula>
    </cfRule>
  </conditionalFormatting>
  <conditionalFormatting sqref="P37:Q37">
    <cfRule type="cellIs" dxfId="8176" priority="1791" stopIfTrue="1" operator="lessThan">
      <formula>0</formula>
    </cfRule>
    <cfRule type="cellIs" dxfId="8175" priority="1792" stopIfTrue="1" operator="greaterThan">
      <formula>0</formula>
    </cfRule>
  </conditionalFormatting>
  <conditionalFormatting sqref="P39:Q39">
    <cfRule type="cellIs" dxfId="8174" priority="1789" stopIfTrue="1" operator="lessThan">
      <formula>0</formula>
    </cfRule>
    <cfRule type="cellIs" dxfId="8173" priority="1790" stopIfTrue="1" operator="greaterThan">
      <formula>0</formula>
    </cfRule>
  </conditionalFormatting>
  <conditionalFormatting sqref="P39:Q39">
    <cfRule type="cellIs" dxfId="8172" priority="1787" stopIfTrue="1" operator="lessThan">
      <formula>0</formula>
    </cfRule>
    <cfRule type="cellIs" dxfId="8171" priority="1788" stopIfTrue="1" operator="greaterThan">
      <formula>0</formula>
    </cfRule>
  </conditionalFormatting>
  <conditionalFormatting sqref="P39:Q39">
    <cfRule type="cellIs" dxfId="8170" priority="1785" stopIfTrue="1" operator="lessThan">
      <formula>0</formula>
    </cfRule>
    <cfRule type="cellIs" dxfId="8169" priority="1786" stopIfTrue="1" operator="greaterThan">
      <formula>0</formula>
    </cfRule>
  </conditionalFormatting>
  <conditionalFormatting sqref="P39:Q39">
    <cfRule type="cellIs" dxfId="8168" priority="1783" stopIfTrue="1" operator="lessThan">
      <formula>0</formula>
    </cfRule>
    <cfRule type="cellIs" dxfId="8167" priority="1784" stopIfTrue="1" operator="greaterThan">
      <formula>0</formula>
    </cfRule>
  </conditionalFormatting>
  <conditionalFormatting sqref="P39:Q39">
    <cfRule type="cellIs" dxfId="8166" priority="1781" stopIfTrue="1" operator="lessThan">
      <formula>0</formula>
    </cfRule>
    <cfRule type="cellIs" dxfId="8165" priority="1782" stopIfTrue="1" operator="greaterThan">
      <formula>0</formula>
    </cfRule>
  </conditionalFormatting>
  <conditionalFormatting sqref="P39:Q39">
    <cfRule type="cellIs" dxfId="8164" priority="1779" stopIfTrue="1" operator="lessThan">
      <formula>0</formula>
    </cfRule>
    <cfRule type="cellIs" dxfId="8163" priority="1780" stopIfTrue="1" operator="greaterThan">
      <formula>0</formula>
    </cfRule>
  </conditionalFormatting>
  <conditionalFormatting sqref="P39:Q39">
    <cfRule type="cellIs" dxfId="8162" priority="1777" stopIfTrue="1" operator="lessThan">
      <formula>0</formula>
    </cfRule>
    <cfRule type="cellIs" dxfId="8161" priority="1778" stopIfTrue="1" operator="greaterThan">
      <formula>0</formula>
    </cfRule>
  </conditionalFormatting>
  <conditionalFormatting sqref="P39:Q39">
    <cfRule type="cellIs" dxfId="8160" priority="1775" stopIfTrue="1" operator="lessThan">
      <formula>0</formula>
    </cfRule>
    <cfRule type="cellIs" dxfId="8159" priority="1776" stopIfTrue="1" operator="greaterThan">
      <formula>0</formula>
    </cfRule>
  </conditionalFormatting>
  <conditionalFormatting sqref="P39:Q39">
    <cfRule type="cellIs" dxfId="8158" priority="1773" stopIfTrue="1" operator="lessThan">
      <formula>0</formula>
    </cfRule>
    <cfRule type="cellIs" dxfId="8157" priority="1774" stopIfTrue="1" operator="greaterThan">
      <formula>0</formula>
    </cfRule>
  </conditionalFormatting>
  <conditionalFormatting sqref="P39:Q39">
    <cfRule type="cellIs" dxfId="8156" priority="1771" stopIfTrue="1" operator="lessThan">
      <formula>0</formula>
    </cfRule>
    <cfRule type="cellIs" dxfId="8155" priority="1772" stopIfTrue="1" operator="greaterThan">
      <formula>0</formula>
    </cfRule>
  </conditionalFormatting>
  <conditionalFormatting sqref="P39:Q39">
    <cfRule type="cellIs" dxfId="8154" priority="1769" stopIfTrue="1" operator="lessThan">
      <formula>0</formula>
    </cfRule>
    <cfRule type="cellIs" dxfId="8153" priority="1770" stopIfTrue="1" operator="greaterThan">
      <formula>0</formula>
    </cfRule>
  </conditionalFormatting>
  <conditionalFormatting sqref="P39:Q39">
    <cfRule type="cellIs" dxfId="8152" priority="1767" stopIfTrue="1" operator="lessThan">
      <formula>0</formula>
    </cfRule>
    <cfRule type="cellIs" dxfId="8151" priority="1768" stopIfTrue="1" operator="greaterThan">
      <formula>0</formula>
    </cfRule>
  </conditionalFormatting>
  <conditionalFormatting sqref="P39:Q39">
    <cfRule type="cellIs" dxfId="8150" priority="1765" stopIfTrue="1" operator="lessThan">
      <formula>0</formula>
    </cfRule>
    <cfRule type="cellIs" dxfId="8149" priority="1766" stopIfTrue="1" operator="greaterThan">
      <formula>0</formula>
    </cfRule>
  </conditionalFormatting>
  <conditionalFormatting sqref="P39:Q39">
    <cfRule type="cellIs" dxfId="8148" priority="1763" stopIfTrue="1" operator="lessThan">
      <formula>0</formula>
    </cfRule>
    <cfRule type="cellIs" dxfId="8147" priority="1764" stopIfTrue="1" operator="greaterThan">
      <formula>0</formula>
    </cfRule>
  </conditionalFormatting>
  <conditionalFormatting sqref="P39:Q39">
    <cfRule type="cellIs" dxfId="8146" priority="1761" stopIfTrue="1" operator="lessThan">
      <formula>0</formula>
    </cfRule>
    <cfRule type="cellIs" dxfId="8145" priority="1762" stopIfTrue="1" operator="greaterThan">
      <formula>0</formula>
    </cfRule>
  </conditionalFormatting>
  <conditionalFormatting sqref="P39:Q39">
    <cfRule type="cellIs" dxfId="8144" priority="1759" stopIfTrue="1" operator="lessThan">
      <formula>0</formula>
    </cfRule>
    <cfRule type="cellIs" dxfId="8143" priority="1760" stopIfTrue="1" operator="greaterThan">
      <formula>0</formula>
    </cfRule>
  </conditionalFormatting>
  <conditionalFormatting sqref="P39:Q39">
    <cfRule type="cellIs" dxfId="8142" priority="1757" stopIfTrue="1" operator="lessThan">
      <formula>0</formula>
    </cfRule>
    <cfRule type="cellIs" dxfId="8141" priority="1758" stopIfTrue="1" operator="greaterThan">
      <formula>0</formula>
    </cfRule>
  </conditionalFormatting>
  <conditionalFormatting sqref="P39:Q39">
    <cfRule type="cellIs" dxfId="8140" priority="1755" stopIfTrue="1" operator="lessThan">
      <formula>0</formula>
    </cfRule>
    <cfRule type="cellIs" dxfId="8139" priority="1756" stopIfTrue="1" operator="greaterThan">
      <formula>0</formula>
    </cfRule>
  </conditionalFormatting>
  <conditionalFormatting sqref="P39:Q39">
    <cfRule type="cellIs" dxfId="8138" priority="1753" stopIfTrue="1" operator="lessThan">
      <formula>0</formula>
    </cfRule>
    <cfRule type="cellIs" dxfId="8137" priority="1754" stopIfTrue="1" operator="greaterThan">
      <formula>0</formula>
    </cfRule>
  </conditionalFormatting>
  <conditionalFormatting sqref="P39:Q39">
    <cfRule type="cellIs" dxfId="8136" priority="1751" stopIfTrue="1" operator="lessThan">
      <formula>0</formula>
    </cfRule>
    <cfRule type="cellIs" dxfId="8135" priority="1752" stopIfTrue="1" operator="greaterThan">
      <formula>0</formula>
    </cfRule>
  </conditionalFormatting>
  <conditionalFormatting sqref="P39:Q39">
    <cfRule type="cellIs" dxfId="8134" priority="1749" stopIfTrue="1" operator="lessThan">
      <formula>0</formula>
    </cfRule>
    <cfRule type="cellIs" dxfId="8133" priority="1750" stopIfTrue="1" operator="greaterThan">
      <formula>0</formula>
    </cfRule>
  </conditionalFormatting>
  <conditionalFormatting sqref="P39:Q39">
    <cfRule type="cellIs" dxfId="8132" priority="1747" stopIfTrue="1" operator="lessThan">
      <formula>0</formula>
    </cfRule>
    <cfRule type="cellIs" dxfId="8131" priority="1748" stopIfTrue="1" operator="greaterThan">
      <formula>0</formula>
    </cfRule>
  </conditionalFormatting>
  <conditionalFormatting sqref="P39:Q39">
    <cfRule type="cellIs" dxfId="8130" priority="1745" stopIfTrue="1" operator="lessThan">
      <formula>0</formula>
    </cfRule>
    <cfRule type="cellIs" dxfId="8129" priority="1746" stopIfTrue="1" operator="greaterThan">
      <formula>0</formula>
    </cfRule>
  </conditionalFormatting>
  <conditionalFormatting sqref="P39:Q39">
    <cfRule type="cellIs" dxfId="8128" priority="1743" stopIfTrue="1" operator="lessThan">
      <formula>0</formula>
    </cfRule>
    <cfRule type="cellIs" dxfId="8127" priority="1744" stopIfTrue="1" operator="greaterThan">
      <formula>0</formula>
    </cfRule>
  </conditionalFormatting>
  <conditionalFormatting sqref="P39:Q39">
    <cfRule type="cellIs" dxfId="8126" priority="1741" stopIfTrue="1" operator="lessThan">
      <formula>0</formula>
    </cfRule>
    <cfRule type="cellIs" dxfId="8125" priority="1742" stopIfTrue="1" operator="greaterThan">
      <formula>0</formula>
    </cfRule>
  </conditionalFormatting>
  <conditionalFormatting sqref="P39:Q39">
    <cfRule type="cellIs" dxfId="8124" priority="1739" stopIfTrue="1" operator="lessThan">
      <formula>0</formula>
    </cfRule>
    <cfRule type="cellIs" dxfId="8123" priority="1740" stopIfTrue="1" operator="greaterThan">
      <formula>0</formula>
    </cfRule>
  </conditionalFormatting>
  <conditionalFormatting sqref="P39:Q39">
    <cfRule type="cellIs" dxfId="8122" priority="1737" stopIfTrue="1" operator="lessThan">
      <formula>0</formula>
    </cfRule>
    <cfRule type="cellIs" dxfId="8121" priority="1738" stopIfTrue="1" operator="greaterThan">
      <formula>0</formula>
    </cfRule>
  </conditionalFormatting>
  <conditionalFormatting sqref="P39:Q39">
    <cfRule type="cellIs" dxfId="8120" priority="1735" stopIfTrue="1" operator="lessThan">
      <formula>0</formula>
    </cfRule>
    <cfRule type="cellIs" dxfId="8119" priority="1736" stopIfTrue="1" operator="greaterThan">
      <formula>0</formula>
    </cfRule>
  </conditionalFormatting>
  <conditionalFormatting sqref="P39:Q39">
    <cfRule type="cellIs" dxfId="8118" priority="1733" stopIfTrue="1" operator="lessThan">
      <formula>0</formula>
    </cfRule>
    <cfRule type="cellIs" dxfId="8117" priority="1734" stopIfTrue="1" operator="greaterThan">
      <formula>0</formula>
    </cfRule>
  </conditionalFormatting>
  <conditionalFormatting sqref="P39:Q39">
    <cfRule type="cellIs" dxfId="8116" priority="1731" stopIfTrue="1" operator="lessThan">
      <formula>0</formula>
    </cfRule>
    <cfRule type="cellIs" dxfId="8115" priority="1732" stopIfTrue="1" operator="greaterThan">
      <formula>0</formula>
    </cfRule>
  </conditionalFormatting>
  <conditionalFormatting sqref="P39:Q39">
    <cfRule type="cellIs" dxfId="8114" priority="1729" stopIfTrue="1" operator="lessThan">
      <formula>0</formula>
    </cfRule>
    <cfRule type="cellIs" dxfId="8113" priority="1730" stopIfTrue="1" operator="greaterThan">
      <formula>0</formula>
    </cfRule>
  </conditionalFormatting>
  <conditionalFormatting sqref="P39:Q39">
    <cfRule type="cellIs" dxfId="8112" priority="1727" stopIfTrue="1" operator="lessThan">
      <formula>0</formula>
    </cfRule>
    <cfRule type="cellIs" dxfId="8111" priority="1728" stopIfTrue="1" operator="greaterThan">
      <formula>0</formula>
    </cfRule>
  </conditionalFormatting>
  <conditionalFormatting sqref="P39:Q39">
    <cfRule type="cellIs" dxfId="8110" priority="1725" stopIfTrue="1" operator="lessThan">
      <formula>0</formula>
    </cfRule>
    <cfRule type="cellIs" dxfId="8109" priority="1726" stopIfTrue="1" operator="greaterThan">
      <formula>0</formula>
    </cfRule>
  </conditionalFormatting>
  <conditionalFormatting sqref="P39:Q39">
    <cfRule type="cellIs" dxfId="8108" priority="1723" stopIfTrue="1" operator="lessThan">
      <formula>0</formula>
    </cfRule>
    <cfRule type="cellIs" dxfId="8107" priority="1724" stopIfTrue="1" operator="greaterThan">
      <formula>0</formula>
    </cfRule>
  </conditionalFormatting>
  <conditionalFormatting sqref="P39:Q39">
    <cfRule type="cellIs" dxfId="8106" priority="1721" stopIfTrue="1" operator="lessThan">
      <formula>0</formula>
    </cfRule>
    <cfRule type="cellIs" dxfId="8105" priority="1722" stopIfTrue="1" operator="greaterThan">
      <formula>0</formula>
    </cfRule>
  </conditionalFormatting>
  <conditionalFormatting sqref="P39:Q39">
    <cfRule type="cellIs" dxfId="8104" priority="1719" stopIfTrue="1" operator="lessThan">
      <formula>0</formula>
    </cfRule>
    <cfRule type="cellIs" dxfId="8103" priority="1720" stopIfTrue="1" operator="greaterThan">
      <formula>0</formula>
    </cfRule>
  </conditionalFormatting>
  <conditionalFormatting sqref="P39:Q39">
    <cfRule type="cellIs" dxfId="8102" priority="1717" stopIfTrue="1" operator="lessThan">
      <formula>0</formula>
    </cfRule>
    <cfRule type="cellIs" dxfId="8101" priority="1718" stopIfTrue="1" operator="greaterThan">
      <formula>0</formula>
    </cfRule>
  </conditionalFormatting>
  <conditionalFormatting sqref="P39:Q39">
    <cfRule type="cellIs" dxfId="8100" priority="1715" stopIfTrue="1" operator="lessThan">
      <formula>0</formula>
    </cfRule>
    <cfRule type="cellIs" dxfId="8099" priority="1716" stopIfTrue="1" operator="greaterThan">
      <formula>0</formula>
    </cfRule>
  </conditionalFormatting>
  <conditionalFormatting sqref="P39:Q39">
    <cfRule type="cellIs" dxfId="8098" priority="1713" stopIfTrue="1" operator="lessThan">
      <formula>0</formula>
    </cfRule>
    <cfRule type="cellIs" dxfId="8097" priority="1714" stopIfTrue="1" operator="greaterThan">
      <formula>0</formula>
    </cfRule>
  </conditionalFormatting>
  <conditionalFormatting sqref="P39:Q39">
    <cfRule type="cellIs" dxfId="8096" priority="1711" stopIfTrue="1" operator="lessThan">
      <formula>0</formula>
    </cfRule>
    <cfRule type="cellIs" dxfId="8095" priority="1712" stopIfTrue="1" operator="greaterThan">
      <formula>0</formula>
    </cfRule>
  </conditionalFormatting>
  <conditionalFormatting sqref="P39:Q39">
    <cfRule type="cellIs" dxfId="8094" priority="1709" stopIfTrue="1" operator="lessThan">
      <formula>0</formula>
    </cfRule>
    <cfRule type="cellIs" dxfId="8093" priority="1710" stopIfTrue="1" operator="greaterThan">
      <formula>0</formula>
    </cfRule>
  </conditionalFormatting>
  <conditionalFormatting sqref="P39:Q39">
    <cfRule type="cellIs" dxfId="8092" priority="1707" stopIfTrue="1" operator="lessThan">
      <formula>0</formula>
    </cfRule>
    <cfRule type="cellIs" dxfId="8091" priority="1708" stopIfTrue="1" operator="greaterThan">
      <formula>0</formula>
    </cfRule>
  </conditionalFormatting>
  <conditionalFormatting sqref="P41:Q41">
    <cfRule type="cellIs" dxfId="8090" priority="1705" stopIfTrue="1" operator="lessThan">
      <formula>0</formula>
    </cfRule>
    <cfRule type="cellIs" dxfId="8089" priority="1706" stopIfTrue="1" operator="greaterThan">
      <formula>0</formula>
    </cfRule>
  </conditionalFormatting>
  <conditionalFormatting sqref="P41:Q41">
    <cfRule type="cellIs" dxfId="8088" priority="1703" stopIfTrue="1" operator="lessThan">
      <formula>0</formula>
    </cfRule>
    <cfRule type="cellIs" dxfId="8087" priority="1704" stopIfTrue="1" operator="greaterThan">
      <formula>0</formula>
    </cfRule>
  </conditionalFormatting>
  <conditionalFormatting sqref="P41:Q41">
    <cfRule type="cellIs" dxfId="8086" priority="1701" stopIfTrue="1" operator="lessThan">
      <formula>0</formula>
    </cfRule>
    <cfRule type="cellIs" dxfId="8085" priority="1702" stopIfTrue="1" operator="greaterThan">
      <formula>0</formula>
    </cfRule>
  </conditionalFormatting>
  <conditionalFormatting sqref="P41:Q41">
    <cfRule type="cellIs" dxfId="8084" priority="1699" stopIfTrue="1" operator="lessThan">
      <formula>0</formula>
    </cfRule>
    <cfRule type="cellIs" dxfId="8083" priority="1700" stopIfTrue="1" operator="greaterThan">
      <formula>0</formula>
    </cfRule>
  </conditionalFormatting>
  <conditionalFormatting sqref="P41:Q41">
    <cfRule type="cellIs" dxfId="8082" priority="1697" stopIfTrue="1" operator="lessThan">
      <formula>0</formula>
    </cfRule>
    <cfRule type="cellIs" dxfId="8081" priority="1698" stopIfTrue="1" operator="greaterThan">
      <formula>0</formula>
    </cfRule>
  </conditionalFormatting>
  <conditionalFormatting sqref="P41:Q41">
    <cfRule type="cellIs" dxfId="8080" priority="1695" stopIfTrue="1" operator="lessThan">
      <formula>0</formula>
    </cfRule>
    <cfRule type="cellIs" dxfId="8079" priority="1696" stopIfTrue="1" operator="greaterThan">
      <formula>0</formula>
    </cfRule>
  </conditionalFormatting>
  <conditionalFormatting sqref="P41:Q41">
    <cfRule type="cellIs" dxfId="8078" priority="1693" stopIfTrue="1" operator="lessThan">
      <formula>0</formula>
    </cfRule>
    <cfRule type="cellIs" dxfId="8077" priority="1694" stopIfTrue="1" operator="greaterThan">
      <formula>0</formula>
    </cfRule>
  </conditionalFormatting>
  <conditionalFormatting sqref="P41:Q41">
    <cfRule type="cellIs" dxfId="8076" priority="1691" stopIfTrue="1" operator="lessThan">
      <formula>0</formula>
    </cfRule>
    <cfRule type="cellIs" dxfId="8075" priority="1692" stopIfTrue="1" operator="greaterThan">
      <formula>0</formula>
    </cfRule>
  </conditionalFormatting>
  <conditionalFormatting sqref="P41:Q41">
    <cfRule type="cellIs" dxfId="8074" priority="1689" stopIfTrue="1" operator="lessThan">
      <formula>0</formula>
    </cfRule>
    <cfRule type="cellIs" dxfId="8073" priority="1690" stopIfTrue="1" operator="greaterThan">
      <formula>0</formula>
    </cfRule>
  </conditionalFormatting>
  <conditionalFormatting sqref="P41:Q41">
    <cfRule type="cellIs" dxfId="8072" priority="1687" stopIfTrue="1" operator="lessThan">
      <formula>0</formula>
    </cfRule>
    <cfRule type="cellIs" dxfId="8071" priority="1688" stopIfTrue="1" operator="greaterThan">
      <formula>0</formula>
    </cfRule>
  </conditionalFormatting>
  <conditionalFormatting sqref="P41:Q41">
    <cfRule type="cellIs" dxfId="8070" priority="1685" stopIfTrue="1" operator="lessThan">
      <formula>0</formula>
    </cfRule>
    <cfRule type="cellIs" dxfId="8069" priority="1686" stopIfTrue="1" operator="greaterThan">
      <formula>0</formula>
    </cfRule>
  </conditionalFormatting>
  <conditionalFormatting sqref="P41:Q41">
    <cfRule type="cellIs" dxfId="8068" priority="1683" stopIfTrue="1" operator="lessThan">
      <formula>0</formula>
    </cfRule>
    <cfRule type="cellIs" dxfId="8067" priority="1684" stopIfTrue="1" operator="greaterThan">
      <formula>0</formula>
    </cfRule>
  </conditionalFormatting>
  <conditionalFormatting sqref="P41:Q41">
    <cfRule type="cellIs" dxfId="8066" priority="1681" stopIfTrue="1" operator="lessThan">
      <formula>0</formula>
    </cfRule>
    <cfRule type="cellIs" dxfId="8065" priority="1682" stopIfTrue="1" operator="greaterThan">
      <formula>0</formula>
    </cfRule>
  </conditionalFormatting>
  <conditionalFormatting sqref="P41:Q41">
    <cfRule type="cellIs" dxfId="8064" priority="1679" stopIfTrue="1" operator="lessThan">
      <formula>0</formula>
    </cfRule>
    <cfRule type="cellIs" dxfId="8063" priority="1680" stopIfTrue="1" operator="greaterThan">
      <formula>0</formula>
    </cfRule>
  </conditionalFormatting>
  <conditionalFormatting sqref="P41:Q41">
    <cfRule type="cellIs" dxfId="8062" priority="1677" stopIfTrue="1" operator="lessThan">
      <formula>0</formula>
    </cfRule>
    <cfRule type="cellIs" dxfId="8061" priority="1678" stopIfTrue="1" operator="greaterThan">
      <formula>0</formula>
    </cfRule>
  </conditionalFormatting>
  <conditionalFormatting sqref="P41:Q41">
    <cfRule type="cellIs" dxfId="8060" priority="1675" stopIfTrue="1" operator="lessThan">
      <formula>0</formula>
    </cfRule>
    <cfRule type="cellIs" dxfId="8059" priority="1676" stopIfTrue="1" operator="greaterThan">
      <formula>0</formula>
    </cfRule>
  </conditionalFormatting>
  <conditionalFormatting sqref="P41:Q41">
    <cfRule type="cellIs" dxfId="8058" priority="1673" stopIfTrue="1" operator="lessThan">
      <formula>0</formula>
    </cfRule>
    <cfRule type="cellIs" dxfId="8057" priority="1674" stopIfTrue="1" operator="greaterThan">
      <formula>0</formula>
    </cfRule>
  </conditionalFormatting>
  <conditionalFormatting sqref="P41:Q41">
    <cfRule type="cellIs" dxfId="8056" priority="1671" stopIfTrue="1" operator="lessThan">
      <formula>0</formula>
    </cfRule>
    <cfRule type="cellIs" dxfId="8055" priority="1672" stopIfTrue="1" operator="greaterThan">
      <formula>0</formula>
    </cfRule>
  </conditionalFormatting>
  <conditionalFormatting sqref="P41:Q41">
    <cfRule type="cellIs" dxfId="8054" priority="1669" stopIfTrue="1" operator="lessThan">
      <formula>0</formula>
    </cfRule>
    <cfRule type="cellIs" dxfId="8053" priority="1670" stopIfTrue="1" operator="greaterThan">
      <formula>0</formula>
    </cfRule>
  </conditionalFormatting>
  <conditionalFormatting sqref="P41:Q41">
    <cfRule type="cellIs" dxfId="8052" priority="1667" stopIfTrue="1" operator="lessThan">
      <formula>0</formula>
    </cfRule>
    <cfRule type="cellIs" dxfId="8051" priority="1668" stopIfTrue="1" operator="greaterThan">
      <formula>0</formula>
    </cfRule>
  </conditionalFormatting>
  <conditionalFormatting sqref="P41:Q41">
    <cfRule type="cellIs" dxfId="8050" priority="1665" stopIfTrue="1" operator="lessThan">
      <formula>0</formula>
    </cfRule>
    <cfRule type="cellIs" dxfId="8049" priority="1666" stopIfTrue="1" operator="greaterThan">
      <formula>0</formula>
    </cfRule>
  </conditionalFormatting>
  <conditionalFormatting sqref="P41:Q41">
    <cfRule type="cellIs" dxfId="8048" priority="1663" stopIfTrue="1" operator="lessThan">
      <formula>0</formula>
    </cfRule>
    <cfRule type="cellIs" dxfId="8047" priority="1664" stopIfTrue="1" operator="greaterThan">
      <formula>0</formula>
    </cfRule>
  </conditionalFormatting>
  <conditionalFormatting sqref="P41:Q41">
    <cfRule type="cellIs" dxfId="8046" priority="1661" stopIfTrue="1" operator="lessThan">
      <formula>0</formula>
    </cfRule>
    <cfRule type="cellIs" dxfId="8045" priority="1662" stopIfTrue="1" operator="greaterThan">
      <formula>0</formula>
    </cfRule>
  </conditionalFormatting>
  <conditionalFormatting sqref="P41:Q41">
    <cfRule type="cellIs" dxfId="8044" priority="1659" stopIfTrue="1" operator="lessThan">
      <formula>0</formula>
    </cfRule>
    <cfRule type="cellIs" dxfId="8043" priority="1660" stopIfTrue="1" operator="greaterThan">
      <formula>0</formula>
    </cfRule>
  </conditionalFormatting>
  <conditionalFormatting sqref="P41:Q41">
    <cfRule type="cellIs" dxfId="8042" priority="1657" stopIfTrue="1" operator="lessThan">
      <formula>0</formula>
    </cfRule>
    <cfRule type="cellIs" dxfId="8041" priority="1658" stopIfTrue="1" operator="greaterThan">
      <formula>0</formula>
    </cfRule>
  </conditionalFormatting>
  <conditionalFormatting sqref="P41:Q41">
    <cfRule type="cellIs" dxfId="8040" priority="1655" stopIfTrue="1" operator="lessThan">
      <formula>0</formula>
    </cfRule>
    <cfRule type="cellIs" dxfId="8039" priority="1656" stopIfTrue="1" operator="greaterThan">
      <formula>0</formula>
    </cfRule>
  </conditionalFormatting>
  <conditionalFormatting sqref="P41:Q41">
    <cfRule type="cellIs" dxfId="8038" priority="1653" stopIfTrue="1" operator="lessThan">
      <formula>0</formula>
    </cfRule>
    <cfRule type="cellIs" dxfId="8037" priority="1654" stopIfTrue="1" operator="greaterThan">
      <formula>0</formula>
    </cfRule>
  </conditionalFormatting>
  <conditionalFormatting sqref="P41:Q41">
    <cfRule type="cellIs" dxfId="8036" priority="1651" stopIfTrue="1" operator="lessThan">
      <formula>0</formula>
    </cfRule>
    <cfRule type="cellIs" dxfId="8035" priority="1652" stopIfTrue="1" operator="greaterThan">
      <formula>0</formula>
    </cfRule>
  </conditionalFormatting>
  <conditionalFormatting sqref="P41:Q41">
    <cfRule type="cellIs" dxfId="8034" priority="1649" stopIfTrue="1" operator="lessThan">
      <formula>0</formula>
    </cfRule>
    <cfRule type="cellIs" dxfId="8033" priority="1650" stopIfTrue="1" operator="greaterThan">
      <formula>0</formula>
    </cfRule>
  </conditionalFormatting>
  <conditionalFormatting sqref="P41:Q41">
    <cfRule type="cellIs" dxfId="8032" priority="1647" stopIfTrue="1" operator="lessThan">
      <formula>0</formula>
    </cfRule>
    <cfRule type="cellIs" dxfId="8031" priority="1648" stopIfTrue="1" operator="greaterThan">
      <formula>0</formula>
    </cfRule>
  </conditionalFormatting>
  <conditionalFormatting sqref="P41:Q41">
    <cfRule type="cellIs" dxfId="8030" priority="1645" stopIfTrue="1" operator="lessThan">
      <formula>0</formula>
    </cfRule>
    <cfRule type="cellIs" dxfId="8029" priority="1646" stopIfTrue="1" operator="greaterThan">
      <formula>0</formula>
    </cfRule>
  </conditionalFormatting>
  <conditionalFormatting sqref="P41:Q41">
    <cfRule type="cellIs" dxfId="8028" priority="1643" stopIfTrue="1" operator="lessThan">
      <formula>0</formula>
    </cfRule>
    <cfRule type="cellIs" dxfId="8027" priority="1644" stopIfTrue="1" operator="greaterThan">
      <formula>0</formula>
    </cfRule>
  </conditionalFormatting>
  <conditionalFormatting sqref="P41:Q41">
    <cfRule type="cellIs" dxfId="8026" priority="1641" stopIfTrue="1" operator="lessThan">
      <formula>0</formula>
    </cfRule>
    <cfRule type="cellIs" dxfId="8025" priority="1642" stopIfTrue="1" operator="greaterThan">
      <formula>0</formula>
    </cfRule>
  </conditionalFormatting>
  <conditionalFormatting sqref="P41:Q41">
    <cfRule type="cellIs" dxfId="8024" priority="1639" stopIfTrue="1" operator="lessThan">
      <formula>0</formula>
    </cfRule>
    <cfRule type="cellIs" dxfId="8023" priority="1640" stopIfTrue="1" operator="greaterThan">
      <formula>0</formula>
    </cfRule>
  </conditionalFormatting>
  <conditionalFormatting sqref="P41:Q41">
    <cfRule type="cellIs" dxfId="8022" priority="1637" stopIfTrue="1" operator="lessThan">
      <formula>0</formula>
    </cfRule>
    <cfRule type="cellIs" dxfId="8021" priority="1638" stopIfTrue="1" operator="greaterThan">
      <formula>0</formula>
    </cfRule>
  </conditionalFormatting>
  <conditionalFormatting sqref="P41:Q41">
    <cfRule type="cellIs" dxfId="8020" priority="1635" stopIfTrue="1" operator="lessThan">
      <formula>0</formula>
    </cfRule>
    <cfRule type="cellIs" dxfId="8019" priority="1636" stopIfTrue="1" operator="greaterThan">
      <formula>0</formula>
    </cfRule>
  </conditionalFormatting>
  <conditionalFormatting sqref="P41:Q41">
    <cfRule type="cellIs" dxfId="8018" priority="1633" stopIfTrue="1" operator="lessThan">
      <formula>0</formula>
    </cfRule>
    <cfRule type="cellIs" dxfId="8017" priority="1634" stopIfTrue="1" operator="greaterThan">
      <formula>0</formula>
    </cfRule>
  </conditionalFormatting>
  <conditionalFormatting sqref="P41:Q41">
    <cfRule type="cellIs" dxfId="8016" priority="1631" stopIfTrue="1" operator="lessThan">
      <formula>0</formula>
    </cfRule>
    <cfRule type="cellIs" dxfId="8015" priority="1632" stopIfTrue="1" operator="greaterThan">
      <formula>0</formula>
    </cfRule>
  </conditionalFormatting>
  <conditionalFormatting sqref="P41:Q41">
    <cfRule type="cellIs" dxfId="8014" priority="1629" stopIfTrue="1" operator="lessThan">
      <formula>0</formula>
    </cfRule>
    <cfRule type="cellIs" dxfId="8013" priority="1630" stopIfTrue="1" operator="greaterThan">
      <formula>0</formula>
    </cfRule>
  </conditionalFormatting>
  <conditionalFormatting sqref="P41:Q41">
    <cfRule type="cellIs" dxfId="8012" priority="1627" stopIfTrue="1" operator="lessThan">
      <formula>0</formula>
    </cfRule>
    <cfRule type="cellIs" dxfId="8011" priority="1628" stopIfTrue="1" operator="greaterThan">
      <formula>0</formula>
    </cfRule>
  </conditionalFormatting>
  <conditionalFormatting sqref="P41:Q41">
    <cfRule type="cellIs" dxfId="8010" priority="1625" stopIfTrue="1" operator="lessThan">
      <formula>0</formula>
    </cfRule>
    <cfRule type="cellIs" dxfId="8009" priority="1626" stopIfTrue="1" operator="greaterThan">
      <formula>0</formula>
    </cfRule>
  </conditionalFormatting>
  <conditionalFormatting sqref="P41:Q41">
    <cfRule type="cellIs" dxfId="8008" priority="1623" stopIfTrue="1" operator="lessThan">
      <formula>0</formula>
    </cfRule>
    <cfRule type="cellIs" dxfId="8007" priority="1624" stopIfTrue="1" operator="greaterThan">
      <formula>0</formula>
    </cfRule>
  </conditionalFormatting>
  <conditionalFormatting sqref="P43:Q43">
    <cfRule type="cellIs" dxfId="8006" priority="1621" stopIfTrue="1" operator="lessThan">
      <formula>0</formula>
    </cfRule>
    <cfRule type="cellIs" dxfId="8005" priority="1622" stopIfTrue="1" operator="greaterThan">
      <formula>0</formula>
    </cfRule>
  </conditionalFormatting>
  <conditionalFormatting sqref="P43:Q43">
    <cfRule type="cellIs" dxfId="8004" priority="1619" stopIfTrue="1" operator="lessThan">
      <formula>0</formula>
    </cfRule>
    <cfRule type="cellIs" dxfId="8003" priority="1620" stopIfTrue="1" operator="greaterThan">
      <formula>0</formula>
    </cfRule>
  </conditionalFormatting>
  <conditionalFormatting sqref="P43:Q43">
    <cfRule type="cellIs" dxfId="8002" priority="1617" stopIfTrue="1" operator="lessThan">
      <formula>0</formula>
    </cfRule>
    <cfRule type="cellIs" dxfId="8001" priority="1618" stopIfTrue="1" operator="greaterThan">
      <formula>0</formula>
    </cfRule>
  </conditionalFormatting>
  <conditionalFormatting sqref="P43:Q43">
    <cfRule type="cellIs" dxfId="8000" priority="1615" stopIfTrue="1" operator="lessThan">
      <formula>0</formula>
    </cfRule>
    <cfRule type="cellIs" dxfId="7999" priority="1616" stopIfTrue="1" operator="greaterThan">
      <formula>0</formula>
    </cfRule>
  </conditionalFormatting>
  <conditionalFormatting sqref="P43:Q43">
    <cfRule type="cellIs" dxfId="7998" priority="1613" stopIfTrue="1" operator="lessThan">
      <formula>0</formula>
    </cfRule>
    <cfRule type="cellIs" dxfId="7997" priority="1614" stopIfTrue="1" operator="greaterThan">
      <formula>0</formula>
    </cfRule>
  </conditionalFormatting>
  <conditionalFormatting sqref="P43:Q43">
    <cfRule type="cellIs" dxfId="7996" priority="1611" stopIfTrue="1" operator="lessThan">
      <formula>0</formula>
    </cfRule>
    <cfRule type="cellIs" dxfId="7995" priority="1612" stopIfTrue="1" operator="greaterThan">
      <formula>0</formula>
    </cfRule>
  </conditionalFormatting>
  <conditionalFormatting sqref="P43:Q43">
    <cfRule type="cellIs" dxfId="7994" priority="1609" stopIfTrue="1" operator="lessThan">
      <formula>0</formula>
    </cfRule>
    <cfRule type="cellIs" dxfId="7993" priority="1610" stopIfTrue="1" operator="greaterThan">
      <formula>0</formula>
    </cfRule>
  </conditionalFormatting>
  <conditionalFormatting sqref="P43:Q43">
    <cfRule type="cellIs" dxfId="7992" priority="1607" stopIfTrue="1" operator="lessThan">
      <formula>0</formula>
    </cfRule>
    <cfRule type="cellIs" dxfId="7991" priority="1608" stopIfTrue="1" operator="greaterThan">
      <formula>0</formula>
    </cfRule>
  </conditionalFormatting>
  <conditionalFormatting sqref="P43:Q43">
    <cfRule type="cellIs" dxfId="7990" priority="1605" stopIfTrue="1" operator="lessThan">
      <formula>0</formula>
    </cfRule>
    <cfRule type="cellIs" dxfId="7989" priority="1606" stopIfTrue="1" operator="greaterThan">
      <formula>0</formula>
    </cfRule>
  </conditionalFormatting>
  <conditionalFormatting sqref="P43:Q43">
    <cfRule type="cellIs" dxfId="7988" priority="1603" stopIfTrue="1" operator="lessThan">
      <formula>0</formula>
    </cfRule>
    <cfRule type="cellIs" dxfId="7987" priority="1604" stopIfTrue="1" operator="greaterThan">
      <formula>0</formula>
    </cfRule>
  </conditionalFormatting>
  <conditionalFormatting sqref="P43:Q43">
    <cfRule type="cellIs" dxfId="7986" priority="1601" stopIfTrue="1" operator="lessThan">
      <formula>0</formula>
    </cfRule>
    <cfRule type="cellIs" dxfId="7985" priority="1602" stopIfTrue="1" operator="greaterThan">
      <formula>0</formula>
    </cfRule>
  </conditionalFormatting>
  <conditionalFormatting sqref="P43:Q43">
    <cfRule type="cellIs" dxfId="7984" priority="1599" stopIfTrue="1" operator="lessThan">
      <formula>0</formula>
    </cfRule>
    <cfRule type="cellIs" dxfId="7983" priority="1600" stopIfTrue="1" operator="greaterThan">
      <formula>0</formula>
    </cfRule>
  </conditionalFormatting>
  <conditionalFormatting sqref="P43:Q43">
    <cfRule type="cellIs" dxfId="7982" priority="1597" stopIfTrue="1" operator="lessThan">
      <formula>0</formula>
    </cfRule>
    <cfRule type="cellIs" dxfId="7981" priority="1598" stopIfTrue="1" operator="greaterThan">
      <formula>0</formula>
    </cfRule>
  </conditionalFormatting>
  <conditionalFormatting sqref="P43:Q43">
    <cfRule type="cellIs" dxfId="7980" priority="1595" stopIfTrue="1" operator="lessThan">
      <formula>0</formula>
    </cfRule>
    <cfRule type="cellIs" dxfId="7979" priority="1596" stopIfTrue="1" operator="greaterThan">
      <formula>0</formula>
    </cfRule>
  </conditionalFormatting>
  <conditionalFormatting sqref="P43:Q43">
    <cfRule type="cellIs" dxfId="7978" priority="1593" stopIfTrue="1" operator="lessThan">
      <formula>0</formula>
    </cfRule>
    <cfRule type="cellIs" dxfId="7977" priority="1594" stopIfTrue="1" operator="greaterThan">
      <formula>0</formula>
    </cfRule>
  </conditionalFormatting>
  <conditionalFormatting sqref="P43:Q43">
    <cfRule type="cellIs" dxfId="7976" priority="1591" stopIfTrue="1" operator="lessThan">
      <formula>0</formula>
    </cfRule>
    <cfRule type="cellIs" dxfId="7975" priority="1592" stopIfTrue="1" operator="greaterThan">
      <formula>0</formula>
    </cfRule>
  </conditionalFormatting>
  <conditionalFormatting sqref="P43:Q43">
    <cfRule type="cellIs" dxfId="7974" priority="1589" stopIfTrue="1" operator="lessThan">
      <formula>0</formula>
    </cfRule>
    <cfRule type="cellIs" dxfId="7973" priority="1590" stopIfTrue="1" operator="greaterThan">
      <formula>0</formula>
    </cfRule>
  </conditionalFormatting>
  <conditionalFormatting sqref="P43:Q43">
    <cfRule type="cellIs" dxfId="7972" priority="1587" stopIfTrue="1" operator="lessThan">
      <formula>0</formula>
    </cfRule>
    <cfRule type="cellIs" dxfId="7971" priority="1588" stopIfTrue="1" operator="greaterThan">
      <formula>0</formula>
    </cfRule>
  </conditionalFormatting>
  <conditionalFormatting sqref="P43:Q43">
    <cfRule type="cellIs" dxfId="7970" priority="1585" stopIfTrue="1" operator="lessThan">
      <formula>0</formula>
    </cfRule>
    <cfRule type="cellIs" dxfId="7969" priority="1586" stopIfTrue="1" operator="greaterThan">
      <formula>0</formula>
    </cfRule>
  </conditionalFormatting>
  <conditionalFormatting sqref="P43:Q43">
    <cfRule type="cellIs" dxfId="7968" priority="1583" stopIfTrue="1" operator="lessThan">
      <formula>0</formula>
    </cfRule>
    <cfRule type="cellIs" dxfId="7967" priority="1584" stopIfTrue="1" operator="greaterThan">
      <formula>0</formula>
    </cfRule>
  </conditionalFormatting>
  <conditionalFormatting sqref="P43:Q43">
    <cfRule type="cellIs" dxfId="7966" priority="1581" stopIfTrue="1" operator="lessThan">
      <formula>0</formula>
    </cfRule>
    <cfRule type="cellIs" dxfId="7965" priority="1582" stopIfTrue="1" operator="greaterThan">
      <formula>0</formula>
    </cfRule>
  </conditionalFormatting>
  <conditionalFormatting sqref="P43:Q43">
    <cfRule type="cellIs" dxfId="7964" priority="1579" stopIfTrue="1" operator="lessThan">
      <formula>0</formula>
    </cfRule>
    <cfRule type="cellIs" dxfId="7963" priority="1580" stopIfTrue="1" operator="greaterThan">
      <formula>0</formula>
    </cfRule>
  </conditionalFormatting>
  <conditionalFormatting sqref="P43:Q43">
    <cfRule type="cellIs" dxfId="7962" priority="1577" stopIfTrue="1" operator="lessThan">
      <formula>0</formula>
    </cfRule>
    <cfRule type="cellIs" dxfId="7961" priority="1578" stopIfTrue="1" operator="greaterThan">
      <formula>0</formula>
    </cfRule>
  </conditionalFormatting>
  <conditionalFormatting sqref="P43:Q43">
    <cfRule type="cellIs" dxfId="7960" priority="1575" stopIfTrue="1" operator="lessThan">
      <formula>0</formula>
    </cfRule>
    <cfRule type="cellIs" dxfId="7959" priority="1576" stopIfTrue="1" operator="greaterThan">
      <formula>0</formula>
    </cfRule>
  </conditionalFormatting>
  <conditionalFormatting sqref="P43:Q43">
    <cfRule type="cellIs" dxfId="7958" priority="1573" stopIfTrue="1" operator="lessThan">
      <formula>0</formula>
    </cfRule>
    <cfRule type="cellIs" dxfId="7957" priority="1574" stopIfTrue="1" operator="greaterThan">
      <formula>0</formula>
    </cfRule>
  </conditionalFormatting>
  <conditionalFormatting sqref="P43:Q43">
    <cfRule type="cellIs" dxfId="7956" priority="1571" stopIfTrue="1" operator="lessThan">
      <formula>0</formula>
    </cfRule>
    <cfRule type="cellIs" dxfId="7955" priority="1572" stopIfTrue="1" operator="greaterThan">
      <formula>0</formula>
    </cfRule>
  </conditionalFormatting>
  <conditionalFormatting sqref="P43:Q43">
    <cfRule type="cellIs" dxfId="7954" priority="1569" stopIfTrue="1" operator="lessThan">
      <formula>0</formula>
    </cfRule>
    <cfRule type="cellIs" dxfId="7953" priority="1570" stopIfTrue="1" operator="greaterThan">
      <formula>0</formula>
    </cfRule>
  </conditionalFormatting>
  <conditionalFormatting sqref="P43:Q43">
    <cfRule type="cellIs" dxfId="7952" priority="1567" stopIfTrue="1" operator="lessThan">
      <formula>0</formula>
    </cfRule>
    <cfRule type="cellIs" dxfId="7951" priority="1568" stopIfTrue="1" operator="greaterThan">
      <formula>0</formula>
    </cfRule>
  </conditionalFormatting>
  <conditionalFormatting sqref="P43:Q43">
    <cfRule type="cellIs" dxfId="7950" priority="1565" stopIfTrue="1" operator="lessThan">
      <formula>0</formula>
    </cfRule>
    <cfRule type="cellIs" dxfId="7949" priority="1566" stopIfTrue="1" operator="greaterThan">
      <formula>0</formula>
    </cfRule>
  </conditionalFormatting>
  <conditionalFormatting sqref="P43:Q43">
    <cfRule type="cellIs" dxfId="7948" priority="1563" stopIfTrue="1" operator="lessThan">
      <formula>0</formula>
    </cfRule>
    <cfRule type="cellIs" dxfId="7947" priority="1564" stopIfTrue="1" operator="greaterThan">
      <formula>0</formula>
    </cfRule>
  </conditionalFormatting>
  <conditionalFormatting sqref="P43:Q43">
    <cfRule type="cellIs" dxfId="7946" priority="1561" stopIfTrue="1" operator="lessThan">
      <formula>0</formula>
    </cfRule>
    <cfRule type="cellIs" dxfId="7945" priority="1562" stopIfTrue="1" operator="greaterThan">
      <formula>0</formula>
    </cfRule>
  </conditionalFormatting>
  <conditionalFormatting sqref="P43:Q43">
    <cfRule type="cellIs" dxfId="7944" priority="1559" stopIfTrue="1" operator="lessThan">
      <formula>0</formula>
    </cfRule>
    <cfRule type="cellIs" dxfId="7943" priority="1560" stopIfTrue="1" operator="greaterThan">
      <formula>0</formula>
    </cfRule>
  </conditionalFormatting>
  <conditionalFormatting sqref="P43:Q43">
    <cfRule type="cellIs" dxfId="7942" priority="1557" stopIfTrue="1" operator="lessThan">
      <formula>0</formula>
    </cfRule>
    <cfRule type="cellIs" dxfId="7941" priority="1558" stopIfTrue="1" operator="greaterThan">
      <formula>0</formula>
    </cfRule>
  </conditionalFormatting>
  <conditionalFormatting sqref="P43:Q43">
    <cfRule type="cellIs" dxfId="7940" priority="1555" stopIfTrue="1" operator="lessThan">
      <formula>0</formula>
    </cfRule>
    <cfRule type="cellIs" dxfId="7939" priority="1556" stopIfTrue="1" operator="greaterThan">
      <formula>0</formula>
    </cfRule>
  </conditionalFormatting>
  <conditionalFormatting sqref="P43:Q43">
    <cfRule type="cellIs" dxfId="7938" priority="1553" stopIfTrue="1" operator="lessThan">
      <formula>0</formula>
    </cfRule>
    <cfRule type="cellIs" dxfId="7937" priority="1554" stopIfTrue="1" operator="greaterThan">
      <formula>0</formula>
    </cfRule>
  </conditionalFormatting>
  <conditionalFormatting sqref="P43:Q43">
    <cfRule type="cellIs" dxfId="7936" priority="1551" stopIfTrue="1" operator="lessThan">
      <formula>0</formula>
    </cfRule>
    <cfRule type="cellIs" dxfId="7935" priority="1552" stopIfTrue="1" operator="greaterThan">
      <formula>0</formula>
    </cfRule>
  </conditionalFormatting>
  <conditionalFormatting sqref="P43:Q43">
    <cfRule type="cellIs" dxfId="7934" priority="1549" stopIfTrue="1" operator="lessThan">
      <formula>0</formula>
    </cfRule>
    <cfRule type="cellIs" dxfId="7933" priority="1550" stopIfTrue="1" operator="greaterThan">
      <formula>0</formula>
    </cfRule>
  </conditionalFormatting>
  <conditionalFormatting sqref="P43:Q43">
    <cfRule type="cellIs" dxfId="7932" priority="1547" stopIfTrue="1" operator="lessThan">
      <formula>0</formula>
    </cfRule>
    <cfRule type="cellIs" dxfId="7931" priority="1548" stopIfTrue="1" operator="greaterThan">
      <formula>0</formula>
    </cfRule>
  </conditionalFormatting>
  <conditionalFormatting sqref="P43:Q43">
    <cfRule type="cellIs" dxfId="7930" priority="1545" stopIfTrue="1" operator="lessThan">
      <formula>0</formula>
    </cfRule>
    <cfRule type="cellIs" dxfId="7929" priority="1546" stopIfTrue="1" operator="greaterThan">
      <formula>0</formula>
    </cfRule>
  </conditionalFormatting>
  <conditionalFormatting sqref="P43:Q43">
    <cfRule type="cellIs" dxfId="7928" priority="1543" stopIfTrue="1" operator="lessThan">
      <formula>0</formula>
    </cfRule>
    <cfRule type="cellIs" dxfId="7927" priority="1544" stopIfTrue="1" operator="greaterThan">
      <formula>0</formula>
    </cfRule>
  </conditionalFormatting>
  <conditionalFormatting sqref="P43:Q43">
    <cfRule type="cellIs" dxfId="7926" priority="1541" stopIfTrue="1" operator="lessThan">
      <formula>0</formula>
    </cfRule>
    <cfRule type="cellIs" dxfId="7925" priority="1542" stopIfTrue="1" operator="greaterThan">
      <formula>0</formula>
    </cfRule>
  </conditionalFormatting>
  <conditionalFormatting sqref="P43:Q43">
    <cfRule type="cellIs" dxfId="7924" priority="1539" stopIfTrue="1" operator="lessThan">
      <formula>0</formula>
    </cfRule>
    <cfRule type="cellIs" dxfId="7923" priority="1540" stopIfTrue="1" operator="greaterThan">
      <formula>0</formula>
    </cfRule>
  </conditionalFormatting>
  <conditionalFormatting sqref="P45:Q45">
    <cfRule type="cellIs" dxfId="7922" priority="1537" stopIfTrue="1" operator="lessThan">
      <formula>0</formula>
    </cfRule>
    <cfRule type="cellIs" dxfId="7921" priority="1538" stopIfTrue="1" operator="greaterThan">
      <formula>0</formula>
    </cfRule>
  </conditionalFormatting>
  <conditionalFormatting sqref="P45:Q45">
    <cfRule type="cellIs" dxfId="7920" priority="1535" stopIfTrue="1" operator="lessThan">
      <formula>0</formula>
    </cfRule>
    <cfRule type="cellIs" dxfId="7919" priority="1536" stopIfTrue="1" operator="greaterThan">
      <formula>0</formula>
    </cfRule>
  </conditionalFormatting>
  <conditionalFormatting sqref="P45:Q45">
    <cfRule type="cellIs" dxfId="7918" priority="1533" stopIfTrue="1" operator="lessThan">
      <formula>0</formula>
    </cfRule>
    <cfRule type="cellIs" dxfId="7917" priority="1534" stopIfTrue="1" operator="greaterThan">
      <formula>0</formula>
    </cfRule>
  </conditionalFormatting>
  <conditionalFormatting sqref="P45:Q45">
    <cfRule type="cellIs" dxfId="7916" priority="1531" stopIfTrue="1" operator="lessThan">
      <formula>0</formula>
    </cfRule>
    <cfRule type="cellIs" dxfId="7915" priority="1532" stopIfTrue="1" operator="greaterThan">
      <formula>0</formula>
    </cfRule>
  </conditionalFormatting>
  <conditionalFormatting sqref="P45:Q45">
    <cfRule type="cellIs" dxfId="7914" priority="1529" stopIfTrue="1" operator="lessThan">
      <formula>0</formula>
    </cfRule>
    <cfRule type="cellIs" dxfId="7913" priority="1530" stopIfTrue="1" operator="greaterThan">
      <formula>0</formula>
    </cfRule>
  </conditionalFormatting>
  <conditionalFormatting sqref="P45:Q45">
    <cfRule type="cellIs" dxfId="7912" priority="1527" stopIfTrue="1" operator="lessThan">
      <formula>0</formula>
    </cfRule>
    <cfRule type="cellIs" dxfId="7911" priority="1528" stopIfTrue="1" operator="greaterThan">
      <formula>0</formula>
    </cfRule>
  </conditionalFormatting>
  <conditionalFormatting sqref="P45:Q45">
    <cfRule type="cellIs" dxfId="7910" priority="1525" stopIfTrue="1" operator="lessThan">
      <formula>0</formula>
    </cfRule>
    <cfRule type="cellIs" dxfId="7909" priority="1526" stopIfTrue="1" operator="greaterThan">
      <formula>0</formula>
    </cfRule>
  </conditionalFormatting>
  <conditionalFormatting sqref="P45:Q45">
    <cfRule type="cellIs" dxfId="7908" priority="1523" stopIfTrue="1" operator="lessThan">
      <formula>0</formula>
    </cfRule>
    <cfRule type="cellIs" dxfId="7907" priority="1524" stopIfTrue="1" operator="greaterThan">
      <formula>0</formula>
    </cfRule>
  </conditionalFormatting>
  <conditionalFormatting sqref="P45:Q45">
    <cfRule type="cellIs" dxfId="7906" priority="1521" stopIfTrue="1" operator="lessThan">
      <formula>0</formula>
    </cfRule>
    <cfRule type="cellIs" dxfId="7905" priority="1522" stopIfTrue="1" operator="greaterThan">
      <formula>0</formula>
    </cfRule>
  </conditionalFormatting>
  <conditionalFormatting sqref="P45:Q45">
    <cfRule type="cellIs" dxfId="7904" priority="1519" stopIfTrue="1" operator="lessThan">
      <formula>0</formula>
    </cfRule>
    <cfRule type="cellIs" dxfId="7903" priority="1520" stopIfTrue="1" operator="greaterThan">
      <formula>0</formula>
    </cfRule>
  </conditionalFormatting>
  <conditionalFormatting sqref="P45:Q45">
    <cfRule type="cellIs" dxfId="7902" priority="1517" stopIfTrue="1" operator="lessThan">
      <formula>0</formula>
    </cfRule>
    <cfRule type="cellIs" dxfId="7901" priority="1518" stopIfTrue="1" operator="greaterThan">
      <formula>0</formula>
    </cfRule>
  </conditionalFormatting>
  <conditionalFormatting sqref="P45:Q45">
    <cfRule type="cellIs" dxfId="7900" priority="1515" stopIfTrue="1" operator="lessThan">
      <formula>0</formula>
    </cfRule>
    <cfRule type="cellIs" dxfId="7899" priority="1516" stopIfTrue="1" operator="greaterThan">
      <formula>0</formula>
    </cfRule>
  </conditionalFormatting>
  <conditionalFormatting sqref="P45:Q45">
    <cfRule type="cellIs" dxfId="7898" priority="1513" stopIfTrue="1" operator="lessThan">
      <formula>0</formula>
    </cfRule>
    <cfRule type="cellIs" dxfId="7897" priority="1514" stopIfTrue="1" operator="greaterThan">
      <formula>0</formula>
    </cfRule>
  </conditionalFormatting>
  <conditionalFormatting sqref="P45:Q45">
    <cfRule type="cellIs" dxfId="7896" priority="1511" stopIfTrue="1" operator="lessThan">
      <formula>0</formula>
    </cfRule>
    <cfRule type="cellIs" dxfId="7895" priority="1512" stopIfTrue="1" operator="greaterThan">
      <formula>0</formula>
    </cfRule>
  </conditionalFormatting>
  <conditionalFormatting sqref="P45:Q45">
    <cfRule type="cellIs" dxfId="7894" priority="1509" stopIfTrue="1" operator="lessThan">
      <formula>0</formula>
    </cfRule>
    <cfRule type="cellIs" dxfId="7893" priority="1510" stopIfTrue="1" operator="greaterThan">
      <formula>0</formula>
    </cfRule>
  </conditionalFormatting>
  <conditionalFormatting sqref="P45:Q45">
    <cfRule type="cellIs" dxfId="7892" priority="1507" stopIfTrue="1" operator="lessThan">
      <formula>0</formula>
    </cfRule>
    <cfRule type="cellIs" dxfId="7891" priority="1508" stopIfTrue="1" operator="greaterThan">
      <formula>0</formula>
    </cfRule>
  </conditionalFormatting>
  <conditionalFormatting sqref="P45:Q45">
    <cfRule type="cellIs" dxfId="7890" priority="1505" stopIfTrue="1" operator="lessThan">
      <formula>0</formula>
    </cfRule>
    <cfRule type="cellIs" dxfId="7889" priority="1506" stopIfTrue="1" operator="greaterThan">
      <formula>0</formula>
    </cfRule>
  </conditionalFormatting>
  <conditionalFormatting sqref="P45:Q45">
    <cfRule type="cellIs" dxfId="7888" priority="1503" stopIfTrue="1" operator="lessThan">
      <formula>0</formula>
    </cfRule>
    <cfRule type="cellIs" dxfId="7887" priority="1504" stopIfTrue="1" operator="greaterThan">
      <formula>0</formula>
    </cfRule>
  </conditionalFormatting>
  <conditionalFormatting sqref="P45:Q45">
    <cfRule type="cellIs" dxfId="7886" priority="1501" stopIfTrue="1" operator="lessThan">
      <formula>0</formula>
    </cfRule>
    <cfRule type="cellIs" dxfId="7885" priority="1502" stopIfTrue="1" operator="greaterThan">
      <formula>0</formula>
    </cfRule>
  </conditionalFormatting>
  <conditionalFormatting sqref="P45:Q45">
    <cfRule type="cellIs" dxfId="7884" priority="1499" stopIfTrue="1" operator="lessThan">
      <formula>0</formula>
    </cfRule>
    <cfRule type="cellIs" dxfId="7883" priority="1500" stopIfTrue="1" operator="greaterThan">
      <formula>0</formula>
    </cfRule>
  </conditionalFormatting>
  <conditionalFormatting sqref="P45:Q45">
    <cfRule type="cellIs" dxfId="7882" priority="1497" stopIfTrue="1" operator="lessThan">
      <formula>0</formula>
    </cfRule>
    <cfRule type="cellIs" dxfId="7881" priority="1498" stopIfTrue="1" operator="greaterThan">
      <formula>0</formula>
    </cfRule>
  </conditionalFormatting>
  <conditionalFormatting sqref="P45:Q45">
    <cfRule type="cellIs" dxfId="7880" priority="1495" stopIfTrue="1" operator="lessThan">
      <formula>0</formula>
    </cfRule>
    <cfRule type="cellIs" dxfId="7879" priority="1496" stopIfTrue="1" operator="greaterThan">
      <formula>0</formula>
    </cfRule>
  </conditionalFormatting>
  <conditionalFormatting sqref="P45:Q45">
    <cfRule type="cellIs" dxfId="7878" priority="1493" stopIfTrue="1" operator="lessThan">
      <formula>0</formula>
    </cfRule>
    <cfRule type="cellIs" dxfId="7877" priority="1494" stopIfTrue="1" operator="greaterThan">
      <formula>0</formula>
    </cfRule>
  </conditionalFormatting>
  <conditionalFormatting sqref="P45:Q45">
    <cfRule type="cellIs" dxfId="7876" priority="1491" stopIfTrue="1" operator="lessThan">
      <formula>0</formula>
    </cfRule>
    <cfRule type="cellIs" dxfId="7875" priority="1492" stopIfTrue="1" operator="greaterThan">
      <formula>0</formula>
    </cfRule>
  </conditionalFormatting>
  <conditionalFormatting sqref="P45:Q45">
    <cfRule type="cellIs" dxfId="7874" priority="1489" stopIfTrue="1" operator="lessThan">
      <formula>0</formula>
    </cfRule>
    <cfRule type="cellIs" dxfId="7873" priority="1490" stopIfTrue="1" operator="greaterThan">
      <formula>0</formula>
    </cfRule>
  </conditionalFormatting>
  <conditionalFormatting sqref="P45:Q45">
    <cfRule type="cellIs" dxfId="7872" priority="1487" stopIfTrue="1" operator="lessThan">
      <formula>0</formula>
    </cfRule>
    <cfRule type="cellIs" dxfId="7871" priority="1488" stopIfTrue="1" operator="greaterThan">
      <formula>0</formula>
    </cfRule>
  </conditionalFormatting>
  <conditionalFormatting sqref="P45:Q45">
    <cfRule type="cellIs" dxfId="7870" priority="1485" stopIfTrue="1" operator="lessThan">
      <formula>0</formula>
    </cfRule>
    <cfRule type="cellIs" dxfId="7869" priority="1486" stopIfTrue="1" operator="greaterThan">
      <formula>0</formula>
    </cfRule>
  </conditionalFormatting>
  <conditionalFormatting sqref="P45:Q45">
    <cfRule type="cellIs" dxfId="7868" priority="1483" stopIfTrue="1" operator="lessThan">
      <formula>0</formula>
    </cfRule>
    <cfRule type="cellIs" dxfId="7867" priority="1484" stopIfTrue="1" operator="greaterThan">
      <formula>0</formula>
    </cfRule>
  </conditionalFormatting>
  <conditionalFormatting sqref="P45:Q45">
    <cfRule type="cellIs" dxfId="7866" priority="1481" stopIfTrue="1" operator="lessThan">
      <formula>0</formula>
    </cfRule>
    <cfRule type="cellIs" dxfId="7865" priority="1482" stopIfTrue="1" operator="greaterThan">
      <formula>0</formula>
    </cfRule>
  </conditionalFormatting>
  <conditionalFormatting sqref="P45:Q45">
    <cfRule type="cellIs" dxfId="7864" priority="1479" stopIfTrue="1" operator="lessThan">
      <formula>0</formula>
    </cfRule>
    <cfRule type="cellIs" dxfId="7863" priority="1480" stopIfTrue="1" operator="greaterThan">
      <formula>0</formula>
    </cfRule>
  </conditionalFormatting>
  <conditionalFormatting sqref="P45:Q45">
    <cfRule type="cellIs" dxfId="7862" priority="1477" stopIfTrue="1" operator="lessThan">
      <formula>0</formula>
    </cfRule>
    <cfRule type="cellIs" dxfId="7861" priority="1478" stopIfTrue="1" operator="greaterThan">
      <formula>0</formula>
    </cfRule>
  </conditionalFormatting>
  <conditionalFormatting sqref="P45:Q45">
    <cfRule type="cellIs" dxfId="7860" priority="1475" stopIfTrue="1" operator="lessThan">
      <formula>0</formula>
    </cfRule>
    <cfRule type="cellIs" dxfId="7859" priority="1476" stopIfTrue="1" operator="greaterThan">
      <formula>0</formula>
    </cfRule>
  </conditionalFormatting>
  <conditionalFormatting sqref="P45:Q45">
    <cfRule type="cellIs" dxfId="7858" priority="1473" stopIfTrue="1" operator="lessThan">
      <formula>0</formula>
    </cfRule>
    <cfRule type="cellIs" dxfId="7857" priority="1474" stopIfTrue="1" operator="greaterThan">
      <formula>0</formula>
    </cfRule>
  </conditionalFormatting>
  <conditionalFormatting sqref="P45:Q45">
    <cfRule type="cellIs" dxfId="7856" priority="1471" stopIfTrue="1" operator="lessThan">
      <formula>0</formula>
    </cfRule>
    <cfRule type="cellIs" dxfId="7855" priority="1472" stopIfTrue="1" operator="greaterThan">
      <formula>0</formula>
    </cfRule>
  </conditionalFormatting>
  <conditionalFormatting sqref="P45:Q45">
    <cfRule type="cellIs" dxfId="7854" priority="1469" stopIfTrue="1" operator="lessThan">
      <formula>0</formula>
    </cfRule>
    <cfRule type="cellIs" dxfId="7853" priority="1470" stopIfTrue="1" operator="greaterThan">
      <formula>0</formula>
    </cfRule>
  </conditionalFormatting>
  <conditionalFormatting sqref="P45:Q45">
    <cfRule type="cellIs" dxfId="7852" priority="1467" stopIfTrue="1" operator="lessThan">
      <formula>0</formula>
    </cfRule>
    <cfRule type="cellIs" dxfId="7851" priority="1468" stopIfTrue="1" operator="greaterThan">
      <formula>0</formula>
    </cfRule>
  </conditionalFormatting>
  <conditionalFormatting sqref="P45:Q45">
    <cfRule type="cellIs" dxfId="7850" priority="1465" stopIfTrue="1" operator="lessThan">
      <formula>0</formula>
    </cfRule>
    <cfRule type="cellIs" dxfId="7849" priority="1466" stopIfTrue="1" operator="greaterThan">
      <formula>0</formula>
    </cfRule>
  </conditionalFormatting>
  <conditionalFormatting sqref="P45:Q45">
    <cfRule type="cellIs" dxfId="7848" priority="1463" stopIfTrue="1" operator="lessThan">
      <formula>0</formula>
    </cfRule>
    <cfRule type="cellIs" dxfId="7847" priority="1464" stopIfTrue="1" operator="greaterThan">
      <formula>0</formula>
    </cfRule>
  </conditionalFormatting>
  <conditionalFormatting sqref="P45:Q45">
    <cfRule type="cellIs" dxfId="7846" priority="1461" stopIfTrue="1" operator="lessThan">
      <formula>0</formula>
    </cfRule>
    <cfRule type="cellIs" dxfId="7845" priority="1462" stopIfTrue="1" operator="greaterThan">
      <formula>0</formula>
    </cfRule>
  </conditionalFormatting>
  <conditionalFormatting sqref="P45:Q45">
    <cfRule type="cellIs" dxfId="7844" priority="1459" stopIfTrue="1" operator="lessThan">
      <formula>0</formula>
    </cfRule>
    <cfRule type="cellIs" dxfId="7843" priority="1460" stopIfTrue="1" operator="greaterThan">
      <formula>0</formula>
    </cfRule>
  </conditionalFormatting>
  <conditionalFormatting sqref="P45:Q45">
    <cfRule type="cellIs" dxfId="7842" priority="1457" stopIfTrue="1" operator="lessThan">
      <formula>0</formula>
    </cfRule>
    <cfRule type="cellIs" dxfId="7841" priority="1458" stopIfTrue="1" operator="greaterThan">
      <formula>0</formula>
    </cfRule>
  </conditionalFormatting>
  <conditionalFormatting sqref="P45:Q45">
    <cfRule type="cellIs" dxfId="7840" priority="1455" stopIfTrue="1" operator="lessThan">
      <formula>0</formula>
    </cfRule>
    <cfRule type="cellIs" dxfId="7839" priority="1456" stopIfTrue="1" operator="greaterThan">
      <formula>0</formula>
    </cfRule>
  </conditionalFormatting>
  <conditionalFormatting sqref="P47:Q47">
    <cfRule type="cellIs" dxfId="7838" priority="1453" stopIfTrue="1" operator="lessThan">
      <formula>0</formula>
    </cfRule>
    <cfRule type="cellIs" dxfId="7837" priority="1454" stopIfTrue="1" operator="greaterThan">
      <formula>0</formula>
    </cfRule>
  </conditionalFormatting>
  <conditionalFormatting sqref="P47:Q47">
    <cfRule type="cellIs" dxfId="7836" priority="1451" stopIfTrue="1" operator="lessThan">
      <formula>0</formula>
    </cfRule>
    <cfRule type="cellIs" dxfId="7835" priority="1452" stopIfTrue="1" operator="greaterThan">
      <formula>0</formula>
    </cfRule>
  </conditionalFormatting>
  <conditionalFormatting sqref="P47:Q47">
    <cfRule type="cellIs" dxfId="7834" priority="1449" stopIfTrue="1" operator="lessThan">
      <formula>0</formula>
    </cfRule>
    <cfRule type="cellIs" dxfId="7833" priority="1450" stopIfTrue="1" operator="greaterThan">
      <formula>0</formula>
    </cfRule>
  </conditionalFormatting>
  <conditionalFormatting sqref="P47:Q47">
    <cfRule type="cellIs" dxfId="7832" priority="1447" stopIfTrue="1" operator="lessThan">
      <formula>0</formula>
    </cfRule>
    <cfRule type="cellIs" dxfId="7831" priority="1448" stopIfTrue="1" operator="greaterThan">
      <formula>0</formula>
    </cfRule>
  </conditionalFormatting>
  <conditionalFormatting sqref="P47:Q47">
    <cfRule type="cellIs" dxfId="7830" priority="1445" stopIfTrue="1" operator="lessThan">
      <formula>0</formula>
    </cfRule>
    <cfRule type="cellIs" dxfId="7829" priority="1446" stopIfTrue="1" operator="greaterThan">
      <formula>0</formula>
    </cfRule>
  </conditionalFormatting>
  <conditionalFormatting sqref="P47:Q47">
    <cfRule type="cellIs" dxfId="7828" priority="1443" stopIfTrue="1" operator="lessThan">
      <formula>0</formula>
    </cfRule>
    <cfRule type="cellIs" dxfId="7827" priority="1444" stopIfTrue="1" operator="greaterThan">
      <formula>0</formula>
    </cfRule>
  </conditionalFormatting>
  <conditionalFormatting sqref="P47:Q47">
    <cfRule type="cellIs" dxfId="7826" priority="1441" stopIfTrue="1" operator="lessThan">
      <formula>0</formula>
    </cfRule>
    <cfRule type="cellIs" dxfId="7825" priority="1442" stopIfTrue="1" operator="greaterThan">
      <formula>0</formula>
    </cfRule>
  </conditionalFormatting>
  <conditionalFormatting sqref="P47:Q47">
    <cfRule type="cellIs" dxfId="7824" priority="1439" stopIfTrue="1" operator="lessThan">
      <formula>0</formula>
    </cfRule>
    <cfRule type="cellIs" dxfId="7823" priority="1440" stopIfTrue="1" operator="greaterThan">
      <formula>0</formula>
    </cfRule>
  </conditionalFormatting>
  <conditionalFormatting sqref="P47:Q47">
    <cfRule type="cellIs" dxfId="7822" priority="1437" stopIfTrue="1" operator="lessThan">
      <formula>0</formula>
    </cfRule>
    <cfRule type="cellIs" dxfId="7821" priority="1438" stopIfTrue="1" operator="greaterThan">
      <formula>0</formula>
    </cfRule>
  </conditionalFormatting>
  <conditionalFormatting sqref="P47:Q47">
    <cfRule type="cellIs" dxfId="7820" priority="1435" stopIfTrue="1" operator="lessThan">
      <formula>0</formula>
    </cfRule>
    <cfRule type="cellIs" dxfId="7819" priority="1436" stopIfTrue="1" operator="greaterThan">
      <formula>0</formula>
    </cfRule>
  </conditionalFormatting>
  <conditionalFormatting sqref="P47:Q47">
    <cfRule type="cellIs" dxfId="7818" priority="1433" stopIfTrue="1" operator="lessThan">
      <formula>0</formula>
    </cfRule>
    <cfRule type="cellIs" dxfId="7817" priority="1434" stopIfTrue="1" operator="greaterThan">
      <formula>0</formula>
    </cfRule>
  </conditionalFormatting>
  <conditionalFormatting sqref="P47:Q47">
    <cfRule type="cellIs" dxfId="7816" priority="1431" stopIfTrue="1" operator="lessThan">
      <formula>0</formula>
    </cfRule>
    <cfRule type="cellIs" dxfId="7815" priority="1432" stopIfTrue="1" operator="greaterThan">
      <formula>0</formula>
    </cfRule>
  </conditionalFormatting>
  <conditionalFormatting sqref="P47:Q47">
    <cfRule type="cellIs" dxfId="7814" priority="1429" stopIfTrue="1" operator="lessThan">
      <formula>0</formula>
    </cfRule>
    <cfRule type="cellIs" dxfId="7813" priority="1430" stopIfTrue="1" operator="greaterThan">
      <formula>0</formula>
    </cfRule>
  </conditionalFormatting>
  <conditionalFormatting sqref="P47:Q47">
    <cfRule type="cellIs" dxfId="7812" priority="1427" stopIfTrue="1" operator="lessThan">
      <formula>0</formula>
    </cfRule>
    <cfRule type="cellIs" dxfId="7811" priority="1428" stopIfTrue="1" operator="greaterThan">
      <formula>0</formula>
    </cfRule>
  </conditionalFormatting>
  <conditionalFormatting sqref="P47:Q47">
    <cfRule type="cellIs" dxfId="7810" priority="1425" stopIfTrue="1" operator="lessThan">
      <formula>0</formula>
    </cfRule>
    <cfRule type="cellIs" dxfId="7809" priority="1426" stopIfTrue="1" operator="greaterThan">
      <formula>0</formula>
    </cfRule>
  </conditionalFormatting>
  <conditionalFormatting sqref="P47:Q47">
    <cfRule type="cellIs" dxfId="7808" priority="1423" stopIfTrue="1" operator="lessThan">
      <formula>0</formula>
    </cfRule>
    <cfRule type="cellIs" dxfId="7807" priority="1424" stopIfTrue="1" operator="greaterThan">
      <formula>0</formula>
    </cfRule>
  </conditionalFormatting>
  <conditionalFormatting sqref="P47:Q47">
    <cfRule type="cellIs" dxfId="7806" priority="1421" stopIfTrue="1" operator="lessThan">
      <formula>0</formula>
    </cfRule>
    <cfRule type="cellIs" dxfId="7805" priority="1422" stopIfTrue="1" operator="greaterThan">
      <formula>0</formula>
    </cfRule>
  </conditionalFormatting>
  <conditionalFormatting sqref="P47:Q47">
    <cfRule type="cellIs" dxfId="7804" priority="1419" stopIfTrue="1" operator="lessThan">
      <formula>0</formula>
    </cfRule>
    <cfRule type="cellIs" dxfId="7803" priority="1420" stopIfTrue="1" operator="greaterThan">
      <formula>0</formula>
    </cfRule>
  </conditionalFormatting>
  <conditionalFormatting sqref="P47:Q47">
    <cfRule type="cellIs" dxfId="7802" priority="1417" stopIfTrue="1" operator="lessThan">
      <formula>0</formula>
    </cfRule>
    <cfRule type="cellIs" dxfId="7801" priority="1418" stopIfTrue="1" operator="greaterThan">
      <formula>0</formula>
    </cfRule>
  </conditionalFormatting>
  <conditionalFormatting sqref="P47:Q47">
    <cfRule type="cellIs" dxfId="7800" priority="1415" stopIfTrue="1" operator="lessThan">
      <formula>0</formula>
    </cfRule>
    <cfRule type="cellIs" dxfId="7799" priority="1416" stopIfTrue="1" operator="greaterThan">
      <formula>0</formula>
    </cfRule>
  </conditionalFormatting>
  <conditionalFormatting sqref="P47:Q47">
    <cfRule type="cellIs" dxfId="7798" priority="1413" stopIfTrue="1" operator="lessThan">
      <formula>0</formula>
    </cfRule>
    <cfRule type="cellIs" dxfId="7797" priority="1414" stopIfTrue="1" operator="greaterThan">
      <formula>0</formula>
    </cfRule>
  </conditionalFormatting>
  <conditionalFormatting sqref="P47:Q47">
    <cfRule type="cellIs" dxfId="7796" priority="1411" stopIfTrue="1" operator="lessThan">
      <formula>0</formula>
    </cfRule>
    <cfRule type="cellIs" dxfId="7795" priority="1412" stopIfTrue="1" operator="greaterThan">
      <formula>0</formula>
    </cfRule>
  </conditionalFormatting>
  <conditionalFormatting sqref="P47:Q47">
    <cfRule type="cellIs" dxfId="7794" priority="1409" stopIfTrue="1" operator="lessThan">
      <formula>0</formula>
    </cfRule>
    <cfRule type="cellIs" dxfId="7793" priority="1410" stopIfTrue="1" operator="greaterThan">
      <formula>0</formula>
    </cfRule>
  </conditionalFormatting>
  <conditionalFormatting sqref="P47:Q47">
    <cfRule type="cellIs" dxfId="7792" priority="1407" stopIfTrue="1" operator="lessThan">
      <formula>0</formula>
    </cfRule>
    <cfRule type="cellIs" dxfId="7791" priority="1408" stopIfTrue="1" operator="greaterThan">
      <formula>0</formula>
    </cfRule>
  </conditionalFormatting>
  <conditionalFormatting sqref="P47:Q47">
    <cfRule type="cellIs" dxfId="7790" priority="1405" stopIfTrue="1" operator="lessThan">
      <formula>0</formula>
    </cfRule>
    <cfRule type="cellIs" dxfId="7789" priority="1406" stopIfTrue="1" operator="greaterThan">
      <formula>0</formula>
    </cfRule>
  </conditionalFormatting>
  <conditionalFormatting sqref="P47:Q47">
    <cfRule type="cellIs" dxfId="7788" priority="1403" stopIfTrue="1" operator="lessThan">
      <formula>0</formula>
    </cfRule>
    <cfRule type="cellIs" dxfId="7787" priority="1404" stopIfTrue="1" operator="greaterThan">
      <formula>0</formula>
    </cfRule>
  </conditionalFormatting>
  <conditionalFormatting sqref="P47:Q47">
    <cfRule type="cellIs" dxfId="7786" priority="1401" stopIfTrue="1" operator="lessThan">
      <formula>0</formula>
    </cfRule>
    <cfRule type="cellIs" dxfId="7785" priority="1402" stopIfTrue="1" operator="greaterThan">
      <formula>0</formula>
    </cfRule>
  </conditionalFormatting>
  <conditionalFormatting sqref="P47:Q47">
    <cfRule type="cellIs" dxfId="7784" priority="1399" stopIfTrue="1" operator="lessThan">
      <formula>0</formula>
    </cfRule>
    <cfRule type="cellIs" dxfId="7783" priority="1400" stopIfTrue="1" operator="greaterThan">
      <formula>0</formula>
    </cfRule>
  </conditionalFormatting>
  <conditionalFormatting sqref="P47:Q47">
    <cfRule type="cellIs" dxfId="7782" priority="1397" stopIfTrue="1" operator="lessThan">
      <formula>0</formula>
    </cfRule>
    <cfRule type="cellIs" dxfId="7781" priority="1398" stopIfTrue="1" operator="greaterThan">
      <formula>0</formula>
    </cfRule>
  </conditionalFormatting>
  <conditionalFormatting sqref="P47:Q47">
    <cfRule type="cellIs" dxfId="7780" priority="1395" stopIfTrue="1" operator="lessThan">
      <formula>0</formula>
    </cfRule>
    <cfRule type="cellIs" dxfId="7779" priority="1396" stopIfTrue="1" operator="greaterThan">
      <formula>0</formula>
    </cfRule>
  </conditionalFormatting>
  <conditionalFormatting sqref="P47:Q47">
    <cfRule type="cellIs" dxfId="7778" priority="1393" stopIfTrue="1" operator="lessThan">
      <formula>0</formula>
    </cfRule>
    <cfRule type="cellIs" dxfId="7777" priority="1394" stopIfTrue="1" operator="greaterThan">
      <formula>0</formula>
    </cfRule>
  </conditionalFormatting>
  <conditionalFormatting sqref="P47:Q47">
    <cfRule type="cellIs" dxfId="7776" priority="1391" stopIfTrue="1" operator="lessThan">
      <formula>0</formula>
    </cfRule>
    <cfRule type="cellIs" dxfId="7775" priority="1392" stopIfTrue="1" operator="greaterThan">
      <formula>0</formula>
    </cfRule>
  </conditionalFormatting>
  <conditionalFormatting sqref="P47:Q47">
    <cfRule type="cellIs" dxfId="7774" priority="1389" stopIfTrue="1" operator="lessThan">
      <formula>0</formula>
    </cfRule>
    <cfRule type="cellIs" dxfId="7773" priority="1390" stopIfTrue="1" operator="greaterThan">
      <formula>0</formula>
    </cfRule>
  </conditionalFormatting>
  <conditionalFormatting sqref="P47:Q47">
    <cfRule type="cellIs" dxfId="7772" priority="1387" stopIfTrue="1" operator="lessThan">
      <formula>0</formula>
    </cfRule>
    <cfRule type="cellIs" dxfId="7771" priority="1388" stopIfTrue="1" operator="greaterThan">
      <formula>0</formula>
    </cfRule>
  </conditionalFormatting>
  <conditionalFormatting sqref="P47:Q47">
    <cfRule type="cellIs" dxfId="7770" priority="1385" stopIfTrue="1" operator="lessThan">
      <formula>0</formula>
    </cfRule>
    <cfRule type="cellIs" dxfId="7769" priority="1386" stopIfTrue="1" operator="greaterThan">
      <formula>0</formula>
    </cfRule>
  </conditionalFormatting>
  <conditionalFormatting sqref="P47:Q47">
    <cfRule type="cellIs" dxfId="7768" priority="1383" stopIfTrue="1" operator="lessThan">
      <formula>0</formula>
    </cfRule>
    <cfRule type="cellIs" dxfId="7767" priority="1384" stopIfTrue="1" operator="greaterThan">
      <formula>0</formula>
    </cfRule>
  </conditionalFormatting>
  <conditionalFormatting sqref="P47:Q47">
    <cfRule type="cellIs" dxfId="7766" priority="1381" stopIfTrue="1" operator="lessThan">
      <formula>0</formula>
    </cfRule>
    <cfRule type="cellIs" dxfId="7765" priority="1382" stopIfTrue="1" operator="greaterThan">
      <formula>0</formula>
    </cfRule>
  </conditionalFormatting>
  <conditionalFormatting sqref="P47:Q47">
    <cfRule type="cellIs" dxfId="7764" priority="1379" stopIfTrue="1" operator="lessThan">
      <formula>0</formula>
    </cfRule>
    <cfRule type="cellIs" dxfId="7763" priority="1380" stopIfTrue="1" operator="greaterThan">
      <formula>0</formula>
    </cfRule>
  </conditionalFormatting>
  <conditionalFormatting sqref="P47:Q47">
    <cfRule type="cellIs" dxfId="7762" priority="1377" stopIfTrue="1" operator="lessThan">
      <formula>0</formula>
    </cfRule>
    <cfRule type="cellIs" dxfId="7761" priority="1378" stopIfTrue="1" operator="greaterThan">
      <formula>0</formula>
    </cfRule>
  </conditionalFormatting>
  <conditionalFormatting sqref="P47:Q47">
    <cfRule type="cellIs" dxfId="7760" priority="1375" stopIfTrue="1" operator="lessThan">
      <formula>0</formula>
    </cfRule>
    <cfRule type="cellIs" dxfId="7759" priority="1376" stopIfTrue="1" operator="greaterThan">
      <formula>0</formula>
    </cfRule>
  </conditionalFormatting>
  <conditionalFormatting sqref="P47:Q47">
    <cfRule type="cellIs" dxfId="7758" priority="1373" stopIfTrue="1" operator="lessThan">
      <formula>0</formula>
    </cfRule>
    <cfRule type="cellIs" dxfId="7757" priority="1374" stopIfTrue="1" operator="greaterThan">
      <formula>0</formula>
    </cfRule>
  </conditionalFormatting>
  <conditionalFormatting sqref="P47:Q47">
    <cfRule type="cellIs" dxfId="7756" priority="1371" stopIfTrue="1" operator="lessThan">
      <formula>0</formula>
    </cfRule>
    <cfRule type="cellIs" dxfId="7755" priority="1372" stopIfTrue="1" operator="greaterThan">
      <formula>0</formula>
    </cfRule>
  </conditionalFormatting>
  <conditionalFormatting sqref="P49:Q49">
    <cfRule type="cellIs" dxfId="7754" priority="1369" stopIfTrue="1" operator="lessThan">
      <formula>0</formula>
    </cfRule>
    <cfRule type="cellIs" dxfId="7753" priority="1370" stopIfTrue="1" operator="greaterThan">
      <formula>0</formula>
    </cfRule>
  </conditionalFormatting>
  <conditionalFormatting sqref="P49:Q49">
    <cfRule type="cellIs" dxfId="7752" priority="1367" stopIfTrue="1" operator="lessThan">
      <formula>0</formula>
    </cfRule>
    <cfRule type="cellIs" dxfId="7751" priority="1368" stopIfTrue="1" operator="greaterThan">
      <formula>0</formula>
    </cfRule>
  </conditionalFormatting>
  <conditionalFormatting sqref="P49:Q49">
    <cfRule type="cellIs" dxfId="7750" priority="1365" stopIfTrue="1" operator="lessThan">
      <formula>0</formula>
    </cfRule>
    <cfRule type="cellIs" dxfId="7749" priority="1366" stopIfTrue="1" operator="greaterThan">
      <formula>0</formula>
    </cfRule>
  </conditionalFormatting>
  <conditionalFormatting sqref="P49:Q49">
    <cfRule type="cellIs" dxfId="7748" priority="1363" stopIfTrue="1" operator="lessThan">
      <formula>0</formula>
    </cfRule>
    <cfRule type="cellIs" dxfId="7747" priority="1364" stopIfTrue="1" operator="greaterThan">
      <formula>0</formula>
    </cfRule>
  </conditionalFormatting>
  <conditionalFormatting sqref="P49:Q49">
    <cfRule type="cellIs" dxfId="7746" priority="1361" stopIfTrue="1" operator="lessThan">
      <formula>0</formula>
    </cfRule>
    <cfRule type="cellIs" dxfId="7745" priority="1362" stopIfTrue="1" operator="greaterThan">
      <formula>0</formula>
    </cfRule>
  </conditionalFormatting>
  <conditionalFormatting sqref="P49:Q49">
    <cfRule type="cellIs" dxfId="7744" priority="1359" stopIfTrue="1" operator="lessThan">
      <formula>0</formula>
    </cfRule>
    <cfRule type="cellIs" dxfId="7743" priority="1360" stopIfTrue="1" operator="greaterThan">
      <formula>0</formula>
    </cfRule>
  </conditionalFormatting>
  <conditionalFormatting sqref="P49:Q49">
    <cfRule type="cellIs" dxfId="7742" priority="1357" stopIfTrue="1" operator="lessThan">
      <formula>0</formula>
    </cfRule>
    <cfRule type="cellIs" dxfId="7741" priority="1358" stopIfTrue="1" operator="greaterThan">
      <formula>0</formula>
    </cfRule>
  </conditionalFormatting>
  <conditionalFormatting sqref="P49:Q49">
    <cfRule type="cellIs" dxfId="7740" priority="1355" stopIfTrue="1" operator="lessThan">
      <formula>0</formula>
    </cfRule>
    <cfRule type="cellIs" dxfId="7739" priority="1356" stopIfTrue="1" operator="greaterThan">
      <formula>0</formula>
    </cfRule>
  </conditionalFormatting>
  <conditionalFormatting sqref="P49:Q49">
    <cfRule type="cellIs" dxfId="7738" priority="1353" stopIfTrue="1" operator="lessThan">
      <formula>0</formula>
    </cfRule>
    <cfRule type="cellIs" dxfId="7737" priority="1354" stopIfTrue="1" operator="greaterThan">
      <formula>0</formula>
    </cfRule>
  </conditionalFormatting>
  <conditionalFormatting sqref="P49:Q49">
    <cfRule type="cellIs" dxfId="7736" priority="1351" stopIfTrue="1" operator="lessThan">
      <formula>0</formula>
    </cfRule>
    <cfRule type="cellIs" dxfId="7735" priority="1352" stopIfTrue="1" operator="greaterThan">
      <formula>0</formula>
    </cfRule>
  </conditionalFormatting>
  <conditionalFormatting sqref="P49:Q49">
    <cfRule type="cellIs" dxfId="7734" priority="1349" stopIfTrue="1" operator="lessThan">
      <formula>0</formula>
    </cfRule>
    <cfRule type="cellIs" dxfId="7733" priority="1350" stopIfTrue="1" operator="greaterThan">
      <formula>0</formula>
    </cfRule>
  </conditionalFormatting>
  <conditionalFormatting sqref="P49:Q49">
    <cfRule type="cellIs" dxfId="7732" priority="1347" stopIfTrue="1" operator="lessThan">
      <formula>0</formula>
    </cfRule>
    <cfRule type="cellIs" dxfId="7731" priority="1348" stopIfTrue="1" operator="greaterThan">
      <formula>0</formula>
    </cfRule>
  </conditionalFormatting>
  <conditionalFormatting sqref="P49:Q49">
    <cfRule type="cellIs" dxfId="7730" priority="1345" stopIfTrue="1" operator="lessThan">
      <formula>0</formula>
    </cfRule>
    <cfRule type="cellIs" dxfId="7729" priority="1346" stopIfTrue="1" operator="greaterThan">
      <formula>0</formula>
    </cfRule>
  </conditionalFormatting>
  <conditionalFormatting sqref="P49:Q49">
    <cfRule type="cellIs" dxfId="7728" priority="1343" stopIfTrue="1" operator="lessThan">
      <formula>0</formula>
    </cfRule>
    <cfRule type="cellIs" dxfId="7727" priority="1344" stopIfTrue="1" operator="greaterThan">
      <formula>0</formula>
    </cfRule>
  </conditionalFormatting>
  <conditionalFormatting sqref="P49:Q49">
    <cfRule type="cellIs" dxfId="7726" priority="1341" stopIfTrue="1" operator="lessThan">
      <formula>0</formula>
    </cfRule>
    <cfRule type="cellIs" dxfId="7725" priority="1342" stopIfTrue="1" operator="greaterThan">
      <formula>0</formula>
    </cfRule>
  </conditionalFormatting>
  <conditionalFormatting sqref="P49:Q49">
    <cfRule type="cellIs" dxfId="7724" priority="1339" stopIfTrue="1" operator="lessThan">
      <formula>0</formula>
    </cfRule>
    <cfRule type="cellIs" dxfId="7723" priority="1340" stopIfTrue="1" operator="greaterThan">
      <formula>0</formula>
    </cfRule>
  </conditionalFormatting>
  <conditionalFormatting sqref="P49:Q49">
    <cfRule type="cellIs" dxfId="7722" priority="1337" stopIfTrue="1" operator="lessThan">
      <formula>0</formula>
    </cfRule>
    <cfRule type="cellIs" dxfId="7721" priority="1338" stopIfTrue="1" operator="greaterThan">
      <formula>0</formula>
    </cfRule>
  </conditionalFormatting>
  <conditionalFormatting sqref="P49:Q49">
    <cfRule type="cellIs" dxfId="7720" priority="1335" stopIfTrue="1" operator="lessThan">
      <formula>0</formula>
    </cfRule>
    <cfRule type="cellIs" dxfId="7719" priority="1336" stopIfTrue="1" operator="greaterThan">
      <formula>0</formula>
    </cfRule>
  </conditionalFormatting>
  <conditionalFormatting sqref="P49:Q49">
    <cfRule type="cellIs" dxfId="7718" priority="1333" stopIfTrue="1" operator="lessThan">
      <formula>0</formula>
    </cfRule>
    <cfRule type="cellIs" dxfId="7717" priority="1334" stopIfTrue="1" operator="greaterThan">
      <formula>0</formula>
    </cfRule>
  </conditionalFormatting>
  <conditionalFormatting sqref="P49:Q49">
    <cfRule type="cellIs" dxfId="7716" priority="1331" stopIfTrue="1" operator="lessThan">
      <formula>0</formula>
    </cfRule>
    <cfRule type="cellIs" dxfId="7715" priority="1332" stopIfTrue="1" operator="greaterThan">
      <formula>0</formula>
    </cfRule>
  </conditionalFormatting>
  <conditionalFormatting sqref="P49:Q49">
    <cfRule type="cellIs" dxfId="7714" priority="1329" stopIfTrue="1" operator="lessThan">
      <formula>0</formula>
    </cfRule>
    <cfRule type="cellIs" dxfId="7713" priority="1330" stopIfTrue="1" operator="greaterThan">
      <formula>0</formula>
    </cfRule>
  </conditionalFormatting>
  <conditionalFormatting sqref="P49:Q49">
    <cfRule type="cellIs" dxfId="7712" priority="1327" stopIfTrue="1" operator="lessThan">
      <formula>0</formula>
    </cfRule>
    <cfRule type="cellIs" dxfId="7711" priority="1328" stopIfTrue="1" operator="greaterThan">
      <formula>0</formula>
    </cfRule>
  </conditionalFormatting>
  <conditionalFormatting sqref="P49:Q49">
    <cfRule type="cellIs" dxfId="7710" priority="1325" stopIfTrue="1" operator="lessThan">
      <formula>0</formula>
    </cfRule>
    <cfRule type="cellIs" dxfId="7709" priority="1326" stopIfTrue="1" operator="greaterThan">
      <formula>0</formula>
    </cfRule>
  </conditionalFormatting>
  <conditionalFormatting sqref="P49:Q49">
    <cfRule type="cellIs" dxfId="7708" priority="1323" stopIfTrue="1" operator="lessThan">
      <formula>0</formula>
    </cfRule>
    <cfRule type="cellIs" dxfId="7707" priority="1324" stopIfTrue="1" operator="greaterThan">
      <formula>0</formula>
    </cfRule>
  </conditionalFormatting>
  <conditionalFormatting sqref="P49:Q49">
    <cfRule type="cellIs" dxfId="7706" priority="1321" stopIfTrue="1" operator="lessThan">
      <formula>0</formula>
    </cfRule>
    <cfRule type="cellIs" dxfId="7705" priority="1322" stopIfTrue="1" operator="greaterThan">
      <formula>0</formula>
    </cfRule>
  </conditionalFormatting>
  <conditionalFormatting sqref="P49:Q49">
    <cfRule type="cellIs" dxfId="7704" priority="1319" stopIfTrue="1" operator="lessThan">
      <formula>0</formula>
    </cfRule>
    <cfRule type="cellIs" dxfId="7703" priority="1320" stopIfTrue="1" operator="greaterThan">
      <formula>0</formula>
    </cfRule>
  </conditionalFormatting>
  <conditionalFormatting sqref="P49:Q49">
    <cfRule type="cellIs" dxfId="7702" priority="1317" stopIfTrue="1" operator="lessThan">
      <formula>0</formula>
    </cfRule>
    <cfRule type="cellIs" dxfId="7701" priority="1318" stopIfTrue="1" operator="greaterThan">
      <formula>0</formula>
    </cfRule>
  </conditionalFormatting>
  <conditionalFormatting sqref="P49:Q49">
    <cfRule type="cellIs" dxfId="7700" priority="1315" stopIfTrue="1" operator="lessThan">
      <formula>0</formula>
    </cfRule>
    <cfRule type="cellIs" dxfId="7699" priority="1316" stopIfTrue="1" operator="greaterThan">
      <formula>0</formula>
    </cfRule>
  </conditionalFormatting>
  <conditionalFormatting sqref="P49:Q49">
    <cfRule type="cellIs" dxfId="7698" priority="1313" stopIfTrue="1" operator="lessThan">
      <formula>0</formula>
    </cfRule>
    <cfRule type="cellIs" dxfId="7697" priority="1314" stopIfTrue="1" operator="greaterThan">
      <formula>0</formula>
    </cfRule>
  </conditionalFormatting>
  <conditionalFormatting sqref="P49:Q49">
    <cfRule type="cellIs" dxfId="7696" priority="1311" stopIfTrue="1" operator="lessThan">
      <formula>0</formula>
    </cfRule>
    <cfRule type="cellIs" dxfId="7695" priority="1312" stopIfTrue="1" operator="greaterThan">
      <formula>0</formula>
    </cfRule>
  </conditionalFormatting>
  <conditionalFormatting sqref="P49:Q49">
    <cfRule type="cellIs" dxfId="7694" priority="1309" stopIfTrue="1" operator="lessThan">
      <formula>0</formula>
    </cfRule>
    <cfRule type="cellIs" dxfId="7693" priority="1310" stopIfTrue="1" operator="greaterThan">
      <formula>0</formula>
    </cfRule>
  </conditionalFormatting>
  <conditionalFormatting sqref="P49:Q49">
    <cfRule type="cellIs" dxfId="7692" priority="1307" stopIfTrue="1" operator="lessThan">
      <formula>0</formula>
    </cfRule>
    <cfRule type="cellIs" dxfId="7691" priority="1308" stopIfTrue="1" operator="greaterThan">
      <formula>0</formula>
    </cfRule>
  </conditionalFormatting>
  <conditionalFormatting sqref="P49:Q49">
    <cfRule type="cellIs" dxfId="7690" priority="1305" stopIfTrue="1" operator="lessThan">
      <formula>0</formula>
    </cfRule>
    <cfRule type="cellIs" dxfId="7689" priority="1306" stopIfTrue="1" operator="greaterThan">
      <formula>0</formula>
    </cfRule>
  </conditionalFormatting>
  <conditionalFormatting sqref="P49:Q49">
    <cfRule type="cellIs" dxfId="7688" priority="1303" stopIfTrue="1" operator="lessThan">
      <formula>0</formula>
    </cfRule>
    <cfRule type="cellIs" dxfId="7687" priority="1304" stopIfTrue="1" operator="greaterThan">
      <formula>0</formula>
    </cfRule>
  </conditionalFormatting>
  <conditionalFormatting sqref="P49:Q49">
    <cfRule type="cellIs" dxfId="7686" priority="1301" stopIfTrue="1" operator="lessThan">
      <formula>0</formula>
    </cfRule>
    <cfRule type="cellIs" dxfId="7685" priority="1302" stopIfTrue="1" operator="greaterThan">
      <formula>0</formula>
    </cfRule>
  </conditionalFormatting>
  <conditionalFormatting sqref="P49:Q49">
    <cfRule type="cellIs" dxfId="7684" priority="1299" stopIfTrue="1" operator="lessThan">
      <formula>0</formula>
    </cfRule>
    <cfRule type="cellIs" dxfId="7683" priority="1300" stopIfTrue="1" operator="greaterThan">
      <formula>0</formula>
    </cfRule>
  </conditionalFormatting>
  <conditionalFormatting sqref="P49:Q49">
    <cfRule type="cellIs" dxfId="7682" priority="1297" stopIfTrue="1" operator="lessThan">
      <formula>0</formula>
    </cfRule>
    <cfRule type="cellIs" dxfId="7681" priority="1298" stopIfTrue="1" operator="greaterThan">
      <formula>0</formula>
    </cfRule>
  </conditionalFormatting>
  <conditionalFormatting sqref="P49:Q49">
    <cfRule type="cellIs" dxfId="7680" priority="1295" stopIfTrue="1" operator="lessThan">
      <formula>0</formula>
    </cfRule>
    <cfRule type="cellIs" dxfId="7679" priority="1296" stopIfTrue="1" operator="greaterThan">
      <formula>0</formula>
    </cfRule>
  </conditionalFormatting>
  <conditionalFormatting sqref="P49:Q49">
    <cfRule type="cellIs" dxfId="7678" priority="1293" stopIfTrue="1" operator="lessThan">
      <formula>0</formula>
    </cfRule>
    <cfRule type="cellIs" dxfId="7677" priority="1294" stopIfTrue="1" operator="greaterThan">
      <formula>0</formula>
    </cfRule>
  </conditionalFormatting>
  <conditionalFormatting sqref="P49:Q49">
    <cfRule type="cellIs" dxfId="7676" priority="1291" stopIfTrue="1" operator="lessThan">
      <formula>0</formula>
    </cfRule>
    <cfRule type="cellIs" dxfId="7675" priority="1292" stopIfTrue="1" operator="greaterThan">
      <formula>0</formula>
    </cfRule>
  </conditionalFormatting>
  <conditionalFormatting sqref="P49:Q49">
    <cfRule type="cellIs" dxfId="7674" priority="1289" stopIfTrue="1" operator="lessThan">
      <formula>0</formula>
    </cfRule>
    <cfRule type="cellIs" dxfId="7673" priority="1290" stopIfTrue="1" operator="greaterThan">
      <formula>0</formula>
    </cfRule>
  </conditionalFormatting>
  <conditionalFormatting sqref="P49:Q49">
    <cfRule type="cellIs" dxfId="7672" priority="1287" stopIfTrue="1" operator="lessThan">
      <formula>0</formula>
    </cfRule>
    <cfRule type="cellIs" dxfId="7671" priority="1288" stopIfTrue="1" operator="greaterThan">
      <formula>0</formula>
    </cfRule>
  </conditionalFormatting>
  <conditionalFormatting sqref="P51:Q51">
    <cfRule type="cellIs" dxfId="7670" priority="1285" stopIfTrue="1" operator="lessThan">
      <formula>0</formula>
    </cfRule>
    <cfRule type="cellIs" dxfId="7669" priority="1286" stopIfTrue="1" operator="greaterThan">
      <formula>0</formula>
    </cfRule>
  </conditionalFormatting>
  <conditionalFormatting sqref="P51:Q51">
    <cfRule type="cellIs" dxfId="7668" priority="1283" stopIfTrue="1" operator="lessThan">
      <formula>0</formula>
    </cfRule>
    <cfRule type="cellIs" dxfId="7667" priority="1284" stopIfTrue="1" operator="greaterThan">
      <formula>0</formula>
    </cfRule>
  </conditionalFormatting>
  <conditionalFormatting sqref="P51:Q51">
    <cfRule type="cellIs" dxfId="7666" priority="1281" stopIfTrue="1" operator="lessThan">
      <formula>0</formula>
    </cfRule>
    <cfRule type="cellIs" dxfId="7665" priority="1282" stopIfTrue="1" operator="greaterThan">
      <formula>0</formula>
    </cfRule>
  </conditionalFormatting>
  <conditionalFormatting sqref="P51:Q51">
    <cfRule type="cellIs" dxfId="7664" priority="1279" stopIfTrue="1" operator="lessThan">
      <formula>0</formula>
    </cfRule>
    <cfRule type="cellIs" dxfId="7663" priority="1280" stopIfTrue="1" operator="greaterThan">
      <formula>0</formula>
    </cfRule>
  </conditionalFormatting>
  <conditionalFormatting sqref="P51:Q51">
    <cfRule type="cellIs" dxfId="7662" priority="1277" stopIfTrue="1" operator="lessThan">
      <formula>0</formula>
    </cfRule>
    <cfRule type="cellIs" dxfId="7661" priority="1278" stopIfTrue="1" operator="greaterThan">
      <formula>0</formula>
    </cfRule>
  </conditionalFormatting>
  <conditionalFormatting sqref="P51:Q51">
    <cfRule type="cellIs" dxfId="7660" priority="1275" stopIfTrue="1" operator="lessThan">
      <formula>0</formula>
    </cfRule>
    <cfRule type="cellIs" dxfId="7659" priority="1276" stopIfTrue="1" operator="greaterThan">
      <formula>0</formula>
    </cfRule>
  </conditionalFormatting>
  <conditionalFormatting sqref="P51:Q51">
    <cfRule type="cellIs" dxfId="7658" priority="1273" stopIfTrue="1" operator="lessThan">
      <formula>0</formula>
    </cfRule>
    <cfRule type="cellIs" dxfId="7657" priority="1274" stopIfTrue="1" operator="greaterThan">
      <formula>0</formula>
    </cfRule>
  </conditionalFormatting>
  <conditionalFormatting sqref="P51:Q51">
    <cfRule type="cellIs" dxfId="7656" priority="1271" stopIfTrue="1" operator="lessThan">
      <formula>0</formula>
    </cfRule>
    <cfRule type="cellIs" dxfId="7655" priority="1272" stopIfTrue="1" operator="greaterThan">
      <formula>0</formula>
    </cfRule>
  </conditionalFormatting>
  <conditionalFormatting sqref="P51:Q51">
    <cfRule type="cellIs" dxfId="7654" priority="1269" stopIfTrue="1" operator="lessThan">
      <formula>0</formula>
    </cfRule>
    <cfRule type="cellIs" dxfId="7653" priority="1270" stopIfTrue="1" operator="greaterThan">
      <formula>0</formula>
    </cfRule>
  </conditionalFormatting>
  <conditionalFormatting sqref="P51:Q51">
    <cfRule type="cellIs" dxfId="7652" priority="1267" stopIfTrue="1" operator="lessThan">
      <formula>0</formula>
    </cfRule>
    <cfRule type="cellIs" dxfId="7651" priority="1268" stopIfTrue="1" operator="greaterThan">
      <formula>0</formula>
    </cfRule>
  </conditionalFormatting>
  <conditionalFormatting sqref="P51:Q51">
    <cfRule type="cellIs" dxfId="7650" priority="1265" stopIfTrue="1" operator="lessThan">
      <formula>0</formula>
    </cfRule>
    <cfRule type="cellIs" dxfId="7649" priority="1266" stopIfTrue="1" operator="greaterThan">
      <formula>0</formula>
    </cfRule>
  </conditionalFormatting>
  <conditionalFormatting sqref="P51:Q51">
    <cfRule type="cellIs" dxfId="7648" priority="1263" stopIfTrue="1" operator="lessThan">
      <formula>0</formula>
    </cfRule>
    <cfRule type="cellIs" dxfId="7647" priority="1264" stopIfTrue="1" operator="greaterThan">
      <formula>0</formula>
    </cfRule>
  </conditionalFormatting>
  <conditionalFormatting sqref="P51:Q51">
    <cfRule type="cellIs" dxfId="7646" priority="1261" stopIfTrue="1" operator="lessThan">
      <formula>0</formula>
    </cfRule>
    <cfRule type="cellIs" dxfId="7645" priority="1262" stopIfTrue="1" operator="greaterThan">
      <formula>0</formula>
    </cfRule>
  </conditionalFormatting>
  <conditionalFormatting sqref="P51:Q51">
    <cfRule type="cellIs" dxfId="7644" priority="1259" stopIfTrue="1" operator="lessThan">
      <formula>0</formula>
    </cfRule>
    <cfRule type="cellIs" dxfId="7643" priority="1260" stopIfTrue="1" operator="greaterThan">
      <formula>0</formula>
    </cfRule>
  </conditionalFormatting>
  <conditionalFormatting sqref="P51:Q51">
    <cfRule type="cellIs" dxfId="7642" priority="1257" stopIfTrue="1" operator="lessThan">
      <formula>0</formula>
    </cfRule>
    <cfRule type="cellIs" dxfId="7641" priority="1258" stopIfTrue="1" operator="greaterThan">
      <formula>0</formula>
    </cfRule>
  </conditionalFormatting>
  <conditionalFormatting sqref="P51:Q51">
    <cfRule type="cellIs" dxfId="7640" priority="1255" stopIfTrue="1" operator="lessThan">
      <formula>0</formula>
    </cfRule>
    <cfRule type="cellIs" dxfId="7639" priority="1256" stopIfTrue="1" operator="greaterThan">
      <formula>0</formula>
    </cfRule>
  </conditionalFormatting>
  <conditionalFormatting sqref="P51:Q51">
    <cfRule type="cellIs" dxfId="7638" priority="1253" stopIfTrue="1" operator="lessThan">
      <formula>0</formula>
    </cfRule>
    <cfRule type="cellIs" dxfId="7637" priority="1254" stopIfTrue="1" operator="greaterThan">
      <formula>0</formula>
    </cfRule>
  </conditionalFormatting>
  <conditionalFormatting sqref="P51:Q51">
    <cfRule type="cellIs" dxfId="7636" priority="1251" stopIfTrue="1" operator="lessThan">
      <formula>0</formula>
    </cfRule>
    <cfRule type="cellIs" dxfId="7635" priority="1252" stopIfTrue="1" operator="greaterThan">
      <formula>0</formula>
    </cfRule>
  </conditionalFormatting>
  <conditionalFormatting sqref="P51:Q51">
    <cfRule type="cellIs" dxfId="7634" priority="1249" stopIfTrue="1" operator="lessThan">
      <formula>0</formula>
    </cfRule>
    <cfRule type="cellIs" dxfId="7633" priority="1250" stopIfTrue="1" operator="greaterThan">
      <formula>0</formula>
    </cfRule>
  </conditionalFormatting>
  <conditionalFormatting sqref="P51:Q51">
    <cfRule type="cellIs" dxfId="7632" priority="1247" stopIfTrue="1" operator="lessThan">
      <formula>0</formula>
    </cfRule>
    <cfRule type="cellIs" dxfId="7631" priority="1248" stopIfTrue="1" operator="greaterThan">
      <formula>0</formula>
    </cfRule>
  </conditionalFormatting>
  <conditionalFormatting sqref="P51:Q51">
    <cfRule type="cellIs" dxfId="7630" priority="1245" stopIfTrue="1" operator="lessThan">
      <formula>0</formula>
    </cfRule>
    <cfRule type="cellIs" dxfId="7629" priority="1246" stopIfTrue="1" operator="greaterThan">
      <formula>0</formula>
    </cfRule>
  </conditionalFormatting>
  <conditionalFormatting sqref="P51:Q51">
    <cfRule type="cellIs" dxfId="7628" priority="1243" stopIfTrue="1" operator="lessThan">
      <formula>0</formula>
    </cfRule>
    <cfRule type="cellIs" dxfId="7627" priority="1244" stopIfTrue="1" operator="greaterThan">
      <formula>0</formula>
    </cfRule>
  </conditionalFormatting>
  <conditionalFormatting sqref="P51:Q51">
    <cfRule type="cellIs" dxfId="7626" priority="1241" stopIfTrue="1" operator="lessThan">
      <formula>0</formula>
    </cfRule>
    <cfRule type="cellIs" dxfId="7625" priority="1242" stopIfTrue="1" operator="greaterThan">
      <formula>0</formula>
    </cfRule>
  </conditionalFormatting>
  <conditionalFormatting sqref="P51:Q51">
    <cfRule type="cellIs" dxfId="7624" priority="1239" stopIfTrue="1" operator="lessThan">
      <formula>0</formula>
    </cfRule>
    <cfRule type="cellIs" dxfId="7623" priority="1240" stopIfTrue="1" operator="greaterThan">
      <formula>0</formula>
    </cfRule>
  </conditionalFormatting>
  <conditionalFormatting sqref="P51:Q51">
    <cfRule type="cellIs" dxfId="7622" priority="1237" stopIfTrue="1" operator="lessThan">
      <formula>0</formula>
    </cfRule>
    <cfRule type="cellIs" dxfId="7621" priority="1238" stopIfTrue="1" operator="greaterThan">
      <formula>0</formula>
    </cfRule>
  </conditionalFormatting>
  <conditionalFormatting sqref="P51:Q51">
    <cfRule type="cellIs" dxfId="7620" priority="1235" stopIfTrue="1" operator="lessThan">
      <formula>0</formula>
    </cfRule>
    <cfRule type="cellIs" dxfId="7619" priority="1236" stopIfTrue="1" operator="greaterThan">
      <formula>0</formula>
    </cfRule>
  </conditionalFormatting>
  <conditionalFormatting sqref="P51:Q51">
    <cfRule type="cellIs" dxfId="7618" priority="1233" stopIfTrue="1" operator="lessThan">
      <formula>0</formula>
    </cfRule>
    <cfRule type="cellIs" dxfId="7617" priority="1234" stopIfTrue="1" operator="greaterThan">
      <formula>0</formula>
    </cfRule>
  </conditionalFormatting>
  <conditionalFormatting sqref="P51:Q51">
    <cfRule type="cellIs" dxfId="7616" priority="1231" stopIfTrue="1" operator="lessThan">
      <formula>0</formula>
    </cfRule>
    <cfRule type="cellIs" dxfId="7615" priority="1232" stopIfTrue="1" operator="greaterThan">
      <formula>0</formula>
    </cfRule>
  </conditionalFormatting>
  <conditionalFormatting sqref="P51:Q51">
    <cfRule type="cellIs" dxfId="7614" priority="1229" stopIfTrue="1" operator="lessThan">
      <formula>0</formula>
    </cfRule>
    <cfRule type="cellIs" dxfId="7613" priority="1230" stopIfTrue="1" operator="greaterThan">
      <formula>0</formula>
    </cfRule>
  </conditionalFormatting>
  <conditionalFormatting sqref="P51:Q51">
    <cfRule type="cellIs" dxfId="7612" priority="1227" stopIfTrue="1" operator="lessThan">
      <formula>0</formula>
    </cfRule>
    <cfRule type="cellIs" dxfId="7611" priority="1228" stopIfTrue="1" operator="greaterThan">
      <formula>0</formula>
    </cfRule>
  </conditionalFormatting>
  <conditionalFormatting sqref="P51:Q51">
    <cfRule type="cellIs" dxfId="7610" priority="1225" stopIfTrue="1" operator="lessThan">
      <formula>0</formula>
    </cfRule>
    <cfRule type="cellIs" dxfId="7609" priority="1226" stopIfTrue="1" operator="greaterThan">
      <formula>0</formula>
    </cfRule>
  </conditionalFormatting>
  <conditionalFormatting sqref="P51:Q51">
    <cfRule type="cellIs" dxfId="7608" priority="1223" stopIfTrue="1" operator="lessThan">
      <formula>0</formula>
    </cfRule>
    <cfRule type="cellIs" dxfId="7607" priority="1224" stopIfTrue="1" operator="greaterThan">
      <formula>0</formula>
    </cfRule>
  </conditionalFormatting>
  <conditionalFormatting sqref="P51:Q51">
    <cfRule type="cellIs" dxfId="7606" priority="1221" stopIfTrue="1" operator="lessThan">
      <formula>0</formula>
    </cfRule>
    <cfRule type="cellIs" dxfId="7605" priority="1222" stopIfTrue="1" operator="greaterThan">
      <formula>0</formula>
    </cfRule>
  </conditionalFormatting>
  <conditionalFormatting sqref="P51:Q51">
    <cfRule type="cellIs" dxfId="7604" priority="1219" stopIfTrue="1" operator="lessThan">
      <formula>0</formula>
    </cfRule>
    <cfRule type="cellIs" dxfId="7603" priority="1220" stopIfTrue="1" operator="greaterThan">
      <formula>0</formula>
    </cfRule>
  </conditionalFormatting>
  <conditionalFormatting sqref="P51:Q51">
    <cfRule type="cellIs" dxfId="7602" priority="1217" stopIfTrue="1" operator="lessThan">
      <formula>0</formula>
    </cfRule>
    <cfRule type="cellIs" dxfId="7601" priority="1218" stopIfTrue="1" operator="greaterThan">
      <formula>0</formula>
    </cfRule>
  </conditionalFormatting>
  <conditionalFormatting sqref="P51:Q51">
    <cfRule type="cellIs" dxfId="7600" priority="1215" stopIfTrue="1" operator="lessThan">
      <formula>0</formula>
    </cfRule>
    <cfRule type="cellIs" dxfId="7599" priority="1216" stopIfTrue="1" operator="greaterThan">
      <formula>0</formula>
    </cfRule>
  </conditionalFormatting>
  <conditionalFormatting sqref="P51:Q51">
    <cfRule type="cellIs" dxfId="7598" priority="1213" stopIfTrue="1" operator="lessThan">
      <formula>0</formula>
    </cfRule>
    <cfRule type="cellIs" dxfId="7597" priority="1214" stopIfTrue="1" operator="greaterThan">
      <formula>0</formula>
    </cfRule>
  </conditionalFormatting>
  <conditionalFormatting sqref="P51:Q51">
    <cfRule type="cellIs" dxfId="7596" priority="1211" stopIfTrue="1" operator="lessThan">
      <formula>0</formula>
    </cfRule>
    <cfRule type="cellIs" dxfId="7595" priority="1212" stopIfTrue="1" operator="greaterThan">
      <formula>0</formula>
    </cfRule>
  </conditionalFormatting>
  <conditionalFormatting sqref="P51:Q51">
    <cfRule type="cellIs" dxfId="7594" priority="1209" stopIfTrue="1" operator="lessThan">
      <formula>0</formula>
    </cfRule>
    <cfRule type="cellIs" dxfId="7593" priority="1210" stopIfTrue="1" operator="greaterThan">
      <formula>0</formula>
    </cfRule>
  </conditionalFormatting>
  <conditionalFormatting sqref="P51:Q51">
    <cfRule type="cellIs" dxfId="7592" priority="1207" stopIfTrue="1" operator="lessThan">
      <formula>0</formula>
    </cfRule>
    <cfRule type="cellIs" dxfId="7591" priority="1208" stopIfTrue="1" operator="greaterThan">
      <formula>0</formula>
    </cfRule>
  </conditionalFormatting>
  <conditionalFormatting sqref="P51:Q51">
    <cfRule type="cellIs" dxfId="7590" priority="1205" stopIfTrue="1" operator="lessThan">
      <formula>0</formula>
    </cfRule>
    <cfRule type="cellIs" dxfId="7589" priority="1206" stopIfTrue="1" operator="greaterThan">
      <formula>0</formula>
    </cfRule>
  </conditionalFormatting>
  <conditionalFormatting sqref="P51:Q51">
    <cfRule type="cellIs" dxfId="7588" priority="1203" stopIfTrue="1" operator="lessThan">
      <formula>0</formula>
    </cfRule>
    <cfRule type="cellIs" dxfId="7587" priority="1204" stopIfTrue="1" operator="greaterThan">
      <formula>0</formula>
    </cfRule>
  </conditionalFormatting>
  <conditionalFormatting sqref="P53:Q53">
    <cfRule type="cellIs" dxfId="7586" priority="1201" stopIfTrue="1" operator="lessThan">
      <formula>0</formula>
    </cfRule>
    <cfRule type="cellIs" dxfId="7585" priority="1202" stopIfTrue="1" operator="greaterThan">
      <formula>0</formula>
    </cfRule>
  </conditionalFormatting>
  <conditionalFormatting sqref="P53:Q53">
    <cfRule type="cellIs" dxfId="7584" priority="1199" stopIfTrue="1" operator="lessThan">
      <formula>0</formula>
    </cfRule>
    <cfRule type="cellIs" dxfId="7583" priority="1200" stopIfTrue="1" operator="greaterThan">
      <formula>0</formula>
    </cfRule>
  </conditionalFormatting>
  <conditionalFormatting sqref="P53:Q53">
    <cfRule type="cellIs" dxfId="7582" priority="1197" stopIfTrue="1" operator="lessThan">
      <formula>0</formula>
    </cfRule>
    <cfRule type="cellIs" dxfId="7581" priority="1198" stopIfTrue="1" operator="greaterThan">
      <formula>0</formula>
    </cfRule>
  </conditionalFormatting>
  <conditionalFormatting sqref="P53:Q53">
    <cfRule type="cellIs" dxfId="7580" priority="1195" stopIfTrue="1" operator="lessThan">
      <formula>0</formula>
    </cfRule>
    <cfRule type="cellIs" dxfId="7579" priority="1196" stopIfTrue="1" operator="greaterThan">
      <formula>0</formula>
    </cfRule>
  </conditionalFormatting>
  <conditionalFormatting sqref="P53:Q53">
    <cfRule type="cellIs" dxfId="7578" priority="1193" stopIfTrue="1" operator="lessThan">
      <formula>0</formula>
    </cfRule>
    <cfRule type="cellIs" dxfId="7577" priority="1194" stopIfTrue="1" operator="greaterThan">
      <formula>0</formula>
    </cfRule>
  </conditionalFormatting>
  <conditionalFormatting sqref="P53:Q53">
    <cfRule type="cellIs" dxfId="7576" priority="1191" stopIfTrue="1" operator="lessThan">
      <formula>0</formula>
    </cfRule>
    <cfRule type="cellIs" dxfId="7575" priority="1192" stopIfTrue="1" operator="greaterThan">
      <formula>0</formula>
    </cfRule>
  </conditionalFormatting>
  <conditionalFormatting sqref="P53:Q53">
    <cfRule type="cellIs" dxfId="7574" priority="1189" stopIfTrue="1" operator="lessThan">
      <formula>0</formula>
    </cfRule>
    <cfRule type="cellIs" dxfId="7573" priority="1190" stopIfTrue="1" operator="greaterThan">
      <formula>0</formula>
    </cfRule>
  </conditionalFormatting>
  <conditionalFormatting sqref="P53:Q53">
    <cfRule type="cellIs" dxfId="7572" priority="1187" stopIfTrue="1" operator="lessThan">
      <formula>0</formula>
    </cfRule>
    <cfRule type="cellIs" dxfId="7571" priority="1188" stopIfTrue="1" operator="greaterThan">
      <formula>0</formula>
    </cfRule>
  </conditionalFormatting>
  <conditionalFormatting sqref="P53:Q53">
    <cfRule type="cellIs" dxfId="7570" priority="1185" stopIfTrue="1" operator="lessThan">
      <formula>0</formula>
    </cfRule>
    <cfRule type="cellIs" dxfId="7569" priority="1186" stopIfTrue="1" operator="greaterThan">
      <formula>0</formula>
    </cfRule>
  </conditionalFormatting>
  <conditionalFormatting sqref="P53:Q53">
    <cfRule type="cellIs" dxfId="7568" priority="1183" stopIfTrue="1" operator="lessThan">
      <formula>0</formula>
    </cfRule>
    <cfRule type="cellIs" dxfId="7567" priority="1184" stopIfTrue="1" operator="greaterThan">
      <formula>0</formula>
    </cfRule>
  </conditionalFormatting>
  <conditionalFormatting sqref="P53:Q53">
    <cfRule type="cellIs" dxfId="7566" priority="1181" stopIfTrue="1" operator="lessThan">
      <formula>0</formula>
    </cfRule>
    <cfRule type="cellIs" dxfId="7565" priority="1182" stopIfTrue="1" operator="greaterThan">
      <formula>0</formula>
    </cfRule>
  </conditionalFormatting>
  <conditionalFormatting sqref="P53:Q53">
    <cfRule type="cellIs" dxfId="7564" priority="1179" stopIfTrue="1" operator="lessThan">
      <formula>0</formula>
    </cfRule>
    <cfRule type="cellIs" dxfId="7563" priority="1180" stopIfTrue="1" operator="greaterThan">
      <formula>0</formula>
    </cfRule>
  </conditionalFormatting>
  <conditionalFormatting sqref="P53:Q53">
    <cfRule type="cellIs" dxfId="7562" priority="1177" stopIfTrue="1" operator="lessThan">
      <formula>0</formula>
    </cfRule>
    <cfRule type="cellIs" dxfId="7561" priority="1178" stopIfTrue="1" operator="greaterThan">
      <formula>0</formula>
    </cfRule>
  </conditionalFormatting>
  <conditionalFormatting sqref="P53:Q53">
    <cfRule type="cellIs" dxfId="7560" priority="1175" stopIfTrue="1" operator="lessThan">
      <formula>0</formula>
    </cfRule>
    <cfRule type="cellIs" dxfId="7559" priority="1176" stopIfTrue="1" operator="greaterThan">
      <formula>0</formula>
    </cfRule>
  </conditionalFormatting>
  <conditionalFormatting sqref="P53:Q53">
    <cfRule type="cellIs" dxfId="7558" priority="1173" stopIfTrue="1" operator="lessThan">
      <formula>0</formula>
    </cfRule>
    <cfRule type="cellIs" dxfId="7557" priority="1174" stopIfTrue="1" operator="greaterThan">
      <formula>0</formula>
    </cfRule>
  </conditionalFormatting>
  <conditionalFormatting sqref="P53:Q53">
    <cfRule type="cellIs" dxfId="7556" priority="1171" stopIfTrue="1" operator="lessThan">
      <formula>0</formula>
    </cfRule>
    <cfRule type="cellIs" dxfId="7555" priority="1172" stopIfTrue="1" operator="greaterThan">
      <formula>0</formula>
    </cfRule>
  </conditionalFormatting>
  <conditionalFormatting sqref="P53:Q53">
    <cfRule type="cellIs" dxfId="7554" priority="1169" stopIfTrue="1" operator="lessThan">
      <formula>0</formula>
    </cfRule>
    <cfRule type="cellIs" dxfId="7553" priority="1170" stopIfTrue="1" operator="greaterThan">
      <formula>0</formula>
    </cfRule>
  </conditionalFormatting>
  <conditionalFormatting sqref="P53:Q53">
    <cfRule type="cellIs" dxfId="7552" priority="1167" stopIfTrue="1" operator="lessThan">
      <formula>0</formula>
    </cfRule>
    <cfRule type="cellIs" dxfId="7551" priority="1168" stopIfTrue="1" operator="greaterThan">
      <formula>0</formula>
    </cfRule>
  </conditionalFormatting>
  <conditionalFormatting sqref="P53:Q53">
    <cfRule type="cellIs" dxfId="7550" priority="1165" stopIfTrue="1" operator="lessThan">
      <formula>0</formula>
    </cfRule>
    <cfRule type="cellIs" dxfId="7549" priority="1166" stopIfTrue="1" operator="greaterThan">
      <formula>0</formula>
    </cfRule>
  </conditionalFormatting>
  <conditionalFormatting sqref="P53:Q53">
    <cfRule type="cellIs" dxfId="7548" priority="1163" stopIfTrue="1" operator="lessThan">
      <formula>0</formula>
    </cfRule>
    <cfRule type="cellIs" dxfId="7547" priority="1164" stopIfTrue="1" operator="greaterThan">
      <formula>0</formula>
    </cfRule>
  </conditionalFormatting>
  <conditionalFormatting sqref="P53:Q53">
    <cfRule type="cellIs" dxfId="7546" priority="1161" stopIfTrue="1" operator="lessThan">
      <formula>0</formula>
    </cfRule>
    <cfRule type="cellIs" dxfId="7545" priority="1162" stopIfTrue="1" operator="greaterThan">
      <formula>0</formula>
    </cfRule>
  </conditionalFormatting>
  <conditionalFormatting sqref="P53:Q53">
    <cfRule type="cellIs" dxfId="7544" priority="1159" stopIfTrue="1" operator="lessThan">
      <formula>0</formula>
    </cfRule>
    <cfRule type="cellIs" dxfId="7543" priority="1160" stopIfTrue="1" operator="greaterThan">
      <formula>0</formula>
    </cfRule>
  </conditionalFormatting>
  <conditionalFormatting sqref="P53:Q53">
    <cfRule type="cellIs" dxfId="7542" priority="1157" stopIfTrue="1" operator="lessThan">
      <formula>0</formula>
    </cfRule>
    <cfRule type="cellIs" dxfId="7541" priority="1158" stopIfTrue="1" operator="greaterThan">
      <formula>0</formula>
    </cfRule>
  </conditionalFormatting>
  <conditionalFormatting sqref="P53:Q53">
    <cfRule type="cellIs" dxfId="7540" priority="1155" stopIfTrue="1" operator="lessThan">
      <formula>0</formula>
    </cfRule>
    <cfRule type="cellIs" dxfId="7539" priority="1156" stopIfTrue="1" operator="greaterThan">
      <formula>0</formula>
    </cfRule>
  </conditionalFormatting>
  <conditionalFormatting sqref="P53:Q53">
    <cfRule type="cellIs" dxfId="7538" priority="1153" stopIfTrue="1" operator="lessThan">
      <formula>0</formula>
    </cfRule>
    <cfRule type="cellIs" dxfId="7537" priority="1154" stopIfTrue="1" operator="greaterThan">
      <formula>0</formula>
    </cfRule>
  </conditionalFormatting>
  <conditionalFormatting sqref="P53:Q53">
    <cfRule type="cellIs" dxfId="7536" priority="1151" stopIfTrue="1" operator="lessThan">
      <formula>0</formula>
    </cfRule>
    <cfRule type="cellIs" dxfId="7535" priority="1152" stopIfTrue="1" operator="greaterThan">
      <formula>0</formula>
    </cfRule>
  </conditionalFormatting>
  <conditionalFormatting sqref="P53:Q53">
    <cfRule type="cellIs" dxfId="7534" priority="1149" stopIfTrue="1" operator="lessThan">
      <formula>0</formula>
    </cfRule>
    <cfRule type="cellIs" dxfId="7533" priority="1150" stopIfTrue="1" operator="greaterThan">
      <formula>0</formula>
    </cfRule>
  </conditionalFormatting>
  <conditionalFormatting sqref="P53:Q53">
    <cfRule type="cellIs" dxfId="7532" priority="1147" stopIfTrue="1" operator="lessThan">
      <formula>0</formula>
    </cfRule>
    <cfRule type="cellIs" dxfId="7531" priority="1148" stopIfTrue="1" operator="greaterThan">
      <formula>0</formula>
    </cfRule>
  </conditionalFormatting>
  <conditionalFormatting sqref="P53:Q53">
    <cfRule type="cellIs" dxfId="7530" priority="1145" stopIfTrue="1" operator="lessThan">
      <formula>0</formula>
    </cfRule>
    <cfRule type="cellIs" dxfId="7529" priority="1146" stopIfTrue="1" operator="greaterThan">
      <formula>0</formula>
    </cfRule>
  </conditionalFormatting>
  <conditionalFormatting sqref="P53:Q53">
    <cfRule type="cellIs" dxfId="7528" priority="1143" stopIfTrue="1" operator="lessThan">
      <formula>0</formula>
    </cfRule>
    <cfRule type="cellIs" dxfId="7527" priority="1144" stopIfTrue="1" operator="greaterThan">
      <formula>0</formula>
    </cfRule>
  </conditionalFormatting>
  <conditionalFormatting sqref="P53:Q53">
    <cfRule type="cellIs" dxfId="7526" priority="1141" stopIfTrue="1" operator="lessThan">
      <formula>0</formula>
    </cfRule>
    <cfRule type="cellIs" dxfId="7525" priority="1142" stopIfTrue="1" operator="greaterThan">
      <formula>0</formula>
    </cfRule>
  </conditionalFormatting>
  <conditionalFormatting sqref="P53:Q53">
    <cfRule type="cellIs" dxfId="7524" priority="1139" stopIfTrue="1" operator="lessThan">
      <formula>0</formula>
    </cfRule>
    <cfRule type="cellIs" dxfId="7523" priority="1140" stopIfTrue="1" operator="greaterThan">
      <formula>0</formula>
    </cfRule>
  </conditionalFormatting>
  <conditionalFormatting sqref="P53:Q53">
    <cfRule type="cellIs" dxfId="7522" priority="1137" stopIfTrue="1" operator="lessThan">
      <formula>0</formula>
    </cfRule>
    <cfRule type="cellIs" dxfId="7521" priority="1138" stopIfTrue="1" operator="greaterThan">
      <formula>0</formula>
    </cfRule>
  </conditionalFormatting>
  <conditionalFormatting sqref="P53:Q53">
    <cfRule type="cellIs" dxfId="7520" priority="1135" stopIfTrue="1" operator="lessThan">
      <formula>0</formula>
    </cfRule>
    <cfRule type="cellIs" dxfId="7519" priority="1136" stopIfTrue="1" operator="greaterThan">
      <formula>0</formula>
    </cfRule>
  </conditionalFormatting>
  <conditionalFormatting sqref="P53:Q53">
    <cfRule type="cellIs" dxfId="7518" priority="1133" stopIfTrue="1" operator="lessThan">
      <formula>0</formula>
    </cfRule>
    <cfRule type="cellIs" dxfId="7517" priority="1134" stopIfTrue="1" operator="greaterThan">
      <formula>0</formula>
    </cfRule>
  </conditionalFormatting>
  <conditionalFormatting sqref="P53:Q53">
    <cfRule type="cellIs" dxfId="7516" priority="1131" stopIfTrue="1" operator="lessThan">
      <formula>0</formula>
    </cfRule>
    <cfRule type="cellIs" dxfId="7515" priority="1132" stopIfTrue="1" operator="greaterThan">
      <formula>0</formula>
    </cfRule>
  </conditionalFormatting>
  <conditionalFormatting sqref="P53:Q53">
    <cfRule type="cellIs" dxfId="7514" priority="1129" stopIfTrue="1" operator="lessThan">
      <formula>0</formula>
    </cfRule>
    <cfRule type="cellIs" dxfId="7513" priority="1130" stopIfTrue="1" operator="greaterThan">
      <formula>0</formula>
    </cfRule>
  </conditionalFormatting>
  <conditionalFormatting sqref="P53:Q53">
    <cfRule type="cellIs" dxfId="7512" priority="1127" stopIfTrue="1" operator="lessThan">
      <formula>0</formula>
    </cfRule>
    <cfRule type="cellIs" dxfId="7511" priority="1128" stopIfTrue="1" operator="greaterThan">
      <formula>0</formula>
    </cfRule>
  </conditionalFormatting>
  <conditionalFormatting sqref="P53:Q53">
    <cfRule type="cellIs" dxfId="7510" priority="1125" stopIfTrue="1" operator="lessThan">
      <formula>0</formula>
    </cfRule>
    <cfRule type="cellIs" dxfId="7509" priority="1126" stopIfTrue="1" operator="greaterThan">
      <formula>0</formula>
    </cfRule>
  </conditionalFormatting>
  <conditionalFormatting sqref="P53:Q53">
    <cfRule type="cellIs" dxfId="7508" priority="1123" stopIfTrue="1" operator="lessThan">
      <formula>0</formula>
    </cfRule>
    <cfRule type="cellIs" dxfId="7507" priority="1124" stopIfTrue="1" operator="greaterThan">
      <formula>0</formula>
    </cfRule>
  </conditionalFormatting>
  <conditionalFormatting sqref="P53:Q53">
    <cfRule type="cellIs" dxfId="7506" priority="1121" stopIfTrue="1" operator="lessThan">
      <formula>0</formula>
    </cfRule>
    <cfRule type="cellIs" dxfId="7505" priority="1122" stopIfTrue="1" operator="greaterThan">
      <formula>0</formula>
    </cfRule>
  </conditionalFormatting>
  <conditionalFormatting sqref="P53:Q53">
    <cfRule type="cellIs" dxfId="7504" priority="1119" stopIfTrue="1" operator="lessThan">
      <formula>0</formula>
    </cfRule>
    <cfRule type="cellIs" dxfId="7503" priority="1120" stopIfTrue="1" operator="greaterThan">
      <formula>0</formula>
    </cfRule>
  </conditionalFormatting>
  <conditionalFormatting sqref="P55:Q55">
    <cfRule type="cellIs" dxfId="7502" priority="1117" stopIfTrue="1" operator="lessThan">
      <formula>0</formula>
    </cfRule>
    <cfRule type="cellIs" dxfId="7501" priority="1118" stopIfTrue="1" operator="greaterThan">
      <formula>0</formula>
    </cfRule>
  </conditionalFormatting>
  <conditionalFormatting sqref="P55:Q55">
    <cfRule type="cellIs" dxfId="7500" priority="1115" stopIfTrue="1" operator="lessThan">
      <formula>0</formula>
    </cfRule>
    <cfRule type="cellIs" dxfId="7499" priority="1116" stopIfTrue="1" operator="greaterThan">
      <formula>0</formula>
    </cfRule>
  </conditionalFormatting>
  <conditionalFormatting sqref="P55:Q55">
    <cfRule type="cellIs" dxfId="7498" priority="1113" stopIfTrue="1" operator="lessThan">
      <formula>0</formula>
    </cfRule>
    <cfRule type="cellIs" dxfId="7497" priority="1114" stopIfTrue="1" operator="greaterThan">
      <formula>0</formula>
    </cfRule>
  </conditionalFormatting>
  <conditionalFormatting sqref="P55:Q55">
    <cfRule type="cellIs" dxfId="7496" priority="1111" stopIfTrue="1" operator="lessThan">
      <formula>0</formula>
    </cfRule>
    <cfRule type="cellIs" dxfId="7495" priority="1112" stopIfTrue="1" operator="greaterThan">
      <formula>0</formula>
    </cfRule>
  </conditionalFormatting>
  <conditionalFormatting sqref="P55:Q55">
    <cfRule type="cellIs" dxfId="7494" priority="1109" stopIfTrue="1" operator="lessThan">
      <formula>0</formula>
    </cfRule>
    <cfRule type="cellIs" dxfId="7493" priority="1110" stopIfTrue="1" operator="greaterThan">
      <formula>0</formula>
    </cfRule>
  </conditionalFormatting>
  <conditionalFormatting sqref="P55:Q55">
    <cfRule type="cellIs" dxfId="7492" priority="1107" stopIfTrue="1" operator="lessThan">
      <formula>0</formula>
    </cfRule>
    <cfRule type="cellIs" dxfId="7491" priority="1108" stopIfTrue="1" operator="greaterThan">
      <formula>0</formula>
    </cfRule>
  </conditionalFormatting>
  <conditionalFormatting sqref="P55:Q55">
    <cfRule type="cellIs" dxfId="7490" priority="1105" stopIfTrue="1" operator="lessThan">
      <formula>0</formula>
    </cfRule>
    <cfRule type="cellIs" dxfId="7489" priority="1106" stopIfTrue="1" operator="greaterThan">
      <formula>0</formula>
    </cfRule>
  </conditionalFormatting>
  <conditionalFormatting sqref="P55:Q55">
    <cfRule type="cellIs" dxfId="7488" priority="1103" stopIfTrue="1" operator="lessThan">
      <formula>0</formula>
    </cfRule>
    <cfRule type="cellIs" dxfId="7487" priority="1104" stopIfTrue="1" operator="greaterThan">
      <formula>0</formula>
    </cfRule>
  </conditionalFormatting>
  <conditionalFormatting sqref="P55:Q55">
    <cfRule type="cellIs" dxfId="7486" priority="1101" stopIfTrue="1" operator="lessThan">
      <formula>0</formula>
    </cfRule>
    <cfRule type="cellIs" dxfId="7485" priority="1102" stopIfTrue="1" operator="greaterThan">
      <formula>0</formula>
    </cfRule>
  </conditionalFormatting>
  <conditionalFormatting sqref="P55:Q55">
    <cfRule type="cellIs" dxfId="7484" priority="1099" stopIfTrue="1" operator="lessThan">
      <formula>0</formula>
    </cfRule>
    <cfRule type="cellIs" dxfId="7483" priority="1100" stopIfTrue="1" operator="greaterThan">
      <formula>0</formula>
    </cfRule>
  </conditionalFormatting>
  <conditionalFormatting sqref="P55:Q55">
    <cfRule type="cellIs" dxfId="7482" priority="1097" stopIfTrue="1" operator="lessThan">
      <formula>0</formula>
    </cfRule>
    <cfRule type="cellIs" dxfId="7481" priority="1098" stopIfTrue="1" operator="greaterThan">
      <formula>0</formula>
    </cfRule>
  </conditionalFormatting>
  <conditionalFormatting sqref="P55:Q55">
    <cfRule type="cellIs" dxfId="7480" priority="1095" stopIfTrue="1" operator="lessThan">
      <formula>0</formula>
    </cfRule>
    <cfRule type="cellIs" dxfId="7479" priority="1096" stopIfTrue="1" operator="greaterThan">
      <formula>0</formula>
    </cfRule>
  </conditionalFormatting>
  <conditionalFormatting sqref="P55:Q55">
    <cfRule type="cellIs" dxfId="7478" priority="1093" stopIfTrue="1" operator="lessThan">
      <formula>0</formula>
    </cfRule>
    <cfRule type="cellIs" dxfId="7477" priority="1094" stopIfTrue="1" operator="greaterThan">
      <formula>0</formula>
    </cfRule>
  </conditionalFormatting>
  <conditionalFormatting sqref="P55:Q55">
    <cfRule type="cellIs" dxfId="7476" priority="1091" stopIfTrue="1" operator="lessThan">
      <formula>0</formula>
    </cfRule>
    <cfRule type="cellIs" dxfId="7475" priority="1092" stopIfTrue="1" operator="greaterThan">
      <formula>0</formula>
    </cfRule>
  </conditionalFormatting>
  <conditionalFormatting sqref="P55:Q55">
    <cfRule type="cellIs" dxfId="7474" priority="1089" stopIfTrue="1" operator="lessThan">
      <formula>0</formula>
    </cfRule>
    <cfRule type="cellIs" dxfId="7473" priority="1090" stopIfTrue="1" operator="greaterThan">
      <formula>0</formula>
    </cfRule>
  </conditionalFormatting>
  <conditionalFormatting sqref="P55:Q55">
    <cfRule type="cellIs" dxfId="7472" priority="1087" stopIfTrue="1" operator="lessThan">
      <formula>0</formula>
    </cfRule>
    <cfRule type="cellIs" dxfId="7471" priority="1088" stopIfTrue="1" operator="greaterThan">
      <formula>0</formula>
    </cfRule>
  </conditionalFormatting>
  <conditionalFormatting sqref="P55:Q55">
    <cfRule type="cellIs" dxfId="7470" priority="1085" stopIfTrue="1" operator="lessThan">
      <formula>0</formula>
    </cfRule>
    <cfRule type="cellIs" dxfId="7469" priority="1086" stopIfTrue="1" operator="greaterThan">
      <formula>0</formula>
    </cfRule>
  </conditionalFormatting>
  <conditionalFormatting sqref="P55:Q55">
    <cfRule type="cellIs" dxfId="7468" priority="1083" stopIfTrue="1" operator="lessThan">
      <formula>0</formula>
    </cfRule>
    <cfRule type="cellIs" dxfId="7467" priority="1084" stopIfTrue="1" operator="greaterThan">
      <formula>0</formula>
    </cfRule>
  </conditionalFormatting>
  <conditionalFormatting sqref="P55:Q55">
    <cfRule type="cellIs" dxfId="7466" priority="1081" stopIfTrue="1" operator="lessThan">
      <formula>0</formula>
    </cfRule>
    <cfRule type="cellIs" dxfId="7465" priority="1082" stopIfTrue="1" operator="greaterThan">
      <formula>0</formula>
    </cfRule>
  </conditionalFormatting>
  <conditionalFormatting sqref="P55:Q55">
    <cfRule type="cellIs" dxfId="7464" priority="1079" stopIfTrue="1" operator="lessThan">
      <formula>0</formula>
    </cfRule>
    <cfRule type="cellIs" dxfId="7463" priority="1080" stopIfTrue="1" operator="greaterThan">
      <formula>0</formula>
    </cfRule>
  </conditionalFormatting>
  <conditionalFormatting sqref="P55:Q55">
    <cfRule type="cellIs" dxfId="7462" priority="1077" stopIfTrue="1" operator="lessThan">
      <formula>0</formula>
    </cfRule>
    <cfRule type="cellIs" dxfId="7461" priority="1078" stopIfTrue="1" operator="greaterThan">
      <formula>0</formula>
    </cfRule>
  </conditionalFormatting>
  <conditionalFormatting sqref="P55:Q55">
    <cfRule type="cellIs" dxfId="7460" priority="1075" stopIfTrue="1" operator="lessThan">
      <formula>0</formula>
    </cfRule>
    <cfRule type="cellIs" dxfId="7459" priority="1076" stopIfTrue="1" operator="greaterThan">
      <formula>0</formula>
    </cfRule>
  </conditionalFormatting>
  <conditionalFormatting sqref="P55:Q55">
    <cfRule type="cellIs" dxfId="7458" priority="1073" stopIfTrue="1" operator="lessThan">
      <formula>0</formula>
    </cfRule>
    <cfRule type="cellIs" dxfId="7457" priority="1074" stopIfTrue="1" operator="greaterThan">
      <formula>0</formula>
    </cfRule>
  </conditionalFormatting>
  <conditionalFormatting sqref="P55:Q55">
    <cfRule type="cellIs" dxfId="7456" priority="1071" stopIfTrue="1" operator="lessThan">
      <formula>0</formula>
    </cfRule>
    <cfRule type="cellIs" dxfId="7455" priority="1072" stopIfTrue="1" operator="greaterThan">
      <formula>0</formula>
    </cfRule>
  </conditionalFormatting>
  <conditionalFormatting sqref="P55:Q55">
    <cfRule type="cellIs" dxfId="7454" priority="1069" stopIfTrue="1" operator="lessThan">
      <formula>0</formula>
    </cfRule>
    <cfRule type="cellIs" dxfId="7453" priority="1070" stopIfTrue="1" operator="greaterThan">
      <formula>0</formula>
    </cfRule>
  </conditionalFormatting>
  <conditionalFormatting sqref="P55:Q55">
    <cfRule type="cellIs" dxfId="7452" priority="1067" stopIfTrue="1" operator="lessThan">
      <formula>0</formula>
    </cfRule>
    <cfRule type="cellIs" dxfId="7451" priority="1068" stopIfTrue="1" operator="greaterThan">
      <formula>0</formula>
    </cfRule>
  </conditionalFormatting>
  <conditionalFormatting sqref="P55:Q55">
    <cfRule type="cellIs" dxfId="7450" priority="1065" stopIfTrue="1" operator="lessThan">
      <formula>0</formula>
    </cfRule>
    <cfRule type="cellIs" dxfId="7449" priority="1066" stopIfTrue="1" operator="greaterThan">
      <formula>0</formula>
    </cfRule>
  </conditionalFormatting>
  <conditionalFormatting sqref="P55:Q55">
    <cfRule type="cellIs" dxfId="7448" priority="1063" stopIfTrue="1" operator="lessThan">
      <formula>0</formula>
    </cfRule>
    <cfRule type="cellIs" dxfId="7447" priority="1064" stopIfTrue="1" operator="greaterThan">
      <formula>0</formula>
    </cfRule>
  </conditionalFormatting>
  <conditionalFormatting sqref="P55:Q55">
    <cfRule type="cellIs" dxfId="7446" priority="1061" stopIfTrue="1" operator="lessThan">
      <formula>0</formula>
    </cfRule>
    <cfRule type="cellIs" dxfId="7445" priority="1062" stopIfTrue="1" operator="greaterThan">
      <formula>0</formula>
    </cfRule>
  </conditionalFormatting>
  <conditionalFormatting sqref="P55:Q55">
    <cfRule type="cellIs" dxfId="7444" priority="1059" stopIfTrue="1" operator="lessThan">
      <formula>0</formula>
    </cfRule>
    <cfRule type="cellIs" dxfId="7443" priority="1060" stopIfTrue="1" operator="greaterThan">
      <formula>0</formula>
    </cfRule>
  </conditionalFormatting>
  <conditionalFormatting sqref="P55:Q55">
    <cfRule type="cellIs" dxfId="7442" priority="1057" stopIfTrue="1" operator="lessThan">
      <formula>0</formula>
    </cfRule>
    <cfRule type="cellIs" dxfId="7441" priority="1058" stopIfTrue="1" operator="greaterThan">
      <formula>0</formula>
    </cfRule>
  </conditionalFormatting>
  <conditionalFormatting sqref="P55:Q55">
    <cfRule type="cellIs" dxfId="7440" priority="1055" stopIfTrue="1" operator="lessThan">
      <formula>0</formula>
    </cfRule>
    <cfRule type="cellIs" dxfId="7439" priority="1056" stopIfTrue="1" operator="greaterThan">
      <formula>0</formula>
    </cfRule>
  </conditionalFormatting>
  <conditionalFormatting sqref="P55:Q55">
    <cfRule type="cellIs" dxfId="7438" priority="1053" stopIfTrue="1" operator="lessThan">
      <formula>0</formula>
    </cfRule>
    <cfRule type="cellIs" dxfId="7437" priority="1054" stopIfTrue="1" operator="greaterThan">
      <formula>0</formula>
    </cfRule>
  </conditionalFormatting>
  <conditionalFormatting sqref="P55:Q55">
    <cfRule type="cellIs" dxfId="7436" priority="1051" stopIfTrue="1" operator="lessThan">
      <formula>0</formula>
    </cfRule>
    <cfRule type="cellIs" dxfId="7435" priority="1052" stopIfTrue="1" operator="greaterThan">
      <formula>0</formula>
    </cfRule>
  </conditionalFormatting>
  <conditionalFormatting sqref="P55:Q55">
    <cfRule type="cellIs" dxfId="7434" priority="1049" stopIfTrue="1" operator="lessThan">
      <formula>0</formula>
    </cfRule>
    <cfRule type="cellIs" dxfId="7433" priority="1050" stopIfTrue="1" operator="greaterThan">
      <formula>0</formula>
    </cfRule>
  </conditionalFormatting>
  <conditionalFormatting sqref="P55:Q55">
    <cfRule type="cellIs" dxfId="7432" priority="1047" stopIfTrue="1" operator="lessThan">
      <formula>0</formula>
    </cfRule>
    <cfRule type="cellIs" dxfId="7431" priority="1048" stopIfTrue="1" operator="greaterThan">
      <formula>0</formula>
    </cfRule>
  </conditionalFormatting>
  <conditionalFormatting sqref="P55:Q55">
    <cfRule type="cellIs" dxfId="7430" priority="1045" stopIfTrue="1" operator="lessThan">
      <formula>0</formula>
    </cfRule>
    <cfRule type="cellIs" dxfId="7429" priority="1046" stopIfTrue="1" operator="greaterThan">
      <formula>0</formula>
    </cfRule>
  </conditionalFormatting>
  <conditionalFormatting sqref="P55:Q55">
    <cfRule type="cellIs" dxfId="7428" priority="1043" stopIfTrue="1" operator="lessThan">
      <formula>0</formula>
    </cfRule>
    <cfRule type="cellIs" dxfId="7427" priority="1044" stopIfTrue="1" operator="greaterThan">
      <formula>0</formula>
    </cfRule>
  </conditionalFormatting>
  <conditionalFormatting sqref="P55:Q55">
    <cfRule type="cellIs" dxfId="7426" priority="1041" stopIfTrue="1" operator="lessThan">
      <formula>0</formula>
    </cfRule>
    <cfRule type="cellIs" dxfId="7425" priority="1042" stopIfTrue="1" operator="greaterThan">
      <formula>0</formula>
    </cfRule>
  </conditionalFormatting>
  <conditionalFormatting sqref="P55:Q55">
    <cfRule type="cellIs" dxfId="7424" priority="1039" stopIfTrue="1" operator="lessThan">
      <formula>0</formula>
    </cfRule>
    <cfRule type="cellIs" dxfId="7423" priority="1040" stopIfTrue="1" operator="greaterThan">
      <formula>0</formula>
    </cfRule>
  </conditionalFormatting>
  <conditionalFormatting sqref="P55:Q55">
    <cfRule type="cellIs" dxfId="7422" priority="1037" stopIfTrue="1" operator="lessThan">
      <formula>0</formula>
    </cfRule>
    <cfRule type="cellIs" dxfId="7421" priority="1038" stopIfTrue="1" operator="greaterThan">
      <formula>0</formula>
    </cfRule>
  </conditionalFormatting>
  <conditionalFormatting sqref="P55:Q55">
    <cfRule type="cellIs" dxfId="7420" priority="1035" stopIfTrue="1" operator="lessThan">
      <formula>0</formula>
    </cfRule>
    <cfRule type="cellIs" dxfId="7419" priority="1036" stopIfTrue="1" operator="greaterThan">
      <formula>0</formula>
    </cfRule>
  </conditionalFormatting>
  <conditionalFormatting sqref="P57:Q57">
    <cfRule type="cellIs" dxfId="7418" priority="1033" stopIfTrue="1" operator="lessThan">
      <formula>0</formula>
    </cfRule>
    <cfRule type="cellIs" dxfId="7417" priority="1034" stopIfTrue="1" operator="greaterThan">
      <formula>0</formula>
    </cfRule>
  </conditionalFormatting>
  <conditionalFormatting sqref="P57:Q57">
    <cfRule type="cellIs" dxfId="7416" priority="1031" stopIfTrue="1" operator="lessThan">
      <formula>0</formula>
    </cfRule>
    <cfRule type="cellIs" dxfId="7415" priority="1032" stopIfTrue="1" operator="greaterThan">
      <formula>0</formula>
    </cfRule>
  </conditionalFormatting>
  <conditionalFormatting sqref="P57:Q57">
    <cfRule type="cellIs" dxfId="7414" priority="1029" stopIfTrue="1" operator="lessThan">
      <formula>0</formula>
    </cfRule>
    <cfRule type="cellIs" dxfId="7413" priority="1030" stopIfTrue="1" operator="greaterThan">
      <formula>0</formula>
    </cfRule>
  </conditionalFormatting>
  <conditionalFormatting sqref="P57:Q57">
    <cfRule type="cellIs" dxfId="7412" priority="1027" stopIfTrue="1" operator="lessThan">
      <formula>0</formula>
    </cfRule>
    <cfRule type="cellIs" dxfId="7411" priority="1028" stopIfTrue="1" operator="greaterThan">
      <formula>0</formula>
    </cfRule>
  </conditionalFormatting>
  <conditionalFormatting sqref="P57:Q57">
    <cfRule type="cellIs" dxfId="7410" priority="1025" stopIfTrue="1" operator="lessThan">
      <formula>0</formula>
    </cfRule>
    <cfRule type="cellIs" dxfId="7409" priority="1026" stopIfTrue="1" operator="greaterThan">
      <formula>0</formula>
    </cfRule>
  </conditionalFormatting>
  <conditionalFormatting sqref="P57:Q57">
    <cfRule type="cellIs" dxfId="7408" priority="1023" stopIfTrue="1" operator="lessThan">
      <formula>0</formula>
    </cfRule>
    <cfRule type="cellIs" dxfId="7407" priority="1024" stopIfTrue="1" operator="greaterThan">
      <formula>0</formula>
    </cfRule>
  </conditionalFormatting>
  <conditionalFormatting sqref="P57:Q57">
    <cfRule type="cellIs" dxfId="7406" priority="1021" stopIfTrue="1" operator="lessThan">
      <formula>0</formula>
    </cfRule>
    <cfRule type="cellIs" dxfId="7405" priority="1022" stopIfTrue="1" operator="greaterThan">
      <formula>0</formula>
    </cfRule>
  </conditionalFormatting>
  <conditionalFormatting sqref="P57:Q57">
    <cfRule type="cellIs" dxfId="7404" priority="1019" stopIfTrue="1" operator="lessThan">
      <formula>0</formula>
    </cfRule>
    <cfRule type="cellIs" dxfId="7403" priority="1020" stopIfTrue="1" operator="greaterThan">
      <formula>0</formula>
    </cfRule>
  </conditionalFormatting>
  <conditionalFormatting sqref="P57:Q57">
    <cfRule type="cellIs" dxfId="7402" priority="1017" stopIfTrue="1" operator="lessThan">
      <formula>0</formula>
    </cfRule>
    <cfRule type="cellIs" dxfId="7401" priority="1018" stopIfTrue="1" operator="greaterThan">
      <formula>0</formula>
    </cfRule>
  </conditionalFormatting>
  <conditionalFormatting sqref="P57:Q57">
    <cfRule type="cellIs" dxfId="7400" priority="1015" stopIfTrue="1" operator="lessThan">
      <formula>0</formula>
    </cfRule>
    <cfRule type="cellIs" dxfId="7399" priority="1016" stopIfTrue="1" operator="greaterThan">
      <formula>0</formula>
    </cfRule>
  </conditionalFormatting>
  <conditionalFormatting sqref="P57:Q57">
    <cfRule type="cellIs" dxfId="7398" priority="1013" stopIfTrue="1" operator="lessThan">
      <formula>0</formula>
    </cfRule>
    <cfRule type="cellIs" dxfId="7397" priority="1014" stopIfTrue="1" operator="greaterThan">
      <formula>0</formula>
    </cfRule>
  </conditionalFormatting>
  <conditionalFormatting sqref="P57:Q57">
    <cfRule type="cellIs" dxfId="7396" priority="1011" stopIfTrue="1" operator="lessThan">
      <formula>0</formula>
    </cfRule>
    <cfRule type="cellIs" dxfId="7395" priority="1012" stopIfTrue="1" operator="greaterThan">
      <formula>0</formula>
    </cfRule>
  </conditionalFormatting>
  <conditionalFormatting sqref="P57:Q57">
    <cfRule type="cellIs" dxfId="7394" priority="1009" stopIfTrue="1" operator="lessThan">
      <formula>0</formula>
    </cfRule>
    <cfRule type="cellIs" dxfId="7393" priority="1010" stopIfTrue="1" operator="greaterThan">
      <formula>0</formula>
    </cfRule>
  </conditionalFormatting>
  <conditionalFormatting sqref="P57:Q57">
    <cfRule type="cellIs" dxfId="7392" priority="1007" stopIfTrue="1" operator="lessThan">
      <formula>0</formula>
    </cfRule>
    <cfRule type="cellIs" dxfId="7391" priority="1008" stopIfTrue="1" operator="greaterThan">
      <formula>0</formula>
    </cfRule>
  </conditionalFormatting>
  <conditionalFormatting sqref="P57:Q57">
    <cfRule type="cellIs" dxfId="7390" priority="1005" stopIfTrue="1" operator="lessThan">
      <formula>0</formula>
    </cfRule>
    <cfRule type="cellIs" dxfId="7389" priority="1006" stopIfTrue="1" operator="greaterThan">
      <formula>0</formula>
    </cfRule>
  </conditionalFormatting>
  <conditionalFormatting sqref="P57:Q57">
    <cfRule type="cellIs" dxfId="7388" priority="1003" stopIfTrue="1" operator="lessThan">
      <formula>0</formula>
    </cfRule>
    <cfRule type="cellIs" dxfId="7387" priority="1004" stopIfTrue="1" operator="greaterThan">
      <formula>0</formula>
    </cfRule>
  </conditionalFormatting>
  <conditionalFormatting sqref="P57:Q57">
    <cfRule type="cellIs" dxfId="7386" priority="1001" stopIfTrue="1" operator="lessThan">
      <formula>0</formula>
    </cfRule>
    <cfRule type="cellIs" dxfId="7385" priority="1002" stopIfTrue="1" operator="greaterThan">
      <formula>0</formula>
    </cfRule>
  </conditionalFormatting>
  <conditionalFormatting sqref="P57:Q57">
    <cfRule type="cellIs" dxfId="7384" priority="999" stopIfTrue="1" operator="lessThan">
      <formula>0</formula>
    </cfRule>
    <cfRule type="cellIs" dxfId="7383" priority="1000" stopIfTrue="1" operator="greaterThan">
      <formula>0</formula>
    </cfRule>
  </conditionalFormatting>
  <conditionalFormatting sqref="P57:Q57">
    <cfRule type="cellIs" dxfId="7382" priority="997" stopIfTrue="1" operator="lessThan">
      <formula>0</formula>
    </cfRule>
    <cfRule type="cellIs" dxfId="7381" priority="998" stopIfTrue="1" operator="greaterThan">
      <formula>0</formula>
    </cfRule>
  </conditionalFormatting>
  <conditionalFormatting sqref="P57:Q57">
    <cfRule type="cellIs" dxfId="7380" priority="995" stopIfTrue="1" operator="lessThan">
      <formula>0</formula>
    </cfRule>
    <cfRule type="cellIs" dxfId="7379" priority="996" stopIfTrue="1" operator="greaterThan">
      <formula>0</formula>
    </cfRule>
  </conditionalFormatting>
  <conditionalFormatting sqref="P57:Q57">
    <cfRule type="cellIs" dxfId="7378" priority="993" stopIfTrue="1" operator="lessThan">
      <formula>0</formula>
    </cfRule>
    <cfRule type="cellIs" dxfId="7377" priority="994" stopIfTrue="1" operator="greaterThan">
      <formula>0</formula>
    </cfRule>
  </conditionalFormatting>
  <conditionalFormatting sqref="P57:Q57">
    <cfRule type="cellIs" dxfId="7376" priority="991" stopIfTrue="1" operator="lessThan">
      <formula>0</formula>
    </cfRule>
    <cfRule type="cellIs" dxfId="7375" priority="992" stopIfTrue="1" operator="greaterThan">
      <formula>0</formula>
    </cfRule>
  </conditionalFormatting>
  <conditionalFormatting sqref="P57:Q57">
    <cfRule type="cellIs" dxfId="7374" priority="989" stopIfTrue="1" operator="lessThan">
      <formula>0</formula>
    </cfRule>
    <cfRule type="cellIs" dxfId="7373" priority="990" stopIfTrue="1" operator="greaterThan">
      <formula>0</formula>
    </cfRule>
  </conditionalFormatting>
  <conditionalFormatting sqref="P57:Q57">
    <cfRule type="cellIs" dxfId="7372" priority="987" stopIfTrue="1" operator="lessThan">
      <formula>0</formula>
    </cfRule>
    <cfRule type="cellIs" dxfId="7371" priority="988" stopIfTrue="1" operator="greaterThan">
      <formula>0</formula>
    </cfRule>
  </conditionalFormatting>
  <conditionalFormatting sqref="P57:Q57">
    <cfRule type="cellIs" dxfId="7370" priority="985" stopIfTrue="1" operator="lessThan">
      <formula>0</formula>
    </cfRule>
    <cfRule type="cellIs" dxfId="7369" priority="986" stopIfTrue="1" operator="greaterThan">
      <formula>0</formula>
    </cfRule>
  </conditionalFormatting>
  <conditionalFormatting sqref="P57:Q57">
    <cfRule type="cellIs" dxfId="7368" priority="983" stopIfTrue="1" operator="lessThan">
      <formula>0</formula>
    </cfRule>
    <cfRule type="cellIs" dxfId="7367" priority="984" stopIfTrue="1" operator="greaterThan">
      <formula>0</formula>
    </cfRule>
  </conditionalFormatting>
  <conditionalFormatting sqref="P57:Q57">
    <cfRule type="cellIs" dxfId="7366" priority="981" stopIfTrue="1" operator="lessThan">
      <formula>0</formula>
    </cfRule>
    <cfRule type="cellIs" dxfId="7365" priority="982" stopIfTrue="1" operator="greaterThan">
      <formula>0</formula>
    </cfRule>
  </conditionalFormatting>
  <conditionalFormatting sqref="P57:Q57">
    <cfRule type="cellIs" dxfId="7364" priority="979" stopIfTrue="1" operator="lessThan">
      <formula>0</formula>
    </cfRule>
    <cfRule type="cellIs" dxfId="7363" priority="980" stopIfTrue="1" operator="greaterThan">
      <formula>0</formula>
    </cfRule>
  </conditionalFormatting>
  <conditionalFormatting sqref="P57:Q57">
    <cfRule type="cellIs" dxfId="7362" priority="977" stopIfTrue="1" operator="lessThan">
      <formula>0</formula>
    </cfRule>
    <cfRule type="cellIs" dxfId="7361" priority="978" stopIfTrue="1" operator="greaterThan">
      <formula>0</formula>
    </cfRule>
  </conditionalFormatting>
  <conditionalFormatting sqref="P57:Q57">
    <cfRule type="cellIs" dxfId="7360" priority="975" stopIfTrue="1" operator="lessThan">
      <formula>0</formula>
    </cfRule>
    <cfRule type="cellIs" dxfId="7359" priority="976" stopIfTrue="1" operator="greaterThan">
      <formula>0</formula>
    </cfRule>
  </conditionalFormatting>
  <conditionalFormatting sqref="P57:Q57">
    <cfRule type="cellIs" dxfId="7358" priority="973" stopIfTrue="1" operator="lessThan">
      <formula>0</formula>
    </cfRule>
    <cfRule type="cellIs" dxfId="7357" priority="974" stopIfTrue="1" operator="greaterThan">
      <formula>0</formula>
    </cfRule>
  </conditionalFormatting>
  <conditionalFormatting sqref="P57:Q57">
    <cfRule type="cellIs" dxfId="7356" priority="971" stopIfTrue="1" operator="lessThan">
      <formula>0</formula>
    </cfRule>
    <cfRule type="cellIs" dxfId="7355" priority="972" stopIfTrue="1" operator="greaterThan">
      <formula>0</formula>
    </cfRule>
  </conditionalFormatting>
  <conditionalFormatting sqref="P57:Q57">
    <cfRule type="cellIs" dxfId="7354" priority="969" stopIfTrue="1" operator="lessThan">
      <formula>0</formula>
    </cfRule>
    <cfRule type="cellIs" dxfId="7353" priority="970" stopIfTrue="1" operator="greaterThan">
      <formula>0</formula>
    </cfRule>
  </conditionalFormatting>
  <conditionalFormatting sqref="P57:Q57">
    <cfRule type="cellIs" dxfId="7352" priority="967" stopIfTrue="1" operator="lessThan">
      <formula>0</formula>
    </cfRule>
    <cfRule type="cellIs" dxfId="7351" priority="968" stopIfTrue="1" operator="greaterThan">
      <formula>0</formula>
    </cfRule>
  </conditionalFormatting>
  <conditionalFormatting sqref="P57:Q57">
    <cfRule type="cellIs" dxfId="7350" priority="965" stopIfTrue="1" operator="lessThan">
      <formula>0</formula>
    </cfRule>
    <cfRule type="cellIs" dxfId="7349" priority="966" stopIfTrue="1" operator="greaterThan">
      <formula>0</formula>
    </cfRule>
  </conditionalFormatting>
  <conditionalFormatting sqref="P57:Q57">
    <cfRule type="cellIs" dxfId="7348" priority="963" stopIfTrue="1" operator="lessThan">
      <formula>0</formula>
    </cfRule>
    <cfRule type="cellIs" dxfId="7347" priority="964" stopIfTrue="1" operator="greaterThan">
      <formula>0</formula>
    </cfRule>
  </conditionalFormatting>
  <conditionalFormatting sqref="P57:Q57">
    <cfRule type="cellIs" dxfId="7346" priority="961" stopIfTrue="1" operator="lessThan">
      <formula>0</formula>
    </cfRule>
    <cfRule type="cellIs" dxfId="7345" priority="962" stopIfTrue="1" operator="greaterThan">
      <formula>0</formula>
    </cfRule>
  </conditionalFormatting>
  <conditionalFormatting sqref="P57:Q57">
    <cfRule type="cellIs" dxfId="7344" priority="959" stopIfTrue="1" operator="lessThan">
      <formula>0</formula>
    </cfRule>
    <cfRule type="cellIs" dxfId="7343" priority="960" stopIfTrue="1" operator="greaterThan">
      <formula>0</formula>
    </cfRule>
  </conditionalFormatting>
  <conditionalFormatting sqref="P57:Q57">
    <cfRule type="cellIs" dxfId="7342" priority="957" stopIfTrue="1" operator="lessThan">
      <formula>0</formula>
    </cfRule>
    <cfRule type="cellIs" dxfId="7341" priority="958" stopIfTrue="1" operator="greaterThan">
      <formula>0</formula>
    </cfRule>
  </conditionalFormatting>
  <conditionalFormatting sqref="P57:Q57">
    <cfRule type="cellIs" dxfId="7340" priority="955" stopIfTrue="1" operator="lessThan">
      <formula>0</formula>
    </cfRule>
    <cfRule type="cellIs" dxfId="7339" priority="956" stopIfTrue="1" operator="greaterThan">
      <formula>0</formula>
    </cfRule>
  </conditionalFormatting>
  <conditionalFormatting sqref="P57:Q57">
    <cfRule type="cellIs" dxfId="7338" priority="953" stopIfTrue="1" operator="lessThan">
      <formula>0</formula>
    </cfRule>
    <cfRule type="cellIs" dxfId="7337" priority="954" stopIfTrue="1" operator="greaterThan">
      <formula>0</formula>
    </cfRule>
  </conditionalFormatting>
  <conditionalFormatting sqref="P57:Q57">
    <cfRule type="cellIs" dxfId="7336" priority="951" stopIfTrue="1" operator="lessThan">
      <formula>0</formula>
    </cfRule>
    <cfRule type="cellIs" dxfId="7335" priority="952" stopIfTrue="1" operator="greaterThan">
      <formula>0</formula>
    </cfRule>
  </conditionalFormatting>
  <conditionalFormatting sqref="P59:Q59">
    <cfRule type="cellIs" dxfId="7334" priority="949" stopIfTrue="1" operator="lessThan">
      <formula>0</formula>
    </cfRule>
    <cfRule type="cellIs" dxfId="7333" priority="950" stopIfTrue="1" operator="greaterThan">
      <formula>0</formula>
    </cfRule>
  </conditionalFormatting>
  <conditionalFormatting sqref="P59:Q59">
    <cfRule type="cellIs" dxfId="7332" priority="947" stopIfTrue="1" operator="lessThan">
      <formula>0</formula>
    </cfRule>
    <cfRule type="cellIs" dxfId="7331" priority="948" stopIfTrue="1" operator="greaterThan">
      <formula>0</formula>
    </cfRule>
  </conditionalFormatting>
  <conditionalFormatting sqref="P59:Q59">
    <cfRule type="cellIs" dxfId="7330" priority="945" stopIfTrue="1" operator="lessThan">
      <formula>0</formula>
    </cfRule>
    <cfRule type="cellIs" dxfId="7329" priority="946" stopIfTrue="1" operator="greaterThan">
      <formula>0</formula>
    </cfRule>
  </conditionalFormatting>
  <conditionalFormatting sqref="P59:Q59">
    <cfRule type="cellIs" dxfId="7328" priority="943" stopIfTrue="1" operator="lessThan">
      <formula>0</formula>
    </cfRule>
    <cfRule type="cellIs" dxfId="7327" priority="944" stopIfTrue="1" operator="greaterThan">
      <formula>0</formula>
    </cfRule>
  </conditionalFormatting>
  <conditionalFormatting sqref="P59:Q59">
    <cfRule type="cellIs" dxfId="7326" priority="941" stopIfTrue="1" operator="lessThan">
      <formula>0</formula>
    </cfRule>
    <cfRule type="cellIs" dxfId="7325" priority="942" stopIfTrue="1" operator="greaterThan">
      <formula>0</formula>
    </cfRule>
  </conditionalFormatting>
  <conditionalFormatting sqref="P59:Q59">
    <cfRule type="cellIs" dxfId="7324" priority="939" stopIfTrue="1" operator="lessThan">
      <formula>0</formula>
    </cfRule>
    <cfRule type="cellIs" dxfId="7323" priority="940" stopIfTrue="1" operator="greaterThan">
      <formula>0</formula>
    </cfRule>
  </conditionalFormatting>
  <conditionalFormatting sqref="P59:Q59">
    <cfRule type="cellIs" dxfId="7322" priority="937" stopIfTrue="1" operator="lessThan">
      <formula>0</formula>
    </cfRule>
    <cfRule type="cellIs" dxfId="7321" priority="938" stopIfTrue="1" operator="greaterThan">
      <formula>0</formula>
    </cfRule>
  </conditionalFormatting>
  <conditionalFormatting sqref="P59:Q59">
    <cfRule type="cellIs" dxfId="7320" priority="935" stopIfTrue="1" operator="lessThan">
      <formula>0</formula>
    </cfRule>
    <cfRule type="cellIs" dxfId="7319" priority="936" stopIfTrue="1" operator="greaterThan">
      <formula>0</formula>
    </cfRule>
  </conditionalFormatting>
  <conditionalFormatting sqref="P59:Q59">
    <cfRule type="cellIs" dxfId="7318" priority="933" stopIfTrue="1" operator="lessThan">
      <formula>0</formula>
    </cfRule>
    <cfRule type="cellIs" dxfId="7317" priority="934" stopIfTrue="1" operator="greaterThan">
      <formula>0</formula>
    </cfRule>
  </conditionalFormatting>
  <conditionalFormatting sqref="P59:Q59">
    <cfRule type="cellIs" dxfId="7316" priority="931" stopIfTrue="1" operator="lessThan">
      <formula>0</formula>
    </cfRule>
    <cfRule type="cellIs" dxfId="7315" priority="932" stopIfTrue="1" operator="greaterThan">
      <formula>0</formula>
    </cfRule>
  </conditionalFormatting>
  <conditionalFormatting sqref="P59:Q59">
    <cfRule type="cellIs" dxfId="7314" priority="929" stopIfTrue="1" operator="lessThan">
      <formula>0</formula>
    </cfRule>
    <cfRule type="cellIs" dxfId="7313" priority="930" stopIfTrue="1" operator="greaterThan">
      <formula>0</formula>
    </cfRule>
  </conditionalFormatting>
  <conditionalFormatting sqref="P59:Q59">
    <cfRule type="cellIs" dxfId="7312" priority="927" stopIfTrue="1" operator="lessThan">
      <formula>0</formula>
    </cfRule>
    <cfRule type="cellIs" dxfId="7311" priority="928" stopIfTrue="1" operator="greaterThan">
      <formula>0</formula>
    </cfRule>
  </conditionalFormatting>
  <conditionalFormatting sqref="P59:Q59">
    <cfRule type="cellIs" dxfId="7310" priority="925" stopIfTrue="1" operator="lessThan">
      <formula>0</formula>
    </cfRule>
    <cfRule type="cellIs" dxfId="7309" priority="926" stopIfTrue="1" operator="greaterThan">
      <formula>0</formula>
    </cfRule>
  </conditionalFormatting>
  <conditionalFormatting sqref="P59:Q59">
    <cfRule type="cellIs" dxfId="7308" priority="923" stopIfTrue="1" operator="lessThan">
      <formula>0</formula>
    </cfRule>
    <cfRule type="cellIs" dxfId="7307" priority="924" stopIfTrue="1" operator="greaterThan">
      <formula>0</formula>
    </cfRule>
  </conditionalFormatting>
  <conditionalFormatting sqref="P59:Q59">
    <cfRule type="cellIs" dxfId="7306" priority="921" stopIfTrue="1" operator="lessThan">
      <formula>0</formula>
    </cfRule>
    <cfRule type="cellIs" dxfId="7305" priority="922" stopIfTrue="1" operator="greaterThan">
      <formula>0</formula>
    </cfRule>
  </conditionalFormatting>
  <conditionalFormatting sqref="P59:Q59">
    <cfRule type="cellIs" dxfId="7304" priority="919" stopIfTrue="1" operator="lessThan">
      <formula>0</formula>
    </cfRule>
    <cfRule type="cellIs" dxfId="7303" priority="920" stopIfTrue="1" operator="greaterThan">
      <formula>0</formula>
    </cfRule>
  </conditionalFormatting>
  <conditionalFormatting sqref="P59:Q59">
    <cfRule type="cellIs" dxfId="7302" priority="917" stopIfTrue="1" operator="lessThan">
      <formula>0</formula>
    </cfRule>
    <cfRule type="cellIs" dxfId="7301" priority="918" stopIfTrue="1" operator="greaterThan">
      <formula>0</formula>
    </cfRule>
  </conditionalFormatting>
  <conditionalFormatting sqref="P59:Q59">
    <cfRule type="cellIs" dxfId="7300" priority="915" stopIfTrue="1" operator="lessThan">
      <formula>0</formula>
    </cfRule>
    <cfRule type="cellIs" dxfId="7299" priority="916" stopIfTrue="1" operator="greaterThan">
      <formula>0</formula>
    </cfRule>
  </conditionalFormatting>
  <conditionalFormatting sqref="P59:Q59">
    <cfRule type="cellIs" dxfId="7298" priority="913" stopIfTrue="1" operator="lessThan">
      <formula>0</formula>
    </cfRule>
    <cfRule type="cellIs" dxfId="7297" priority="914" stopIfTrue="1" operator="greaterThan">
      <formula>0</formula>
    </cfRule>
  </conditionalFormatting>
  <conditionalFormatting sqref="P59:Q59">
    <cfRule type="cellIs" dxfId="7296" priority="911" stopIfTrue="1" operator="lessThan">
      <formula>0</formula>
    </cfRule>
    <cfRule type="cellIs" dxfId="7295" priority="912" stopIfTrue="1" operator="greaterThan">
      <formula>0</formula>
    </cfRule>
  </conditionalFormatting>
  <conditionalFormatting sqref="P59:Q59">
    <cfRule type="cellIs" dxfId="7294" priority="909" stopIfTrue="1" operator="lessThan">
      <formula>0</formula>
    </cfRule>
    <cfRule type="cellIs" dxfId="7293" priority="910" stopIfTrue="1" operator="greaterThan">
      <formula>0</formula>
    </cfRule>
  </conditionalFormatting>
  <conditionalFormatting sqref="P59:Q59">
    <cfRule type="cellIs" dxfId="7292" priority="907" stopIfTrue="1" operator="lessThan">
      <formula>0</formula>
    </cfRule>
    <cfRule type="cellIs" dxfId="7291" priority="908" stopIfTrue="1" operator="greaterThan">
      <formula>0</formula>
    </cfRule>
  </conditionalFormatting>
  <conditionalFormatting sqref="P59:Q59">
    <cfRule type="cellIs" dxfId="7290" priority="905" stopIfTrue="1" operator="lessThan">
      <formula>0</formula>
    </cfRule>
    <cfRule type="cellIs" dxfId="7289" priority="906" stopIfTrue="1" operator="greaterThan">
      <formula>0</formula>
    </cfRule>
  </conditionalFormatting>
  <conditionalFormatting sqref="P59:Q59">
    <cfRule type="cellIs" dxfId="7288" priority="903" stopIfTrue="1" operator="lessThan">
      <formula>0</formula>
    </cfRule>
    <cfRule type="cellIs" dxfId="7287" priority="904" stopIfTrue="1" operator="greaterThan">
      <formula>0</formula>
    </cfRule>
  </conditionalFormatting>
  <conditionalFormatting sqref="P59:Q59">
    <cfRule type="cellIs" dxfId="7286" priority="901" stopIfTrue="1" operator="lessThan">
      <formula>0</formula>
    </cfRule>
    <cfRule type="cellIs" dxfId="7285" priority="902" stopIfTrue="1" operator="greaterThan">
      <formula>0</formula>
    </cfRule>
  </conditionalFormatting>
  <conditionalFormatting sqref="P59:Q59">
    <cfRule type="cellIs" dxfId="7284" priority="899" stopIfTrue="1" operator="lessThan">
      <formula>0</formula>
    </cfRule>
    <cfRule type="cellIs" dxfId="7283" priority="900" stopIfTrue="1" operator="greaterThan">
      <formula>0</formula>
    </cfRule>
  </conditionalFormatting>
  <conditionalFormatting sqref="P59:Q59">
    <cfRule type="cellIs" dxfId="7282" priority="897" stopIfTrue="1" operator="lessThan">
      <formula>0</formula>
    </cfRule>
    <cfRule type="cellIs" dxfId="7281" priority="898" stopIfTrue="1" operator="greaterThan">
      <formula>0</formula>
    </cfRule>
  </conditionalFormatting>
  <conditionalFormatting sqref="P59:Q59">
    <cfRule type="cellIs" dxfId="7280" priority="895" stopIfTrue="1" operator="lessThan">
      <formula>0</formula>
    </cfRule>
    <cfRule type="cellIs" dxfId="7279" priority="896" stopIfTrue="1" operator="greaterThan">
      <formula>0</formula>
    </cfRule>
  </conditionalFormatting>
  <conditionalFormatting sqref="P59:Q59">
    <cfRule type="cellIs" dxfId="7278" priority="893" stopIfTrue="1" operator="lessThan">
      <formula>0</formula>
    </cfRule>
    <cfRule type="cellIs" dxfId="7277" priority="894" stopIfTrue="1" operator="greaterThan">
      <formula>0</formula>
    </cfRule>
  </conditionalFormatting>
  <conditionalFormatting sqref="P59:Q59">
    <cfRule type="cellIs" dxfId="7276" priority="891" stopIfTrue="1" operator="lessThan">
      <formula>0</formula>
    </cfRule>
    <cfRule type="cellIs" dxfId="7275" priority="892" stopIfTrue="1" operator="greaterThan">
      <formula>0</formula>
    </cfRule>
  </conditionalFormatting>
  <conditionalFormatting sqref="P59:Q59">
    <cfRule type="cellIs" dxfId="7274" priority="889" stopIfTrue="1" operator="lessThan">
      <formula>0</formula>
    </cfRule>
    <cfRule type="cellIs" dxfId="7273" priority="890" stopIfTrue="1" operator="greaterThan">
      <formula>0</formula>
    </cfRule>
  </conditionalFormatting>
  <conditionalFormatting sqref="P59:Q59">
    <cfRule type="cellIs" dxfId="7272" priority="887" stopIfTrue="1" operator="lessThan">
      <formula>0</formula>
    </cfRule>
    <cfRule type="cellIs" dxfId="7271" priority="888" stopIfTrue="1" operator="greaterThan">
      <formula>0</formula>
    </cfRule>
  </conditionalFormatting>
  <conditionalFormatting sqref="P59:Q59">
    <cfRule type="cellIs" dxfId="7270" priority="885" stopIfTrue="1" operator="lessThan">
      <formula>0</formula>
    </cfRule>
    <cfRule type="cellIs" dxfId="7269" priority="886" stopIfTrue="1" operator="greaterThan">
      <formula>0</formula>
    </cfRule>
  </conditionalFormatting>
  <conditionalFormatting sqref="P59:Q59">
    <cfRule type="cellIs" dxfId="7268" priority="883" stopIfTrue="1" operator="lessThan">
      <formula>0</formula>
    </cfRule>
    <cfRule type="cellIs" dxfId="7267" priority="884" stopIfTrue="1" operator="greaterThan">
      <formula>0</formula>
    </cfRule>
  </conditionalFormatting>
  <conditionalFormatting sqref="P59:Q59">
    <cfRule type="cellIs" dxfId="7266" priority="881" stopIfTrue="1" operator="lessThan">
      <formula>0</formula>
    </cfRule>
    <cfRule type="cellIs" dxfId="7265" priority="882" stopIfTrue="1" operator="greaterThan">
      <formula>0</formula>
    </cfRule>
  </conditionalFormatting>
  <conditionalFormatting sqref="P59:Q59">
    <cfRule type="cellIs" dxfId="7264" priority="879" stopIfTrue="1" operator="lessThan">
      <formula>0</formula>
    </cfRule>
    <cfRule type="cellIs" dxfId="7263" priority="880" stopIfTrue="1" operator="greaterThan">
      <formula>0</formula>
    </cfRule>
  </conditionalFormatting>
  <conditionalFormatting sqref="P59:Q59">
    <cfRule type="cellIs" dxfId="7262" priority="877" stopIfTrue="1" operator="lessThan">
      <formula>0</formula>
    </cfRule>
    <cfRule type="cellIs" dxfId="7261" priority="878" stopIfTrue="1" operator="greaterThan">
      <formula>0</formula>
    </cfRule>
  </conditionalFormatting>
  <conditionalFormatting sqref="P59:Q59">
    <cfRule type="cellIs" dxfId="7260" priority="875" stopIfTrue="1" operator="lessThan">
      <formula>0</formula>
    </cfRule>
    <cfRule type="cellIs" dxfId="7259" priority="876" stopIfTrue="1" operator="greaterThan">
      <formula>0</formula>
    </cfRule>
  </conditionalFormatting>
  <conditionalFormatting sqref="P59:Q59">
    <cfRule type="cellIs" dxfId="7258" priority="873" stopIfTrue="1" operator="lessThan">
      <formula>0</formula>
    </cfRule>
    <cfRule type="cellIs" dxfId="7257" priority="874" stopIfTrue="1" operator="greaterThan">
      <formula>0</formula>
    </cfRule>
  </conditionalFormatting>
  <conditionalFormatting sqref="P59:Q59">
    <cfRule type="cellIs" dxfId="7256" priority="871" stopIfTrue="1" operator="lessThan">
      <formula>0</formula>
    </cfRule>
    <cfRule type="cellIs" dxfId="7255" priority="872" stopIfTrue="1" operator="greaterThan">
      <formula>0</formula>
    </cfRule>
  </conditionalFormatting>
  <conditionalFormatting sqref="P59:Q59">
    <cfRule type="cellIs" dxfId="7254" priority="869" stopIfTrue="1" operator="lessThan">
      <formula>0</formula>
    </cfRule>
    <cfRule type="cellIs" dxfId="7253" priority="870" stopIfTrue="1" operator="greaterThan">
      <formula>0</formula>
    </cfRule>
  </conditionalFormatting>
  <conditionalFormatting sqref="P59:Q59">
    <cfRule type="cellIs" dxfId="7252" priority="867" stopIfTrue="1" operator="lessThan">
      <formula>0</formula>
    </cfRule>
    <cfRule type="cellIs" dxfId="7251" priority="868" stopIfTrue="1" operator="greaterThan">
      <formula>0</formula>
    </cfRule>
  </conditionalFormatting>
  <conditionalFormatting sqref="P61:Q61">
    <cfRule type="cellIs" dxfId="7250" priority="865" stopIfTrue="1" operator="lessThan">
      <formula>0</formula>
    </cfRule>
    <cfRule type="cellIs" dxfId="7249" priority="866" stopIfTrue="1" operator="greaterThan">
      <formula>0</formula>
    </cfRule>
  </conditionalFormatting>
  <conditionalFormatting sqref="P61:Q61">
    <cfRule type="cellIs" dxfId="7248" priority="863" stopIfTrue="1" operator="lessThan">
      <formula>0</formula>
    </cfRule>
    <cfRule type="cellIs" dxfId="7247" priority="864" stopIfTrue="1" operator="greaterThan">
      <formula>0</formula>
    </cfRule>
  </conditionalFormatting>
  <conditionalFormatting sqref="P61:Q61">
    <cfRule type="cellIs" dxfId="7246" priority="861" stopIfTrue="1" operator="lessThan">
      <formula>0</formula>
    </cfRule>
    <cfRule type="cellIs" dxfId="7245" priority="862" stopIfTrue="1" operator="greaterThan">
      <formula>0</formula>
    </cfRule>
  </conditionalFormatting>
  <conditionalFormatting sqref="P61:Q61">
    <cfRule type="cellIs" dxfId="7244" priority="859" stopIfTrue="1" operator="lessThan">
      <formula>0</formula>
    </cfRule>
    <cfRule type="cellIs" dxfId="7243" priority="860" stopIfTrue="1" operator="greaterThan">
      <formula>0</formula>
    </cfRule>
  </conditionalFormatting>
  <conditionalFormatting sqref="P61:Q61">
    <cfRule type="cellIs" dxfId="7242" priority="857" stopIfTrue="1" operator="lessThan">
      <formula>0</formula>
    </cfRule>
    <cfRule type="cellIs" dxfId="7241" priority="858" stopIfTrue="1" operator="greaterThan">
      <formula>0</formula>
    </cfRule>
  </conditionalFormatting>
  <conditionalFormatting sqref="P61:Q61">
    <cfRule type="cellIs" dxfId="7240" priority="855" stopIfTrue="1" operator="lessThan">
      <formula>0</formula>
    </cfRule>
    <cfRule type="cellIs" dxfId="7239" priority="856" stopIfTrue="1" operator="greaterThan">
      <formula>0</formula>
    </cfRule>
  </conditionalFormatting>
  <conditionalFormatting sqref="P61:Q61">
    <cfRule type="cellIs" dxfId="7238" priority="853" stopIfTrue="1" operator="lessThan">
      <formula>0</formula>
    </cfRule>
    <cfRule type="cellIs" dxfId="7237" priority="854" stopIfTrue="1" operator="greaterThan">
      <formula>0</formula>
    </cfRule>
  </conditionalFormatting>
  <conditionalFormatting sqref="P61:Q61">
    <cfRule type="cellIs" dxfId="7236" priority="851" stopIfTrue="1" operator="lessThan">
      <formula>0</formula>
    </cfRule>
    <cfRule type="cellIs" dxfId="7235" priority="852" stopIfTrue="1" operator="greaterThan">
      <formula>0</formula>
    </cfRule>
  </conditionalFormatting>
  <conditionalFormatting sqref="P61:Q61">
    <cfRule type="cellIs" dxfId="7234" priority="849" stopIfTrue="1" operator="lessThan">
      <formula>0</formula>
    </cfRule>
    <cfRule type="cellIs" dxfId="7233" priority="850" stopIfTrue="1" operator="greaterThan">
      <formula>0</formula>
    </cfRule>
  </conditionalFormatting>
  <conditionalFormatting sqref="P61:Q61">
    <cfRule type="cellIs" dxfId="7232" priority="847" stopIfTrue="1" operator="lessThan">
      <formula>0</formula>
    </cfRule>
    <cfRule type="cellIs" dxfId="7231" priority="848" stopIfTrue="1" operator="greaterThan">
      <formula>0</formula>
    </cfRule>
  </conditionalFormatting>
  <conditionalFormatting sqref="P61:Q61">
    <cfRule type="cellIs" dxfId="7230" priority="845" stopIfTrue="1" operator="lessThan">
      <formula>0</formula>
    </cfRule>
    <cfRule type="cellIs" dxfId="7229" priority="846" stopIfTrue="1" operator="greaterThan">
      <formula>0</formula>
    </cfRule>
  </conditionalFormatting>
  <conditionalFormatting sqref="P61:Q61">
    <cfRule type="cellIs" dxfId="7228" priority="843" stopIfTrue="1" operator="lessThan">
      <formula>0</formula>
    </cfRule>
    <cfRule type="cellIs" dxfId="7227" priority="844" stopIfTrue="1" operator="greaterThan">
      <formula>0</formula>
    </cfRule>
  </conditionalFormatting>
  <conditionalFormatting sqref="P61:Q61">
    <cfRule type="cellIs" dxfId="7226" priority="841" stopIfTrue="1" operator="lessThan">
      <formula>0</formula>
    </cfRule>
    <cfRule type="cellIs" dxfId="7225" priority="842" stopIfTrue="1" operator="greaterThan">
      <formula>0</formula>
    </cfRule>
  </conditionalFormatting>
  <conditionalFormatting sqref="P61:Q61">
    <cfRule type="cellIs" dxfId="7224" priority="839" stopIfTrue="1" operator="lessThan">
      <formula>0</formula>
    </cfRule>
    <cfRule type="cellIs" dxfId="7223" priority="840" stopIfTrue="1" operator="greaterThan">
      <formula>0</formula>
    </cfRule>
  </conditionalFormatting>
  <conditionalFormatting sqref="P61:Q61">
    <cfRule type="cellIs" dxfId="7222" priority="837" stopIfTrue="1" operator="lessThan">
      <formula>0</formula>
    </cfRule>
    <cfRule type="cellIs" dxfId="7221" priority="838" stopIfTrue="1" operator="greaterThan">
      <formula>0</formula>
    </cfRule>
  </conditionalFormatting>
  <conditionalFormatting sqref="P61:Q61">
    <cfRule type="cellIs" dxfId="7220" priority="835" stopIfTrue="1" operator="lessThan">
      <formula>0</formula>
    </cfRule>
    <cfRule type="cellIs" dxfId="7219" priority="836" stopIfTrue="1" operator="greaterThan">
      <formula>0</formula>
    </cfRule>
  </conditionalFormatting>
  <conditionalFormatting sqref="P61:Q61">
    <cfRule type="cellIs" dxfId="7218" priority="833" stopIfTrue="1" operator="lessThan">
      <formula>0</formula>
    </cfRule>
    <cfRule type="cellIs" dxfId="7217" priority="834" stopIfTrue="1" operator="greaterThan">
      <formula>0</formula>
    </cfRule>
  </conditionalFormatting>
  <conditionalFormatting sqref="P61:Q61">
    <cfRule type="cellIs" dxfId="7216" priority="831" stopIfTrue="1" operator="lessThan">
      <formula>0</formula>
    </cfRule>
    <cfRule type="cellIs" dxfId="7215" priority="832" stopIfTrue="1" operator="greaterThan">
      <formula>0</formula>
    </cfRule>
  </conditionalFormatting>
  <conditionalFormatting sqref="P61:Q61">
    <cfRule type="cellIs" dxfId="7214" priority="829" stopIfTrue="1" operator="lessThan">
      <formula>0</formula>
    </cfRule>
    <cfRule type="cellIs" dxfId="7213" priority="830" stopIfTrue="1" operator="greaterThan">
      <formula>0</formula>
    </cfRule>
  </conditionalFormatting>
  <conditionalFormatting sqref="P61:Q61">
    <cfRule type="cellIs" dxfId="7212" priority="827" stopIfTrue="1" operator="lessThan">
      <formula>0</formula>
    </cfRule>
    <cfRule type="cellIs" dxfId="7211" priority="828" stopIfTrue="1" operator="greaterThan">
      <formula>0</formula>
    </cfRule>
  </conditionalFormatting>
  <conditionalFormatting sqref="P61:Q61">
    <cfRule type="cellIs" dxfId="7210" priority="825" stopIfTrue="1" operator="lessThan">
      <formula>0</formula>
    </cfRule>
    <cfRule type="cellIs" dxfId="7209" priority="826" stopIfTrue="1" operator="greaterThan">
      <formula>0</formula>
    </cfRule>
  </conditionalFormatting>
  <conditionalFormatting sqref="P61:Q61">
    <cfRule type="cellIs" dxfId="7208" priority="823" stopIfTrue="1" operator="lessThan">
      <formula>0</formula>
    </cfRule>
    <cfRule type="cellIs" dxfId="7207" priority="824" stopIfTrue="1" operator="greaterThan">
      <formula>0</formula>
    </cfRule>
  </conditionalFormatting>
  <conditionalFormatting sqref="P61:Q61">
    <cfRule type="cellIs" dxfId="7206" priority="821" stopIfTrue="1" operator="lessThan">
      <formula>0</formula>
    </cfRule>
    <cfRule type="cellIs" dxfId="7205" priority="822" stopIfTrue="1" operator="greaterThan">
      <formula>0</formula>
    </cfRule>
  </conditionalFormatting>
  <conditionalFormatting sqref="P61:Q61">
    <cfRule type="cellIs" dxfId="7204" priority="819" stopIfTrue="1" operator="lessThan">
      <formula>0</formula>
    </cfRule>
    <cfRule type="cellIs" dxfId="7203" priority="820" stopIfTrue="1" operator="greaterThan">
      <formula>0</formula>
    </cfRule>
  </conditionalFormatting>
  <conditionalFormatting sqref="P61:Q61">
    <cfRule type="cellIs" dxfId="7202" priority="817" stopIfTrue="1" operator="lessThan">
      <formula>0</formula>
    </cfRule>
    <cfRule type="cellIs" dxfId="7201" priority="818" stopIfTrue="1" operator="greaterThan">
      <formula>0</formula>
    </cfRule>
  </conditionalFormatting>
  <conditionalFormatting sqref="P61:Q61">
    <cfRule type="cellIs" dxfId="7200" priority="815" stopIfTrue="1" operator="lessThan">
      <formula>0</formula>
    </cfRule>
    <cfRule type="cellIs" dxfId="7199" priority="816" stopIfTrue="1" operator="greaterThan">
      <formula>0</formula>
    </cfRule>
  </conditionalFormatting>
  <conditionalFormatting sqref="P61:Q61">
    <cfRule type="cellIs" dxfId="7198" priority="813" stopIfTrue="1" operator="lessThan">
      <formula>0</formula>
    </cfRule>
    <cfRule type="cellIs" dxfId="7197" priority="814" stopIfTrue="1" operator="greaterThan">
      <formula>0</formula>
    </cfRule>
  </conditionalFormatting>
  <conditionalFormatting sqref="P61:Q61">
    <cfRule type="cellIs" dxfId="7196" priority="811" stopIfTrue="1" operator="lessThan">
      <formula>0</formula>
    </cfRule>
    <cfRule type="cellIs" dxfId="7195" priority="812" stopIfTrue="1" operator="greaterThan">
      <formula>0</formula>
    </cfRule>
  </conditionalFormatting>
  <conditionalFormatting sqref="P61:Q61">
    <cfRule type="cellIs" dxfId="7194" priority="809" stopIfTrue="1" operator="lessThan">
      <formula>0</formula>
    </cfRule>
    <cfRule type="cellIs" dxfId="7193" priority="810" stopIfTrue="1" operator="greaterThan">
      <formula>0</formula>
    </cfRule>
  </conditionalFormatting>
  <conditionalFormatting sqref="P61:Q61">
    <cfRule type="cellIs" dxfId="7192" priority="807" stopIfTrue="1" operator="lessThan">
      <formula>0</formula>
    </cfRule>
    <cfRule type="cellIs" dxfId="7191" priority="808" stopIfTrue="1" operator="greaterThan">
      <formula>0</formula>
    </cfRule>
  </conditionalFormatting>
  <conditionalFormatting sqref="P61:Q61">
    <cfRule type="cellIs" dxfId="7190" priority="805" stopIfTrue="1" operator="lessThan">
      <formula>0</formula>
    </cfRule>
    <cfRule type="cellIs" dxfId="7189" priority="806" stopIfTrue="1" operator="greaterThan">
      <formula>0</formula>
    </cfRule>
  </conditionalFormatting>
  <conditionalFormatting sqref="P61:Q61">
    <cfRule type="cellIs" dxfId="7188" priority="803" stopIfTrue="1" operator="lessThan">
      <formula>0</formula>
    </cfRule>
    <cfRule type="cellIs" dxfId="7187" priority="804" stopIfTrue="1" operator="greaterThan">
      <formula>0</formula>
    </cfRule>
  </conditionalFormatting>
  <conditionalFormatting sqref="P61:Q61">
    <cfRule type="cellIs" dxfId="7186" priority="801" stopIfTrue="1" operator="lessThan">
      <formula>0</formula>
    </cfRule>
    <cfRule type="cellIs" dxfId="7185" priority="802" stopIfTrue="1" operator="greaterThan">
      <formula>0</formula>
    </cfRule>
  </conditionalFormatting>
  <conditionalFormatting sqref="P61:Q61">
    <cfRule type="cellIs" dxfId="7184" priority="799" stopIfTrue="1" operator="lessThan">
      <formula>0</formula>
    </cfRule>
    <cfRule type="cellIs" dxfId="7183" priority="800" stopIfTrue="1" operator="greaterThan">
      <formula>0</formula>
    </cfRule>
  </conditionalFormatting>
  <conditionalFormatting sqref="P61:Q61">
    <cfRule type="cellIs" dxfId="7182" priority="797" stopIfTrue="1" operator="lessThan">
      <formula>0</formula>
    </cfRule>
    <cfRule type="cellIs" dxfId="7181" priority="798" stopIfTrue="1" operator="greaterThan">
      <formula>0</formula>
    </cfRule>
  </conditionalFormatting>
  <conditionalFormatting sqref="P61:Q61">
    <cfRule type="cellIs" dxfId="7180" priority="795" stopIfTrue="1" operator="lessThan">
      <formula>0</formula>
    </cfRule>
    <cfRule type="cellIs" dxfId="7179" priority="796" stopIfTrue="1" operator="greaterThan">
      <formula>0</formula>
    </cfRule>
  </conditionalFormatting>
  <conditionalFormatting sqref="P61:Q61">
    <cfRule type="cellIs" dxfId="7178" priority="793" stopIfTrue="1" operator="lessThan">
      <formula>0</formula>
    </cfRule>
    <cfRule type="cellIs" dxfId="7177" priority="794" stopIfTrue="1" operator="greaterThan">
      <formula>0</formula>
    </cfRule>
  </conditionalFormatting>
  <conditionalFormatting sqref="P61:Q61">
    <cfRule type="cellIs" dxfId="7176" priority="791" stopIfTrue="1" operator="lessThan">
      <formula>0</formula>
    </cfRule>
    <cfRule type="cellIs" dxfId="7175" priority="792" stopIfTrue="1" operator="greaterThan">
      <formula>0</formula>
    </cfRule>
  </conditionalFormatting>
  <conditionalFormatting sqref="P61:Q61">
    <cfRule type="cellIs" dxfId="7174" priority="789" stopIfTrue="1" operator="lessThan">
      <formula>0</formula>
    </cfRule>
    <cfRule type="cellIs" dxfId="7173" priority="790" stopIfTrue="1" operator="greaterThan">
      <formula>0</formula>
    </cfRule>
  </conditionalFormatting>
  <conditionalFormatting sqref="P61:Q61">
    <cfRule type="cellIs" dxfId="7172" priority="787" stopIfTrue="1" operator="lessThan">
      <formula>0</formula>
    </cfRule>
    <cfRule type="cellIs" dxfId="7171" priority="788" stopIfTrue="1" operator="greaterThan">
      <formula>0</formula>
    </cfRule>
  </conditionalFormatting>
  <conditionalFormatting sqref="P61:Q61">
    <cfRule type="cellIs" dxfId="7170" priority="785" stopIfTrue="1" operator="lessThan">
      <formula>0</formula>
    </cfRule>
    <cfRule type="cellIs" dxfId="7169" priority="786" stopIfTrue="1" operator="greaterThan">
      <formula>0</formula>
    </cfRule>
  </conditionalFormatting>
  <conditionalFormatting sqref="P61:Q61">
    <cfRule type="cellIs" dxfId="7168" priority="783" stopIfTrue="1" operator="lessThan">
      <formula>0</formula>
    </cfRule>
    <cfRule type="cellIs" dxfId="7167" priority="784" stopIfTrue="1" operator="greaterThan">
      <formula>0</formula>
    </cfRule>
  </conditionalFormatting>
  <conditionalFormatting sqref="P63:Q63">
    <cfRule type="cellIs" dxfId="7166" priority="781" stopIfTrue="1" operator="lessThan">
      <formula>0</formula>
    </cfRule>
    <cfRule type="cellIs" dxfId="7165" priority="782" stopIfTrue="1" operator="greaterThan">
      <formula>0</formula>
    </cfRule>
  </conditionalFormatting>
  <conditionalFormatting sqref="P63:Q63">
    <cfRule type="cellIs" dxfId="7164" priority="779" stopIfTrue="1" operator="lessThan">
      <formula>0</formula>
    </cfRule>
    <cfRule type="cellIs" dxfId="7163" priority="780" stopIfTrue="1" operator="greaterThan">
      <formula>0</formula>
    </cfRule>
  </conditionalFormatting>
  <conditionalFormatting sqref="P63:Q63">
    <cfRule type="cellIs" dxfId="7162" priority="777" stopIfTrue="1" operator="lessThan">
      <formula>0</formula>
    </cfRule>
    <cfRule type="cellIs" dxfId="7161" priority="778" stopIfTrue="1" operator="greaterThan">
      <formula>0</formula>
    </cfRule>
  </conditionalFormatting>
  <conditionalFormatting sqref="P63:Q63">
    <cfRule type="cellIs" dxfId="7160" priority="775" stopIfTrue="1" operator="lessThan">
      <formula>0</formula>
    </cfRule>
    <cfRule type="cellIs" dxfId="7159" priority="776" stopIfTrue="1" operator="greaterThan">
      <formula>0</formula>
    </cfRule>
  </conditionalFormatting>
  <conditionalFormatting sqref="P63:Q63">
    <cfRule type="cellIs" dxfId="7158" priority="773" stopIfTrue="1" operator="lessThan">
      <formula>0</formula>
    </cfRule>
    <cfRule type="cellIs" dxfId="7157" priority="774" stopIfTrue="1" operator="greaterThan">
      <formula>0</formula>
    </cfRule>
  </conditionalFormatting>
  <conditionalFormatting sqref="P63:Q63">
    <cfRule type="cellIs" dxfId="7156" priority="771" stopIfTrue="1" operator="lessThan">
      <formula>0</formula>
    </cfRule>
    <cfRule type="cellIs" dxfId="7155" priority="772" stopIfTrue="1" operator="greaterThan">
      <formula>0</formula>
    </cfRule>
  </conditionalFormatting>
  <conditionalFormatting sqref="P63:Q63">
    <cfRule type="cellIs" dxfId="7154" priority="769" stopIfTrue="1" operator="lessThan">
      <formula>0</formula>
    </cfRule>
    <cfRule type="cellIs" dxfId="7153" priority="770" stopIfTrue="1" operator="greaterThan">
      <formula>0</formula>
    </cfRule>
  </conditionalFormatting>
  <conditionalFormatting sqref="P63:Q63">
    <cfRule type="cellIs" dxfId="7152" priority="767" stopIfTrue="1" operator="lessThan">
      <formula>0</formula>
    </cfRule>
    <cfRule type="cellIs" dxfId="7151" priority="768" stopIfTrue="1" operator="greaterThan">
      <formula>0</formula>
    </cfRule>
  </conditionalFormatting>
  <conditionalFormatting sqref="P63:Q63">
    <cfRule type="cellIs" dxfId="7150" priority="765" stopIfTrue="1" operator="lessThan">
      <formula>0</formula>
    </cfRule>
    <cfRule type="cellIs" dxfId="7149" priority="766" stopIfTrue="1" operator="greaterThan">
      <formula>0</formula>
    </cfRule>
  </conditionalFormatting>
  <conditionalFormatting sqref="P63:Q63">
    <cfRule type="cellIs" dxfId="7148" priority="763" stopIfTrue="1" operator="lessThan">
      <formula>0</formula>
    </cfRule>
    <cfRule type="cellIs" dxfId="7147" priority="764" stopIfTrue="1" operator="greaterThan">
      <formula>0</formula>
    </cfRule>
  </conditionalFormatting>
  <conditionalFormatting sqref="P63:Q63">
    <cfRule type="cellIs" dxfId="7146" priority="761" stopIfTrue="1" operator="lessThan">
      <formula>0</formula>
    </cfRule>
    <cfRule type="cellIs" dxfId="7145" priority="762" stopIfTrue="1" operator="greaterThan">
      <formula>0</formula>
    </cfRule>
  </conditionalFormatting>
  <conditionalFormatting sqref="P63:Q63">
    <cfRule type="cellIs" dxfId="7144" priority="759" stopIfTrue="1" operator="lessThan">
      <formula>0</formula>
    </cfRule>
    <cfRule type="cellIs" dxfId="7143" priority="760" stopIfTrue="1" operator="greaterThan">
      <formula>0</formula>
    </cfRule>
  </conditionalFormatting>
  <conditionalFormatting sqref="P63:Q63">
    <cfRule type="cellIs" dxfId="7142" priority="757" stopIfTrue="1" operator="lessThan">
      <formula>0</formula>
    </cfRule>
    <cfRule type="cellIs" dxfId="7141" priority="758" stopIfTrue="1" operator="greaterThan">
      <formula>0</formula>
    </cfRule>
  </conditionalFormatting>
  <conditionalFormatting sqref="P63:Q63">
    <cfRule type="cellIs" dxfId="7140" priority="755" stopIfTrue="1" operator="lessThan">
      <formula>0</formula>
    </cfRule>
    <cfRule type="cellIs" dxfId="7139" priority="756" stopIfTrue="1" operator="greaterThan">
      <formula>0</formula>
    </cfRule>
  </conditionalFormatting>
  <conditionalFormatting sqref="P63:Q63">
    <cfRule type="cellIs" dxfId="7138" priority="753" stopIfTrue="1" operator="lessThan">
      <formula>0</formula>
    </cfRule>
    <cfRule type="cellIs" dxfId="7137" priority="754" stopIfTrue="1" operator="greaterThan">
      <formula>0</formula>
    </cfRule>
  </conditionalFormatting>
  <conditionalFormatting sqref="P63:Q63">
    <cfRule type="cellIs" dxfId="7136" priority="751" stopIfTrue="1" operator="lessThan">
      <formula>0</formula>
    </cfRule>
    <cfRule type="cellIs" dxfId="7135" priority="752" stopIfTrue="1" operator="greaterThan">
      <formula>0</formula>
    </cfRule>
  </conditionalFormatting>
  <conditionalFormatting sqref="P63:Q63">
    <cfRule type="cellIs" dxfId="7134" priority="749" stopIfTrue="1" operator="lessThan">
      <formula>0</formula>
    </cfRule>
    <cfRule type="cellIs" dxfId="7133" priority="750" stopIfTrue="1" operator="greaterThan">
      <formula>0</formula>
    </cfRule>
  </conditionalFormatting>
  <conditionalFormatting sqref="P63:Q63">
    <cfRule type="cellIs" dxfId="7132" priority="747" stopIfTrue="1" operator="lessThan">
      <formula>0</formula>
    </cfRule>
    <cfRule type="cellIs" dxfId="7131" priority="748" stopIfTrue="1" operator="greaterThan">
      <formula>0</formula>
    </cfRule>
  </conditionalFormatting>
  <conditionalFormatting sqref="P63:Q63">
    <cfRule type="cellIs" dxfId="7130" priority="745" stopIfTrue="1" operator="lessThan">
      <formula>0</formula>
    </cfRule>
    <cfRule type="cellIs" dxfId="7129" priority="746" stopIfTrue="1" operator="greaterThan">
      <formula>0</formula>
    </cfRule>
  </conditionalFormatting>
  <conditionalFormatting sqref="P63:Q63">
    <cfRule type="cellIs" dxfId="7128" priority="743" stopIfTrue="1" operator="lessThan">
      <formula>0</formula>
    </cfRule>
    <cfRule type="cellIs" dxfId="7127" priority="744" stopIfTrue="1" operator="greaterThan">
      <formula>0</formula>
    </cfRule>
  </conditionalFormatting>
  <conditionalFormatting sqref="P63:Q63">
    <cfRule type="cellIs" dxfId="7126" priority="741" stopIfTrue="1" operator="lessThan">
      <formula>0</formula>
    </cfRule>
    <cfRule type="cellIs" dxfId="7125" priority="742" stopIfTrue="1" operator="greaterThan">
      <formula>0</formula>
    </cfRule>
  </conditionalFormatting>
  <conditionalFormatting sqref="P63:Q63">
    <cfRule type="cellIs" dxfId="7124" priority="739" stopIfTrue="1" operator="lessThan">
      <formula>0</formula>
    </cfRule>
    <cfRule type="cellIs" dxfId="7123" priority="740" stopIfTrue="1" operator="greaterThan">
      <formula>0</formula>
    </cfRule>
  </conditionalFormatting>
  <conditionalFormatting sqref="P63:Q63">
    <cfRule type="cellIs" dxfId="7122" priority="737" stopIfTrue="1" operator="lessThan">
      <formula>0</formula>
    </cfRule>
    <cfRule type="cellIs" dxfId="7121" priority="738" stopIfTrue="1" operator="greaterThan">
      <formula>0</formula>
    </cfRule>
  </conditionalFormatting>
  <conditionalFormatting sqref="P63:Q63">
    <cfRule type="cellIs" dxfId="7120" priority="735" stopIfTrue="1" operator="lessThan">
      <formula>0</formula>
    </cfRule>
    <cfRule type="cellIs" dxfId="7119" priority="736" stopIfTrue="1" operator="greaterThan">
      <formula>0</formula>
    </cfRule>
  </conditionalFormatting>
  <conditionalFormatting sqref="P63:Q63">
    <cfRule type="cellIs" dxfId="7118" priority="733" stopIfTrue="1" operator="lessThan">
      <formula>0</formula>
    </cfRule>
    <cfRule type="cellIs" dxfId="7117" priority="734" stopIfTrue="1" operator="greaterThan">
      <formula>0</formula>
    </cfRule>
  </conditionalFormatting>
  <conditionalFormatting sqref="P63:Q63">
    <cfRule type="cellIs" dxfId="7116" priority="731" stopIfTrue="1" operator="lessThan">
      <formula>0</formula>
    </cfRule>
    <cfRule type="cellIs" dxfId="7115" priority="732" stopIfTrue="1" operator="greaterThan">
      <formula>0</formula>
    </cfRule>
  </conditionalFormatting>
  <conditionalFormatting sqref="P63:Q63">
    <cfRule type="cellIs" dxfId="7114" priority="729" stopIfTrue="1" operator="lessThan">
      <formula>0</formula>
    </cfRule>
    <cfRule type="cellIs" dxfId="7113" priority="730" stopIfTrue="1" operator="greaterThan">
      <formula>0</formula>
    </cfRule>
  </conditionalFormatting>
  <conditionalFormatting sqref="P63:Q63">
    <cfRule type="cellIs" dxfId="7112" priority="727" stopIfTrue="1" operator="lessThan">
      <formula>0</formula>
    </cfRule>
    <cfRule type="cellIs" dxfId="7111" priority="728" stopIfTrue="1" operator="greaterThan">
      <formula>0</formula>
    </cfRule>
  </conditionalFormatting>
  <conditionalFormatting sqref="P63:Q63">
    <cfRule type="cellIs" dxfId="7110" priority="725" stopIfTrue="1" operator="lessThan">
      <formula>0</formula>
    </cfRule>
    <cfRule type="cellIs" dxfId="7109" priority="726" stopIfTrue="1" operator="greaterThan">
      <formula>0</formula>
    </cfRule>
  </conditionalFormatting>
  <conditionalFormatting sqref="P63:Q63">
    <cfRule type="cellIs" dxfId="7108" priority="723" stopIfTrue="1" operator="lessThan">
      <formula>0</formula>
    </cfRule>
    <cfRule type="cellIs" dxfId="7107" priority="724" stopIfTrue="1" operator="greaterThan">
      <formula>0</formula>
    </cfRule>
  </conditionalFormatting>
  <conditionalFormatting sqref="P63:Q63">
    <cfRule type="cellIs" dxfId="7106" priority="721" stopIfTrue="1" operator="lessThan">
      <formula>0</formula>
    </cfRule>
    <cfRule type="cellIs" dxfId="7105" priority="722" stopIfTrue="1" operator="greaterThan">
      <formula>0</formula>
    </cfRule>
  </conditionalFormatting>
  <conditionalFormatting sqref="P63:Q63">
    <cfRule type="cellIs" dxfId="7104" priority="719" stopIfTrue="1" operator="lessThan">
      <formula>0</formula>
    </cfRule>
    <cfRule type="cellIs" dxfId="7103" priority="720" stopIfTrue="1" operator="greaterThan">
      <formula>0</formula>
    </cfRule>
  </conditionalFormatting>
  <conditionalFormatting sqref="P63:Q63">
    <cfRule type="cellIs" dxfId="7102" priority="717" stopIfTrue="1" operator="lessThan">
      <formula>0</formula>
    </cfRule>
    <cfRule type="cellIs" dxfId="7101" priority="718" stopIfTrue="1" operator="greaterThan">
      <formula>0</formula>
    </cfRule>
  </conditionalFormatting>
  <conditionalFormatting sqref="P63:Q63">
    <cfRule type="cellIs" dxfId="7100" priority="715" stopIfTrue="1" operator="lessThan">
      <formula>0</formula>
    </cfRule>
    <cfRule type="cellIs" dxfId="7099" priority="716" stopIfTrue="1" operator="greaterThan">
      <formula>0</formula>
    </cfRule>
  </conditionalFormatting>
  <conditionalFormatting sqref="P63:Q63">
    <cfRule type="cellIs" dxfId="7098" priority="713" stopIfTrue="1" operator="lessThan">
      <formula>0</formula>
    </cfRule>
    <cfRule type="cellIs" dxfId="7097" priority="714" stopIfTrue="1" operator="greaterThan">
      <formula>0</formula>
    </cfRule>
  </conditionalFormatting>
  <conditionalFormatting sqref="P63:Q63">
    <cfRule type="cellIs" dxfId="7096" priority="711" stopIfTrue="1" operator="lessThan">
      <formula>0</formula>
    </cfRule>
    <cfRule type="cellIs" dxfId="7095" priority="712" stopIfTrue="1" operator="greaterThan">
      <formula>0</formula>
    </cfRule>
  </conditionalFormatting>
  <conditionalFormatting sqref="P63:Q63">
    <cfRule type="cellIs" dxfId="7094" priority="709" stopIfTrue="1" operator="lessThan">
      <formula>0</formula>
    </cfRule>
    <cfRule type="cellIs" dxfId="7093" priority="710" stopIfTrue="1" operator="greaterThan">
      <formula>0</formula>
    </cfRule>
  </conditionalFormatting>
  <conditionalFormatting sqref="P63:Q63">
    <cfRule type="cellIs" dxfId="7092" priority="707" stopIfTrue="1" operator="lessThan">
      <formula>0</formula>
    </cfRule>
    <cfRule type="cellIs" dxfId="7091" priority="708" stopIfTrue="1" operator="greaterThan">
      <formula>0</formula>
    </cfRule>
  </conditionalFormatting>
  <conditionalFormatting sqref="P63:Q63">
    <cfRule type="cellIs" dxfId="7090" priority="705" stopIfTrue="1" operator="lessThan">
      <formula>0</formula>
    </cfRule>
    <cfRule type="cellIs" dxfId="7089" priority="706" stopIfTrue="1" operator="greaterThan">
      <formula>0</formula>
    </cfRule>
  </conditionalFormatting>
  <conditionalFormatting sqref="P63:Q63">
    <cfRule type="cellIs" dxfId="7088" priority="703" stopIfTrue="1" operator="lessThan">
      <formula>0</formula>
    </cfRule>
    <cfRule type="cellIs" dxfId="7087" priority="704" stopIfTrue="1" operator="greaterThan">
      <formula>0</formula>
    </cfRule>
  </conditionalFormatting>
  <conditionalFormatting sqref="P63:Q63">
    <cfRule type="cellIs" dxfId="7086" priority="701" stopIfTrue="1" operator="lessThan">
      <formula>0</formula>
    </cfRule>
    <cfRule type="cellIs" dxfId="7085" priority="702" stopIfTrue="1" operator="greaterThan">
      <formula>0</formula>
    </cfRule>
  </conditionalFormatting>
  <conditionalFormatting sqref="P63:Q63">
    <cfRule type="cellIs" dxfId="7084" priority="699" stopIfTrue="1" operator="lessThan">
      <formula>0</formula>
    </cfRule>
    <cfRule type="cellIs" dxfId="7083" priority="700" stopIfTrue="1" operator="greaterThan">
      <formula>0</formula>
    </cfRule>
  </conditionalFormatting>
  <conditionalFormatting sqref="P65:Q65">
    <cfRule type="cellIs" dxfId="7082" priority="697" stopIfTrue="1" operator="lessThan">
      <formula>0</formula>
    </cfRule>
    <cfRule type="cellIs" dxfId="7081" priority="698" stopIfTrue="1" operator="greaterThan">
      <formula>0</formula>
    </cfRule>
  </conditionalFormatting>
  <conditionalFormatting sqref="P65:Q65">
    <cfRule type="cellIs" dxfId="7080" priority="695" stopIfTrue="1" operator="lessThan">
      <formula>0</formula>
    </cfRule>
    <cfRule type="cellIs" dxfId="7079" priority="696" stopIfTrue="1" operator="greaterThan">
      <formula>0</formula>
    </cfRule>
  </conditionalFormatting>
  <conditionalFormatting sqref="P65:Q65">
    <cfRule type="cellIs" dxfId="7078" priority="693" stopIfTrue="1" operator="lessThan">
      <formula>0</formula>
    </cfRule>
    <cfRule type="cellIs" dxfId="7077" priority="694" stopIfTrue="1" operator="greaterThan">
      <formula>0</formula>
    </cfRule>
  </conditionalFormatting>
  <conditionalFormatting sqref="P65:Q65">
    <cfRule type="cellIs" dxfId="7076" priority="691" stopIfTrue="1" operator="lessThan">
      <formula>0</formula>
    </cfRule>
    <cfRule type="cellIs" dxfId="7075" priority="692" stopIfTrue="1" operator="greaterThan">
      <formula>0</formula>
    </cfRule>
  </conditionalFormatting>
  <conditionalFormatting sqref="P65:Q65">
    <cfRule type="cellIs" dxfId="7074" priority="689" stopIfTrue="1" operator="lessThan">
      <formula>0</formula>
    </cfRule>
    <cfRule type="cellIs" dxfId="7073" priority="690" stopIfTrue="1" operator="greaterThan">
      <formula>0</formula>
    </cfRule>
  </conditionalFormatting>
  <conditionalFormatting sqref="P65:Q65">
    <cfRule type="cellIs" dxfId="7072" priority="687" stopIfTrue="1" operator="lessThan">
      <formula>0</formula>
    </cfRule>
    <cfRule type="cellIs" dxfId="7071" priority="688" stopIfTrue="1" operator="greaterThan">
      <formula>0</formula>
    </cfRule>
  </conditionalFormatting>
  <conditionalFormatting sqref="P65:Q65">
    <cfRule type="cellIs" dxfId="7070" priority="685" stopIfTrue="1" operator="lessThan">
      <formula>0</formula>
    </cfRule>
    <cfRule type="cellIs" dxfId="7069" priority="686" stopIfTrue="1" operator="greaterThan">
      <formula>0</formula>
    </cfRule>
  </conditionalFormatting>
  <conditionalFormatting sqref="P65:Q65">
    <cfRule type="cellIs" dxfId="7068" priority="683" stopIfTrue="1" operator="lessThan">
      <formula>0</formula>
    </cfRule>
    <cfRule type="cellIs" dxfId="7067" priority="684" stopIfTrue="1" operator="greaterThan">
      <formula>0</formula>
    </cfRule>
  </conditionalFormatting>
  <conditionalFormatting sqref="P65:Q65">
    <cfRule type="cellIs" dxfId="7066" priority="681" stopIfTrue="1" operator="lessThan">
      <formula>0</formula>
    </cfRule>
    <cfRule type="cellIs" dxfId="7065" priority="682" stopIfTrue="1" operator="greaterThan">
      <formula>0</formula>
    </cfRule>
  </conditionalFormatting>
  <conditionalFormatting sqref="P65:Q65">
    <cfRule type="cellIs" dxfId="7064" priority="679" stopIfTrue="1" operator="lessThan">
      <formula>0</formula>
    </cfRule>
    <cfRule type="cellIs" dxfId="7063" priority="680" stopIfTrue="1" operator="greaterThan">
      <formula>0</formula>
    </cfRule>
  </conditionalFormatting>
  <conditionalFormatting sqref="P65:Q65">
    <cfRule type="cellIs" dxfId="7062" priority="677" stopIfTrue="1" operator="lessThan">
      <formula>0</formula>
    </cfRule>
    <cfRule type="cellIs" dxfId="7061" priority="678" stopIfTrue="1" operator="greaterThan">
      <formula>0</formula>
    </cfRule>
  </conditionalFormatting>
  <conditionalFormatting sqref="P65:Q65">
    <cfRule type="cellIs" dxfId="7060" priority="675" stopIfTrue="1" operator="lessThan">
      <formula>0</formula>
    </cfRule>
    <cfRule type="cellIs" dxfId="7059" priority="676" stopIfTrue="1" operator="greaterThan">
      <formula>0</formula>
    </cfRule>
  </conditionalFormatting>
  <conditionalFormatting sqref="P65:Q65">
    <cfRule type="cellIs" dxfId="7058" priority="673" stopIfTrue="1" operator="lessThan">
      <formula>0</formula>
    </cfRule>
    <cfRule type="cellIs" dxfId="7057" priority="674" stopIfTrue="1" operator="greaterThan">
      <formula>0</formula>
    </cfRule>
  </conditionalFormatting>
  <conditionalFormatting sqref="P65:Q65">
    <cfRule type="cellIs" dxfId="7056" priority="671" stopIfTrue="1" operator="lessThan">
      <formula>0</formula>
    </cfRule>
    <cfRule type="cellIs" dxfId="7055" priority="672" stopIfTrue="1" operator="greaterThan">
      <formula>0</formula>
    </cfRule>
  </conditionalFormatting>
  <conditionalFormatting sqref="P65:Q65">
    <cfRule type="cellIs" dxfId="7054" priority="669" stopIfTrue="1" operator="lessThan">
      <formula>0</formula>
    </cfRule>
    <cfRule type="cellIs" dxfId="7053" priority="670" stopIfTrue="1" operator="greaterThan">
      <formula>0</formula>
    </cfRule>
  </conditionalFormatting>
  <conditionalFormatting sqref="P65:Q65">
    <cfRule type="cellIs" dxfId="7052" priority="667" stopIfTrue="1" operator="lessThan">
      <formula>0</formula>
    </cfRule>
    <cfRule type="cellIs" dxfId="7051" priority="668" stopIfTrue="1" operator="greaterThan">
      <formula>0</formula>
    </cfRule>
  </conditionalFormatting>
  <conditionalFormatting sqref="P65:Q65">
    <cfRule type="cellIs" dxfId="7050" priority="665" stopIfTrue="1" operator="lessThan">
      <formula>0</formula>
    </cfRule>
    <cfRule type="cellIs" dxfId="7049" priority="666" stopIfTrue="1" operator="greaterThan">
      <formula>0</formula>
    </cfRule>
  </conditionalFormatting>
  <conditionalFormatting sqref="P65:Q65">
    <cfRule type="cellIs" dxfId="7048" priority="663" stopIfTrue="1" operator="lessThan">
      <formula>0</formula>
    </cfRule>
    <cfRule type="cellIs" dxfId="7047" priority="664" stopIfTrue="1" operator="greaterThan">
      <formula>0</formula>
    </cfRule>
  </conditionalFormatting>
  <conditionalFormatting sqref="P65:Q65">
    <cfRule type="cellIs" dxfId="7046" priority="661" stopIfTrue="1" operator="lessThan">
      <formula>0</formula>
    </cfRule>
    <cfRule type="cellIs" dxfId="7045" priority="662" stopIfTrue="1" operator="greaterThan">
      <formula>0</formula>
    </cfRule>
  </conditionalFormatting>
  <conditionalFormatting sqref="P65:Q65">
    <cfRule type="cellIs" dxfId="7044" priority="659" stopIfTrue="1" operator="lessThan">
      <formula>0</formula>
    </cfRule>
    <cfRule type="cellIs" dxfId="7043" priority="660" stopIfTrue="1" operator="greaterThan">
      <formula>0</formula>
    </cfRule>
  </conditionalFormatting>
  <conditionalFormatting sqref="P65:Q65">
    <cfRule type="cellIs" dxfId="7042" priority="657" stopIfTrue="1" operator="lessThan">
      <formula>0</formula>
    </cfRule>
    <cfRule type="cellIs" dxfId="7041" priority="658" stopIfTrue="1" operator="greaterThan">
      <formula>0</formula>
    </cfRule>
  </conditionalFormatting>
  <conditionalFormatting sqref="P65:Q65">
    <cfRule type="cellIs" dxfId="7040" priority="655" stopIfTrue="1" operator="lessThan">
      <formula>0</formula>
    </cfRule>
    <cfRule type="cellIs" dxfId="7039" priority="656" stopIfTrue="1" operator="greaterThan">
      <formula>0</formula>
    </cfRule>
  </conditionalFormatting>
  <conditionalFormatting sqref="P65:Q65">
    <cfRule type="cellIs" dxfId="7038" priority="653" stopIfTrue="1" operator="lessThan">
      <formula>0</formula>
    </cfRule>
    <cfRule type="cellIs" dxfId="7037" priority="654" stopIfTrue="1" operator="greaterThan">
      <formula>0</formula>
    </cfRule>
  </conditionalFormatting>
  <conditionalFormatting sqref="P65:Q65">
    <cfRule type="cellIs" dxfId="7036" priority="651" stopIfTrue="1" operator="lessThan">
      <formula>0</formula>
    </cfRule>
    <cfRule type="cellIs" dxfId="7035" priority="652" stopIfTrue="1" operator="greaterThan">
      <formula>0</formula>
    </cfRule>
  </conditionalFormatting>
  <conditionalFormatting sqref="P65:Q65">
    <cfRule type="cellIs" dxfId="7034" priority="649" stopIfTrue="1" operator="lessThan">
      <formula>0</formula>
    </cfRule>
    <cfRule type="cellIs" dxfId="7033" priority="650" stopIfTrue="1" operator="greaterThan">
      <formula>0</formula>
    </cfRule>
  </conditionalFormatting>
  <conditionalFormatting sqref="P65:Q65">
    <cfRule type="cellIs" dxfId="7032" priority="647" stopIfTrue="1" operator="lessThan">
      <formula>0</formula>
    </cfRule>
    <cfRule type="cellIs" dxfId="7031" priority="648" stopIfTrue="1" operator="greaterThan">
      <formula>0</formula>
    </cfRule>
  </conditionalFormatting>
  <conditionalFormatting sqref="P65:Q65">
    <cfRule type="cellIs" dxfId="7030" priority="645" stopIfTrue="1" operator="lessThan">
      <formula>0</formula>
    </cfRule>
    <cfRule type="cellIs" dxfId="7029" priority="646" stopIfTrue="1" operator="greaterThan">
      <formula>0</formula>
    </cfRule>
  </conditionalFormatting>
  <conditionalFormatting sqref="P65:Q65">
    <cfRule type="cellIs" dxfId="7028" priority="643" stopIfTrue="1" operator="lessThan">
      <formula>0</formula>
    </cfRule>
    <cfRule type="cellIs" dxfId="7027" priority="644" stopIfTrue="1" operator="greaterThan">
      <formula>0</formula>
    </cfRule>
  </conditionalFormatting>
  <conditionalFormatting sqref="P65:Q65">
    <cfRule type="cellIs" dxfId="7026" priority="641" stopIfTrue="1" operator="lessThan">
      <formula>0</formula>
    </cfRule>
    <cfRule type="cellIs" dxfId="7025" priority="642" stopIfTrue="1" operator="greaterThan">
      <formula>0</formula>
    </cfRule>
  </conditionalFormatting>
  <conditionalFormatting sqref="P65:Q65">
    <cfRule type="cellIs" dxfId="7024" priority="639" stopIfTrue="1" operator="lessThan">
      <formula>0</formula>
    </cfRule>
    <cfRule type="cellIs" dxfId="7023" priority="640" stopIfTrue="1" operator="greaterThan">
      <formula>0</formula>
    </cfRule>
  </conditionalFormatting>
  <conditionalFormatting sqref="P65:Q65">
    <cfRule type="cellIs" dxfId="7022" priority="637" stopIfTrue="1" operator="lessThan">
      <formula>0</formula>
    </cfRule>
    <cfRule type="cellIs" dxfId="7021" priority="638" stopIfTrue="1" operator="greaterThan">
      <formula>0</formula>
    </cfRule>
  </conditionalFormatting>
  <conditionalFormatting sqref="P65:Q65">
    <cfRule type="cellIs" dxfId="7020" priority="635" stopIfTrue="1" operator="lessThan">
      <formula>0</formula>
    </cfRule>
    <cfRule type="cellIs" dxfId="7019" priority="636" stopIfTrue="1" operator="greaterThan">
      <formula>0</formula>
    </cfRule>
  </conditionalFormatting>
  <conditionalFormatting sqref="P65:Q65">
    <cfRule type="cellIs" dxfId="7018" priority="633" stopIfTrue="1" operator="lessThan">
      <formula>0</formula>
    </cfRule>
    <cfRule type="cellIs" dxfId="7017" priority="634" stopIfTrue="1" operator="greaterThan">
      <formula>0</formula>
    </cfRule>
  </conditionalFormatting>
  <conditionalFormatting sqref="P65:Q65">
    <cfRule type="cellIs" dxfId="7016" priority="631" stopIfTrue="1" operator="lessThan">
      <formula>0</formula>
    </cfRule>
    <cfRule type="cellIs" dxfId="7015" priority="632" stopIfTrue="1" operator="greaterThan">
      <formula>0</formula>
    </cfRule>
  </conditionalFormatting>
  <conditionalFormatting sqref="P65:Q65">
    <cfRule type="cellIs" dxfId="7014" priority="629" stopIfTrue="1" operator="lessThan">
      <formula>0</formula>
    </cfRule>
    <cfRule type="cellIs" dxfId="7013" priority="630" stopIfTrue="1" operator="greaterThan">
      <formula>0</formula>
    </cfRule>
  </conditionalFormatting>
  <conditionalFormatting sqref="P65:Q65">
    <cfRule type="cellIs" dxfId="7012" priority="627" stopIfTrue="1" operator="lessThan">
      <formula>0</formula>
    </cfRule>
    <cfRule type="cellIs" dxfId="7011" priority="628" stopIfTrue="1" operator="greaterThan">
      <formula>0</formula>
    </cfRule>
  </conditionalFormatting>
  <conditionalFormatting sqref="P65:Q65">
    <cfRule type="cellIs" dxfId="7010" priority="625" stopIfTrue="1" operator="lessThan">
      <formula>0</formula>
    </cfRule>
    <cfRule type="cellIs" dxfId="7009" priority="626" stopIfTrue="1" operator="greaterThan">
      <formula>0</formula>
    </cfRule>
  </conditionalFormatting>
  <conditionalFormatting sqref="P65:Q65">
    <cfRule type="cellIs" dxfId="7008" priority="623" stopIfTrue="1" operator="lessThan">
      <formula>0</formula>
    </cfRule>
    <cfRule type="cellIs" dxfId="7007" priority="624" stopIfTrue="1" operator="greaterThan">
      <formula>0</formula>
    </cfRule>
  </conditionalFormatting>
  <conditionalFormatting sqref="P65:Q65">
    <cfRule type="cellIs" dxfId="7006" priority="621" stopIfTrue="1" operator="lessThan">
      <formula>0</formula>
    </cfRule>
    <cfRule type="cellIs" dxfId="7005" priority="622" stopIfTrue="1" operator="greaterThan">
      <formula>0</formula>
    </cfRule>
  </conditionalFormatting>
  <conditionalFormatting sqref="P65:Q65">
    <cfRule type="cellIs" dxfId="7004" priority="619" stopIfTrue="1" operator="lessThan">
      <formula>0</formula>
    </cfRule>
    <cfRule type="cellIs" dxfId="7003" priority="620" stopIfTrue="1" operator="greaterThan">
      <formula>0</formula>
    </cfRule>
  </conditionalFormatting>
  <conditionalFormatting sqref="P65:Q65">
    <cfRule type="cellIs" dxfId="7002" priority="617" stopIfTrue="1" operator="lessThan">
      <formula>0</formula>
    </cfRule>
    <cfRule type="cellIs" dxfId="7001" priority="618" stopIfTrue="1" operator="greaterThan">
      <formula>0</formula>
    </cfRule>
  </conditionalFormatting>
  <conditionalFormatting sqref="P65:Q65">
    <cfRule type="cellIs" dxfId="7000" priority="615" stopIfTrue="1" operator="lessThan">
      <formula>0</formula>
    </cfRule>
    <cfRule type="cellIs" dxfId="6999" priority="616" stopIfTrue="1" operator="greaterThan">
      <formula>0</formula>
    </cfRule>
  </conditionalFormatting>
  <conditionalFormatting sqref="I7:N7 I9:N9">
    <cfRule type="cellIs" dxfId="6998" priority="607" operator="equal">
      <formula>"?"</formula>
    </cfRule>
  </conditionalFormatting>
  <conditionalFormatting sqref="J7">
    <cfRule type="cellIs" dxfId="6997" priority="606" operator="equal">
      <formula>"?"</formula>
    </cfRule>
  </conditionalFormatting>
  <conditionalFormatting sqref="H9 H7">
    <cfRule type="cellIs" dxfId="6996" priority="605" operator="equal">
      <formula>"q"</formula>
    </cfRule>
  </conditionalFormatting>
  <conditionalFormatting sqref="H11">
    <cfRule type="cellIs" dxfId="6995" priority="601" operator="equal">
      <formula>"q"</formula>
    </cfRule>
  </conditionalFormatting>
  <conditionalFormatting sqref="I11:N11">
    <cfRule type="cellIs" dxfId="6994" priority="603" operator="equal">
      <formula>"?"</formula>
    </cfRule>
  </conditionalFormatting>
  <conditionalFormatting sqref="I7">
    <cfRule type="cellIs" dxfId="6993" priority="600" operator="equal">
      <formula>"?"</formula>
    </cfRule>
  </conditionalFormatting>
  <conditionalFormatting sqref="I9">
    <cfRule type="cellIs" dxfId="6992" priority="599" operator="equal">
      <formula>"?"</formula>
    </cfRule>
  </conditionalFormatting>
  <conditionalFormatting sqref="J9">
    <cfRule type="cellIs" dxfId="6991" priority="598" operator="equal">
      <formula>"?"</formula>
    </cfRule>
  </conditionalFormatting>
  <conditionalFormatting sqref="J11">
    <cfRule type="cellIs" dxfId="6990" priority="596" operator="equal">
      <formula>"?"</formula>
    </cfRule>
  </conditionalFormatting>
  <conditionalFormatting sqref="J11">
    <cfRule type="cellIs" dxfId="6989" priority="595" operator="equal">
      <formula>"?"</formula>
    </cfRule>
  </conditionalFormatting>
  <conditionalFormatting sqref="I11">
    <cfRule type="cellIs" dxfId="6988" priority="593" operator="equal">
      <formula>"?"</formula>
    </cfRule>
  </conditionalFormatting>
  <conditionalFormatting sqref="I11">
    <cfRule type="cellIs" dxfId="6987" priority="592" operator="equal">
      <formula>"?"</formula>
    </cfRule>
  </conditionalFormatting>
  <conditionalFormatting sqref="K7 K9">
    <cfRule type="cellIs" dxfId="6986" priority="588" operator="equal">
      <formula>"?"</formula>
    </cfRule>
  </conditionalFormatting>
  <conditionalFormatting sqref="K7">
    <cfRule type="cellIs" dxfId="6985" priority="587" operator="equal">
      <formula>"?"</formula>
    </cfRule>
  </conditionalFormatting>
  <conditionalFormatting sqref="K9">
    <cfRule type="cellIs" dxfId="6984" priority="586" operator="equal">
      <formula>"?"</formula>
    </cfRule>
  </conditionalFormatting>
  <conditionalFormatting sqref="K11">
    <cfRule type="cellIs" dxfId="6983" priority="584" operator="equal">
      <formula>"?"</formula>
    </cfRule>
  </conditionalFormatting>
  <conditionalFormatting sqref="K11">
    <cfRule type="cellIs" dxfId="6982" priority="583" operator="equal">
      <formula>"?"</formula>
    </cfRule>
  </conditionalFormatting>
  <conditionalFormatting sqref="I7">
    <cfRule type="cellIs" dxfId="6981" priority="580" operator="equal">
      <formula>"?"</formula>
    </cfRule>
  </conditionalFormatting>
  <conditionalFormatting sqref="I9">
    <cfRule type="cellIs" dxfId="6980" priority="579" operator="equal">
      <formula>"?"</formula>
    </cfRule>
  </conditionalFormatting>
  <conditionalFormatting sqref="I11">
    <cfRule type="cellIs" dxfId="6979" priority="577" operator="equal">
      <formula>"?"</formula>
    </cfRule>
  </conditionalFormatting>
  <conditionalFormatting sqref="I11">
    <cfRule type="cellIs" dxfId="6978" priority="576" operator="equal">
      <formula>"?"</formula>
    </cfRule>
  </conditionalFormatting>
  <conditionalFormatting sqref="K7">
    <cfRule type="cellIs" dxfId="6977" priority="575" operator="equal">
      <formula>"?"</formula>
    </cfRule>
  </conditionalFormatting>
  <conditionalFormatting sqref="K11">
    <cfRule type="cellIs" dxfId="6976" priority="574" operator="equal">
      <formula>"?"</formula>
    </cfRule>
  </conditionalFormatting>
  <conditionalFormatting sqref="J7 J9">
    <cfRule type="cellIs" dxfId="6975" priority="572" operator="equal">
      <formula>"?"</formula>
    </cfRule>
  </conditionalFormatting>
  <conditionalFormatting sqref="J7">
    <cfRule type="cellIs" dxfId="6974" priority="571" operator="equal">
      <formula>"?"</formula>
    </cfRule>
  </conditionalFormatting>
  <conditionalFormatting sqref="J9">
    <cfRule type="cellIs" dxfId="6973" priority="570" operator="equal">
      <formula>"?"</formula>
    </cfRule>
  </conditionalFormatting>
  <conditionalFormatting sqref="J11">
    <cfRule type="cellIs" dxfId="6972" priority="568" operator="equal">
      <formula>"?"</formula>
    </cfRule>
  </conditionalFormatting>
  <conditionalFormatting sqref="J11">
    <cfRule type="cellIs" dxfId="6971" priority="567" operator="equal">
      <formula>"?"</formula>
    </cfRule>
  </conditionalFormatting>
  <conditionalFormatting sqref="I7">
    <cfRule type="cellIs" dxfId="6970" priority="566" operator="equal">
      <formula>"?"</formula>
    </cfRule>
  </conditionalFormatting>
  <conditionalFormatting sqref="I9">
    <cfRule type="cellIs" dxfId="6969" priority="565" operator="equal">
      <formula>"?"</formula>
    </cfRule>
  </conditionalFormatting>
  <conditionalFormatting sqref="I11">
    <cfRule type="cellIs" dxfId="6968" priority="563" operator="equal">
      <formula>"?"</formula>
    </cfRule>
  </conditionalFormatting>
  <conditionalFormatting sqref="I11">
    <cfRule type="cellIs" dxfId="6967" priority="562" operator="equal">
      <formula>"?"</formula>
    </cfRule>
  </conditionalFormatting>
  <conditionalFormatting sqref="K7">
    <cfRule type="cellIs" dxfId="6966" priority="561" operator="equal">
      <formula>"?"</formula>
    </cfRule>
  </conditionalFormatting>
  <conditionalFormatting sqref="K11">
    <cfRule type="cellIs" dxfId="6965" priority="560" operator="equal">
      <formula>"?"</formula>
    </cfRule>
  </conditionalFormatting>
  <conditionalFormatting sqref="J7 J9">
    <cfRule type="cellIs" dxfId="6964" priority="558" operator="equal">
      <formula>"?"</formula>
    </cfRule>
  </conditionalFormatting>
  <conditionalFormatting sqref="J7">
    <cfRule type="cellIs" dxfId="6963" priority="557" operator="equal">
      <formula>"?"</formula>
    </cfRule>
  </conditionalFormatting>
  <conditionalFormatting sqref="J9">
    <cfRule type="cellIs" dxfId="6962" priority="556" operator="equal">
      <formula>"?"</formula>
    </cfRule>
  </conditionalFormatting>
  <conditionalFormatting sqref="J11">
    <cfRule type="cellIs" dxfId="6961" priority="554" operator="equal">
      <formula>"?"</formula>
    </cfRule>
  </conditionalFormatting>
  <conditionalFormatting sqref="J11">
    <cfRule type="cellIs" dxfId="6960" priority="553" operator="equal">
      <formula>"?"</formula>
    </cfRule>
  </conditionalFormatting>
  <conditionalFormatting sqref="K11 K7 K9">
    <cfRule type="cellIs" dxfId="6959" priority="551" operator="equal">
      <formula>"?"</formula>
    </cfRule>
  </conditionalFormatting>
  <conditionalFormatting sqref="J7">
    <cfRule type="cellIs" dxfId="6958" priority="550" operator="equal">
      <formula>"?"</formula>
    </cfRule>
  </conditionalFormatting>
  <conditionalFormatting sqref="J11">
    <cfRule type="cellIs" dxfId="6957" priority="549" operator="equal">
      <formula>"?"</formula>
    </cfRule>
  </conditionalFormatting>
  <conditionalFormatting sqref="I7 I9">
    <cfRule type="cellIs" dxfId="6956" priority="547" operator="equal">
      <formula>"?"</formula>
    </cfRule>
  </conditionalFormatting>
  <conditionalFormatting sqref="I7">
    <cfRule type="cellIs" dxfId="6955" priority="546" operator="equal">
      <formula>"?"</formula>
    </cfRule>
  </conditionalFormatting>
  <conditionalFormatting sqref="I9">
    <cfRule type="cellIs" dxfId="6954" priority="545" operator="equal">
      <formula>"?"</formula>
    </cfRule>
  </conditionalFormatting>
  <conditionalFormatting sqref="I11">
    <cfRule type="cellIs" dxfId="6953" priority="543" operator="equal">
      <formula>"?"</formula>
    </cfRule>
  </conditionalFormatting>
  <conditionalFormatting sqref="I11">
    <cfRule type="cellIs" dxfId="6952" priority="542" operator="equal">
      <formula>"?"</formula>
    </cfRule>
  </conditionalFormatting>
  <conditionalFormatting sqref="L11 L7 L9">
    <cfRule type="cellIs" dxfId="6951" priority="540" operator="equal">
      <formula>"?"</formula>
    </cfRule>
  </conditionalFormatting>
  <conditionalFormatting sqref="L9 L7">
    <cfRule type="cellIs" dxfId="6950" priority="538" operator="equal">
      <formula>"?"</formula>
    </cfRule>
  </conditionalFormatting>
  <conditionalFormatting sqref="L11">
    <cfRule type="cellIs" dxfId="6949" priority="536" operator="equal">
      <formula>"?"</formula>
    </cfRule>
  </conditionalFormatting>
  <conditionalFormatting sqref="L11 L7 L9">
    <cfRule type="cellIs" dxfId="6948" priority="534" operator="equal">
      <formula>"?"</formula>
    </cfRule>
  </conditionalFormatting>
  <conditionalFormatting sqref="I7">
    <cfRule type="cellIs" dxfId="6947" priority="533" operator="equal">
      <formula>"?"</formula>
    </cfRule>
  </conditionalFormatting>
  <conditionalFormatting sqref="I9">
    <cfRule type="cellIs" dxfId="6946" priority="532" operator="equal">
      <formula>"?"</formula>
    </cfRule>
  </conditionalFormatting>
  <conditionalFormatting sqref="I11">
    <cfRule type="cellIs" dxfId="6945" priority="531" operator="equal">
      <formula>"?"</formula>
    </cfRule>
  </conditionalFormatting>
  <conditionalFormatting sqref="I11">
    <cfRule type="cellIs" dxfId="6944" priority="530" operator="equal">
      <formula>"?"</formula>
    </cfRule>
  </conditionalFormatting>
  <conditionalFormatting sqref="J7 J9">
    <cfRule type="cellIs" dxfId="6943" priority="529" operator="equal">
      <formula>"?"</formula>
    </cfRule>
  </conditionalFormatting>
  <conditionalFormatting sqref="J7">
    <cfRule type="cellIs" dxfId="6942" priority="528" operator="equal">
      <formula>"?"</formula>
    </cfRule>
  </conditionalFormatting>
  <conditionalFormatting sqref="J9">
    <cfRule type="cellIs" dxfId="6941" priority="527" operator="equal">
      <formula>"?"</formula>
    </cfRule>
  </conditionalFormatting>
  <conditionalFormatting sqref="J11">
    <cfRule type="cellIs" dxfId="6940" priority="526" operator="equal">
      <formula>"?"</formula>
    </cfRule>
  </conditionalFormatting>
  <conditionalFormatting sqref="J11">
    <cfRule type="cellIs" dxfId="6939" priority="525" operator="equal">
      <formula>"?"</formula>
    </cfRule>
  </conditionalFormatting>
  <conditionalFormatting sqref="J7">
    <cfRule type="cellIs" dxfId="6938" priority="524" operator="equal">
      <formula>"?"</formula>
    </cfRule>
  </conditionalFormatting>
  <conditionalFormatting sqref="J11">
    <cfRule type="cellIs" dxfId="6937" priority="523" operator="equal">
      <formula>"?"</formula>
    </cfRule>
  </conditionalFormatting>
  <conditionalFormatting sqref="I7 I9">
    <cfRule type="cellIs" dxfId="6936" priority="522" operator="equal">
      <formula>"?"</formula>
    </cfRule>
  </conditionalFormatting>
  <conditionalFormatting sqref="I7">
    <cfRule type="cellIs" dxfId="6935" priority="521" operator="equal">
      <formula>"?"</formula>
    </cfRule>
  </conditionalFormatting>
  <conditionalFormatting sqref="I9">
    <cfRule type="cellIs" dxfId="6934" priority="520" operator="equal">
      <formula>"?"</formula>
    </cfRule>
  </conditionalFormatting>
  <conditionalFormatting sqref="I11">
    <cfRule type="cellIs" dxfId="6933" priority="519" operator="equal">
      <formula>"?"</formula>
    </cfRule>
  </conditionalFormatting>
  <conditionalFormatting sqref="I11">
    <cfRule type="cellIs" dxfId="6932" priority="518" operator="equal">
      <formula>"?"</formula>
    </cfRule>
  </conditionalFormatting>
  <conditionalFormatting sqref="J7">
    <cfRule type="cellIs" dxfId="6931" priority="517" operator="equal">
      <formula>"?"</formula>
    </cfRule>
  </conditionalFormatting>
  <conditionalFormatting sqref="J11">
    <cfRule type="cellIs" dxfId="6930" priority="516" operator="equal">
      <formula>"?"</formula>
    </cfRule>
  </conditionalFormatting>
  <conditionalFormatting sqref="I7 I9">
    <cfRule type="cellIs" dxfId="6929" priority="515" operator="equal">
      <formula>"?"</formula>
    </cfRule>
  </conditionalFormatting>
  <conditionalFormatting sqref="I7">
    <cfRule type="cellIs" dxfId="6928" priority="514" operator="equal">
      <formula>"?"</formula>
    </cfRule>
  </conditionalFormatting>
  <conditionalFormatting sqref="I9">
    <cfRule type="cellIs" dxfId="6927" priority="513" operator="equal">
      <formula>"?"</formula>
    </cfRule>
  </conditionalFormatting>
  <conditionalFormatting sqref="I11">
    <cfRule type="cellIs" dxfId="6926" priority="512" operator="equal">
      <formula>"?"</formula>
    </cfRule>
  </conditionalFormatting>
  <conditionalFormatting sqref="I11">
    <cfRule type="cellIs" dxfId="6925" priority="511" operator="equal">
      <formula>"?"</formula>
    </cfRule>
  </conditionalFormatting>
  <conditionalFormatting sqref="J11 J7 J9">
    <cfRule type="cellIs" dxfId="6924" priority="510" operator="equal">
      <formula>"?"</formula>
    </cfRule>
  </conditionalFormatting>
  <conditionalFormatting sqref="I7">
    <cfRule type="cellIs" dxfId="6923" priority="509" operator="equal">
      <formula>"?"</formula>
    </cfRule>
  </conditionalFormatting>
  <conditionalFormatting sqref="I11">
    <cfRule type="cellIs" dxfId="6922" priority="508" operator="equal">
      <formula>"?"</formula>
    </cfRule>
  </conditionalFormatting>
  <conditionalFormatting sqref="K11 K7 K9">
    <cfRule type="cellIs" dxfId="6921" priority="507" operator="equal">
      <formula>"?"</formula>
    </cfRule>
  </conditionalFormatting>
  <conditionalFormatting sqref="K9 K7">
    <cfRule type="cellIs" dxfId="6920" priority="506" operator="equal">
      <formula>"?"</formula>
    </cfRule>
  </conditionalFormatting>
  <conditionalFormatting sqref="K11">
    <cfRule type="cellIs" dxfId="6919" priority="505" operator="equal">
      <formula>"?"</formula>
    </cfRule>
  </conditionalFormatting>
  <conditionalFormatting sqref="Q9">
    <cfRule type="cellIs" dxfId="6918" priority="167" stopIfTrue="1" operator="lessThan">
      <formula>0</formula>
    </cfRule>
    <cfRule type="cellIs" dxfId="6917" priority="168" stopIfTrue="1" operator="greaterThan">
      <formula>0</formula>
    </cfRule>
  </conditionalFormatting>
  <conditionalFormatting sqref="Q9">
    <cfRule type="cellIs" dxfId="6916" priority="165" stopIfTrue="1" operator="lessThan">
      <formula>0</formula>
    </cfRule>
    <cfRule type="cellIs" dxfId="6915" priority="166" stopIfTrue="1" operator="greaterThan">
      <formula>0</formula>
    </cfRule>
  </conditionalFormatting>
  <conditionalFormatting sqref="Q9">
    <cfRule type="cellIs" dxfId="6914" priority="163" stopIfTrue="1" operator="lessThan">
      <formula>0</formula>
    </cfRule>
    <cfRule type="cellIs" dxfId="6913" priority="164" stopIfTrue="1" operator="greaterThan">
      <formula>0</formula>
    </cfRule>
  </conditionalFormatting>
  <conditionalFormatting sqref="Q9">
    <cfRule type="cellIs" dxfId="6912" priority="161" stopIfTrue="1" operator="lessThan">
      <formula>0</formula>
    </cfRule>
    <cfRule type="cellIs" dxfId="6911" priority="162" stopIfTrue="1" operator="greaterThan">
      <formula>0</formula>
    </cfRule>
  </conditionalFormatting>
  <conditionalFormatting sqref="Q9">
    <cfRule type="cellIs" dxfId="6910" priority="159" stopIfTrue="1" operator="lessThan">
      <formula>0</formula>
    </cfRule>
    <cfRule type="cellIs" dxfId="6909" priority="160" stopIfTrue="1" operator="greaterThan">
      <formula>0</formula>
    </cfRule>
  </conditionalFormatting>
  <conditionalFormatting sqref="Q9">
    <cfRule type="cellIs" dxfId="6908" priority="157" stopIfTrue="1" operator="lessThan">
      <formula>0</formula>
    </cfRule>
    <cfRule type="cellIs" dxfId="6907" priority="158" stopIfTrue="1" operator="greaterThan">
      <formula>0</formula>
    </cfRule>
  </conditionalFormatting>
  <conditionalFormatting sqref="Q9">
    <cfRule type="cellIs" dxfId="6906" priority="155" stopIfTrue="1" operator="lessThan">
      <formula>0</formula>
    </cfRule>
    <cfRule type="cellIs" dxfId="6905" priority="156" stopIfTrue="1" operator="greaterThan">
      <formula>0</formula>
    </cfRule>
  </conditionalFormatting>
  <conditionalFormatting sqref="Q9">
    <cfRule type="cellIs" dxfId="6904" priority="153" stopIfTrue="1" operator="lessThan">
      <formula>0</formula>
    </cfRule>
    <cfRule type="cellIs" dxfId="6903" priority="154" stopIfTrue="1" operator="greaterThan">
      <formula>0</formula>
    </cfRule>
  </conditionalFormatting>
  <conditionalFormatting sqref="Q9">
    <cfRule type="cellIs" dxfId="6902" priority="151" stopIfTrue="1" operator="lessThan">
      <formula>0</formula>
    </cfRule>
    <cfRule type="cellIs" dxfId="6901" priority="152" stopIfTrue="1" operator="greaterThan">
      <formula>0</formula>
    </cfRule>
  </conditionalFormatting>
  <conditionalFormatting sqref="Q9">
    <cfRule type="cellIs" dxfId="6900" priority="149" stopIfTrue="1" operator="lessThan">
      <formula>0</formula>
    </cfRule>
    <cfRule type="cellIs" dxfId="6899" priority="150" stopIfTrue="1" operator="greaterThan">
      <formula>0</formula>
    </cfRule>
  </conditionalFormatting>
  <conditionalFormatting sqref="Q9">
    <cfRule type="cellIs" dxfId="6898" priority="147" stopIfTrue="1" operator="lessThan">
      <formula>0</formula>
    </cfRule>
    <cfRule type="cellIs" dxfId="6897" priority="148" stopIfTrue="1" operator="greaterThan">
      <formula>0</formula>
    </cfRule>
  </conditionalFormatting>
  <conditionalFormatting sqref="Q9">
    <cfRule type="cellIs" dxfId="6896" priority="145" stopIfTrue="1" operator="lessThan">
      <formula>0</formula>
    </cfRule>
    <cfRule type="cellIs" dxfId="6895" priority="146" stopIfTrue="1" operator="greaterThan">
      <formula>0</formula>
    </cfRule>
  </conditionalFormatting>
  <conditionalFormatting sqref="Q9">
    <cfRule type="cellIs" dxfId="6894" priority="143" stopIfTrue="1" operator="lessThan">
      <formula>0</formula>
    </cfRule>
    <cfRule type="cellIs" dxfId="6893" priority="144" stopIfTrue="1" operator="greaterThan">
      <formula>0</formula>
    </cfRule>
  </conditionalFormatting>
  <conditionalFormatting sqref="Q9">
    <cfRule type="cellIs" dxfId="6892" priority="141" stopIfTrue="1" operator="lessThan">
      <formula>0</formula>
    </cfRule>
    <cfRule type="cellIs" dxfId="6891" priority="142" stopIfTrue="1" operator="greaterThan">
      <formula>0</formula>
    </cfRule>
  </conditionalFormatting>
  <conditionalFormatting sqref="Q9">
    <cfRule type="cellIs" dxfId="6890" priority="139" stopIfTrue="1" operator="lessThan">
      <formula>0</formula>
    </cfRule>
    <cfRule type="cellIs" dxfId="6889" priority="140" stopIfTrue="1" operator="greaterThan">
      <formula>0</formula>
    </cfRule>
  </conditionalFormatting>
  <conditionalFormatting sqref="Q9">
    <cfRule type="cellIs" dxfId="6888" priority="137" stopIfTrue="1" operator="lessThan">
      <formula>0</formula>
    </cfRule>
    <cfRule type="cellIs" dxfId="6887" priority="138" stopIfTrue="1" operator="greaterThan">
      <formula>0</formula>
    </cfRule>
  </conditionalFormatting>
  <conditionalFormatting sqref="Q9">
    <cfRule type="cellIs" dxfId="6886" priority="135" stopIfTrue="1" operator="lessThan">
      <formula>0</formula>
    </cfRule>
    <cfRule type="cellIs" dxfId="6885" priority="136" stopIfTrue="1" operator="greaterThan">
      <formula>0</formula>
    </cfRule>
  </conditionalFormatting>
  <conditionalFormatting sqref="Q9">
    <cfRule type="cellIs" dxfId="6884" priority="133" stopIfTrue="1" operator="lessThan">
      <formula>0</formula>
    </cfRule>
    <cfRule type="cellIs" dxfId="6883" priority="134" stopIfTrue="1" operator="greaterThan">
      <formula>0</formula>
    </cfRule>
  </conditionalFormatting>
  <conditionalFormatting sqref="Q9">
    <cfRule type="cellIs" dxfId="6882" priority="131" stopIfTrue="1" operator="lessThan">
      <formula>0</formula>
    </cfRule>
    <cfRule type="cellIs" dxfId="6881" priority="132" stopIfTrue="1" operator="greaterThan">
      <formula>0</formula>
    </cfRule>
  </conditionalFormatting>
  <conditionalFormatting sqref="Q9">
    <cfRule type="cellIs" dxfId="6880" priority="129" stopIfTrue="1" operator="lessThan">
      <formula>0</formula>
    </cfRule>
    <cfRule type="cellIs" dxfId="6879" priority="130" stopIfTrue="1" operator="greaterThan">
      <formula>0</formula>
    </cfRule>
  </conditionalFormatting>
  <conditionalFormatting sqref="Q9">
    <cfRule type="cellIs" dxfId="6878" priority="127" stopIfTrue="1" operator="lessThan">
      <formula>0</formula>
    </cfRule>
    <cfRule type="cellIs" dxfId="6877" priority="128" stopIfTrue="1" operator="greaterThan">
      <formula>0</formula>
    </cfRule>
  </conditionalFormatting>
  <conditionalFormatting sqref="Q9">
    <cfRule type="cellIs" dxfId="6876" priority="125" stopIfTrue="1" operator="lessThan">
      <formula>0</formula>
    </cfRule>
    <cfRule type="cellIs" dxfId="6875" priority="126" stopIfTrue="1" operator="greaterThan">
      <formula>0</formula>
    </cfRule>
  </conditionalFormatting>
  <conditionalFormatting sqref="Q9">
    <cfRule type="cellIs" dxfId="6874" priority="123" stopIfTrue="1" operator="lessThan">
      <formula>0</formula>
    </cfRule>
    <cfRule type="cellIs" dxfId="6873" priority="124" stopIfTrue="1" operator="greaterThan">
      <formula>0</formula>
    </cfRule>
  </conditionalFormatting>
  <conditionalFormatting sqref="Q9">
    <cfRule type="cellIs" dxfId="6872" priority="121" stopIfTrue="1" operator="lessThan">
      <formula>0</formula>
    </cfRule>
    <cfRule type="cellIs" dxfId="6871" priority="122" stopIfTrue="1" operator="greaterThan">
      <formula>0</formula>
    </cfRule>
  </conditionalFormatting>
  <conditionalFormatting sqref="Q9">
    <cfRule type="cellIs" dxfId="6870" priority="119" stopIfTrue="1" operator="lessThan">
      <formula>0</formula>
    </cfRule>
    <cfRule type="cellIs" dxfId="6869" priority="120" stopIfTrue="1" operator="greaterThan">
      <formula>0</formula>
    </cfRule>
  </conditionalFormatting>
  <conditionalFormatting sqref="Q9">
    <cfRule type="cellIs" dxfId="6868" priority="117" stopIfTrue="1" operator="lessThan">
      <formula>0</formula>
    </cfRule>
    <cfRule type="cellIs" dxfId="6867" priority="118" stopIfTrue="1" operator="greaterThan">
      <formula>0</formula>
    </cfRule>
  </conditionalFormatting>
  <conditionalFormatting sqref="Q9">
    <cfRule type="cellIs" dxfId="6866" priority="115" stopIfTrue="1" operator="lessThan">
      <formula>0</formula>
    </cfRule>
    <cfRule type="cellIs" dxfId="6865" priority="116" stopIfTrue="1" operator="greaterThan">
      <formula>0</formula>
    </cfRule>
  </conditionalFormatting>
  <conditionalFormatting sqref="Q9">
    <cfRule type="cellIs" dxfId="6864" priority="113" stopIfTrue="1" operator="lessThan">
      <formula>0</formula>
    </cfRule>
    <cfRule type="cellIs" dxfId="6863" priority="114" stopIfTrue="1" operator="greaterThan">
      <formula>0</formula>
    </cfRule>
  </conditionalFormatting>
  <conditionalFormatting sqref="Q9">
    <cfRule type="cellIs" dxfId="6862" priority="111" stopIfTrue="1" operator="lessThan">
      <formula>0</formula>
    </cfRule>
    <cfRule type="cellIs" dxfId="6861" priority="112" stopIfTrue="1" operator="greaterThan">
      <formula>0</formula>
    </cfRule>
  </conditionalFormatting>
  <conditionalFormatting sqref="Q9">
    <cfRule type="cellIs" dxfId="6860" priority="109" stopIfTrue="1" operator="lessThan">
      <formula>0</formula>
    </cfRule>
    <cfRule type="cellIs" dxfId="6859" priority="110" stopIfTrue="1" operator="greaterThan">
      <formula>0</formula>
    </cfRule>
  </conditionalFormatting>
  <conditionalFormatting sqref="Q9">
    <cfRule type="cellIs" dxfId="6858" priority="107" stopIfTrue="1" operator="lessThan">
      <formula>0</formula>
    </cfRule>
    <cfRule type="cellIs" dxfId="6857" priority="108" stopIfTrue="1" operator="greaterThan">
      <formula>0</formula>
    </cfRule>
  </conditionalFormatting>
  <conditionalFormatting sqref="Q9">
    <cfRule type="cellIs" dxfId="6856" priority="105" stopIfTrue="1" operator="lessThan">
      <formula>0</formula>
    </cfRule>
    <cfRule type="cellIs" dxfId="6855" priority="106" stopIfTrue="1" operator="greaterThan">
      <formula>0</formula>
    </cfRule>
  </conditionalFormatting>
  <conditionalFormatting sqref="Q9">
    <cfRule type="cellIs" dxfId="6854" priority="103" stopIfTrue="1" operator="lessThan">
      <formula>0</formula>
    </cfRule>
    <cfRule type="cellIs" dxfId="6853" priority="104" stopIfTrue="1" operator="greaterThan">
      <formula>0</formula>
    </cfRule>
  </conditionalFormatting>
  <conditionalFormatting sqref="Q9">
    <cfRule type="cellIs" dxfId="6852" priority="101" stopIfTrue="1" operator="lessThan">
      <formula>0</formula>
    </cfRule>
    <cfRule type="cellIs" dxfId="6851" priority="102" stopIfTrue="1" operator="greaterThan">
      <formula>0</formula>
    </cfRule>
  </conditionalFormatting>
  <conditionalFormatting sqref="Q9">
    <cfRule type="cellIs" dxfId="6850" priority="99" stopIfTrue="1" operator="lessThan">
      <formula>0</formula>
    </cfRule>
    <cfRule type="cellIs" dxfId="6849" priority="100" stopIfTrue="1" operator="greaterThan">
      <formula>0</formula>
    </cfRule>
  </conditionalFormatting>
  <conditionalFormatting sqref="Q9">
    <cfRule type="cellIs" dxfId="6848" priority="97" stopIfTrue="1" operator="lessThan">
      <formula>0</formula>
    </cfRule>
    <cfRule type="cellIs" dxfId="6847" priority="98" stopIfTrue="1" operator="greaterThan">
      <formula>0</formula>
    </cfRule>
  </conditionalFormatting>
  <conditionalFormatting sqref="Q9">
    <cfRule type="cellIs" dxfId="6846" priority="95" stopIfTrue="1" operator="lessThan">
      <formula>0</formula>
    </cfRule>
    <cfRule type="cellIs" dxfId="6845" priority="96" stopIfTrue="1" operator="greaterThan">
      <formula>0</formula>
    </cfRule>
  </conditionalFormatting>
  <conditionalFormatting sqref="Q9">
    <cfRule type="cellIs" dxfId="6844" priority="93" stopIfTrue="1" operator="lessThan">
      <formula>0</formula>
    </cfRule>
    <cfRule type="cellIs" dxfId="6843" priority="94" stopIfTrue="1" operator="greaterThan">
      <formula>0</formula>
    </cfRule>
  </conditionalFormatting>
  <conditionalFormatting sqref="Q9">
    <cfRule type="cellIs" dxfId="6842" priority="91" stopIfTrue="1" operator="lessThan">
      <formula>0</formula>
    </cfRule>
    <cfRule type="cellIs" dxfId="6841" priority="92" stopIfTrue="1" operator="greaterThan">
      <formula>0</formula>
    </cfRule>
  </conditionalFormatting>
  <conditionalFormatting sqref="Q9">
    <cfRule type="cellIs" dxfId="6840" priority="89" stopIfTrue="1" operator="lessThan">
      <formula>0</formula>
    </cfRule>
    <cfRule type="cellIs" dxfId="6839" priority="90" stopIfTrue="1" operator="greaterThan">
      <formula>0</formula>
    </cfRule>
  </conditionalFormatting>
  <conditionalFormatting sqref="Q9">
    <cfRule type="cellIs" dxfId="6838" priority="87" stopIfTrue="1" operator="lessThan">
      <formula>0</formula>
    </cfRule>
    <cfRule type="cellIs" dxfId="6837" priority="88" stopIfTrue="1" operator="greaterThan">
      <formula>0</formula>
    </cfRule>
  </conditionalFormatting>
  <conditionalFormatting sqref="Q9">
    <cfRule type="cellIs" dxfId="6836" priority="85" stopIfTrue="1" operator="lessThan">
      <formula>0</formula>
    </cfRule>
    <cfRule type="cellIs" dxfId="6835" priority="86" stopIfTrue="1" operator="greaterThan">
      <formula>0</formula>
    </cfRule>
  </conditionalFormatting>
  <conditionalFormatting sqref="P9">
    <cfRule type="cellIs" dxfId="6834" priority="335" stopIfTrue="1" operator="lessThan">
      <formula>0</formula>
    </cfRule>
    <cfRule type="cellIs" dxfId="6833" priority="336" stopIfTrue="1" operator="greaterThan">
      <formula>0</formula>
    </cfRule>
  </conditionalFormatting>
  <conditionalFormatting sqref="P9">
    <cfRule type="cellIs" dxfId="6832" priority="333" stopIfTrue="1" operator="lessThan">
      <formula>0</formula>
    </cfRule>
    <cfRule type="cellIs" dxfId="6831" priority="334" stopIfTrue="1" operator="greaterThan">
      <formula>0</formula>
    </cfRule>
  </conditionalFormatting>
  <conditionalFormatting sqref="P9">
    <cfRule type="cellIs" dxfId="6830" priority="331" stopIfTrue="1" operator="lessThan">
      <formula>0</formula>
    </cfRule>
    <cfRule type="cellIs" dxfId="6829" priority="332" stopIfTrue="1" operator="greaterThan">
      <formula>0</formula>
    </cfRule>
  </conditionalFormatting>
  <conditionalFormatting sqref="P9">
    <cfRule type="cellIs" dxfId="6828" priority="329" stopIfTrue="1" operator="lessThan">
      <formula>0</formula>
    </cfRule>
    <cfRule type="cellIs" dxfId="6827" priority="330" stopIfTrue="1" operator="greaterThan">
      <formula>0</formula>
    </cfRule>
  </conditionalFormatting>
  <conditionalFormatting sqref="P9">
    <cfRule type="cellIs" dxfId="6826" priority="327" stopIfTrue="1" operator="lessThan">
      <formula>0</formula>
    </cfRule>
    <cfRule type="cellIs" dxfId="6825" priority="328" stopIfTrue="1" operator="greaterThan">
      <formula>0</formula>
    </cfRule>
  </conditionalFormatting>
  <conditionalFormatting sqref="P9">
    <cfRule type="cellIs" dxfId="6824" priority="325" stopIfTrue="1" operator="lessThan">
      <formula>0</formula>
    </cfRule>
    <cfRule type="cellIs" dxfId="6823" priority="326" stopIfTrue="1" operator="greaterThan">
      <formula>0</formula>
    </cfRule>
  </conditionalFormatting>
  <conditionalFormatting sqref="P9">
    <cfRule type="cellIs" dxfId="6822" priority="323" stopIfTrue="1" operator="lessThan">
      <formula>0</formula>
    </cfRule>
    <cfRule type="cellIs" dxfId="6821" priority="324" stopIfTrue="1" operator="greaterThan">
      <formula>0</formula>
    </cfRule>
  </conditionalFormatting>
  <conditionalFormatting sqref="P9">
    <cfRule type="cellIs" dxfId="6820" priority="321" stopIfTrue="1" operator="lessThan">
      <formula>0</formula>
    </cfRule>
    <cfRule type="cellIs" dxfId="6819" priority="322" stopIfTrue="1" operator="greaterThan">
      <formula>0</formula>
    </cfRule>
  </conditionalFormatting>
  <conditionalFormatting sqref="P9">
    <cfRule type="cellIs" dxfId="6818" priority="319" stopIfTrue="1" operator="lessThan">
      <formula>0</formula>
    </cfRule>
    <cfRule type="cellIs" dxfId="6817" priority="320" stopIfTrue="1" operator="greaterThan">
      <formula>0</formula>
    </cfRule>
  </conditionalFormatting>
  <conditionalFormatting sqref="P9">
    <cfRule type="cellIs" dxfId="6816" priority="317" stopIfTrue="1" operator="lessThan">
      <formula>0</formula>
    </cfRule>
    <cfRule type="cellIs" dxfId="6815" priority="318" stopIfTrue="1" operator="greaterThan">
      <formula>0</formula>
    </cfRule>
  </conditionalFormatting>
  <conditionalFormatting sqref="P9">
    <cfRule type="cellIs" dxfId="6814" priority="315" stopIfTrue="1" operator="lessThan">
      <formula>0</formula>
    </cfRule>
    <cfRule type="cellIs" dxfId="6813" priority="316" stopIfTrue="1" operator="greaterThan">
      <formula>0</formula>
    </cfRule>
  </conditionalFormatting>
  <conditionalFormatting sqref="P9">
    <cfRule type="cellIs" dxfId="6812" priority="313" stopIfTrue="1" operator="lessThan">
      <formula>0</formula>
    </cfRule>
    <cfRule type="cellIs" dxfId="6811" priority="314" stopIfTrue="1" operator="greaterThan">
      <formula>0</formula>
    </cfRule>
  </conditionalFormatting>
  <conditionalFormatting sqref="P9">
    <cfRule type="cellIs" dxfId="6810" priority="311" stopIfTrue="1" operator="lessThan">
      <formula>0</formula>
    </cfRule>
    <cfRule type="cellIs" dxfId="6809" priority="312" stopIfTrue="1" operator="greaterThan">
      <formula>0</formula>
    </cfRule>
  </conditionalFormatting>
  <conditionalFormatting sqref="P9">
    <cfRule type="cellIs" dxfId="6808" priority="309" stopIfTrue="1" operator="lessThan">
      <formula>0</formula>
    </cfRule>
    <cfRule type="cellIs" dxfId="6807" priority="310" stopIfTrue="1" operator="greaterThan">
      <formula>0</formula>
    </cfRule>
  </conditionalFormatting>
  <conditionalFormatting sqref="P9">
    <cfRule type="cellIs" dxfId="6806" priority="307" stopIfTrue="1" operator="lessThan">
      <formula>0</formula>
    </cfRule>
    <cfRule type="cellIs" dxfId="6805" priority="308" stopIfTrue="1" operator="greaterThan">
      <formula>0</formula>
    </cfRule>
  </conditionalFormatting>
  <conditionalFormatting sqref="P9">
    <cfRule type="cellIs" dxfId="6804" priority="305" stopIfTrue="1" operator="lessThan">
      <formula>0</formula>
    </cfRule>
    <cfRule type="cellIs" dxfId="6803" priority="306" stopIfTrue="1" operator="greaterThan">
      <formula>0</formula>
    </cfRule>
  </conditionalFormatting>
  <conditionalFormatting sqref="P9">
    <cfRule type="cellIs" dxfId="6802" priority="303" stopIfTrue="1" operator="lessThan">
      <formula>0</formula>
    </cfRule>
    <cfRule type="cellIs" dxfId="6801" priority="304" stopIfTrue="1" operator="greaterThan">
      <formula>0</formula>
    </cfRule>
  </conditionalFormatting>
  <conditionalFormatting sqref="P9">
    <cfRule type="cellIs" dxfId="6800" priority="301" stopIfTrue="1" operator="lessThan">
      <formula>0</formula>
    </cfRule>
    <cfRule type="cellIs" dxfId="6799" priority="302" stopIfTrue="1" operator="greaterThan">
      <formula>0</formula>
    </cfRule>
  </conditionalFormatting>
  <conditionalFormatting sqref="P9">
    <cfRule type="cellIs" dxfId="6798" priority="299" stopIfTrue="1" operator="lessThan">
      <formula>0</formula>
    </cfRule>
    <cfRule type="cellIs" dxfId="6797" priority="300" stopIfTrue="1" operator="greaterThan">
      <formula>0</formula>
    </cfRule>
  </conditionalFormatting>
  <conditionalFormatting sqref="P9">
    <cfRule type="cellIs" dxfId="6796" priority="297" stopIfTrue="1" operator="lessThan">
      <formula>0</formula>
    </cfRule>
    <cfRule type="cellIs" dxfId="6795" priority="298" stopIfTrue="1" operator="greaterThan">
      <formula>0</formula>
    </cfRule>
  </conditionalFormatting>
  <conditionalFormatting sqref="P9">
    <cfRule type="cellIs" dxfId="6794" priority="295" stopIfTrue="1" operator="lessThan">
      <formula>0</formula>
    </cfRule>
    <cfRule type="cellIs" dxfId="6793" priority="296" stopIfTrue="1" operator="greaterThan">
      <formula>0</formula>
    </cfRule>
  </conditionalFormatting>
  <conditionalFormatting sqref="P9">
    <cfRule type="cellIs" dxfId="6792" priority="293" stopIfTrue="1" operator="lessThan">
      <formula>0</formula>
    </cfRule>
    <cfRule type="cellIs" dxfId="6791" priority="294" stopIfTrue="1" operator="greaterThan">
      <formula>0</formula>
    </cfRule>
  </conditionalFormatting>
  <conditionalFormatting sqref="P9">
    <cfRule type="cellIs" dxfId="6790" priority="291" stopIfTrue="1" operator="lessThan">
      <formula>0</formula>
    </cfRule>
    <cfRule type="cellIs" dxfId="6789" priority="292" stopIfTrue="1" operator="greaterThan">
      <formula>0</formula>
    </cfRule>
  </conditionalFormatting>
  <conditionalFormatting sqref="P9">
    <cfRule type="cellIs" dxfId="6788" priority="289" stopIfTrue="1" operator="lessThan">
      <formula>0</formula>
    </cfRule>
    <cfRule type="cellIs" dxfId="6787" priority="290" stopIfTrue="1" operator="greaterThan">
      <formula>0</formula>
    </cfRule>
  </conditionalFormatting>
  <conditionalFormatting sqref="P9">
    <cfRule type="cellIs" dxfId="6786" priority="287" stopIfTrue="1" operator="lessThan">
      <formula>0</formula>
    </cfRule>
    <cfRule type="cellIs" dxfId="6785" priority="288" stopIfTrue="1" operator="greaterThan">
      <formula>0</formula>
    </cfRule>
  </conditionalFormatting>
  <conditionalFormatting sqref="P9">
    <cfRule type="cellIs" dxfId="6784" priority="285" stopIfTrue="1" operator="lessThan">
      <formula>0</formula>
    </cfRule>
    <cfRule type="cellIs" dxfId="6783" priority="286" stopIfTrue="1" operator="greaterThan">
      <formula>0</formula>
    </cfRule>
  </conditionalFormatting>
  <conditionalFormatting sqref="P9">
    <cfRule type="cellIs" dxfId="6782" priority="283" stopIfTrue="1" operator="lessThan">
      <formula>0</formula>
    </cfRule>
    <cfRule type="cellIs" dxfId="6781" priority="284" stopIfTrue="1" operator="greaterThan">
      <formula>0</formula>
    </cfRule>
  </conditionalFormatting>
  <conditionalFormatting sqref="P9">
    <cfRule type="cellIs" dxfId="6780" priority="281" stopIfTrue="1" operator="lessThan">
      <formula>0</formula>
    </cfRule>
    <cfRule type="cellIs" dxfId="6779" priority="282" stopIfTrue="1" operator="greaterThan">
      <formula>0</formula>
    </cfRule>
  </conditionalFormatting>
  <conditionalFormatting sqref="P9">
    <cfRule type="cellIs" dxfId="6778" priority="279" stopIfTrue="1" operator="lessThan">
      <formula>0</formula>
    </cfRule>
    <cfRule type="cellIs" dxfId="6777" priority="280" stopIfTrue="1" operator="greaterThan">
      <formula>0</formula>
    </cfRule>
  </conditionalFormatting>
  <conditionalFormatting sqref="P9">
    <cfRule type="cellIs" dxfId="6776" priority="277" stopIfTrue="1" operator="lessThan">
      <formula>0</formula>
    </cfRule>
    <cfRule type="cellIs" dxfId="6775" priority="278" stopIfTrue="1" operator="greaterThan">
      <formula>0</formula>
    </cfRule>
  </conditionalFormatting>
  <conditionalFormatting sqref="P9">
    <cfRule type="cellIs" dxfId="6774" priority="275" stopIfTrue="1" operator="lessThan">
      <formula>0</formula>
    </cfRule>
    <cfRule type="cellIs" dxfId="6773" priority="276" stopIfTrue="1" operator="greaterThan">
      <formula>0</formula>
    </cfRule>
  </conditionalFormatting>
  <conditionalFormatting sqref="P9">
    <cfRule type="cellIs" dxfId="6772" priority="273" stopIfTrue="1" operator="lessThan">
      <formula>0</formula>
    </cfRule>
    <cfRule type="cellIs" dxfId="6771" priority="274" stopIfTrue="1" operator="greaterThan">
      <formula>0</formula>
    </cfRule>
  </conditionalFormatting>
  <conditionalFormatting sqref="P9">
    <cfRule type="cellIs" dxfId="6770" priority="271" stopIfTrue="1" operator="lessThan">
      <formula>0</formula>
    </cfRule>
    <cfRule type="cellIs" dxfId="6769" priority="272" stopIfTrue="1" operator="greaterThan">
      <formula>0</formula>
    </cfRule>
  </conditionalFormatting>
  <conditionalFormatting sqref="P9">
    <cfRule type="cellIs" dxfId="6768" priority="269" stopIfTrue="1" operator="lessThan">
      <formula>0</formula>
    </cfRule>
    <cfRule type="cellIs" dxfId="6767" priority="270" stopIfTrue="1" operator="greaterThan">
      <formula>0</formula>
    </cfRule>
  </conditionalFormatting>
  <conditionalFormatting sqref="P9">
    <cfRule type="cellIs" dxfId="6766" priority="267" stopIfTrue="1" operator="lessThan">
      <formula>0</formula>
    </cfRule>
    <cfRule type="cellIs" dxfId="6765" priority="268" stopIfTrue="1" operator="greaterThan">
      <formula>0</formula>
    </cfRule>
  </conditionalFormatting>
  <conditionalFormatting sqref="P9">
    <cfRule type="cellIs" dxfId="6764" priority="265" stopIfTrue="1" operator="lessThan">
      <formula>0</formula>
    </cfRule>
    <cfRule type="cellIs" dxfId="6763" priority="266" stopIfTrue="1" operator="greaterThan">
      <formula>0</formula>
    </cfRule>
  </conditionalFormatting>
  <conditionalFormatting sqref="P9">
    <cfRule type="cellIs" dxfId="6762" priority="263" stopIfTrue="1" operator="lessThan">
      <formula>0</formula>
    </cfRule>
    <cfRule type="cellIs" dxfId="6761" priority="264" stopIfTrue="1" operator="greaterThan">
      <formula>0</formula>
    </cfRule>
  </conditionalFormatting>
  <conditionalFormatting sqref="P9">
    <cfRule type="cellIs" dxfId="6760" priority="261" stopIfTrue="1" operator="lessThan">
      <formula>0</formula>
    </cfRule>
    <cfRule type="cellIs" dxfId="6759" priority="262" stopIfTrue="1" operator="greaterThan">
      <formula>0</formula>
    </cfRule>
  </conditionalFormatting>
  <conditionalFormatting sqref="P9">
    <cfRule type="cellIs" dxfId="6758" priority="259" stopIfTrue="1" operator="lessThan">
      <formula>0</formula>
    </cfRule>
    <cfRule type="cellIs" dxfId="6757" priority="260" stopIfTrue="1" operator="greaterThan">
      <formula>0</formula>
    </cfRule>
  </conditionalFormatting>
  <conditionalFormatting sqref="P9">
    <cfRule type="cellIs" dxfId="6756" priority="257" stopIfTrue="1" operator="lessThan">
      <formula>0</formula>
    </cfRule>
    <cfRule type="cellIs" dxfId="6755" priority="258" stopIfTrue="1" operator="greaterThan">
      <formula>0</formula>
    </cfRule>
  </conditionalFormatting>
  <conditionalFormatting sqref="P9">
    <cfRule type="cellIs" dxfId="6754" priority="255" stopIfTrue="1" operator="lessThan">
      <formula>0</formula>
    </cfRule>
    <cfRule type="cellIs" dxfId="6753" priority="256" stopIfTrue="1" operator="greaterThan">
      <formula>0</formula>
    </cfRule>
  </conditionalFormatting>
  <conditionalFormatting sqref="P9">
    <cfRule type="cellIs" dxfId="6752" priority="253" stopIfTrue="1" operator="lessThan">
      <formula>0</formula>
    </cfRule>
    <cfRule type="cellIs" dxfId="6751" priority="254" stopIfTrue="1" operator="greaterThan">
      <formula>0</formula>
    </cfRule>
  </conditionalFormatting>
  <conditionalFormatting sqref="P11">
    <cfRule type="cellIs" dxfId="6750" priority="251" stopIfTrue="1" operator="lessThan">
      <formula>0</formula>
    </cfRule>
    <cfRule type="cellIs" dxfId="6749" priority="252" stopIfTrue="1" operator="greaterThan">
      <formula>0</formula>
    </cfRule>
  </conditionalFormatting>
  <conditionalFormatting sqref="P11">
    <cfRule type="cellIs" dxfId="6748" priority="249" stopIfTrue="1" operator="lessThan">
      <formula>0</formula>
    </cfRule>
    <cfRule type="cellIs" dxfId="6747" priority="250" stopIfTrue="1" operator="greaterThan">
      <formula>0</formula>
    </cfRule>
  </conditionalFormatting>
  <conditionalFormatting sqref="P11">
    <cfRule type="cellIs" dxfId="6746" priority="247" stopIfTrue="1" operator="lessThan">
      <formula>0</formula>
    </cfRule>
    <cfRule type="cellIs" dxfId="6745" priority="248" stopIfTrue="1" operator="greaterThan">
      <formula>0</formula>
    </cfRule>
  </conditionalFormatting>
  <conditionalFormatting sqref="P11">
    <cfRule type="cellIs" dxfId="6744" priority="245" stopIfTrue="1" operator="lessThan">
      <formula>0</formula>
    </cfRule>
    <cfRule type="cellIs" dxfId="6743" priority="246" stopIfTrue="1" operator="greaterThan">
      <formula>0</formula>
    </cfRule>
  </conditionalFormatting>
  <conditionalFormatting sqref="P11">
    <cfRule type="cellIs" dxfId="6742" priority="243" stopIfTrue="1" operator="lessThan">
      <formula>0</formula>
    </cfRule>
    <cfRule type="cellIs" dxfId="6741" priority="244" stopIfTrue="1" operator="greaterThan">
      <formula>0</formula>
    </cfRule>
  </conditionalFormatting>
  <conditionalFormatting sqref="P11">
    <cfRule type="cellIs" dxfId="6740" priority="241" stopIfTrue="1" operator="lessThan">
      <formula>0</formula>
    </cfRule>
    <cfRule type="cellIs" dxfId="6739" priority="242" stopIfTrue="1" operator="greaterThan">
      <formula>0</formula>
    </cfRule>
  </conditionalFormatting>
  <conditionalFormatting sqref="P11">
    <cfRule type="cellIs" dxfId="6738" priority="239" stopIfTrue="1" operator="lessThan">
      <formula>0</formula>
    </cfRule>
    <cfRule type="cellIs" dxfId="6737" priority="240" stopIfTrue="1" operator="greaterThan">
      <formula>0</formula>
    </cfRule>
  </conditionalFormatting>
  <conditionalFormatting sqref="P11">
    <cfRule type="cellIs" dxfId="6736" priority="237" stopIfTrue="1" operator="lessThan">
      <formula>0</formula>
    </cfRule>
    <cfRule type="cellIs" dxfId="6735" priority="238" stopIfTrue="1" operator="greaterThan">
      <formula>0</formula>
    </cfRule>
  </conditionalFormatting>
  <conditionalFormatting sqref="P11">
    <cfRule type="cellIs" dxfId="6734" priority="235" stopIfTrue="1" operator="lessThan">
      <formula>0</formula>
    </cfRule>
    <cfRule type="cellIs" dxfId="6733" priority="236" stopIfTrue="1" operator="greaterThan">
      <formula>0</formula>
    </cfRule>
  </conditionalFormatting>
  <conditionalFormatting sqref="P11">
    <cfRule type="cellIs" dxfId="6732" priority="233" stopIfTrue="1" operator="lessThan">
      <formula>0</formula>
    </cfRule>
    <cfRule type="cellIs" dxfId="6731" priority="234" stopIfTrue="1" operator="greaterThan">
      <formula>0</formula>
    </cfRule>
  </conditionalFormatting>
  <conditionalFormatting sqref="P11">
    <cfRule type="cellIs" dxfId="6730" priority="231" stopIfTrue="1" operator="lessThan">
      <formula>0</formula>
    </cfRule>
    <cfRule type="cellIs" dxfId="6729" priority="232" stopIfTrue="1" operator="greaterThan">
      <formula>0</formula>
    </cfRule>
  </conditionalFormatting>
  <conditionalFormatting sqref="P11">
    <cfRule type="cellIs" dxfId="6728" priority="229" stopIfTrue="1" operator="lessThan">
      <formula>0</formula>
    </cfRule>
    <cfRule type="cellIs" dxfId="6727" priority="230" stopIfTrue="1" operator="greaterThan">
      <formula>0</formula>
    </cfRule>
  </conditionalFormatting>
  <conditionalFormatting sqref="P11">
    <cfRule type="cellIs" dxfId="6726" priority="227" stopIfTrue="1" operator="lessThan">
      <formula>0</formula>
    </cfRule>
    <cfRule type="cellIs" dxfId="6725" priority="228" stopIfTrue="1" operator="greaterThan">
      <formula>0</formula>
    </cfRule>
  </conditionalFormatting>
  <conditionalFormatting sqref="P11">
    <cfRule type="cellIs" dxfId="6724" priority="225" stopIfTrue="1" operator="lessThan">
      <formula>0</formula>
    </cfRule>
    <cfRule type="cellIs" dxfId="6723" priority="226" stopIfTrue="1" operator="greaterThan">
      <formula>0</formula>
    </cfRule>
  </conditionalFormatting>
  <conditionalFormatting sqref="P11">
    <cfRule type="cellIs" dxfId="6722" priority="223" stopIfTrue="1" operator="lessThan">
      <formula>0</formula>
    </cfRule>
    <cfRule type="cellIs" dxfId="6721" priority="224" stopIfTrue="1" operator="greaterThan">
      <formula>0</formula>
    </cfRule>
  </conditionalFormatting>
  <conditionalFormatting sqref="P11">
    <cfRule type="cellIs" dxfId="6720" priority="221" stopIfTrue="1" operator="lessThan">
      <formula>0</formula>
    </cfRule>
    <cfRule type="cellIs" dxfId="6719" priority="222" stopIfTrue="1" operator="greaterThan">
      <formula>0</formula>
    </cfRule>
  </conditionalFormatting>
  <conditionalFormatting sqref="P11">
    <cfRule type="cellIs" dxfId="6718" priority="219" stopIfTrue="1" operator="lessThan">
      <formula>0</formula>
    </cfRule>
    <cfRule type="cellIs" dxfId="6717" priority="220" stopIfTrue="1" operator="greaterThan">
      <formula>0</formula>
    </cfRule>
  </conditionalFormatting>
  <conditionalFormatting sqref="P11">
    <cfRule type="cellIs" dxfId="6716" priority="217" stopIfTrue="1" operator="lessThan">
      <formula>0</formula>
    </cfRule>
    <cfRule type="cellIs" dxfId="6715" priority="218" stopIfTrue="1" operator="greaterThan">
      <formula>0</formula>
    </cfRule>
  </conditionalFormatting>
  <conditionalFormatting sqref="P11">
    <cfRule type="cellIs" dxfId="6714" priority="215" stopIfTrue="1" operator="lessThan">
      <formula>0</formula>
    </cfRule>
    <cfRule type="cellIs" dxfId="6713" priority="216" stopIfTrue="1" operator="greaterThan">
      <formula>0</formula>
    </cfRule>
  </conditionalFormatting>
  <conditionalFormatting sqref="P11">
    <cfRule type="cellIs" dxfId="6712" priority="213" stopIfTrue="1" operator="lessThan">
      <formula>0</formula>
    </cfRule>
    <cfRule type="cellIs" dxfId="6711" priority="214" stopIfTrue="1" operator="greaterThan">
      <formula>0</formula>
    </cfRule>
  </conditionalFormatting>
  <conditionalFormatting sqref="P11">
    <cfRule type="cellIs" dxfId="6710" priority="211" stopIfTrue="1" operator="lessThan">
      <formula>0</formula>
    </cfRule>
    <cfRule type="cellIs" dxfId="6709" priority="212" stopIfTrue="1" operator="greaterThan">
      <formula>0</formula>
    </cfRule>
  </conditionalFormatting>
  <conditionalFormatting sqref="P11">
    <cfRule type="cellIs" dxfId="6708" priority="209" stopIfTrue="1" operator="lessThan">
      <formula>0</formula>
    </cfRule>
    <cfRule type="cellIs" dxfId="6707" priority="210" stopIfTrue="1" operator="greaterThan">
      <formula>0</formula>
    </cfRule>
  </conditionalFormatting>
  <conditionalFormatting sqref="P11">
    <cfRule type="cellIs" dxfId="6706" priority="207" stopIfTrue="1" operator="lessThan">
      <formula>0</formula>
    </cfRule>
    <cfRule type="cellIs" dxfId="6705" priority="208" stopIfTrue="1" operator="greaterThan">
      <formula>0</formula>
    </cfRule>
  </conditionalFormatting>
  <conditionalFormatting sqref="P11">
    <cfRule type="cellIs" dxfId="6704" priority="205" stopIfTrue="1" operator="lessThan">
      <formula>0</formula>
    </cfRule>
    <cfRule type="cellIs" dxfId="6703" priority="206" stopIfTrue="1" operator="greaterThan">
      <formula>0</formula>
    </cfRule>
  </conditionalFormatting>
  <conditionalFormatting sqref="P11">
    <cfRule type="cellIs" dxfId="6702" priority="203" stopIfTrue="1" operator="lessThan">
      <formula>0</formula>
    </cfRule>
    <cfRule type="cellIs" dxfId="6701" priority="204" stopIfTrue="1" operator="greaterThan">
      <formula>0</formula>
    </cfRule>
  </conditionalFormatting>
  <conditionalFormatting sqref="P11">
    <cfRule type="cellIs" dxfId="6700" priority="201" stopIfTrue="1" operator="lessThan">
      <formula>0</formula>
    </cfRule>
    <cfRule type="cellIs" dxfId="6699" priority="202" stopIfTrue="1" operator="greaterThan">
      <formula>0</formula>
    </cfRule>
  </conditionalFormatting>
  <conditionalFormatting sqref="P11">
    <cfRule type="cellIs" dxfId="6698" priority="199" stopIfTrue="1" operator="lessThan">
      <formula>0</formula>
    </cfRule>
    <cfRule type="cellIs" dxfId="6697" priority="200" stopIfTrue="1" operator="greaterThan">
      <formula>0</formula>
    </cfRule>
  </conditionalFormatting>
  <conditionalFormatting sqref="P11">
    <cfRule type="cellIs" dxfId="6696" priority="197" stopIfTrue="1" operator="lessThan">
      <formula>0</formula>
    </cfRule>
    <cfRule type="cellIs" dxfId="6695" priority="198" stopIfTrue="1" operator="greaterThan">
      <formula>0</formula>
    </cfRule>
  </conditionalFormatting>
  <conditionalFormatting sqref="P11">
    <cfRule type="cellIs" dxfId="6694" priority="195" stopIfTrue="1" operator="lessThan">
      <formula>0</formula>
    </cfRule>
    <cfRule type="cellIs" dxfId="6693" priority="196" stopIfTrue="1" operator="greaterThan">
      <formula>0</formula>
    </cfRule>
  </conditionalFormatting>
  <conditionalFormatting sqref="P11">
    <cfRule type="cellIs" dxfId="6692" priority="193" stopIfTrue="1" operator="lessThan">
      <formula>0</formula>
    </cfRule>
    <cfRule type="cellIs" dxfId="6691" priority="194" stopIfTrue="1" operator="greaterThan">
      <formula>0</formula>
    </cfRule>
  </conditionalFormatting>
  <conditionalFormatting sqref="P11">
    <cfRule type="cellIs" dxfId="6690" priority="191" stopIfTrue="1" operator="lessThan">
      <formula>0</formula>
    </cfRule>
    <cfRule type="cellIs" dxfId="6689" priority="192" stopIfTrue="1" operator="greaterThan">
      <formula>0</formula>
    </cfRule>
  </conditionalFormatting>
  <conditionalFormatting sqref="P11">
    <cfRule type="cellIs" dxfId="6688" priority="189" stopIfTrue="1" operator="lessThan">
      <formula>0</formula>
    </cfRule>
    <cfRule type="cellIs" dxfId="6687" priority="190" stopIfTrue="1" operator="greaterThan">
      <formula>0</formula>
    </cfRule>
  </conditionalFormatting>
  <conditionalFormatting sqref="P11">
    <cfRule type="cellIs" dxfId="6686" priority="187" stopIfTrue="1" operator="lessThan">
      <formula>0</formula>
    </cfRule>
    <cfRule type="cellIs" dxfId="6685" priority="188" stopIfTrue="1" operator="greaterThan">
      <formula>0</formula>
    </cfRule>
  </conditionalFormatting>
  <conditionalFormatting sqref="P11">
    <cfRule type="cellIs" dxfId="6684" priority="185" stopIfTrue="1" operator="lessThan">
      <formula>0</formula>
    </cfRule>
    <cfRule type="cellIs" dxfId="6683" priority="186" stopIfTrue="1" operator="greaterThan">
      <formula>0</formula>
    </cfRule>
  </conditionalFormatting>
  <conditionalFormatting sqref="P11">
    <cfRule type="cellIs" dxfId="6682" priority="183" stopIfTrue="1" operator="lessThan">
      <formula>0</formula>
    </cfRule>
    <cfRule type="cellIs" dxfId="6681" priority="184" stopIfTrue="1" operator="greaterThan">
      <formula>0</formula>
    </cfRule>
  </conditionalFormatting>
  <conditionalFormatting sqref="P11">
    <cfRule type="cellIs" dxfId="6680" priority="181" stopIfTrue="1" operator="lessThan">
      <formula>0</formula>
    </cfRule>
    <cfRule type="cellIs" dxfId="6679" priority="182" stopIfTrue="1" operator="greaterThan">
      <formula>0</formula>
    </cfRule>
  </conditionalFormatting>
  <conditionalFormatting sqref="P11">
    <cfRule type="cellIs" dxfId="6678" priority="179" stopIfTrue="1" operator="lessThan">
      <formula>0</formula>
    </cfRule>
    <cfRule type="cellIs" dxfId="6677" priority="180" stopIfTrue="1" operator="greaterThan">
      <formula>0</formula>
    </cfRule>
  </conditionalFormatting>
  <conditionalFormatting sqref="P11">
    <cfRule type="cellIs" dxfId="6676" priority="177" stopIfTrue="1" operator="lessThan">
      <formula>0</formula>
    </cfRule>
    <cfRule type="cellIs" dxfId="6675" priority="178" stopIfTrue="1" operator="greaterThan">
      <formula>0</formula>
    </cfRule>
  </conditionalFormatting>
  <conditionalFormatting sqref="P11">
    <cfRule type="cellIs" dxfId="6674" priority="175" stopIfTrue="1" operator="lessThan">
      <formula>0</formula>
    </cfRule>
    <cfRule type="cellIs" dxfId="6673" priority="176" stopIfTrue="1" operator="greaterThan">
      <formula>0</formula>
    </cfRule>
  </conditionalFormatting>
  <conditionalFormatting sqref="P11">
    <cfRule type="cellIs" dxfId="6672" priority="173" stopIfTrue="1" operator="lessThan">
      <formula>0</formula>
    </cfRule>
    <cfRule type="cellIs" dxfId="6671" priority="174" stopIfTrue="1" operator="greaterThan">
      <formula>0</formula>
    </cfRule>
  </conditionalFormatting>
  <conditionalFormatting sqref="P11">
    <cfRule type="cellIs" dxfId="6670" priority="171" stopIfTrue="1" operator="lessThan">
      <formula>0</formula>
    </cfRule>
    <cfRule type="cellIs" dxfId="6669" priority="172" stopIfTrue="1" operator="greaterThan">
      <formula>0</formula>
    </cfRule>
  </conditionalFormatting>
  <conditionalFormatting sqref="P11">
    <cfRule type="cellIs" dxfId="6668" priority="169" stopIfTrue="1" operator="lessThan">
      <formula>0</formula>
    </cfRule>
    <cfRule type="cellIs" dxfId="6667" priority="170" stopIfTrue="1" operator="greaterThan">
      <formula>0</formula>
    </cfRule>
  </conditionalFormatting>
  <conditionalFormatting sqref="Q11">
    <cfRule type="cellIs" dxfId="6666" priority="83" stopIfTrue="1" operator="lessThan">
      <formula>0</formula>
    </cfRule>
    <cfRule type="cellIs" dxfId="6665" priority="84" stopIfTrue="1" operator="greaterThan">
      <formula>0</formula>
    </cfRule>
  </conditionalFormatting>
  <conditionalFormatting sqref="Q11">
    <cfRule type="cellIs" dxfId="6664" priority="81" stopIfTrue="1" operator="lessThan">
      <formula>0</formula>
    </cfRule>
    <cfRule type="cellIs" dxfId="6663" priority="82" stopIfTrue="1" operator="greaterThan">
      <formula>0</formula>
    </cfRule>
  </conditionalFormatting>
  <conditionalFormatting sqref="Q11">
    <cfRule type="cellIs" dxfId="6662" priority="79" stopIfTrue="1" operator="lessThan">
      <formula>0</formula>
    </cfRule>
    <cfRule type="cellIs" dxfId="6661" priority="80" stopIfTrue="1" operator="greaterThan">
      <formula>0</formula>
    </cfRule>
  </conditionalFormatting>
  <conditionalFormatting sqref="Q11">
    <cfRule type="cellIs" dxfId="6660" priority="77" stopIfTrue="1" operator="lessThan">
      <formula>0</formula>
    </cfRule>
    <cfRule type="cellIs" dxfId="6659" priority="78" stopIfTrue="1" operator="greaterThan">
      <formula>0</formula>
    </cfRule>
  </conditionalFormatting>
  <conditionalFormatting sqref="Q11">
    <cfRule type="cellIs" dxfId="6658" priority="75" stopIfTrue="1" operator="lessThan">
      <formula>0</formula>
    </cfRule>
    <cfRule type="cellIs" dxfId="6657" priority="76" stopIfTrue="1" operator="greaterThan">
      <formula>0</formula>
    </cfRule>
  </conditionalFormatting>
  <conditionalFormatting sqref="Q11">
    <cfRule type="cellIs" dxfId="6656" priority="73" stopIfTrue="1" operator="lessThan">
      <formula>0</formula>
    </cfRule>
    <cfRule type="cellIs" dxfId="6655" priority="74" stopIfTrue="1" operator="greaterThan">
      <formula>0</formula>
    </cfRule>
  </conditionalFormatting>
  <conditionalFormatting sqref="Q11">
    <cfRule type="cellIs" dxfId="6654" priority="71" stopIfTrue="1" operator="lessThan">
      <formula>0</formula>
    </cfRule>
    <cfRule type="cellIs" dxfId="6653" priority="72" stopIfTrue="1" operator="greaterThan">
      <formula>0</formula>
    </cfRule>
  </conditionalFormatting>
  <conditionalFormatting sqref="Q11">
    <cfRule type="cellIs" dxfId="6652" priority="69" stopIfTrue="1" operator="lessThan">
      <formula>0</formula>
    </cfRule>
    <cfRule type="cellIs" dxfId="6651" priority="70" stopIfTrue="1" operator="greaterThan">
      <formula>0</formula>
    </cfRule>
  </conditionalFormatting>
  <conditionalFormatting sqref="Q11">
    <cfRule type="cellIs" dxfId="6650" priority="67" stopIfTrue="1" operator="lessThan">
      <formula>0</formula>
    </cfRule>
    <cfRule type="cellIs" dxfId="6649" priority="68" stopIfTrue="1" operator="greaterThan">
      <formula>0</formula>
    </cfRule>
  </conditionalFormatting>
  <conditionalFormatting sqref="Q11">
    <cfRule type="cellIs" dxfId="6648" priority="65" stopIfTrue="1" operator="lessThan">
      <formula>0</formula>
    </cfRule>
    <cfRule type="cellIs" dxfId="6647" priority="66" stopIfTrue="1" operator="greaterThan">
      <formula>0</formula>
    </cfRule>
  </conditionalFormatting>
  <conditionalFormatting sqref="Q11">
    <cfRule type="cellIs" dxfId="6646" priority="63" stopIfTrue="1" operator="lessThan">
      <formula>0</formula>
    </cfRule>
    <cfRule type="cellIs" dxfId="6645" priority="64" stopIfTrue="1" operator="greaterThan">
      <formula>0</formula>
    </cfRule>
  </conditionalFormatting>
  <conditionalFormatting sqref="Q11">
    <cfRule type="cellIs" dxfId="6644" priority="61" stopIfTrue="1" operator="lessThan">
      <formula>0</formula>
    </cfRule>
    <cfRule type="cellIs" dxfId="6643" priority="62" stopIfTrue="1" operator="greaterThan">
      <formula>0</formula>
    </cfRule>
  </conditionalFormatting>
  <conditionalFormatting sqref="Q11">
    <cfRule type="cellIs" dxfId="6642" priority="59" stopIfTrue="1" operator="lessThan">
      <formula>0</formula>
    </cfRule>
    <cfRule type="cellIs" dxfId="6641" priority="60" stopIfTrue="1" operator="greaterThan">
      <formula>0</formula>
    </cfRule>
  </conditionalFormatting>
  <conditionalFormatting sqref="Q11">
    <cfRule type="cellIs" dxfId="6640" priority="57" stopIfTrue="1" operator="lessThan">
      <formula>0</formula>
    </cfRule>
    <cfRule type="cellIs" dxfId="6639" priority="58" stopIfTrue="1" operator="greaterThan">
      <formula>0</formula>
    </cfRule>
  </conditionalFormatting>
  <conditionalFormatting sqref="Q11">
    <cfRule type="cellIs" dxfId="6638" priority="55" stopIfTrue="1" operator="lessThan">
      <formula>0</formula>
    </cfRule>
    <cfRule type="cellIs" dxfId="6637" priority="56" stopIfTrue="1" operator="greaterThan">
      <formula>0</formula>
    </cfRule>
  </conditionalFormatting>
  <conditionalFormatting sqref="Q11">
    <cfRule type="cellIs" dxfId="6636" priority="53" stopIfTrue="1" operator="lessThan">
      <formula>0</formula>
    </cfRule>
    <cfRule type="cellIs" dxfId="6635" priority="54" stopIfTrue="1" operator="greaterThan">
      <formula>0</formula>
    </cfRule>
  </conditionalFormatting>
  <conditionalFormatting sqref="Q11">
    <cfRule type="cellIs" dxfId="6634" priority="51" stopIfTrue="1" operator="lessThan">
      <formula>0</formula>
    </cfRule>
    <cfRule type="cellIs" dxfId="6633" priority="52" stopIfTrue="1" operator="greaterThan">
      <formula>0</formula>
    </cfRule>
  </conditionalFormatting>
  <conditionalFormatting sqref="Q11">
    <cfRule type="cellIs" dxfId="6632" priority="49" stopIfTrue="1" operator="lessThan">
      <formula>0</formula>
    </cfRule>
    <cfRule type="cellIs" dxfId="6631" priority="50" stopIfTrue="1" operator="greaterThan">
      <formula>0</formula>
    </cfRule>
  </conditionalFormatting>
  <conditionalFormatting sqref="Q11">
    <cfRule type="cellIs" dxfId="6630" priority="47" stopIfTrue="1" operator="lessThan">
      <formula>0</formula>
    </cfRule>
    <cfRule type="cellIs" dxfId="6629" priority="48" stopIfTrue="1" operator="greaterThan">
      <formula>0</formula>
    </cfRule>
  </conditionalFormatting>
  <conditionalFormatting sqref="Q11">
    <cfRule type="cellIs" dxfId="6628" priority="45" stopIfTrue="1" operator="lessThan">
      <formula>0</formula>
    </cfRule>
    <cfRule type="cellIs" dxfId="6627" priority="46" stopIfTrue="1" operator="greaterThan">
      <formula>0</formula>
    </cfRule>
  </conditionalFormatting>
  <conditionalFormatting sqref="Q11">
    <cfRule type="cellIs" dxfId="6626" priority="43" stopIfTrue="1" operator="lessThan">
      <formula>0</formula>
    </cfRule>
    <cfRule type="cellIs" dxfId="6625" priority="44" stopIfTrue="1" operator="greaterThan">
      <formula>0</formula>
    </cfRule>
  </conditionalFormatting>
  <conditionalFormatting sqref="Q11">
    <cfRule type="cellIs" dxfId="6624" priority="41" stopIfTrue="1" operator="lessThan">
      <formula>0</formula>
    </cfRule>
    <cfRule type="cellIs" dxfId="6623" priority="42" stopIfTrue="1" operator="greaterThan">
      <formula>0</formula>
    </cfRule>
  </conditionalFormatting>
  <conditionalFormatting sqref="Q11">
    <cfRule type="cellIs" dxfId="6622" priority="39" stopIfTrue="1" operator="lessThan">
      <formula>0</formula>
    </cfRule>
    <cfRule type="cellIs" dxfId="6621" priority="40" stopIfTrue="1" operator="greaterThan">
      <formula>0</formula>
    </cfRule>
  </conditionalFormatting>
  <conditionalFormatting sqref="Q11">
    <cfRule type="cellIs" dxfId="6620" priority="37" stopIfTrue="1" operator="lessThan">
      <formula>0</formula>
    </cfRule>
    <cfRule type="cellIs" dxfId="6619" priority="38" stopIfTrue="1" operator="greaterThan">
      <formula>0</formula>
    </cfRule>
  </conditionalFormatting>
  <conditionalFormatting sqref="Q11">
    <cfRule type="cellIs" dxfId="6618" priority="35" stopIfTrue="1" operator="lessThan">
      <formula>0</formula>
    </cfRule>
    <cfRule type="cellIs" dxfId="6617" priority="36" stopIfTrue="1" operator="greaterThan">
      <formula>0</formula>
    </cfRule>
  </conditionalFormatting>
  <conditionalFormatting sqref="Q11">
    <cfRule type="cellIs" dxfId="6616" priority="33" stopIfTrue="1" operator="lessThan">
      <formula>0</formula>
    </cfRule>
    <cfRule type="cellIs" dxfId="6615" priority="34" stopIfTrue="1" operator="greaterThan">
      <formula>0</formula>
    </cfRule>
  </conditionalFormatting>
  <conditionalFormatting sqref="Q11">
    <cfRule type="cellIs" dxfId="6614" priority="31" stopIfTrue="1" operator="lessThan">
      <formula>0</formula>
    </cfRule>
    <cfRule type="cellIs" dxfId="6613" priority="32" stopIfTrue="1" operator="greaterThan">
      <formula>0</formula>
    </cfRule>
  </conditionalFormatting>
  <conditionalFormatting sqref="Q11">
    <cfRule type="cellIs" dxfId="6612" priority="29" stopIfTrue="1" operator="lessThan">
      <formula>0</formula>
    </cfRule>
    <cfRule type="cellIs" dxfId="6611" priority="30" stopIfTrue="1" operator="greaterThan">
      <formula>0</formula>
    </cfRule>
  </conditionalFormatting>
  <conditionalFormatting sqref="Q11">
    <cfRule type="cellIs" dxfId="6610" priority="27" stopIfTrue="1" operator="lessThan">
      <formula>0</formula>
    </cfRule>
    <cfRule type="cellIs" dxfId="6609" priority="28" stopIfTrue="1" operator="greaterThan">
      <formula>0</formula>
    </cfRule>
  </conditionalFormatting>
  <conditionalFormatting sqref="Q11">
    <cfRule type="cellIs" dxfId="6608" priority="25" stopIfTrue="1" operator="lessThan">
      <formula>0</formula>
    </cfRule>
    <cfRule type="cellIs" dxfId="6607" priority="26" stopIfTrue="1" operator="greaterThan">
      <formula>0</formula>
    </cfRule>
  </conditionalFormatting>
  <conditionalFormatting sqref="Q11">
    <cfRule type="cellIs" dxfId="6606" priority="23" stopIfTrue="1" operator="lessThan">
      <formula>0</formula>
    </cfRule>
    <cfRule type="cellIs" dxfId="6605" priority="24" stopIfTrue="1" operator="greaterThan">
      <formula>0</formula>
    </cfRule>
  </conditionalFormatting>
  <conditionalFormatting sqref="Q11">
    <cfRule type="cellIs" dxfId="6604" priority="21" stopIfTrue="1" operator="lessThan">
      <formula>0</formula>
    </cfRule>
    <cfRule type="cellIs" dxfId="6603" priority="22" stopIfTrue="1" operator="greaterThan">
      <formula>0</formula>
    </cfRule>
  </conditionalFormatting>
  <conditionalFormatting sqref="Q11">
    <cfRule type="cellIs" dxfId="6602" priority="19" stopIfTrue="1" operator="lessThan">
      <formula>0</formula>
    </cfRule>
    <cfRule type="cellIs" dxfId="6601" priority="20" stopIfTrue="1" operator="greaterThan">
      <formula>0</formula>
    </cfRule>
  </conditionalFormatting>
  <conditionalFormatting sqref="Q11">
    <cfRule type="cellIs" dxfId="6600" priority="17" stopIfTrue="1" operator="lessThan">
      <formula>0</formula>
    </cfRule>
    <cfRule type="cellIs" dxfId="6599" priority="18" stopIfTrue="1" operator="greaterThan">
      <formula>0</formula>
    </cfRule>
  </conditionalFormatting>
  <conditionalFormatting sqref="Q11">
    <cfRule type="cellIs" dxfId="6598" priority="15" stopIfTrue="1" operator="lessThan">
      <formula>0</formula>
    </cfRule>
    <cfRule type="cellIs" dxfId="6597" priority="16" stopIfTrue="1" operator="greaterThan">
      <formula>0</formula>
    </cfRule>
  </conditionalFormatting>
  <conditionalFormatting sqref="Q11">
    <cfRule type="cellIs" dxfId="6596" priority="13" stopIfTrue="1" operator="lessThan">
      <formula>0</formula>
    </cfRule>
    <cfRule type="cellIs" dxfId="6595" priority="14" stopIfTrue="1" operator="greaterThan">
      <formula>0</formula>
    </cfRule>
  </conditionalFormatting>
  <conditionalFormatting sqref="Q11">
    <cfRule type="cellIs" dxfId="6594" priority="11" stopIfTrue="1" operator="lessThan">
      <formula>0</formula>
    </cfRule>
    <cfRule type="cellIs" dxfId="6593" priority="12" stopIfTrue="1" operator="greaterThan">
      <formula>0</formula>
    </cfRule>
  </conditionalFormatting>
  <conditionalFormatting sqref="Q11">
    <cfRule type="cellIs" dxfId="6592" priority="9" stopIfTrue="1" operator="lessThan">
      <formula>0</formula>
    </cfRule>
    <cfRule type="cellIs" dxfId="6591" priority="10" stopIfTrue="1" operator="greaterThan">
      <formula>0</formula>
    </cfRule>
  </conditionalFormatting>
  <conditionalFormatting sqref="Q11">
    <cfRule type="cellIs" dxfId="6590" priority="7" stopIfTrue="1" operator="lessThan">
      <formula>0</formula>
    </cfRule>
    <cfRule type="cellIs" dxfId="6589" priority="8" stopIfTrue="1" operator="greaterThan">
      <formula>0</formula>
    </cfRule>
  </conditionalFormatting>
  <conditionalFormatting sqref="Q11">
    <cfRule type="cellIs" dxfId="6588" priority="5" stopIfTrue="1" operator="lessThan">
      <formula>0</formula>
    </cfRule>
    <cfRule type="cellIs" dxfId="6587" priority="6" stopIfTrue="1" operator="greaterThan">
      <formula>0</formula>
    </cfRule>
  </conditionalFormatting>
  <conditionalFormatting sqref="Q11">
    <cfRule type="cellIs" dxfId="6586" priority="3" stopIfTrue="1" operator="lessThan">
      <formula>0</formula>
    </cfRule>
    <cfRule type="cellIs" dxfId="6585" priority="4" stopIfTrue="1" operator="greaterThan">
      <formula>0</formula>
    </cfRule>
  </conditionalFormatting>
  <conditionalFormatting sqref="Q11">
    <cfRule type="cellIs" dxfId="6584" priority="1" stopIfTrue="1" operator="lessThan">
      <formula>0</formula>
    </cfRule>
    <cfRule type="cellIs" dxfId="6583" priority="2" stopIfTrue="1" operator="greaterThan">
      <formula>0</formula>
    </cfRule>
  </conditionalFormatting>
  <hyperlinks>
    <hyperlink ref="E4" location="Main!A1" display="◄ Back to Main Page"/>
  </hyperlinks>
  <pageMargins left="0.25" right="0.25" top="0.75" bottom="0.75" header="0.3" footer="0.3"/>
  <pageSetup scale="6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topLeftCell="A15" zoomScaleNormal="100" workbookViewId="0">
      <pane xSplit="8" topLeftCell="I1" activePane="topRight" state="frozen"/>
      <selection activeCell="M33" sqref="M33"/>
      <selection pane="topRight" activeCell="C31" sqref="C31"/>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5.57031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18" t="str">
        <f>[3]Main!C1</f>
        <v>UNI-PHARMA</v>
      </c>
      <c r="D1" s="418"/>
      <c r="E1" s="418"/>
      <c r="F1" s="418"/>
      <c r="G1" s="418"/>
      <c r="H1" s="418"/>
      <c r="I1" s="260"/>
      <c r="J1" s="251"/>
      <c r="K1" s="246"/>
      <c r="L1" s="260"/>
      <c r="M1" s="251"/>
      <c r="N1" s="251"/>
      <c r="O1" s="247"/>
      <c r="P1" s="263" t="s">
        <v>41</v>
      </c>
      <c r="Q1" s="257">
        <f>IF(COUNTIF(P6:P66,"&gt;0")=0,0%,COUNTIF(P6:P66,"&gt;0")/(COUNTIF(P6:P66,"&lt;=0")+COUNTIF(P6:P66,"&gt;0")))</f>
        <v>0.7142857142857143</v>
      </c>
      <c r="R1" s="247"/>
    </row>
    <row r="2" spans="1:19" ht="15.6" customHeight="1" x14ac:dyDescent="0.2">
      <c r="B2" s="237"/>
      <c r="C2" s="243" t="str">
        <f>[3]Main!C2</f>
        <v>ANNUAL PERFORMANCE REPORTING</v>
      </c>
      <c r="D2" s="243"/>
      <c r="E2" s="238"/>
      <c r="F2" s="238"/>
      <c r="G2" s="238"/>
      <c r="H2" s="238"/>
      <c r="I2" s="261" t="s">
        <v>38</v>
      </c>
      <c r="J2" s="252">
        <f>COUNTIF(C6:C66,"Y")+COUNTIF(C6:C66,"N")</f>
        <v>10</v>
      </c>
      <c r="K2" s="248"/>
      <c r="L2" s="261" t="s">
        <v>40</v>
      </c>
      <c r="M2" s="254">
        <f>COUNT(G7,G9,G11,G13,G15,G17,G19,G21,G23,G25,G27,G29,G31,G33,G35,G37,G39,G41,G43,G45,G47,G49,G51,G53,G55,G57,G59,G61,G63,G65)</f>
        <v>15</v>
      </c>
      <c r="N2" s="254"/>
      <c r="O2" s="249"/>
      <c r="P2" s="263" t="s">
        <v>42</v>
      </c>
      <c r="Q2" s="257">
        <f>IF(COUNTIF(Q6:Q66,"&gt;0")=0,0%,COUNTIF(Q6:Q66,"&gt;0")/(COUNTIF(Q6:Q66,"&lt;=0")+COUNTIF(Q6:Q66,"&gt;0")))</f>
        <v>0.2857142857142857</v>
      </c>
      <c r="R2" s="301"/>
    </row>
    <row r="3" spans="1:19" ht="15.6" customHeight="1" x14ac:dyDescent="0.2">
      <c r="B3" s="279"/>
      <c r="C3" s="280">
        <v>8</v>
      </c>
      <c r="D3" s="245" t="str">
        <f>[3]Main!F21</f>
        <v>Reg. Affairs</v>
      </c>
      <c r="E3" s="302"/>
      <c r="F3" s="303"/>
      <c r="G3" s="244"/>
      <c r="H3" s="244"/>
      <c r="I3" s="261" t="s">
        <v>39</v>
      </c>
      <c r="J3" s="252">
        <f>COUNTIF(D6:D66,"Y")</f>
        <v>2</v>
      </c>
      <c r="K3" s="248"/>
      <c r="L3" s="261" t="s">
        <v>36</v>
      </c>
      <c r="M3" s="255">
        <f>IF(ISERROR(COUNTIF(C6:C66,"Y")/(COUNTIF(C6:C66,"Y")+COUNTIF(C6:C66,"N"))),0,COUNTIF(C6:C66,"Y")/(COUNTIF(C6:C66,"Y")+COUNTIF(C6:C66,"N")))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6.3840909090909088</v>
      </c>
      <c r="R3" s="301"/>
    </row>
    <row r="4" spans="1:19" s="281" customFormat="1" ht="14.45" customHeight="1" x14ac:dyDescent="0.25">
      <c r="B4" s="225"/>
      <c r="C4" s="226"/>
      <c r="D4" s="226"/>
      <c r="E4" s="304" t="s">
        <v>3</v>
      </c>
      <c r="F4" s="305"/>
      <c r="G4" s="305"/>
      <c r="H4" s="305"/>
      <c r="I4" s="262" t="s">
        <v>25</v>
      </c>
      <c r="J4" s="253">
        <f>SUM(R6:R66)</f>
        <v>12</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-0.33802512490816694</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315</v>
      </c>
      <c r="E6" s="307"/>
      <c r="F6" s="307"/>
      <c r="G6" s="308"/>
      <c r="H6" s="308"/>
      <c r="I6" s="309"/>
      <c r="J6" s="309"/>
      <c r="K6" s="310"/>
      <c r="L6" s="310"/>
      <c r="M6" s="310"/>
      <c r="N6" s="310"/>
      <c r="O6" s="228"/>
      <c r="P6" s="229"/>
      <c r="Q6" s="229"/>
      <c r="R6" s="240"/>
    </row>
    <row r="7" spans="1:19" s="281" customFormat="1" ht="30" customHeight="1" x14ac:dyDescent="0.2">
      <c r="A7" s="283"/>
      <c r="B7" s="286">
        <v>1</v>
      </c>
      <c r="C7" s="311" t="s">
        <v>23</v>
      </c>
      <c r="D7" s="312" t="s">
        <v>24</v>
      </c>
      <c r="E7" s="313" t="s">
        <v>0</v>
      </c>
      <c r="F7" s="314" t="s">
        <v>313</v>
      </c>
      <c r="G7" s="336">
        <v>12</v>
      </c>
      <c r="H7" s="316" t="s">
        <v>4</v>
      </c>
      <c r="I7" s="337">
        <f>53/4</f>
        <v>13.25</v>
      </c>
      <c r="J7" s="337">
        <f>93/5</f>
        <v>18.600000000000001</v>
      </c>
      <c r="K7" s="337">
        <v>14</v>
      </c>
      <c r="L7" s="337">
        <f>147/5</f>
        <v>29.4</v>
      </c>
      <c r="M7" s="337">
        <f>246/4</f>
        <v>61.5</v>
      </c>
      <c r="N7" s="337">
        <f>244/5</f>
        <v>48.8</v>
      </c>
      <c r="O7" s="285"/>
      <c r="P7" s="284">
        <f>IF(H7="p",(IF(ISNUMBER(N7),IF(ISNUMBER(G7),(N7-G7)/ABS(G7),"NA"),"NA")),IF(H7="q",(IF(ISNUMBER(N7),IF(ISNUMBER(G7),(G7-N7)/ABS(N7),"NA"),"NA")),"NA"))</f>
        <v>3.0666666666666664</v>
      </c>
      <c r="Q7" s="287">
        <f>IF(H7="p",(IF(ISNUMBER(N7),IF(ISNUMBER(M7),(N7-M7)/ABS(M7),"NA"),"NA")),IF(H7="q",(IF(ISNUMBER(N7),IF(ISNUMBER(M7),(M7-N7)/ABS(N7),"NA"),"NA")),"NA"))</f>
        <v>-0.20650406504065044</v>
      </c>
      <c r="R7" s="289">
        <f>IF(OR(H7="p",H7="q"),COUNTIF(C7:D7,"Y"),0)</f>
        <v>1</v>
      </c>
      <c r="S7" s="283"/>
    </row>
    <row r="8" spans="1:19" s="281" customFormat="1" ht="18" customHeight="1" x14ac:dyDescent="0.2">
      <c r="A8" s="283"/>
      <c r="B8" s="286"/>
      <c r="C8" s="319"/>
      <c r="D8" s="307" t="s">
        <v>314</v>
      </c>
      <c r="E8" s="307"/>
      <c r="F8" s="307"/>
      <c r="G8" s="308"/>
      <c r="H8" s="308"/>
      <c r="I8" s="310"/>
      <c r="J8" s="310"/>
      <c r="K8" s="310"/>
      <c r="L8" s="310"/>
      <c r="M8" s="310"/>
      <c r="N8" s="310"/>
      <c r="O8" s="228"/>
      <c r="P8" s="229"/>
      <c r="Q8" s="229"/>
      <c r="R8" s="240"/>
    </row>
    <row r="9" spans="1:19" s="281" customFormat="1" ht="30" customHeight="1" x14ac:dyDescent="0.2">
      <c r="A9" s="283"/>
      <c r="B9" s="286">
        <v>2</v>
      </c>
      <c r="C9" s="311" t="s">
        <v>23</v>
      </c>
      <c r="D9" s="312" t="s">
        <v>24</v>
      </c>
      <c r="E9" s="313" t="s">
        <v>0</v>
      </c>
      <c r="F9" s="314" t="s">
        <v>313</v>
      </c>
      <c r="G9" s="336">
        <v>15</v>
      </c>
      <c r="H9" s="316" t="s">
        <v>4</v>
      </c>
      <c r="I9" s="324"/>
      <c r="J9" s="324">
        <f>33/1</f>
        <v>33</v>
      </c>
      <c r="K9" s="324">
        <v>15</v>
      </c>
      <c r="L9" s="324">
        <f>(88+9)/2</f>
        <v>48.5</v>
      </c>
      <c r="M9" s="324">
        <f>45/2</f>
        <v>22.5</v>
      </c>
      <c r="N9" s="324">
        <v>25</v>
      </c>
      <c r="O9" s="285"/>
      <c r="P9" s="284">
        <f>IF(H9="p",(IF(ISNUMBER(N9),IF(ISNUMBER(G9),(N9-G9)/ABS(G9),"NA"),"NA")),IF(H9="q",(IF(ISNUMBER(N9),IF(ISNUMBER(G9),(G9-N9)/ABS(N9),"NA"),"NA")),"NA"))</f>
        <v>0.66666666666666663</v>
      </c>
      <c r="Q9" s="287">
        <f>IF(H9="p",(IF(ISNUMBER(N9),IF(ISNUMBER(M9),(N9-M9)/ABS(M9),"NA"),"NA")),IF(H9="q",(IF(ISNUMBER(N9),IF(ISNUMBER(M9),(M9-N9)/ABS(N9),"NA"),"NA")),"NA"))</f>
        <v>0.1111111111111111</v>
      </c>
      <c r="R9" s="289">
        <f>IF(OR(H9="p",H9="q"),COUNTIF(C9:D9,"Y"),0)</f>
        <v>1</v>
      </c>
      <c r="S9" s="283"/>
    </row>
    <row r="10" spans="1:19" s="281" customFormat="1" ht="18" customHeight="1" x14ac:dyDescent="0.2">
      <c r="A10" s="283"/>
      <c r="B10" s="286"/>
      <c r="C10" s="319"/>
      <c r="D10" s="307" t="s">
        <v>312</v>
      </c>
      <c r="E10" s="307"/>
      <c r="F10" s="307"/>
      <c r="G10" s="308"/>
      <c r="H10" s="308"/>
      <c r="I10" s="310"/>
      <c r="J10" s="310"/>
      <c r="K10" s="310"/>
      <c r="L10" s="310"/>
      <c r="M10" s="310"/>
      <c r="N10" s="310"/>
      <c r="O10" s="228"/>
      <c r="P10" s="229"/>
      <c r="Q10" s="229"/>
      <c r="R10" s="240"/>
    </row>
    <row r="11" spans="1:19" s="281" customFormat="1" ht="30" customHeight="1" x14ac:dyDescent="0.2">
      <c r="A11" s="283"/>
      <c r="B11" s="286">
        <v>3</v>
      </c>
      <c r="C11" s="311" t="s">
        <v>23</v>
      </c>
      <c r="D11" s="312" t="s">
        <v>23</v>
      </c>
      <c r="E11" s="313" t="s">
        <v>0</v>
      </c>
      <c r="F11" s="314" t="s">
        <v>310</v>
      </c>
      <c r="G11" s="336">
        <v>11</v>
      </c>
      <c r="H11" s="316" t="s">
        <v>4</v>
      </c>
      <c r="I11" s="337">
        <f>47/4</f>
        <v>11.75</v>
      </c>
      <c r="J11" s="337">
        <f>60/5</f>
        <v>12</v>
      </c>
      <c r="K11" s="337">
        <v>13.8</v>
      </c>
      <c r="L11" s="337">
        <f>105/5</f>
        <v>21</v>
      </c>
      <c r="M11" s="337">
        <f>84/4</f>
        <v>21</v>
      </c>
      <c r="N11" s="337">
        <f>113/5</f>
        <v>22.6</v>
      </c>
      <c r="O11" s="285"/>
      <c r="P11" s="284">
        <f>IF(H11="p",(IF(ISNUMBER(N11),IF(ISNUMBER(G11),(N11-G11)/ABS(G11),"NA"),"NA")),IF(H11="q",(IF(ISNUMBER(N11),IF(ISNUMBER(G11),(G11-N11)/ABS(N11),"NA"),"NA")),"NA"))</f>
        <v>1.0545454545454547</v>
      </c>
      <c r="Q11" s="287">
        <f>IF(H11="p",(IF(ISNUMBER(N11),IF(ISNUMBER(M11),(N11-M11)/ABS(M11),"NA"),"NA")),IF(H11="q",(IF(ISNUMBER(N11),IF(ISNUMBER(M11),(M11-N11)/ABS(N11),"NA"),"NA")),"NA"))</f>
        <v>7.6190476190476253E-2</v>
      </c>
      <c r="R11" s="289">
        <f>IF(OR(H11="p",H11="q"),COUNTIF(C11:D11,"Y"),0)</f>
        <v>2</v>
      </c>
      <c r="S11" s="283"/>
    </row>
    <row r="12" spans="1:19" s="281" customFormat="1" ht="18" customHeight="1" x14ac:dyDescent="0.2">
      <c r="A12" s="283"/>
      <c r="B12" s="286"/>
      <c r="C12" s="319"/>
      <c r="D12" s="307" t="s">
        <v>311</v>
      </c>
      <c r="E12" s="307"/>
      <c r="F12" s="307"/>
      <c r="G12" s="308"/>
      <c r="H12" s="308"/>
      <c r="I12" s="310"/>
      <c r="J12" s="310"/>
      <c r="K12" s="310"/>
      <c r="L12" s="310"/>
      <c r="M12" s="310"/>
      <c r="N12" s="310"/>
      <c r="O12" s="228"/>
      <c r="P12" s="229"/>
      <c r="Q12" s="229"/>
      <c r="R12" s="240"/>
    </row>
    <row r="13" spans="1:19" s="281" customFormat="1" ht="30" customHeight="1" x14ac:dyDescent="0.2">
      <c r="A13" s="283"/>
      <c r="B13" s="286">
        <v>4</v>
      </c>
      <c r="C13" s="311" t="s">
        <v>23</v>
      </c>
      <c r="D13" s="312" t="s">
        <v>23</v>
      </c>
      <c r="E13" s="313" t="s">
        <v>0</v>
      </c>
      <c r="F13" s="314" t="s">
        <v>310</v>
      </c>
      <c r="G13" s="336">
        <v>60</v>
      </c>
      <c r="H13" s="316" t="s">
        <v>4</v>
      </c>
      <c r="I13" s="324"/>
      <c r="J13" s="324">
        <f>58/1</f>
        <v>58</v>
      </c>
      <c r="K13" s="324">
        <v>87</v>
      </c>
      <c r="L13" s="324">
        <f>(53+118)/2</f>
        <v>85.5</v>
      </c>
      <c r="M13" s="324">
        <f>127/1.5</f>
        <v>84.666666666666671</v>
      </c>
      <c r="N13" s="324">
        <v>75</v>
      </c>
      <c r="O13" s="285"/>
      <c r="P13" s="284">
        <f>IF(H13="p",(IF(ISNUMBER(N13),IF(ISNUMBER(G13),(N13-G13)/ABS(G13),"NA"),"NA")),IF(H13="q",(IF(ISNUMBER(N13),IF(ISNUMBER(G13),(G13-N13)/ABS(N13),"NA"),"NA")),"NA"))</f>
        <v>0.25</v>
      </c>
      <c r="Q13" s="287">
        <f>IF(H13="p",(IF(ISNUMBER(N13),IF(ISNUMBER(M13),(N13-M13)/ABS(M13),"NA"),"NA")),IF(H13="q",(IF(ISNUMBER(N13),IF(ISNUMBER(M13),(M13-N13)/ABS(N13),"NA"),"NA")),"NA"))</f>
        <v>-0.11417322834645674</v>
      </c>
      <c r="R13" s="289">
        <f>IF(OR(H13="p",H13="q"),COUNTIF(C13:D13,"Y"),0)</f>
        <v>2</v>
      </c>
      <c r="S13" s="283"/>
    </row>
    <row r="14" spans="1:19" s="281" customFormat="1" ht="18" customHeight="1" x14ac:dyDescent="0.2">
      <c r="A14" s="283"/>
      <c r="B14" s="286"/>
      <c r="C14" s="319"/>
      <c r="D14" s="307" t="s">
        <v>309</v>
      </c>
      <c r="E14" s="307"/>
      <c r="F14" s="307"/>
      <c r="G14" s="308"/>
      <c r="H14" s="308"/>
      <c r="I14" s="310"/>
      <c r="J14" s="310"/>
      <c r="K14" s="310"/>
      <c r="L14" s="310"/>
      <c r="M14" s="310"/>
      <c r="N14" s="310"/>
      <c r="O14" s="228"/>
      <c r="P14" s="229"/>
      <c r="Q14" s="229"/>
      <c r="R14" s="240"/>
    </row>
    <row r="15" spans="1:19" s="281" customFormat="1" ht="30" customHeight="1" x14ac:dyDescent="0.2">
      <c r="A15" s="283"/>
      <c r="B15" s="286">
        <v>5</v>
      </c>
      <c r="C15" s="311" t="s">
        <v>23</v>
      </c>
      <c r="D15" s="312" t="s">
        <v>24</v>
      </c>
      <c r="E15" s="313" t="s">
        <v>8</v>
      </c>
      <c r="F15" s="314" t="s">
        <v>308</v>
      </c>
      <c r="G15" s="338">
        <v>1</v>
      </c>
      <c r="H15" s="316" t="s">
        <v>4</v>
      </c>
      <c r="I15" s="324"/>
      <c r="J15" s="324"/>
      <c r="K15" s="322">
        <v>1</v>
      </c>
      <c r="L15" s="322">
        <f>53/53</f>
        <v>1</v>
      </c>
      <c r="M15" s="322">
        <f>31/31</f>
        <v>1</v>
      </c>
      <c r="N15" s="322">
        <f>22/22</f>
        <v>1</v>
      </c>
      <c r="O15" s="285"/>
      <c r="P15" s="284">
        <f>IF(H15="p",(IF(ISNUMBER(N15),IF(ISNUMBER(G15),(N15-G15)/ABS(G15),"NA"),"NA")),IF(H15="q",(IF(ISNUMBER(N15),IF(ISNUMBER(G15),(G15-N15)/ABS(N15),"NA"),"NA")),"NA"))</f>
        <v>0</v>
      </c>
      <c r="Q15" s="287">
        <f>IF(H15="p",(IF(ISNUMBER(N15),IF(ISNUMBER(M15),(N15-M15)/ABS(M15),"NA"),"NA")),IF(H15="q",(IF(ISNUMBER(N15),IF(ISNUMBER(M15),(M15-N15)/ABS(N15),"NA"),"NA")),"NA"))</f>
        <v>0</v>
      </c>
      <c r="R15" s="289">
        <f>IF(OR(H15="p",H15="q"),COUNTIF(C15:D15,"Y"),0)</f>
        <v>1</v>
      </c>
      <c r="S15" s="283"/>
    </row>
    <row r="16" spans="1:19" s="281" customFormat="1" ht="18" customHeight="1" x14ac:dyDescent="0.2">
      <c r="A16" s="283"/>
      <c r="B16" s="286"/>
      <c r="C16" s="319"/>
      <c r="D16" s="307" t="s">
        <v>307</v>
      </c>
      <c r="E16" s="307"/>
      <c r="F16" s="307"/>
      <c r="G16" s="308"/>
      <c r="H16" s="308"/>
      <c r="I16" s="310"/>
      <c r="J16" s="310"/>
      <c r="K16" s="310"/>
      <c r="L16" s="310"/>
      <c r="M16" s="310"/>
      <c r="N16" s="310"/>
      <c r="O16" s="228"/>
      <c r="P16" s="229"/>
      <c r="Q16" s="229"/>
      <c r="R16" s="240"/>
    </row>
    <row r="17" spans="1:19" s="281" customFormat="1" ht="30" customHeight="1" x14ac:dyDescent="0.2">
      <c r="A17" s="283"/>
      <c r="B17" s="286">
        <v>6</v>
      </c>
      <c r="C17" s="311" t="s">
        <v>23</v>
      </c>
      <c r="D17" s="312" t="s">
        <v>24</v>
      </c>
      <c r="E17" s="313" t="s">
        <v>0</v>
      </c>
      <c r="F17" s="314" t="s">
        <v>306</v>
      </c>
      <c r="G17" s="336">
        <v>2</v>
      </c>
      <c r="H17" s="316" t="s">
        <v>6</v>
      </c>
      <c r="I17" s="324"/>
      <c r="J17" s="324"/>
      <c r="K17" s="324">
        <v>2</v>
      </c>
      <c r="L17" s="324">
        <f>3</f>
        <v>3</v>
      </c>
      <c r="M17" s="324">
        <f>2</f>
        <v>2</v>
      </c>
      <c r="N17" s="324">
        <v>2</v>
      </c>
      <c r="O17" s="285"/>
      <c r="P17" s="284">
        <f>IF(H17="p",(IF(ISNUMBER(N17),IF(ISNUMBER(G17),(N17-G17)/ABS(G17),"NA"),"NA")),IF(H17="q",(IF(ISNUMBER(N17),IF(ISNUMBER(G17),(G17-N17)/ABS(N17),"NA"),"NA")),"NA"))</f>
        <v>0</v>
      </c>
      <c r="Q17" s="287">
        <f>IF(H17="p",(IF(ISNUMBER(N17),IF(ISNUMBER(M17),(N17-M17)/ABS(M17),"NA"),"NA")),IF(H17="q",(IF(ISNUMBER(N17),IF(ISNUMBER(M17),(M17-N17)/ABS(N17),"NA"),"NA")),"NA"))</f>
        <v>0</v>
      </c>
      <c r="R17" s="289">
        <f>IF(OR(H17="p",H17="q"),COUNTIF(C17:D17,"Y"),0)</f>
        <v>1</v>
      </c>
      <c r="S17" s="283"/>
    </row>
    <row r="18" spans="1:19" s="281" customFormat="1" ht="18" customHeight="1" x14ac:dyDescent="0.2">
      <c r="A18" s="283"/>
      <c r="B18" s="233"/>
      <c r="C18" s="319"/>
      <c r="D18" s="307" t="s">
        <v>305</v>
      </c>
      <c r="E18" s="307"/>
      <c r="F18" s="307"/>
      <c r="G18" s="308"/>
      <c r="H18" s="308"/>
      <c r="I18" s="310"/>
      <c r="J18" s="310"/>
      <c r="K18" s="310"/>
      <c r="L18" s="310"/>
      <c r="M18" s="310"/>
      <c r="N18" s="310"/>
      <c r="O18" s="228"/>
      <c r="P18" s="229"/>
      <c r="Q18" s="229"/>
      <c r="R18" s="240"/>
    </row>
    <row r="19" spans="1:19" s="281" customFormat="1" ht="30" customHeight="1" x14ac:dyDescent="0.2">
      <c r="A19" s="283"/>
      <c r="B19" s="286">
        <v>7</v>
      </c>
      <c r="C19" s="311" t="s">
        <v>23</v>
      </c>
      <c r="D19" s="312" t="s">
        <v>24</v>
      </c>
      <c r="E19" s="313" t="s">
        <v>0</v>
      </c>
      <c r="F19" s="314" t="s">
        <v>293</v>
      </c>
      <c r="G19" s="338">
        <v>1</v>
      </c>
      <c r="H19" s="316" t="s">
        <v>4</v>
      </c>
      <c r="I19" s="324"/>
      <c r="J19" s="322">
        <f>2/2</f>
        <v>1</v>
      </c>
      <c r="K19" s="322">
        <v>1</v>
      </c>
      <c r="L19" s="322">
        <f>18/18*100%</f>
        <v>1</v>
      </c>
      <c r="M19" s="322">
        <f>73/73*100%</f>
        <v>1</v>
      </c>
      <c r="N19" s="322" t="s">
        <v>257</v>
      </c>
      <c r="O19" s="285"/>
      <c r="P19" s="284" t="str">
        <f>IF(H19="p",(IF(ISNUMBER(N19),IF(ISNUMBER(G19),(N19-G19)/ABS(G19),"NA"),"NA")),IF(H19="q",(IF(ISNUMBER(N19),IF(ISNUMBER(G19),(G19-N19)/ABS(N19),"NA"),"NA")),"NA"))</f>
        <v>NA</v>
      </c>
      <c r="Q19" s="287" t="str">
        <f>IF(H19="p",(IF(ISNUMBER(N19),IF(ISNUMBER(M19),(N19-M19)/ABS(M19),"NA"),"NA")),IF(H19="q",(IF(ISNUMBER(N19),IF(ISNUMBER(M19),(M19-N19)/ABS(N19),"NA"),"NA")),"NA"))</f>
        <v>NA</v>
      </c>
      <c r="R19" s="289">
        <f>IF(OR(H19="p",H19="q"),COUNTIF(C19:D19,"Y"),0)</f>
        <v>1</v>
      </c>
      <c r="S19" s="283"/>
    </row>
    <row r="20" spans="1:19" s="281" customFormat="1" ht="18" customHeight="1" x14ac:dyDescent="0.2">
      <c r="A20" s="283"/>
      <c r="B20" s="233"/>
      <c r="C20" s="319"/>
      <c r="D20" s="307" t="s">
        <v>304</v>
      </c>
      <c r="E20" s="307"/>
      <c r="F20" s="307"/>
      <c r="G20" s="308"/>
      <c r="H20" s="308"/>
      <c r="I20" s="310"/>
      <c r="J20" s="310"/>
      <c r="K20" s="310"/>
      <c r="L20" s="310"/>
      <c r="M20" s="310"/>
      <c r="N20" s="310"/>
      <c r="O20" s="228"/>
      <c r="P20" s="229"/>
      <c r="Q20" s="229"/>
      <c r="R20" s="240"/>
    </row>
    <row r="21" spans="1:19" s="281" customFormat="1" ht="44.25" customHeight="1" x14ac:dyDescent="0.2">
      <c r="A21" s="283"/>
      <c r="B21" s="286">
        <v>8</v>
      </c>
      <c r="C21" s="311" t="s">
        <v>23</v>
      </c>
      <c r="D21" s="312" t="s">
        <v>24</v>
      </c>
      <c r="E21" s="313" t="s">
        <v>8</v>
      </c>
      <c r="F21" s="314" t="s">
        <v>303</v>
      </c>
      <c r="G21" s="338">
        <v>1</v>
      </c>
      <c r="H21" s="316" t="s">
        <v>4</v>
      </c>
      <c r="I21" s="324"/>
      <c r="J21" s="324"/>
      <c r="K21" s="322">
        <v>1</v>
      </c>
      <c r="L21" s="322">
        <f>5/5*100%</f>
        <v>1</v>
      </c>
      <c r="M21" s="322">
        <f>1/1*100%</f>
        <v>1</v>
      </c>
      <c r="N21" s="322" t="s">
        <v>257</v>
      </c>
      <c r="O21" s="285"/>
      <c r="P21" s="284" t="str">
        <f>IF(H21="p",(IF(ISNUMBER(N21),IF(ISNUMBER(G21),(N21-G21)/ABS(G21),"NA"),"NA")),IF(H21="q",(IF(ISNUMBER(N21),IF(ISNUMBER(G21),(G21-N21)/ABS(N21),"NA"),"NA")),"NA"))</f>
        <v>NA</v>
      </c>
      <c r="Q21" s="287" t="str">
        <f>IF(H21="p",(IF(ISNUMBER(N21),IF(ISNUMBER(M21),(N21-M21)/ABS(M21),"NA"),"NA")),IF(H21="q",(IF(ISNUMBER(N21),IF(ISNUMBER(M21),(M21-N21)/ABS(N21),"NA"),"NA")),"NA"))</f>
        <v>NA</v>
      </c>
      <c r="R21" s="289">
        <f>IF(OR(H21="p",H21="q"),COUNTIF(C21:D21,"Y"),0)</f>
        <v>1</v>
      </c>
      <c r="S21" s="283"/>
    </row>
    <row r="22" spans="1:19" s="281" customFormat="1" ht="18" customHeight="1" x14ac:dyDescent="0.2">
      <c r="A22" s="283"/>
      <c r="B22" s="286"/>
      <c r="C22" s="319"/>
      <c r="D22" s="307" t="s">
        <v>302</v>
      </c>
      <c r="E22" s="307"/>
      <c r="F22" s="307"/>
      <c r="G22" s="308"/>
      <c r="H22" s="308"/>
      <c r="I22" s="310"/>
      <c r="J22" s="310"/>
      <c r="K22" s="310"/>
      <c r="L22" s="310"/>
      <c r="M22" s="310"/>
      <c r="N22" s="310"/>
      <c r="O22" s="228"/>
      <c r="P22" s="229"/>
      <c r="Q22" s="229"/>
      <c r="R22" s="240"/>
    </row>
    <row r="23" spans="1:19" s="281" customFormat="1" ht="30" customHeight="1" x14ac:dyDescent="0.2">
      <c r="A23" s="283"/>
      <c r="B23" s="286">
        <v>9</v>
      </c>
      <c r="C23" s="411" t="s">
        <v>85</v>
      </c>
      <c r="D23" s="312" t="s">
        <v>24</v>
      </c>
      <c r="E23" s="313" t="s">
        <v>0</v>
      </c>
      <c r="F23" s="314" t="s">
        <v>293</v>
      </c>
      <c r="G23" s="338">
        <v>1</v>
      </c>
      <c r="H23" s="316" t="s">
        <v>4</v>
      </c>
      <c r="I23" s="324"/>
      <c r="J23" s="322"/>
      <c r="K23" s="322">
        <v>1</v>
      </c>
      <c r="L23" s="322" t="s">
        <v>257</v>
      </c>
      <c r="M23" s="322" t="s">
        <v>257</v>
      </c>
      <c r="N23" s="322" t="s">
        <v>257</v>
      </c>
      <c r="O23" s="285"/>
      <c r="P23" s="284" t="str">
        <f>IF(H23="p",(IF(ISNUMBER(N23),IF(ISNUMBER(G23),(N23-G23)/ABS(G23),"NA"),"NA")),IF(H23="q",(IF(ISNUMBER(N23),IF(ISNUMBER(G23),(G23-N23)/ABS(N23),"NA"),"NA")),"NA"))</f>
        <v>NA</v>
      </c>
      <c r="Q23" s="287" t="str">
        <f>IF(H23="p",(IF(ISNUMBER(N23),IF(ISNUMBER(M23),(N23-M23)/ABS(M23),"NA"),"NA")),IF(H23="q",(IF(ISNUMBER(N23),IF(ISNUMBER(M23),(M23-N23)/ABS(N23),"NA"),"NA")),"NA"))</f>
        <v>NA</v>
      </c>
      <c r="R23" s="289">
        <f>IF(OR(H23="p",H23="q"),COUNTIF(C23:D23,"Y"),0)</f>
        <v>0</v>
      </c>
      <c r="S23" s="283"/>
    </row>
    <row r="24" spans="1:19" s="281" customFormat="1" ht="18" customHeight="1" x14ac:dyDescent="0.2">
      <c r="A24" s="283"/>
      <c r="B24" s="286"/>
      <c r="C24" s="319"/>
      <c r="D24" s="307" t="s">
        <v>301</v>
      </c>
      <c r="E24" s="307"/>
      <c r="F24" s="307"/>
      <c r="G24" s="308"/>
      <c r="H24" s="308"/>
      <c r="I24" s="310"/>
      <c r="J24" s="310"/>
      <c r="K24" s="310"/>
      <c r="L24" s="310"/>
      <c r="M24" s="310"/>
      <c r="N24" s="310"/>
      <c r="O24" s="228"/>
      <c r="P24" s="229"/>
      <c r="Q24" s="229"/>
      <c r="R24" s="240"/>
    </row>
    <row r="25" spans="1:19" s="281" customFormat="1" ht="30" customHeight="1" x14ac:dyDescent="0.2">
      <c r="A25" s="283"/>
      <c r="B25" s="286">
        <v>10</v>
      </c>
      <c r="C25" s="411" t="s">
        <v>85</v>
      </c>
      <c r="D25" s="312" t="s">
        <v>24</v>
      </c>
      <c r="E25" s="313" t="s">
        <v>0</v>
      </c>
      <c r="F25" s="314" t="s">
        <v>300</v>
      </c>
      <c r="G25" s="338">
        <v>1</v>
      </c>
      <c r="H25" s="316" t="s">
        <v>4</v>
      </c>
      <c r="I25" s="324"/>
      <c r="J25" s="322"/>
      <c r="K25" s="322" t="s">
        <v>257</v>
      </c>
      <c r="L25" s="322" t="s">
        <v>257</v>
      </c>
      <c r="M25" s="322" t="s">
        <v>257</v>
      </c>
      <c r="N25" s="322" t="s">
        <v>257</v>
      </c>
      <c r="O25" s="285"/>
      <c r="P25" s="284" t="str">
        <f>IF(H25="p",(IF(ISNUMBER(N25),IF(ISNUMBER(G25),(N25-G25)/ABS(G25),"NA"),"NA")),IF(H25="q",(IF(ISNUMBER(N25),IF(ISNUMBER(G25),(G25-N25)/ABS(N25),"NA"),"NA")),"NA"))</f>
        <v>NA</v>
      </c>
      <c r="Q25" s="287" t="str">
        <f>IF(H25="p",(IF(ISNUMBER(N25),IF(ISNUMBER(M25),(N25-M25)/ABS(M25),"NA"),"NA")),IF(H25="q",(IF(ISNUMBER(N25),IF(ISNUMBER(M25),(M25-N25)/ABS(N25),"NA"),"NA")),"NA"))</f>
        <v>NA</v>
      </c>
      <c r="R25" s="289">
        <f>IF(OR(H25="p",H25="q"),COUNTIF(C25:D25,"Y"),0)</f>
        <v>0</v>
      </c>
      <c r="S25" s="283"/>
    </row>
    <row r="26" spans="1:19" s="281" customFormat="1" ht="18" customHeight="1" x14ac:dyDescent="0.2">
      <c r="A26" s="283"/>
      <c r="B26" s="286"/>
      <c r="C26" s="319"/>
      <c r="D26" s="307" t="s">
        <v>299</v>
      </c>
      <c r="E26" s="307"/>
      <c r="F26" s="307"/>
      <c r="G26" s="308"/>
      <c r="H26" s="308"/>
      <c r="I26" s="310"/>
      <c r="J26" s="310"/>
      <c r="K26" s="310"/>
      <c r="L26" s="310"/>
      <c r="M26" s="310"/>
      <c r="N26" s="310"/>
      <c r="O26" s="228"/>
      <c r="P26" s="229"/>
      <c r="Q26" s="229"/>
      <c r="R26" s="240"/>
    </row>
    <row r="27" spans="1:19" s="281" customFormat="1" ht="30" customHeight="1" x14ac:dyDescent="0.2">
      <c r="A27" s="283"/>
      <c r="B27" s="286">
        <v>11</v>
      </c>
      <c r="C27" s="411" t="s">
        <v>85</v>
      </c>
      <c r="D27" s="312" t="s">
        <v>24</v>
      </c>
      <c r="E27" s="313" t="s">
        <v>0</v>
      </c>
      <c r="F27" s="314" t="s">
        <v>298</v>
      </c>
      <c r="G27" s="338">
        <v>0.9</v>
      </c>
      <c r="H27" s="316" t="s">
        <v>4</v>
      </c>
      <c r="I27" s="324"/>
      <c r="J27" s="322"/>
      <c r="K27" s="339">
        <v>0.94900000000000007</v>
      </c>
      <c r="L27" s="339" t="s">
        <v>257</v>
      </c>
      <c r="M27" s="339" t="s">
        <v>257</v>
      </c>
      <c r="N27" s="339" t="s">
        <v>257</v>
      </c>
      <c r="O27" s="285"/>
      <c r="P27" s="284" t="str">
        <f>IF(H27="p",(IF(ISNUMBER(N27),IF(ISNUMBER(G27),(N27-G27)/ABS(G27),"NA"),"NA")),IF(H27="q",(IF(ISNUMBER(N27),IF(ISNUMBER(G27),(G27-N27)/ABS(N27),"NA"),"NA")),"NA"))</f>
        <v>NA</v>
      </c>
      <c r="Q27" s="287" t="str">
        <f>IF(H27="p",(IF(ISNUMBER(N27),IF(ISNUMBER(M27),(N27-M27)/ABS(M27),"NA"),"NA")),IF(H27="q",(IF(ISNUMBER(N27),IF(ISNUMBER(M27),(M27-N27)/ABS(N27),"NA"),"NA")),"NA"))</f>
        <v>NA</v>
      </c>
      <c r="R27" s="289">
        <f>IF(OR(H27="p",H27="q"),COUNTIF(C27:D27,"Y"),0)</f>
        <v>0</v>
      </c>
      <c r="S27" s="283"/>
    </row>
    <row r="28" spans="1:19" s="281" customFormat="1" ht="18" customHeight="1" x14ac:dyDescent="0.2">
      <c r="A28" s="283"/>
      <c r="B28" s="233"/>
      <c r="C28" s="319"/>
      <c r="D28" s="307" t="s">
        <v>297</v>
      </c>
      <c r="E28" s="307"/>
      <c r="F28" s="307"/>
      <c r="G28" s="308"/>
      <c r="H28" s="308"/>
      <c r="I28" s="310"/>
      <c r="J28" s="310"/>
      <c r="K28" s="310"/>
      <c r="L28" s="310"/>
      <c r="M28" s="310"/>
      <c r="N28" s="310"/>
      <c r="O28" s="228"/>
      <c r="P28" s="229"/>
      <c r="Q28" s="229"/>
      <c r="R28" s="240"/>
    </row>
    <row r="29" spans="1:19" s="281" customFormat="1" ht="30" customHeight="1" x14ac:dyDescent="0.2">
      <c r="A29" s="283"/>
      <c r="B29" s="286">
        <v>12</v>
      </c>
      <c r="C29" s="411" t="s">
        <v>85</v>
      </c>
      <c r="D29" s="312" t="s">
        <v>24</v>
      </c>
      <c r="E29" s="313" t="s">
        <v>0</v>
      </c>
      <c r="F29" s="314" t="s">
        <v>293</v>
      </c>
      <c r="G29" s="338">
        <v>1</v>
      </c>
      <c r="H29" s="316" t="s">
        <v>4</v>
      </c>
      <c r="I29" s="324"/>
      <c r="J29" s="322"/>
      <c r="K29" s="322">
        <v>0</v>
      </c>
      <c r="L29" s="322" t="s">
        <v>257</v>
      </c>
      <c r="M29" s="322" t="s">
        <v>257</v>
      </c>
      <c r="N29" s="322" t="s">
        <v>257</v>
      </c>
      <c r="O29" s="285"/>
      <c r="P29" s="284" t="str">
        <f>IF(H29="p",(IF(ISNUMBER(N29),IF(ISNUMBER(G29),(N29-G29)/ABS(G29),"NA"),"NA")),IF(H29="q",(IF(ISNUMBER(N29),IF(ISNUMBER(G29),(G29-N29)/ABS(N29),"NA"),"NA")),"NA"))</f>
        <v>NA</v>
      </c>
      <c r="Q29" s="287" t="str">
        <f>IF(H29="p",(IF(ISNUMBER(N29),IF(ISNUMBER(M29),(N29-M29)/ABS(M29),"NA"),"NA")),IF(H29="q",(IF(ISNUMBER(N29),IF(ISNUMBER(M29),(M29-N29)/ABS(N29),"NA"),"NA")),"NA"))</f>
        <v>NA</v>
      </c>
      <c r="R29" s="289">
        <f>IF(OR(H29="p",H29="q"),COUNTIF(C29:D29,"Y"),0)</f>
        <v>0</v>
      </c>
      <c r="S29" s="283"/>
    </row>
    <row r="30" spans="1:19" s="281" customFormat="1" ht="18" customHeight="1" x14ac:dyDescent="0.2">
      <c r="A30" s="283"/>
      <c r="B30" s="286"/>
      <c r="C30" s="319"/>
      <c r="D30" s="307" t="s">
        <v>296</v>
      </c>
      <c r="E30" s="307"/>
      <c r="F30" s="307"/>
      <c r="G30" s="308"/>
      <c r="H30" s="308"/>
      <c r="I30" s="310"/>
      <c r="J30" s="310"/>
      <c r="K30" s="310"/>
      <c r="L30" s="310"/>
      <c r="M30" s="310"/>
      <c r="N30" s="310"/>
      <c r="O30" s="228"/>
      <c r="P30" s="229"/>
      <c r="Q30" s="229"/>
      <c r="R30" s="240"/>
    </row>
    <row r="31" spans="1:19" s="281" customFormat="1" ht="30" customHeight="1" x14ac:dyDescent="0.2">
      <c r="A31" s="283"/>
      <c r="B31" s="286">
        <v>13</v>
      </c>
      <c r="C31" s="411" t="s">
        <v>85</v>
      </c>
      <c r="D31" s="312" t="s">
        <v>24</v>
      </c>
      <c r="E31" s="313" t="s">
        <v>0</v>
      </c>
      <c r="F31" s="314" t="s">
        <v>295</v>
      </c>
      <c r="G31" s="338">
        <v>1</v>
      </c>
      <c r="H31" s="316" t="s">
        <v>4</v>
      </c>
      <c r="I31" s="324"/>
      <c r="J31" s="322"/>
      <c r="K31" s="322">
        <v>0</v>
      </c>
      <c r="L31" s="322" t="s">
        <v>257</v>
      </c>
      <c r="M31" s="322" t="s">
        <v>257</v>
      </c>
      <c r="N31" s="322" t="s">
        <v>257</v>
      </c>
      <c r="O31" s="285"/>
      <c r="P31" s="284" t="str">
        <f>IF(H31="p",(IF(ISNUMBER(N31),IF(ISNUMBER(G31),(N31-G31)/ABS(G31),"NA"),"NA")),IF(H31="q",(IF(ISNUMBER(N31),IF(ISNUMBER(G31),(G31-N31)/ABS(N31),"NA"),"NA")),"NA"))</f>
        <v>NA</v>
      </c>
      <c r="Q31" s="287" t="str">
        <f>IF(H31="p",(IF(ISNUMBER(N31),IF(ISNUMBER(M31),(N31-M31)/ABS(M31),"NA"),"NA")),IF(H31="q",(IF(ISNUMBER(N31),IF(ISNUMBER(M31),(M31-N31)/ABS(N31),"NA"),"NA")),"NA"))</f>
        <v>NA</v>
      </c>
      <c r="R31" s="289">
        <f>IF(OR(H31="p",H31="q"),COUNTIF(C31:D31,"Y"),0)</f>
        <v>0</v>
      </c>
      <c r="S31" s="283"/>
    </row>
    <row r="32" spans="1:19" s="281" customFormat="1" ht="18" customHeight="1" x14ac:dyDescent="0.2">
      <c r="A32" s="283"/>
      <c r="B32" s="286"/>
      <c r="C32" s="319"/>
      <c r="D32" s="307" t="s">
        <v>294</v>
      </c>
      <c r="E32" s="307"/>
      <c r="F32" s="307"/>
      <c r="G32" s="308"/>
      <c r="H32" s="308"/>
      <c r="I32" s="310"/>
      <c r="J32" s="310"/>
      <c r="K32" s="310"/>
      <c r="L32" s="310"/>
      <c r="M32" s="310"/>
      <c r="N32" s="310"/>
      <c r="O32" s="228"/>
      <c r="P32" s="229"/>
      <c r="Q32" s="229"/>
      <c r="R32" s="240"/>
    </row>
    <row r="33" spans="1:19" s="281" customFormat="1" ht="30" customHeight="1" x14ac:dyDescent="0.2">
      <c r="A33" s="283"/>
      <c r="B33" s="286">
        <v>14</v>
      </c>
      <c r="C33" s="311" t="s">
        <v>23</v>
      </c>
      <c r="D33" s="312" t="s">
        <v>24</v>
      </c>
      <c r="E33" s="313" t="s">
        <v>0</v>
      </c>
      <c r="F33" s="314" t="s">
        <v>293</v>
      </c>
      <c r="G33" s="338">
        <v>1</v>
      </c>
      <c r="H33" s="316" t="s">
        <v>4</v>
      </c>
      <c r="I33" s="324"/>
      <c r="J33" s="322"/>
      <c r="K33" s="322">
        <v>1</v>
      </c>
      <c r="L33" s="322">
        <f>7/7</f>
        <v>1</v>
      </c>
      <c r="M33" s="322">
        <f>1/1</f>
        <v>1</v>
      </c>
      <c r="N33" s="322" t="s">
        <v>257</v>
      </c>
      <c r="O33" s="285"/>
      <c r="P33" s="284" t="str">
        <f>IF(H33="p",(IF(ISNUMBER(N33),IF(ISNUMBER(G33),(N33-G33)/ABS(G33),"NA"),"NA")),IF(H33="q",(IF(ISNUMBER(N33),IF(ISNUMBER(G33),(G33-N33)/ABS(N33),"NA"),"NA")),"NA"))</f>
        <v>NA</v>
      </c>
      <c r="Q33" s="287" t="str">
        <f>IF(H33="p",(IF(ISNUMBER(N33),IF(ISNUMBER(M33),(N33-M33)/ABS(M33),"NA"),"NA")),IF(H33="q",(IF(ISNUMBER(N33),IF(ISNUMBER(M33),(M33-N33)/ABS(N33),"NA"),"NA")),"NA"))</f>
        <v>NA</v>
      </c>
      <c r="R33" s="289">
        <f>IF(OR(H33="p",H33="q"),COUNTIF(C33:D33,"Y"),0)</f>
        <v>1</v>
      </c>
      <c r="S33" s="283"/>
    </row>
    <row r="34" spans="1:19" s="281" customFormat="1" ht="18" customHeight="1" x14ac:dyDescent="0.2">
      <c r="A34" s="283"/>
      <c r="B34" s="286"/>
      <c r="C34" s="319"/>
      <c r="D34" s="307" t="s">
        <v>292</v>
      </c>
      <c r="E34" s="307"/>
      <c r="F34" s="307"/>
      <c r="G34" s="308"/>
      <c r="H34" s="308"/>
      <c r="I34" s="310"/>
      <c r="J34" s="310"/>
      <c r="K34" s="310"/>
      <c r="L34" s="310"/>
      <c r="M34" s="310"/>
      <c r="N34" s="310"/>
      <c r="O34" s="228"/>
      <c r="P34" s="229"/>
      <c r="Q34" s="229"/>
      <c r="R34" s="240"/>
    </row>
    <row r="35" spans="1:19" s="281" customFormat="1" ht="30" customHeight="1" x14ac:dyDescent="0.2">
      <c r="A35" s="283"/>
      <c r="B35" s="286">
        <v>15</v>
      </c>
      <c r="C35" s="311" t="s">
        <v>23</v>
      </c>
      <c r="D35" s="312" t="s">
        <v>24</v>
      </c>
      <c r="E35" s="313" t="s">
        <v>0</v>
      </c>
      <c r="F35" s="314" t="s">
        <v>291</v>
      </c>
      <c r="G35" s="338">
        <v>0.8</v>
      </c>
      <c r="H35" s="316" t="s">
        <v>4</v>
      </c>
      <c r="I35" s="324"/>
      <c r="J35" s="322"/>
      <c r="K35" s="322">
        <v>1</v>
      </c>
      <c r="L35" s="322">
        <f>2/3*100%</f>
        <v>0.66666666666666663</v>
      </c>
      <c r="M35" s="322">
        <f>5/5*100%</f>
        <v>1</v>
      </c>
      <c r="N35" s="322">
        <f>5/6*100%</f>
        <v>0.83333333333333337</v>
      </c>
      <c r="O35" s="285"/>
      <c r="P35" s="284">
        <f>IF(H35="p",(IF(ISNUMBER(N35),IF(ISNUMBER(G35),(N35-G35)/ABS(G35),"NA"),"NA")),IF(H35="q",(IF(ISNUMBER(N35),IF(ISNUMBER(G35),(G35-N35)/ABS(N35),"NA"),"NA")),"NA"))</f>
        <v>4.1666666666666657E-2</v>
      </c>
      <c r="Q35" s="287">
        <f>IF(H35="p",(IF(ISNUMBER(N35),IF(ISNUMBER(M35),(N35-M35)/ABS(M35),"NA"),"NA")),IF(H35="q",(IF(ISNUMBER(N35),IF(ISNUMBER(M35),(M35-N35)/ABS(N35),"NA"),"NA")),"NA"))</f>
        <v>-0.16666666666666663</v>
      </c>
      <c r="R35" s="289">
        <f>IF(OR(H35="p",H35="q"),COUNTIF(C35:D35,"Y"),0)</f>
        <v>1</v>
      </c>
      <c r="S35" s="283"/>
    </row>
    <row r="36" spans="1:19" s="281" customFormat="1" ht="18"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9E41" sqref="C7:D7 C9:D9 C11:D11 C13:D13 C15:D15 C17:D17 C19:D19 C21:D21 C23:D23 C25:D25 C27:D27 C29:D29 C31:D31 C33:D33 C35:D35 N7 N9 N11 N13 N15 N17 N19 N21 N23 N25 N27 N29 N31" name="Περιοχή1" securityDescriptor="O:WDG:WDD:(A;;CC;;;S-1-5-21-1060284298-1004336348-1801674531-1733)"/>
  </protectedRanges>
  <mergeCells count="2">
    <mergeCell ref="C1:H1"/>
    <mergeCell ref="B5:C5"/>
  </mergeCells>
  <conditionalFormatting sqref="P7:Q7 P37:Q43 P45:Q51 P53:Q59 P61:Q65 P9:Q9 P11:Q11 P13:Q13 P15:Q15 P17:Q19 P21:Q21 P23:Q23 P25:Q25 P27:Q35">
    <cfRule type="cellIs" dxfId="6582" priority="4259" stopIfTrue="1" operator="lessThan">
      <formula>0</formula>
    </cfRule>
    <cfRule type="cellIs" dxfId="6581" priority="4260" stopIfTrue="1" operator="greaterThan">
      <formula>0</formula>
    </cfRule>
  </conditionalFormatting>
  <conditionalFormatting sqref="I37:N37 I39:N39 I41:N41 I43:N43 I45:N45 I47:N47 I49:N49 I51:N51 I53:N53 I55:N55 I57:N57 I59:N59 I61:N61 I63:N63 I65:N65">
    <cfRule type="cellIs" dxfId="6580" priority="4258" operator="equal">
      <formula>"?"</formula>
    </cfRule>
  </conditionalFormatting>
  <conditionalFormatting sqref="C34:C66">
    <cfRule type="cellIs" dxfId="6579" priority="4254" operator="equal">
      <formula>"N"</formula>
    </cfRule>
    <cfRule type="cellIs" dxfId="6578" priority="4255" operator="equal">
      <formula>"Y"</formula>
    </cfRule>
  </conditionalFormatting>
  <conditionalFormatting sqref="H65 H63 H61 H59 H57 H55 H53 H51 H49 H47 H45 H43 H41 H39 H37 H35">
    <cfRule type="cellIs" dxfId="6577" priority="4253" operator="equal">
      <formula>"q"</formula>
    </cfRule>
  </conditionalFormatting>
  <conditionalFormatting sqref="P7:Q7">
    <cfRule type="cellIs" dxfId="6576" priority="4251" stopIfTrue="1" operator="lessThan">
      <formula>0</formula>
    </cfRule>
    <cfRule type="cellIs" dxfId="6575" priority="4252" stopIfTrue="1" operator="greaterThan">
      <formula>0</formula>
    </cfRule>
  </conditionalFormatting>
  <conditionalFormatting sqref="P7:Q7">
    <cfRule type="cellIs" dxfId="6574" priority="4249" stopIfTrue="1" operator="lessThan">
      <formula>0</formula>
    </cfRule>
    <cfRule type="cellIs" dxfId="6573" priority="4250" stopIfTrue="1" operator="greaterThan">
      <formula>0</formula>
    </cfRule>
  </conditionalFormatting>
  <conditionalFormatting sqref="P7:Q7">
    <cfRule type="cellIs" dxfId="6572" priority="4247" stopIfTrue="1" operator="lessThan">
      <formula>0</formula>
    </cfRule>
    <cfRule type="cellIs" dxfId="6571" priority="4248" stopIfTrue="1" operator="greaterThan">
      <formula>0</formula>
    </cfRule>
  </conditionalFormatting>
  <conditionalFormatting sqref="P7:Q7">
    <cfRule type="cellIs" dxfId="6570" priority="4245" stopIfTrue="1" operator="lessThan">
      <formula>0</formula>
    </cfRule>
    <cfRule type="cellIs" dxfId="6569" priority="4246" stopIfTrue="1" operator="greaterThan">
      <formula>0</formula>
    </cfRule>
  </conditionalFormatting>
  <conditionalFormatting sqref="P7:Q7">
    <cfRule type="cellIs" dxfId="6568" priority="4243" stopIfTrue="1" operator="lessThan">
      <formula>0</formula>
    </cfRule>
    <cfRule type="cellIs" dxfId="6567" priority="4244" stopIfTrue="1" operator="greaterThan">
      <formula>0</formula>
    </cfRule>
  </conditionalFormatting>
  <conditionalFormatting sqref="P7:Q7">
    <cfRule type="cellIs" dxfId="6566" priority="4241" stopIfTrue="1" operator="lessThan">
      <formula>0</formula>
    </cfRule>
    <cfRule type="cellIs" dxfId="6565" priority="4242" stopIfTrue="1" operator="greaterThan">
      <formula>0</formula>
    </cfRule>
  </conditionalFormatting>
  <conditionalFormatting sqref="P7:Q7">
    <cfRule type="cellIs" dxfId="6564" priority="4239" stopIfTrue="1" operator="lessThan">
      <formula>0</formula>
    </cfRule>
    <cfRule type="cellIs" dxfId="6563" priority="4240" stopIfTrue="1" operator="greaterThan">
      <formula>0</formula>
    </cfRule>
  </conditionalFormatting>
  <conditionalFormatting sqref="P7:Q7">
    <cfRule type="cellIs" dxfId="6562" priority="4237" stopIfTrue="1" operator="lessThan">
      <formula>0</formula>
    </cfRule>
    <cfRule type="cellIs" dxfId="6561" priority="4238" stopIfTrue="1" operator="greaterThan">
      <formula>0</formula>
    </cfRule>
  </conditionalFormatting>
  <conditionalFormatting sqref="P7:Q7">
    <cfRule type="cellIs" dxfId="6560" priority="4235" stopIfTrue="1" operator="lessThan">
      <formula>0</formula>
    </cfRule>
    <cfRule type="cellIs" dxfId="6559" priority="4236" stopIfTrue="1" operator="greaterThan">
      <formula>0</formula>
    </cfRule>
  </conditionalFormatting>
  <conditionalFormatting sqref="P7:Q7">
    <cfRule type="cellIs" dxfId="6558" priority="4233" stopIfTrue="1" operator="lessThan">
      <formula>0</formula>
    </cfRule>
    <cfRule type="cellIs" dxfId="6557" priority="4234" stopIfTrue="1" operator="greaterThan">
      <formula>0</formula>
    </cfRule>
  </conditionalFormatting>
  <conditionalFormatting sqref="P7:Q7">
    <cfRule type="cellIs" dxfId="6556" priority="4231" stopIfTrue="1" operator="lessThan">
      <formula>0</formula>
    </cfRule>
    <cfRule type="cellIs" dxfId="6555" priority="4232" stopIfTrue="1" operator="greaterThan">
      <formula>0</formula>
    </cfRule>
  </conditionalFormatting>
  <conditionalFormatting sqref="P7:Q7">
    <cfRule type="cellIs" dxfId="6554" priority="4229" stopIfTrue="1" operator="lessThan">
      <formula>0</formula>
    </cfRule>
    <cfRule type="cellIs" dxfId="6553" priority="4230" stopIfTrue="1" operator="greaterThan">
      <formula>0</formula>
    </cfRule>
  </conditionalFormatting>
  <conditionalFormatting sqref="P7:Q7">
    <cfRule type="cellIs" dxfId="6552" priority="4227" stopIfTrue="1" operator="lessThan">
      <formula>0</formula>
    </cfRule>
    <cfRule type="cellIs" dxfId="6551" priority="4228" stopIfTrue="1" operator="greaterThan">
      <formula>0</formula>
    </cfRule>
  </conditionalFormatting>
  <conditionalFormatting sqref="P7:Q7">
    <cfRule type="cellIs" dxfId="6550" priority="4225" stopIfTrue="1" operator="lessThan">
      <formula>0</formula>
    </cfRule>
    <cfRule type="cellIs" dxfId="6549" priority="4226" stopIfTrue="1" operator="greaterThan">
      <formula>0</formula>
    </cfRule>
  </conditionalFormatting>
  <conditionalFormatting sqref="P7:Q7">
    <cfRule type="cellIs" dxfId="6548" priority="4223" stopIfTrue="1" operator="lessThan">
      <formula>0</formula>
    </cfRule>
    <cfRule type="cellIs" dxfId="6547" priority="4224" stopIfTrue="1" operator="greaterThan">
      <formula>0</formula>
    </cfRule>
  </conditionalFormatting>
  <conditionalFormatting sqref="P7:Q7">
    <cfRule type="cellIs" dxfId="6546" priority="4221" stopIfTrue="1" operator="lessThan">
      <formula>0</formula>
    </cfRule>
    <cfRule type="cellIs" dxfId="6545" priority="4222" stopIfTrue="1" operator="greaterThan">
      <formula>0</formula>
    </cfRule>
  </conditionalFormatting>
  <conditionalFormatting sqref="P7:Q7">
    <cfRule type="cellIs" dxfId="6544" priority="4219" stopIfTrue="1" operator="lessThan">
      <formula>0</formula>
    </cfRule>
    <cfRule type="cellIs" dxfId="6543" priority="4220" stopIfTrue="1" operator="greaterThan">
      <formula>0</formula>
    </cfRule>
  </conditionalFormatting>
  <conditionalFormatting sqref="P7:Q7">
    <cfRule type="cellIs" dxfId="6542" priority="4217" stopIfTrue="1" operator="lessThan">
      <formula>0</formula>
    </cfRule>
    <cfRule type="cellIs" dxfId="6541" priority="4218" stopIfTrue="1" operator="greaterThan">
      <formula>0</formula>
    </cfRule>
  </conditionalFormatting>
  <conditionalFormatting sqref="P7:Q7">
    <cfRule type="cellIs" dxfId="6540" priority="4215" stopIfTrue="1" operator="lessThan">
      <formula>0</formula>
    </cfRule>
    <cfRule type="cellIs" dxfId="6539" priority="4216" stopIfTrue="1" operator="greaterThan">
      <formula>0</formula>
    </cfRule>
  </conditionalFormatting>
  <conditionalFormatting sqref="P7:Q7">
    <cfRule type="cellIs" dxfId="6538" priority="4213" stopIfTrue="1" operator="lessThan">
      <formula>0</formula>
    </cfRule>
    <cfRule type="cellIs" dxfId="6537" priority="4214" stopIfTrue="1" operator="greaterThan">
      <formula>0</formula>
    </cfRule>
  </conditionalFormatting>
  <conditionalFormatting sqref="P9:Q9">
    <cfRule type="cellIs" dxfId="6536" priority="4211" stopIfTrue="1" operator="lessThan">
      <formula>0</formula>
    </cfRule>
    <cfRule type="cellIs" dxfId="6535" priority="4212" stopIfTrue="1" operator="greaterThan">
      <formula>0</formula>
    </cfRule>
  </conditionalFormatting>
  <conditionalFormatting sqref="P9:Q9">
    <cfRule type="cellIs" dxfId="6534" priority="4209" stopIfTrue="1" operator="lessThan">
      <formula>0</formula>
    </cfRule>
    <cfRule type="cellIs" dxfId="6533" priority="4210" stopIfTrue="1" operator="greaterThan">
      <formula>0</formula>
    </cfRule>
  </conditionalFormatting>
  <conditionalFormatting sqref="P9:Q9">
    <cfRule type="cellIs" dxfId="6532" priority="4207" stopIfTrue="1" operator="lessThan">
      <formula>0</formula>
    </cfRule>
    <cfRule type="cellIs" dxfId="6531" priority="4208" stopIfTrue="1" operator="greaterThan">
      <formula>0</formula>
    </cfRule>
  </conditionalFormatting>
  <conditionalFormatting sqref="P9:Q9">
    <cfRule type="cellIs" dxfId="6530" priority="4205" stopIfTrue="1" operator="lessThan">
      <formula>0</formula>
    </cfRule>
    <cfRule type="cellIs" dxfId="6529" priority="4206" stopIfTrue="1" operator="greaterThan">
      <formula>0</formula>
    </cfRule>
  </conditionalFormatting>
  <conditionalFormatting sqref="P9:Q9">
    <cfRule type="cellIs" dxfId="6528" priority="4203" stopIfTrue="1" operator="lessThan">
      <formula>0</formula>
    </cfRule>
    <cfRule type="cellIs" dxfId="6527" priority="4204" stopIfTrue="1" operator="greaterThan">
      <formula>0</formula>
    </cfRule>
  </conditionalFormatting>
  <conditionalFormatting sqref="P9:Q9">
    <cfRule type="cellIs" dxfId="6526" priority="4201" stopIfTrue="1" operator="lessThan">
      <formula>0</formula>
    </cfRule>
    <cfRule type="cellIs" dxfId="6525" priority="4202" stopIfTrue="1" operator="greaterThan">
      <formula>0</formula>
    </cfRule>
  </conditionalFormatting>
  <conditionalFormatting sqref="P9:Q9">
    <cfRule type="cellIs" dxfId="6524" priority="4199" stopIfTrue="1" operator="lessThan">
      <formula>0</formula>
    </cfRule>
    <cfRule type="cellIs" dxfId="6523" priority="4200" stopIfTrue="1" operator="greaterThan">
      <formula>0</formula>
    </cfRule>
  </conditionalFormatting>
  <conditionalFormatting sqref="P9:Q9">
    <cfRule type="cellIs" dxfId="6522" priority="4197" stopIfTrue="1" operator="lessThan">
      <formula>0</formula>
    </cfRule>
    <cfRule type="cellIs" dxfId="6521" priority="4198" stopIfTrue="1" operator="greaterThan">
      <formula>0</formula>
    </cfRule>
  </conditionalFormatting>
  <conditionalFormatting sqref="P9:Q9">
    <cfRule type="cellIs" dxfId="6520" priority="4195" stopIfTrue="1" operator="lessThan">
      <formula>0</formula>
    </cfRule>
    <cfRule type="cellIs" dxfId="6519" priority="4196" stopIfTrue="1" operator="greaterThan">
      <formula>0</formula>
    </cfRule>
  </conditionalFormatting>
  <conditionalFormatting sqref="P9:Q9">
    <cfRule type="cellIs" dxfId="6518" priority="4193" stopIfTrue="1" operator="lessThan">
      <formula>0</formula>
    </cfRule>
    <cfRule type="cellIs" dxfId="6517" priority="4194" stopIfTrue="1" operator="greaterThan">
      <formula>0</formula>
    </cfRule>
  </conditionalFormatting>
  <conditionalFormatting sqref="P9:Q9">
    <cfRule type="cellIs" dxfId="6516" priority="4191" stopIfTrue="1" operator="lessThan">
      <formula>0</formula>
    </cfRule>
    <cfRule type="cellIs" dxfId="6515" priority="4192" stopIfTrue="1" operator="greaterThan">
      <formula>0</formula>
    </cfRule>
  </conditionalFormatting>
  <conditionalFormatting sqref="P9:Q9">
    <cfRule type="cellIs" dxfId="6514" priority="4189" stopIfTrue="1" operator="lessThan">
      <formula>0</formula>
    </cfRule>
    <cfRule type="cellIs" dxfId="6513" priority="4190" stopIfTrue="1" operator="greaterThan">
      <formula>0</formula>
    </cfRule>
  </conditionalFormatting>
  <conditionalFormatting sqref="P9:Q9">
    <cfRule type="cellIs" dxfId="6512" priority="4187" stopIfTrue="1" operator="lessThan">
      <formula>0</formula>
    </cfRule>
    <cfRule type="cellIs" dxfId="6511" priority="4188" stopIfTrue="1" operator="greaterThan">
      <formula>0</formula>
    </cfRule>
  </conditionalFormatting>
  <conditionalFormatting sqref="P9:Q9">
    <cfRule type="cellIs" dxfId="6510" priority="4185" stopIfTrue="1" operator="lessThan">
      <formula>0</formula>
    </cfRule>
    <cfRule type="cellIs" dxfId="6509" priority="4186" stopIfTrue="1" operator="greaterThan">
      <formula>0</formula>
    </cfRule>
  </conditionalFormatting>
  <conditionalFormatting sqref="P9:Q9">
    <cfRule type="cellIs" dxfId="6508" priority="4183" stopIfTrue="1" operator="lessThan">
      <formula>0</formula>
    </cfRule>
    <cfRule type="cellIs" dxfId="6507" priority="4184" stopIfTrue="1" operator="greaterThan">
      <formula>0</formula>
    </cfRule>
  </conditionalFormatting>
  <conditionalFormatting sqref="P9:Q9">
    <cfRule type="cellIs" dxfId="6506" priority="4181" stopIfTrue="1" operator="lessThan">
      <formula>0</formula>
    </cfRule>
    <cfRule type="cellIs" dxfId="6505" priority="4182" stopIfTrue="1" operator="greaterThan">
      <formula>0</formula>
    </cfRule>
  </conditionalFormatting>
  <conditionalFormatting sqref="P9:Q9">
    <cfRule type="cellIs" dxfId="6504" priority="4179" stopIfTrue="1" operator="lessThan">
      <formula>0</formula>
    </cfRule>
    <cfRule type="cellIs" dxfId="6503" priority="4180" stopIfTrue="1" operator="greaterThan">
      <formula>0</formula>
    </cfRule>
  </conditionalFormatting>
  <conditionalFormatting sqref="P9:Q9">
    <cfRule type="cellIs" dxfId="6502" priority="4177" stopIfTrue="1" operator="lessThan">
      <formula>0</formula>
    </cfRule>
    <cfRule type="cellIs" dxfId="6501" priority="4178" stopIfTrue="1" operator="greaterThan">
      <formula>0</formula>
    </cfRule>
  </conditionalFormatting>
  <conditionalFormatting sqref="P9:Q9">
    <cfRule type="cellIs" dxfId="6500" priority="4175" stopIfTrue="1" operator="lessThan">
      <formula>0</formula>
    </cfRule>
    <cfRule type="cellIs" dxfId="6499" priority="4176" stopIfTrue="1" operator="greaterThan">
      <formula>0</formula>
    </cfRule>
  </conditionalFormatting>
  <conditionalFormatting sqref="P9:Q9">
    <cfRule type="cellIs" dxfId="6498" priority="4173" stopIfTrue="1" operator="lessThan">
      <formula>0</formula>
    </cfRule>
    <cfRule type="cellIs" dxfId="6497" priority="4174" stopIfTrue="1" operator="greaterThan">
      <formula>0</formula>
    </cfRule>
  </conditionalFormatting>
  <conditionalFormatting sqref="P11:Q11">
    <cfRule type="cellIs" dxfId="6496" priority="4171" stopIfTrue="1" operator="lessThan">
      <formula>0</formula>
    </cfRule>
    <cfRule type="cellIs" dxfId="6495" priority="4172" stopIfTrue="1" operator="greaterThan">
      <formula>0</formula>
    </cfRule>
  </conditionalFormatting>
  <conditionalFormatting sqref="P11:Q11">
    <cfRule type="cellIs" dxfId="6494" priority="4169" stopIfTrue="1" operator="lessThan">
      <formula>0</formula>
    </cfRule>
    <cfRule type="cellIs" dxfId="6493" priority="4170" stopIfTrue="1" operator="greaterThan">
      <formula>0</formula>
    </cfRule>
  </conditionalFormatting>
  <conditionalFormatting sqref="P11:Q11">
    <cfRule type="cellIs" dxfId="6492" priority="4167" stopIfTrue="1" operator="lessThan">
      <formula>0</formula>
    </cfRule>
    <cfRule type="cellIs" dxfId="6491" priority="4168" stopIfTrue="1" operator="greaterThan">
      <formula>0</formula>
    </cfRule>
  </conditionalFormatting>
  <conditionalFormatting sqref="P11:Q11">
    <cfRule type="cellIs" dxfId="6490" priority="4165" stopIfTrue="1" operator="lessThan">
      <formula>0</formula>
    </cfRule>
    <cfRule type="cellIs" dxfId="6489" priority="4166" stopIfTrue="1" operator="greaterThan">
      <formula>0</formula>
    </cfRule>
  </conditionalFormatting>
  <conditionalFormatting sqref="P11:Q11">
    <cfRule type="cellIs" dxfId="6488" priority="4163" stopIfTrue="1" operator="lessThan">
      <formula>0</formula>
    </cfRule>
    <cfRule type="cellIs" dxfId="6487" priority="4164" stopIfTrue="1" operator="greaterThan">
      <formula>0</formula>
    </cfRule>
  </conditionalFormatting>
  <conditionalFormatting sqref="P11:Q11">
    <cfRule type="cellIs" dxfId="6486" priority="4161" stopIfTrue="1" operator="lessThan">
      <formula>0</formula>
    </cfRule>
    <cfRule type="cellIs" dxfId="6485" priority="4162" stopIfTrue="1" operator="greaterThan">
      <formula>0</formula>
    </cfRule>
  </conditionalFormatting>
  <conditionalFormatting sqref="P11:Q11">
    <cfRule type="cellIs" dxfId="6484" priority="4159" stopIfTrue="1" operator="lessThan">
      <formula>0</formula>
    </cfRule>
    <cfRule type="cellIs" dxfId="6483" priority="4160" stopIfTrue="1" operator="greaterThan">
      <formula>0</formula>
    </cfRule>
  </conditionalFormatting>
  <conditionalFormatting sqref="P11:Q11">
    <cfRule type="cellIs" dxfId="6482" priority="4157" stopIfTrue="1" operator="lessThan">
      <formula>0</formula>
    </cfRule>
    <cfRule type="cellIs" dxfId="6481" priority="4158" stopIfTrue="1" operator="greaterThan">
      <formula>0</formula>
    </cfRule>
  </conditionalFormatting>
  <conditionalFormatting sqref="P11:Q11">
    <cfRule type="cellIs" dxfId="6480" priority="4155" stopIfTrue="1" operator="lessThan">
      <formula>0</formula>
    </cfRule>
    <cfRule type="cellIs" dxfId="6479" priority="4156" stopIfTrue="1" operator="greaterThan">
      <formula>0</formula>
    </cfRule>
  </conditionalFormatting>
  <conditionalFormatting sqref="P11:Q11">
    <cfRule type="cellIs" dxfId="6478" priority="4153" stopIfTrue="1" operator="lessThan">
      <formula>0</formula>
    </cfRule>
    <cfRule type="cellIs" dxfId="6477" priority="4154" stopIfTrue="1" operator="greaterThan">
      <formula>0</formula>
    </cfRule>
  </conditionalFormatting>
  <conditionalFormatting sqref="P11:Q11">
    <cfRule type="cellIs" dxfId="6476" priority="4151" stopIfTrue="1" operator="lessThan">
      <formula>0</formula>
    </cfRule>
    <cfRule type="cellIs" dxfId="6475" priority="4152" stopIfTrue="1" operator="greaterThan">
      <formula>0</formula>
    </cfRule>
  </conditionalFormatting>
  <conditionalFormatting sqref="P11:Q11">
    <cfRule type="cellIs" dxfId="6474" priority="4149" stopIfTrue="1" operator="lessThan">
      <formula>0</formula>
    </cfRule>
    <cfRule type="cellIs" dxfId="6473" priority="4150" stopIfTrue="1" operator="greaterThan">
      <formula>0</formula>
    </cfRule>
  </conditionalFormatting>
  <conditionalFormatting sqref="P11:Q11">
    <cfRule type="cellIs" dxfId="6472" priority="4147" stopIfTrue="1" operator="lessThan">
      <formula>0</formula>
    </cfRule>
    <cfRule type="cellIs" dxfId="6471" priority="4148" stopIfTrue="1" operator="greaterThan">
      <formula>0</formula>
    </cfRule>
  </conditionalFormatting>
  <conditionalFormatting sqref="P11:Q11">
    <cfRule type="cellIs" dxfId="6470" priority="4145" stopIfTrue="1" operator="lessThan">
      <formula>0</formula>
    </cfRule>
    <cfRule type="cellIs" dxfId="6469" priority="4146" stopIfTrue="1" operator="greaterThan">
      <formula>0</formula>
    </cfRule>
  </conditionalFormatting>
  <conditionalFormatting sqref="P11:Q11">
    <cfRule type="cellIs" dxfId="6468" priority="4143" stopIfTrue="1" operator="lessThan">
      <formula>0</formula>
    </cfRule>
    <cfRule type="cellIs" dxfId="6467" priority="4144" stopIfTrue="1" operator="greaterThan">
      <formula>0</formula>
    </cfRule>
  </conditionalFormatting>
  <conditionalFormatting sqref="P11:Q11">
    <cfRule type="cellIs" dxfId="6466" priority="4141" stopIfTrue="1" operator="lessThan">
      <formula>0</formula>
    </cfRule>
    <cfRule type="cellIs" dxfId="6465" priority="4142" stopIfTrue="1" operator="greaterThan">
      <formula>0</formula>
    </cfRule>
  </conditionalFormatting>
  <conditionalFormatting sqref="P11:Q11">
    <cfRule type="cellIs" dxfId="6464" priority="4139" stopIfTrue="1" operator="lessThan">
      <formula>0</formula>
    </cfRule>
    <cfRule type="cellIs" dxfId="6463" priority="4140" stopIfTrue="1" operator="greaterThan">
      <formula>0</formula>
    </cfRule>
  </conditionalFormatting>
  <conditionalFormatting sqref="P11:Q11">
    <cfRule type="cellIs" dxfId="6462" priority="4137" stopIfTrue="1" operator="lessThan">
      <formula>0</formula>
    </cfRule>
    <cfRule type="cellIs" dxfId="6461" priority="4138" stopIfTrue="1" operator="greaterThan">
      <formula>0</formula>
    </cfRule>
  </conditionalFormatting>
  <conditionalFormatting sqref="P11:Q11">
    <cfRule type="cellIs" dxfId="6460" priority="4135" stopIfTrue="1" operator="lessThan">
      <formula>0</formula>
    </cfRule>
    <cfRule type="cellIs" dxfId="6459" priority="4136" stopIfTrue="1" operator="greaterThan">
      <formula>0</formula>
    </cfRule>
  </conditionalFormatting>
  <conditionalFormatting sqref="P11:Q11">
    <cfRule type="cellIs" dxfId="6458" priority="4133" stopIfTrue="1" operator="lessThan">
      <formula>0</formula>
    </cfRule>
    <cfRule type="cellIs" dxfId="6457" priority="4134" stopIfTrue="1" operator="greaterThan">
      <formula>0</formula>
    </cfRule>
  </conditionalFormatting>
  <conditionalFormatting sqref="P13:Q13">
    <cfRule type="cellIs" dxfId="6456" priority="4131" stopIfTrue="1" operator="lessThan">
      <formula>0</formula>
    </cfRule>
    <cfRule type="cellIs" dxfId="6455" priority="4132" stopIfTrue="1" operator="greaterThan">
      <formula>0</formula>
    </cfRule>
  </conditionalFormatting>
  <conditionalFormatting sqref="P13:Q13">
    <cfRule type="cellIs" dxfId="6454" priority="4129" stopIfTrue="1" operator="lessThan">
      <formula>0</formula>
    </cfRule>
    <cfRule type="cellIs" dxfId="6453" priority="4130" stopIfTrue="1" operator="greaterThan">
      <formula>0</formula>
    </cfRule>
  </conditionalFormatting>
  <conditionalFormatting sqref="P13:Q13">
    <cfRule type="cellIs" dxfId="6452" priority="4127" stopIfTrue="1" operator="lessThan">
      <formula>0</formula>
    </cfRule>
    <cfRule type="cellIs" dxfId="6451" priority="4128" stopIfTrue="1" operator="greaterThan">
      <formula>0</formula>
    </cfRule>
  </conditionalFormatting>
  <conditionalFormatting sqref="P13:Q13">
    <cfRule type="cellIs" dxfId="6450" priority="4125" stopIfTrue="1" operator="lessThan">
      <formula>0</formula>
    </cfRule>
    <cfRule type="cellIs" dxfId="6449" priority="4126" stopIfTrue="1" operator="greaterThan">
      <formula>0</formula>
    </cfRule>
  </conditionalFormatting>
  <conditionalFormatting sqref="P13:Q13">
    <cfRule type="cellIs" dxfId="6448" priority="4123" stopIfTrue="1" operator="lessThan">
      <formula>0</formula>
    </cfRule>
    <cfRule type="cellIs" dxfId="6447" priority="4124" stopIfTrue="1" operator="greaterThan">
      <formula>0</formula>
    </cfRule>
  </conditionalFormatting>
  <conditionalFormatting sqref="P13:Q13">
    <cfRule type="cellIs" dxfId="6446" priority="4121" stopIfTrue="1" operator="lessThan">
      <formula>0</formula>
    </cfRule>
    <cfRule type="cellIs" dxfId="6445" priority="4122" stopIfTrue="1" operator="greaterThan">
      <formula>0</formula>
    </cfRule>
  </conditionalFormatting>
  <conditionalFormatting sqref="P13:Q13">
    <cfRule type="cellIs" dxfId="6444" priority="4119" stopIfTrue="1" operator="lessThan">
      <formula>0</formula>
    </cfRule>
    <cfRule type="cellIs" dxfId="6443" priority="4120" stopIfTrue="1" operator="greaterThan">
      <formula>0</formula>
    </cfRule>
  </conditionalFormatting>
  <conditionalFormatting sqref="P13:Q13">
    <cfRule type="cellIs" dxfId="6442" priority="4117" stopIfTrue="1" operator="lessThan">
      <formula>0</formula>
    </cfRule>
    <cfRule type="cellIs" dxfId="6441" priority="4118" stopIfTrue="1" operator="greaterThan">
      <formula>0</formula>
    </cfRule>
  </conditionalFormatting>
  <conditionalFormatting sqref="P13:Q13">
    <cfRule type="cellIs" dxfId="6440" priority="4115" stopIfTrue="1" operator="lessThan">
      <formula>0</formula>
    </cfRule>
    <cfRule type="cellIs" dxfId="6439" priority="4116" stopIfTrue="1" operator="greaterThan">
      <formula>0</formula>
    </cfRule>
  </conditionalFormatting>
  <conditionalFormatting sqref="P13:Q13">
    <cfRule type="cellIs" dxfId="6438" priority="4113" stopIfTrue="1" operator="lessThan">
      <formula>0</formula>
    </cfRule>
    <cfRule type="cellIs" dxfId="6437" priority="4114" stopIfTrue="1" operator="greaterThan">
      <formula>0</formula>
    </cfRule>
  </conditionalFormatting>
  <conditionalFormatting sqref="P13:Q13">
    <cfRule type="cellIs" dxfId="6436" priority="4111" stopIfTrue="1" operator="lessThan">
      <formula>0</formula>
    </cfRule>
    <cfRule type="cellIs" dxfId="6435" priority="4112" stopIfTrue="1" operator="greaterThan">
      <formula>0</formula>
    </cfRule>
  </conditionalFormatting>
  <conditionalFormatting sqref="P13:Q13">
    <cfRule type="cellIs" dxfId="6434" priority="4109" stopIfTrue="1" operator="lessThan">
      <formula>0</formula>
    </cfRule>
    <cfRule type="cellIs" dxfId="6433" priority="4110" stopIfTrue="1" operator="greaterThan">
      <formula>0</formula>
    </cfRule>
  </conditionalFormatting>
  <conditionalFormatting sqref="P13:Q13">
    <cfRule type="cellIs" dxfId="6432" priority="4107" stopIfTrue="1" operator="lessThan">
      <formula>0</formula>
    </cfRule>
    <cfRule type="cellIs" dxfId="6431" priority="4108" stopIfTrue="1" operator="greaterThan">
      <formula>0</formula>
    </cfRule>
  </conditionalFormatting>
  <conditionalFormatting sqref="P13:Q13">
    <cfRule type="cellIs" dxfId="6430" priority="4105" stopIfTrue="1" operator="lessThan">
      <formula>0</formula>
    </cfRule>
    <cfRule type="cellIs" dxfId="6429" priority="4106" stopIfTrue="1" operator="greaterThan">
      <formula>0</formula>
    </cfRule>
  </conditionalFormatting>
  <conditionalFormatting sqref="P13:Q13">
    <cfRule type="cellIs" dxfId="6428" priority="4103" stopIfTrue="1" operator="lessThan">
      <formula>0</formula>
    </cfRule>
    <cfRule type="cellIs" dxfId="6427" priority="4104" stopIfTrue="1" operator="greaterThan">
      <formula>0</formula>
    </cfRule>
  </conditionalFormatting>
  <conditionalFormatting sqref="P13:Q13">
    <cfRule type="cellIs" dxfId="6426" priority="4101" stopIfTrue="1" operator="lessThan">
      <formula>0</formula>
    </cfRule>
    <cfRule type="cellIs" dxfId="6425" priority="4102" stopIfTrue="1" operator="greaterThan">
      <formula>0</formula>
    </cfRule>
  </conditionalFormatting>
  <conditionalFormatting sqref="P13:Q13">
    <cfRule type="cellIs" dxfId="6424" priority="4099" stopIfTrue="1" operator="lessThan">
      <formula>0</formula>
    </cfRule>
    <cfRule type="cellIs" dxfId="6423" priority="4100" stopIfTrue="1" operator="greaterThan">
      <formula>0</formula>
    </cfRule>
  </conditionalFormatting>
  <conditionalFormatting sqref="P13:Q13">
    <cfRule type="cellIs" dxfId="6422" priority="4097" stopIfTrue="1" operator="lessThan">
      <formula>0</formula>
    </cfRule>
    <cfRule type="cellIs" dxfId="6421" priority="4098" stopIfTrue="1" operator="greaterThan">
      <formula>0</formula>
    </cfRule>
  </conditionalFormatting>
  <conditionalFormatting sqref="P13:Q13">
    <cfRule type="cellIs" dxfId="6420" priority="4095" stopIfTrue="1" operator="lessThan">
      <formula>0</formula>
    </cfRule>
    <cfRule type="cellIs" dxfId="6419" priority="4096" stopIfTrue="1" operator="greaterThan">
      <formula>0</formula>
    </cfRule>
  </conditionalFormatting>
  <conditionalFormatting sqref="P13:Q13">
    <cfRule type="cellIs" dxfId="6418" priority="4093" stopIfTrue="1" operator="lessThan">
      <formula>0</formula>
    </cfRule>
    <cfRule type="cellIs" dxfId="6417" priority="4094" stopIfTrue="1" operator="greaterThan">
      <formula>0</formula>
    </cfRule>
  </conditionalFormatting>
  <conditionalFormatting sqref="P15:Q15">
    <cfRule type="cellIs" dxfId="6416" priority="4091" stopIfTrue="1" operator="lessThan">
      <formula>0</formula>
    </cfRule>
    <cfRule type="cellIs" dxfId="6415" priority="4092" stopIfTrue="1" operator="greaterThan">
      <formula>0</formula>
    </cfRule>
  </conditionalFormatting>
  <conditionalFormatting sqref="P15:Q15">
    <cfRule type="cellIs" dxfId="6414" priority="4089" stopIfTrue="1" operator="lessThan">
      <formula>0</formula>
    </cfRule>
    <cfRule type="cellIs" dxfId="6413" priority="4090" stopIfTrue="1" operator="greaterThan">
      <formula>0</formula>
    </cfRule>
  </conditionalFormatting>
  <conditionalFormatting sqref="P15:Q15">
    <cfRule type="cellIs" dxfId="6412" priority="4087" stopIfTrue="1" operator="lessThan">
      <formula>0</formula>
    </cfRule>
    <cfRule type="cellIs" dxfId="6411" priority="4088" stopIfTrue="1" operator="greaterThan">
      <formula>0</formula>
    </cfRule>
  </conditionalFormatting>
  <conditionalFormatting sqref="P15:Q15">
    <cfRule type="cellIs" dxfId="6410" priority="4085" stopIfTrue="1" operator="lessThan">
      <formula>0</formula>
    </cfRule>
    <cfRule type="cellIs" dxfId="6409" priority="4086" stopIfTrue="1" operator="greaterThan">
      <formula>0</formula>
    </cfRule>
  </conditionalFormatting>
  <conditionalFormatting sqref="P15:Q15">
    <cfRule type="cellIs" dxfId="6408" priority="4083" stopIfTrue="1" operator="lessThan">
      <formula>0</formula>
    </cfRule>
    <cfRule type="cellIs" dxfId="6407" priority="4084" stopIfTrue="1" operator="greaterThan">
      <formula>0</formula>
    </cfRule>
  </conditionalFormatting>
  <conditionalFormatting sqref="P15:Q15">
    <cfRule type="cellIs" dxfId="6406" priority="4081" stopIfTrue="1" operator="lessThan">
      <formula>0</formula>
    </cfRule>
    <cfRule type="cellIs" dxfId="6405" priority="4082" stopIfTrue="1" operator="greaterThan">
      <formula>0</formula>
    </cfRule>
  </conditionalFormatting>
  <conditionalFormatting sqref="P15:Q15">
    <cfRule type="cellIs" dxfId="6404" priority="4079" stopIfTrue="1" operator="lessThan">
      <formula>0</formula>
    </cfRule>
    <cfRule type="cellIs" dxfId="6403" priority="4080" stopIfTrue="1" operator="greaterThan">
      <formula>0</formula>
    </cfRule>
  </conditionalFormatting>
  <conditionalFormatting sqref="P15:Q15">
    <cfRule type="cellIs" dxfId="6402" priority="4077" stopIfTrue="1" operator="lessThan">
      <formula>0</formula>
    </cfRule>
    <cfRule type="cellIs" dxfId="6401" priority="4078" stopIfTrue="1" operator="greaterThan">
      <formula>0</formula>
    </cfRule>
  </conditionalFormatting>
  <conditionalFormatting sqref="P15:Q15">
    <cfRule type="cellIs" dxfId="6400" priority="4075" stopIfTrue="1" operator="lessThan">
      <formula>0</formula>
    </cfRule>
    <cfRule type="cellIs" dxfId="6399" priority="4076" stopIfTrue="1" operator="greaterThan">
      <formula>0</formula>
    </cfRule>
  </conditionalFormatting>
  <conditionalFormatting sqref="P15:Q15">
    <cfRule type="cellIs" dxfId="6398" priority="4073" stopIfTrue="1" operator="lessThan">
      <formula>0</formula>
    </cfRule>
    <cfRule type="cellIs" dxfId="6397" priority="4074" stopIfTrue="1" operator="greaterThan">
      <formula>0</formula>
    </cfRule>
  </conditionalFormatting>
  <conditionalFormatting sqref="P15:Q15">
    <cfRule type="cellIs" dxfId="6396" priority="4071" stopIfTrue="1" operator="lessThan">
      <formula>0</formula>
    </cfRule>
    <cfRule type="cellIs" dxfId="6395" priority="4072" stopIfTrue="1" operator="greaterThan">
      <formula>0</formula>
    </cfRule>
  </conditionalFormatting>
  <conditionalFormatting sqref="P15:Q15">
    <cfRule type="cellIs" dxfId="6394" priority="4069" stopIfTrue="1" operator="lessThan">
      <formula>0</formula>
    </cfRule>
    <cfRule type="cellIs" dxfId="6393" priority="4070" stopIfTrue="1" operator="greaterThan">
      <formula>0</formula>
    </cfRule>
  </conditionalFormatting>
  <conditionalFormatting sqref="P15:Q15">
    <cfRule type="cellIs" dxfId="6392" priority="4067" stopIfTrue="1" operator="lessThan">
      <formula>0</formula>
    </cfRule>
    <cfRule type="cellIs" dxfId="6391" priority="4068" stopIfTrue="1" operator="greaterThan">
      <formula>0</formula>
    </cfRule>
  </conditionalFormatting>
  <conditionalFormatting sqref="P15:Q15">
    <cfRule type="cellIs" dxfId="6390" priority="4065" stopIfTrue="1" operator="lessThan">
      <formula>0</formula>
    </cfRule>
    <cfRule type="cellIs" dxfId="6389" priority="4066" stopIfTrue="1" operator="greaterThan">
      <formula>0</formula>
    </cfRule>
  </conditionalFormatting>
  <conditionalFormatting sqref="P15:Q15">
    <cfRule type="cellIs" dxfId="6388" priority="4063" stopIfTrue="1" operator="lessThan">
      <formula>0</formula>
    </cfRule>
    <cfRule type="cellIs" dxfId="6387" priority="4064" stopIfTrue="1" operator="greaterThan">
      <formula>0</formula>
    </cfRule>
  </conditionalFormatting>
  <conditionalFormatting sqref="P15:Q15">
    <cfRule type="cellIs" dxfId="6386" priority="4061" stopIfTrue="1" operator="lessThan">
      <formula>0</formula>
    </cfRule>
    <cfRule type="cellIs" dxfId="6385" priority="4062" stopIfTrue="1" operator="greaterThan">
      <formula>0</formula>
    </cfRule>
  </conditionalFormatting>
  <conditionalFormatting sqref="P15:Q15">
    <cfRule type="cellIs" dxfId="6384" priority="4059" stopIfTrue="1" operator="lessThan">
      <formula>0</formula>
    </cfRule>
    <cfRule type="cellIs" dxfId="6383" priority="4060" stopIfTrue="1" operator="greaterThan">
      <formula>0</formula>
    </cfRule>
  </conditionalFormatting>
  <conditionalFormatting sqref="P15:Q15">
    <cfRule type="cellIs" dxfId="6382" priority="4057" stopIfTrue="1" operator="lessThan">
      <formula>0</formula>
    </cfRule>
    <cfRule type="cellIs" dxfId="6381" priority="4058" stopIfTrue="1" operator="greaterThan">
      <formula>0</formula>
    </cfRule>
  </conditionalFormatting>
  <conditionalFormatting sqref="P15:Q15">
    <cfRule type="cellIs" dxfId="6380" priority="4055" stopIfTrue="1" operator="lessThan">
      <formula>0</formula>
    </cfRule>
    <cfRule type="cellIs" dxfId="6379" priority="4056" stopIfTrue="1" operator="greaterThan">
      <formula>0</formula>
    </cfRule>
  </conditionalFormatting>
  <conditionalFormatting sqref="P15:Q15">
    <cfRule type="cellIs" dxfId="6378" priority="4053" stopIfTrue="1" operator="lessThan">
      <formula>0</formula>
    </cfRule>
    <cfRule type="cellIs" dxfId="6377" priority="4054" stopIfTrue="1" operator="greaterThan">
      <formula>0</formula>
    </cfRule>
  </conditionalFormatting>
  <conditionalFormatting sqref="P17:Q17">
    <cfRule type="cellIs" dxfId="6376" priority="4051" stopIfTrue="1" operator="lessThan">
      <formula>0</formula>
    </cfRule>
    <cfRule type="cellIs" dxfId="6375" priority="4052" stopIfTrue="1" operator="greaterThan">
      <formula>0</formula>
    </cfRule>
  </conditionalFormatting>
  <conditionalFormatting sqref="P17:Q17">
    <cfRule type="cellIs" dxfId="6374" priority="4049" stopIfTrue="1" operator="lessThan">
      <formula>0</formula>
    </cfRule>
    <cfRule type="cellIs" dxfId="6373" priority="4050" stopIfTrue="1" operator="greaterThan">
      <formula>0</formula>
    </cfRule>
  </conditionalFormatting>
  <conditionalFormatting sqref="P17:Q17">
    <cfRule type="cellIs" dxfId="6372" priority="4047" stopIfTrue="1" operator="lessThan">
      <formula>0</formula>
    </cfRule>
    <cfRule type="cellIs" dxfId="6371" priority="4048" stopIfTrue="1" operator="greaterThan">
      <formula>0</formula>
    </cfRule>
  </conditionalFormatting>
  <conditionalFormatting sqref="P17:Q17">
    <cfRule type="cellIs" dxfId="6370" priority="4045" stopIfTrue="1" operator="lessThan">
      <formula>0</formula>
    </cfRule>
    <cfRule type="cellIs" dxfId="6369" priority="4046" stopIfTrue="1" operator="greaterThan">
      <formula>0</formula>
    </cfRule>
  </conditionalFormatting>
  <conditionalFormatting sqref="P17:Q17">
    <cfRule type="cellIs" dxfId="6368" priority="4043" stopIfTrue="1" operator="lessThan">
      <formula>0</formula>
    </cfRule>
    <cfRule type="cellIs" dxfId="6367" priority="4044" stopIfTrue="1" operator="greaterThan">
      <formula>0</formula>
    </cfRule>
  </conditionalFormatting>
  <conditionalFormatting sqref="P17:Q17">
    <cfRule type="cellIs" dxfId="6366" priority="4041" stopIfTrue="1" operator="lessThan">
      <formula>0</formula>
    </cfRule>
    <cfRule type="cellIs" dxfId="6365" priority="4042" stopIfTrue="1" operator="greaterThan">
      <formula>0</formula>
    </cfRule>
  </conditionalFormatting>
  <conditionalFormatting sqref="P17:Q17">
    <cfRule type="cellIs" dxfId="6364" priority="4039" stopIfTrue="1" operator="lessThan">
      <formula>0</formula>
    </cfRule>
    <cfRule type="cellIs" dxfId="6363" priority="4040" stopIfTrue="1" operator="greaterThan">
      <formula>0</formula>
    </cfRule>
  </conditionalFormatting>
  <conditionalFormatting sqref="P17:Q17">
    <cfRule type="cellIs" dxfId="6362" priority="4037" stopIfTrue="1" operator="lessThan">
      <formula>0</formula>
    </cfRule>
    <cfRule type="cellIs" dxfId="6361" priority="4038" stopIfTrue="1" operator="greaterThan">
      <formula>0</formula>
    </cfRule>
  </conditionalFormatting>
  <conditionalFormatting sqref="P17:Q17">
    <cfRule type="cellIs" dxfId="6360" priority="4035" stopIfTrue="1" operator="lessThan">
      <formula>0</formula>
    </cfRule>
    <cfRule type="cellIs" dxfId="6359" priority="4036" stopIfTrue="1" operator="greaterThan">
      <formula>0</formula>
    </cfRule>
  </conditionalFormatting>
  <conditionalFormatting sqref="P17:Q17">
    <cfRule type="cellIs" dxfId="6358" priority="4033" stopIfTrue="1" operator="lessThan">
      <formula>0</formula>
    </cfRule>
    <cfRule type="cellIs" dxfId="6357" priority="4034" stopIfTrue="1" operator="greaterThan">
      <formula>0</formula>
    </cfRule>
  </conditionalFormatting>
  <conditionalFormatting sqref="P17:Q17">
    <cfRule type="cellIs" dxfId="6356" priority="4031" stopIfTrue="1" operator="lessThan">
      <formula>0</formula>
    </cfRule>
    <cfRule type="cellIs" dxfId="6355" priority="4032" stopIfTrue="1" operator="greaterThan">
      <formula>0</formula>
    </cfRule>
  </conditionalFormatting>
  <conditionalFormatting sqref="P17:Q17">
    <cfRule type="cellIs" dxfId="6354" priority="4029" stopIfTrue="1" operator="lessThan">
      <formula>0</formula>
    </cfRule>
    <cfRule type="cellIs" dxfId="6353" priority="4030" stopIfTrue="1" operator="greaterThan">
      <formula>0</formula>
    </cfRule>
  </conditionalFormatting>
  <conditionalFormatting sqref="P17:Q17">
    <cfRule type="cellIs" dxfId="6352" priority="4027" stopIfTrue="1" operator="lessThan">
      <formula>0</formula>
    </cfRule>
    <cfRule type="cellIs" dxfId="6351" priority="4028" stopIfTrue="1" operator="greaterThan">
      <formula>0</formula>
    </cfRule>
  </conditionalFormatting>
  <conditionalFormatting sqref="P17:Q17">
    <cfRule type="cellIs" dxfId="6350" priority="4025" stopIfTrue="1" operator="lessThan">
      <formula>0</formula>
    </cfRule>
    <cfRule type="cellIs" dxfId="6349" priority="4026" stopIfTrue="1" operator="greaterThan">
      <formula>0</formula>
    </cfRule>
  </conditionalFormatting>
  <conditionalFormatting sqref="P17:Q17">
    <cfRule type="cellIs" dxfId="6348" priority="4023" stopIfTrue="1" operator="lessThan">
      <formula>0</formula>
    </cfRule>
    <cfRule type="cellIs" dxfId="6347" priority="4024" stopIfTrue="1" operator="greaterThan">
      <formula>0</formula>
    </cfRule>
  </conditionalFormatting>
  <conditionalFormatting sqref="P17:Q17">
    <cfRule type="cellIs" dxfId="6346" priority="4021" stopIfTrue="1" operator="lessThan">
      <formula>0</formula>
    </cfRule>
    <cfRule type="cellIs" dxfId="6345" priority="4022" stopIfTrue="1" operator="greaterThan">
      <formula>0</formula>
    </cfRule>
  </conditionalFormatting>
  <conditionalFormatting sqref="P17:Q17">
    <cfRule type="cellIs" dxfId="6344" priority="4019" stopIfTrue="1" operator="lessThan">
      <formula>0</formula>
    </cfRule>
    <cfRule type="cellIs" dxfId="6343" priority="4020" stopIfTrue="1" operator="greaterThan">
      <formula>0</formula>
    </cfRule>
  </conditionalFormatting>
  <conditionalFormatting sqref="P17:Q17">
    <cfRule type="cellIs" dxfId="6342" priority="4017" stopIfTrue="1" operator="lessThan">
      <formula>0</formula>
    </cfRule>
    <cfRule type="cellIs" dxfId="6341" priority="4018" stopIfTrue="1" operator="greaterThan">
      <formula>0</formula>
    </cfRule>
  </conditionalFormatting>
  <conditionalFormatting sqref="P17:Q17">
    <cfRule type="cellIs" dxfId="6340" priority="4015" stopIfTrue="1" operator="lessThan">
      <formula>0</formula>
    </cfRule>
    <cfRule type="cellIs" dxfId="6339" priority="4016" stopIfTrue="1" operator="greaterThan">
      <formula>0</formula>
    </cfRule>
  </conditionalFormatting>
  <conditionalFormatting sqref="P17:Q17">
    <cfRule type="cellIs" dxfId="6338" priority="4013" stopIfTrue="1" operator="lessThan">
      <formula>0</formula>
    </cfRule>
    <cfRule type="cellIs" dxfId="6337" priority="4014" stopIfTrue="1" operator="greaterThan">
      <formula>0</formula>
    </cfRule>
  </conditionalFormatting>
  <conditionalFormatting sqref="P19:Q19">
    <cfRule type="cellIs" dxfId="6336" priority="4011" stopIfTrue="1" operator="lessThan">
      <formula>0</formula>
    </cfRule>
    <cfRule type="cellIs" dxfId="6335" priority="4012" stopIfTrue="1" operator="greaterThan">
      <formula>0</formula>
    </cfRule>
  </conditionalFormatting>
  <conditionalFormatting sqref="P19:Q19">
    <cfRule type="cellIs" dxfId="6334" priority="4009" stopIfTrue="1" operator="lessThan">
      <formula>0</formula>
    </cfRule>
    <cfRule type="cellIs" dxfId="6333" priority="4010" stopIfTrue="1" operator="greaterThan">
      <formula>0</formula>
    </cfRule>
  </conditionalFormatting>
  <conditionalFormatting sqref="P19:Q19">
    <cfRule type="cellIs" dxfId="6332" priority="4007" stopIfTrue="1" operator="lessThan">
      <formula>0</formula>
    </cfRule>
    <cfRule type="cellIs" dxfId="6331" priority="4008" stopIfTrue="1" operator="greaterThan">
      <formula>0</formula>
    </cfRule>
  </conditionalFormatting>
  <conditionalFormatting sqref="P19:Q19">
    <cfRule type="cellIs" dxfId="6330" priority="4005" stopIfTrue="1" operator="lessThan">
      <formula>0</formula>
    </cfRule>
    <cfRule type="cellIs" dxfId="6329" priority="4006" stopIfTrue="1" operator="greaterThan">
      <formula>0</formula>
    </cfRule>
  </conditionalFormatting>
  <conditionalFormatting sqref="P19:Q19">
    <cfRule type="cellIs" dxfId="6328" priority="4003" stopIfTrue="1" operator="lessThan">
      <formula>0</formula>
    </cfRule>
    <cfRule type="cellIs" dxfId="6327" priority="4004" stopIfTrue="1" operator="greaterThan">
      <formula>0</formula>
    </cfRule>
  </conditionalFormatting>
  <conditionalFormatting sqref="P19:Q19">
    <cfRule type="cellIs" dxfId="6326" priority="4001" stopIfTrue="1" operator="lessThan">
      <formula>0</formula>
    </cfRule>
    <cfRule type="cellIs" dxfId="6325" priority="4002" stopIfTrue="1" operator="greaterThan">
      <formula>0</formula>
    </cfRule>
  </conditionalFormatting>
  <conditionalFormatting sqref="P19:Q19">
    <cfRule type="cellIs" dxfId="6324" priority="3999" stopIfTrue="1" operator="lessThan">
      <formula>0</formula>
    </cfRule>
    <cfRule type="cellIs" dxfId="6323" priority="4000" stopIfTrue="1" operator="greaterThan">
      <formula>0</formula>
    </cfRule>
  </conditionalFormatting>
  <conditionalFormatting sqref="P19:Q19">
    <cfRule type="cellIs" dxfId="6322" priority="3997" stopIfTrue="1" operator="lessThan">
      <formula>0</formula>
    </cfRule>
    <cfRule type="cellIs" dxfId="6321" priority="3998" stopIfTrue="1" operator="greaterThan">
      <formula>0</formula>
    </cfRule>
  </conditionalFormatting>
  <conditionalFormatting sqref="P19:Q19">
    <cfRule type="cellIs" dxfId="6320" priority="3995" stopIfTrue="1" operator="lessThan">
      <formula>0</formula>
    </cfRule>
    <cfRule type="cellIs" dxfId="6319" priority="3996" stopIfTrue="1" operator="greaterThan">
      <formula>0</formula>
    </cfRule>
  </conditionalFormatting>
  <conditionalFormatting sqref="P19:Q19">
    <cfRule type="cellIs" dxfId="6318" priority="3993" stopIfTrue="1" operator="lessThan">
      <formula>0</formula>
    </cfRule>
    <cfRule type="cellIs" dxfId="6317" priority="3994" stopIfTrue="1" operator="greaterThan">
      <formula>0</formula>
    </cfRule>
  </conditionalFormatting>
  <conditionalFormatting sqref="P19:Q19">
    <cfRule type="cellIs" dxfId="6316" priority="3991" stopIfTrue="1" operator="lessThan">
      <formula>0</formula>
    </cfRule>
    <cfRule type="cellIs" dxfId="6315" priority="3992" stopIfTrue="1" operator="greaterThan">
      <formula>0</formula>
    </cfRule>
  </conditionalFormatting>
  <conditionalFormatting sqref="P19:Q19">
    <cfRule type="cellIs" dxfId="6314" priority="3989" stopIfTrue="1" operator="lessThan">
      <formula>0</formula>
    </cfRule>
    <cfRule type="cellIs" dxfId="6313" priority="3990" stopIfTrue="1" operator="greaterThan">
      <formula>0</formula>
    </cfRule>
  </conditionalFormatting>
  <conditionalFormatting sqref="P19:Q19">
    <cfRule type="cellIs" dxfId="6312" priority="3987" stopIfTrue="1" operator="lessThan">
      <formula>0</formula>
    </cfRule>
    <cfRule type="cellIs" dxfId="6311" priority="3988" stopIfTrue="1" operator="greaterThan">
      <formula>0</formula>
    </cfRule>
  </conditionalFormatting>
  <conditionalFormatting sqref="P19:Q19">
    <cfRule type="cellIs" dxfId="6310" priority="3985" stopIfTrue="1" operator="lessThan">
      <formula>0</formula>
    </cfRule>
    <cfRule type="cellIs" dxfId="6309" priority="3986" stopIfTrue="1" operator="greaterThan">
      <formula>0</formula>
    </cfRule>
  </conditionalFormatting>
  <conditionalFormatting sqref="P19:Q19">
    <cfRule type="cellIs" dxfId="6308" priority="3983" stopIfTrue="1" operator="lessThan">
      <formula>0</formula>
    </cfRule>
    <cfRule type="cellIs" dxfId="6307" priority="3984" stopIfTrue="1" operator="greaterThan">
      <formula>0</formula>
    </cfRule>
  </conditionalFormatting>
  <conditionalFormatting sqref="P19:Q19">
    <cfRule type="cellIs" dxfId="6306" priority="3981" stopIfTrue="1" operator="lessThan">
      <formula>0</formula>
    </cfRule>
    <cfRule type="cellIs" dxfId="6305" priority="3982" stopIfTrue="1" operator="greaterThan">
      <formula>0</formula>
    </cfRule>
  </conditionalFormatting>
  <conditionalFormatting sqref="P19:Q19">
    <cfRule type="cellIs" dxfId="6304" priority="3979" stopIfTrue="1" operator="lessThan">
      <formula>0</formula>
    </cfRule>
    <cfRule type="cellIs" dxfId="6303" priority="3980" stopIfTrue="1" operator="greaterThan">
      <formula>0</formula>
    </cfRule>
  </conditionalFormatting>
  <conditionalFormatting sqref="P19:Q19">
    <cfRule type="cellIs" dxfId="6302" priority="3977" stopIfTrue="1" operator="lessThan">
      <formula>0</formula>
    </cfRule>
    <cfRule type="cellIs" dxfId="6301" priority="3978" stopIfTrue="1" operator="greaterThan">
      <formula>0</formula>
    </cfRule>
  </conditionalFormatting>
  <conditionalFormatting sqref="P19:Q19">
    <cfRule type="cellIs" dxfId="6300" priority="3975" stopIfTrue="1" operator="lessThan">
      <formula>0</formula>
    </cfRule>
    <cfRule type="cellIs" dxfId="6299" priority="3976" stopIfTrue="1" operator="greaterThan">
      <formula>0</formula>
    </cfRule>
  </conditionalFormatting>
  <conditionalFormatting sqref="P19:Q19">
    <cfRule type="cellIs" dxfId="6298" priority="3973" stopIfTrue="1" operator="lessThan">
      <formula>0</formula>
    </cfRule>
    <cfRule type="cellIs" dxfId="6297" priority="3974" stopIfTrue="1" operator="greaterThan">
      <formula>0</formula>
    </cfRule>
  </conditionalFormatting>
  <conditionalFormatting sqref="P21:Q21">
    <cfRule type="cellIs" dxfId="6296" priority="3971" stopIfTrue="1" operator="lessThan">
      <formula>0</formula>
    </cfRule>
    <cfRule type="cellIs" dxfId="6295" priority="3972" stopIfTrue="1" operator="greaterThan">
      <formula>0</formula>
    </cfRule>
  </conditionalFormatting>
  <conditionalFormatting sqref="P21:Q21">
    <cfRule type="cellIs" dxfId="6294" priority="3969" stopIfTrue="1" operator="lessThan">
      <formula>0</formula>
    </cfRule>
    <cfRule type="cellIs" dxfId="6293" priority="3970" stopIfTrue="1" operator="greaterThan">
      <formula>0</formula>
    </cfRule>
  </conditionalFormatting>
  <conditionalFormatting sqref="P21:Q21">
    <cfRule type="cellIs" dxfId="6292" priority="3967" stopIfTrue="1" operator="lessThan">
      <formula>0</formula>
    </cfRule>
    <cfRule type="cellIs" dxfId="6291" priority="3968" stopIfTrue="1" operator="greaterThan">
      <formula>0</formula>
    </cfRule>
  </conditionalFormatting>
  <conditionalFormatting sqref="P21:Q21">
    <cfRule type="cellIs" dxfId="6290" priority="3965" stopIfTrue="1" operator="lessThan">
      <formula>0</formula>
    </cfRule>
    <cfRule type="cellIs" dxfId="6289" priority="3966" stopIfTrue="1" operator="greaterThan">
      <formula>0</formula>
    </cfRule>
  </conditionalFormatting>
  <conditionalFormatting sqref="P21:Q21">
    <cfRule type="cellIs" dxfId="6288" priority="3963" stopIfTrue="1" operator="lessThan">
      <formula>0</formula>
    </cfRule>
    <cfRule type="cellIs" dxfId="6287" priority="3964" stopIfTrue="1" operator="greaterThan">
      <formula>0</formula>
    </cfRule>
  </conditionalFormatting>
  <conditionalFormatting sqref="P21:Q21">
    <cfRule type="cellIs" dxfId="6286" priority="3961" stopIfTrue="1" operator="lessThan">
      <formula>0</formula>
    </cfRule>
    <cfRule type="cellIs" dxfId="6285" priority="3962" stopIfTrue="1" operator="greaterThan">
      <formula>0</formula>
    </cfRule>
  </conditionalFormatting>
  <conditionalFormatting sqref="P21:Q21">
    <cfRule type="cellIs" dxfId="6284" priority="3959" stopIfTrue="1" operator="lessThan">
      <formula>0</formula>
    </cfRule>
    <cfRule type="cellIs" dxfId="6283" priority="3960" stopIfTrue="1" operator="greaterThan">
      <formula>0</formula>
    </cfRule>
  </conditionalFormatting>
  <conditionalFormatting sqref="P21:Q21">
    <cfRule type="cellIs" dxfId="6282" priority="3957" stopIfTrue="1" operator="lessThan">
      <formula>0</formula>
    </cfRule>
    <cfRule type="cellIs" dxfId="6281" priority="3958" stopIfTrue="1" operator="greaterThan">
      <formula>0</formula>
    </cfRule>
  </conditionalFormatting>
  <conditionalFormatting sqref="P21:Q21">
    <cfRule type="cellIs" dxfId="6280" priority="3955" stopIfTrue="1" operator="lessThan">
      <formula>0</formula>
    </cfRule>
    <cfRule type="cellIs" dxfId="6279" priority="3956" stopIfTrue="1" operator="greaterThan">
      <formula>0</formula>
    </cfRule>
  </conditionalFormatting>
  <conditionalFormatting sqref="P21:Q21">
    <cfRule type="cellIs" dxfId="6278" priority="3953" stopIfTrue="1" operator="lessThan">
      <formula>0</formula>
    </cfRule>
    <cfRule type="cellIs" dxfId="6277" priority="3954" stopIfTrue="1" operator="greaterThan">
      <formula>0</formula>
    </cfRule>
  </conditionalFormatting>
  <conditionalFormatting sqref="P21:Q21">
    <cfRule type="cellIs" dxfId="6276" priority="3951" stopIfTrue="1" operator="lessThan">
      <formula>0</formula>
    </cfRule>
    <cfRule type="cellIs" dxfId="6275" priority="3952" stopIfTrue="1" operator="greaterThan">
      <formula>0</formula>
    </cfRule>
  </conditionalFormatting>
  <conditionalFormatting sqref="P21:Q21">
    <cfRule type="cellIs" dxfId="6274" priority="3949" stopIfTrue="1" operator="lessThan">
      <formula>0</formula>
    </cfRule>
    <cfRule type="cellIs" dxfId="6273" priority="3950" stopIfTrue="1" operator="greaterThan">
      <formula>0</formula>
    </cfRule>
  </conditionalFormatting>
  <conditionalFormatting sqref="P21:Q21">
    <cfRule type="cellIs" dxfId="6272" priority="3947" stopIfTrue="1" operator="lessThan">
      <formula>0</formula>
    </cfRule>
    <cfRule type="cellIs" dxfId="6271" priority="3948" stopIfTrue="1" operator="greaterThan">
      <formula>0</formula>
    </cfRule>
  </conditionalFormatting>
  <conditionalFormatting sqref="P21:Q21">
    <cfRule type="cellIs" dxfId="6270" priority="3945" stopIfTrue="1" operator="lessThan">
      <formula>0</formula>
    </cfRule>
    <cfRule type="cellIs" dxfId="6269" priority="3946" stopIfTrue="1" operator="greaterThan">
      <formula>0</formula>
    </cfRule>
  </conditionalFormatting>
  <conditionalFormatting sqref="P21:Q21">
    <cfRule type="cellIs" dxfId="6268" priority="3943" stopIfTrue="1" operator="lessThan">
      <formula>0</formula>
    </cfRule>
    <cfRule type="cellIs" dxfId="6267" priority="3944" stopIfTrue="1" operator="greaterThan">
      <formula>0</formula>
    </cfRule>
  </conditionalFormatting>
  <conditionalFormatting sqref="P21:Q21">
    <cfRule type="cellIs" dxfId="6266" priority="3941" stopIfTrue="1" operator="lessThan">
      <formula>0</formula>
    </cfRule>
    <cfRule type="cellIs" dxfId="6265" priority="3942" stopIfTrue="1" operator="greaterThan">
      <formula>0</formula>
    </cfRule>
  </conditionalFormatting>
  <conditionalFormatting sqref="P21:Q21">
    <cfRule type="cellIs" dxfId="6264" priority="3939" stopIfTrue="1" operator="lessThan">
      <formula>0</formula>
    </cfRule>
    <cfRule type="cellIs" dxfId="6263" priority="3940" stopIfTrue="1" operator="greaterThan">
      <formula>0</formula>
    </cfRule>
  </conditionalFormatting>
  <conditionalFormatting sqref="P21:Q21">
    <cfRule type="cellIs" dxfId="6262" priority="3937" stopIfTrue="1" operator="lessThan">
      <formula>0</formula>
    </cfRule>
    <cfRule type="cellIs" dxfId="6261" priority="3938" stopIfTrue="1" operator="greaterThan">
      <formula>0</formula>
    </cfRule>
  </conditionalFormatting>
  <conditionalFormatting sqref="P21:Q21">
    <cfRule type="cellIs" dxfId="6260" priority="3935" stopIfTrue="1" operator="lessThan">
      <formula>0</formula>
    </cfRule>
    <cfRule type="cellIs" dxfId="6259" priority="3936" stopIfTrue="1" operator="greaterThan">
      <formula>0</formula>
    </cfRule>
  </conditionalFormatting>
  <conditionalFormatting sqref="P21:Q21">
    <cfRule type="cellIs" dxfId="6258" priority="3933" stopIfTrue="1" operator="lessThan">
      <formula>0</formula>
    </cfRule>
    <cfRule type="cellIs" dxfId="6257" priority="3934" stopIfTrue="1" operator="greaterThan">
      <formula>0</formula>
    </cfRule>
  </conditionalFormatting>
  <conditionalFormatting sqref="P23:Q23">
    <cfRule type="cellIs" dxfId="6256" priority="3931" stopIfTrue="1" operator="lessThan">
      <formula>0</formula>
    </cfRule>
    <cfRule type="cellIs" dxfId="6255" priority="3932" stopIfTrue="1" operator="greaterThan">
      <formula>0</formula>
    </cfRule>
  </conditionalFormatting>
  <conditionalFormatting sqref="P23:Q23">
    <cfRule type="cellIs" dxfId="6254" priority="3929" stopIfTrue="1" operator="lessThan">
      <formula>0</formula>
    </cfRule>
    <cfRule type="cellIs" dxfId="6253" priority="3930" stopIfTrue="1" operator="greaterThan">
      <formula>0</formula>
    </cfRule>
  </conditionalFormatting>
  <conditionalFormatting sqref="P23:Q23">
    <cfRule type="cellIs" dxfId="6252" priority="3927" stopIfTrue="1" operator="lessThan">
      <formula>0</formula>
    </cfRule>
    <cfRule type="cellIs" dxfId="6251" priority="3928" stopIfTrue="1" operator="greaterThan">
      <formula>0</formula>
    </cfRule>
  </conditionalFormatting>
  <conditionalFormatting sqref="P23:Q23">
    <cfRule type="cellIs" dxfId="6250" priority="3925" stopIfTrue="1" operator="lessThan">
      <formula>0</formula>
    </cfRule>
    <cfRule type="cellIs" dxfId="6249" priority="3926" stopIfTrue="1" operator="greaterThan">
      <formula>0</formula>
    </cfRule>
  </conditionalFormatting>
  <conditionalFormatting sqref="P23:Q23">
    <cfRule type="cellIs" dxfId="6248" priority="3923" stopIfTrue="1" operator="lessThan">
      <formula>0</formula>
    </cfRule>
    <cfRule type="cellIs" dxfId="6247" priority="3924" stopIfTrue="1" operator="greaterThan">
      <formula>0</formula>
    </cfRule>
  </conditionalFormatting>
  <conditionalFormatting sqref="P23:Q23">
    <cfRule type="cellIs" dxfId="6246" priority="3921" stopIfTrue="1" operator="lessThan">
      <formula>0</formula>
    </cfRule>
    <cfRule type="cellIs" dxfId="6245" priority="3922" stopIfTrue="1" operator="greaterThan">
      <formula>0</formula>
    </cfRule>
  </conditionalFormatting>
  <conditionalFormatting sqref="P23:Q23">
    <cfRule type="cellIs" dxfId="6244" priority="3919" stopIfTrue="1" operator="lessThan">
      <formula>0</formula>
    </cfRule>
    <cfRule type="cellIs" dxfId="6243" priority="3920" stopIfTrue="1" operator="greaterThan">
      <formula>0</formula>
    </cfRule>
  </conditionalFormatting>
  <conditionalFormatting sqref="P23:Q23">
    <cfRule type="cellIs" dxfId="6242" priority="3917" stopIfTrue="1" operator="lessThan">
      <formula>0</formula>
    </cfRule>
    <cfRule type="cellIs" dxfId="6241" priority="3918" stopIfTrue="1" operator="greaterThan">
      <formula>0</formula>
    </cfRule>
  </conditionalFormatting>
  <conditionalFormatting sqref="P23:Q23">
    <cfRule type="cellIs" dxfId="6240" priority="3915" stopIfTrue="1" operator="lessThan">
      <formula>0</formula>
    </cfRule>
    <cfRule type="cellIs" dxfId="6239" priority="3916" stopIfTrue="1" operator="greaterThan">
      <formula>0</formula>
    </cfRule>
  </conditionalFormatting>
  <conditionalFormatting sqref="P23:Q23">
    <cfRule type="cellIs" dxfId="6238" priority="3913" stopIfTrue="1" operator="lessThan">
      <formula>0</formula>
    </cfRule>
    <cfRule type="cellIs" dxfId="6237" priority="3914" stopIfTrue="1" operator="greaterThan">
      <formula>0</formula>
    </cfRule>
  </conditionalFormatting>
  <conditionalFormatting sqref="P23:Q23">
    <cfRule type="cellIs" dxfId="6236" priority="3911" stopIfTrue="1" operator="lessThan">
      <formula>0</formula>
    </cfRule>
    <cfRule type="cellIs" dxfId="6235" priority="3912" stopIfTrue="1" operator="greaterThan">
      <formula>0</formula>
    </cfRule>
  </conditionalFormatting>
  <conditionalFormatting sqref="P23:Q23">
    <cfRule type="cellIs" dxfId="6234" priority="3909" stopIfTrue="1" operator="lessThan">
      <formula>0</formula>
    </cfRule>
    <cfRule type="cellIs" dxfId="6233" priority="3910" stopIfTrue="1" operator="greaterThan">
      <formula>0</formula>
    </cfRule>
  </conditionalFormatting>
  <conditionalFormatting sqref="P23:Q23">
    <cfRule type="cellIs" dxfId="6232" priority="3907" stopIfTrue="1" operator="lessThan">
      <formula>0</formula>
    </cfRule>
    <cfRule type="cellIs" dxfId="6231" priority="3908" stopIfTrue="1" operator="greaterThan">
      <formula>0</formula>
    </cfRule>
  </conditionalFormatting>
  <conditionalFormatting sqref="P23:Q23">
    <cfRule type="cellIs" dxfId="6230" priority="3905" stopIfTrue="1" operator="lessThan">
      <formula>0</formula>
    </cfRule>
    <cfRule type="cellIs" dxfId="6229" priority="3906" stopIfTrue="1" operator="greaterThan">
      <formula>0</formula>
    </cfRule>
  </conditionalFormatting>
  <conditionalFormatting sqref="P23:Q23">
    <cfRule type="cellIs" dxfId="6228" priority="3903" stopIfTrue="1" operator="lessThan">
      <formula>0</formula>
    </cfRule>
    <cfRule type="cellIs" dxfId="6227" priority="3904" stopIfTrue="1" operator="greaterThan">
      <formula>0</formula>
    </cfRule>
  </conditionalFormatting>
  <conditionalFormatting sqref="P23:Q23">
    <cfRule type="cellIs" dxfId="6226" priority="3901" stopIfTrue="1" operator="lessThan">
      <formula>0</formula>
    </cfRule>
    <cfRule type="cellIs" dxfId="6225" priority="3902" stopIfTrue="1" operator="greaterThan">
      <formula>0</formula>
    </cfRule>
  </conditionalFormatting>
  <conditionalFormatting sqref="P23:Q23">
    <cfRule type="cellIs" dxfId="6224" priority="3899" stopIfTrue="1" operator="lessThan">
      <formula>0</formula>
    </cfRule>
    <cfRule type="cellIs" dxfId="6223" priority="3900" stopIfTrue="1" operator="greaterThan">
      <formula>0</formula>
    </cfRule>
  </conditionalFormatting>
  <conditionalFormatting sqref="P23:Q23">
    <cfRule type="cellIs" dxfId="6222" priority="3897" stopIfTrue="1" operator="lessThan">
      <formula>0</formula>
    </cfRule>
    <cfRule type="cellIs" dxfId="6221" priority="3898" stopIfTrue="1" operator="greaterThan">
      <formula>0</formula>
    </cfRule>
  </conditionalFormatting>
  <conditionalFormatting sqref="P23:Q23">
    <cfRule type="cellIs" dxfId="6220" priority="3895" stopIfTrue="1" operator="lessThan">
      <formula>0</formula>
    </cfRule>
    <cfRule type="cellIs" dxfId="6219" priority="3896" stopIfTrue="1" operator="greaterThan">
      <formula>0</formula>
    </cfRule>
  </conditionalFormatting>
  <conditionalFormatting sqref="P23:Q23">
    <cfRule type="cellIs" dxfId="6218" priority="3893" stopIfTrue="1" operator="lessThan">
      <formula>0</formula>
    </cfRule>
    <cfRule type="cellIs" dxfId="6217" priority="3894" stopIfTrue="1" operator="greaterThan">
      <formula>0</formula>
    </cfRule>
  </conditionalFormatting>
  <conditionalFormatting sqref="P25:Q25">
    <cfRule type="cellIs" dxfId="6216" priority="3891" stopIfTrue="1" operator="lessThan">
      <formula>0</formula>
    </cfRule>
    <cfRule type="cellIs" dxfId="6215" priority="3892" stopIfTrue="1" operator="greaterThan">
      <formula>0</formula>
    </cfRule>
  </conditionalFormatting>
  <conditionalFormatting sqref="P25:Q25">
    <cfRule type="cellIs" dxfId="6214" priority="3889" stopIfTrue="1" operator="lessThan">
      <formula>0</formula>
    </cfRule>
    <cfRule type="cellIs" dxfId="6213" priority="3890" stopIfTrue="1" operator="greaterThan">
      <formula>0</formula>
    </cfRule>
  </conditionalFormatting>
  <conditionalFormatting sqref="P25:Q25">
    <cfRule type="cellIs" dxfId="6212" priority="3887" stopIfTrue="1" operator="lessThan">
      <formula>0</formula>
    </cfRule>
    <cfRule type="cellIs" dxfId="6211" priority="3888" stopIfTrue="1" operator="greaterThan">
      <formula>0</formula>
    </cfRule>
  </conditionalFormatting>
  <conditionalFormatting sqref="P25:Q25">
    <cfRule type="cellIs" dxfId="6210" priority="3885" stopIfTrue="1" operator="lessThan">
      <formula>0</formula>
    </cfRule>
    <cfRule type="cellIs" dxfId="6209" priority="3886" stopIfTrue="1" operator="greaterThan">
      <formula>0</formula>
    </cfRule>
  </conditionalFormatting>
  <conditionalFormatting sqref="P25:Q25">
    <cfRule type="cellIs" dxfId="6208" priority="3883" stopIfTrue="1" operator="lessThan">
      <formula>0</formula>
    </cfRule>
    <cfRule type="cellIs" dxfId="6207" priority="3884" stopIfTrue="1" operator="greaterThan">
      <formula>0</formula>
    </cfRule>
  </conditionalFormatting>
  <conditionalFormatting sqref="P25:Q25">
    <cfRule type="cellIs" dxfId="6206" priority="3881" stopIfTrue="1" operator="lessThan">
      <formula>0</formula>
    </cfRule>
    <cfRule type="cellIs" dxfId="6205" priority="3882" stopIfTrue="1" operator="greaterThan">
      <formula>0</formula>
    </cfRule>
  </conditionalFormatting>
  <conditionalFormatting sqref="P25:Q25">
    <cfRule type="cellIs" dxfId="6204" priority="3879" stopIfTrue="1" operator="lessThan">
      <formula>0</formula>
    </cfRule>
    <cfRule type="cellIs" dxfId="6203" priority="3880" stopIfTrue="1" operator="greaterThan">
      <formula>0</formula>
    </cfRule>
  </conditionalFormatting>
  <conditionalFormatting sqref="P25:Q25">
    <cfRule type="cellIs" dxfId="6202" priority="3877" stopIfTrue="1" operator="lessThan">
      <formula>0</formula>
    </cfRule>
    <cfRule type="cellIs" dxfId="6201" priority="3878" stopIfTrue="1" operator="greaterThan">
      <formula>0</formula>
    </cfRule>
  </conditionalFormatting>
  <conditionalFormatting sqref="P25:Q25">
    <cfRule type="cellIs" dxfId="6200" priority="3875" stopIfTrue="1" operator="lessThan">
      <formula>0</formula>
    </cfRule>
    <cfRule type="cellIs" dxfId="6199" priority="3876" stopIfTrue="1" operator="greaterThan">
      <formula>0</formula>
    </cfRule>
  </conditionalFormatting>
  <conditionalFormatting sqref="P25:Q25">
    <cfRule type="cellIs" dxfId="6198" priority="3873" stopIfTrue="1" operator="lessThan">
      <formula>0</formula>
    </cfRule>
    <cfRule type="cellIs" dxfId="6197" priority="3874" stopIfTrue="1" operator="greaterThan">
      <formula>0</formula>
    </cfRule>
  </conditionalFormatting>
  <conditionalFormatting sqref="P25:Q25">
    <cfRule type="cellIs" dxfId="6196" priority="3871" stopIfTrue="1" operator="lessThan">
      <formula>0</formula>
    </cfRule>
    <cfRule type="cellIs" dxfId="6195" priority="3872" stopIfTrue="1" operator="greaterThan">
      <formula>0</formula>
    </cfRule>
  </conditionalFormatting>
  <conditionalFormatting sqref="P25:Q25">
    <cfRule type="cellIs" dxfId="6194" priority="3869" stopIfTrue="1" operator="lessThan">
      <formula>0</formula>
    </cfRule>
    <cfRule type="cellIs" dxfId="6193" priority="3870" stopIfTrue="1" operator="greaterThan">
      <formula>0</formula>
    </cfRule>
  </conditionalFormatting>
  <conditionalFormatting sqref="P25:Q25">
    <cfRule type="cellIs" dxfId="6192" priority="3867" stopIfTrue="1" operator="lessThan">
      <formula>0</formula>
    </cfRule>
    <cfRule type="cellIs" dxfId="6191" priority="3868" stopIfTrue="1" operator="greaterThan">
      <formula>0</formula>
    </cfRule>
  </conditionalFormatting>
  <conditionalFormatting sqref="P25:Q25">
    <cfRule type="cellIs" dxfId="6190" priority="3865" stopIfTrue="1" operator="lessThan">
      <formula>0</formula>
    </cfRule>
    <cfRule type="cellIs" dxfId="6189" priority="3866" stopIfTrue="1" operator="greaterThan">
      <formula>0</formula>
    </cfRule>
  </conditionalFormatting>
  <conditionalFormatting sqref="P25:Q25">
    <cfRule type="cellIs" dxfId="6188" priority="3863" stopIfTrue="1" operator="lessThan">
      <formula>0</formula>
    </cfRule>
    <cfRule type="cellIs" dxfId="6187" priority="3864" stopIfTrue="1" operator="greaterThan">
      <formula>0</formula>
    </cfRule>
  </conditionalFormatting>
  <conditionalFormatting sqref="P25:Q25">
    <cfRule type="cellIs" dxfId="6186" priority="3861" stopIfTrue="1" operator="lessThan">
      <formula>0</formula>
    </cfRule>
    <cfRule type="cellIs" dxfId="6185" priority="3862" stopIfTrue="1" operator="greaterThan">
      <formula>0</formula>
    </cfRule>
  </conditionalFormatting>
  <conditionalFormatting sqref="P25:Q25">
    <cfRule type="cellIs" dxfId="6184" priority="3859" stopIfTrue="1" operator="lessThan">
      <formula>0</formula>
    </cfRule>
    <cfRule type="cellIs" dxfId="6183" priority="3860" stopIfTrue="1" operator="greaterThan">
      <formula>0</formula>
    </cfRule>
  </conditionalFormatting>
  <conditionalFormatting sqref="P25:Q25">
    <cfRule type="cellIs" dxfId="6182" priority="3857" stopIfTrue="1" operator="lessThan">
      <formula>0</formula>
    </cfRule>
    <cfRule type="cellIs" dxfId="6181" priority="3858" stopIfTrue="1" operator="greaterThan">
      <formula>0</formula>
    </cfRule>
  </conditionalFormatting>
  <conditionalFormatting sqref="P25:Q25">
    <cfRule type="cellIs" dxfId="6180" priority="3855" stopIfTrue="1" operator="lessThan">
      <formula>0</formula>
    </cfRule>
    <cfRule type="cellIs" dxfId="6179" priority="3856" stopIfTrue="1" operator="greaterThan">
      <formula>0</formula>
    </cfRule>
  </conditionalFormatting>
  <conditionalFormatting sqref="P25:Q25">
    <cfRule type="cellIs" dxfId="6178" priority="3853" stopIfTrue="1" operator="lessThan">
      <formula>0</formula>
    </cfRule>
    <cfRule type="cellIs" dxfId="6177" priority="3854" stopIfTrue="1" operator="greaterThan">
      <formula>0</formula>
    </cfRule>
  </conditionalFormatting>
  <conditionalFormatting sqref="P27:Q27">
    <cfRule type="cellIs" dxfId="6176" priority="3851" stopIfTrue="1" operator="lessThan">
      <formula>0</formula>
    </cfRule>
    <cfRule type="cellIs" dxfId="6175" priority="3852" stopIfTrue="1" operator="greaterThan">
      <formula>0</formula>
    </cfRule>
  </conditionalFormatting>
  <conditionalFormatting sqref="P27:Q27">
    <cfRule type="cellIs" dxfId="6174" priority="3849" stopIfTrue="1" operator="lessThan">
      <formula>0</formula>
    </cfRule>
    <cfRule type="cellIs" dxfId="6173" priority="3850" stopIfTrue="1" operator="greaterThan">
      <formula>0</formula>
    </cfRule>
  </conditionalFormatting>
  <conditionalFormatting sqref="P27:Q27">
    <cfRule type="cellIs" dxfId="6172" priority="3847" stopIfTrue="1" operator="lessThan">
      <formula>0</formula>
    </cfRule>
    <cfRule type="cellIs" dxfId="6171" priority="3848" stopIfTrue="1" operator="greaterThan">
      <formula>0</formula>
    </cfRule>
  </conditionalFormatting>
  <conditionalFormatting sqref="P27:Q27">
    <cfRule type="cellIs" dxfId="6170" priority="3845" stopIfTrue="1" operator="lessThan">
      <formula>0</formula>
    </cfRule>
    <cfRule type="cellIs" dxfId="6169" priority="3846" stopIfTrue="1" operator="greaterThan">
      <formula>0</formula>
    </cfRule>
  </conditionalFormatting>
  <conditionalFormatting sqref="P27:Q27">
    <cfRule type="cellIs" dxfId="6168" priority="3843" stopIfTrue="1" operator="lessThan">
      <formula>0</formula>
    </cfRule>
    <cfRule type="cellIs" dxfId="6167" priority="3844" stopIfTrue="1" operator="greaterThan">
      <formula>0</formula>
    </cfRule>
  </conditionalFormatting>
  <conditionalFormatting sqref="P27:Q27">
    <cfRule type="cellIs" dxfId="6166" priority="3841" stopIfTrue="1" operator="lessThan">
      <formula>0</formula>
    </cfRule>
    <cfRule type="cellIs" dxfId="6165" priority="3842" stopIfTrue="1" operator="greaterThan">
      <formula>0</formula>
    </cfRule>
  </conditionalFormatting>
  <conditionalFormatting sqref="P27:Q27">
    <cfRule type="cellIs" dxfId="6164" priority="3839" stopIfTrue="1" operator="lessThan">
      <formula>0</formula>
    </cfRule>
    <cfRule type="cellIs" dxfId="6163" priority="3840" stopIfTrue="1" operator="greaterThan">
      <formula>0</formula>
    </cfRule>
  </conditionalFormatting>
  <conditionalFormatting sqref="P27:Q27">
    <cfRule type="cellIs" dxfId="6162" priority="3837" stopIfTrue="1" operator="lessThan">
      <formula>0</formula>
    </cfRule>
    <cfRule type="cellIs" dxfId="6161" priority="3838" stopIfTrue="1" operator="greaterThan">
      <formula>0</formula>
    </cfRule>
  </conditionalFormatting>
  <conditionalFormatting sqref="P27:Q27">
    <cfRule type="cellIs" dxfId="6160" priority="3835" stopIfTrue="1" operator="lessThan">
      <formula>0</formula>
    </cfRule>
    <cfRule type="cellIs" dxfId="6159" priority="3836" stopIfTrue="1" operator="greaterThan">
      <formula>0</formula>
    </cfRule>
  </conditionalFormatting>
  <conditionalFormatting sqref="P27:Q27">
    <cfRule type="cellIs" dxfId="6158" priority="3833" stopIfTrue="1" operator="lessThan">
      <formula>0</formula>
    </cfRule>
    <cfRule type="cellIs" dxfId="6157" priority="3834" stopIfTrue="1" operator="greaterThan">
      <formula>0</formula>
    </cfRule>
  </conditionalFormatting>
  <conditionalFormatting sqref="P27:Q27">
    <cfRule type="cellIs" dxfId="6156" priority="3831" stopIfTrue="1" operator="lessThan">
      <formula>0</formula>
    </cfRule>
    <cfRule type="cellIs" dxfId="6155" priority="3832" stopIfTrue="1" operator="greaterThan">
      <formula>0</formula>
    </cfRule>
  </conditionalFormatting>
  <conditionalFormatting sqref="P27:Q27">
    <cfRule type="cellIs" dxfId="6154" priority="3829" stopIfTrue="1" operator="lessThan">
      <formula>0</formula>
    </cfRule>
    <cfRule type="cellIs" dxfId="6153" priority="3830" stopIfTrue="1" operator="greaterThan">
      <formula>0</formula>
    </cfRule>
  </conditionalFormatting>
  <conditionalFormatting sqref="P27:Q27">
    <cfRule type="cellIs" dxfId="6152" priority="3827" stopIfTrue="1" operator="lessThan">
      <formula>0</formula>
    </cfRule>
    <cfRule type="cellIs" dxfId="6151" priority="3828" stopIfTrue="1" operator="greaterThan">
      <formula>0</formula>
    </cfRule>
  </conditionalFormatting>
  <conditionalFormatting sqref="P27:Q27">
    <cfRule type="cellIs" dxfId="6150" priority="3825" stopIfTrue="1" operator="lessThan">
      <formula>0</formula>
    </cfRule>
    <cfRule type="cellIs" dxfId="6149" priority="3826" stopIfTrue="1" operator="greaterThan">
      <formula>0</formula>
    </cfRule>
  </conditionalFormatting>
  <conditionalFormatting sqref="P27:Q27">
    <cfRule type="cellIs" dxfId="6148" priority="3823" stopIfTrue="1" operator="lessThan">
      <formula>0</formula>
    </cfRule>
    <cfRule type="cellIs" dxfId="6147" priority="3824" stopIfTrue="1" operator="greaterThan">
      <formula>0</formula>
    </cfRule>
  </conditionalFormatting>
  <conditionalFormatting sqref="P27:Q27">
    <cfRule type="cellIs" dxfId="6146" priority="3821" stopIfTrue="1" operator="lessThan">
      <formula>0</formula>
    </cfRule>
    <cfRule type="cellIs" dxfId="6145" priority="3822" stopIfTrue="1" operator="greaterThan">
      <formula>0</formula>
    </cfRule>
  </conditionalFormatting>
  <conditionalFormatting sqref="P27:Q27">
    <cfRule type="cellIs" dxfId="6144" priority="3819" stopIfTrue="1" operator="lessThan">
      <formula>0</formula>
    </cfRule>
    <cfRule type="cellIs" dxfId="6143" priority="3820" stopIfTrue="1" operator="greaterThan">
      <formula>0</formula>
    </cfRule>
  </conditionalFormatting>
  <conditionalFormatting sqref="P27:Q27">
    <cfRule type="cellIs" dxfId="6142" priority="3817" stopIfTrue="1" operator="lessThan">
      <formula>0</formula>
    </cfRule>
    <cfRule type="cellIs" dxfId="6141" priority="3818" stopIfTrue="1" operator="greaterThan">
      <formula>0</formula>
    </cfRule>
  </conditionalFormatting>
  <conditionalFormatting sqref="P27:Q27">
    <cfRule type="cellIs" dxfId="6140" priority="3815" stopIfTrue="1" operator="lessThan">
      <formula>0</formula>
    </cfRule>
    <cfRule type="cellIs" dxfId="6139" priority="3816" stopIfTrue="1" operator="greaterThan">
      <formula>0</formula>
    </cfRule>
  </conditionalFormatting>
  <conditionalFormatting sqref="P27:Q27">
    <cfRule type="cellIs" dxfId="6138" priority="3813" stopIfTrue="1" operator="lessThan">
      <formula>0</formula>
    </cfRule>
    <cfRule type="cellIs" dxfId="6137" priority="3814" stopIfTrue="1" operator="greaterThan">
      <formula>0</formula>
    </cfRule>
  </conditionalFormatting>
  <conditionalFormatting sqref="P29:Q29">
    <cfRule type="cellIs" dxfId="6136" priority="3811" stopIfTrue="1" operator="lessThan">
      <formula>0</formula>
    </cfRule>
    <cfRule type="cellIs" dxfId="6135" priority="3812" stopIfTrue="1" operator="greaterThan">
      <formula>0</formula>
    </cfRule>
  </conditionalFormatting>
  <conditionalFormatting sqref="P29:Q29">
    <cfRule type="cellIs" dxfId="6134" priority="3809" stopIfTrue="1" operator="lessThan">
      <formula>0</formula>
    </cfRule>
    <cfRule type="cellIs" dxfId="6133" priority="3810" stopIfTrue="1" operator="greaterThan">
      <formula>0</formula>
    </cfRule>
  </conditionalFormatting>
  <conditionalFormatting sqref="P29:Q29">
    <cfRule type="cellIs" dxfId="6132" priority="3807" stopIfTrue="1" operator="lessThan">
      <formula>0</formula>
    </cfRule>
    <cfRule type="cellIs" dxfId="6131" priority="3808" stopIfTrue="1" operator="greaterThan">
      <formula>0</formula>
    </cfRule>
  </conditionalFormatting>
  <conditionalFormatting sqref="P29:Q29">
    <cfRule type="cellIs" dxfId="6130" priority="3805" stopIfTrue="1" operator="lessThan">
      <formula>0</formula>
    </cfRule>
    <cfRule type="cellIs" dxfId="6129" priority="3806" stopIfTrue="1" operator="greaterThan">
      <formula>0</formula>
    </cfRule>
  </conditionalFormatting>
  <conditionalFormatting sqref="P29:Q29">
    <cfRule type="cellIs" dxfId="6128" priority="3803" stopIfTrue="1" operator="lessThan">
      <formula>0</formula>
    </cfRule>
    <cfRule type="cellIs" dxfId="6127" priority="3804" stopIfTrue="1" operator="greaterThan">
      <formula>0</formula>
    </cfRule>
  </conditionalFormatting>
  <conditionalFormatting sqref="P29:Q29">
    <cfRule type="cellIs" dxfId="6126" priority="3801" stopIfTrue="1" operator="lessThan">
      <formula>0</formula>
    </cfRule>
    <cfRule type="cellIs" dxfId="6125" priority="3802" stopIfTrue="1" operator="greaterThan">
      <formula>0</formula>
    </cfRule>
  </conditionalFormatting>
  <conditionalFormatting sqref="P29:Q29">
    <cfRule type="cellIs" dxfId="6124" priority="3799" stopIfTrue="1" operator="lessThan">
      <formula>0</formula>
    </cfRule>
    <cfRule type="cellIs" dxfId="6123" priority="3800" stopIfTrue="1" operator="greaterThan">
      <formula>0</formula>
    </cfRule>
  </conditionalFormatting>
  <conditionalFormatting sqref="P29:Q29">
    <cfRule type="cellIs" dxfId="6122" priority="3797" stopIfTrue="1" operator="lessThan">
      <formula>0</formula>
    </cfRule>
    <cfRule type="cellIs" dxfId="6121" priority="3798" stopIfTrue="1" operator="greaterThan">
      <formula>0</formula>
    </cfRule>
  </conditionalFormatting>
  <conditionalFormatting sqref="P29:Q29">
    <cfRule type="cellIs" dxfId="6120" priority="3795" stopIfTrue="1" operator="lessThan">
      <formula>0</formula>
    </cfRule>
    <cfRule type="cellIs" dxfId="6119" priority="3796" stopIfTrue="1" operator="greaterThan">
      <formula>0</formula>
    </cfRule>
  </conditionalFormatting>
  <conditionalFormatting sqref="P29:Q29">
    <cfRule type="cellIs" dxfId="6118" priority="3793" stopIfTrue="1" operator="lessThan">
      <formula>0</formula>
    </cfRule>
    <cfRule type="cellIs" dxfId="6117" priority="3794" stopIfTrue="1" operator="greaterThan">
      <formula>0</formula>
    </cfRule>
  </conditionalFormatting>
  <conditionalFormatting sqref="P29:Q29">
    <cfRule type="cellIs" dxfId="6116" priority="3791" stopIfTrue="1" operator="lessThan">
      <formula>0</formula>
    </cfRule>
    <cfRule type="cellIs" dxfId="6115" priority="3792" stopIfTrue="1" operator="greaterThan">
      <formula>0</formula>
    </cfRule>
  </conditionalFormatting>
  <conditionalFormatting sqref="P29:Q29">
    <cfRule type="cellIs" dxfId="6114" priority="3789" stopIfTrue="1" operator="lessThan">
      <formula>0</formula>
    </cfRule>
    <cfRule type="cellIs" dxfId="6113" priority="3790" stopIfTrue="1" operator="greaterThan">
      <formula>0</formula>
    </cfRule>
  </conditionalFormatting>
  <conditionalFormatting sqref="P29:Q29">
    <cfRule type="cellIs" dxfId="6112" priority="3787" stopIfTrue="1" operator="lessThan">
      <formula>0</formula>
    </cfRule>
    <cfRule type="cellIs" dxfId="6111" priority="3788" stopIfTrue="1" operator="greaterThan">
      <formula>0</formula>
    </cfRule>
  </conditionalFormatting>
  <conditionalFormatting sqref="P29:Q29">
    <cfRule type="cellIs" dxfId="6110" priority="3785" stopIfTrue="1" operator="lessThan">
      <formula>0</formula>
    </cfRule>
    <cfRule type="cellIs" dxfId="6109" priority="3786" stopIfTrue="1" operator="greaterThan">
      <formula>0</formula>
    </cfRule>
  </conditionalFormatting>
  <conditionalFormatting sqref="P29:Q29">
    <cfRule type="cellIs" dxfId="6108" priority="3783" stopIfTrue="1" operator="lessThan">
      <formula>0</formula>
    </cfRule>
    <cfRule type="cellIs" dxfId="6107" priority="3784" stopIfTrue="1" operator="greaterThan">
      <formula>0</formula>
    </cfRule>
  </conditionalFormatting>
  <conditionalFormatting sqref="P29:Q29">
    <cfRule type="cellIs" dxfId="6106" priority="3781" stopIfTrue="1" operator="lessThan">
      <formula>0</formula>
    </cfRule>
    <cfRule type="cellIs" dxfId="6105" priority="3782" stopIfTrue="1" operator="greaterThan">
      <formula>0</formula>
    </cfRule>
  </conditionalFormatting>
  <conditionalFormatting sqref="P29:Q29">
    <cfRule type="cellIs" dxfId="6104" priority="3779" stopIfTrue="1" operator="lessThan">
      <formula>0</formula>
    </cfRule>
    <cfRule type="cellIs" dxfId="6103" priority="3780" stopIfTrue="1" operator="greaterThan">
      <formula>0</formula>
    </cfRule>
  </conditionalFormatting>
  <conditionalFormatting sqref="P29:Q29">
    <cfRule type="cellIs" dxfId="6102" priority="3777" stopIfTrue="1" operator="lessThan">
      <formula>0</formula>
    </cfRule>
    <cfRule type="cellIs" dxfId="6101" priority="3778" stopIfTrue="1" operator="greaterThan">
      <formula>0</formula>
    </cfRule>
  </conditionalFormatting>
  <conditionalFormatting sqref="P29:Q29">
    <cfRule type="cellIs" dxfId="6100" priority="3775" stopIfTrue="1" operator="lessThan">
      <formula>0</formula>
    </cfRule>
    <cfRule type="cellIs" dxfId="6099" priority="3776" stopIfTrue="1" operator="greaterThan">
      <formula>0</formula>
    </cfRule>
  </conditionalFormatting>
  <conditionalFormatting sqref="P29:Q29">
    <cfRule type="cellIs" dxfId="6098" priority="3773" stopIfTrue="1" operator="lessThan">
      <formula>0</formula>
    </cfRule>
    <cfRule type="cellIs" dxfId="6097" priority="3774" stopIfTrue="1" operator="greaterThan">
      <formula>0</formula>
    </cfRule>
  </conditionalFormatting>
  <conditionalFormatting sqref="P31:Q31">
    <cfRule type="cellIs" dxfId="6096" priority="3771" stopIfTrue="1" operator="lessThan">
      <formula>0</formula>
    </cfRule>
    <cfRule type="cellIs" dxfId="6095" priority="3772" stopIfTrue="1" operator="greaterThan">
      <formula>0</formula>
    </cfRule>
  </conditionalFormatting>
  <conditionalFormatting sqref="P31:Q31">
    <cfRule type="cellIs" dxfId="6094" priority="3769" stopIfTrue="1" operator="lessThan">
      <formula>0</formula>
    </cfRule>
    <cfRule type="cellIs" dxfId="6093" priority="3770" stopIfTrue="1" operator="greaterThan">
      <formula>0</formula>
    </cfRule>
  </conditionalFormatting>
  <conditionalFormatting sqref="P31:Q31">
    <cfRule type="cellIs" dxfId="6092" priority="3767" stopIfTrue="1" operator="lessThan">
      <formula>0</formula>
    </cfRule>
    <cfRule type="cellIs" dxfId="6091" priority="3768" stopIfTrue="1" operator="greaterThan">
      <formula>0</formula>
    </cfRule>
  </conditionalFormatting>
  <conditionalFormatting sqref="P31:Q31">
    <cfRule type="cellIs" dxfId="6090" priority="3765" stopIfTrue="1" operator="lessThan">
      <formula>0</formula>
    </cfRule>
    <cfRule type="cellIs" dxfId="6089" priority="3766" stopIfTrue="1" operator="greaterThan">
      <formula>0</formula>
    </cfRule>
  </conditionalFormatting>
  <conditionalFormatting sqref="P31:Q31">
    <cfRule type="cellIs" dxfId="6088" priority="3763" stopIfTrue="1" operator="lessThan">
      <formula>0</formula>
    </cfRule>
    <cfRule type="cellIs" dxfId="6087" priority="3764" stopIfTrue="1" operator="greaterThan">
      <formula>0</formula>
    </cfRule>
  </conditionalFormatting>
  <conditionalFormatting sqref="P31:Q31">
    <cfRule type="cellIs" dxfId="6086" priority="3761" stopIfTrue="1" operator="lessThan">
      <formula>0</formula>
    </cfRule>
    <cfRule type="cellIs" dxfId="6085" priority="3762" stopIfTrue="1" operator="greaterThan">
      <formula>0</formula>
    </cfRule>
  </conditionalFormatting>
  <conditionalFormatting sqref="P31:Q31">
    <cfRule type="cellIs" dxfId="6084" priority="3759" stopIfTrue="1" operator="lessThan">
      <formula>0</formula>
    </cfRule>
    <cfRule type="cellIs" dxfId="6083" priority="3760" stopIfTrue="1" operator="greaterThan">
      <formula>0</formula>
    </cfRule>
  </conditionalFormatting>
  <conditionalFormatting sqref="P31:Q31">
    <cfRule type="cellIs" dxfId="6082" priority="3757" stopIfTrue="1" operator="lessThan">
      <formula>0</formula>
    </cfRule>
    <cfRule type="cellIs" dxfId="6081" priority="3758" stopIfTrue="1" operator="greaterThan">
      <formula>0</formula>
    </cfRule>
  </conditionalFormatting>
  <conditionalFormatting sqref="P31:Q31">
    <cfRule type="cellIs" dxfId="6080" priority="3755" stopIfTrue="1" operator="lessThan">
      <formula>0</formula>
    </cfRule>
    <cfRule type="cellIs" dxfId="6079" priority="3756" stopIfTrue="1" operator="greaterThan">
      <formula>0</formula>
    </cfRule>
  </conditionalFormatting>
  <conditionalFormatting sqref="P31:Q31">
    <cfRule type="cellIs" dxfId="6078" priority="3753" stopIfTrue="1" operator="lessThan">
      <formula>0</formula>
    </cfRule>
    <cfRule type="cellIs" dxfId="6077" priority="3754" stopIfTrue="1" operator="greaterThan">
      <formula>0</formula>
    </cfRule>
  </conditionalFormatting>
  <conditionalFormatting sqref="P31:Q31">
    <cfRule type="cellIs" dxfId="6076" priority="3751" stopIfTrue="1" operator="lessThan">
      <formula>0</formula>
    </cfRule>
    <cfRule type="cellIs" dxfId="6075" priority="3752" stopIfTrue="1" operator="greaterThan">
      <formula>0</formula>
    </cfRule>
  </conditionalFormatting>
  <conditionalFormatting sqref="P31:Q31">
    <cfRule type="cellIs" dxfId="6074" priority="3749" stopIfTrue="1" operator="lessThan">
      <formula>0</formula>
    </cfRule>
    <cfRule type="cellIs" dxfId="6073" priority="3750" stopIfTrue="1" operator="greaterThan">
      <formula>0</formula>
    </cfRule>
  </conditionalFormatting>
  <conditionalFormatting sqref="P31:Q31">
    <cfRule type="cellIs" dxfId="6072" priority="3747" stopIfTrue="1" operator="lessThan">
      <formula>0</formula>
    </cfRule>
    <cfRule type="cellIs" dxfId="6071" priority="3748" stopIfTrue="1" operator="greaterThan">
      <formula>0</formula>
    </cfRule>
  </conditionalFormatting>
  <conditionalFormatting sqref="P31:Q31">
    <cfRule type="cellIs" dxfId="6070" priority="3745" stopIfTrue="1" operator="lessThan">
      <formula>0</formula>
    </cfRule>
    <cfRule type="cellIs" dxfId="6069" priority="3746" stopIfTrue="1" operator="greaterThan">
      <formula>0</formula>
    </cfRule>
  </conditionalFormatting>
  <conditionalFormatting sqref="P31:Q31">
    <cfRule type="cellIs" dxfId="6068" priority="3743" stopIfTrue="1" operator="lessThan">
      <formula>0</formula>
    </cfRule>
    <cfRule type="cellIs" dxfId="6067" priority="3744" stopIfTrue="1" operator="greaterThan">
      <formula>0</formula>
    </cfRule>
  </conditionalFormatting>
  <conditionalFormatting sqref="P31:Q31">
    <cfRule type="cellIs" dxfId="6066" priority="3741" stopIfTrue="1" operator="lessThan">
      <formula>0</formula>
    </cfRule>
    <cfRule type="cellIs" dxfId="6065" priority="3742" stopIfTrue="1" operator="greaterThan">
      <formula>0</formula>
    </cfRule>
  </conditionalFormatting>
  <conditionalFormatting sqref="P31:Q31">
    <cfRule type="cellIs" dxfId="6064" priority="3739" stopIfTrue="1" operator="lessThan">
      <formula>0</formula>
    </cfRule>
    <cfRule type="cellIs" dxfId="6063" priority="3740" stopIfTrue="1" operator="greaterThan">
      <formula>0</formula>
    </cfRule>
  </conditionalFormatting>
  <conditionalFormatting sqref="P31:Q31">
    <cfRule type="cellIs" dxfId="6062" priority="3737" stopIfTrue="1" operator="lessThan">
      <formula>0</formula>
    </cfRule>
    <cfRule type="cellIs" dxfId="6061" priority="3738" stopIfTrue="1" operator="greaterThan">
      <formula>0</formula>
    </cfRule>
  </conditionalFormatting>
  <conditionalFormatting sqref="P31:Q31">
    <cfRule type="cellIs" dxfId="6060" priority="3735" stopIfTrue="1" operator="lessThan">
      <formula>0</formula>
    </cfRule>
    <cfRule type="cellIs" dxfId="6059" priority="3736" stopIfTrue="1" operator="greaterThan">
      <formula>0</formula>
    </cfRule>
  </conditionalFormatting>
  <conditionalFormatting sqref="P31:Q31">
    <cfRule type="cellIs" dxfId="6058" priority="3733" stopIfTrue="1" operator="lessThan">
      <formula>0</formula>
    </cfRule>
    <cfRule type="cellIs" dxfId="6057" priority="3734" stopIfTrue="1" operator="greaterThan">
      <formula>0</formula>
    </cfRule>
  </conditionalFormatting>
  <conditionalFormatting sqref="P33:Q33">
    <cfRule type="cellIs" dxfId="6056" priority="3731" stopIfTrue="1" operator="lessThan">
      <formula>0</formula>
    </cfRule>
    <cfRule type="cellIs" dxfId="6055" priority="3732" stopIfTrue="1" operator="greaterThan">
      <formula>0</formula>
    </cfRule>
  </conditionalFormatting>
  <conditionalFormatting sqref="P33:Q33">
    <cfRule type="cellIs" dxfId="6054" priority="3729" stopIfTrue="1" operator="lessThan">
      <formula>0</formula>
    </cfRule>
    <cfRule type="cellIs" dxfId="6053" priority="3730" stopIfTrue="1" operator="greaterThan">
      <formula>0</formula>
    </cfRule>
  </conditionalFormatting>
  <conditionalFormatting sqref="P33:Q33">
    <cfRule type="cellIs" dxfId="6052" priority="3727" stopIfTrue="1" operator="lessThan">
      <formula>0</formula>
    </cfRule>
    <cfRule type="cellIs" dxfId="6051" priority="3728" stopIfTrue="1" operator="greaterThan">
      <formula>0</formula>
    </cfRule>
  </conditionalFormatting>
  <conditionalFormatting sqref="P33:Q33">
    <cfRule type="cellIs" dxfId="6050" priority="3725" stopIfTrue="1" operator="lessThan">
      <formula>0</formula>
    </cfRule>
    <cfRule type="cellIs" dxfId="6049" priority="3726" stopIfTrue="1" operator="greaterThan">
      <formula>0</formula>
    </cfRule>
  </conditionalFormatting>
  <conditionalFormatting sqref="P33:Q33">
    <cfRule type="cellIs" dxfId="6048" priority="3723" stopIfTrue="1" operator="lessThan">
      <formula>0</formula>
    </cfRule>
    <cfRule type="cellIs" dxfId="6047" priority="3724" stopIfTrue="1" operator="greaterThan">
      <formula>0</formula>
    </cfRule>
  </conditionalFormatting>
  <conditionalFormatting sqref="P33:Q33">
    <cfRule type="cellIs" dxfId="6046" priority="3721" stopIfTrue="1" operator="lessThan">
      <formula>0</formula>
    </cfRule>
    <cfRule type="cellIs" dxfId="6045" priority="3722" stopIfTrue="1" operator="greaterThan">
      <formula>0</formula>
    </cfRule>
  </conditionalFormatting>
  <conditionalFormatting sqref="P33:Q33">
    <cfRule type="cellIs" dxfId="6044" priority="3719" stopIfTrue="1" operator="lessThan">
      <formula>0</formula>
    </cfRule>
    <cfRule type="cellIs" dxfId="6043" priority="3720" stopIfTrue="1" operator="greaterThan">
      <formula>0</formula>
    </cfRule>
  </conditionalFormatting>
  <conditionalFormatting sqref="P33:Q33">
    <cfRule type="cellIs" dxfId="6042" priority="3717" stopIfTrue="1" operator="lessThan">
      <formula>0</formula>
    </cfRule>
    <cfRule type="cellIs" dxfId="6041" priority="3718" stopIfTrue="1" operator="greaterThan">
      <formula>0</formula>
    </cfRule>
  </conditionalFormatting>
  <conditionalFormatting sqref="P33:Q33">
    <cfRule type="cellIs" dxfId="6040" priority="3715" stopIfTrue="1" operator="lessThan">
      <formula>0</formula>
    </cfRule>
    <cfRule type="cellIs" dxfId="6039" priority="3716" stopIfTrue="1" operator="greaterThan">
      <formula>0</formula>
    </cfRule>
  </conditionalFormatting>
  <conditionalFormatting sqref="P33:Q33">
    <cfRule type="cellIs" dxfId="6038" priority="3713" stopIfTrue="1" operator="lessThan">
      <formula>0</formula>
    </cfRule>
    <cfRule type="cellIs" dxfId="6037" priority="3714" stopIfTrue="1" operator="greaterThan">
      <formula>0</formula>
    </cfRule>
  </conditionalFormatting>
  <conditionalFormatting sqref="P33:Q33">
    <cfRule type="cellIs" dxfId="6036" priority="3711" stopIfTrue="1" operator="lessThan">
      <formula>0</formula>
    </cfRule>
    <cfRule type="cellIs" dxfId="6035" priority="3712" stopIfTrue="1" operator="greaterThan">
      <formula>0</formula>
    </cfRule>
  </conditionalFormatting>
  <conditionalFormatting sqref="P33:Q33">
    <cfRule type="cellIs" dxfId="6034" priority="3709" stopIfTrue="1" operator="lessThan">
      <formula>0</formula>
    </cfRule>
    <cfRule type="cellIs" dxfId="6033" priority="3710" stopIfTrue="1" operator="greaterThan">
      <formula>0</formula>
    </cfRule>
  </conditionalFormatting>
  <conditionalFormatting sqref="P33:Q33">
    <cfRule type="cellIs" dxfId="6032" priority="3707" stopIfTrue="1" operator="lessThan">
      <formula>0</formula>
    </cfRule>
    <cfRule type="cellIs" dxfId="6031" priority="3708" stopIfTrue="1" operator="greaterThan">
      <formula>0</formula>
    </cfRule>
  </conditionalFormatting>
  <conditionalFormatting sqref="P33:Q33">
    <cfRule type="cellIs" dxfId="6030" priority="3705" stopIfTrue="1" operator="lessThan">
      <formula>0</formula>
    </cfRule>
    <cfRule type="cellIs" dxfId="6029" priority="3706" stopIfTrue="1" operator="greaterThan">
      <formula>0</formula>
    </cfRule>
  </conditionalFormatting>
  <conditionalFormatting sqref="P33:Q33">
    <cfRule type="cellIs" dxfId="6028" priority="3703" stopIfTrue="1" operator="lessThan">
      <formula>0</formula>
    </cfRule>
    <cfRule type="cellIs" dxfId="6027" priority="3704" stopIfTrue="1" operator="greaterThan">
      <formula>0</formula>
    </cfRule>
  </conditionalFormatting>
  <conditionalFormatting sqref="P33:Q33">
    <cfRule type="cellIs" dxfId="6026" priority="3701" stopIfTrue="1" operator="lessThan">
      <formula>0</formula>
    </cfRule>
    <cfRule type="cellIs" dxfId="6025" priority="3702" stopIfTrue="1" operator="greaterThan">
      <formula>0</formula>
    </cfRule>
  </conditionalFormatting>
  <conditionalFormatting sqref="P33:Q33">
    <cfRule type="cellIs" dxfId="6024" priority="3699" stopIfTrue="1" operator="lessThan">
      <formula>0</formula>
    </cfRule>
    <cfRule type="cellIs" dxfId="6023" priority="3700" stopIfTrue="1" operator="greaterThan">
      <formula>0</formula>
    </cfRule>
  </conditionalFormatting>
  <conditionalFormatting sqref="P33:Q33">
    <cfRule type="cellIs" dxfId="6022" priority="3697" stopIfTrue="1" operator="lessThan">
      <formula>0</formula>
    </cfRule>
    <cfRule type="cellIs" dxfId="6021" priority="3698" stopIfTrue="1" operator="greaterThan">
      <formula>0</formula>
    </cfRule>
  </conditionalFormatting>
  <conditionalFormatting sqref="P33:Q33">
    <cfRule type="cellIs" dxfId="6020" priority="3695" stopIfTrue="1" operator="lessThan">
      <formula>0</formula>
    </cfRule>
    <cfRule type="cellIs" dxfId="6019" priority="3696" stopIfTrue="1" operator="greaterThan">
      <formula>0</formula>
    </cfRule>
  </conditionalFormatting>
  <conditionalFormatting sqref="P33:Q33">
    <cfRule type="cellIs" dxfId="6018" priority="3693" stopIfTrue="1" operator="lessThan">
      <formula>0</formula>
    </cfRule>
    <cfRule type="cellIs" dxfId="6017" priority="3694" stopIfTrue="1" operator="greaterThan">
      <formula>0</formula>
    </cfRule>
  </conditionalFormatting>
  <conditionalFormatting sqref="P35:Q35">
    <cfRule type="cellIs" dxfId="6016" priority="3691" stopIfTrue="1" operator="lessThan">
      <formula>0</formula>
    </cfRule>
    <cfRule type="cellIs" dxfId="6015" priority="3692" stopIfTrue="1" operator="greaterThan">
      <formula>0</formula>
    </cfRule>
  </conditionalFormatting>
  <conditionalFormatting sqref="P35:Q35">
    <cfRule type="cellIs" dxfId="6014" priority="3689" stopIfTrue="1" operator="lessThan">
      <formula>0</formula>
    </cfRule>
    <cfRule type="cellIs" dxfId="6013" priority="3690" stopIfTrue="1" operator="greaterThan">
      <formula>0</formula>
    </cfRule>
  </conditionalFormatting>
  <conditionalFormatting sqref="P35:Q35">
    <cfRule type="cellIs" dxfId="6012" priority="3687" stopIfTrue="1" operator="lessThan">
      <formula>0</formula>
    </cfRule>
    <cfRule type="cellIs" dxfId="6011" priority="3688" stopIfTrue="1" operator="greaterThan">
      <formula>0</formula>
    </cfRule>
  </conditionalFormatting>
  <conditionalFormatting sqref="P35:Q35">
    <cfRule type="cellIs" dxfId="6010" priority="3685" stopIfTrue="1" operator="lessThan">
      <formula>0</formula>
    </cfRule>
    <cfRule type="cellIs" dxfId="6009" priority="3686" stopIfTrue="1" operator="greaterThan">
      <formula>0</formula>
    </cfRule>
  </conditionalFormatting>
  <conditionalFormatting sqref="P35:Q35">
    <cfRule type="cellIs" dxfId="6008" priority="3683" stopIfTrue="1" operator="lessThan">
      <formula>0</formula>
    </cfRule>
    <cfRule type="cellIs" dxfId="6007" priority="3684" stopIfTrue="1" operator="greaterThan">
      <formula>0</formula>
    </cfRule>
  </conditionalFormatting>
  <conditionalFormatting sqref="P35:Q35">
    <cfRule type="cellIs" dxfId="6006" priority="3681" stopIfTrue="1" operator="lessThan">
      <formula>0</formula>
    </cfRule>
    <cfRule type="cellIs" dxfId="6005" priority="3682" stopIfTrue="1" operator="greaterThan">
      <formula>0</formula>
    </cfRule>
  </conditionalFormatting>
  <conditionalFormatting sqref="P35:Q35">
    <cfRule type="cellIs" dxfId="6004" priority="3679" stopIfTrue="1" operator="lessThan">
      <formula>0</formula>
    </cfRule>
    <cfRule type="cellIs" dxfId="6003" priority="3680" stopIfTrue="1" operator="greaterThan">
      <formula>0</formula>
    </cfRule>
  </conditionalFormatting>
  <conditionalFormatting sqref="P35:Q35">
    <cfRule type="cellIs" dxfId="6002" priority="3677" stopIfTrue="1" operator="lessThan">
      <formula>0</formula>
    </cfRule>
    <cfRule type="cellIs" dxfId="6001" priority="3678" stopIfTrue="1" operator="greaterThan">
      <formula>0</formula>
    </cfRule>
  </conditionalFormatting>
  <conditionalFormatting sqref="P35:Q35">
    <cfRule type="cellIs" dxfId="6000" priority="3675" stopIfTrue="1" operator="lessThan">
      <formula>0</formula>
    </cfRule>
    <cfRule type="cellIs" dxfId="5999" priority="3676" stopIfTrue="1" operator="greaterThan">
      <formula>0</formula>
    </cfRule>
  </conditionalFormatting>
  <conditionalFormatting sqref="P35:Q35">
    <cfRule type="cellIs" dxfId="5998" priority="3673" stopIfTrue="1" operator="lessThan">
      <formula>0</formula>
    </cfRule>
    <cfRule type="cellIs" dxfId="5997" priority="3674" stopIfTrue="1" operator="greaterThan">
      <formula>0</formula>
    </cfRule>
  </conditionalFormatting>
  <conditionalFormatting sqref="P35:Q35">
    <cfRule type="cellIs" dxfId="5996" priority="3671" stopIfTrue="1" operator="lessThan">
      <formula>0</formula>
    </cfRule>
    <cfRule type="cellIs" dxfId="5995" priority="3672" stopIfTrue="1" operator="greaterThan">
      <formula>0</formula>
    </cfRule>
  </conditionalFormatting>
  <conditionalFormatting sqref="P35:Q35">
    <cfRule type="cellIs" dxfId="5994" priority="3669" stopIfTrue="1" operator="lessThan">
      <formula>0</formula>
    </cfRule>
    <cfRule type="cellIs" dxfId="5993" priority="3670" stopIfTrue="1" operator="greaterThan">
      <formula>0</formula>
    </cfRule>
  </conditionalFormatting>
  <conditionalFormatting sqref="P35:Q35">
    <cfRule type="cellIs" dxfId="5992" priority="3667" stopIfTrue="1" operator="lessThan">
      <formula>0</formula>
    </cfRule>
    <cfRule type="cellIs" dxfId="5991" priority="3668" stopIfTrue="1" operator="greaterThan">
      <formula>0</formula>
    </cfRule>
  </conditionalFormatting>
  <conditionalFormatting sqref="P35:Q35">
    <cfRule type="cellIs" dxfId="5990" priority="3665" stopIfTrue="1" operator="lessThan">
      <formula>0</formula>
    </cfRule>
    <cfRule type="cellIs" dxfId="5989" priority="3666" stopIfTrue="1" operator="greaterThan">
      <formula>0</formula>
    </cfRule>
  </conditionalFormatting>
  <conditionalFormatting sqref="P35:Q35">
    <cfRule type="cellIs" dxfId="5988" priority="3663" stopIfTrue="1" operator="lessThan">
      <formula>0</formula>
    </cfRule>
    <cfRule type="cellIs" dxfId="5987" priority="3664" stopIfTrue="1" operator="greaterThan">
      <formula>0</formula>
    </cfRule>
  </conditionalFormatting>
  <conditionalFormatting sqref="P35:Q35">
    <cfRule type="cellIs" dxfId="5986" priority="3661" stopIfTrue="1" operator="lessThan">
      <formula>0</formula>
    </cfRule>
    <cfRule type="cellIs" dxfId="5985" priority="3662" stopIfTrue="1" operator="greaterThan">
      <formula>0</formula>
    </cfRule>
  </conditionalFormatting>
  <conditionalFormatting sqref="P35:Q35">
    <cfRule type="cellIs" dxfId="5984" priority="3659" stopIfTrue="1" operator="lessThan">
      <formula>0</formula>
    </cfRule>
    <cfRule type="cellIs" dxfId="5983" priority="3660" stopIfTrue="1" operator="greaterThan">
      <formula>0</formula>
    </cfRule>
  </conditionalFormatting>
  <conditionalFormatting sqref="P35:Q35">
    <cfRule type="cellIs" dxfId="5982" priority="3657" stopIfTrue="1" operator="lessThan">
      <formula>0</formula>
    </cfRule>
    <cfRule type="cellIs" dxfId="5981" priority="3658" stopIfTrue="1" operator="greaterThan">
      <formula>0</formula>
    </cfRule>
  </conditionalFormatting>
  <conditionalFormatting sqref="P35:Q35">
    <cfRule type="cellIs" dxfId="5980" priority="3655" stopIfTrue="1" operator="lessThan">
      <formula>0</formula>
    </cfRule>
    <cfRule type="cellIs" dxfId="5979" priority="3656" stopIfTrue="1" operator="greaterThan">
      <formula>0</formula>
    </cfRule>
  </conditionalFormatting>
  <conditionalFormatting sqref="P35:Q35">
    <cfRule type="cellIs" dxfId="5978" priority="3653" stopIfTrue="1" operator="lessThan">
      <formula>0</formula>
    </cfRule>
    <cfRule type="cellIs" dxfId="5977" priority="3654" stopIfTrue="1" operator="greaterThan">
      <formula>0</formula>
    </cfRule>
  </conditionalFormatting>
  <conditionalFormatting sqref="P37:Q37">
    <cfRule type="cellIs" dxfId="5976" priority="3651" stopIfTrue="1" operator="lessThan">
      <formula>0</formula>
    </cfRule>
    <cfRule type="cellIs" dxfId="5975" priority="3652" stopIfTrue="1" operator="greaterThan">
      <formula>0</formula>
    </cfRule>
  </conditionalFormatting>
  <conditionalFormatting sqref="P37:Q37">
    <cfRule type="cellIs" dxfId="5974" priority="3649" stopIfTrue="1" operator="lessThan">
      <formula>0</formula>
    </cfRule>
    <cfRule type="cellIs" dxfId="5973" priority="3650" stopIfTrue="1" operator="greaterThan">
      <formula>0</formula>
    </cfRule>
  </conditionalFormatting>
  <conditionalFormatting sqref="P37:Q37">
    <cfRule type="cellIs" dxfId="5972" priority="3647" stopIfTrue="1" operator="lessThan">
      <formula>0</formula>
    </cfRule>
    <cfRule type="cellIs" dxfId="5971" priority="3648" stopIfTrue="1" operator="greaterThan">
      <formula>0</formula>
    </cfRule>
  </conditionalFormatting>
  <conditionalFormatting sqref="P37:Q37">
    <cfRule type="cellIs" dxfId="5970" priority="3645" stopIfTrue="1" operator="lessThan">
      <formula>0</formula>
    </cfRule>
    <cfRule type="cellIs" dxfId="5969" priority="3646" stopIfTrue="1" operator="greaterThan">
      <formula>0</formula>
    </cfRule>
  </conditionalFormatting>
  <conditionalFormatting sqref="P37:Q37">
    <cfRule type="cellIs" dxfId="5968" priority="3643" stopIfTrue="1" operator="lessThan">
      <formula>0</formula>
    </cfRule>
    <cfRule type="cellIs" dxfId="5967" priority="3644" stopIfTrue="1" operator="greaterThan">
      <formula>0</formula>
    </cfRule>
  </conditionalFormatting>
  <conditionalFormatting sqref="P37:Q37">
    <cfRule type="cellIs" dxfId="5966" priority="3641" stopIfTrue="1" operator="lessThan">
      <formula>0</formula>
    </cfRule>
    <cfRule type="cellIs" dxfId="5965" priority="3642" stopIfTrue="1" operator="greaterThan">
      <formula>0</formula>
    </cfRule>
  </conditionalFormatting>
  <conditionalFormatting sqref="P37:Q37">
    <cfRule type="cellIs" dxfId="5964" priority="3639" stopIfTrue="1" operator="lessThan">
      <formula>0</formula>
    </cfRule>
    <cfRule type="cellIs" dxfId="5963" priority="3640" stopIfTrue="1" operator="greaterThan">
      <formula>0</formula>
    </cfRule>
  </conditionalFormatting>
  <conditionalFormatting sqref="P37:Q37">
    <cfRule type="cellIs" dxfId="5962" priority="3637" stopIfTrue="1" operator="lessThan">
      <formula>0</formula>
    </cfRule>
    <cfRule type="cellIs" dxfId="5961" priority="3638" stopIfTrue="1" operator="greaterThan">
      <formula>0</formula>
    </cfRule>
  </conditionalFormatting>
  <conditionalFormatting sqref="P37:Q37">
    <cfRule type="cellIs" dxfId="5960" priority="3635" stopIfTrue="1" operator="lessThan">
      <formula>0</formula>
    </cfRule>
    <cfRule type="cellIs" dxfId="5959" priority="3636" stopIfTrue="1" operator="greaterThan">
      <formula>0</formula>
    </cfRule>
  </conditionalFormatting>
  <conditionalFormatting sqref="P37:Q37">
    <cfRule type="cellIs" dxfId="5958" priority="3633" stopIfTrue="1" operator="lessThan">
      <formula>0</formula>
    </cfRule>
    <cfRule type="cellIs" dxfId="5957" priority="3634" stopIfTrue="1" operator="greaterThan">
      <formula>0</formula>
    </cfRule>
  </conditionalFormatting>
  <conditionalFormatting sqref="P37:Q37">
    <cfRule type="cellIs" dxfId="5956" priority="3631" stopIfTrue="1" operator="lessThan">
      <formula>0</formula>
    </cfRule>
    <cfRule type="cellIs" dxfId="5955" priority="3632" stopIfTrue="1" operator="greaterThan">
      <formula>0</formula>
    </cfRule>
  </conditionalFormatting>
  <conditionalFormatting sqref="P37:Q37">
    <cfRule type="cellIs" dxfId="5954" priority="3629" stopIfTrue="1" operator="lessThan">
      <formula>0</formula>
    </cfRule>
    <cfRule type="cellIs" dxfId="5953" priority="3630" stopIfTrue="1" operator="greaterThan">
      <formula>0</formula>
    </cfRule>
  </conditionalFormatting>
  <conditionalFormatting sqref="P37:Q37">
    <cfRule type="cellIs" dxfId="5952" priority="3627" stopIfTrue="1" operator="lessThan">
      <formula>0</formula>
    </cfRule>
    <cfRule type="cellIs" dxfId="5951" priority="3628" stopIfTrue="1" operator="greaterThan">
      <formula>0</formula>
    </cfRule>
  </conditionalFormatting>
  <conditionalFormatting sqref="P37:Q37">
    <cfRule type="cellIs" dxfId="5950" priority="3625" stopIfTrue="1" operator="lessThan">
      <formula>0</formula>
    </cfRule>
    <cfRule type="cellIs" dxfId="5949" priority="3626" stopIfTrue="1" operator="greaterThan">
      <formula>0</formula>
    </cfRule>
  </conditionalFormatting>
  <conditionalFormatting sqref="P37:Q37">
    <cfRule type="cellIs" dxfId="5948" priority="3623" stopIfTrue="1" operator="lessThan">
      <formula>0</formula>
    </cfRule>
    <cfRule type="cellIs" dxfId="5947" priority="3624" stopIfTrue="1" operator="greaterThan">
      <formula>0</formula>
    </cfRule>
  </conditionalFormatting>
  <conditionalFormatting sqref="P37:Q37">
    <cfRule type="cellIs" dxfId="5946" priority="3621" stopIfTrue="1" operator="lessThan">
      <formula>0</formula>
    </cfRule>
    <cfRule type="cellIs" dxfId="5945" priority="3622" stopIfTrue="1" operator="greaterThan">
      <formula>0</formula>
    </cfRule>
  </conditionalFormatting>
  <conditionalFormatting sqref="P37:Q37">
    <cfRule type="cellIs" dxfId="5944" priority="3619" stopIfTrue="1" operator="lessThan">
      <formula>0</formula>
    </cfRule>
    <cfRule type="cellIs" dxfId="5943" priority="3620" stopIfTrue="1" operator="greaterThan">
      <formula>0</formula>
    </cfRule>
  </conditionalFormatting>
  <conditionalFormatting sqref="P37:Q37">
    <cfRule type="cellIs" dxfId="5942" priority="3617" stopIfTrue="1" operator="lessThan">
      <formula>0</formula>
    </cfRule>
    <cfRule type="cellIs" dxfId="5941" priority="3618" stopIfTrue="1" operator="greaterThan">
      <formula>0</formula>
    </cfRule>
  </conditionalFormatting>
  <conditionalFormatting sqref="P37:Q37">
    <cfRule type="cellIs" dxfId="5940" priority="3615" stopIfTrue="1" operator="lessThan">
      <formula>0</formula>
    </cfRule>
    <cfRule type="cellIs" dxfId="5939" priority="3616" stopIfTrue="1" operator="greaterThan">
      <formula>0</formula>
    </cfRule>
  </conditionalFormatting>
  <conditionalFormatting sqref="P37:Q37">
    <cfRule type="cellIs" dxfId="5938" priority="3613" stopIfTrue="1" operator="lessThan">
      <formula>0</formula>
    </cfRule>
    <cfRule type="cellIs" dxfId="5937" priority="3614" stopIfTrue="1" operator="greaterThan">
      <formula>0</formula>
    </cfRule>
  </conditionalFormatting>
  <conditionalFormatting sqref="P39:Q39">
    <cfRule type="cellIs" dxfId="5936" priority="3611" stopIfTrue="1" operator="lessThan">
      <formula>0</formula>
    </cfRule>
    <cfRule type="cellIs" dxfId="5935" priority="3612" stopIfTrue="1" operator="greaterThan">
      <formula>0</formula>
    </cfRule>
  </conditionalFormatting>
  <conditionalFormatting sqref="P39:Q39">
    <cfRule type="cellIs" dxfId="5934" priority="3609" stopIfTrue="1" operator="lessThan">
      <formula>0</formula>
    </cfRule>
    <cfRule type="cellIs" dxfId="5933" priority="3610" stopIfTrue="1" operator="greaterThan">
      <formula>0</formula>
    </cfRule>
  </conditionalFormatting>
  <conditionalFormatting sqref="P39:Q39">
    <cfRule type="cellIs" dxfId="5932" priority="3607" stopIfTrue="1" operator="lessThan">
      <formula>0</formula>
    </cfRule>
    <cfRule type="cellIs" dxfId="5931" priority="3608" stopIfTrue="1" operator="greaterThan">
      <formula>0</formula>
    </cfRule>
  </conditionalFormatting>
  <conditionalFormatting sqref="P39:Q39">
    <cfRule type="cellIs" dxfId="5930" priority="3605" stopIfTrue="1" operator="lessThan">
      <formula>0</formula>
    </cfRule>
    <cfRule type="cellIs" dxfId="5929" priority="3606" stopIfTrue="1" operator="greaterThan">
      <formula>0</formula>
    </cfRule>
  </conditionalFormatting>
  <conditionalFormatting sqref="P39:Q39">
    <cfRule type="cellIs" dxfId="5928" priority="3603" stopIfTrue="1" operator="lessThan">
      <formula>0</formula>
    </cfRule>
    <cfRule type="cellIs" dxfId="5927" priority="3604" stopIfTrue="1" operator="greaterThan">
      <formula>0</formula>
    </cfRule>
  </conditionalFormatting>
  <conditionalFormatting sqref="P39:Q39">
    <cfRule type="cellIs" dxfId="5926" priority="3601" stopIfTrue="1" operator="lessThan">
      <formula>0</formula>
    </cfRule>
    <cfRule type="cellIs" dxfId="5925" priority="3602" stopIfTrue="1" operator="greaterThan">
      <formula>0</formula>
    </cfRule>
  </conditionalFormatting>
  <conditionalFormatting sqref="P39:Q39">
    <cfRule type="cellIs" dxfId="5924" priority="3599" stopIfTrue="1" operator="lessThan">
      <formula>0</formula>
    </cfRule>
    <cfRule type="cellIs" dxfId="5923" priority="3600" stopIfTrue="1" operator="greaterThan">
      <formula>0</formula>
    </cfRule>
  </conditionalFormatting>
  <conditionalFormatting sqref="P39:Q39">
    <cfRule type="cellIs" dxfId="5922" priority="3597" stopIfTrue="1" operator="lessThan">
      <formula>0</formula>
    </cfRule>
    <cfRule type="cellIs" dxfId="5921" priority="3598" stopIfTrue="1" operator="greaterThan">
      <formula>0</formula>
    </cfRule>
  </conditionalFormatting>
  <conditionalFormatting sqref="P39:Q39">
    <cfRule type="cellIs" dxfId="5920" priority="3595" stopIfTrue="1" operator="lessThan">
      <formula>0</formula>
    </cfRule>
    <cfRule type="cellIs" dxfId="5919" priority="3596" stopIfTrue="1" operator="greaterThan">
      <formula>0</formula>
    </cfRule>
  </conditionalFormatting>
  <conditionalFormatting sqref="P39:Q39">
    <cfRule type="cellIs" dxfId="5918" priority="3593" stopIfTrue="1" operator="lessThan">
      <formula>0</formula>
    </cfRule>
    <cfRule type="cellIs" dxfId="5917" priority="3594" stopIfTrue="1" operator="greaterThan">
      <formula>0</formula>
    </cfRule>
  </conditionalFormatting>
  <conditionalFormatting sqref="P39:Q39">
    <cfRule type="cellIs" dxfId="5916" priority="3591" stopIfTrue="1" operator="lessThan">
      <formula>0</formula>
    </cfRule>
    <cfRule type="cellIs" dxfId="5915" priority="3592" stopIfTrue="1" operator="greaterThan">
      <formula>0</formula>
    </cfRule>
  </conditionalFormatting>
  <conditionalFormatting sqref="P39:Q39">
    <cfRule type="cellIs" dxfId="5914" priority="3589" stopIfTrue="1" operator="lessThan">
      <formula>0</formula>
    </cfRule>
    <cfRule type="cellIs" dxfId="5913" priority="3590" stopIfTrue="1" operator="greaterThan">
      <formula>0</formula>
    </cfRule>
  </conditionalFormatting>
  <conditionalFormatting sqref="P39:Q39">
    <cfRule type="cellIs" dxfId="5912" priority="3587" stopIfTrue="1" operator="lessThan">
      <formula>0</formula>
    </cfRule>
    <cfRule type="cellIs" dxfId="5911" priority="3588" stopIfTrue="1" operator="greaterThan">
      <formula>0</formula>
    </cfRule>
  </conditionalFormatting>
  <conditionalFormatting sqref="P39:Q39">
    <cfRule type="cellIs" dxfId="5910" priority="3585" stopIfTrue="1" operator="lessThan">
      <formula>0</formula>
    </cfRule>
    <cfRule type="cellIs" dxfId="5909" priority="3586" stopIfTrue="1" operator="greaterThan">
      <formula>0</formula>
    </cfRule>
  </conditionalFormatting>
  <conditionalFormatting sqref="P39:Q39">
    <cfRule type="cellIs" dxfId="5908" priority="3583" stopIfTrue="1" operator="lessThan">
      <formula>0</formula>
    </cfRule>
    <cfRule type="cellIs" dxfId="5907" priority="3584" stopIfTrue="1" operator="greaterThan">
      <formula>0</formula>
    </cfRule>
  </conditionalFormatting>
  <conditionalFormatting sqref="P39:Q39">
    <cfRule type="cellIs" dxfId="5906" priority="3581" stopIfTrue="1" operator="lessThan">
      <formula>0</formula>
    </cfRule>
    <cfRule type="cellIs" dxfId="5905" priority="3582" stopIfTrue="1" operator="greaterThan">
      <formula>0</formula>
    </cfRule>
  </conditionalFormatting>
  <conditionalFormatting sqref="P39:Q39">
    <cfRule type="cellIs" dxfId="5904" priority="3579" stopIfTrue="1" operator="lessThan">
      <formula>0</formula>
    </cfRule>
    <cfRule type="cellIs" dxfId="5903" priority="3580" stopIfTrue="1" operator="greaterThan">
      <formula>0</formula>
    </cfRule>
  </conditionalFormatting>
  <conditionalFormatting sqref="P39:Q39">
    <cfRule type="cellIs" dxfId="5902" priority="3577" stopIfTrue="1" operator="lessThan">
      <formula>0</formula>
    </cfRule>
    <cfRule type="cellIs" dxfId="5901" priority="3578" stopIfTrue="1" operator="greaterThan">
      <formula>0</formula>
    </cfRule>
  </conditionalFormatting>
  <conditionalFormatting sqref="P39:Q39">
    <cfRule type="cellIs" dxfId="5900" priority="3575" stopIfTrue="1" operator="lessThan">
      <formula>0</formula>
    </cfRule>
    <cfRule type="cellIs" dxfId="5899" priority="3576" stopIfTrue="1" operator="greaterThan">
      <formula>0</formula>
    </cfRule>
  </conditionalFormatting>
  <conditionalFormatting sqref="P39:Q39">
    <cfRule type="cellIs" dxfId="5898" priority="3573" stopIfTrue="1" operator="lessThan">
      <formula>0</formula>
    </cfRule>
    <cfRule type="cellIs" dxfId="5897" priority="3574" stopIfTrue="1" operator="greaterThan">
      <formula>0</formula>
    </cfRule>
  </conditionalFormatting>
  <conditionalFormatting sqref="P41:Q41">
    <cfRule type="cellIs" dxfId="5896" priority="3571" stopIfTrue="1" operator="lessThan">
      <formula>0</formula>
    </cfRule>
    <cfRule type="cellIs" dxfId="5895" priority="3572" stopIfTrue="1" operator="greaterThan">
      <formula>0</formula>
    </cfRule>
  </conditionalFormatting>
  <conditionalFormatting sqref="P41:Q41">
    <cfRule type="cellIs" dxfId="5894" priority="3569" stopIfTrue="1" operator="lessThan">
      <formula>0</formula>
    </cfRule>
    <cfRule type="cellIs" dxfId="5893" priority="3570" stopIfTrue="1" operator="greaterThan">
      <formula>0</formula>
    </cfRule>
  </conditionalFormatting>
  <conditionalFormatting sqref="P41:Q41">
    <cfRule type="cellIs" dxfId="5892" priority="3567" stopIfTrue="1" operator="lessThan">
      <formula>0</formula>
    </cfRule>
    <cfRule type="cellIs" dxfId="5891" priority="3568" stopIfTrue="1" operator="greaterThan">
      <formula>0</formula>
    </cfRule>
  </conditionalFormatting>
  <conditionalFormatting sqref="P41:Q41">
    <cfRule type="cellIs" dxfId="5890" priority="3565" stopIfTrue="1" operator="lessThan">
      <formula>0</formula>
    </cfRule>
    <cfRule type="cellIs" dxfId="5889" priority="3566" stopIfTrue="1" operator="greaterThan">
      <formula>0</formula>
    </cfRule>
  </conditionalFormatting>
  <conditionalFormatting sqref="P41:Q41">
    <cfRule type="cellIs" dxfId="5888" priority="3563" stopIfTrue="1" operator="lessThan">
      <formula>0</formula>
    </cfRule>
    <cfRule type="cellIs" dxfId="5887" priority="3564" stopIfTrue="1" operator="greaterThan">
      <formula>0</formula>
    </cfRule>
  </conditionalFormatting>
  <conditionalFormatting sqref="P41:Q41">
    <cfRule type="cellIs" dxfId="5886" priority="3561" stopIfTrue="1" operator="lessThan">
      <formula>0</formula>
    </cfRule>
    <cfRule type="cellIs" dxfId="5885" priority="3562" stopIfTrue="1" operator="greaterThan">
      <formula>0</formula>
    </cfRule>
  </conditionalFormatting>
  <conditionalFormatting sqref="P41:Q41">
    <cfRule type="cellIs" dxfId="5884" priority="3559" stopIfTrue="1" operator="lessThan">
      <formula>0</formula>
    </cfRule>
    <cfRule type="cellIs" dxfId="5883" priority="3560" stopIfTrue="1" operator="greaterThan">
      <formula>0</formula>
    </cfRule>
  </conditionalFormatting>
  <conditionalFormatting sqref="P41:Q41">
    <cfRule type="cellIs" dxfId="5882" priority="3557" stopIfTrue="1" operator="lessThan">
      <formula>0</formula>
    </cfRule>
    <cfRule type="cellIs" dxfId="5881" priority="3558" stopIfTrue="1" operator="greaterThan">
      <formula>0</formula>
    </cfRule>
  </conditionalFormatting>
  <conditionalFormatting sqref="P41:Q41">
    <cfRule type="cellIs" dxfId="5880" priority="3555" stopIfTrue="1" operator="lessThan">
      <formula>0</formula>
    </cfRule>
    <cfRule type="cellIs" dxfId="5879" priority="3556" stopIfTrue="1" operator="greaterThan">
      <formula>0</formula>
    </cfRule>
  </conditionalFormatting>
  <conditionalFormatting sqref="P41:Q41">
    <cfRule type="cellIs" dxfId="5878" priority="3553" stopIfTrue="1" operator="lessThan">
      <formula>0</formula>
    </cfRule>
    <cfRule type="cellIs" dxfId="5877" priority="3554" stopIfTrue="1" operator="greaterThan">
      <formula>0</formula>
    </cfRule>
  </conditionalFormatting>
  <conditionalFormatting sqref="P41:Q41">
    <cfRule type="cellIs" dxfId="5876" priority="3551" stopIfTrue="1" operator="lessThan">
      <formula>0</formula>
    </cfRule>
    <cfRule type="cellIs" dxfId="5875" priority="3552" stopIfTrue="1" operator="greaterThan">
      <formula>0</formula>
    </cfRule>
  </conditionalFormatting>
  <conditionalFormatting sqref="P41:Q41">
    <cfRule type="cellIs" dxfId="5874" priority="3549" stopIfTrue="1" operator="lessThan">
      <formula>0</formula>
    </cfRule>
    <cfRule type="cellIs" dxfId="5873" priority="3550" stopIfTrue="1" operator="greaterThan">
      <formula>0</formula>
    </cfRule>
  </conditionalFormatting>
  <conditionalFormatting sqref="P41:Q41">
    <cfRule type="cellIs" dxfId="5872" priority="3547" stopIfTrue="1" operator="lessThan">
      <formula>0</formula>
    </cfRule>
    <cfRule type="cellIs" dxfId="5871" priority="3548" stopIfTrue="1" operator="greaterThan">
      <formula>0</formula>
    </cfRule>
  </conditionalFormatting>
  <conditionalFormatting sqref="P41:Q41">
    <cfRule type="cellIs" dxfId="5870" priority="3545" stopIfTrue="1" operator="lessThan">
      <formula>0</formula>
    </cfRule>
    <cfRule type="cellIs" dxfId="5869" priority="3546" stopIfTrue="1" operator="greaterThan">
      <formula>0</formula>
    </cfRule>
  </conditionalFormatting>
  <conditionalFormatting sqref="P41:Q41">
    <cfRule type="cellIs" dxfId="5868" priority="3543" stopIfTrue="1" operator="lessThan">
      <formula>0</formula>
    </cfRule>
    <cfRule type="cellIs" dxfId="5867" priority="3544" stopIfTrue="1" operator="greaterThan">
      <formula>0</formula>
    </cfRule>
  </conditionalFormatting>
  <conditionalFormatting sqref="P41:Q41">
    <cfRule type="cellIs" dxfId="5866" priority="3541" stopIfTrue="1" operator="lessThan">
      <formula>0</formula>
    </cfRule>
    <cfRule type="cellIs" dxfId="5865" priority="3542" stopIfTrue="1" operator="greaterThan">
      <formula>0</formula>
    </cfRule>
  </conditionalFormatting>
  <conditionalFormatting sqref="P41:Q41">
    <cfRule type="cellIs" dxfId="5864" priority="3539" stopIfTrue="1" operator="lessThan">
      <formula>0</formula>
    </cfRule>
    <cfRule type="cellIs" dxfId="5863" priority="3540" stopIfTrue="1" operator="greaterThan">
      <formula>0</formula>
    </cfRule>
  </conditionalFormatting>
  <conditionalFormatting sqref="P41:Q41">
    <cfRule type="cellIs" dxfId="5862" priority="3537" stopIfTrue="1" operator="lessThan">
      <formula>0</formula>
    </cfRule>
    <cfRule type="cellIs" dxfId="5861" priority="3538" stopIfTrue="1" operator="greaterThan">
      <formula>0</formula>
    </cfRule>
  </conditionalFormatting>
  <conditionalFormatting sqref="P41:Q41">
    <cfRule type="cellIs" dxfId="5860" priority="3535" stopIfTrue="1" operator="lessThan">
      <formula>0</formula>
    </cfRule>
    <cfRule type="cellIs" dxfId="5859" priority="3536" stopIfTrue="1" operator="greaterThan">
      <formula>0</formula>
    </cfRule>
  </conditionalFormatting>
  <conditionalFormatting sqref="P41:Q41">
    <cfRule type="cellIs" dxfId="5858" priority="3533" stopIfTrue="1" operator="lessThan">
      <formula>0</formula>
    </cfRule>
    <cfRule type="cellIs" dxfId="5857" priority="3534" stopIfTrue="1" operator="greaterThan">
      <formula>0</formula>
    </cfRule>
  </conditionalFormatting>
  <conditionalFormatting sqref="P43:Q43">
    <cfRule type="cellIs" dxfId="5856" priority="3531" stopIfTrue="1" operator="lessThan">
      <formula>0</formula>
    </cfRule>
    <cfRule type="cellIs" dxfId="5855" priority="3532" stopIfTrue="1" operator="greaterThan">
      <formula>0</formula>
    </cfRule>
  </conditionalFormatting>
  <conditionalFormatting sqref="P43:Q43">
    <cfRule type="cellIs" dxfId="5854" priority="3529" stopIfTrue="1" operator="lessThan">
      <formula>0</formula>
    </cfRule>
    <cfRule type="cellIs" dxfId="5853" priority="3530" stopIfTrue="1" operator="greaterThan">
      <formula>0</formula>
    </cfRule>
  </conditionalFormatting>
  <conditionalFormatting sqref="P43:Q43">
    <cfRule type="cellIs" dxfId="5852" priority="3527" stopIfTrue="1" operator="lessThan">
      <formula>0</formula>
    </cfRule>
    <cfRule type="cellIs" dxfId="5851" priority="3528" stopIfTrue="1" operator="greaterThan">
      <formula>0</formula>
    </cfRule>
  </conditionalFormatting>
  <conditionalFormatting sqref="P43:Q43">
    <cfRule type="cellIs" dxfId="5850" priority="3525" stopIfTrue="1" operator="lessThan">
      <formula>0</formula>
    </cfRule>
    <cfRule type="cellIs" dxfId="5849" priority="3526" stopIfTrue="1" operator="greaterThan">
      <formula>0</formula>
    </cfRule>
  </conditionalFormatting>
  <conditionalFormatting sqref="P43:Q43">
    <cfRule type="cellIs" dxfId="5848" priority="3523" stopIfTrue="1" operator="lessThan">
      <formula>0</formula>
    </cfRule>
    <cfRule type="cellIs" dxfId="5847" priority="3524" stopIfTrue="1" operator="greaterThan">
      <formula>0</formula>
    </cfRule>
  </conditionalFormatting>
  <conditionalFormatting sqref="P43:Q43">
    <cfRule type="cellIs" dxfId="5846" priority="3521" stopIfTrue="1" operator="lessThan">
      <formula>0</formula>
    </cfRule>
    <cfRule type="cellIs" dxfId="5845" priority="3522" stopIfTrue="1" operator="greaterThan">
      <formula>0</formula>
    </cfRule>
  </conditionalFormatting>
  <conditionalFormatting sqref="P43:Q43">
    <cfRule type="cellIs" dxfId="5844" priority="3519" stopIfTrue="1" operator="lessThan">
      <formula>0</formula>
    </cfRule>
    <cfRule type="cellIs" dxfId="5843" priority="3520" stopIfTrue="1" operator="greaterThan">
      <formula>0</formula>
    </cfRule>
  </conditionalFormatting>
  <conditionalFormatting sqref="P43:Q43">
    <cfRule type="cellIs" dxfId="5842" priority="3517" stopIfTrue="1" operator="lessThan">
      <formula>0</formula>
    </cfRule>
    <cfRule type="cellIs" dxfId="5841" priority="3518" stopIfTrue="1" operator="greaterThan">
      <formula>0</formula>
    </cfRule>
  </conditionalFormatting>
  <conditionalFormatting sqref="P43:Q43">
    <cfRule type="cellIs" dxfId="5840" priority="3515" stopIfTrue="1" operator="lessThan">
      <formula>0</formula>
    </cfRule>
    <cfRule type="cellIs" dxfId="5839" priority="3516" stopIfTrue="1" operator="greaterThan">
      <formula>0</formula>
    </cfRule>
  </conditionalFormatting>
  <conditionalFormatting sqref="P43:Q43">
    <cfRule type="cellIs" dxfId="5838" priority="3513" stopIfTrue="1" operator="lessThan">
      <formula>0</formula>
    </cfRule>
    <cfRule type="cellIs" dxfId="5837" priority="3514" stopIfTrue="1" operator="greaterThan">
      <formula>0</formula>
    </cfRule>
  </conditionalFormatting>
  <conditionalFormatting sqref="P43:Q43">
    <cfRule type="cellIs" dxfId="5836" priority="3511" stopIfTrue="1" operator="lessThan">
      <formula>0</formula>
    </cfRule>
    <cfRule type="cellIs" dxfId="5835" priority="3512" stopIfTrue="1" operator="greaterThan">
      <formula>0</formula>
    </cfRule>
  </conditionalFormatting>
  <conditionalFormatting sqref="P43:Q43">
    <cfRule type="cellIs" dxfId="5834" priority="3509" stopIfTrue="1" operator="lessThan">
      <formula>0</formula>
    </cfRule>
    <cfRule type="cellIs" dxfId="5833" priority="3510" stopIfTrue="1" operator="greaterThan">
      <formula>0</formula>
    </cfRule>
  </conditionalFormatting>
  <conditionalFormatting sqref="P43:Q43">
    <cfRule type="cellIs" dxfId="5832" priority="3507" stopIfTrue="1" operator="lessThan">
      <formula>0</formula>
    </cfRule>
    <cfRule type="cellIs" dxfId="5831" priority="3508" stopIfTrue="1" operator="greaterThan">
      <formula>0</formula>
    </cfRule>
  </conditionalFormatting>
  <conditionalFormatting sqref="P43:Q43">
    <cfRule type="cellIs" dxfId="5830" priority="3505" stopIfTrue="1" operator="lessThan">
      <formula>0</formula>
    </cfRule>
    <cfRule type="cellIs" dxfId="5829" priority="3506" stopIfTrue="1" operator="greaterThan">
      <formula>0</formula>
    </cfRule>
  </conditionalFormatting>
  <conditionalFormatting sqref="P43:Q43">
    <cfRule type="cellIs" dxfId="5828" priority="3503" stopIfTrue="1" operator="lessThan">
      <formula>0</formula>
    </cfRule>
    <cfRule type="cellIs" dxfId="5827" priority="3504" stopIfTrue="1" operator="greaterThan">
      <formula>0</formula>
    </cfRule>
  </conditionalFormatting>
  <conditionalFormatting sqref="P43:Q43">
    <cfRule type="cellIs" dxfId="5826" priority="3501" stopIfTrue="1" operator="lessThan">
      <formula>0</formula>
    </cfRule>
    <cfRule type="cellIs" dxfId="5825" priority="3502" stopIfTrue="1" operator="greaterThan">
      <formula>0</formula>
    </cfRule>
  </conditionalFormatting>
  <conditionalFormatting sqref="P43:Q43">
    <cfRule type="cellIs" dxfId="5824" priority="3499" stopIfTrue="1" operator="lessThan">
      <formula>0</formula>
    </cfRule>
    <cfRule type="cellIs" dxfId="5823" priority="3500" stopIfTrue="1" operator="greaterThan">
      <formula>0</formula>
    </cfRule>
  </conditionalFormatting>
  <conditionalFormatting sqref="P43:Q43">
    <cfRule type="cellIs" dxfId="5822" priority="3497" stopIfTrue="1" operator="lessThan">
      <formula>0</formula>
    </cfRule>
    <cfRule type="cellIs" dxfId="5821" priority="3498" stopIfTrue="1" operator="greaterThan">
      <formula>0</formula>
    </cfRule>
  </conditionalFormatting>
  <conditionalFormatting sqref="P43:Q43">
    <cfRule type="cellIs" dxfId="5820" priority="3495" stopIfTrue="1" operator="lessThan">
      <formula>0</formula>
    </cfRule>
    <cfRule type="cellIs" dxfId="5819" priority="3496" stopIfTrue="1" operator="greaterThan">
      <formula>0</formula>
    </cfRule>
  </conditionalFormatting>
  <conditionalFormatting sqref="P43:Q43">
    <cfRule type="cellIs" dxfId="5818" priority="3493" stopIfTrue="1" operator="lessThan">
      <formula>0</formula>
    </cfRule>
    <cfRule type="cellIs" dxfId="5817" priority="3494" stopIfTrue="1" operator="greaterThan">
      <formula>0</formula>
    </cfRule>
  </conditionalFormatting>
  <conditionalFormatting sqref="P45:Q45">
    <cfRule type="cellIs" dxfId="5816" priority="3491" stopIfTrue="1" operator="lessThan">
      <formula>0</formula>
    </cfRule>
    <cfRule type="cellIs" dxfId="5815" priority="3492" stopIfTrue="1" operator="greaterThan">
      <formula>0</formula>
    </cfRule>
  </conditionalFormatting>
  <conditionalFormatting sqref="P45:Q45">
    <cfRule type="cellIs" dxfId="5814" priority="3489" stopIfTrue="1" operator="lessThan">
      <formula>0</formula>
    </cfRule>
    <cfRule type="cellIs" dxfId="5813" priority="3490" stopIfTrue="1" operator="greaterThan">
      <formula>0</formula>
    </cfRule>
  </conditionalFormatting>
  <conditionalFormatting sqref="P45:Q45">
    <cfRule type="cellIs" dxfId="5812" priority="3487" stopIfTrue="1" operator="lessThan">
      <formula>0</formula>
    </cfRule>
    <cfRule type="cellIs" dxfId="5811" priority="3488" stopIfTrue="1" operator="greaterThan">
      <formula>0</formula>
    </cfRule>
  </conditionalFormatting>
  <conditionalFormatting sqref="P45:Q45">
    <cfRule type="cellIs" dxfId="5810" priority="3485" stopIfTrue="1" operator="lessThan">
      <formula>0</formula>
    </cfRule>
    <cfRule type="cellIs" dxfId="5809" priority="3486" stopIfTrue="1" operator="greaterThan">
      <formula>0</formula>
    </cfRule>
  </conditionalFormatting>
  <conditionalFormatting sqref="P45:Q45">
    <cfRule type="cellIs" dxfId="5808" priority="3483" stopIfTrue="1" operator="lessThan">
      <formula>0</formula>
    </cfRule>
    <cfRule type="cellIs" dxfId="5807" priority="3484" stopIfTrue="1" operator="greaterThan">
      <formula>0</formula>
    </cfRule>
  </conditionalFormatting>
  <conditionalFormatting sqref="P45:Q45">
    <cfRule type="cellIs" dxfId="5806" priority="3481" stopIfTrue="1" operator="lessThan">
      <formula>0</formula>
    </cfRule>
    <cfRule type="cellIs" dxfId="5805" priority="3482" stopIfTrue="1" operator="greaterThan">
      <formula>0</formula>
    </cfRule>
  </conditionalFormatting>
  <conditionalFormatting sqref="P45:Q45">
    <cfRule type="cellIs" dxfId="5804" priority="3479" stopIfTrue="1" operator="lessThan">
      <formula>0</formula>
    </cfRule>
    <cfRule type="cellIs" dxfId="5803" priority="3480" stopIfTrue="1" operator="greaterThan">
      <formula>0</formula>
    </cfRule>
  </conditionalFormatting>
  <conditionalFormatting sqref="P45:Q45">
    <cfRule type="cellIs" dxfId="5802" priority="3477" stopIfTrue="1" operator="lessThan">
      <formula>0</formula>
    </cfRule>
    <cfRule type="cellIs" dxfId="5801" priority="3478" stopIfTrue="1" operator="greaterThan">
      <formula>0</formula>
    </cfRule>
  </conditionalFormatting>
  <conditionalFormatting sqref="P45:Q45">
    <cfRule type="cellIs" dxfId="5800" priority="3475" stopIfTrue="1" operator="lessThan">
      <formula>0</formula>
    </cfRule>
    <cfRule type="cellIs" dxfId="5799" priority="3476" stopIfTrue="1" operator="greaterThan">
      <formula>0</formula>
    </cfRule>
  </conditionalFormatting>
  <conditionalFormatting sqref="P45:Q45">
    <cfRule type="cellIs" dxfId="5798" priority="3473" stopIfTrue="1" operator="lessThan">
      <formula>0</formula>
    </cfRule>
    <cfRule type="cellIs" dxfId="5797" priority="3474" stopIfTrue="1" operator="greaterThan">
      <formula>0</formula>
    </cfRule>
  </conditionalFormatting>
  <conditionalFormatting sqref="P45:Q45">
    <cfRule type="cellIs" dxfId="5796" priority="3471" stopIfTrue="1" operator="lessThan">
      <formula>0</formula>
    </cfRule>
    <cfRule type="cellIs" dxfId="5795" priority="3472" stopIfTrue="1" operator="greaterThan">
      <formula>0</formula>
    </cfRule>
  </conditionalFormatting>
  <conditionalFormatting sqref="P45:Q45">
    <cfRule type="cellIs" dxfId="5794" priority="3469" stopIfTrue="1" operator="lessThan">
      <formula>0</formula>
    </cfRule>
    <cfRule type="cellIs" dxfId="5793" priority="3470" stopIfTrue="1" operator="greaterThan">
      <formula>0</formula>
    </cfRule>
  </conditionalFormatting>
  <conditionalFormatting sqref="P45:Q45">
    <cfRule type="cellIs" dxfId="5792" priority="3467" stopIfTrue="1" operator="lessThan">
      <formula>0</formula>
    </cfRule>
    <cfRule type="cellIs" dxfId="5791" priority="3468" stopIfTrue="1" operator="greaterThan">
      <formula>0</formula>
    </cfRule>
  </conditionalFormatting>
  <conditionalFormatting sqref="P45:Q45">
    <cfRule type="cellIs" dxfId="5790" priority="3465" stopIfTrue="1" operator="lessThan">
      <formula>0</formula>
    </cfRule>
    <cfRule type="cellIs" dxfId="5789" priority="3466" stopIfTrue="1" operator="greaterThan">
      <formula>0</formula>
    </cfRule>
  </conditionalFormatting>
  <conditionalFormatting sqref="P45:Q45">
    <cfRule type="cellIs" dxfId="5788" priority="3463" stopIfTrue="1" operator="lessThan">
      <formula>0</formula>
    </cfRule>
    <cfRule type="cellIs" dxfId="5787" priority="3464" stopIfTrue="1" operator="greaterThan">
      <formula>0</formula>
    </cfRule>
  </conditionalFormatting>
  <conditionalFormatting sqref="P45:Q45">
    <cfRule type="cellIs" dxfId="5786" priority="3461" stopIfTrue="1" operator="lessThan">
      <formula>0</formula>
    </cfRule>
    <cfRule type="cellIs" dxfId="5785" priority="3462" stopIfTrue="1" operator="greaterThan">
      <formula>0</formula>
    </cfRule>
  </conditionalFormatting>
  <conditionalFormatting sqref="P45:Q45">
    <cfRule type="cellIs" dxfId="5784" priority="3459" stopIfTrue="1" operator="lessThan">
      <formula>0</formula>
    </cfRule>
    <cfRule type="cellIs" dxfId="5783" priority="3460" stopIfTrue="1" operator="greaterThan">
      <formula>0</formula>
    </cfRule>
  </conditionalFormatting>
  <conditionalFormatting sqref="P45:Q45">
    <cfRule type="cellIs" dxfId="5782" priority="3457" stopIfTrue="1" operator="lessThan">
      <formula>0</formula>
    </cfRule>
    <cfRule type="cellIs" dxfId="5781" priority="3458" stopIfTrue="1" operator="greaterThan">
      <formula>0</formula>
    </cfRule>
  </conditionalFormatting>
  <conditionalFormatting sqref="P45:Q45">
    <cfRule type="cellIs" dxfId="5780" priority="3455" stopIfTrue="1" operator="lessThan">
      <formula>0</formula>
    </cfRule>
    <cfRule type="cellIs" dxfId="5779" priority="3456" stopIfTrue="1" operator="greaterThan">
      <formula>0</formula>
    </cfRule>
  </conditionalFormatting>
  <conditionalFormatting sqref="P45:Q45">
    <cfRule type="cellIs" dxfId="5778" priority="3453" stopIfTrue="1" operator="lessThan">
      <formula>0</formula>
    </cfRule>
    <cfRule type="cellIs" dxfId="5777" priority="3454" stopIfTrue="1" operator="greaterThan">
      <formula>0</formula>
    </cfRule>
  </conditionalFormatting>
  <conditionalFormatting sqref="P47:Q47">
    <cfRule type="cellIs" dxfId="5776" priority="3451" stopIfTrue="1" operator="lessThan">
      <formula>0</formula>
    </cfRule>
    <cfRule type="cellIs" dxfId="5775" priority="3452" stopIfTrue="1" operator="greaterThan">
      <formula>0</formula>
    </cfRule>
  </conditionalFormatting>
  <conditionalFormatting sqref="P47:Q47">
    <cfRule type="cellIs" dxfId="5774" priority="3449" stopIfTrue="1" operator="lessThan">
      <formula>0</formula>
    </cfRule>
    <cfRule type="cellIs" dxfId="5773" priority="3450" stopIfTrue="1" operator="greaterThan">
      <formula>0</formula>
    </cfRule>
  </conditionalFormatting>
  <conditionalFormatting sqref="P47:Q47">
    <cfRule type="cellIs" dxfId="5772" priority="3447" stopIfTrue="1" operator="lessThan">
      <formula>0</formula>
    </cfRule>
    <cfRule type="cellIs" dxfId="5771" priority="3448" stopIfTrue="1" operator="greaterThan">
      <formula>0</formula>
    </cfRule>
  </conditionalFormatting>
  <conditionalFormatting sqref="P47:Q47">
    <cfRule type="cellIs" dxfId="5770" priority="3445" stopIfTrue="1" operator="lessThan">
      <formula>0</formula>
    </cfRule>
    <cfRule type="cellIs" dxfId="5769" priority="3446" stopIfTrue="1" operator="greaterThan">
      <formula>0</formula>
    </cfRule>
  </conditionalFormatting>
  <conditionalFormatting sqref="P47:Q47">
    <cfRule type="cellIs" dxfId="5768" priority="3443" stopIfTrue="1" operator="lessThan">
      <formula>0</formula>
    </cfRule>
    <cfRule type="cellIs" dxfId="5767" priority="3444" stopIfTrue="1" operator="greaterThan">
      <formula>0</formula>
    </cfRule>
  </conditionalFormatting>
  <conditionalFormatting sqref="P47:Q47">
    <cfRule type="cellIs" dxfId="5766" priority="3441" stopIfTrue="1" operator="lessThan">
      <formula>0</formula>
    </cfRule>
    <cfRule type="cellIs" dxfId="5765" priority="3442" stopIfTrue="1" operator="greaterThan">
      <formula>0</formula>
    </cfRule>
  </conditionalFormatting>
  <conditionalFormatting sqref="P47:Q47">
    <cfRule type="cellIs" dxfId="5764" priority="3439" stopIfTrue="1" operator="lessThan">
      <formula>0</formula>
    </cfRule>
    <cfRule type="cellIs" dxfId="5763" priority="3440" stopIfTrue="1" operator="greaterThan">
      <formula>0</formula>
    </cfRule>
  </conditionalFormatting>
  <conditionalFormatting sqref="P47:Q47">
    <cfRule type="cellIs" dxfId="5762" priority="3437" stopIfTrue="1" operator="lessThan">
      <formula>0</formula>
    </cfRule>
    <cfRule type="cellIs" dxfId="5761" priority="3438" stopIfTrue="1" operator="greaterThan">
      <formula>0</formula>
    </cfRule>
  </conditionalFormatting>
  <conditionalFormatting sqref="P47:Q47">
    <cfRule type="cellIs" dxfId="5760" priority="3435" stopIfTrue="1" operator="lessThan">
      <formula>0</formula>
    </cfRule>
    <cfRule type="cellIs" dxfId="5759" priority="3436" stopIfTrue="1" operator="greaterThan">
      <formula>0</formula>
    </cfRule>
  </conditionalFormatting>
  <conditionalFormatting sqref="P47:Q47">
    <cfRule type="cellIs" dxfId="5758" priority="3433" stopIfTrue="1" operator="lessThan">
      <formula>0</formula>
    </cfRule>
    <cfRule type="cellIs" dxfId="5757" priority="3434" stopIfTrue="1" operator="greaterThan">
      <formula>0</formula>
    </cfRule>
  </conditionalFormatting>
  <conditionalFormatting sqref="P47:Q47">
    <cfRule type="cellIs" dxfId="5756" priority="3431" stopIfTrue="1" operator="lessThan">
      <formula>0</formula>
    </cfRule>
    <cfRule type="cellIs" dxfId="5755" priority="3432" stopIfTrue="1" operator="greaterThan">
      <formula>0</formula>
    </cfRule>
  </conditionalFormatting>
  <conditionalFormatting sqref="P47:Q47">
    <cfRule type="cellIs" dxfId="5754" priority="3429" stopIfTrue="1" operator="lessThan">
      <formula>0</formula>
    </cfRule>
    <cfRule type="cellIs" dxfId="5753" priority="3430" stopIfTrue="1" operator="greaterThan">
      <formula>0</formula>
    </cfRule>
  </conditionalFormatting>
  <conditionalFormatting sqref="P47:Q47">
    <cfRule type="cellIs" dxfId="5752" priority="3427" stopIfTrue="1" operator="lessThan">
      <formula>0</formula>
    </cfRule>
    <cfRule type="cellIs" dxfId="5751" priority="3428" stopIfTrue="1" operator="greaterThan">
      <formula>0</formula>
    </cfRule>
  </conditionalFormatting>
  <conditionalFormatting sqref="P47:Q47">
    <cfRule type="cellIs" dxfId="5750" priority="3425" stopIfTrue="1" operator="lessThan">
      <formula>0</formula>
    </cfRule>
    <cfRule type="cellIs" dxfId="5749" priority="3426" stopIfTrue="1" operator="greaterThan">
      <formula>0</formula>
    </cfRule>
  </conditionalFormatting>
  <conditionalFormatting sqref="P47:Q47">
    <cfRule type="cellIs" dxfId="5748" priority="3423" stopIfTrue="1" operator="lessThan">
      <formula>0</formula>
    </cfRule>
    <cfRule type="cellIs" dxfId="5747" priority="3424" stopIfTrue="1" operator="greaterThan">
      <formula>0</formula>
    </cfRule>
  </conditionalFormatting>
  <conditionalFormatting sqref="P47:Q47">
    <cfRule type="cellIs" dxfId="5746" priority="3421" stopIfTrue="1" operator="lessThan">
      <formula>0</formula>
    </cfRule>
    <cfRule type="cellIs" dxfId="5745" priority="3422" stopIfTrue="1" operator="greaterThan">
      <formula>0</formula>
    </cfRule>
  </conditionalFormatting>
  <conditionalFormatting sqref="P47:Q47">
    <cfRule type="cellIs" dxfId="5744" priority="3419" stopIfTrue="1" operator="lessThan">
      <formula>0</formula>
    </cfRule>
    <cfRule type="cellIs" dxfId="5743" priority="3420" stopIfTrue="1" operator="greaterThan">
      <formula>0</formula>
    </cfRule>
  </conditionalFormatting>
  <conditionalFormatting sqref="P47:Q47">
    <cfRule type="cellIs" dxfId="5742" priority="3417" stopIfTrue="1" operator="lessThan">
      <formula>0</formula>
    </cfRule>
    <cfRule type="cellIs" dxfId="5741" priority="3418" stopIfTrue="1" operator="greaterThan">
      <formula>0</formula>
    </cfRule>
  </conditionalFormatting>
  <conditionalFormatting sqref="P47:Q47">
    <cfRule type="cellIs" dxfId="5740" priority="3415" stopIfTrue="1" operator="lessThan">
      <formula>0</formula>
    </cfRule>
    <cfRule type="cellIs" dxfId="5739" priority="3416" stopIfTrue="1" operator="greaterThan">
      <formula>0</formula>
    </cfRule>
  </conditionalFormatting>
  <conditionalFormatting sqref="P47:Q47">
    <cfRule type="cellIs" dxfId="5738" priority="3413" stopIfTrue="1" operator="lessThan">
      <formula>0</formula>
    </cfRule>
    <cfRule type="cellIs" dxfId="5737" priority="3414" stopIfTrue="1" operator="greaterThan">
      <formula>0</formula>
    </cfRule>
  </conditionalFormatting>
  <conditionalFormatting sqref="P49:Q49">
    <cfRule type="cellIs" dxfId="5736" priority="3411" stopIfTrue="1" operator="lessThan">
      <formula>0</formula>
    </cfRule>
    <cfRule type="cellIs" dxfId="5735" priority="3412" stopIfTrue="1" operator="greaterThan">
      <formula>0</formula>
    </cfRule>
  </conditionalFormatting>
  <conditionalFormatting sqref="P49:Q49">
    <cfRule type="cellIs" dxfId="5734" priority="3409" stopIfTrue="1" operator="lessThan">
      <formula>0</formula>
    </cfRule>
    <cfRule type="cellIs" dxfId="5733" priority="3410" stopIfTrue="1" operator="greaterThan">
      <formula>0</formula>
    </cfRule>
  </conditionalFormatting>
  <conditionalFormatting sqref="P49:Q49">
    <cfRule type="cellIs" dxfId="5732" priority="3407" stopIfTrue="1" operator="lessThan">
      <formula>0</formula>
    </cfRule>
    <cfRule type="cellIs" dxfId="5731" priority="3408" stopIfTrue="1" operator="greaterThan">
      <formula>0</formula>
    </cfRule>
  </conditionalFormatting>
  <conditionalFormatting sqref="P49:Q49">
    <cfRule type="cellIs" dxfId="5730" priority="3405" stopIfTrue="1" operator="lessThan">
      <formula>0</formula>
    </cfRule>
    <cfRule type="cellIs" dxfId="5729" priority="3406" stopIfTrue="1" operator="greaterThan">
      <formula>0</formula>
    </cfRule>
  </conditionalFormatting>
  <conditionalFormatting sqref="P49:Q49">
    <cfRule type="cellIs" dxfId="5728" priority="3403" stopIfTrue="1" operator="lessThan">
      <formula>0</formula>
    </cfRule>
    <cfRule type="cellIs" dxfId="5727" priority="3404" stopIfTrue="1" operator="greaterThan">
      <formula>0</formula>
    </cfRule>
  </conditionalFormatting>
  <conditionalFormatting sqref="P49:Q49">
    <cfRule type="cellIs" dxfId="5726" priority="3401" stopIfTrue="1" operator="lessThan">
      <formula>0</formula>
    </cfRule>
    <cfRule type="cellIs" dxfId="5725" priority="3402" stopIfTrue="1" operator="greaterThan">
      <formula>0</formula>
    </cfRule>
  </conditionalFormatting>
  <conditionalFormatting sqref="P49:Q49">
    <cfRule type="cellIs" dxfId="5724" priority="3399" stopIfTrue="1" operator="lessThan">
      <formula>0</formula>
    </cfRule>
    <cfRule type="cellIs" dxfId="5723" priority="3400" stopIfTrue="1" operator="greaterThan">
      <formula>0</formula>
    </cfRule>
  </conditionalFormatting>
  <conditionalFormatting sqref="P49:Q49">
    <cfRule type="cellIs" dxfId="5722" priority="3397" stopIfTrue="1" operator="lessThan">
      <formula>0</formula>
    </cfRule>
    <cfRule type="cellIs" dxfId="5721" priority="3398" stopIfTrue="1" operator="greaterThan">
      <formula>0</formula>
    </cfRule>
  </conditionalFormatting>
  <conditionalFormatting sqref="P49:Q49">
    <cfRule type="cellIs" dxfId="5720" priority="3395" stopIfTrue="1" operator="lessThan">
      <formula>0</formula>
    </cfRule>
    <cfRule type="cellIs" dxfId="5719" priority="3396" stopIfTrue="1" operator="greaterThan">
      <formula>0</formula>
    </cfRule>
  </conditionalFormatting>
  <conditionalFormatting sqref="P49:Q49">
    <cfRule type="cellIs" dxfId="5718" priority="3393" stopIfTrue="1" operator="lessThan">
      <formula>0</formula>
    </cfRule>
    <cfRule type="cellIs" dxfId="5717" priority="3394" stopIfTrue="1" operator="greaterThan">
      <formula>0</formula>
    </cfRule>
  </conditionalFormatting>
  <conditionalFormatting sqref="P49:Q49">
    <cfRule type="cellIs" dxfId="5716" priority="3391" stopIfTrue="1" operator="lessThan">
      <formula>0</formula>
    </cfRule>
    <cfRule type="cellIs" dxfId="5715" priority="3392" stopIfTrue="1" operator="greaterThan">
      <formula>0</formula>
    </cfRule>
  </conditionalFormatting>
  <conditionalFormatting sqref="P49:Q49">
    <cfRule type="cellIs" dxfId="5714" priority="3389" stopIfTrue="1" operator="lessThan">
      <formula>0</formula>
    </cfRule>
    <cfRule type="cellIs" dxfId="5713" priority="3390" stopIfTrue="1" operator="greaterThan">
      <formula>0</formula>
    </cfRule>
  </conditionalFormatting>
  <conditionalFormatting sqref="P49:Q49">
    <cfRule type="cellIs" dxfId="5712" priority="3387" stopIfTrue="1" operator="lessThan">
      <formula>0</formula>
    </cfRule>
    <cfRule type="cellIs" dxfId="5711" priority="3388" stopIfTrue="1" operator="greaterThan">
      <formula>0</formula>
    </cfRule>
  </conditionalFormatting>
  <conditionalFormatting sqref="P49:Q49">
    <cfRule type="cellIs" dxfId="5710" priority="3385" stopIfTrue="1" operator="lessThan">
      <formula>0</formula>
    </cfRule>
    <cfRule type="cellIs" dxfId="5709" priority="3386" stopIfTrue="1" operator="greaterThan">
      <formula>0</formula>
    </cfRule>
  </conditionalFormatting>
  <conditionalFormatting sqref="P49:Q49">
    <cfRule type="cellIs" dxfId="5708" priority="3383" stopIfTrue="1" operator="lessThan">
      <formula>0</formula>
    </cfRule>
    <cfRule type="cellIs" dxfId="5707" priority="3384" stopIfTrue="1" operator="greaterThan">
      <formula>0</formula>
    </cfRule>
  </conditionalFormatting>
  <conditionalFormatting sqref="P49:Q49">
    <cfRule type="cellIs" dxfId="5706" priority="3381" stopIfTrue="1" operator="lessThan">
      <formula>0</formula>
    </cfRule>
    <cfRule type="cellIs" dxfId="5705" priority="3382" stopIfTrue="1" operator="greaterThan">
      <formula>0</formula>
    </cfRule>
  </conditionalFormatting>
  <conditionalFormatting sqref="P49:Q49">
    <cfRule type="cellIs" dxfId="5704" priority="3379" stopIfTrue="1" operator="lessThan">
      <formula>0</formula>
    </cfRule>
    <cfRule type="cellIs" dxfId="5703" priority="3380" stopIfTrue="1" operator="greaterThan">
      <formula>0</formula>
    </cfRule>
  </conditionalFormatting>
  <conditionalFormatting sqref="P49:Q49">
    <cfRule type="cellIs" dxfId="5702" priority="3377" stopIfTrue="1" operator="lessThan">
      <formula>0</formula>
    </cfRule>
    <cfRule type="cellIs" dxfId="5701" priority="3378" stopIfTrue="1" operator="greaterThan">
      <formula>0</formula>
    </cfRule>
  </conditionalFormatting>
  <conditionalFormatting sqref="P49:Q49">
    <cfRule type="cellIs" dxfId="5700" priority="3375" stopIfTrue="1" operator="lessThan">
      <formula>0</formula>
    </cfRule>
    <cfRule type="cellIs" dxfId="5699" priority="3376" stopIfTrue="1" operator="greaterThan">
      <formula>0</formula>
    </cfRule>
  </conditionalFormatting>
  <conditionalFormatting sqref="P49:Q49">
    <cfRule type="cellIs" dxfId="5698" priority="3373" stopIfTrue="1" operator="lessThan">
      <formula>0</formula>
    </cfRule>
    <cfRule type="cellIs" dxfId="5697" priority="3374" stopIfTrue="1" operator="greaterThan">
      <formula>0</formula>
    </cfRule>
  </conditionalFormatting>
  <conditionalFormatting sqref="P51:Q51">
    <cfRule type="cellIs" dxfId="5696" priority="3371" stopIfTrue="1" operator="lessThan">
      <formula>0</formula>
    </cfRule>
    <cfRule type="cellIs" dxfId="5695" priority="3372" stopIfTrue="1" operator="greaterThan">
      <formula>0</formula>
    </cfRule>
  </conditionalFormatting>
  <conditionalFormatting sqref="P51:Q51">
    <cfRule type="cellIs" dxfId="5694" priority="3369" stopIfTrue="1" operator="lessThan">
      <formula>0</formula>
    </cfRule>
    <cfRule type="cellIs" dxfId="5693" priority="3370" stopIfTrue="1" operator="greaterThan">
      <formula>0</formula>
    </cfRule>
  </conditionalFormatting>
  <conditionalFormatting sqref="P51:Q51">
    <cfRule type="cellIs" dxfId="5692" priority="3367" stopIfTrue="1" operator="lessThan">
      <formula>0</formula>
    </cfRule>
    <cfRule type="cellIs" dxfId="5691" priority="3368" stopIfTrue="1" operator="greaterThan">
      <formula>0</formula>
    </cfRule>
  </conditionalFormatting>
  <conditionalFormatting sqref="P51:Q51">
    <cfRule type="cellIs" dxfId="5690" priority="3365" stopIfTrue="1" operator="lessThan">
      <formula>0</formula>
    </cfRule>
    <cfRule type="cellIs" dxfId="5689" priority="3366" stopIfTrue="1" operator="greaterThan">
      <formula>0</formula>
    </cfRule>
  </conditionalFormatting>
  <conditionalFormatting sqref="P51:Q51">
    <cfRule type="cellIs" dxfId="5688" priority="3363" stopIfTrue="1" operator="lessThan">
      <formula>0</formula>
    </cfRule>
    <cfRule type="cellIs" dxfId="5687" priority="3364" stopIfTrue="1" operator="greaterThan">
      <formula>0</formula>
    </cfRule>
  </conditionalFormatting>
  <conditionalFormatting sqref="P51:Q51">
    <cfRule type="cellIs" dxfId="5686" priority="3361" stopIfTrue="1" operator="lessThan">
      <formula>0</formula>
    </cfRule>
    <cfRule type="cellIs" dxfId="5685" priority="3362" stopIfTrue="1" operator="greaterThan">
      <formula>0</formula>
    </cfRule>
  </conditionalFormatting>
  <conditionalFormatting sqref="P51:Q51">
    <cfRule type="cellIs" dxfId="5684" priority="3359" stopIfTrue="1" operator="lessThan">
      <formula>0</formula>
    </cfRule>
    <cfRule type="cellIs" dxfId="5683" priority="3360" stopIfTrue="1" operator="greaterThan">
      <formula>0</formula>
    </cfRule>
  </conditionalFormatting>
  <conditionalFormatting sqref="P51:Q51">
    <cfRule type="cellIs" dxfId="5682" priority="3357" stopIfTrue="1" operator="lessThan">
      <formula>0</formula>
    </cfRule>
    <cfRule type="cellIs" dxfId="5681" priority="3358" stopIfTrue="1" operator="greaterThan">
      <formula>0</formula>
    </cfRule>
  </conditionalFormatting>
  <conditionalFormatting sqref="P51:Q51">
    <cfRule type="cellIs" dxfId="5680" priority="3355" stopIfTrue="1" operator="lessThan">
      <formula>0</formula>
    </cfRule>
    <cfRule type="cellIs" dxfId="5679" priority="3356" stopIfTrue="1" operator="greaterThan">
      <formula>0</formula>
    </cfRule>
  </conditionalFormatting>
  <conditionalFormatting sqref="P51:Q51">
    <cfRule type="cellIs" dxfId="5678" priority="3353" stopIfTrue="1" operator="lessThan">
      <formula>0</formula>
    </cfRule>
    <cfRule type="cellIs" dxfId="5677" priority="3354" stopIfTrue="1" operator="greaterThan">
      <formula>0</formula>
    </cfRule>
  </conditionalFormatting>
  <conditionalFormatting sqref="P51:Q51">
    <cfRule type="cellIs" dxfId="5676" priority="3351" stopIfTrue="1" operator="lessThan">
      <formula>0</formula>
    </cfRule>
    <cfRule type="cellIs" dxfId="5675" priority="3352" stopIfTrue="1" operator="greaterThan">
      <formula>0</formula>
    </cfRule>
  </conditionalFormatting>
  <conditionalFormatting sqref="P51:Q51">
    <cfRule type="cellIs" dxfId="5674" priority="3349" stopIfTrue="1" operator="lessThan">
      <formula>0</formula>
    </cfRule>
    <cfRule type="cellIs" dxfId="5673" priority="3350" stopIfTrue="1" operator="greaterThan">
      <formula>0</formula>
    </cfRule>
  </conditionalFormatting>
  <conditionalFormatting sqref="P51:Q51">
    <cfRule type="cellIs" dxfId="5672" priority="3347" stopIfTrue="1" operator="lessThan">
      <formula>0</formula>
    </cfRule>
    <cfRule type="cellIs" dxfId="5671" priority="3348" stopIfTrue="1" operator="greaterThan">
      <formula>0</formula>
    </cfRule>
  </conditionalFormatting>
  <conditionalFormatting sqref="P51:Q51">
    <cfRule type="cellIs" dxfId="5670" priority="3345" stopIfTrue="1" operator="lessThan">
      <formula>0</formula>
    </cfRule>
    <cfRule type="cellIs" dxfId="5669" priority="3346" stopIfTrue="1" operator="greaterThan">
      <formula>0</formula>
    </cfRule>
  </conditionalFormatting>
  <conditionalFormatting sqref="P51:Q51">
    <cfRule type="cellIs" dxfId="5668" priority="3343" stopIfTrue="1" operator="lessThan">
      <formula>0</formula>
    </cfRule>
    <cfRule type="cellIs" dxfId="5667" priority="3344" stopIfTrue="1" operator="greaterThan">
      <formula>0</formula>
    </cfRule>
  </conditionalFormatting>
  <conditionalFormatting sqref="P51:Q51">
    <cfRule type="cellIs" dxfId="5666" priority="3341" stopIfTrue="1" operator="lessThan">
      <formula>0</formula>
    </cfRule>
    <cfRule type="cellIs" dxfId="5665" priority="3342" stopIfTrue="1" operator="greaterThan">
      <formula>0</formula>
    </cfRule>
  </conditionalFormatting>
  <conditionalFormatting sqref="P51:Q51">
    <cfRule type="cellIs" dxfId="5664" priority="3339" stopIfTrue="1" operator="lessThan">
      <formula>0</formula>
    </cfRule>
    <cfRule type="cellIs" dxfId="5663" priority="3340" stopIfTrue="1" operator="greaterThan">
      <formula>0</formula>
    </cfRule>
  </conditionalFormatting>
  <conditionalFormatting sqref="P51:Q51">
    <cfRule type="cellIs" dxfId="5662" priority="3337" stopIfTrue="1" operator="lessThan">
      <formula>0</formula>
    </cfRule>
    <cfRule type="cellIs" dxfId="5661" priority="3338" stopIfTrue="1" operator="greaterThan">
      <formula>0</formula>
    </cfRule>
  </conditionalFormatting>
  <conditionalFormatting sqref="P51:Q51">
    <cfRule type="cellIs" dxfId="5660" priority="3335" stopIfTrue="1" operator="lessThan">
      <formula>0</formula>
    </cfRule>
    <cfRule type="cellIs" dxfId="5659" priority="3336" stopIfTrue="1" operator="greaterThan">
      <formula>0</formula>
    </cfRule>
  </conditionalFormatting>
  <conditionalFormatting sqref="P51:Q51">
    <cfRule type="cellIs" dxfId="5658" priority="3333" stopIfTrue="1" operator="lessThan">
      <formula>0</formula>
    </cfRule>
    <cfRule type="cellIs" dxfId="5657" priority="3334" stopIfTrue="1" operator="greaterThan">
      <formula>0</formula>
    </cfRule>
  </conditionalFormatting>
  <conditionalFormatting sqref="P53:Q53">
    <cfRule type="cellIs" dxfId="5656" priority="3331" stopIfTrue="1" operator="lessThan">
      <formula>0</formula>
    </cfRule>
    <cfRule type="cellIs" dxfId="5655" priority="3332" stopIfTrue="1" operator="greaterThan">
      <formula>0</formula>
    </cfRule>
  </conditionalFormatting>
  <conditionalFormatting sqref="P53:Q53">
    <cfRule type="cellIs" dxfId="5654" priority="3329" stopIfTrue="1" operator="lessThan">
      <formula>0</formula>
    </cfRule>
    <cfRule type="cellIs" dxfId="5653" priority="3330" stopIfTrue="1" operator="greaterThan">
      <formula>0</formula>
    </cfRule>
  </conditionalFormatting>
  <conditionalFormatting sqref="P53:Q53">
    <cfRule type="cellIs" dxfId="5652" priority="3327" stopIfTrue="1" operator="lessThan">
      <formula>0</formula>
    </cfRule>
    <cfRule type="cellIs" dxfId="5651" priority="3328" stopIfTrue="1" operator="greaterThan">
      <formula>0</formula>
    </cfRule>
  </conditionalFormatting>
  <conditionalFormatting sqref="P53:Q53">
    <cfRule type="cellIs" dxfId="5650" priority="3325" stopIfTrue="1" operator="lessThan">
      <formula>0</formula>
    </cfRule>
    <cfRule type="cellIs" dxfId="5649" priority="3326" stopIfTrue="1" operator="greaterThan">
      <formula>0</formula>
    </cfRule>
  </conditionalFormatting>
  <conditionalFormatting sqref="P53:Q53">
    <cfRule type="cellIs" dxfId="5648" priority="3323" stopIfTrue="1" operator="lessThan">
      <formula>0</formula>
    </cfRule>
    <cfRule type="cellIs" dxfId="5647" priority="3324" stopIfTrue="1" operator="greaterThan">
      <formula>0</formula>
    </cfRule>
  </conditionalFormatting>
  <conditionalFormatting sqref="P53:Q53">
    <cfRule type="cellIs" dxfId="5646" priority="3321" stopIfTrue="1" operator="lessThan">
      <formula>0</formula>
    </cfRule>
    <cfRule type="cellIs" dxfId="5645" priority="3322" stopIfTrue="1" operator="greaterThan">
      <formula>0</formula>
    </cfRule>
  </conditionalFormatting>
  <conditionalFormatting sqref="P53:Q53">
    <cfRule type="cellIs" dxfId="5644" priority="3319" stopIfTrue="1" operator="lessThan">
      <formula>0</formula>
    </cfRule>
    <cfRule type="cellIs" dxfId="5643" priority="3320" stopIfTrue="1" operator="greaterThan">
      <formula>0</formula>
    </cfRule>
  </conditionalFormatting>
  <conditionalFormatting sqref="P53:Q53">
    <cfRule type="cellIs" dxfId="5642" priority="3317" stopIfTrue="1" operator="lessThan">
      <formula>0</formula>
    </cfRule>
    <cfRule type="cellIs" dxfId="5641" priority="3318" stopIfTrue="1" operator="greaterThan">
      <formula>0</formula>
    </cfRule>
  </conditionalFormatting>
  <conditionalFormatting sqref="P53:Q53">
    <cfRule type="cellIs" dxfId="5640" priority="3315" stopIfTrue="1" operator="lessThan">
      <formula>0</formula>
    </cfRule>
    <cfRule type="cellIs" dxfId="5639" priority="3316" stopIfTrue="1" operator="greaterThan">
      <formula>0</formula>
    </cfRule>
  </conditionalFormatting>
  <conditionalFormatting sqref="P53:Q53">
    <cfRule type="cellIs" dxfId="5638" priority="3313" stopIfTrue="1" operator="lessThan">
      <formula>0</formula>
    </cfRule>
    <cfRule type="cellIs" dxfId="5637" priority="3314" stopIfTrue="1" operator="greaterThan">
      <formula>0</formula>
    </cfRule>
  </conditionalFormatting>
  <conditionalFormatting sqref="P53:Q53">
    <cfRule type="cellIs" dxfId="5636" priority="3311" stopIfTrue="1" operator="lessThan">
      <formula>0</formula>
    </cfRule>
    <cfRule type="cellIs" dxfId="5635" priority="3312" stopIfTrue="1" operator="greaterThan">
      <formula>0</formula>
    </cfRule>
  </conditionalFormatting>
  <conditionalFormatting sqref="P53:Q53">
    <cfRule type="cellIs" dxfId="5634" priority="3309" stopIfTrue="1" operator="lessThan">
      <formula>0</formula>
    </cfRule>
    <cfRule type="cellIs" dxfId="5633" priority="3310" stopIfTrue="1" operator="greaterThan">
      <formula>0</formula>
    </cfRule>
  </conditionalFormatting>
  <conditionalFormatting sqref="P53:Q53">
    <cfRule type="cellIs" dxfId="5632" priority="3307" stopIfTrue="1" operator="lessThan">
      <formula>0</formula>
    </cfRule>
    <cfRule type="cellIs" dxfId="5631" priority="3308" stopIfTrue="1" operator="greaterThan">
      <formula>0</formula>
    </cfRule>
  </conditionalFormatting>
  <conditionalFormatting sqref="P53:Q53">
    <cfRule type="cellIs" dxfId="5630" priority="3305" stopIfTrue="1" operator="lessThan">
      <formula>0</formula>
    </cfRule>
    <cfRule type="cellIs" dxfId="5629" priority="3306" stopIfTrue="1" operator="greaterThan">
      <formula>0</formula>
    </cfRule>
  </conditionalFormatting>
  <conditionalFormatting sqref="P53:Q53">
    <cfRule type="cellIs" dxfId="5628" priority="3303" stopIfTrue="1" operator="lessThan">
      <formula>0</formula>
    </cfRule>
    <cfRule type="cellIs" dxfId="5627" priority="3304" stopIfTrue="1" operator="greaterThan">
      <formula>0</formula>
    </cfRule>
  </conditionalFormatting>
  <conditionalFormatting sqref="P53:Q53">
    <cfRule type="cellIs" dxfId="5626" priority="3301" stopIfTrue="1" operator="lessThan">
      <formula>0</formula>
    </cfRule>
    <cfRule type="cellIs" dxfId="5625" priority="3302" stopIfTrue="1" operator="greaterThan">
      <formula>0</formula>
    </cfRule>
  </conditionalFormatting>
  <conditionalFormatting sqref="P53:Q53">
    <cfRule type="cellIs" dxfId="5624" priority="3299" stopIfTrue="1" operator="lessThan">
      <formula>0</formula>
    </cfRule>
    <cfRule type="cellIs" dxfId="5623" priority="3300" stopIfTrue="1" operator="greaterThan">
      <formula>0</formula>
    </cfRule>
  </conditionalFormatting>
  <conditionalFormatting sqref="P53:Q53">
    <cfRule type="cellIs" dxfId="5622" priority="3297" stopIfTrue="1" operator="lessThan">
      <formula>0</formula>
    </cfRule>
    <cfRule type="cellIs" dxfId="5621" priority="3298" stopIfTrue="1" operator="greaterThan">
      <formula>0</formula>
    </cfRule>
  </conditionalFormatting>
  <conditionalFormatting sqref="P53:Q53">
    <cfRule type="cellIs" dxfId="5620" priority="3295" stopIfTrue="1" operator="lessThan">
      <formula>0</formula>
    </cfRule>
    <cfRule type="cellIs" dxfId="5619" priority="3296" stopIfTrue="1" operator="greaterThan">
      <formula>0</formula>
    </cfRule>
  </conditionalFormatting>
  <conditionalFormatting sqref="P53:Q53">
    <cfRule type="cellIs" dxfId="5618" priority="3293" stopIfTrue="1" operator="lessThan">
      <formula>0</formula>
    </cfRule>
    <cfRule type="cellIs" dxfId="5617" priority="3294" stopIfTrue="1" operator="greaterThan">
      <formula>0</formula>
    </cfRule>
  </conditionalFormatting>
  <conditionalFormatting sqref="P55:Q55">
    <cfRule type="cellIs" dxfId="5616" priority="3291" stopIfTrue="1" operator="lessThan">
      <formula>0</formula>
    </cfRule>
    <cfRule type="cellIs" dxfId="5615" priority="3292" stopIfTrue="1" operator="greaterThan">
      <formula>0</formula>
    </cfRule>
  </conditionalFormatting>
  <conditionalFormatting sqref="P55:Q55">
    <cfRule type="cellIs" dxfId="5614" priority="3289" stopIfTrue="1" operator="lessThan">
      <formula>0</formula>
    </cfRule>
    <cfRule type="cellIs" dxfId="5613" priority="3290" stopIfTrue="1" operator="greaterThan">
      <formula>0</formula>
    </cfRule>
  </conditionalFormatting>
  <conditionalFormatting sqref="P55:Q55">
    <cfRule type="cellIs" dxfId="5612" priority="3287" stopIfTrue="1" operator="lessThan">
      <formula>0</formula>
    </cfRule>
    <cfRule type="cellIs" dxfId="5611" priority="3288" stopIfTrue="1" operator="greaterThan">
      <formula>0</formula>
    </cfRule>
  </conditionalFormatting>
  <conditionalFormatting sqref="P55:Q55">
    <cfRule type="cellIs" dxfId="5610" priority="3285" stopIfTrue="1" operator="lessThan">
      <formula>0</formula>
    </cfRule>
    <cfRule type="cellIs" dxfId="5609" priority="3286" stopIfTrue="1" operator="greaterThan">
      <formula>0</formula>
    </cfRule>
  </conditionalFormatting>
  <conditionalFormatting sqref="P55:Q55">
    <cfRule type="cellIs" dxfId="5608" priority="3283" stopIfTrue="1" operator="lessThan">
      <formula>0</formula>
    </cfRule>
    <cfRule type="cellIs" dxfId="5607" priority="3284" stopIfTrue="1" operator="greaterThan">
      <formula>0</formula>
    </cfRule>
  </conditionalFormatting>
  <conditionalFormatting sqref="P55:Q55">
    <cfRule type="cellIs" dxfId="5606" priority="3281" stopIfTrue="1" operator="lessThan">
      <formula>0</formula>
    </cfRule>
    <cfRule type="cellIs" dxfId="5605" priority="3282" stopIfTrue="1" operator="greaterThan">
      <formula>0</formula>
    </cfRule>
  </conditionalFormatting>
  <conditionalFormatting sqref="P55:Q55">
    <cfRule type="cellIs" dxfId="5604" priority="3279" stopIfTrue="1" operator="lessThan">
      <formula>0</formula>
    </cfRule>
    <cfRule type="cellIs" dxfId="5603" priority="3280" stopIfTrue="1" operator="greaterThan">
      <formula>0</formula>
    </cfRule>
  </conditionalFormatting>
  <conditionalFormatting sqref="P55:Q55">
    <cfRule type="cellIs" dxfId="5602" priority="3277" stopIfTrue="1" operator="lessThan">
      <formula>0</formula>
    </cfRule>
    <cfRule type="cellIs" dxfId="5601" priority="3278" stopIfTrue="1" operator="greaterThan">
      <formula>0</formula>
    </cfRule>
  </conditionalFormatting>
  <conditionalFormatting sqref="P55:Q55">
    <cfRule type="cellIs" dxfId="5600" priority="3275" stopIfTrue="1" operator="lessThan">
      <formula>0</formula>
    </cfRule>
    <cfRule type="cellIs" dxfId="5599" priority="3276" stopIfTrue="1" operator="greaterThan">
      <formula>0</formula>
    </cfRule>
  </conditionalFormatting>
  <conditionalFormatting sqref="P55:Q55">
    <cfRule type="cellIs" dxfId="5598" priority="3273" stopIfTrue="1" operator="lessThan">
      <formula>0</formula>
    </cfRule>
    <cfRule type="cellIs" dxfId="5597" priority="3274" stopIfTrue="1" operator="greaterThan">
      <formula>0</formula>
    </cfRule>
  </conditionalFormatting>
  <conditionalFormatting sqref="P55:Q55">
    <cfRule type="cellIs" dxfId="5596" priority="3271" stopIfTrue="1" operator="lessThan">
      <formula>0</formula>
    </cfRule>
    <cfRule type="cellIs" dxfId="5595" priority="3272" stopIfTrue="1" operator="greaterThan">
      <formula>0</formula>
    </cfRule>
  </conditionalFormatting>
  <conditionalFormatting sqref="P55:Q55">
    <cfRule type="cellIs" dxfId="5594" priority="3269" stopIfTrue="1" operator="lessThan">
      <formula>0</formula>
    </cfRule>
    <cfRule type="cellIs" dxfId="5593" priority="3270" stopIfTrue="1" operator="greaterThan">
      <formula>0</formula>
    </cfRule>
  </conditionalFormatting>
  <conditionalFormatting sqref="P55:Q55">
    <cfRule type="cellIs" dxfId="5592" priority="3267" stopIfTrue="1" operator="lessThan">
      <formula>0</formula>
    </cfRule>
    <cfRule type="cellIs" dxfId="5591" priority="3268" stopIfTrue="1" operator="greaterThan">
      <formula>0</formula>
    </cfRule>
  </conditionalFormatting>
  <conditionalFormatting sqref="P55:Q55">
    <cfRule type="cellIs" dxfId="5590" priority="3265" stopIfTrue="1" operator="lessThan">
      <formula>0</formula>
    </cfRule>
    <cfRule type="cellIs" dxfId="5589" priority="3266" stopIfTrue="1" operator="greaterThan">
      <formula>0</formula>
    </cfRule>
  </conditionalFormatting>
  <conditionalFormatting sqref="P55:Q55">
    <cfRule type="cellIs" dxfId="5588" priority="3263" stopIfTrue="1" operator="lessThan">
      <formula>0</formula>
    </cfRule>
    <cfRule type="cellIs" dxfId="5587" priority="3264" stopIfTrue="1" operator="greaterThan">
      <formula>0</formula>
    </cfRule>
  </conditionalFormatting>
  <conditionalFormatting sqref="P55:Q55">
    <cfRule type="cellIs" dxfId="5586" priority="3261" stopIfTrue="1" operator="lessThan">
      <formula>0</formula>
    </cfRule>
    <cfRule type="cellIs" dxfId="5585" priority="3262" stopIfTrue="1" operator="greaterThan">
      <formula>0</formula>
    </cfRule>
  </conditionalFormatting>
  <conditionalFormatting sqref="P55:Q55">
    <cfRule type="cellIs" dxfId="5584" priority="3259" stopIfTrue="1" operator="lessThan">
      <formula>0</formula>
    </cfRule>
    <cfRule type="cellIs" dxfId="5583" priority="3260" stopIfTrue="1" operator="greaterThan">
      <formula>0</formula>
    </cfRule>
  </conditionalFormatting>
  <conditionalFormatting sqref="P55:Q55">
    <cfRule type="cellIs" dxfId="5582" priority="3257" stopIfTrue="1" operator="lessThan">
      <formula>0</formula>
    </cfRule>
    <cfRule type="cellIs" dxfId="5581" priority="3258" stopIfTrue="1" operator="greaterThan">
      <formula>0</formula>
    </cfRule>
  </conditionalFormatting>
  <conditionalFormatting sqref="P55:Q55">
    <cfRule type="cellIs" dxfId="5580" priority="3255" stopIfTrue="1" operator="lessThan">
      <formula>0</formula>
    </cfRule>
    <cfRule type="cellIs" dxfId="5579" priority="3256" stopIfTrue="1" operator="greaterThan">
      <formula>0</formula>
    </cfRule>
  </conditionalFormatting>
  <conditionalFormatting sqref="P55:Q55">
    <cfRule type="cellIs" dxfId="5578" priority="3253" stopIfTrue="1" operator="lessThan">
      <formula>0</formula>
    </cfRule>
    <cfRule type="cellIs" dxfId="5577" priority="3254" stopIfTrue="1" operator="greaterThan">
      <formula>0</formula>
    </cfRule>
  </conditionalFormatting>
  <conditionalFormatting sqref="P57:Q57">
    <cfRule type="cellIs" dxfId="5576" priority="3251" stopIfTrue="1" operator="lessThan">
      <formula>0</formula>
    </cfRule>
    <cfRule type="cellIs" dxfId="5575" priority="3252" stopIfTrue="1" operator="greaterThan">
      <formula>0</formula>
    </cfRule>
  </conditionalFormatting>
  <conditionalFormatting sqref="P57:Q57">
    <cfRule type="cellIs" dxfId="5574" priority="3249" stopIfTrue="1" operator="lessThan">
      <formula>0</formula>
    </cfRule>
    <cfRule type="cellIs" dxfId="5573" priority="3250" stopIfTrue="1" operator="greaterThan">
      <formula>0</formula>
    </cfRule>
  </conditionalFormatting>
  <conditionalFormatting sqref="P57:Q57">
    <cfRule type="cellIs" dxfId="5572" priority="3247" stopIfTrue="1" operator="lessThan">
      <formula>0</formula>
    </cfRule>
    <cfRule type="cellIs" dxfId="5571" priority="3248" stopIfTrue="1" operator="greaterThan">
      <formula>0</formula>
    </cfRule>
  </conditionalFormatting>
  <conditionalFormatting sqref="P57:Q57">
    <cfRule type="cellIs" dxfId="5570" priority="3245" stopIfTrue="1" operator="lessThan">
      <formula>0</formula>
    </cfRule>
    <cfRule type="cellIs" dxfId="5569" priority="3246" stopIfTrue="1" operator="greaterThan">
      <formula>0</formula>
    </cfRule>
  </conditionalFormatting>
  <conditionalFormatting sqref="P57:Q57">
    <cfRule type="cellIs" dxfId="5568" priority="3243" stopIfTrue="1" operator="lessThan">
      <formula>0</formula>
    </cfRule>
    <cfRule type="cellIs" dxfId="5567" priority="3244" stopIfTrue="1" operator="greaterThan">
      <formula>0</formula>
    </cfRule>
  </conditionalFormatting>
  <conditionalFormatting sqref="P57:Q57">
    <cfRule type="cellIs" dxfId="5566" priority="3241" stopIfTrue="1" operator="lessThan">
      <formula>0</formula>
    </cfRule>
    <cfRule type="cellIs" dxfId="5565" priority="3242" stopIfTrue="1" operator="greaterThan">
      <formula>0</formula>
    </cfRule>
  </conditionalFormatting>
  <conditionalFormatting sqref="P57:Q57">
    <cfRule type="cellIs" dxfId="5564" priority="3239" stopIfTrue="1" operator="lessThan">
      <formula>0</formula>
    </cfRule>
    <cfRule type="cellIs" dxfId="5563" priority="3240" stopIfTrue="1" operator="greaterThan">
      <formula>0</formula>
    </cfRule>
  </conditionalFormatting>
  <conditionalFormatting sqref="P57:Q57">
    <cfRule type="cellIs" dxfId="5562" priority="3237" stopIfTrue="1" operator="lessThan">
      <formula>0</formula>
    </cfRule>
    <cfRule type="cellIs" dxfId="5561" priority="3238" stopIfTrue="1" operator="greaterThan">
      <formula>0</formula>
    </cfRule>
  </conditionalFormatting>
  <conditionalFormatting sqref="P57:Q57">
    <cfRule type="cellIs" dxfId="5560" priority="3235" stopIfTrue="1" operator="lessThan">
      <formula>0</formula>
    </cfRule>
    <cfRule type="cellIs" dxfId="5559" priority="3236" stopIfTrue="1" operator="greaterThan">
      <formula>0</formula>
    </cfRule>
  </conditionalFormatting>
  <conditionalFormatting sqref="P57:Q57">
    <cfRule type="cellIs" dxfId="5558" priority="3233" stopIfTrue="1" operator="lessThan">
      <formula>0</formula>
    </cfRule>
    <cfRule type="cellIs" dxfId="5557" priority="3234" stopIfTrue="1" operator="greaterThan">
      <formula>0</formula>
    </cfRule>
  </conditionalFormatting>
  <conditionalFormatting sqref="P57:Q57">
    <cfRule type="cellIs" dxfId="5556" priority="3231" stopIfTrue="1" operator="lessThan">
      <formula>0</formula>
    </cfRule>
    <cfRule type="cellIs" dxfId="5555" priority="3232" stopIfTrue="1" operator="greaterThan">
      <formula>0</formula>
    </cfRule>
  </conditionalFormatting>
  <conditionalFormatting sqref="P57:Q57">
    <cfRule type="cellIs" dxfId="5554" priority="3229" stopIfTrue="1" operator="lessThan">
      <formula>0</formula>
    </cfRule>
    <cfRule type="cellIs" dxfId="5553" priority="3230" stopIfTrue="1" operator="greaterThan">
      <formula>0</formula>
    </cfRule>
  </conditionalFormatting>
  <conditionalFormatting sqref="P57:Q57">
    <cfRule type="cellIs" dxfId="5552" priority="3227" stopIfTrue="1" operator="lessThan">
      <formula>0</formula>
    </cfRule>
    <cfRule type="cellIs" dxfId="5551" priority="3228" stopIfTrue="1" operator="greaterThan">
      <formula>0</formula>
    </cfRule>
  </conditionalFormatting>
  <conditionalFormatting sqref="P57:Q57">
    <cfRule type="cellIs" dxfId="5550" priority="3225" stopIfTrue="1" operator="lessThan">
      <formula>0</formula>
    </cfRule>
    <cfRule type="cellIs" dxfId="5549" priority="3226" stopIfTrue="1" operator="greaterThan">
      <formula>0</formula>
    </cfRule>
  </conditionalFormatting>
  <conditionalFormatting sqref="P57:Q57">
    <cfRule type="cellIs" dxfId="5548" priority="3223" stopIfTrue="1" operator="lessThan">
      <formula>0</formula>
    </cfRule>
    <cfRule type="cellIs" dxfId="5547" priority="3224" stopIfTrue="1" operator="greaterThan">
      <formula>0</formula>
    </cfRule>
  </conditionalFormatting>
  <conditionalFormatting sqref="P57:Q57">
    <cfRule type="cellIs" dxfId="5546" priority="3221" stopIfTrue="1" operator="lessThan">
      <formula>0</formula>
    </cfRule>
    <cfRule type="cellIs" dxfId="5545" priority="3222" stopIfTrue="1" operator="greaterThan">
      <formula>0</formula>
    </cfRule>
  </conditionalFormatting>
  <conditionalFormatting sqref="P57:Q57">
    <cfRule type="cellIs" dxfId="5544" priority="3219" stopIfTrue="1" operator="lessThan">
      <formula>0</formula>
    </cfRule>
    <cfRule type="cellIs" dxfId="5543" priority="3220" stopIfTrue="1" operator="greaterThan">
      <formula>0</formula>
    </cfRule>
  </conditionalFormatting>
  <conditionalFormatting sqref="P57:Q57">
    <cfRule type="cellIs" dxfId="5542" priority="3217" stopIfTrue="1" operator="lessThan">
      <formula>0</formula>
    </cfRule>
    <cfRule type="cellIs" dxfId="5541" priority="3218" stopIfTrue="1" operator="greaterThan">
      <formula>0</formula>
    </cfRule>
  </conditionalFormatting>
  <conditionalFormatting sqref="P57:Q57">
    <cfRule type="cellIs" dxfId="5540" priority="3215" stopIfTrue="1" operator="lessThan">
      <formula>0</formula>
    </cfRule>
    <cfRule type="cellIs" dxfId="5539" priority="3216" stopIfTrue="1" operator="greaterThan">
      <formula>0</formula>
    </cfRule>
  </conditionalFormatting>
  <conditionalFormatting sqref="P57:Q57">
    <cfRule type="cellIs" dxfId="5538" priority="3213" stopIfTrue="1" operator="lessThan">
      <formula>0</formula>
    </cfRule>
    <cfRule type="cellIs" dxfId="5537" priority="3214" stopIfTrue="1" operator="greaterThan">
      <formula>0</formula>
    </cfRule>
  </conditionalFormatting>
  <conditionalFormatting sqref="P59:Q59">
    <cfRule type="cellIs" dxfId="5536" priority="3211" stopIfTrue="1" operator="lessThan">
      <formula>0</formula>
    </cfRule>
    <cfRule type="cellIs" dxfId="5535" priority="3212" stopIfTrue="1" operator="greaterThan">
      <formula>0</formula>
    </cfRule>
  </conditionalFormatting>
  <conditionalFormatting sqref="P59:Q59">
    <cfRule type="cellIs" dxfId="5534" priority="3209" stopIfTrue="1" operator="lessThan">
      <formula>0</formula>
    </cfRule>
    <cfRule type="cellIs" dxfId="5533" priority="3210" stopIfTrue="1" operator="greaterThan">
      <formula>0</formula>
    </cfRule>
  </conditionalFormatting>
  <conditionalFormatting sqref="P59:Q59">
    <cfRule type="cellIs" dxfId="5532" priority="3207" stopIfTrue="1" operator="lessThan">
      <formula>0</formula>
    </cfRule>
    <cfRule type="cellIs" dxfId="5531" priority="3208" stopIfTrue="1" operator="greaterThan">
      <formula>0</formula>
    </cfRule>
  </conditionalFormatting>
  <conditionalFormatting sqref="P59:Q59">
    <cfRule type="cellIs" dxfId="5530" priority="3205" stopIfTrue="1" operator="lessThan">
      <formula>0</formula>
    </cfRule>
    <cfRule type="cellIs" dxfId="5529" priority="3206" stopIfTrue="1" operator="greaterThan">
      <formula>0</formula>
    </cfRule>
  </conditionalFormatting>
  <conditionalFormatting sqref="P59:Q59">
    <cfRule type="cellIs" dxfId="5528" priority="3203" stopIfTrue="1" operator="lessThan">
      <formula>0</formula>
    </cfRule>
    <cfRule type="cellIs" dxfId="5527" priority="3204" stopIfTrue="1" operator="greaterThan">
      <formula>0</formula>
    </cfRule>
  </conditionalFormatting>
  <conditionalFormatting sqref="P59:Q59">
    <cfRule type="cellIs" dxfId="5526" priority="3201" stopIfTrue="1" operator="lessThan">
      <formula>0</formula>
    </cfRule>
    <cfRule type="cellIs" dxfId="5525" priority="3202" stopIfTrue="1" operator="greaterThan">
      <formula>0</formula>
    </cfRule>
  </conditionalFormatting>
  <conditionalFormatting sqref="P59:Q59">
    <cfRule type="cellIs" dxfId="5524" priority="3199" stopIfTrue="1" operator="lessThan">
      <formula>0</formula>
    </cfRule>
    <cfRule type="cellIs" dxfId="5523" priority="3200" stopIfTrue="1" operator="greaterThan">
      <formula>0</formula>
    </cfRule>
  </conditionalFormatting>
  <conditionalFormatting sqref="P59:Q59">
    <cfRule type="cellIs" dxfId="5522" priority="3197" stopIfTrue="1" operator="lessThan">
      <formula>0</formula>
    </cfRule>
    <cfRule type="cellIs" dxfId="5521" priority="3198" stopIfTrue="1" operator="greaterThan">
      <formula>0</formula>
    </cfRule>
  </conditionalFormatting>
  <conditionalFormatting sqref="P59:Q59">
    <cfRule type="cellIs" dxfId="5520" priority="3195" stopIfTrue="1" operator="lessThan">
      <formula>0</formula>
    </cfRule>
    <cfRule type="cellIs" dxfId="5519" priority="3196" stopIfTrue="1" operator="greaterThan">
      <formula>0</formula>
    </cfRule>
  </conditionalFormatting>
  <conditionalFormatting sqref="P59:Q59">
    <cfRule type="cellIs" dxfId="5518" priority="3193" stopIfTrue="1" operator="lessThan">
      <formula>0</formula>
    </cfRule>
    <cfRule type="cellIs" dxfId="5517" priority="3194" stopIfTrue="1" operator="greaterThan">
      <formula>0</formula>
    </cfRule>
  </conditionalFormatting>
  <conditionalFormatting sqref="P59:Q59">
    <cfRule type="cellIs" dxfId="5516" priority="3191" stopIfTrue="1" operator="lessThan">
      <formula>0</formula>
    </cfRule>
    <cfRule type="cellIs" dxfId="5515" priority="3192" stopIfTrue="1" operator="greaterThan">
      <formula>0</formula>
    </cfRule>
  </conditionalFormatting>
  <conditionalFormatting sqref="P59:Q59">
    <cfRule type="cellIs" dxfId="5514" priority="3189" stopIfTrue="1" operator="lessThan">
      <formula>0</formula>
    </cfRule>
    <cfRule type="cellIs" dxfId="5513" priority="3190" stopIfTrue="1" operator="greaterThan">
      <formula>0</formula>
    </cfRule>
  </conditionalFormatting>
  <conditionalFormatting sqref="P59:Q59">
    <cfRule type="cellIs" dxfId="5512" priority="3187" stopIfTrue="1" operator="lessThan">
      <formula>0</formula>
    </cfRule>
    <cfRule type="cellIs" dxfId="5511" priority="3188" stopIfTrue="1" operator="greaterThan">
      <formula>0</formula>
    </cfRule>
  </conditionalFormatting>
  <conditionalFormatting sqref="P59:Q59">
    <cfRule type="cellIs" dxfId="5510" priority="3185" stopIfTrue="1" operator="lessThan">
      <formula>0</formula>
    </cfRule>
    <cfRule type="cellIs" dxfId="5509" priority="3186" stopIfTrue="1" operator="greaterThan">
      <formula>0</formula>
    </cfRule>
  </conditionalFormatting>
  <conditionalFormatting sqref="P59:Q59">
    <cfRule type="cellIs" dxfId="5508" priority="3183" stopIfTrue="1" operator="lessThan">
      <formula>0</formula>
    </cfRule>
    <cfRule type="cellIs" dxfId="5507" priority="3184" stopIfTrue="1" operator="greaterThan">
      <formula>0</formula>
    </cfRule>
  </conditionalFormatting>
  <conditionalFormatting sqref="P59:Q59">
    <cfRule type="cellIs" dxfId="5506" priority="3181" stopIfTrue="1" operator="lessThan">
      <formula>0</formula>
    </cfRule>
    <cfRule type="cellIs" dxfId="5505" priority="3182" stopIfTrue="1" operator="greaterThan">
      <formula>0</formula>
    </cfRule>
  </conditionalFormatting>
  <conditionalFormatting sqref="P59:Q59">
    <cfRule type="cellIs" dxfId="5504" priority="3179" stopIfTrue="1" operator="lessThan">
      <formula>0</formula>
    </cfRule>
    <cfRule type="cellIs" dxfId="5503" priority="3180" stopIfTrue="1" operator="greaterThan">
      <formula>0</formula>
    </cfRule>
  </conditionalFormatting>
  <conditionalFormatting sqref="P59:Q59">
    <cfRule type="cellIs" dxfId="5502" priority="3177" stopIfTrue="1" operator="lessThan">
      <formula>0</formula>
    </cfRule>
    <cfRule type="cellIs" dxfId="5501" priority="3178" stopIfTrue="1" operator="greaterThan">
      <formula>0</formula>
    </cfRule>
  </conditionalFormatting>
  <conditionalFormatting sqref="P59:Q59">
    <cfRule type="cellIs" dxfId="5500" priority="3175" stopIfTrue="1" operator="lessThan">
      <formula>0</formula>
    </cfRule>
    <cfRule type="cellIs" dxfId="5499" priority="3176" stopIfTrue="1" operator="greaterThan">
      <formula>0</formula>
    </cfRule>
  </conditionalFormatting>
  <conditionalFormatting sqref="P59:Q59">
    <cfRule type="cellIs" dxfId="5498" priority="3173" stopIfTrue="1" operator="lessThan">
      <formula>0</formula>
    </cfRule>
    <cfRule type="cellIs" dxfId="5497" priority="3174" stopIfTrue="1" operator="greaterThan">
      <formula>0</formula>
    </cfRule>
  </conditionalFormatting>
  <conditionalFormatting sqref="P61:Q61">
    <cfRule type="cellIs" dxfId="5496" priority="3171" stopIfTrue="1" operator="lessThan">
      <formula>0</formula>
    </cfRule>
    <cfRule type="cellIs" dxfId="5495" priority="3172" stopIfTrue="1" operator="greaterThan">
      <formula>0</formula>
    </cfRule>
  </conditionalFormatting>
  <conditionalFormatting sqref="P61:Q61">
    <cfRule type="cellIs" dxfId="5494" priority="3169" stopIfTrue="1" operator="lessThan">
      <formula>0</formula>
    </cfRule>
    <cfRule type="cellIs" dxfId="5493" priority="3170" stopIfTrue="1" operator="greaterThan">
      <formula>0</formula>
    </cfRule>
  </conditionalFormatting>
  <conditionalFormatting sqref="P61:Q61">
    <cfRule type="cellIs" dxfId="5492" priority="3167" stopIfTrue="1" operator="lessThan">
      <formula>0</formula>
    </cfRule>
    <cfRule type="cellIs" dxfId="5491" priority="3168" stopIfTrue="1" operator="greaterThan">
      <formula>0</formula>
    </cfRule>
  </conditionalFormatting>
  <conditionalFormatting sqref="P61:Q61">
    <cfRule type="cellIs" dxfId="5490" priority="3165" stopIfTrue="1" operator="lessThan">
      <formula>0</formula>
    </cfRule>
    <cfRule type="cellIs" dxfId="5489" priority="3166" stopIfTrue="1" operator="greaterThan">
      <formula>0</formula>
    </cfRule>
  </conditionalFormatting>
  <conditionalFormatting sqref="P61:Q61">
    <cfRule type="cellIs" dxfId="5488" priority="3163" stopIfTrue="1" operator="lessThan">
      <formula>0</formula>
    </cfRule>
    <cfRule type="cellIs" dxfId="5487" priority="3164" stopIfTrue="1" operator="greaterThan">
      <formula>0</formula>
    </cfRule>
  </conditionalFormatting>
  <conditionalFormatting sqref="P61:Q61">
    <cfRule type="cellIs" dxfId="5486" priority="3161" stopIfTrue="1" operator="lessThan">
      <formula>0</formula>
    </cfRule>
    <cfRule type="cellIs" dxfId="5485" priority="3162" stopIfTrue="1" operator="greaterThan">
      <formula>0</formula>
    </cfRule>
  </conditionalFormatting>
  <conditionalFormatting sqref="P61:Q61">
    <cfRule type="cellIs" dxfId="5484" priority="3159" stopIfTrue="1" operator="lessThan">
      <formula>0</formula>
    </cfRule>
    <cfRule type="cellIs" dxfId="5483" priority="3160" stopIfTrue="1" operator="greaterThan">
      <formula>0</formula>
    </cfRule>
  </conditionalFormatting>
  <conditionalFormatting sqref="P61:Q61">
    <cfRule type="cellIs" dxfId="5482" priority="3157" stopIfTrue="1" operator="lessThan">
      <formula>0</formula>
    </cfRule>
    <cfRule type="cellIs" dxfId="5481" priority="3158" stopIfTrue="1" operator="greaterThan">
      <formula>0</formula>
    </cfRule>
  </conditionalFormatting>
  <conditionalFormatting sqref="P61:Q61">
    <cfRule type="cellIs" dxfId="5480" priority="3155" stopIfTrue="1" operator="lessThan">
      <formula>0</formula>
    </cfRule>
    <cfRule type="cellIs" dxfId="5479" priority="3156" stopIfTrue="1" operator="greaterThan">
      <formula>0</formula>
    </cfRule>
  </conditionalFormatting>
  <conditionalFormatting sqref="P61:Q61">
    <cfRule type="cellIs" dxfId="5478" priority="3153" stopIfTrue="1" operator="lessThan">
      <formula>0</formula>
    </cfRule>
    <cfRule type="cellIs" dxfId="5477" priority="3154" stopIfTrue="1" operator="greaterThan">
      <formula>0</formula>
    </cfRule>
  </conditionalFormatting>
  <conditionalFormatting sqref="P61:Q61">
    <cfRule type="cellIs" dxfId="5476" priority="3151" stopIfTrue="1" operator="lessThan">
      <formula>0</formula>
    </cfRule>
    <cfRule type="cellIs" dxfId="5475" priority="3152" stopIfTrue="1" operator="greaterThan">
      <formula>0</formula>
    </cfRule>
  </conditionalFormatting>
  <conditionalFormatting sqref="P61:Q61">
    <cfRule type="cellIs" dxfId="5474" priority="3149" stopIfTrue="1" operator="lessThan">
      <formula>0</formula>
    </cfRule>
    <cfRule type="cellIs" dxfId="5473" priority="3150" stopIfTrue="1" operator="greaterThan">
      <formula>0</formula>
    </cfRule>
  </conditionalFormatting>
  <conditionalFormatting sqref="P61:Q61">
    <cfRule type="cellIs" dxfId="5472" priority="3147" stopIfTrue="1" operator="lessThan">
      <formula>0</formula>
    </cfRule>
    <cfRule type="cellIs" dxfId="5471" priority="3148" stopIfTrue="1" operator="greaterThan">
      <formula>0</formula>
    </cfRule>
  </conditionalFormatting>
  <conditionalFormatting sqref="P61:Q61">
    <cfRule type="cellIs" dxfId="5470" priority="3145" stopIfTrue="1" operator="lessThan">
      <formula>0</formula>
    </cfRule>
    <cfRule type="cellIs" dxfId="5469" priority="3146" stopIfTrue="1" operator="greaterThan">
      <formula>0</formula>
    </cfRule>
  </conditionalFormatting>
  <conditionalFormatting sqref="P61:Q61">
    <cfRule type="cellIs" dxfId="5468" priority="3143" stopIfTrue="1" operator="lessThan">
      <formula>0</formula>
    </cfRule>
    <cfRule type="cellIs" dxfId="5467" priority="3144" stopIfTrue="1" operator="greaterThan">
      <formula>0</formula>
    </cfRule>
  </conditionalFormatting>
  <conditionalFormatting sqref="P61:Q61">
    <cfRule type="cellIs" dxfId="5466" priority="3141" stopIfTrue="1" operator="lessThan">
      <formula>0</formula>
    </cfRule>
    <cfRule type="cellIs" dxfId="5465" priority="3142" stopIfTrue="1" operator="greaterThan">
      <formula>0</formula>
    </cfRule>
  </conditionalFormatting>
  <conditionalFormatting sqref="P61:Q61">
    <cfRule type="cellIs" dxfId="5464" priority="3139" stopIfTrue="1" operator="lessThan">
      <formula>0</formula>
    </cfRule>
    <cfRule type="cellIs" dxfId="5463" priority="3140" stopIfTrue="1" operator="greaterThan">
      <formula>0</formula>
    </cfRule>
  </conditionalFormatting>
  <conditionalFormatting sqref="P61:Q61">
    <cfRule type="cellIs" dxfId="5462" priority="3137" stopIfTrue="1" operator="lessThan">
      <formula>0</formula>
    </cfRule>
    <cfRule type="cellIs" dxfId="5461" priority="3138" stopIfTrue="1" operator="greaterThan">
      <formula>0</formula>
    </cfRule>
  </conditionalFormatting>
  <conditionalFormatting sqref="P61:Q61">
    <cfRule type="cellIs" dxfId="5460" priority="3135" stopIfTrue="1" operator="lessThan">
      <formula>0</formula>
    </cfRule>
    <cfRule type="cellIs" dxfId="5459" priority="3136" stopIfTrue="1" operator="greaterThan">
      <formula>0</formula>
    </cfRule>
  </conditionalFormatting>
  <conditionalFormatting sqref="P61:Q61">
    <cfRule type="cellIs" dxfId="5458" priority="3133" stopIfTrue="1" operator="lessThan">
      <formula>0</formula>
    </cfRule>
    <cfRule type="cellIs" dxfId="5457" priority="3134" stopIfTrue="1" operator="greaterThan">
      <formula>0</formula>
    </cfRule>
  </conditionalFormatting>
  <conditionalFormatting sqref="P63:Q63">
    <cfRule type="cellIs" dxfId="5456" priority="3131" stopIfTrue="1" operator="lessThan">
      <formula>0</formula>
    </cfRule>
    <cfRule type="cellIs" dxfId="5455" priority="3132" stopIfTrue="1" operator="greaterThan">
      <formula>0</formula>
    </cfRule>
  </conditionalFormatting>
  <conditionalFormatting sqref="P63:Q63">
    <cfRule type="cellIs" dxfId="5454" priority="3129" stopIfTrue="1" operator="lessThan">
      <formula>0</formula>
    </cfRule>
    <cfRule type="cellIs" dxfId="5453" priority="3130" stopIfTrue="1" operator="greaterThan">
      <formula>0</formula>
    </cfRule>
  </conditionalFormatting>
  <conditionalFormatting sqref="P63:Q63">
    <cfRule type="cellIs" dxfId="5452" priority="3127" stopIfTrue="1" operator="lessThan">
      <formula>0</formula>
    </cfRule>
    <cfRule type="cellIs" dxfId="5451" priority="3128" stopIfTrue="1" operator="greaterThan">
      <formula>0</formula>
    </cfRule>
  </conditionalFormatting>
  <conditionalFormatting sqref="P63:Q63">
    <cfRule type="cellIs" dxfId="5450" priority="3125" stopIfTrue="1" operator="lessThan">
      <formula>0</formula>
    </cfRule>
    <cfRule type="cellIs" dxfId="5449" priority="3126" stopIfTrue="1" operator="greaterThan">
      <formula>0</formula>
    </cfRule>
  </conditionalFormatting>
  <conditionalFormatting sqref="P63:Q63">
    <cfRule type="cellIs" dxfId="5448" priority="3123" stopIfTrue="1" operator="lessThan">
      <formula>0</formula>
    </cfRule>
    <cfRule type="cellIs" dxfId="5447" priority="3124" stopIfTrue="1" operator="greaterThan">
      <formula>0</formula>
    </cfRule>
  </conditionalFormatting>
  <conditionalFormatting sqref="P63:Q63">
    <cfRule type="cellIs" dxfId="5446" priority="3121" stopIfTrue="1" operator="lessThan">
      <formula>0</formula>
    </cfRule>
    <cfRule type="cellIs" dxfId="5445" priority="3122" stopIfTrue="1" operator="greaterThan">
      <formula>0</formula>
    </cfRule>
  </conditionalFormatting>
  <conditionalFormatting sqref="P63:Q63">
    <cfRule type="cellIs" dxfId="5444" priority="3119" stopIfTrue="1" operator="lessThan">
      <formula>0</formula>
    </cfRule>
    <cfRule type="cellIs" dxfId="5443" priority="3120" stopIfTrue="1" operator="greaterThan">
      <formula>0</formula>
    </cfRule>
  </conditionalFormatting>
  <conditionalFormatting sqref="P63:Q63">
    <cfRule type="cellIs" dxfId="5442" priority="3117" stopIfTrue="1" operator="lessThan">
      <formula>0</formula>
    </cfRule>
    <cfRule type="cellIs" dxfId="5441" priority="3118" stopIfTrue="1" operator="greaterThan">
      <formula>0</formula>
    </cfRule>
  </conditionalFormatting>
  <conditionalFormatting sqref="P63:Q63">
    <cfRule type="cellIs" dxfId="5440" priority="3115" stopIfTrue="1" operator="lessThan">
      <formula>0</formula>
    </cfRule>
    <cfRule type="cellIs" dxfId="5439" priority="3116" stopIfTrue="1" operator="greaterThan">
      <formula>0</formula>
    </cfRule>
  </conditionalFormatting>
  <conditionalFormatting sqref="P63:Q63">
    <cfRule type="cellIs" dxfId="5438" priority="3113" stopIfTrue="1" operator="lessThan">
      <formula>0</formula>
    </cfRule>
    <cfRule type="cellIs" dxfId="5437" priority="3114" stopIfTrue="1" operator="greaterThan">
      <formula>0</formula>
    </cfRule>
  </conditionalFormatting>
  <conditionalFormatting sqref="P63:Q63">
    <cfRule type="cellIs" dxfId="5436" priority="3111" stopIfTrue="1" operator="lessThan">
      <formula>0</formula>
    </cfRule>
    <cfRule type="cellIs" dxfId="5435" priority="3112" stopIfTrue="1" operator="greaterThan">
      <formula>0</formula>
    </cfRule>
  </conditionalFormatting>
  <conditionalFormatting sqref="P63:Q63">
    <cfRule type="cellIs" dxfId="5434" priority="3109" stopIfTrue="1" operator="lessThan">
      <formula>0</formula>
    </cfRule>
    <cfRule type="cellIs" dxfId="5433" priority="3110" stopIfTrue="1" operator="greaterThan">
      <formula>0</formula>
    </cfRule>
  </conditionalFormatting>
  <conditionalFormatting sqref="P63:Q63">
    <cfRule type="cellIs" dxfId="5432" priority="3107" stopIfTrue="1" operator="lessThan">
      <formula>0</formula>
    </cfRule>
    <cfRule type="cellIs" dxfId="5431" priority="3108" stopIfTrue="1" operator="greaterThan">
      <formula>0</formula>
    </cfRule>
  </conditionalFormatting>
  <conditionalFormatting sqref="P63:Q63">
    <cfRule type="cellIs" dxfId="5430" priority="3105" stopIfTrue="1" operator="lessThan">
      <formula>0</formula>
    </cfRule>
    <cfRule type="cellIs" dxfId="5429" priority="3106" stopIfTrue="1" operator="greaterThan">
      <formula>0</formula>
    </cfRule>
  </conditionalFormatting>
  <conditionalFormatting sqref="P63:Q63">
    <cfRule type="cellIs" dxfId="5428" priority="3103" stopIfTrue="1" operator="lessThan">
      <formula>0</formula>
    </cfRule>
    <cfRule type="cellIs" dxfId="5427" priority="3104" stopIfTrue="1" operator="greaterThan">
      <formula>0</formula>
    </cfRule>
  </conditionalFormatting>
  <conditionalFormatting sqref="P63:Q63">
    <cfRule type="cellIs" dxfId="5426" priority="3101" stopIfTrue="1" operator="lessThan">
      <formula>0</formula>
    </cfRule>
    <cfRule type="cellIs" dxfId="5425" priority="3102" stopIfTrue="1" operator="greaterThan">
      <formula>0</formula>
    </cfRule>
  </conditionalFormatting>
  <conditionalFormatting sqref="P63:Q63">
    <cfRule type="cellIs" dxfId="5424" priority="3099" stopIfTrue="1" operator="lessThan">
      <formula>0</formula>
    </cfRule>
    <cfRule type="cellIs" dxfId="5423" priority="3100" stopIfTrue="1" operator="greaterThan">
      <formula>0</formula>
    </cfRule>
  </conditionalFormatting>
  <conditionalFormatting sqref="P63:Q63">
    <cfRule type="cellIs" dxfId="5422" priority="3097" stopIfTrue="1" operator="lessThan">
      <formula>0</formula>
    </cfRule>
    <cfRule type="cellIs" dxfId="5421" priority="3098" stopIfTrue="1" operator="greaterThan">
      <formula>0</formula>
    </cfRule>
  </conditionalFormatting>
  <conditionalFormatting sqref="P63:Q63">
    <cfRule type="cellIs" dxfId="5420" priority="3095" stopIfTrue="1" operator="lessThan">
      <formula>0</formula>
    </cfRule>
    <cfRule type="cellIs" dxfId="5419" priority="3096" stopIfTrue="1" operator="greaterThan">
      <formula>0</formula>
    </cfRule>
  </conditionalFormatting>
  <conditionalFormatting sqref="P63:Q63">
    <cfRule type="cellIs" dxfId="5418" priority="3093" stopIfTrue="1" operator="lessThan">
      <formula>0</formula>
    </cfRule>
    <cfRule type="cellIs" dxfId="5417" priority="3094" stopIfTrue="1" operator="greaterThan">
      <formula>0</formula>
    </cfRule>
  </conditionalFormatting>
  <conditionalFormatting sqref="P65:Q65">
    <cfRule type="cellIs" dxfId="5416" priority="3091" stopIfTrue="1" operator="lessThan">
      <formula>0</formula>
    </cfRule>
    <cfRule type="cellIs" dxfId="5415" priority="3092" stopIfTrue="1" operator="greaterThan">
      <formula>0</formula>
    </cfRule>
  </conditionalFormatting>
  <conditionalFormatting sqref="P65:Q65">
    <cfRule type="cellIs" dxfId="5414" priority="3089" stopIfTrue="1" operator="lessThan">
      <formula>0</formula>
    </cfRule>
    <cfRule type="cellIs" dxfId="5413" priority="3090" stopIfTrue="1" operator="greaterThan">
      <formula>0</formula>
    </cfRule>
  </conditionalFormatting>
  <conditionalFormatting sqref="P65:Q65">
    <cfRule type="cellIs" dxfId="5412" priority="3087" stopIfTrue="1" operator="lessThan">
      <formula>0</formula>
    </cfRule>
    <cfRule type="cellIs" dxfId="5411" priority="3088" stopIfTrue="1" operator="greaterThan">
      <formula>0</formula>
    </cfRule>
  </conditionalFormatting>
  <conditionalFormatting sqref="P65:Q65">
    <cfRule type="cellIs" dxfId="5410" priority="3085" stopIfTrue="1" operator="lessThan">
      <formula>0</formula>
    </cfRule>
    <cfRule type="cellIs" dxfId="5409" priority="3086" stopIfTrue="1" operator="greaterThan">
      <formula>0</formula>
    </cfRule>
  </conditionalFormatting>
  <conditionalFormatting sqref="P65:Q65">
    <cfRule type="cellIs" dxfId="5408" priority="3083" stopIfTrue="1" operator="lessThan">
      <formula>0</formula>
    </cfRule>
    <cfRule type="cellIs" dxfId="5407" priority="3084" stopIfTrue="1" operator="greaterThan">
      <formula>0</formula>
    </cfRule>
  </conditionalFormatting>
  <conditionalFormatting sqref="P65:Q65">
    <cfRule type="cellIs" dxfId="5406" priority="3081" stopIfTrue="1" operator="lessThan">
      <formula>0</formula>
    </cfRule>
    <cfRule type="cellIs" dxfId="5405" priority="3082" stopIfTrue="1" operator="greaterThan">
      <formula>0</formula>
    </cfRule>
  </conditionalFormatting>
  <conditionalFormatting sqref="P65:Q65">
    <cfRule type="cellIs" dxfId="5404" priority="3079" stopIfTrue="1" operator="lessThan">
      <formula>0</formula>
    </cfRule>
    <cfRule type="cellIs" dxfId="5403" priority="3080" stopIfTrue="1" operator="greaterThan">
      <formula>0</formula>
    </cfRule>
  </conditionalFormatting>
  <conditionalFormatting sqref="P65:Q65">
    <cfRule type="cellIs" dxfId="5402" priority="3077" stopIfTrue="1" operator="lessThan">
      <formula>0</formula>
    </cfRule>
    <cfRule type="cellIs" dxfId="5401" priority="3078" stopIfTrue="1" operator="greaterThan">
      <formula>0</formula>
    </cfRule>
  </conditionalFormatting>
  <conditionalFormatting sqref="P65:Q65">
    <cfRule type="cellIs" dxfId="5400" priority="3075" stopIfTrue="1" operator="lessThan">
      <formula>0</formula>
    </cfRule>
    <cfRule type="cellIs" dxfId="5399" priority="3076" stopIfTrue="1" operator="greaterThan">
      <formula>0</formula>
    </cfRule>
  </conditionalFormatting>
  <conditionalFormatting sqref="P65:Q65">
    <cfRule type="cellIs" dxfId="5398" priority="3073" stopIfTrue="1" operator="lessThan">
      <formula>0</formula>
    </cfRule>
    <cfRule type="cellIs" dxfId="5397" priority="3074" stopIfTrue="1" operator="greaterThan">
      <formula>0</formula>
    </cfRule>
  </conditionalFormatting>
  <conditionalFormatting sqref="P65:Q65">
    <cfRule type="cellIs" dxfId="5396" priority="3071" stopIfTrue="1" operator="lessThan">
      <formula>0</formula>
    </cfRule>
    <cfRule type="cellIs" dxfId="5395" priority="3072" stopIfTrue="1" operator="greaterThan">
      <formula>0</formula>
    </cfRule>
  </conditionalFormatting>
  <conditionalFormatting sqref="P65:Q65">
    <cfRule type="cellIs" dxfId="5394" priority="3069" stopIfTrue="1" operator="lessThan">
      <formula>0</formula>
    </cfRule>
    <cfRule type="cellIs" dxfId="5393" priority="3070" stopIfTrue="1" operator="greaterThan">
      <formula>0</formula>
    </cfRule>
  </conditionalFormatting>
  <conditionalFormatting sqref="P65:Q65">
    <cfRule type="cellIs" dxfId="5392" priority="3067" stopIfTrue="1" operator="lessThan">
      <formula>0</formula>
    </cfRule>
    <cfRule type="cellIs" dxfId="5391" priority="3068" stopIfTrue="1" operator="greaterThan">
      <formula>0</formula>
    </cfRule>
  </conditionalFormatting>
  <conditionalFormatting sqref="P65:Q65">
    <cfRule type="cellIs" dxfId="5390" priority="3065" stopIfTrue="1" operator="lessThan">
      <formula>0</formula>
    </cfRule>
    <cfRule type="cellIs" dxfId="5389" priority="3066" stopIfTrue="1" operator="greaterThan">
      <formula>0</formula>
    </cfRule>
  </conditionalFormatting>
  <conditionalFormatting sqref="P65:Q65">
    <cfRule type="cellIs" dxfId="5388" priority="3063" stopIfTrue="1" operator="lessThan">
      <formula>0</formula>
    </cfRule>
    <cfRule type="cellIs" dxfId="5387" priority="3064" stopIfTrue="1" operator="greaterThan">
      <formula>0</formula>
    </cfRule>
  </conditionalFormatting>
  <conditionalFormatting sqref="P65:Q65">
    <cfRule type="cellIs" dxfId="5386" priority="3061" stopIfTrue="1" operator="lessThan">
      <formula>0</formula>
    </cfRule>
    <cfRule type="cellIs" dxfId="5385" priority="3062" stopIfTrue="1" operator="greaterThan">
      <formula>0</formula>
    </cfRule>
  </conditionalFormatting>
  <conditionalFormatting sqref="P65:Q65">
    <cfRule type="cellIs" dxfId="5384" priority="3059" stopIfTrue="1" operator="lessThan">
      <formula>0</formula>
    </cfRule>
    <cfRule type="cellIs" dxfId="5383" priority="3060" stopIfTrue="1" operator="greaterThan">
      <formula>0</formula>
    </cfRule>
  </conditionalFormatting>
  <conditionalFormatting sqref="P65:Q65">
    <cfRule type="cellIs" dxfId="5382" priority="3057" stopIfTrue="1" operator="lessThan">
      <formula>0</formula>
    </cfRule>
    <cfRule type="cellIs" dxfId="5381" priority="3058" stopIfTrue="1" operator="greaterThan">
      <formula>0</formula>
    </cfRule>
  </conditionalFormatting>
  <conditionalFormatting sqref="P65:Q65">
    <cfRule type="cellIs" dxfId="5380" priority="3055" stopIfTrue="1" operator="lessThan">
      <formula>0</formula>
    </cfRule>
    <cfRule type="cellIs" dxfId="5379" priority="3056" stopIfTrue="1" operator="greaterThan">
      <formula>0</formula>
    </cfRule>
  </conditionalFormatting>
  <conditionalFormatting sqref="P65:Q65">
    <cfRule type="cellIs" dxfId="5378" priority="3053" stopIfTrue="1" operator="lessThan">
      <formula>0</formula>
    </cfRule>
    <cfRule type="cellIs" dxfId="5377" priority="3054" stopIfTrue="1" operator="greaterThan">
      <formula>0</formula>
    </cfRule>
  </conditionalFormatting>
  <conditionalFormatting sqref="P9:Q9">
    <cfRule type="cellIs" dxfId="5376" priority="3051" stopIfTrue="1" operator="lessThan">
      <formula>0</formula>
    </cfRule>
    <cfRule type="cellIs" dxfId="5375" priority="3052" stopIfTrue="1" operator="greaterThan">
      <formula>0</formula>
    </cfRule>
  </conditionalFormatting>
  <conditionalFormatting sqref="P9:Q9">
    <cfRule type="cellIs" dxfId="5374" priority="3049" stopIfTrue="1" operator="lessThan">
      <formula>0</formula>
    </cfRule>
    <cfRule type="cellIs" dxfId="5373" priority="3050" stopIfTrue="1" operator="greaterThan">
      <formula>0</formula>
    </cfRule>
  </conditionalFormatting>
  <conditionalFormatting sqref="P9:Q9">
    <cfRule type="cellIs" dxfId="5372" priority="3047" stopIfTrue="1" operator="lessThan">
      <formula>0</formula>
    </cfRule>
    <cfRule type="cellIs" dxfId="5371" priority="3048" stopIfTrue="1" operator="greaterThan">
      <formula>0</formula>
    </cfRule>
  </conditionalFormatting>
  <conditionalFormatting sqref="P9:Q9">
    <cfRule type="cellIs" dxfId="5370" priority="3045" stopIfTrue="1" operator="lessThan">
      <formula>0</formula>
    </cfRule>
    <cfRule type="cellIs" dxfId="5369" priority="3046" stopIfTrue="1" operator="greaterThan">
      <formula>0</formula>
    </cfRule>
  </conditionalFormatting>
  <conditionalFormatting sqref="P9:Q9">
    <cfRule type="cellIs" dxfId="5368" priority="3043" stopIfTrue="1" operator="lessThan">
      <formula>0</formula>
    </cfRule>
    <cfRule type="cellIs" dxfId="5367" priority="3044" stopIfTrue="1" operator="greaterThan">
      <formula>0</formula>
    </cfRule>
  </conditionalFormatting>
  <conditionalFormatting sqref="P9:Q9">
    <cfRule type="cellIs" dxfId="5366" priority="3041" stopIfTrue="1" operator="lessThan">
      <formula>0</formula>
    </cfRule>
    <cfRule type="cellIs" dxfId="5365" priority="3042" stopIfTrue="1" operator="greaterThan">
      <formula>0</formula>
    </cfRule>
  </conditionalFormatting>
  <conditionalFormatting sqref="P9:Q9">
    <cfRule type="cellIs" dxfId="5364" priority="3039" stopIfTrue="1" operator="lessThan">
      <formula>0</formula>
    </cfRule>
    <cfRule type="cellIs" dxfId="5363" priority="3040" stopIfTrue="1" operator="greaterThan">
      <formula>0</formula>
    </cfRule>
  </conditionalFormatting>
  <conditionalFormatting sqref="P9:Q9">
    <cfRule type="cellIs" dxfId="5362" priority="3037" stopIfTrue="1" operator="lessThan">
      <formula>0</formula>
    </cfRule>
    <cfRule type="cellIs" dxfId="5361" priority="3038" stopIfTrue="1" operator="greaterThan">
      <formula>0</formula>
    </cfRule>
  </conditionalFormatting>
  <conditionalFormatting sqref="P9:Q9">
    <cfRule type="cellIs" dxfId="5360" priority="3035" stopIfTrue="1" operator="lessThan">
      <formula>0</formula>
    </cfRule>
    <cfRule type="cellIs" dxfId="5359" priority="3036" stopIfTrue="1" operator="greaterThan">
      <formula>0</formula>
    </cfRule>
  </conditionalFormatting>
  <conditionalFormatting sqref="P9:Q9">
    <cfRule type="cellIs" dxfId="5358" priority="3033" stopIfTrue="1" operator="lessThan">
      <formula>0</formula>
    </cfRule>
    <cfRule type="cellIs" dxfId="5357" priority="3034" stopIfTrue="1" operator="greaterThan">
      <formula>0</formula>
    </cfRule>
  </conditionalFormatting>
  <conditionalFormatting sqref="P9:Q9">
    <cfRule type="cellIs" dxfId="5356" priority="3031" stopIfTrue="1" operator="lessThan">
      <formula>0</formula>
    </cfRule>
    <cfRule type="cellIs" dxfId="5355" priority="3032" stopIfTrue="1" operator="greaterThan">
      <formula>0</formula>
    </cfRule>
  </conditionalFormatting>
  <conditionalFormatting sqref="P9:Q9">
    <cfRule type="cellIs" dxfId="5354" priority="3029" stopIfTrue="1" operator="lessThan">
      <formula>0</formula>
    </cfRule>
    <cfRule type="cellIs" dxfId="5353" priority="3030" stopIfTrue="1" operator="greaterThan">
      <formula>0</formula>
    </cfRule>
  </conditionalFormatting>
  <conditionalFormatting sqref="P9:Q9">
    <cfRule type="cellIs" dxfId="5352" priority="3027" stopIfTrue="1" operator="lessThan">
      <formula>0</formula>
    </cfRule>
    <cfRule type="cellIs" dxfId="5351" priority="3028" stopIfTrue="1" operator="greaterThan">
      <formula>0</formula>
    </cfRule>
  </conditionalFormatting>
  <conditionalFormatting sqref="P9:Q9">
    <cfRule type="cellIs" dxfId="5350" priority="3025" stopIfTrue="1" operator="lessThan">
      <formula>0</formula>
    </cfRule>
    <cfRule type="cellIs" dxfId="5349" priority="3026" stopIfTrue="1" operator="greaterThan">
      <formula>0</formula>
    </cfRule>
  </conditionalFormatting>
  <conditionalFormatting sqref="P9:Q9">
    <cfRule type="cellIs" dxfId="5348" priority="3023" stopIfTrue="1" operator="lessThan">
      <formula>0</formula>
    </cfRule>
    <cfRule type="cellIs" dxfId="5347" priority="3024" stopIfTrue="1" operator="greaterThan">
      <formula>0</formula>
    </cfRule>
  </conditionalFormatting>
  <conditionalFormatting sqref="P9:Q9">
    <cfRule type="cellIs" dxfId="5346" priority="3021" stopIfTrue="1" operator="lessThan">
      <formula>0</formula>
    </cfRule>
    <cfRule type="cellIs" dxfId="5345" priority="3022" stopIfTrue="1" operator="greaterThan">
      <formula>0</formula>
    </cfRule>
  </conditionalFormatting>
  <conditionalFormatting sqref="P9:Q9">
    <cfRule type="cellIs" dxfId="5344" priority="3019" stopIfTrue="1" operator="lessThan">
      <formula>0</formula>
    </cfRule>
    <cfRule type="cellIs" dxfId="5343" priority="3020" stopIfTrue="1" operator="greaterThan">
      <formula>0</formula>
    </cfRule>
  </conditionalFormatting>
  <conditionalFormatting sqref="P9:Q9">
    <cfRule type="cellIs" dxfId="5342" priority="3017" stopIfTrue="1" operator="lessThan">
      <formula>0</formula>
    </cfRule>
    <cfRule type="cellIs" dxfId="5341" priority="3018" stopIfTrue="1" operator="greaterThan">
      <formula>0</formula>
    </cfRule>
  </conditionalFormatting>
  <conditionalFormatting sqref="P9:Q9">
    <cfRule type="cellIs" dxfId="5340" priority="3015" stopIfTrue="1" operator="lessThan">
      <formula>0</formula>
    </cfRule>
    <cfRule type="cellIs" dxfId="5339" priority="3016" stopIfTrue="1" operator="greaterThan">
      <formula>0</formula>
    </cfRule>
  </conditionalFormatting>
  <conditionalFormatting sqref="P9:Q9">
    <cfRule type="cellIs" dxfId="5338" priority="3013" stopIfTrue="1" operator="lessThan">
      <formula>0</formula>
    </cfRule>
    <cfRule type="cellIs" dxfId="5337" priority="3014" stopIfTrue="1" operator="greaterThan">
      <formula>0</formula>
    </cfRule>
  </conditionalFormatting>
  <conditionalFormatting sqref="P11:Q11">
    <cfRule type="cellIs" dxfId="5336" priority="3011" stopIfTrue="1" operator="lessThan">
      <formula>0</formula>
    </cfRule>
    <cfRule type="cellIs" dxfId="5335" priority="3012" stopIfTrue="1" operator="greaterThan">
      <formula>0</formula>
    </cfRule>
  </conditionalFormatting>
  <conditionalFormatting sqref="P11:Q11">
    <cfRule type="cellIs" dxfId="5334" priority="3009" stopIfTrue="1" operator="lessThan">
      <formula>0</formula>
    </cfRule>
    <cfRule type="cellIs" dxfId="5333" priority="3010" stopIfTrue="1" operator="greaterThan">
      <formula>0</formula>
    </cfRule>
  </conditionalFormatting>
  <conditionalFormatting sqref="P11:Q11">
    <cfRule type="cellIs" dxfId="5332" priority="3007" stopIfTrue="1" operator="lessThan">
      <formula>0</formula>
    </cfRule>
    <cfRule type="cellIs" dxfId="5331" priority="3008" stopIfTrue="1" operator="greaterThan">
      <formula>0</formula>
    </cfRule>
  </conditionalFormatting>
  <conditionalFormatting sqref="P11:Q11">
    <cfRule type="cellIs" dxfId="5330" priority="3005" stopIfTrue="1" operator="lessThan">
      <formula>0</formula>
    </cfRule>
    <cfRule type="cellIs" dxfId="5329" priority="3006" stopIfTrue="1" operator="greaterThan">
      <formula>0</formula>
    </cfRule>
  </conditionalFormatting>
  <conditionalFormatting sqref="P11:Q11">
    <cfRule type="cellIs" dxfId="5328" priority="3003" stopIfTrue="1" operator="lessThan">
      <formula>0</formula>
    </cfRule>
    <cfRule type="cellIs" dxfId="5327" priority="3004" stopIfTrue="1" operator="greaterThan">
      <formula>0</formula>
    </cfRule>
  </conditionalFormatting>
  <conditionalFormatting sqref="P11:Q11">
    <cfRule type="cellIs" dxfId="5326" priority="3001" stopIfTrue="1" operator="lessThan">
      <formula>0</formula>
    </cfRule>
    <cfRule type="cellIs" dxfId="5325" priority="3002" stopIfTrue="1" operator="greaterThan">
      <formula>0</formula>
    </cfRule>
  </conditionalFormatting>
  <conditionalFormatting sqref="P11:Q11">
    <cfRule type="cellIs" dxfId="5324" priority="2999" stopIfTrue="1" operator="lessThan">
      <formula>0</formula>
    </cfRule>
    <cfRule type="cellIs" dxfId="5323" priority="3000" stopIfTrue="1" operator="greaterThan">
      <formula>0</formula>
    </cfRule>
  </conditionalFormatting>
  <conditionalFormatting sqref="P11:Q11">
    <cfRule type="cellIs" dxfId="5322" priority="2997" stopIfTrue="1" operator="lessThan">
      <formula>0</formula>
    </cfRule>
    <cfRule type="cellIs" dxfId="5321" priority="2998" stopIfTrue="1" operator="greaterThan">
      <formula>0</formula>
    </cfRule>
  </conditionalFormatting>
  <conditionalFormatting sqref="P11:Q11">
    <cfRule type="cellIs" dxfId="5320" priority="2995" stopIfTrue="1" operator="lessThan">
      <formula>0</formula>
    </cfRule>
    <cfRule type="cellIs" dxfId="5319" priority="2996" stopIfTrue="1" operator="greaterThan">
      <formula>0</formula>
    </cfRule>
  </conditionalFormatting>
  <conditionalFormatting sqref="P11:Q11">
    <cfRule type="cellIs" dxfId="5318" priority="2993" stopIfTrue="1" operator="lessThan">
      <formula>0</formula>
    </cfRule>
    <cfRule type="cellIs" dxfId="5317" priority="2994" stopIfTrue="1" operator="greaterThan">
      <formula>0</formula>
    </cfRule>
  </conditionalFormatting>
  <conditionalFormatting sqref="P11:Q11">
    <cfRule type="cellIs" dxfId="5316" priority="2991" stopIfTrue="1" operator="lessThan">
      <formula>0</formula>
    </cfRule>
    <cfRule type="cellIs" dxfId="5315" priority="2992" stopIfTrue="1" operator="greaterThan">
      <formula>0</formula>
    </cfRule>
  </conditionalFormatting>
  <conditionalFormatting sqref="P11:Q11">
    <cfRule type="cellIs" dxfId="5314" priority="2989" stopIfTrue="1" operator="lessThan">
      <formula>0</formula>
    </cfRule>
    <cfRule type="cellIs" dxfId="5313" priority="2990" stopIfTrue="1" operator="greaterThan">
      <formula>0</formula>
    </cfRule>
  </conditionalFormatting>
  <conditionalFormatting sqref="P11:Q11">
    <cfRule type="cellIs" dxfId="5312" priority="2987" stopIfTrue="1" operator="lessThan">
      <formula>0</formula>
    </cfRule>
    <cfRule type="cellIs" dxfId="5311" priority="2988" stopIfTrue="1" operator="greaterThan">
      <formula>0</formula>
    </cfRule>
  </conditionalFormatting>
  <conditionalFormatting sqref="P11:Q11">
    <cfRule type="cellIs" dxfId="5310" priority="2985" stopIfTrue="1" operator="lessThan">
      <formula>0</formula>
    </cfRule>
    <cfRule type="cellIs" dxfId="5309" priority="2986" stopIfTrue="1" operator="greaterThan">
      <formula>0</formula>
    </cfRule>
  </conditionalFormatting>
  <conditionalFormatting sqref="P11:Q11">
    <cfRule type="cellIs" dxfId="5308" priority="2983" stopIfTrue="1" operator="lessThan">
      <formula>0</formula>
    </cfRule>
    <cfRule type="cellIs" dxfId="5307" priority="2984" stopIfTrue="1" operator="greaterThan">
      <formula>0</formula>
    </cfRule>
  </conditionalFormatting>
  <conditionalFormatting sqref="P11:Q11">
    <cfRule type="cellIs" dxfId="5306" priority="2981" stopIfTrue="1" operator="lessThan">
      <formula>0</formula>
    </cfRule>
    <cfRule type="cellIs" dxfId="5305" priority="2982" stopIfTrue="1" operator="greaterThan">
      <formula>0</formula>
    </cfRule>
  </conditionalFormatting>
  <conditionalFormatting sqref="P11:Q11">
    <cfRule type="cellIs" dxfId="5304" priority="2979" stopIfTrue="1" operator="lessThan">
      <formula>0</formula>
    </cfRule>
    <cfRule type="cellIs" dxfId="5303" priority="2980" stopIfTrue="1" operator="greaterThan">
      <formula>0</formula>
    </cfRule>
  </conditionalFormatting>
  <conditionalFormatting sqref="P11:Q11">
    <cfRule type="cellIs" dxfId="5302" priority="2977" stopIfTrue="1" operator="lessThan">
      <formula>0</formula>
    </cfRule>
    <cfRule type="cellIs" dxfId="5301" priority="2978" stopIfTrue="1" operator="greaterThan">
      <formula>0</formula>
    </cfRule>
  </conditionalFormatting>
  <conditionalFormatting sqref="P11:Q11">
    <cfRule type="cellIs" dxfId="5300" priority="2975" stopIfTrue="1" operator="lessThan">
      <formula>0</formula>
    </cfRule>
    <cfRule type="cellIs" dxfId="5299" priority="2976" stopIfTrue="1" operator="greaterThan">
      <formula>0</formula>
    </cfRule>
  </conditionalFormatting>
  <conditionalFormatting sqref="P11:Q11">
    <cfRule type="cellIs" dxfId="5298" priority="2973" stopIfTrue="1" operator="lessThan">
      <formula>0</formula>
    </cfRule>
    <cfRule type="cellIs" dxfId="5297" priority="2974" stopIfTrue="1" operator="greaterThan">
      <formula>0</formula>
    </cfRule>
  </conditionalFormatting>
  <conditionalFormatting sqref="P13:Q13">
    <cfRule type="cellIs" dxfId="5296" priority="2971" stopIfTrue="1" operator="lessThan">
      <formula>0</formula>
    </cfRule>
    <cfRule type="cellIs" dxfId="5295" priority="2972" stopIfTrue="1" operator="greaterThan">
      <formula>0</formula>
    </cfRule>
  </conditionalFormatting>
  <conditionalFormatting sqref="P13:Q13">
    <cfRule type="cellIs" dxfId="5294" priority="2969" stopIfTrue="1" operator="lessThan">
      <formula>0</formula>
    </cfRule>
    <cfRule type="cellIs" dxfId="5293" priority="2970" stopIfTrue="1" operator="greaterThan">
      <formula>0</formula>
    </cfRule>
  </conditionalFormatting>
  <conditionalFormatting sqref="P13:Q13">
    <cfRule type="cellIs" dxfId="5292" priority="2967" stopIfTrue="1" operator="lessThan">
      <formula>0</formula>
    </cfRule>
    <cfRule type="cellIs" dxfId="5291" priority="2968" stopIfTrue="1" operator="greaterThan">
      <formula>0</formula>
    </cfRule>
  </conditionalFormatting>
  <conditionalFormatting sqref="P13:Q13">
    <cfRule type="cellIs" dxfId="5290" priority="2965" stopIfTrue="1" operator="lessThan">
      <formula>0</formula>
    </cfRule>
    <cfRule type="cellIs" dxfId="5289" priority="2966" stopIfTrue="1" operator="greaterThan">
      <formula>0</formula>
    </cfRule>
  </conditionalFormatting>
  <conditionalFormatting sqref="P13:Q13">
    <cfRule type="cellIs" dxfId="5288" priority="2963" stopIfTrue="1" operator="lessThan">
      <formula>0</formula>
    </cfRule>
    <cfRule type="cellIs" dxfId="5287" priority="2964" stopIfTrue="1" operator="greaterThan">
      <formula>0</formula>
    </cfRule>
  </conditionalFormatting>
  <conditionalFormatting sqref="P13:Q13">
    <cfRule type="cellIs" dxfId="5286" priority="2961" stopIfTrue="1" operator="lessThan">
      <formula>0</formula>
    </cfRule>
    <cfRule type="cellIs" dxfId="5285" priority="2962" stopIfTrue="1" operator="greaterThan">
      <formula>0</formula>
    </cfRule>
  </conditionalFormatting>
  <conditionalFormatting sqref="P13:Q13">
    <cfRule type="cellIs" dxfId="5284" priority="2959" stopIfTrue="1" operator="lessThan">
      <formula>0</formula>
    </cfRule>
    <cfRule type="cellIs" dxfId="5283" priority="2960" stopIfTrue="1" operator="greaterThan">
      <formula>0</formula>
    </cfRule>
  </conditionalFormatting>
  <conditionalFormatting sqref="P13:Q13">
    <cfRule type="cellIs" dxfId="5282" priority="2957" stopIfTrue="1" operator="lessThan">
      <formula>0</formula>
    </cfRule>
    <cfRule type="cellIs" dxfId="5281" priority="2958" stopIfTrue="1" operator="greaterThan">
      <formula>0</formula>
    </cfRule>
  </conditionalFormatting>
  <conditionalFormatting sqref="P13:Q13">
    <cfRule type="cellIs" dxfId="5280" priority="2955" stopIfTrue="1" operator="lessThan">
      <formula>0</formula>
    </cfRule>
    <cfRule type="cellIs" dxfId="5279" priority="2956" stopIfTrue="1" operator="greaterThan">
      <formula>0</formula>
    </cfRule>
  </conditionalFormatting>
  <conditionalFormatting sqref="P13:Q13">
    <cfRule type="cellIs" dxfId="5278" priority="2953" stopIfTrue="1" operator="lessThan">
      <formula>0</formula>
    </cfRule>
    <cfRule type="cellIs" dxfId="5277" priority="2954" stopIfTrue="1" operator="greaterThan">
      <formula>0</formula>
    </cfRule>
  </conditionalFormatting>
  <conditionalFormatting sqref="P13:Q13">
    <cfRule type="cellIs" dxfId="5276" priority="2951" stopIfTrue="1" operator="lessThan">
      <formula>0</formula>
    </cfRule>
    <cfRule type="cellIs" dxfId="5275" priority="2952" stopIfTrue="1" operator="greaterThan">
      <formula>0</formula>
    </cfRule>
  </conditionalFormatting>
  <conditionalFormatting sqref="P13:Q13">
    <cfRule type="cellIs" dxfId="5274" priority="2949" stopIfTrue="1" operator="lessThan">
      <formula>0</formula>
    </cfRule>
    <cfRule type="cellIs" dxfId="5273" priority="2950" stopIfTrue="1" operator="greaterThan">
      <formula>0</formula>
    </cfRule>
  </conditionalFormatting>
  <conditionalFormatting sqref="P13:Q13">
    <cfRule type="cellIs" dxfId="5272" priority="2947" stopIfTrue="1" operator="lessThan">
      <formula>0</formula>
    </cfRule>
    <cfRule type="cellIs" dxfId="5271" priority="2948" stopIfTrue="1" operator="greaterThan">
      <formula>0</formula>
    </cfRule>
  </conditionalFormatting>
  <conditionalFormatting sqref="P13:Q13">
    <cfRule type="cellIs" dxfId="5270" priority="2945" stopIfTrue="1" operator="lessThan">
      <formula>0</formula>
    </cfRule>
    <cfRule type="cellIs" dxfId="5269" priority="2946" stopIfTrue="1" operator="greaterThan">
      <formula>0</formula>
    </cfRule>
  </conditionalFormatting>
  <conditionalFormatting sqref="P13:Q13">
    <cfRule type="cellIs" dxfId="5268" priority="2943" stopIfTrue="1" operator="lessThan">
      <formula>0</formula>
    </cfRule>
    <cfRule type="cellIs" dxfId="5267" priority="2944" stopIfTrue="1" operator="greaterThan">
      <formula>0</formula>
    </cfRule>
  </conditionalFormatting>
  <conditionalFormatting sqref="P13:Q13">
    <cfRule type="cellIs" dxfId="5266" priority="2941" stopIfTrue="1" operator="lessThan">
      <formula>0</formula>
    </cfRule>
    <cfRule type="cellIs" dxfId="5265" priority="2942" stopIfTrue="1" operator="greaterThan">
      <formula>0</formula>
    </cfRule>
  </conditionalFormatting>
  <conditionalFormatting sqref="P13:Q13">
    <cfRule type="cellIs" dxfId="5264" priority="2939" stopIfTrue="1" operator="lessThan">
      <formula>0</formula>
    </cfRule>
    <cfRule type="cellIs" dxfId="5263" priority="2940" stopIfTrue="1" operator="greaterThan">
      <formula>0</formula>
    </cfRule>
  </conditionalFormatting>
  <conditionalFormatting sqref="P13:Q13">
    <cfRule type="cellIs" dxfId="5262" priority="2937" stopIfTrue="1" operator="lessThan">
      <formula>0</formula>
    </cfRule>
    <cfRule type="cellIs" dxfId="5261" priority="2938" stopIfTrue="1" operator="greaterThan">
      <formula>0</formula>
    </cfRule>
  </conditionalFormatting>
  <conditionalFormatting sqref="P13:Q13">
    <cfRule type="cellIs" dxfId="5260" priority="2935" stopIfTrue="1" operator="lessThan">
      <formula>0</formula>
    </cfRule>
    <cfRule type="cellIs" dxfId="5259" priority="2936" stopIfTrue="1" operator="greaterThan">
      <formula>0</formula>
    </cfRule>
  </conditionalFormatting>
  <conditionalFormatting sqref="P13:Q13">
    <cfRule type="cellIs" dxfId="5258" priority="2933" stopIfTrue="1" operator="lessThan">
      <formula>0</formula>
    </cfRule>
    <cfRule type="cellIs" dxfId="5257" priority="2934" stopIfTrue="1" operator="greaterThan">
      <formula>0</formula>
    </cfRule>
  </conditionalFormatting>
  <conditionalFormatting sqref="P19:Q19">
    <cfRule type="cellIs" dxfId="5256" priority="2931" stopIfTrue="1" operator="lessThan">
      <formula>0</formula>
    </cfRule>
    <cfRule type="cellIs" dxfId="5255" priority="2932" stopIfTrue="1" operator="greaterThan">
      <formula>0</formula>
    </cfRule>
  </conditionalFormatting>
  <conditionalFormatting sqref="P19:Q19">
    <cfRule type="cellIs" dxfId="5254" priority="2929" stopIfTrue="1" operator="lessThan">
      <formula>0</formula>
    </cfRule>
    <cfRule type="cellIs" dxfId="5253" priority="2930" stopIfTrue="1" operator="greaterThan">
      <formula>0</formula>
    </cfRule>
  </conditionalFormatting>
  <conditionalFormatting sqref="P19:Q19">
    <cfRule type="cellIs" dxfId="5252" priority="2927" stopIfTrue="1" operator="lessThan">
      <formula>0</formula>
    </cfRule>
    <cfRule type="cellIs" dxfId="5251" priority="2928" stopIfTrue="1" operator="greaterThan">
      <formula>0</formula>
    </cfRule>
  </conditionalFormatting>
  <conditionalFormatting sqref="P19:Q19">
    <cfRule type="cellIs" dxfId="5250" priority="2925" stopIfTrue="1" operator="lessThan">
      <formula>0</formula>
    </cfRule>
    <cfRule type="cellIs" dxfId="5249" priority="2926" stopIfTrue="1" operator="greaterThan">
      <formula>0</formula>
    </cfRule>
  </conditionalFormatting>
  <conditionalFormatting sqref="P19:Q19">
    <cfRule type="cellIs" dxfId="5248" priority="2923" stopIfTrue="1" operator="lessThan">
      <formula>0</formula>
    </cfRule>
    <cfRule type="cellIs" dxfId="5247" priority="2924" stopIfTrue="1" operator="greaterThan">
      <formula>0</formula>
    </cfRule>
  </conditionalFormatting>
  <conditionalFormatting sqref="P19:Q19">
    <cfRule type="cellIs" dxfId="5246" priority="2921" stopIfTrue="1" operator="lessThan">
      <formula>0</formula>
    </cfRule>
    <cfRule type="cellIs" dxfId="5245" priority="2922" stopIfTrue="1" operator="greaterThan">
      <formula>0</formula>
    </cfRule>
  </conditionalFormatting>
  <conditionalFormatting sqref="P19:Q19">
    <cfRule type="cellIs" dxfId="5244" priority="2919" stopIfTrue="1" operator="lessThan">
      <formula>0</formula>
    </cfRule>
    <cfRule type="cellIs" dxfId="5243" priority="2920" stopIfTrue="1" operator="greaterThan">
      <formula>0</formula>
    </cfRule>
  </conditionalFormatting>
  <conditionalFormatting sqref="P19:Q19">
    <cfRule type="cellIs" dxfId="5242" priority="2917" stopIfTrue="1" operator="lessThan">
      <formula>0</formula>
    </cfRule>
    <cfRule type="cellIs" dxfId="5241" priority="2918" stopIfTrue="1" operator="greaterThan">
      <formula>0</formula>
    </cfRule>
  </conditionalFormatting>
  <conditionalFormatting sqref="P19:Q19">
    <cfRule type="cellIs" dxfId="5240" priority="2915" stopIfTrue="1" operator="lessThan">
      <formula>0</formula>
    </cfRule>
    <cfRule type="cellIs" dxfId="5239" priority="2916" stopIfTrue="1" operator="greaterThan">
      <formula>0</formula>
    </cfRule>
  </conditionalFormatting>
  <conditionalFormatting sqref="P19:Q19">
    <cfRule type="cellIs" dxfId="5238" priority="2913" stopIfTrue="1" operator="lessThan">
      <formula>0</formula>
    </cfRule>
    <cfRule type="cellIs" dxfId="5237" priority="2914" stopIfTrue="1" operator="greaterThan">
      <formula>0</formula>
    </cfRule>
  </conditionalFormatting>
  <conditionalFormatting sqref="P19:Q19">
    <cfRule type="cellIs" dxfId="5236" priority="2911" stopIfTrue="1" operator="lessThan">
      <formula>0</formula>
    </cfRule>
    <cfRule type="cellIs" dxfId="5235" priority="2912" stopIfTrue="1" operator="greaterThan">
      <formula>0</formula>
    </cfRule>
  </conditionalFormatting>
  <conditionalFormatting sqref="P19:Q19">
    <cfRule type="cellIs" dxfId="5234" priority="2909" stopIfTrue="1" operator="lessThan">
      <formula>0</formula>
    </cfRule>
    <cfRule type="cellIs" dxfId="5233" priority="2910" stopIfTrue="1" operator="greaterThan">
      <formula>0</formula>
    </cfRule>
  </conditionalFormatting>
  <conditionalFormatting sqref="P19:Q19">
    <cfRule type="cellIs" dxfId="5232" priority="2907" stopIfTrue="1" operator="lessThan">
      <formula>0</formula>
    </cfRule>
    <cfRule type="cellIs" dxfId="5231" priority="2908" stopIfTrue="1" operator="greaterThan">
      <formula>0</formula>
    </cfRule>
  </conditionalFormatting>
  <conditionalFormatting sqref="P19:Q19">
    <cfRule type="cellIs" dxfId="5230" priority="2905" stopIfTrue="1" operator="lessThan">
      <formula>0</formula>
    </cfRule>
    <cfRule type="cellIs" dxfId="5229" priority="2906" stopIfTrue="1" operator="greaterThan">
      <formula>0</formula>
    </cfRule>
  </conditionalFormatting>
  <conditionalFormatting sqref="P19:Q19">
    <cfRule type="cellIs" dxfId="5228" priority="2903" stopIfTrue="1" operator="lessThan">
      <formula>0</formula>
    </cfRule>
    <cfRule type="cellIs" dxfId="5227" priority="2904" stopIfTrue="1" operator="greaterThan">
      <formula>0</formula>
    </cfRule>
  </conditionalFormatting>
  <conditionalFormatting sqref="P19:Q19">
    <cfRule type="cellIs" dxfId="5226" priority="2901" stopIfTrue="1" operator="lessThan">
      <formula>0</formula>
    </cfRule>
    <cfRule type="cellIs" dxfId="5225" priority="2902" stopIfTrue="1" operator="greaterThan">
      <formula>0</formula>
    </cfRule>
  </conditionalFormatting>
  <conditionalFormatting sqref="P19:Q19">
    <cfRule type="cellIs" dxfId="5224" priority="2899" stopIfTrue="1" operator="lessThan">
      <formula>0</formula>
    </cfRule>
    <cfRule type="cellIs" dxfId="5223" priority="2900" stopIfTrue="1" operator="greaterThan">
      <formula>0</formula>
    </cfRule>
  </conditionalFormatting>
  <conditionalFormatting sqref="P19:Q19">
    <cfRule type="cellIs" dxfId="5222" priority="2897" stopIfTrue="1" operator="lessThan">
      <formula>0</formula>
    </cfRule>
    <cfRule type="cellIs" dxfId="5221" priority="2898" stopIfTrue="1" operator="greaterThan">
      <formula>0</formula>
    </cfRule>
  </conditionalFormatting>
  <conditionalFormatting sqref="P19:Q19">
    <cfRule type="cellIs" dxfId="5220" priority="2895" stopIfTrue="1" operator="lessThan">
      <formula>0</formula>
    </cfRule>
    <cfRule type="cellIs" dxfId="5219" priority="2896" stopIfTrue="1" operator="greaterThan">
      <formula>0</formula>
    </cfRule>
  </conditionalFormatting>
  <conditionalFormatting sqref="P19:Q19">
    <cfRule type="cellIs" dxfId="5218" priority="2893" stopIfTrue="1" operator="lessThan">
      <formula>0</formula>
    </cfRule>
    <cfRule type="cellIs" dxfId="5217" priority="2894" stopIfTrue="1" operator="greaterThan">
      <formula>0</formula>
    </cfRule>
  </conditionalFormatting>
  <conditionalFormatting sqref="P21:Q21">
    <cfRule type="cellIs" dxfId="5216" priority="2891" stopIfTrue="1" operator="lessThan">
      <formula>0</formula>
    </cfRule>
    <cfRule type="cellIs" dxfId="5215" priority="2892" stopIfTrue="1" operator="greaterThan">
      <formula>0</formula>
    </cfRule>
  </conditionalFormatting>
  <conditionalFormatting sqref="P21:Q21">
    <cfRule type="cellIs" dxfId="5214" priority="2889" stopIfTrue="1" operator="lessThan">
      <formula>0</formula>
    </cfRule>
    <cfRule type="cellIs" dxfId="5213" priority="2890" stopIfTrue="1" operator="greaterThan">
      <formula>0</formula>
    </cfRule>
  </conditionalFormatting>
  <conditionalFormatting sqref="P21:Q21">
    <cfRule type="cellIs" dxfId="5212" priority="2887" stopIfTrue="1" operator="lessThan">
      <formula>0</formula>
    </cfRule>
    <cfRule type="cellIs" dxfId="5211" priority="2888" stopIfTrue="1" operator="greaterThan">
      <formula>0</formula>
    </cfRule>
  </conditionalFormatting>
  <conditionalFormatting sqref="P21:Q21">
    <cfRule type="cellIs" dxfId="5210" priority="2885" stopIfTrue="1" operator="lessThan">
      <formula>0</formula>
    </cfRule>
    <cfRule type="cellIs" dxfId="5209" priority="2886" stopIfTrue="1" operator="greaterThan">
      <formula>0</formula>
    </cfRule>
  </conditionalFormatting>
  <conditionalFormatting sqref="P21:Q21">
    <cfRule type="cellIs" dxfId="5208" priority="2883" stopIfTrue="1" operator="lessThan">
      <formula>0</formula>
    </cfRule>
    <cfRule type="cellIs" dxfId="5207" priority="2884" stopIfTrue="1" operator="greaterThan">
      <formula>0</formula>
    </cfRule>
  </conditionalFormatting>
  <conditionalFormatting sqref="P21:Q21">
    <cfRule type="cellIs" dxfId="5206" priority="2881" stopIfTrue="1" operator="lessThan">
      <formula>0</formula>
    </cfRule>
    <cfRule type="cellIs" dxfId="5205" priority="2882" stopIfTrue="1" operator="greaterThan">
      <formula>0</formula>
    </cfRule>
  </conditionalFormatting>
  <conditionalFormatting sqref="P21:Q21">
    <cfRule type="cellIs" dxfId="5204" priority="2879" stopIfTrue="1" operator="lessThan">
      <formula>0</formula>
    </cfRule>
    <cfRule type="cellIs" dxfId="5203" priority="2880" stopIfTrue="1" operator="greaterThan">
      <formula>0</formula>
    </cfRule>
  </conditionalFormatting>
  <conditionalFormatting sqref="P21:Q21">
    <cfRule type="cellIs" dxfId="5202" priority="2877" stopIfTrue="1" operator="lessThan">
      <formula>0</formula>
    </cfRule>
    <cfRule type="cellIs" dxfId="5201" priority="2878" stopIfTrue="1" operator="greaterThan">
      <formula>0</formula>
    </cfRule>
  </conditionalFormatting>
  <conditionalFormatting sqref="P21:Q21">
    <cfRule type="cellIs" dxfId="5200" priority="2875" stopIfTrue="1" operator="lessThan">
      <formula>0</formula>
    </cfRule>
    <cfRule type="cellIs" dxfId="5199" priority="2876" stopIfTrue="1" operator="greaterThan">
      <formula>0</formula>
    </cfRule>
  </conditionalFormatting>
  <conditionalFormatting sqref="P21:Q21">
    <cfRule type="cellIs" dxfId="5198" priority="2873" stopIfTrue="1" operator="lessThan">
      <formula>0</formula>
    </cfRule>
    <cfRule type="cellIs" dxfId="5197" priority="2874" stopIfTrue="1" operator="greaterThan">
      <formula>0</formula>
    </cfRule>
  </conditionalFormatting>
  <conditionalFormatting sqref="P21:Q21">
    <cfRule type="cellIs" dxfId="5196" priority="2871" stopIfTrue="1" operator="lessThan">
      <formula>0</formula>
    </cfRule>
    <cfRule type="cellIs" dxfId="5195" priority="2872" stopIfTrue="1" operator="greaterThan">
      <formula>0</formula>
    </cfRule>
  </conditionalFormatting>
  <conditionalFormatting sqref="P21:Q21">
    <cfRule type="cellIs" dxfId="5194" priority="2869" stopIfTrue="1" operator="lessThan">
      <formula>0</formula>
    </cfRule>
    <cfRule type="cellIs" dxfId="5193" priority="2870" stopIfTrue="1" operator="greaterThan">
      <formula>0</formula>
    </cfRule>
  </conditionalFormatting>
  <conditionalFormatting sqref="P21:Q21">
    <cfRule type="cellIs" dxfId="5192" priority="2867" stopIfTrue="1" operator="lessThan">
      <formula>0</formula>
    </cfRule>
    <cfRule type="cellIs" dxfId="5191" priority="2868" stopIfTrue="1" operator="greaterThan">
      <formula>0</formula>
    </cfRule>
  </conditionalFormatting>
  <conditionalFormatting sqref="P21:Q21">
    <cfRule type="cellIs" dxfId="5190" priority="2865" stopIfTrue="1" operator="lessThan">
      <formula>0</formula>
    </cfRule>
    <cfRule type="cellIs" dxfId="5189" priority="2866" stopIfTrue="1" operator="greaterThan">
      <formula>0</formula>
    </cfRule>
  </conditionalFormatting>
  <conditionalFormatting sqref="P21:Q21">
    <cfRule type="cellIs" dxfId="5188" priority="2863" stopIfTrue="1" operator="lessThan">
      <formula>0</formula>
    </cfRule>
    <cfRule type="cellIs" dxfId="5187" priority="2864" stopIfTrue="1" operator="greaterThan">
      <formula>0</formula>
    </cfRule>
  </conditionalFormatting>
  <conditionalFormatting sqref="P21:Q21">
    <cfRule type="cellIs" dxfId="5186" priority="2861" stopIfTrue="1" operator="lessThan">
      <formula>0</formula>
    </cfRule>
    <cfRule type="cellIs" dxfId="5185" priority="2862" stopIfTrue="1" operator="greaterThan">
      <formula>0</formula>
    </cfRule>
  </conditionalFormatting>
  <conditionalFormatting sqref="P21:Q21">
    <cfRule type="cellIs" dxfId="5184" priority="2859" stopIfTrue="1" operator="lessThan">
      <formula>0</formula>
    </cfRule>
    <cfRule type="cellIs" dxfId="5183" priority="2860" stopIfTrue="1" operator="greaterThan">
      <formula>0</formula>
    </cfRule>
  </conditionalFormatting>
  <conditionalFormatting sqref="P21:Q21">
    <cfRule type="cellIs" dxfId="5182" priority="2857" stopIfTrue="1" operator="lessThan">
      <formula>0</formula>
    </cfRule>
    <cfRule type="cellIs" dxfId="5181" priority="2858" stopIfTrue="1" operator="greaterThan">
      <formula>0</formula>
    </cfRule>
  </conditionalFormatting>
  <conditionalFormatting sqref="P21:Q21">
    <cfRule type="cellIs" dxfId="5180" priority="2855" stopIfTrue="1" operator="lessThan">
      <formula>0</formula>
    </cfRule>
    <cfRule type="cellIs" dxfId="5179" priority="2856" stopIfTrue="1" operator="greaterThan">
      <formula>0</formula>
    </cfRule>
  </conditionalFormatting>
  <conditionalFormatting sqref="P21:Q21">
    <cfRule type="cellIs" dxfId="5178" priority="2853" stopIfTrue="1" operator="lessThan">
      <formula>0</formula>
    </cfRule>
    <cfRule type="cellIs" dxfId="5177" priority="2854" stopIfTrue="1" operator="greaterThan">
      <formula>0</formula>
    </cfRule>
  </conditionalFormatting>
  <conditionalFormatting sqref="P9:Q9">
    <cfRule type="cellIs" dxfId="5176" priority="2851" stopIfTrue="1" operator="lessThan">
      <formula>0</formula>
    </cfRule>
    <cfRule type="cellIs" dxfId="5175" priority="2852" stopIfTrue="1" operator="greaterThan">
      <formula>0</formula>
    </cfRule>
  </conditionalFormatting>
  <conditionalFormatting sqref="P9:Q9">
    <cfRule type="cellIs" dxfId="5174" priority="2849" stopIfTrue="1" operator="lessThan">
      <formula>0</formula>
    </cfRule>
    <cfRule type="cellIs" dxfId="5173" priority="2850" stopIfTrue="1" operator="greaterThan">
      <formula>0</formula>
    </cfRule>
  </conditionalFormatting>
  <conditionalFormatting sqref="P9:Q9">
    <cfRule type="cellIs" dxfId="5172" priority="2847" stopIfTrue="1" operator="lessThan">
      <formula>0</formula>
    </cfRule>
    <cfRule type="cellIs" dxfId="5171" priority="2848" stopIfTrue="1" operator="greaterThan">
      <formula>0</formula>
    </cfRule>
  </conditionalFormatting>
  <conditionalFormatting sqref="P9:Q9">
    <cfRule type="cellIs" dxfId="5170" priority="2845" stopIfTrue="1" operator="lessThan">
      <formula>0</formula>
    </cfRule>
    <cfRule type="cellIs" dxfId="5169" priority="2846" stopIfTrue="1" operator="greaterThan">
      <formula>0</formula>
    </cfRule>
  </conditionalFormatting>
  <conditionalFormatting sqref="P9:Q9">
    <cfRule type="cellIs" dxfId="5168" priority="2843" stopIfTrue="1" operator="lessThan">
      <formula>0</formula>
    </cfRule>
    <cfRule type="cellIs" dxfId="5167" priority="2844" stopIfTrue="1" operator="greaterThan">
      <formula>0</formula>
    </cfRule>
  </conditionalFormatting>
  <conditionalFormatting sqref="P9:Q9">
    <cfRule type="cellIs" dxfId="5166" priority="2841" stopIfTrue="1" operator="lessThan">
      <formula>0</formula>
    </cfRule>
    <cfRule type="cellIs" dxfId="5165" priority="2842" stopIfTrue="1" operator="greaterThan">
      <formula>0</formula>
    </cfRule>
  </conditionalFormatting>
  <conditionalFormatting sqref="P9:Q9">
    <cfRule type="cellIs" dxfId="5164" priority="2839" stopIfTrue="1" operator="lessThan">
      <formula>0</formula>
    </cfRule>
    <cfRule type="cellIs" dxfId="5163" priority="2840" stopIfTrue="1" operator="greaterThan">
      <formula>0</formula>
    </cfRule>
  </conditionalFormatting>
  <conditionalFormatting sqref="P9:Q9">
    <cfRule type="cellIs" dxfId="5162" priority="2837" stopIfTrue="1" operator="lessThan">
      <formula>0</formula>
    </cfRule>
    <cfRule type="cellIs" dxfId="5161" priority="2838" stopIfTrue="1" operator="greaterThan">
      <formula>0</formula>
    </cfRule>
  </conditionalFormatting>
  <conditionalFormatting sqref="P9:Q9">
    <cfRule type="cellIs" dxfId="5160" priority="2835" stopIfTrue="1" operator="lessThan">
      <formula>0</formula>
    </cfRule>
    <cfRule type="cellIs" dxfId="5159" priority="2836" stopIfTrue="1" operator="greaterThan">
      <formula>0</formula>
    </cfRule>
  </conditionalFormatting>
  <conditionalFormatting sqref="P9:Q9">
    <cfRule type="cellIs" dxfId="5158" priority="2833" stopIfTrue="1" operator="lessThan">
      <formula>0</formula>
    </cfRule>
    <cfRule type="cellIs" dxfId="5157" priority="2834" stopIfTrue="1" operator="greaterThan">
      <formula>0</formula>
    </cfRule>
  </conditionalFormatting>
  <conditionalFormatting sqref="P9:Q9">
    <cfRule type="cellIs" dxfId="5156" priority="2831" stopIfTrue="1" operator="lessThan">
      <formula>0</formula>
    </cfRule>
    <cfRule type="cellIs" dxfId="5155" priority="2832" stopIfTrue="1" operator="greaterThan">
      <formula>0</formula>
    </cfRule>
  </conditionalFormatting>
  <conditionalFormatting sqref="P9:Q9">
    <cfRule type="cellIs" dxfId="5154" priority="2829" stopIfTrue="1" operator="lessThan">
      <formula>0</formula>
    </cfRule>
    <cfRule type="cellIs" dxfId="5153" priority="2830" stopIfTrue="1" operator="greaterThan">
      <formula>0</formula>
    </cfRule>
  </conditionalFormatting>
  <conditionalFormatting sqref="P9:Q9">
    <cfRule type="cellIs" dxfId="5152" priority="2827" stopIfTrue="1" operator="lessThan">
      <formula>0</formula>
    </cfRule>
    <cfRule type="cellIs" dxfId="5151" priority="2828" stopIfTrue="1" operator="greaterThan">
      <formula>0</formula>
    </cfRule>
  </conditionalFormatting>
  <conditionalFormatting sqref="P9:Q9">
    <cfRule type="cellIs" dxfId="5150" priority="2825" stopIfTrue="1" operator="lessThan">
      <formula>0</formula>
    </cfRule>
    <cfRule type="cellIs" dxfId="5149" priority="2826" stopIfTrue="1" operator="greaterThan">
      <formula>0</formula>
    </cfRule>
  </conditionalFormatting>
  <conditionalFormatting sqref="P9:Q9">
    <cfRule type="cellIs" dxfId="5148" priority="2823" stopIfTrue="1" operator="lessThan">
      <formula>0</formula>
    </cfRule>
    <cfRule type="cellIs" dxfId="5147" priority="2824" stopIfTrue="1" operator="greaterThan">
      <formula>0</formula>
    </cfRule>
  </conditionalFormatting>
  <conditionalFormatting sqref="P9:Q9">
    <cfRule type="cellIs" dxfId="5146" priority="2821" stopIfTrue="1" operator="lessThan">
      <formula>0</formula>
    </cfRule>
    <cfRule type="cellIs" dxfId="5145" priority="2822" stopIfTrue="1" operator="greaterThan">
      <formula>0</formula>
    </cfRule>
  </conditionalFormatting>
  <conditionalFormatting sqref="P9:Q9">
    <cfRule type="cellIs" dxfId="5144" priority="2819" stopIfTrue="1" operator="lessThan">
      <formula>0</formula>
    </cfRule>
    <cfRule type="cellIs" dxfId="5143" priority="2820" stopIfTrue="1" operator="greaterThan">
      <formula>0</formula>
    </cfRule>
  </conditionalFormatting>
  <conditionalFormatting sqref="P9:Q9">
    <cfRule type="cellIs" dxfId="5142" priority="2817" stopIfTrue="1" operator="lessThan">
      <formula>0</formula>
    </cfRule>
    <cfRule type="cellIs" dxfId="5141" priority="2818" stopIfTrue="1" operator="greaterThan">
      <formula>0</formula>
    </cfRule>
  </conditionalFormatting>
  <conditionalFormatting sqref="P9:Q9">
    <cfRule type="cellIs" dxfId="5140" priority="2815" stopIfTrue="1" operator="lessThan">
      <formula>0</formula>
    </cfRule>
    <cfRule type="cellIs" dxfId="5139" priority="2816" stopIfTrue="1" operator="greaterThan">
      <formula>0</formula>
    </cfRule>
  </conditionalFormatting>
  <conditionalFormatting sqref="P9:Q9">
    <cfRule type="cellIs" dxfId="5138" priority="2813" stopIfTrue="1" operator="lessThan">
      <formula>0</formula>
    </cfRule>
    <cfRule type="cellIs" dxfId="5137" priority="2814" stopIfTrue="1" operator="greaterThan">
      <formula>0</formula>
    </cfRule>
  </conditionalFormatting>
  <conditionalFormatting sqref="P11:Q11">
    <cfRule type="cellIs" dxfId="5136" priority="2811" stopIfTrue="1" operator="lessThan">
      <formula>0</formula>
    </cfRule>
    <cfRule type="cellIs" dxfId="5135" priority="2812" stopIfTrue="1" operator="greaterThan">
      <formula>0</formula>
    </cfRule>
  </conditionalFormatting>
  <conditionalFormatting sqref="P11:Q11">
    <cfRule type="cellIs" dxfId="5134" priority="2809" stopIfTrue="1" operator="lessThan">
      <formula>0</formula>
    </cfRule>
    <cfRule type="cellIs" dxfId="5133" priority="2810" stopIfTrue="1" operator="greaterThan">
      <formula>0</formula>
    </cfRule>
  </conditionalFormatting>
  <conditionalFormatting sqref="P11:Q11">
    <cfRule type="cellIs" dxfId="5132" priority="2807" stopIfTrue="1" operator="lessThan">
      <formula>0</formula>
    </cfRule>
    <cfRule type="cellIs" dxfId="5131" priority="2808" stopIfTrue="1" operator="greaterThan">
      <formula>0</formula>
    </cfRule>
  </conditionalFormatting>
  <conditionalFormatting sqref="P11:Q11">
    <cfRule type="cellIs" dxfId="5130" priority="2805" stopIfTrue="1" operator="lessThan">
      <formula>0</formula>
    </cfRule>
    <cfRule type="cellIs" dxfId="5129" priority="2806" stopIfTrue="1" operator="greaterThan">
      <formula>0</formula>
    </cfRule>
  </conditionalFormatting>
  <conditionalFormatting sqref="P11:Q11">
    <cfRule type="cellIs" dxfId="5128" priority="2803" stopIfTrue="1" operator="lessThan">
      <formula>0</formula>
    </cfRule>
    <cfRule type="cellIs" dxfId="5127" priority="2804" stopIfTrue="1" operator="greaterThan">
      <formula>0</formula>
    </cfRule>
  </conditionalFormatting>
  <conditionalFormatting sqref="P11:Q11">
    <cfRule type="cellIs" dxfId="5126" priority="2801" stopIfTrue="1" operator="lessThan">
      <formula>0</formula>
    </cfRule>
    <cfRule type="cellIs" dxfId="5125" priority="2802" stopIfTrue="1" operator="greaterThan">
      <formula>0</formula>
    </cfRule>
  </conditionalFormatting>
  <conditionalFormatting sqref="P11:Q11">
    <cfRule type="cellIs" dxfId="5124" priority="2799" stopIfTrue="1" operator="lessThan">
      <formula>0</formula>
    </cfRule>
    <cfRule type="cellIs" dxfId="5123" priority="2800" stopIfTrue="1" operator="greaterThan">
      <formula>0</formula>
    </cfRule>
  </conditionalFormatting>
  <conditionalFormatting sqref="P11:Q11">
    <cfRule type="cellIs" dxfId="5122" priority="2797" stopIfTrue="1" operator="lessThan">
      <formula>0</formula>
    </cfRule>
    <cfRule type="cellIs" dxfId="5121" priority="2798" stopIfTrue="1" operator="greaterThan">
      <formula>0</formula>
    </cfRule>
  </conditionalFormatting>
  <conditionalFormatting sqref="P11:Q11">
    <cfRule type="cellIs" dxfId="5120" priority="2795" stopIfTrue="1" operator="lessThan">
      <formula>0</formula>
    </cfRule>
    <cfRule type="cellIs" dxfId="5119" priority="2796" stopIfTrue="1" operator="greaterThan">
      <formula>0</formula>
    </cfRule>
  </conditionalFormatting>
  <conditionalFormatting sqref="P11:Q11">
    <cfRule type="cellIs" dxfId="5118" priority="2793" stopIfTrue="1" operator="lessThan">
      <formula>0</formula>
    </cfRule>
    <cfRule type="cellIs" dxfId="5117" priority="2794" stopIfTrue="1" operator="greaterThan">
      <formula>0</formula>
    </cfRule>
  </conditionalFormatting>
  <conditionalFormatting sqref="P11:Q11">
    <cfRule type="cellIs" dxfId="5116" priority="2791" stopIfTrue="1" operator="lessThan">
      <formula>0</formula>
    </cfRule>
    <cfRule type="cellIs" dxfId="5115" priority="2792" stopIfTrue="1" operator="greaterThan">
      <formula>0</formula>
    </cfRule>
  </conditionalFormatting>
  <conditionalFormatting sqref="P11:Q11">
    <cfRule type="cellIs" dxfId="5114" priority="2789" stopIfTrue="1" operator="lessThan">
      <formula>0</formula>
    </cfRule>
    <cfRule type="cellIs" dxfId="5113" priority="2790" stopIfTrue="1" operator="greaterThan">
      <formula>0</formula>
    </cfRule>
  </conditionalFormatting>
  <conditionalFormatting sqref="P11:Q11">
    <cfRule type="cellIs" dxfId="5112" priority="2787" stopIfTrue="1" operator="lessThan">
      <formula>0</formula>
    </cfRule>
    <cfRule type="cellIs" dxfId="5111" priority="2788" stopIfTrue="1" operator="greaterThan">
      <formula>0</formula>
    </cfRule>
  </conditionalFormatting>
  <conditionalFormatting sqref="P11:Q11">
    <cfRule type="cellIs" dxfId="5110" priority="2785" stopIfTrue="1" operator="lessThan">
      <formula>0</formula>
    </cfRule>
    <cfRule type="cellIs" dxfId="5109" priority="2786" stopIfTrue="1" operator="greaterThan">
      <formula>0</formula>
    </cfRule>
  </conditionalFormatting>
  <conditionalFormatting sqref="P11:Q11">
    <cfRule type="cellIs" dxfId="5108" priority="2783" stopIfTrue="1" operator="lessThan">
      <formula>0</formula>
    </cfRule>
    <cfRule type="cellIs" dxfId="5107" priority="2784" stopIfTrue="1" operator="greaterThan">
      <formula>0</formula>
    </cfRule>
  </conditionalFormatting>
  <conditionalFormatting sqref="P11:Q11">
    <cfRule type="cellIs" dxfId="5106" priority="2781" stopIfTrue="1" operator="lessThan">
      <formula>0</formula>
    </cfRule>
    <cfRule type="cellIs" dxfId="5105" priority="2782" stopIfTrue="1" operator="greaterThan">
      <formula>0</formula>
    </cfRule>
  </conditionalFormatting>
  <conditionalFormatting sqref="P11:Q11">
    <cfRule type="cellIs" dxfId="5104" priority="2779" stopIfTrue="1" operator="lessThan">
      <formula>0</formula>
    </cfRule>
    <cfRule type="cellIs" dxfId="5103" priority="2780" stopIfTrue="1" operator="greaterThan">
      <formula>0</formula>
    </cfRule>
  </conditionalFormatting>
  <conditionalFormatting sqref="P11:Q11">
    <cfRule type="cellIs" dxfId="5102" priority="2777" stopIfTrue="1" operator="lessThan">
      <formula>0</formula>
    </cfRule>
    <cfRule type="cellIs" dxfId="5101" priority="2778" stopIfTrue="1" operator="greaterThan">
      <formula>0</formula>
    </cfRule>
  </conditionalFormatting>
  <conditionalFormatting sqref="P11:Q11">
    <cfRule type="cellIs" dxfId="5100" priority="2775" stopIfTrue="1" operator="lessThan">
      <formula>0</formula>
    </cfRule>
    <cfRule type="cellIs" dxfId="5099" priority="2776" stopIfTrue="1" operator="greaterThan">
      <formula>0</formula>
    </cfRule>
  </conditionalFormatting>
  <conditionalFormatting sqref="P11:Q11">
    <cfRule type="cellIs" dxfId="5098" priority="2773" stopIfTrue="1" operator="lessThan">
      <formula>0</formula>
    </cfRule>
    <cfRule type="cellIs" dxfId="5097" priority="2774" stopIfTrue="1" operator="greaterThan">
      <formula>0</formula>
    </cfRule>
  </conditionalFormatting>
  <conditionalFormatting sqref="P13:Q13">
    <cfRule type="cellIs" dxfId="5096" priority="2771" stopIfTrue="1" operator="lessThan">
      <formula>0</formula>
    </cfRule>
    <cfRule type="cellIs" dxfId="5095" priority="2772" stopIfTrue="1" operator="greaterThan">
      <formula>0</formula>
    </cfRule>
  </conditionalFormatting>
  <conditionalFormatting sqref="P13:Q13">
    <cfRule type="cellIs" dxfId="5094" priority="2769" stopIfTrue="1" operator="lessThan">
      <formula>0</formula>
    </cfRule>
    <cfRule type="cellIs" dxfId="5093" priority="2770" stopIfTrue="1" operator="greaterThan">
      <formula>0</formula>
    </cfRule>
  </conditionalFormatting>
  <conditionalFormatting sqref="P13:Q13">
    <cfRule type="cellIs" dxfId="5092" priority="2767" stopIfTrue="1" operator="lessThan">
      <formula>0</formula>
    </cfRule>
    <cfRule type="cellIs" dxfId="5091" priority="2768" stopIfTrue="1" operator="greaterThan">
      <formula>0</formula>
    </cfRule>
  </conditionalFormatting>
  <conditionalFormatting sqref="P13:Q13">
    <cfRule type="cellIs" dxfId="5090" priority="2765" stopIfTrue="1" operator="lessThan">
      <formula>0</formula>
    </cfRule>
    <cfRule type="cellIs" dxfId="5089" priority="2766" stopIfTrue="1" operator="greaterThan">
      <formula>0</formula>
    </cfRule>
  </conditionalFormatting>
  <conditionalFormatting sqref="P13:Q13">
    <cfRule type="cellIs" dxfId="5088" priority="2763" stopIfTrue="1" operator="lessThan">
      <formula>0</formula>
    </cfRule>
    <cfRule type="cellIs" dxfId="5087" priority="2764" stopIfTrue="1" operator="greaterThan">
      <formula>0</formula>
    </cfRule>
  </conditionalFormatting>
  <conditionalFormatting sqref="P13:Q13">
    <cfRule type="cellIs" dxfId="5086" priority="2761" stopIfTrue="1" operator="lessThan">
      <formula>0</formula>
    </cfRule>
    <cfRule type="cellIs" dxfId="5085" priority="2762" stopIfTrue="1" operator="greaterThan">
      <formula>0</formula>
    </cfRule>
  </conditionalFormatting>
  <conditionalFormatting sqref="P13:Q13">
    <cfRule type="cellIs" dxfId="5084" priority="2759" stopIfTrue="1" operator="lessThan">
      <formula>0</formula>
    </cfRule>
    <cfRule type="cellIs" dxfId="5083" priority="2760" stopIfTrue="1" operator="greaterThan">
      <formula>0</formula>
    </cfRule>
  </conditionalFormatting>
  <conditionalFormatting sqref="P13:Q13">
    <cfRule type="cellIs" dxfId="5082" priority="2757" stopIfTrue="1" operator="lessThan">
      <formula>0</formula>
    </cfRule>
    <cfRule type="cellIs" dxfId="5081" priority="2758" stopIfTrue="1" operator="greaterThan">
      <formula>0</formula>
    </cfRule>
  </conditionalFormatting>
  <conditionalFormatting sqref="P13:Q13">
    <cfRule type="cellIs" dxfId="5080" priority="2755" stopIfTrue="1" operator="lessThan">
      <formula>0</formula>
    </cfRule>
    <cfRule type="cellIs" dxfId="5079" priority="2756" stopIfTrue="1" operator="greaterThan">
      <formula>0</formula>
    </cfRule>
  </conditionalFormatting>
  <conditionalFormatting sqref="P13:Q13">
    <cfRule type="cellIs" dxfId="5078" priority="2753" stopIfTrue="1" operator="lessThan">
      <formula>0</formula>
    </cfRule>
    <cfRule type="cellIs" dxfId="5077" priority="2754" stopIfTrue="1" operator="greaterThan">
      <formula>0</formula>
    </cfRule>
  </conditionalFormatting>
  <conditionalFormatting sqref="P13:Q13">
    <cfRule type="cellIs" dxfId="5076" priority="2751" stopIfTrue="1" operator="lessThan">
      <formula>0</formula>
    </cfRule>
    <cfRule type="cellIs" dxfId="5075" priority="2752" stopIfTrue="1" operator="greaterThan">
      <formula>0</formula>
    </cfRule>
  </conditionalFormatting>
  <conditionalFormatting sqref="P13:Q13">
    <cfRule type="cellIs" dxfId="5074" priority="2749" stopIfTrue="1" operator="lessThan">
      <formula>0</formula>
    </cfRule>
    <cfRule type="cellIs" dxfId="5073" priority="2750" stopIfTrue="1" operator="greaterThan">
      <formula>0</formula>
    </cfRule>
  </conditionalFormatting>
  <conditionalFormatting sqref="P13:Q13">
    <cfRule type="cellIs" dxfId="5072" priority="2747" stopIfTrue="1" operator="lessThan">
      <formula>0</formula>
    </cfRule>
    <cfRule type="cellIs" dxfId="5071" priority="2748" stopIfTrue="1" operator="greaterThan">
      <formula>0</formula>
    </cfRule>
  </conditionalFormatting>
  <conditionalFormatting sqref="P13:Q13">
    <cfRule type="cellIs" dxfId="5070" priority="2745" stopIfTrue="1" operator="lessThan">
      <formula>0</formula>
    </cfRule>
    <cfRule type="cellIs" dxfId="5069" priority="2746" stopIfTrue="1" operator="greaterThan">
      <formula>0</formula>
    </cfRule>
  </conditionalFormatting>
  <conditionalFormatting sqref="P13:Q13">
    <cfRule type="cellIs" dxfId="5068" priority="2743" stopIfTrue="1" operator="lessThan">
      <formula>0</formula>
    </cfRule>
    <cfRule type="cellIs" dxfId="5067" priority="2744" stopIfTrue="1" operator="greaterThan">
      <formula>0</formula>
    </cfRule>
  </conditionalFormatting>
  <conditionalFormatting sqref="P13:Q13">
    <cfRule type="cellIs" dxfId="5066" priority="2741" stopIfTrue="1" operator="lessThan">
      <formula>0</formula>
    </cfRule>
    <cfRule type="cellIs" dxfId="5065" priority="2742" stopIfTrue="1" operator="greaterThan">
      <formula>0</formula>
    </cfRule>
  </conditionalFormatting>
  <conditionalFormatting sqref="P13:Q13">
    <cfRule type="cellIs" dxfId="5064" priority="2739" stopIfTrue="1" operator="lessThan">
      <formula>0</formula>
    </cfRule>
    <cfRule type="cellIs" dxfId="5063" priority="2740" stopIfTrue="1" operator="greaterThan">
      <formula>0</formula>
    </cfRule>
  </conditionalFormatting>
  <conditionalFormatting sqref="P13:Q13">
    <cfRule type="cellIs" dxfId="5062" priority="2737" stopIfTrue="1" operator="lessThan">
      <formula>0</formula>
    </cfRule>
    <cfRule type="cellIs" dxfId="5061" priority="2738" stopIfTrue="1" operator="greaterThan">
      <formula>0</formula>
    </cfRule>
  </conditionalFormatting>
  <conditionalFormatting sqref="P13:Q13">
    <cfRule type="cellIs" dxfId="5060" priority="2735" stopIfTrue="1" operator="lessThan">
      <formula>0</formula>
    </cfRule>
    <cfRule type="cellIs" dxfId="5059" priority="2736" stopIfTrue="1" operator="greaterThan">
      <formula>0</formula>
    </cfRule>
  </conditionalFormatting>
  <conditionalFormatting sqref="P13:Q13">
    <cfRule type="cellIs" dxfId="5058" priority="2733" stopIfTrue="1" operator="lessThan">
      <formula>0</formula>
    </cfRule>
    <cfRule type="cellIs" dxfId="5057" priority="2734" stopIfTrue="1" operator="greaterThan">
      <formula>0</formula>
    </cfRule>
  </conditionalFormatting>
  <conditionalFormatting sqref="P15:Q15">
    <cfRule type="cellIs" dxfId="5056" priority="2731" stopIfTrue="1" operator="lessThan">
      <formula>0</formula>
    </cfRule>
    <cfRule type="cellIs" dxfId="5055" priority="2732" stopIfTrue="1" operator="greaterThan">
      <formula>0</formula>
    </cfRule>
  </conditionalFormatting>
  <conditionalFormatting sqref="P15:Q15">
    <cfRule type="cellIs" dxfId="5054" priority="2729" stopIfTrue="1" operator="lessThan">
      <formula>0</formula>
    </cfRule>
    <cfRule type="cellIs" dxfId="5053" priority="2730" stopIfTrue="1" operator="greaterThan">
      <formula>0</formula>
    </cfRule>
  </conditionalFormatting>
  <conditionalFormatting sqref="P15:Q15">
    <cfRule type="cellIs" dxfId="5052" priority="2727" stopIfTrue="1" operator="lessThan">
      <formula>0</formula>
    </cfRule>
    <cfRule type="cellIs" dxfId="5051" priority="2728" stopIfTrue="1" operator="greaterThan">
      <formula>0</formula>
    </cfRule>
  </conditionalFormatting>
  <conditionalFormatting sqref="P15:Q15">
    <cfRule type="cellIs" dxfId="5050" priority="2725" stopIfTrue="1" operator="lessThan">
      <formula>0</formula>
    </cfRule>
    <cfRule type="cellIs" dxfId="5049" priority="2726" stopIfTrue="1" operator="greaterThan">
      <formula>0</formula>
    </cfRule>
  </conditionalFormatting>
  <conditionalFormatting sqref="P15:Q15">
    <cfRule type="cellIs" dxfId="5048" priority="2723" stopIfTrue="1" operator="lessThan">
      <formula>0</formula>
    </cfRule>
    <cfRule type="cellIs" dxfId="5047" priority="2724" stopIfTrue="1" operator="greaterThan">
      <formula>0</formula>
    </cfRule>
  </conditionalFormatting>
  <conditionalFormatting sqref="P15:Q15">
    <cfRule type="cellIs" dxfId="5046" priority="2721" stopIfTrue="1" operator="lessThan">
      <formula>0</formula>
    </cfRule>
    <cfRule type="cellIs" dxfId="5045" priority="2722" stopIfTrue="1" operator="greaterThan">
      <formula>0</formula>
    </cfRule>
  </conditionalFormatting>
  <conditionalFormatting sqref="P15:Q15">
    <cfRule type="cellIs" dxfId="5044" priority="2719" stopIfTrue="1" operator="lessThan">
      <formula>0</formula>
    </cfRule>
    <cfRule type="cellIs" dxfId="5043" priority="2720" stopIfTrue="1" operator="greaterThan">
      <formula>0</formula>
    </cfRule>
  </conditionalFormatting>
  <conditionalFormatting sqref="P15:Q15">
    <cfRule type="cellIs" dxfId="5042" priority="2717" stopIfTrue="1" operator="lessThan">
      <formula>0</formula>
    </cfRule>
    <cfRule type="cellIs" dxfId="5041" priority="2718" stopIfTrue="1" operator="greaterThan">
      <formula>0</formula>
    </cfRule>
  </conditionalFormatting>
  <conditionalFormatting sqref="P15:Q15">
    <cfRule type="cellIs" dxfId="5040" priority="2715" stopIfTrue="1" operator="lessThan">
      <formula>0</formula>
    </cfRule>
    <cfRule type="cellIs" dxfId="5039" priority="2716" stopIfTrue="1" operator="greaterThan">
      <formula>0</formula>
    </cfRule>
  </conditionalFormatting>
  <conditionalFormatting sqref="P15:Q15">
    <cfRule type="cellIs" dxfId="5038" priority="2713" stopIfTrue="1" operator="lessThan">
      <formula>0</formula>
    </cfRule>
    <cfRule type="cellIs" dxfId="5037" priority="2714" stopIfTrue="1" operator="greaterThan">
      <formula>0</formula>
    </cfRule>
  </conditionalFormatting>
  <conditionalFormatting sqref="P15:Q15">
    <cfRule type="cellIs" dxfId="5036" priority="2711" stopIfTrue="1" operator="lessThan">
      <formula>0</formula>
    </cfRule>
    <cfRule type="cellIs" dxfId="5035" priority="2712" stopIfTrue="1" operator="greaterThan">
      <formula>0</formula>
    </cfRule>
  </conditionalFormatting>
  <conditionalFormatting sqref="P15:Q15">
    <cfRule type="cellIs" dxfId="5034" priority="2709" stopIfTrue="1" operator="lessThan">
      <formula>0</formula>
    </cfRule>
    <cfRule type="cellIs" dxfId="5033" priority="2710" stopIfTrue="1" operator="greaterThan">
      <formula>0</formula>
    </cfRule>
  </conditionalFormatting>
  <conditionalFormatting sqref="P15:Q15">
    <cfRule type="cellIs" dxfId="5032" priority="2707" stopIfTrue="1" operator="lessThan">
      <formula>0</formula>
    </cfRule>
    <cfRule type="cellIs" dxfId="5031" priority="2708" stopIfTrue="1" operator="greaterThan">
      <formula>0</formula>
    </cfRule>
  </conditionalFormatting>
  <conditionalFormatting sqref="P15:Q15">
    <cfRule type="cellIs" dxfId="5030" priority="2705" stopIfTrue="1" operator="lessThan">
      <formula>0</formula>
    </cfRule>
    <cfRule type="cellIs" dxfId="5029" priority="2706" stopIfTrue="1" operator="greaterThan">
      <formula>0</formula>
    </cfRule>
  </conditionalFormatting>
  <conditionalFormatting sqref="P15:Q15">
    <cfRule type="cellIs" dxfId="5028" priority="2703" stopIfTrue="1" operator="lessThan">
      <formula>0</formula>
    </cfRule>
    <cfRule type="cellIs" dxfId="5027" priority="2704" stopIfTrue="1" operator="greaterThan">
      <formula>0</formula>
    </cfRule>
  </conditionalFormatting>
  <conditionalFormatting sqref="P15:Q15">
    <cfRule type="cellIs" dxfId="5026" priority="2701" stopIfTrue="1" operator="lessThan">
      <formula>0</formula>
    </cfRule>
    <cfRule type="cellIs" dxfId="5025" priority="2702" stopIfTrue="1" operator="greaterThan">
      <formula>0</formula>
    </cfRule>
  </conditionalFormatting>
  <conditionalFormatting sqref="P15:Q15">
    <cfRule type="cellIs" dxfId="5024" priority="2699" stopIfTrue="1" operator="lessThan">
      <formula>0</formula>
    </cfRule>
    <cfRule type="cellIs" dxfId="5023" priority="2700" stopIfTrue="1" operator="greaterThan">
      <formula>0</formula>
    </cfRule>
  </conditionalFormatting>
  <conditionalFormatting sqref="P15:Q15">
    <cfRule type="cellIs" dxfId="5022" priority="2697" stopIfTrue="1" operator="lessThan">
      <formula>0</formula>
    </cfRule>
    <cfRule type="cellIs" dxfId="5021" priority="2698" stopIfTrue="1" operator="greaterThan">
      <formula>0</formula>
    </cfRule>
  </conditionalFormatting>
  <conditionalFormatting sqref="P15:Q15">
    <cfRule type="cellIs" dxfId="5020" priority="2695" stopIfTrue="1" operator="lessThan">
      <formula>0</formula>
    </cfRule>
    <cfRule type="cellIs" dxfId="5019" priority="2696" stopIfTrue="1" operator="greaterThan">
      <formula>0</formula>
    </cfRule>
  </conditionalFormatting>
  <conditionalFormatting sqref="P15:Q15">
    <cfRule type="cellIs" dxfId="5018" priority="2693" stopIfTrue="1" operator="lessThan">
      <formula>0</formula>
    </cfRule>
    <cfRule type="cellIs" dxfId="5017" priority="2694" stopIfTrue="1" operator="greaterThan">
      <formula>0</formula>
    </cfRule>
  </conditionalFormatting>
  <conditionalFormatting sqref="P17:Q17">
    <cfRule type="cellIs" dxfId="5016" priority="2691" stopIfTrue="1" operator="lessThan">
      <formula>0</formula>
    </cfRule>
    <cfRule type="cellIs" dxfId="5015" priority="2692" stopIfTrue="1" operator="greaterThan">
      <formula>0</formula>
    </cfRule>
  </conditionalFormatting>
  <conditionalFormatting sqref="P17:Q17">
    <cfRule type="cellIs" dxfId="5014" priority="2689" stopIfTrue="1" operator="lessThan">
      <formula>0</formula>
    </cfRule>
    <cfRule type="cellIs" dxfId="5013" priority="2690" stopIfTrue="1" operator="greaterThan">
      <formula>0</formula>
    </cfRule>
  </conditionalFormatting>
  <conditionalFormatting sqref="P17:Q17">
    <cfRule type="cellIs" dxfId="5012" priority="2687" stopIfTrue="1" operator="lessThan">
      <formula>0</formula>
    </cfRule>
    <cfRule type="cellIs" dxfId="5011" priority="2688" stopIfTrue="1" operator="greaterThan">
      <formula>0</formula>
    </cfRule>
  </conditionalFormatting>
  <conditionalFormatting sqref="P17:Q17">
    <cfRule type="cellIs" dxfId="5010" priority="2685" stopIfTrue="1" operator="lessThan">
      <formula>0</formula>
    </cfRule>
    <cfRule type="cellIs" dxfId="5009" priority="2686" stopIfTrue="1" operator="greaterThan">
      <formula>0</formula>
    </cfRule>
  </conditionalFormatting>
  <conditionalFormatting sqref="P17:Q17">
    <cfRule type="cellIs" dxfId="5008" priority="2683" stopIfTrue="1" operator="lessThan">
      <formula>0</formula>
    </cfRule>
    <cfRule type="cellIs" dxfId="5007" priority="2684" stopIfTrue="1" operator="greaterThan">
      <formula>0</formula>
    </cfRule>
  </conditionalFormatting>
  <conditionalFormatting sqref="P17:Q17">
    <cfRule type="cellIs" dxfId="5006" priority="2681" stopIfTrue="1" operator="lessThan">
      <formula>0</formula>
    </cfRule>
    <cfRule type="cellIs" dxfId="5005" priority="2682" stopIfTrue="1" operator="greaterThan">
      <formula>0</formula>
    </cfRule>
  </conditionalFormatting>
  <conditionalFormatting sqref="P17:Q17">
    <cfRule type="cellIs" dxfId="5004" priority="2679" stopIfTrue="1" operator="lessThan">
      <formula>0</formula>
    </cfRule>
    <cfRule type="cellIs" dxfId="5003" priority="2680" stopIfTrue="1" operator="greaterThan">
      <formula>0</formula>
    </cfRule>
  </conditionalFormatting>
  <conditionalFormatting sqref="P17:Q17">
    <cfRule type="cellIs" dxfId="5002" priority="2677" stopIfTrue="1" operator="lessThan">
      <formula>0</formula>
    </cfRule>
    <cfRule type="cellIs" dxfId="5001" priority="2678" stopIfTrue="1" operator="greaterThan">
      <formula>0</formula>
    </cfRule>
  </conditionalFormatting>
  <conditionalFormatting sqref="P17:Q17">
    <cfRule type="cellIs" dxfId="5000" priority="2675" stopIfTrue="1" operator="lessThan">
      <formula>0</formula>
    </cfRule>
    <cfRule type="cellIs" dxfId="4999" priority="2676" stopIfTrue="1" operator="greaterThan">
      <formula>0</formula>
    </cfRule>
  </conditionalFormatting>
  <conditionalFormatting sqref="P17:Q17">
    <cfRule type="cellIs" dxfId="4998" priority="2673" stopIfTrue="1" operator="lessThan">
      <formula>0</formula>
    </cfRule>
    <cfRule type="cellIs" dxfId="4997" priority="2674" stopIfTrue="1" operator="greaterThan">
      <formula>0</formula>
    </cfRule>
  </conditionalFormatting>
  <conditionalFormatting sqref="P17:Q17">
    <cfRule type="cellIs" dxfId="4996" priority="2671" stopIfTrue="1" operator="lessThan">
      <formula>0</formula>
    </cfRule>
    <cfRule type="cellIs" dxfId="4995" priority="2672" stopIfTrue="1" operator="greaterThan">
      <formula>0</formula>
    </cfRule>
  </conditionalFormatting>
  <conditionalFormatting sqref="P17:Q17">
    <cfRule type="cellIs" dxfId="4994" priority="2669" stopIfTrue="1" operator="lessThan">
      <formula>0</formula>
    </cfRule>
    <cfRule type="cellIs" dxfId="4993" priority="2670" stopIfTrue="1" operator="greaterThan">
      <formula>0</formula>
    </cfRule>
  </conditionalFormatting>
  <conditionalFormatting sqref="P17:Q17">
    <cfRule type="cellIs" dxfId="4992" priority="2667" stopIfTrue="1" operator="lessThan">
      <formula>0</formula>
    </cfRule>
    <cfRule type="cellIs" dxfId="4991" priority="2668" stopIfTrue="1" operator="greaterThan">
      <formula>0</formula>
    </cfRule>
  </conditionalFormatting>
  <conditionalFormatting sqref="P17:Q17">
    <cfRule type="cellIs" dxfId="4990" priority="2665" stopIfTrue="1" operator="lessThan">
      <formula>0</formula>
    </cfRule>
    <cfRule type="cellIs" dxfId="4989" priority="2666" stopIfTrue="1" operator="greaterThan">
      <formula>0</formula>
    </cfRule>
  </conditionalFormatting>
  <conditionalFormatting sqref="P17:Q17">
    <cfRule type="cellIs" dxfId="4988" priority="2663" stopIfTrue="1" operator="lessThan">
      <formula>0</formula>
    </cfRule>
    <cfRule type="cellIs" dxfId="4987" priority="2664" stopIfTrue="1" operator="greaterThan">
      <formula>0</formula>
    </cfRule>
  </conditionalFormatting>
  <conditionalFormatting sqref="P17:Q17">
    <cfRule type="cellIs" dxfId="4986" priority="2661" stopIfTrue="1" operator="lessThan">
      <formula>0</formula>
    </cfRule>
    <cfRule type="cellIs" dxfId="4985" priority="2662" stopIfTrue="1" operator="greaterThan">
      <formula>0</formula>
    </cfRule>
  </conditionalFormatting>
  <conditionalFormatting sqref="P17:Q17">
    <cfRule type="cellIs" dxfId="4984" priority="2659" stopIfTrue="1" operator="lessThan">
      <formula>0</formula>
    </cfRule>
    <cfRule type="cellIs" dxfId="4983" priority="2660" stopIfTrue="1" operator="greaterThan">
      <formula>0</formula>
    </cfRule>
  </conditionalFormatting>
  <conditionalFormatting sqref="P17:Q17">
    <cfRule type="cellIs" dxfId="4982" priority="2657" stopIfTrue="1" operator="lessThan">
      <formula>0</formula>
    </cfRule>
    <cfRule type="cellIs" dxfId="4981" priority="2658" stopIfTrue="1" operator="greaterThan">
      <formula>0</formula>
    </cfRule>
  </conditionalFormatting>
  <conditionalFormatting sqref="P17:Q17">
    <cfRule type="cellIs" dxfId="4980" priority="2655" stopIfTrue="1" operator="lessThan">
      <formula>0</formula>
    </cfRule>
    <cfRule type="cellIs" dxfId="4979" priority="2656" stopIfTrue="1" operator="greaterThan">
      <formula>0</formula>
    </cfRule>
  </conditionalFormatting>
  <conditionalFormatting sqref="P17:Q17">
    <cfRule type="cellIs" dxfId="4978" priority="2653" stopIfTrue="1" operator="lessThan">
      <formula>0</formula>
    </cfRule>
    <cfRule type="cellIs" dxfId="4977" priority="2654" stopIfTrue="1" operator="greaterThan">
      <formula>0</formula>
    </cfRule>
  </conditionalFormatting>
  <conditionalFormatting sqref="P19:Q19">
    <cfRule type="cellIs" dxfId="4976" priority="2651" stopIfTrue="1" operator="lessThan">
      <formula>0</formula>
    </cfRule>
    <cfRule type="cellIs" dxfId="4975" priority="2652" stopIfTrue="1" operator="greaterThan">
      <formula>0</formula>
    </cfRule>
  </conditionalFormatting>
  <conditionalFormatting sqref="P19:Q19">
    <cfRule type="cellIs" dxfId="4974" priority="2649" stopIfTrue="1" operator="lessThan">
      <formula>0</formula>
    </cfRule>
    <cfRule type="cellIs" dxfId="4973" priority="2650" stopIfTrue="1" operator="greaterThan">
      <formula>0</formula>
    </cfRule>
  </conditionalFormatting>
  <conditionalFormatting sqref="P19:Q19">
    <cfRule type="cellIs" dxfId="4972" priority="2647" stopIfTrue="1" operator="lessThan">
      <formula>0</formula>
    </cfRule>
    <cfRule type="cellIs" dxfId="4971" priority="2648" stopIfTrue="1" operator="greaterThan">
      <formula>0</formula>
    </cfRule>
  </conditionalFormatting>
  <conditionalFormatting sqref="P19:Q19">
    <cfRule type="cellIs" dxfId="4970" priority="2645" stopIfTrue="1" operator="lessThan">
      <formula>0</formula>
    </cfRule>
    <cfRule type="cellIs" dxfId="4969" priority="2646" stopIfTrue="1" operator="greaterThan">
      <formula>0</formula>
    </cfRule>
  </conditionalFormatting>
  <conditionalFormatting sqref="P19:Q19">
    <cfRule type="cellIs" dxfId="4968" priority="2643" stopIfTrue="1" operator="lessThan">
      <formula>0</formula>
    </cfRule>
    <cfRule type="cellIs" dxfId="4967" priority="2644" stopIfTrue="1" operator="greaterThan">
      <formula>0</formula>
    </cfRule>
  </conditionalFormatting>
  <conditionalFormatting sqref="P19:Q19">
    <cfRule type="cellIs" dxfId="4966" priority="2641" stopIfTrue="1" operator="lessThan">
      <formula>0</formula>
    </cfRule>
    <cfRule type="cellIs" dxfId="4965" priority="2642" stopIfTrue="1" operator="greaterThan">
      <formula>0</formula>
    </cfRule>
  </conditionalFormatting>
  <conditionalFormatting sqref="P19:Q19">
    <cfRule type="cellIs" dxfId="4964" priority="2639" stopIfTrue="1" operator="lessThan">
      <formula>0</formula>
    </cfRule>
    <cfRule type="cellIs" dxfId="4963" priority="2640" stopIfTrue="1" operator="greaterThan">
      <formula>0</formula>
    </cfRule>
  </conditionalFormatting>
  <conditionalFormatting sqref="P19:Q19">
    <cfRule type="cellIs" dxfId="4962" priority="2637" stopIfTrue="1" operator="lessThan">
      <formula>0</formula>
    </cfRule>
    <cfRule type="cellIs" dxfId="4961" priority="2638" stopIfTrue="1" operator="greaterThan">
      <formula>0</formula>
    </cfRule>
  </conditionalFormatting>
  <conditionalFormatting sqref="P19:Q19">
    <cfRule type="cellIs" dxfId="4960" priority="2635" stopIfTrue="1" operator="lessThan">
      <formula>0</formula>
    </cfRule>
    <cfRule type="cellIs" dxfId="4959" priority="2636" stopIfTrue="1" operator="greaterThan">
      <formula>0</formula>
    </cfRule>
  </conditionalFormatting>
  <conditionalFormatting sqref="P19:Q19">
    <cfRule type="cellIs" dxfId="4958" priority="2633" stopIfTrue="1" operator="lessThan">
      <formula>0</formula>
    </cfRule>
    <cfRule type="cellIs" dxfId="4957" priority="2634" stopIfTrue="1" operator="greaterThan">
      <formula>0</formula>
    </cfRule>
  </conditionalFormatting>
  <conditionalFormatting sqref="P19:Q19">
    <cfRule type="cellIs" dxfId="4956" priority="2631" stopIfTrue="1" operator="lessThan">
      <formula>0</formula>
    </cfRule>
    <cfRule type="cellIs" dxfId="4955" priority="2632" stopIfTrue="1" operator="greaterThan">
      <formula>0</formula>
    </cfRule>
  </conditionalFormatting>
  <conditionalFormatting sqref="P19:Q19">
    <cfRule type="cellIs" dxfId="4954" priority="2629" stopIfTrue="1" operator="lessThan">
      <formula>0</formula>
    </cfRule>
    <cfRule type="cellIs" dxfId="4953" priority="2630" stopIfTrue="1" operator="greaterThan">
      <formula>0</formula>
    </cfRule>
  </conditionalFormatting>
  <conditionalFormatting sqref="P19:Q19">
    <cfRule type="cellIs" dxfId="4952" priority="2627" stopIfTrue="1" operator="lessThan">
      <formula>0</formula>
    </cfRule>
    <cfRule type="cellIs" dxfId="4951" priority="2628" stopIfTrue="1" operator="greaterThan">
      <formula>0</formula>
    </cfRule>
  </conditionalFormatting>
  <conditionalFormatting sqref="P19:Q19">
    <cfRule type="cellIs" dxfId="4950" priority="2625" stopIfTrue="1" operator="lessThan">
      <formula>0</formula>
    </cfRule>
    <cfRule type="cellIs" dxfId="4949" priority="2626" stopIfTrue="1" operator="greaterThan">
      <formula>0</formula>
    </cfRule>
  </conditionalFormatting>
  <conditionalFormatting sqref="P19:Q19">
    <cfRule type="cellIs" dxfId="4948" priority="2623" stopIfTrue="1" operator="lessThan">
      <formula>0</formula>
    </cfRule>
    <cfRule type="cellIs" dxfId="4947" priority="2624" stopIfTrue="1" operator="greaterThan">
      <formula>0</formula>
    </cfRule>
  </conditionalFormatting>
  <conditionalFormatting sqref="P19:Q19">
    <cfRule type="cellIs" dxfId="4946" priority="2621" stopIfTrue="1" operator="lessThan">
      <formula>0</formula>
    </cfRule>
    <cfRule type="cellIs" dxfId="4945" priority="2622" stopIfTrue="1" operator="greaterThan">
      <formula>0</formula>
    </cfRule>
  </conditionalFormatting>
  <conditionalFormatting sqref="P19:Q19">
    <cfRule type="cellIs" dxfId="4944" priority="2619" stopIfTrue="1" operator="lessThan">
      <formula>0</formula>
    </cfRule>
    <cfRule type="cellIs" dxfId="4943" priority="2620" stopIfTrue="1" operator="greaterThan">
      <formula>0</formula>
    </cfRule>
  </conditionalFormatting>
  <conditionalFormatting sqref="P19:Q19">
    <cfRule type="cellIs" dxfId="4942" priority="2617" stopIfTrue="1" operator="lessThan">
      <formula>0</formula>
    </cfRule>
    <cfRule type="cellIs" dxfId="4941" priority="2618" stopIfTrue="1" operator="greaterThan">
      <formula>0</formula>
    </cfRule>
  </conditionalFormatting>
  <conditionalFormatting sqref="P19:Q19">
    <cfRule type="cellIs" dxfId="4940" priority="2615" stopIfTrue="1" operator="lessThan">
      <formula>0</formula>
    </cfRule>
    <cfRule type="cellIs" dxfId="4939" priority="2616" stopIfTrue="1" operator="greaterThan">
      <formula>0</formula>
    </cfRule>
  </conditionalFormatting>
  <conditionalFormatting sqref="P19:Q19">
    <cfRule type="cellIs" dxfId="4938" priority="2613" stopIfTrue="1" operator="lessThan">
      <formula>0</formula>
    </cfRule>
    <cfRule type="cellIs" dxfId="4937" priority="2614" stopIfTrue="1" operator="greaterThan">
      <formula>0</formula>
    </cfRule>
  </conditionalFormatting>
  <conditionalFormatting sqref="P21:Q21">
    <cfRule type="cellIs" dxfId="4936" priority="2611" stopIfTrue="1" operator="lessThan">
      <formula>0</formula>
    </cfRule>
    <cfRule type="cellIs" dxfId="4935" priority="2612" stopIfTrue="1" operator="greaterThan">
      <formula>0</formula>
    </cfRule>
  </conditionalFormatting>
  <conditionalFormatting sqref="P21:Q21">
    <cfRule type="cellIs" dxfId="4934" priority="2609" stopIfTrue="1" operator="lessThan">
      <formula>0</formula>
    </cfRule>
    <cfRule type="cellIs" dxfId="4933" priority="2610" stopIfTrue="1" operator="greaterThan">
      <formula>0</formula>
    </cfRule>
  </conditionalFormatting>
  <conditionalFormatting sqref="P21:Q21">
    <cfRule type="cellIs" dxfId="4932" priority="2607" stopIfTrue="1" operator="lessThan">
      <formula>0</formula>
    </cfRule>
    <cfRule type="cellIs" dxfId="4931" priority="2608" stopIfTrue="1" operator="greaterThan">
      <formula>0</formula>
    </cfRule>
  </conditionalFormatting>
  <conditionalFormatting sqref="P21:Q21">
    <cfRule type="cellIs" dxfId="4930" priority="2605" stopIfTrue="1" operator="lessThan">
      <formula>0</formula>
    </cfRule>
    <cfRule type="cellIs" dxfId="4929" priority="2606" stopIfTrue="1" operator="greaterThan">
      <formula>0</formula>
    </cfRule>
  </conditionalFormatting>
  <conditionalFormatting sqref="P21:Q21">
    <cfRule type="cellIs" dxfId="4928" priority="2603" stopIfTrue="1" operator="lessThan">
      <formula>0</formula>
    </cfRule>
    <cfRule type="cellIs" dxfId="4927" priority="2604" stopIfTrue="1" operator="greaterThan">
      <formula>0</formula>
    </cfRule>
  </conditionalFormatting>
  <conditionalFormatting sqref="P21:Q21">
    <cfRule type="cellIs" dxfId="4926" priority="2601" stopIfTrue="1" operator="lessThan">
      <formula>0</formula>
    </cfRule>
    <cfRule type="cellIs" dxfId="4925" priority="2602" stopIfTrue="1" operator="greaterThan">
      <formula>0</formula>
    </cfRule>
  </conditionalFormatting>
  <conditionalFormatting sqref="P21:Q21">
    <cfRule type="cellIs" dxfId="4924" priority="2599" stopIfTrue="1" operator="lessThan">
      <formula>0</formula>
    </cfRule>
    <cfRule type="cellIs" dxfId="4923" priority="2600" stopIfTrue="1" operator="greaterThan">
      <formula>0</formula>
    </cfRule>
  </conditionalFormatting>
  <conditionalFormatting sqref="P21:Q21">
    <cfRule type="cellIs" dxfId="4922" priority="2597" stopIfTrue="1" operator="lessThan">
      <formula>0</formula>
    </cfRule>
    <cfRule type="cellIs" dxfId="4921" priority="2598" stopIfTrue="1" operator="greaterThan">
      <formula>0</formula>
    </cfRule>
  </conditionalFormatting>
  <conditionalFormatting sqref="P21:Q21">
    <cfRule type="cellIs" dxfId="4920" priority="2595" stopIfTrue="1" operator="lessThan">
      <formula>0</formula>
    </cfRule>
    <cfRule type="cellIs" dxfId="4919" priority="2596" stopIfTrue="1" operator="greaterThan">
      <formula>0</formula>
    </cfRule>
  </conditionalFormatting>
  <conditionalFormatting sqref="P21:Q21">
    <cfRule type="cellIs" dxfId="4918" priority="2593" stopIfTrue="1" operator="lessThan">
      <formula>0</formula>
    </cfRule>
    <cfRule type="cellIs" dxfId="4917" priority="2594" stopIfTrue="1" operator="greaterThan">
      <formula>0</formula>
    </cfRule>
  </conditionalFormatting>
  <conditionalFormatting sqref="P21:Q21">
    <cfRule type="cellIs" dxfId="4916" priority="2591" stopIfTrue="1" operator="lessThan">
      <formula>0</formula>
    </cfRule>
    <cfRule type="cellIs" dxfId="4915" priority="2592" stopIfTrue="1" operator="greaterThan">
      <formula>0</formula>
    </cfRule>
  </conditionalFormatting>
  <conditionalFormatting sqref="P21:Q21">
    <cfRule type="cellIs" dxfId="4914" priority="2589" stopIfTrue="1" operator="lessThan">
      <formula>0</formula>
    </cfRule>
    <cfRule type="cellIs" dxfId="4913" priority="2590" stopIfTrue="1" operator="greaterThan">
      <formula>0</formula>
    </cfRule>
  </conditionalFormatting>
  <conditionalFormatting sqref="P21:Q21">
    <cfRule type="cellIs" dxfId="4912" priority="2587" stopIfTrue="1" operator="lessThan">
      <formula>0</formula>
    </cfRule>
    <cfRule type="cellIs" dxfId="4911" priority="2588" stopIfTrue="1" operator="greaterThan">
      <formula>0</formula>
    </cfRule>
  </conditionalFormatting>
  <conditionalFormatting sqref="P21:Q21">
    <cfRule type="cellIs" dxfId="4910" priority="2585" stopIfTrue="1" operator="lessThan">
      <formula>0</formula>
    </cfRule>
    <cfRule type="cellIs" dxfId="4909" priority="2586" stopIfTrue="1" operator="greaterThan">
      <formula>0</formula>
    </cfRule>
  </conditionalFormatting>
  <conditionalFormatting sqref="P21:Q21">
    <cfRule type="cellIs" dxfId="4908" priority="2583" stopIfTrue="1" operator="lessThan">
      <formula>0</formula>
    </cfRule>
    <cfRule type="cellIs" dxfId="4907" priority="2584" stopIfTrue="1" operator="greaterThan">
      <formula>0</formula>
    </cfRule>
  </conditionalFormatting>
  <conditionalFormatting sqref="P21:Q21">
    <cfRule type="cellIs" dxfId="4906" priority="2581" stopIfTrue="1" operator="lessThan">
      <formula>0</formula>
    </cfRule>
    <cfRule type="cellIs" dxfId="4905" priority="2582" stopIfTrue="1" operator="greaterThan">
      <formula>0</formula>
    </cfRule>
  </conditionalFormatting>
  <conditionalFormatting sqref="P21:Q21">
    <cfRule type="cellIs" dxfId="4904" priority="2579" stopIfTrue="1" operator="lessThan">
      <formula>0</formula>
    </cfRule>
    <cfRule type="cellIs" dxfId="4903" priority="2580" stopIfTrue="1" operator="greaterThan">
      <formula>0</formula>
    </cfRule>
  </conditionalFormatting>
  <conditionalFormatting sqref="P21:Q21">
    <cfRule type="cellIs" dxfId="4902" priority="2577" stopIfTrue="1" operator="lessThan">
      <formula>0</formula>
    </cfRule>
    <cfRule type="cellIs" dxfId="4901" priority="2578" stopIfTrue="1" operator="greaterThan">
      <formula>0</formula>
    </cfRule>
  </conditionalFormatting>
  <conditionalFormatting sqref="P21:Q21">
    <cfRule type="cellIs" dxfId="4900" priority="2575" stopIfTrue="1" operator="lessThan">
      <formula>0</formula>
    </cfRule>
    <cfRule type="cellIs" dxfId="4899" priority="2576" stopIfTrue="1" operator="greaterThan">
      <formula>0</formula>
    </cfRule>
  </conditionalFormatting>
  <conditionalFormatting sqref="P21:Q21">
    <cfRule type="cellIs" dxfId="4898" priority="2573" stopIfTrue="1" operator="lessThan">
      <formula>0</formula>
    </cfRule>
    <cfRule type="cellIs" dxfId="4897" priority="2574" stopIfTrue="1" operator="greaterThan">
      <formula>0</formula>
    </cfRule>
  </conditionalFormatting>
  <conditionalFormatting sqref="P23:Q23">
    <cfRule type="cellIs" dxfId="4896" priority="2571" stopIfTrue="1" operator="lessThan">
      <formula>0</formula>
    </cfRule>
    <cfRule type="cellIs" dxfId="4895" priority="2572" stopIfTrue="1" operator="greaterThan">
      <formula>0</formula>
    </cfRule>
  </conditionalFormatting>
  <conditionalFormatting sqref="P23:Q23">
    <cfRule type="cellIs" dxfId="4894" priority="2569" stopIfTrue="1" operator="lessThan">
      <formula>0</formula>
    </cfRule>
    <cfRule type="cellIs" dxfId="4893" priority="2570" stopIfTrue="1" operator="greaterThan">
      <formula>0</formula>
    </cfRule>
  </conditionalFormatting>
  <conditionalFormatting sqref="P23:Q23">
    <cfRule type="cellIs" dxfId="4892" priority="2567" stopIfTrue="1" operator="lessThan">
      <formula>0</formula>
    </cfRule>
    <cfRule type="cellIs" dxfId="4891" priority="2568" stopIfTrue="1" operator="greaterThan">
      <formula>0</formula>
    </cfRule>
  </conditionalFormatting>
  <conditionalFormatting sqref="P23:Q23">
    <cfRule type="cellIs" dxfId="4890" priority="2565" stopIfTrue="1" operator="lessThan">
      <formula>0</formula>
    </cfRule>
    <cfRule type="cellIs" dxfId="4889" priority="2566" stopIfTrue="1" operator="greaterThan">
      <formula>0</formula>
    </cfRule>
  </conditionalFormatting>
  <conditionalFormatting sqref="P23:Q23">
    <cfRule type="cellIs" dxfId="4888" priority="2563" stopIfTrue="1" operator="lessThan">
      <formula>0</formula>
    </cfRule>
    <cfRule type="cellIs" dxfId="4887" priority="2564" stopIfTrue="1" operator="greaterThan">
      <formula>0</formula>
    </cfRule>
  </conditionalFormatting>
  <conditionalFormatting sqref="P23:Q23">
    <cfRule type="cellIs" dxfId="4886" priority="2561" stopIfTrue="1" operator="lessThan">
      <formula>0</formula>
    </cfRule>
    <cfRule type="cellIs" dxfId="4885" priority="2562" stopIfTrue="1" operator="greaterThan">
      <formula>0</formula>
    </cfRule>
  </conditionalFormatting>
  <conditionalFormatting sqref="P23:Q23">
    <cfRule type="cellIs" dxfId="4884" priority="2559" stopIfTrue="1" operator="lessThan">
      <formula>0</formula>
    </cfRule>
    <cfRule type="cellIs" dxfId="4883" priority="2560" stopIfTrue="1" operator="greaterThan">
      <formula>0</formula>
    </cfRule>
  </conditionalFormatting>
  <conditionalFormatting sqref="P23:Q23">
    <cfRule type="cellIs" dxfId="4882" priority="2557" stopIfTrue="1" operator="lessThan">
      <formula>0</formula>
    </cfRule>
    <cfRule type="cellIs" dxfId="4881" priority="2558" stopIfTrue="1" operator="greaterThan">
      <formula>0</formula>
    </cfRule>
  </conditionalFormatting>
  <conditionalFormatting sqref="P23:Q23">
    <cfRule type="cellIs" dxfId="4880" priority="2555" stopIfTrue="1" operator="lessThan">
      <formula>0</formula>
    </cfRule>
    <cfRule type="cellIs" dxfId="4879" priority="2556" stopIfTrue="1" operator="greaterThan">
      <formula>0</formula>
    </cfRule>
  </conditionalFormatting>
  <conditionalFormatting sqref="P23:Q23">
    <cfRule type="cellIs" dxfId="4878" priority="2553" stopIfTrue="1" operator="lessThan">
      <formula>0</formula>
    </cfRule>
    <cfRule type="cellIs" dxfId="4877" priority="2554" stopIfTrue="1" operator="greaterThan">
      <formula>0</formula>
    </cfRule>
  </conditionalFormatting>
  <conditionalFormatting sqref="P23:Q23">
    <cfRule type="cellIs" dxfId="4876" priority="2551" stopIfTrue="1" operator="lessThan">
      <formula>0</formula>
    </cfRule>
    <cfRule type="cellIs" dxfId="4875" priority="2552" stopIfTrue="1" operator="greaterThan">
      <formula>0</formula>
    </cfRule>
  </conditionalFormatting>
  <conditionalFormatting sqref="P23:Q23">
    <cfRule type="cellIs" dxfId="4874" priority="2549" stopIfTrue="1" operator="lessThan">
      <formula>0</formula>
    </cfRule>
    <cfRule type="cellIs" dxfId="4873" priority="2550" stopIfTrue="1" operator="greaterThan">
      <formula>0</formula>
    </cfRule>
  </conditionalFormatting>
  <conditionalFormatting sqref="P23:Q23">
    <cfRule type="cellIs" dxfId="4872" priority="2547" stopIfTrue="1" operator="lessThan">
      <formula>0</formula>
    </cfRule>
    <cfRule type="cellIs" dxfId="4871" priority="2548" stopIfTrue="1" operator="greaterThan">
      <formula>0</formula>
    </cfRule>
  </conditionalFormatting>
  <conditionalFormatting sqref="P23:Q23">
    <cfRule type="cellIs" dxfId="4870" priority="2545" stopIfTrue="1" operator="lessThan">
      <formula>0</formula>
    </cfRule>
    <cfRule type="cellIs" dxfId="4869" priority="2546" stopIfTrue="1" operator="greaterThan">
      <formula>0</formula>
    </cfRule>
  </conditionalFormatting>
  <conditionalFormatting sqref="P23:Q23">
    <cfRule type="cellIs" dxfId="4868" priority="2543" stopIfTrue="1" operator="lessThan">
      <formula>0</formula>
    </cfRule>
    <cfRule type="cellIs" dxfId="4867" priority="2544" stopIfTrue="1" operator="greaterThan">
      <formula>0</formula>
    </cfRule>
  </conditionalFormatting>
  <conditionalFormatting sqref="P23:Q23">
    <cfRule type="cellIs" dxfId="4866" priority="2541" stopIfTrue="1" operator="lessThan">
      <formula>0</formula>
    </cfRule>
    <cfRule type="cellIs" dxfId="4865" priority="2542" stopIfTrue="1" operator="greaterThan">
      <formula>0</formula>
    </cfRule>
  </conditionalFormatting>
  <conditionalFormatting sqref="P23:Q23">
    <cfRule type="cellIs" dxfId="4864" priority="2539" stopIfTrue="1" operator="lessThan">
      <formula>0</formula>
    </cfRule>
    <cfRule type="cellIs" dxfId="4863" priority="2540" stopIfTrue="1" operator="greaterThan">
      <formula>0</formula>
    </cfRule>
  </conditionalFormatting>
  <conditionalFormatting sqref="P23:Q23">
    <cfRule type="cellIs" dxfId="4862" priority="2537" stopIfTrue="1" operator="lessThan">
      <formula>0</formula>
    </cfRule>
    <cfRule type="cellIs" dxfId="4861" priority="2538" stopIfTrue="1" operator="greaterThan">
      <formula>0</formula>
    </cfRule>
  </conditionalFormatting>
  <conditionalFormatting sqref="P23:Q23">
    <cfRule type="cellIs" dxfId="4860" priority="2535" stopIfTrue="1" operator="lessThan">
      <formula>0</formula>
    </cfRule>
    <cfRule type="cellIs" dxfId="4859" priority="2536" stopIfTrue="1" operator="greaterThan">
      <formula>0</formula>
    </cfRule>
  </conditionalFormatting>
  <conditionalFormatting sqref="P23:Q23">
    <cfRule type="cellIs" dxfId="4858" priority="2533" stopIfTrue="1" operator="lessThan">
      <formula>0</formula>
    </cfRule>
    <cfRule type="cellIs" dxfId="4857" priority="2534" stopIfTrue="1" operator="greaterThan">
      <formula>0</formula>
    </cfRule>
  </conditionalFormatting>
  <conditionalFormatting sqref="P25:Q25">
    <cfRule type="cellIs" dxfId="4856" priority="2531" stopIfTrue="1" operator="lessThan">
      <formula>0</formula>
    </cfRule>
    <cfRule type="cellIs" dxfId="4855" priority="2532" stopIfTrue="1" operator="greaterThan">
      <formula>0</formula>
    </cfRule>
  </conditionalFormatting>
  <conditionalFormatting sqref="P25:Q25">
    <cfRule type="cellIs" dxfId="4854" priority="2529" stopIfTrue="1" operator="lessThan">
      <formula>0</formula>
    </cfRule>
    <cfRule type="cellIs" dxfId="4853" priority="2530" stopIfTrue="1" operator="greaterThan">
      <formula>0</formula>
    </cfRule>
  </conditionalFormatting>
  <conditionalFormatting sqref="P25:Q25">
    <cfRule type="cellIs" dxfId="4852" priority="2527" stopIfTrue="1" operator="lessThan">
      <formula>0</formula>
    </cfRule>
    <cfRule type="cellIs" dxfId="4851" priority="2528" stopIfTrue="1" operator="greaterThan">
      <formula>0</formula>
    </cfRule>
  </conditionalFormatting>
  <conditionalFormatting sqref="P25:Q25">
    <cfRule type="cellIs" dxfId="4850" priority="2525" stopIfTrue="1" operator="lessThan">
      <formula>0</formula>
    </cfRule>
    <cfRule type="cellIs" dxfId="4849" priority="2526" stopIfTrue="1" operator="greaterThan">
      <formula>0</formula>
    </cfRule>
  </conditionalFormatting>
  <conditionalFormatting sqref="P25:Q25">
    <cfRule type="cellIs" dxfId="4848" priority="2523" stopIfTrue="1" operator="lessThan">
      <formula>0</formula>
    </cfRule>
    <cfRule type="cellIs" dxfId="4847" priority="2524" stopIfTrue="1" operator="greaterThan">
      <formula>0</formula>
    </cfRule>
  </conditionalFormatting>
  <conditionalFormatting sqref="P25:Q25">
    <cfRule type="cellIs" dxfId="4846" priority="2521" stopIfTrue="1" operator="lessThan">
      <formula>0</formula>
    </cfRule>
    <cfRule type="cellIs" dxfId="4845" priority="2522" stopIfTrue="1" operator="greaterThan">
      <formula>0</formula>
    </cfRule>
  </conditionalFormatting>
  <conditionalFormatting sqref="P25:Q25">
    <cfRule type="cellIs" dxfId="4844" priority="2519" stopIfTrue="1" operator="lessThan">
      <formula>0</formula>
    </cfRule>
    <cfRule type="cellIs" dxfId="4843" priority="2520" stopIfTrue="1" operator="greaterThan">
      <formula>0</formula>
    </cfRule>
  </conditionalFormatting>
  <conditionalFormatting sqref="P25:Q25">
    <cfRule type="cellIs" dxfId="4842" priority="2517" stopIfTrue="1" operator="lessThan">
      <formula>0</formula>
    </cfRule>
    <cfRule type="cellIs" dxfId="4841" priority="2518" stopIfTrue="1" operator="greaterThan">
      <formula>0</formula>
    </cfRule>
  </conditionalFormatting>
  <conditionalFormatting sqref="P25:Q25">
    <cfRule type="cellIs" dxfId="4840" priority="2515" stopIfTrue="1" operator="lessThan">
      <formula>0</formula>
    </cfRule>
    <cfRule type="cellIs" dxfId="4839" priority="2516" stopIfTrue="1" operator="greaterThan">
      <formula>0</formula>
    </cfRule>
  </conditionalFormatting>
  <conditionalFormatting sqref="P25:Q25">
    <cfRule type="cellIs" dxfId="4838" priority="2513" stopIfTrue="1" operator="lessThan">
      <formula>0</formula>
    </cfRule>
    <cfRule type="cellIs" dxfId="4837" priority="2514" stopIfTrue="1" operator="greaterThan">
      <formula>0</formula>
    </cfRule>
  </conditionalFormatting>
  <conditionalFormatting sqref="P25:Q25">
    <cfRule type="cellIs" dxfId="4836" priority="2511" stopIfTrue="1" operator="lessThan">
      <formula>0</formula>
    </cfRule>
    <cfRule type="cellIs" dxfId="4835" priority="2512" stopIfTrue="1" operator="greaterThan">
      <formula>0</formula>
    </cfRule>
  </conditionalFormatting>
  <conditionalFormatting sqref="P25:Q25">
    <cfRule type="cellIs" dxfId="4834" priority="2509" stopIfTrue="1" operator="lessThan">
      <formula>0</formula>
    </cfRule>
    <cfRule type="cellIs" dxfId="4833" priority="2510" stopIfTrue="1" operator="greaterThan">
      <formula>0</formula>
    </cfRule>
  </conditionalFormatting>
  <conditionalFormatting sqref="P25:Q25">
    <cfRule type="cellIs" dxfId="4832" priority="2507" stopIfTrue="1" operator="lessThan">
      <formula>0</formula>
    </cfRule>
    <cfRule type="cellIs" dxfId="4831" priority="2508" stopIfTrue="1" operator="greaterThan">
      <formula>0</formula>
    </cfRule>
  </conditionalFormatting>
  <conditionalFormatting sqref="P25:Q25">
    <cfRule type="cellIs" dxfId="4830" priority="2505" stopIfTrue="1" operator="lessThan">
      <formula>0</formula>
    </cfRule>
    <cfRule type="cellIs" dxfId="4829" priority="2506" stopIfTrue="1" operator="greaterThan">
      <formula>0</formula>
    </cfRule>
  </conditionalFormatting>
  <conditionalFormatting sqref="P25:Q25">
    <cfRule type="cellIs" dxfId="4828" priority="2503" stopIfTrue="1" operator="lessThan">
      <formula>0</formula>
    </cfRule>
    <cfRule type="cellIs" dxfId="4827" priority="2504" stopIfTrue="1" operator="greaterThan">
      <formula>0</formula>
    </cfRule>
  </conditionalFormatting>
  <conditionalFormatting sqref="P25:Q25">
    <cfRule type="cellIs" dxfId="4826" priority="2501" stopIfTrue="1" operator="lessThan">
      <formula>0</formula>
    </cfRule>
    <cfRule type="cellIs" dxfId="4825" priority="2502" stopIfTrue="1" operator="greaterThan">
      <formula>0</formula>
    </cfRule>
  </conditionalFormatting>
  <conditionalFormatting sqref="P25:Q25">
    <cfRule type="cellIs" dxfId="4824" priority="2499" stopIfTrue="1" operator="lessThan">
      <formula>0</formula>
    </cfRule>
    <cfRule type="cellIs" dxfId="4823" priority="2500" stopIfTrue="1" operator="greaterThan">
      <formula>0</formula>
    </cfRule>
  </conditionalFormatting>
  <conditionalFormatting sqref="P25:Q25">
    <cfRule type="cellIs" dxfId="4822" priority="2497" stopIfTrue="1" operator="lessThan">
      <formula>0</formula>
    </cfRule>
    <cfRule type="cellIs" dxfId="4821" priority="2498" stopIfTrue="1" operator="greaterThan">
      <formula>0</formula>
    </cfRule>
  </conditionalFormatting>
  <conditionalFormatting sqref="P25:Q25">
    <cfRule type="cellIs" dxfId="4820" priority="2495" stopIfTrue="1" operator="lessThan">
      <formula>0</formula>
    </cfRule>
    <cfRule type="cellIs" dxfId="4819" priority="2496" stopIfTrue="1" operator="greaterThan">
      <formula>0</formula>
    </cfRule>
  </conditionalFormatting>
  <conditionalFormatting sqref="P25:Q25">
    <cfRule type="cellIs" dxfId="4818" priority="2493" stopIfTrue="1" operator="lessThan">
      <formula>0</formula>
    </cfRule>
    <cfRule type="cellIs" dxfId="4817" priority="2494" stopIfTrue="1" operator="greaterThan">
      <formula>0</formula>
    </cfRule>
  </conditionalFormatting>
  <conditionalFormatting sqref="P27:Q27">
    <cfRule type="cellIs" dxfId="4816" priority="2491" stopIfTrue="1" operator="lessThan">
      <formula>0</formula>
    </cfRule>
    <cfRule type="cellIs" dxfId="4815" priority="2492" stopIfTrue="1" operator="greaterThan">
      <formula>0</formula>
    </cfRule>
  </conditionalFormatting>
  <conditionalFormatting sqref="P27:Q27">
    <cfRule type="cellIs" dxfId="4814" priority="2489" stopIfTrue="1" operator="lessThan">
      <formula>0</formula>
    </cfRule>
    <cfRule type="cellIs" dxfId="4813" priority="2490" stopIfTrue="1" operator="greaterThan">
      <formula>0</formula>
    </cfRule>
  </conditionalFormatting>
  <conditionalFormatting sqref="P27:Q27">
    <cfRule type="cellIs" dxfId="4812" priority="2487" stopIfTrue="1" operator="lessThan">
      <formula>0</formula>
    </cfRule>
    <cfRule type="cellIs" dxfId="4811" priority="2488" stopIfTrue="1" operator="greaterThan">
      <formula>0</formula>
    </cfRule>
  </conditionalFormatting>
  <conditionalFormatting sqref="P27:Q27">
    <cfRule type="cellIs" dxfId="4810" priority="2485" stopIfTrue="1" operator="lessThan">
      <formula>0</formula>
    </cfRule>
    <cfRule type="cellIs" dxfId="4809" priority="2486" stopIfTrue="1" operator="greaterThan">
      <formula>0</formula>
    </cfRule>
  </conditionalFormatting>
  <conditionalFormatting sqref="P27:Q27">
    <cfRule type="cellIs" dxfId="4808" priority="2483" stopIfTrue="1" operator="lessThan">
      <formula>0</formula>
    </cfRule>
    <cfRule type="cellIs" dxfId="4807" priority="2484" stopIfTrue="1" operator="greaterThan">
      <formula>0</formula>
    </cfRule>
  </conditionalFormatting>
  <conditionalFormatting sqref="P27:Q27">
    <cfRule type="cellIs" dxfId="4806" priority="2481" stopIfTrue="1" operator="lessThan">
      <formula>0</formula>
    </cfRule>
    <cfRule type="cellIs" dxfId="4805" priority="2482" stopIfTrue="1" operator="greaterThan">
      <formula>0</formula>
    </cfRule>
  </conditionalFormatting>
  <conditionalFormatting sqref="P27:Q27">
    <cfRule type="cellIs" dxfId="4804" priority="2479" stopIfTrue="1" operator="lessThan">
      <formula>0</formula>
    </cfRule>
    <cfRule type="cellIs" dxfId="4803" priority="2480" stopIfTrue="1" operator="greaterThan">
      <formula>0</formula>
    </cfRule>
  </conditionalFormatting>
  <conditionalFormatting sqref="P27:Q27">
    <cfRule type="cellIs" dxfId="4802" priority="2477" stopIfTrue="1" operator="lessThan">
      <formula>0</formula>
    </cfRule>
    <cfRule type="cellIs" dxfId="4801" priority="2478" stopIfTrue="1" operator="greaterThan">
      <formula>0</formula>
    </cfRule>
  </conditionalFormatting>
  <conditionalFormatting sqref="P27:Q27">
    <cfRule type="cellIs" dxfId="4800" priority="2475" stopIfTrue="1" operator="lessThan">
      <formula>0</formula>
    </cfRule>
    <cfRule type="cellIs" dxfId="4799" priority="2476" stopIfTrue="1" operator="greaterThan">
      <formula>0</formula>
    </cfRule>
  </conditionalFormatting>
  <conditionalFormatting sqref="P27:Q27">
    <cfRule type="cellIs" dxfId="4798" priority="2473" stopIfTrue="1" operator="lessThan">
      <formula>0</formula>
    </cfRule>
    <cfRule type="cellIs" dxfId="4797" priority="2474" stopIfTrue="1" operator="greaterThan">
      <formula>0</formula>
    </cfRule>
  </conditionalFormatting>
  <conditionalFormatting sqref="P27:Q27">
    <cfRule type="cellIs" dxfId="4796" priority="2471" stopIfTrue="1" operator="lessThan">
      <formula>0</formula>
    </cfRule>
    <cfRule type="cellIs" dxfId="4795" priority="2472" stopIfTrue="1" operator="greaterThan">
      <formula>0</formula>
    </cfRule>
  </conditionalFormatting>
  <conditionalFormatting sqref="P27:Q27">
    <cfRule type="cellIs" dxfId="4794" priority="2469" stopIfTrue="1" operator="lessThan">
      <formula>0</formula>
    </cfRule>
    <cfRule type="cellIs" dxfId="4793" priority="2470" stopIfTrue="1" operator="greaterThan">
      <formula>0</formula>
    </cfRule>
  </conditionalFormatting>
  <conditionalFormatting sqref="P27:Q27">
    <cfRule type="cellIs" dxfId="4792" priority="2467" stopIfTrue="1" operator="lessThan">
      <formula>0</formula>
    </cfRule>
    <cfRule type="cellIs" dxfId="4791" priority="2468" stopIfTrue="1" operator="greaterThan">
      <formula>0</formula>
    </cfRule>
  </conditionalFormatting>
  <conditionalFormatting sqref="P27:Q27">
    <cfRule type="cellIs" dxfId="4790" priority="2465" stopIfTrue="1" operator="lessThan">
      <formula>0</formula>
    </cfRule>
    <cfRule type="cellIs" dxfId="4789" priority="2466" stopIfTrue="1" operator="greaterThan">
      <formula>0</formula>
    </cfRule>
  </conditionalFormatting>
  <conditionalFormatting sqref="P27:Q27">
    <cfRule type="cellIs" dxfId="4788" priority="2463" stopIfTrue="1" operator="lessThan">
      <formula>0</formula>
    </cfRule>
    <cfRule type="cellIs" dxfId="4787" priority="2464" stopIfTrue="1" operator="greaterThan">
      <formula>0</formula>
    </cfRule>
  </conditionalFormatting>
  <conditionalFormatting sqref="P27:Q27">
    <cfRule type="cellIs" dxfId="4786" priority="2461" stopIfTrue="1" operator="lessThan">
      <formula>0</formula>
    </cfRule>
    <cfRule type="cellIs" dxfId="4785" priority="2462" stopIfTrue="1" operator="greaterThan">
      <formula>0</formula>
    </cfRule>
  </conditionalFormatting>
  <conditionalFormatting sqref="P27:Q27">
    <cfRule type="cellIs" dxfId="4784" priority="2459" stopIfTrue="1" operator="lessThan">
      <formula>0</formula>
    </cfRule>
    <cfRule type="cellIs" dxfId="4783" priority="2460" stopIfTrue="1" operator="greaterThan">
      <formula>0</formula>
    </cfRule>
  </conditionalFormatting>
  <conditionalFormatting sqref="P27:Q27">
    <cfRule type="cellIs" dxfId="4782" priority="2457" stopIfTrue="1" operator="lessThan">
      <formula>0</formula>
    </cfRule>
    <cfRule type="cellIs" dxfId="4781" priority="2458" stopIfTrue="1" operator="greaterThan">
      <formula>0</formula>
    </cfRule>
  </conditionalFormatting>
  <conditionalFormatting sqref="P27:Q27">
    <cfRule type="cellIs" dxfId="4780" priority="2455" stopIfTrue="1" operator="lessThan">
      <formula>0</formula>
    </cfRule>
    <cfRule type="cellIs" dxfId="4779" priority="2456" stopIfTrue="1" operator="greaterThan">
      <formula>0</formula>
    </cfRule>
  </conditionalFormatting>
  <conditionalFormatting sqref="P27:Q27">
    <cfRule type="cellIs" dxfId="4778" priority="2453" stopIfTrue="1" operator="lessThan">
      <formula>0</formula>
    </cfRule>
    <cfRule type="cellIs" dxfId="4777" priority="2454" stopIfTrue="1" operator="greaterThan">
      <formula>0</formula>
    </cfRule>
  </conditionalFormatting>
  <conditionalFormatting sqref="P29:Q29">
    <cfRule type="cellIs" dxfId="4776" priority="2451" stopIfTrue="1" operator="lessThan">
      <formula>0</formula>
    </cfRule>
    <cfRule type="cellIs" dxfId="4775" priority="2452" stopIfTrue="1" operator="greaterThan">
      <formula>0</formula>
    </cfRule>
  </conditionalFormatting>
  <conditionalFormatting sqref="P29:Q29">
    <cfRule type="cellIs" dxfId="4774" priority="2449" stopIfTrue="1" operator="lessThan">
      <formula>0</formula>
    </cfRule>
    <cfRule type="cellIs" dxfId="4773" priority="2450" stopIfTrue="1" operator="greaterThan">
      <formula>0</formula>
    </cfRule>
  </conditionalFormatting>
  <conditionalFormatting sqref="P29:Q29">
    <cfRule type="cellIs" dxfId="4772" priority="2447" stopIfTrue="1" operator="lessThan">
      <formula>0</formula>
    </cfRule>
    <cfRule type="cellIs" dxfId="4771" priority="2448" stopIfTrue="1" operator="greaterThan">
      <formula>0</formula>
    </cfRule>
  </conditionalFormatting>
  <conditionalFormatting sqref="P29:Q29">
    <cfRule type="cellIs" dxfId="4770" priority="2445" stopIfTrue="1" operator="lessThan">
      <formula>0</formula>
    </cfRule>
    <cfRule type="cellIs" dxfId="4769" priority="2446" stopIfTrue="1" operator="greaterThan">
      <formula>0</formula>
    </cfRule>
  </conditionalFormatting>
  <conditionalFormatting sqref="P29:Q29">
    <cfRule type="cellIs" dxfId="4768" priority="2443" stopIfTrue="1" operator="lessThan">
      <formula>0</formula>
    </cfRule>
    <cfRule type="cellIs" dxfId="4767" priority="2444" stopIfTrue="1" operator="greaterThan">
      <formula>0</formula>
    </cfRule>
  </conditionalFormatting>
  <conditionalFormatting sqref="P29:Q29">
    <cfRule type="cellIs" dxfId="4766" priority="2441" stopIfTrue="1" operator="lessThan">
      <formula>0</formula>
    </cfRule>
    <cfRule type="cellIs" dxfId="4765" priority="2442" stopIfTrue="1" operator="greaterThan">
      <formula>0</formula>
    </cfRule>
  </conditionalFormatting>
  <conditionalFormatting sqref="P29:Q29">
    <cfRule type="cellIs" dxfId="4764" priority="2439" stopIfTrue="1" operator="lessThan">
      <formula>0</formula>
    </cfRule>
    <cfRule type="cellIs" dxfId="4763" priority="2440" stopIfTrue="1" operator="greaterThan">
      <formula>0</formula>
    </cfRule>
  </conditionalFormatting>
  <conditionalFormatting sqref="P29:Q29">
    <cfRule type="cellIs" dxfId="4762" priority="2437" stopIfTrue="1" operator="lessThan">
      <formula>0</formula>
    </cfRule>
    <cfRule type="cellIs" dxfId="4761" priority="2438" stopIfTrue="1" operator="greaterThan">
      <formula>0</formula>
    </cfRule>
  </conditionalFormatting>
  <conditionalFormatting sqref="P29:Q29">
    <cfRule type="cellIs" dxfId="4760" priority="2435" stopIfTrue="1" operator="lessThan">
      <formula>0</formula>
    </cfRule>
    <cfRule type="cellIs" dxfId="4759" priority="2436" stopIfTrue="1" operator="greaterThan">
      <formula>0</formula>
    </cfRule>
  </conditionalFormatting>
  <conditionalFormatting sqref="P29:Q29">
    <cfRule type="cellIs" dxfId="4758" priority="2433" stopIfTrue="1" operator="lessThan">
      <formula>0</formula>
    </cfRule>
    <cfRule type="cellIs" dxfId="4757" priority="2434" stopIfTrue="1" operator="greaterThan">
      <formula>0</formula>
    </cfRule>
  </conditionalFormatting>
  <conditionalFormatting sqref="P29:Q29">
    <cfRule type="cellIs" dxfId="4756" priority="2431" stopIfTrue="1" operator="lessThan">
      <formula>0</formula>
    </cfRule>
    <cfRule type="cellIs" dxfId="4755" priority="2432" stopIfTrue="1" operator="greaterThan">
      <formula>0</formula>
    </cfRule>
  </conditionalFormatting>
  <conditionalFormatting sqref="P29:Q29">
    <cfRule type="cellIs" dxfId="4754" priority="2429" stopIfTrue="1" operator="lessThan">
      <formula>0</formula>
    </cfRule>
    <cfRule type="cellIs" dxfId="4753" priority="2430" stopIfTrue="1" operator="greaterThan">
      <formula>0</formula>
    </cfRule>
  </conditionalFormatting>
  <conditionalFormatting sqref="P29:Q29">
    <cfRule type="cellIs" dxfId="4752" priority="2427" stopIfTrue="1" operator="lessThan">
      <formula>0</formula>
    </cfRule>
    <cfRule type="cellIs" dxfId="4751" priority="2428" stopIfTrue="1" operator="greaterThan">
      <formula>0</formula>
    </cfRule>
  </conditionalFormatting>
  <conditionalFormatting sqref="P29:Q29">
    <cfRule type="cellIs" dxfId="4750" priority="2425" stopIfTrue="1" operator="lessThan">
      <formula>0</formula>
    </cfRule>
    <cfRule type="cellIs" dxfId="4749" priority="2426" stopIfTrue="1" operator="greaterThan">
      <formula>0</formula>
    </cfRule>
  </conditionalFormatting>
  <conditionalFormatting sqref="P29:Q29">
    <cfRule type="cellIs" dxfId="4748" priority="2423" stopIfTrue="1" operator="lessThan">
      <formula>0</formula>
    </cfRule>
    <cfRule type="cellIs" dxfId="4747" priority="2424" stopIfTrue="1" operator="greaterThan">
      <formula>0</formula>
    </cfRule>
  </conditionalFormatting>
  <conditionalFormatting sqref="P29:Q29">
    <cfRule type="cellIs" dxfId="4746" priority="2421" stopIfTrue="1" operator="lessThan">
      <formula>0</formula>
    </cfRule>
    <cfRule type="cellIs" dxfId="4745" priority="2422" stopIfTrue="1" operator="greaterThan">
      <formula>0</formula>
    </cfRule>
  </conditionalFormatting>
  <conditionalFormatting sqref="P29:Q29">
    <cfRule type="cellIs" dxfId="4744" priority="2419" stopIfTrue="1" operator="lessThan">
      <formula>0</formula>
    </cfRule>
    <cfRule type="cellIs" dxfId="4743" priority="2420" stopIfTrue="1" operator="greaterThan">
      <formula>0</formula>
    </cfRule>
  </conditionalFormatting>
  <conditionalFormatting sqref="P29:Q29">
    <cfRule type="cellIs" dxfId="4742" priority="2417" stopIfTrue="1" operator="lessThan">
      <formula>0</formula>
    </cfRule>
    <cfRule type="cellIs" dxfId="4741" priority="2418" stopIfTrue="1" operator="greaterThan">
      <formula>0</formula>
    </cfRule>
  </conditionalFormatting>
  <conditionalFormatting sqref="P29:Q29">
    <cfRule type="cellIs" dxfId="4740" priority="2415" stopIfTrue="1" operator="lessThan">
      <formula>0</formula>
    </cfRule>
    <cfRule type="cellIs" dxfId="4739" priority="2416" stopIfTrue="1" operator="greaterThan">
      <formula>0</formula>
    </cfRule>
  </conditionalFormatting>
  <conditionalFormatting sqref="P29:Q29">
    <cfRule type="cellIs" dxfId="4738" priority="2413" stopIfTrue="1" operator="lessThan">
      <formula>0</formula>
    </cfRule>
    <cfRule type="cellIs" dxfId="4737" priority="2414" stopIfTrue="1" operator="greaterThan">
      <formula>0</formula>
    </cfRule>
  </conditionalFormatting>
  <conditionalFormatting sqref="P23:Q23">
    <cfRule type="cellIs" dxfId="4736" priority="2411" stopIfTrue="1" operator="lessThan">
      <formula>0</formula>
    </cfRule>
    <cfRule type="cellIs" dxfId="4735" priority="2412" stopIfTrue="1" operator="greaterThan">
      <formula>0</formula>
    </cfRule>
  </conditionalFormatting>
  <conditionalFormatting sqref="P23:Q23">
    <cfRule type="cellIs" dxfId="4734" priority="2409" stopIfTrue="1" operator="lessThan">
      <formula>0</formula>
    </cfRule>
    <cfRule type="cellIs" dxfId="4733" priority="2410" stopIfTrue="1" operator="greaterThan">
      <formula>0</formula>
    </cfRule>
  </conditionalFormatting>
  <conditionalFormatting sqref="P23:Q23">
    <cfRule type="cellIs" dxfId="4732" priority="2407" stopIfTrue="1" operator="lessThan">
      <formula>0</formula>
    </cfRule>
    <cfRule type="cellIs" dxfId="4731" priority="2408" stopIfTrue="1" operator="greaterThan">
      <formula>0</formula>
    </cfRule>
  </conditionalFormatting>
  <conditionalFormatting sqref="P23:Q23">
    <cfRule type="cellIs" dxfId="4730" priority="2405" stopIfTrue="1" operator="lessThan">
      <formula>0</formula>
    </cfRule>
    <cfRule type="cellIs" dxfId="4729" priority="2406" stopIfTrue="1" operator="greaterThan">
      <formula>0</formula>
    </cfRule>
  </conditionalFormatting>
  <conditionalFormatting sqref="P23:Q23">
    <cfRule type="cellIs" dxfId="4728" priority="2403" stopIfTrue="1" operator="lessThan">
      <formula>0</formula>
    </cfRule>
    <cfRule type="cellIs" dxfId="4727" priority="2404" stopIfTrue="1" operator="greaterThan">
      <formula>0</formula>
    </cfRule>
  </conditionalFormatting>
  <conditionalFormatting sqref="P23:Q23">
    <cfRule type="cellIs" dxfId="4726" priority="2401" stopIfTrue="1" operator="lessThan">
      <formula>0</formula>
    </cfRule>
    <cfRule type="cellIs" dxfId="4725" priority="2402" stopIfTrue="1" operator="greaterThan">
      <formula>0</formula>
    </cfRule>
  </conditionalFormatting>
  <conditionalFormatting sqref="P23:Q23">
    <cfRule type="cellIs" dxfId="4724" priority="2399" stopIfTrue="1" operator="lessThan">
      <formula>0</formula>
    </cfRule>
    <cfRule type="cellIs" dxfId="4723" priority="2400" stopIfTrue="1" operator="greaterThan">
      <formula>0</formula>
    </cfRule>
  </conditionalFormatting>
  <conditionalFormatting sqref="P23:Q23">
    <cfRule type="cellIs" dxfId="4722" priority="2397" stopIfTrue="1" operator="lessThan">
      <formula>0</formula>
    </cfRule>
    <cfRule type="cellIs" dxfId="4721" priority="2398" stopIfTrue="1" operator="greaterThan">
      <formula>0</formula>
    </cfRule>
  </conditionalFormatting>
  <conditionalFormatting sqref="P23:Q23">
    <cfRule type="cellIs" dxfId="4720" priority="2395" stopIfTrue="1" operator="lessThan">
      <formula>0</formula>
    </cfRule>
    <cfRule type="cellIs" dxfId="4719" priority="2396" stopIfTrue="1" operator="greaterThan">
      <formula>0</formula>
    </cfRule>
  </conditionalFormatting>
  <conditionalFormatting sqref="P23:Q23">
    <cfRule type="cellIs" dxfId="4718" priority="2393" stopIfTrue="1" operator="lessThan">
      <formula>0</formula>
    </cfRule>
    <cfRule type="cellIs" dxfId="4717" priority="2394" stopIfTrue="1" operator="greaterThan">
      <formula>0</formula>
    </cfRule>
  </conditionalFormatting>
  <conditionalFormatting sqref="P23:Q23">
    <cfRule type="cellIs" dxfId="4716" priority="2391" stopIfTrue="1" operator="lessThan">
      <formula>0</formula>
    </cfRule>
    <cfRule type="cellIs" dxfId="4715" priority="2392" stopIfTrue="1" operator="greaterThan">
      <formula>0</formula>
    </cfRule>
  </conditionalFormatting>
  <conditionalFormatting sqref="P23:Q23">
    <cfRule type="cellIs" dxfId="4714" priority="2389" stopIfTrue="1" operator="lessThan">
      <formula>0</formula>
    </cfRule>
    <cfRule type="cellIs" dxfId="4713" priority="2390" stopIfTrue="1" operator="greaterThan">
      <formula>0</formula>
    </cfRule>
  </conditionalFormatting>
  <conditionalFormatting sqref="P23:Q23">
    <cfRule type="cellIs" dxfId="4712" priority="2387" stopIfTrue="1" operator="lessThan">
      <formula>0</formula>
    </cfRule>
    <cfRule type="cellIs" dxfId="4711" priority="2388" stopIfTrue="1" operator="greaterThan">
      <formula>0</formula>
    </cfRule>
  </conditionalFormatting>
  <conditionalFormatting sqref="P23:Q23">
    <cfRule type="cellIs" dxfId="4710" priority="2385" stopIfTrue="1" operator="lessThan">
      <formula>0</formula>
    </cfRule>
    <cfRule type="cellIs" dxfId="4709" priority="2386" stopIfTrue="1" operator="greaterThan">
      <formula>0</formula>
    </cfRule>
  </conditionalFormatting>
  <conditionalFormatting sqref="P23:Q23">
    <cfRule type="cellIs" dxfId="4708" priority="2383" stopIfTrue="1" operator="lessThan">
      <formula>0</formula>
    </cfRule>
    <cfRule type="cellIs" dxfId="4707" priority="2384" stopIfTrue="1" operator="greaterThan">
      <formula>0</formula>
    </cfRule>
  </conditionalFormatting>
  <conditionalFormatting sqref="P23:Q23">
    <cfRule type="cellIs" dxfId="4706" priority="2381" stopIfTrue="1" operator="lessThan">
      <formula>0</formula>
    </cfRule>
    <cfRule type="cellIs" dxfId="4705" priority="2382" stopIfTrue="1" operator="greaterThan">
      <formula>0</formula>
    </cfRule>
  </conditionalFormatting>
  <conditionalFormatting sqref="P23:Q23">
    <cfRule type="cellIs" dxfId="4704" priority="2379" stopIfTrue="1" operator="lessThan">
      <formula>0</formula>
    </cfRule>
    <cfRule type="cellIs" dxfId="4703" priority="2380" stopIfTrue="1" operator="greaterThan">
      <formula>0</formula>
    </cfRule>
  </conditionalFormatting>
  <conditionalFormatting sqref="P23:Q23">
    <cfRule type="cellIs" dxfId="4702" priority="2377" stopIfTrue="1" operator="lessThan">
      <formula>0</formula>
    </cfRule>
    <cfRule type="cellIs" dxfId="4701" priority="2378" stopIfTrue="1" operator="greaterThan">
      <formula>0</formula>
    </cfRule>
  </conditionalFormatting>
  <conditionalFormatting sqref="P23:Q23">
    <cfRule type="cellIs" dxfId="4700" priority="2375" stopIfTrue="1" operator="lessThan">
      <formula>0</formula>
    </cfRule>
    <cfRule type="cellIs" dxfId="4699" priority="2376" stopIfTrue="1" operator="greaterThan">
      <formula>0</formula>
    </cfRule>
  </conditionalFormatting>
  <conditionalFormatting sqref="P23:Q23">
    <cfRule type="cellIs" dxfId="4698" priority="2373" stopIfTrue="1" operator="lessThan">
      <formula>0</formula>
    </cfRule>
    <cfRule type="cellIs" dxfId="4697" priority="2374" stopIfTrue="1" operator="greaterThan">
      <formula>0</formula>
    </cfRule>
  </conditionalFormatting>
  <conditionalFormatting sqref="P29:Q29">
    <cfRule type="cellIs" dxfId="4696" priority="2371" stopIfTrue="1" operator="lessThan">
      <formula>0</formula>
    </cfRule>
    <cfRule type="cellIs" dxfId="4695" priority="2372" stopIfTrue="1" operator="greaterThan">
      <formula>0</formula>
    </cfRule>
  </conditionalFormatting>
  <conditionalFormatting sqref="P29:Q29">
    <cfRule type="cellIs" dxfId="4694" priority="2369" stopIfTrue="1" operator="lessThan">
      <formula>0</formula>
    </cfRule>
    <cfRule type="cellIs" dxfId="4693" priority="2370" stopIfTrue="1" operator="greaterThan">
      <formula>0</formula>
    </cfRule>
  </conditionalFormatting>
  <conditionalFormatting sqref="P29:Q29">
    <cfRule type="cellIs" dxfId="4692" priority="2367" stopIfTrue="1" operator="lessThan">
      <formula>0</formula>
    </cfRule>
    <cfRule type="cellIs" dxfId="4691" priority="2368" stopIfTrue="1" operator="greaterThan">
      <formula>0</formula>
    </cfRule>
  </conditionalFormatting>
  <conditionalFormatting sqref="P29:Q29">
    <cfRule type="cellIs" dxfId="4690" priority="2365" stopIfTrue="1" operator="lessThan">
      <formula>0</formula>
    </cfRule>
    <cfRule type="cellIs" dxfId="4689" priority="2366" stopIfTrue="1" operator="greaterThan">
      <formula>0</formula>
    </cfRule>
  </conditionalFormatting>
  <conditionalFormatting sqref="P29:Q29">
    <cfRule type="cellIs" dxfId="4688" priority="2363" stopIfTrue="1" operator="lessThan">
      <formula>0</formula>
    </cfRule>
    <cfRule type="cellIs" dxfId="4687" priority="2364" stopIfTrue="1" operator="greaterThan">
      <formula>0</formula>
    </cfRule>
  </conditionalFormatting>
  <conditionalFormatting sqref="P29:Q29">
    <cfRule type="cellIs" dxfId="4686" priority="2361" stopIfTrue="1" operator="lessThan">
      <formula>0</formula>
    </cfRule>
    <cfRule type="cellIs" dxfId="4685" priority="2362" stopIfTrue="1" operator="greaterThan">
      <formula>0</formula>
    </cfRule>
  </conditionalFormatting>
  <conditionalFormatting sqref="P29:Q29">
    <cfRule type="cellIs" dxfId="4684" priority="2359" stopIfTrue="1" operator="lessThan">
      <formula>0</formula>
    </cfRule>
    <cfRule type="cellIs" dxfId="4683" priority="2360" stopIfTrue="1" operator="greaterThan">
      <formula>0</formula>
    </cfRule>
  </conditionalFormatting>
  <conditionalFormatting sqref="P29:Q29">
    <cfRule type="cellIs" dxfId="4682" priority="2357" stopIfTrue="1" operator="lessThan">
      <formula>0</formula>
    </cfRule>
    <cfRule type="cellIs" dxfId="4681" priority="2358" stopIfTrue="1" operator="greaterThan">
      <formula>0</formula>
    </cfRule>
  </conditionalFormatting>
  <conditionalFormatting sqref="P29:Q29">
    <cfRule type="cellIs" dxfId="4680" priority="2355" stopIfTrue="1" operator="lessThan">
      <formula>0</formula>
    </cfRule>
    <cfRule type="cellIs" dxfId="4679" priority="2356" stopIfTrue="1" operator="greaterThan">
      <formula>0</formula>
    </cfRule>
  </conditionalFormatting>
  <conditionalFormatting sqref="P29:Q29">
    <cfRule type="cellIs" dxfId="4678" priority="2353" stopIfTrue="1" operator="lessThan">
      <formula>0</formula>
    </cfRule>
    <cfRule type="cellIs" dxfId="4677" priority="2354" stopIfTrue="1" operator="greaterThan">
      <formula>0</formula>
    </cfRule>
  </conditionalFormatting>
  <conditionalFormatting sqref="P29:Q29">
    <cfRule type="cellIs" dxfId="4676" priority="2351" stopIfTrue="1" operator="lessThan">
      <formula>0</formula>
    </cfRule>
    <cfRule type="cellIs" dxfId="4675" priority="2352" stopIfTrue="1" operator="greaterThan">
      <formula>0</formula>
    </cfRule>
  </conditionalFormatting>
  <conditionalFormatting sqref="P29:Q29">
    <cfRule type="cellIs" dxfId="4674" priority="2349" stopIfTrue="1" operator="lessThan">
      <formula>0</formula>
    </cfRule>
    <cfRule type="cellIs" dxfId="4673" priority="2350" stopIfTrue="1" operator="greaterThan">
      <formula>0</formula>
    </cfRule>
  </conditionalFormatting>
  <conditionalFormatting sqref="P29:Q29">
    <cfRule type="cellIs" dxfId="4672" priority="2347" stopIfTrue="1" operator="lessThan">
      <formula>0</formula>
    </cfRule>
    <cfRule type="cellIs" dxfId="4671" priority="2348" stopIfTrue="1" operator="greaterThan">
      <formula>0</formula>
    </cfRule>
  </conditionalFormatting>
  <conditionalFormatting sqref="P29:Q29">
    <cfRule type="cellIs" dxfId="4670" priority="2345" stopIfTrue="1" operator="lessThan">
      <formula>0</formula>
    </cfRule>
    <cfRule type="cellIs" dxfId="4669" priority="2346" stopIfTrue="1" operator="greaterThan">
      <formula>0</formula>
    </cfRule>
  </conditionalFormatting>
  <conditionalFormatting sqref="P29:Q29">
    <cfRule type="cellIs" dxfId="4668" priority="2343" stopIfTrue="1" operator="lessThan">
      <formula>0</formula>
    </cfRule>
    <cfRule type="cellIs" dxfId="4667" priority="2344" stopIfTrue="1" operator="greaterThan">
      <formula>0</formula>
    </cfRule>
  </conditionalFormatting>
  <conditionalFormatting sqref="P29:Q29">
    <cfRule type="cellIs" dxfId="4666" priority="2341" stopIfTrue="1" operator="lessThan">
      <formula>0</formula>
    </cfRule>
    <cfRule type="cellIs" dxfId="4665" priority="2342" stopIfTrue="1" operator="greaterThan">
      <formula>0</formula>
    </cfRule>
  </conditionalFormatting>
  <conditionalFormatting sqref="P29:Q29">
    <cfRule type="cellIs" dxfId="4664" priority="2339" stopIfTrue="1" operator="lessThan">
      <formula>0</formula>
    </cfRule>
    <cfRule type="cellIs" dxfId="4663" priority="2340" stopIfTrue="1" operator="greaterThan">
      <formula>0</formula>
    </cfRule>
  </conditionalFormatting>
  <conditionalFormatting sqref="P29:Q29">
    <cfRule type="cellIs" dxfId="4662" priority="2337" stopIfTrue="1" operator="lessThan">
      <formula>0</formula>
    </cfRule>
    <cfRule type="cellIs" dxfId="4661" priority="2338" stopIfTrue="1" operator="greaterThan">
      <formula>0</formula>
    </cfRule>
  </conditionalFormatting>
  <conditionalFormatting sqref="P29:Q29">
    <cfRule type="cellIs" dxfId="4660" priority="2335" stopIfTrue="1" operator="lessThan">
      <formula>0</formula>
    </cfRule>
    <cfRule type="cellIs" dxfId="4659" priority="2336" stopIfTrue="1" operator="greaterThan">
      <formula>0</formula>
    </cfRule>
  </conditionalFormatting>
  <conditionalFormatting sqref="P29:Q29">
    <cfRule type="cellIs" dxfId="4658" priority="2333" stopIfTrue="1" operator="lessThan">
      <formula>0</formula>
    </cfRule>
    <cfRule type="cellIs" dxfId="4657" priority="2334" stopIfTrue="1" operator="greaterThan">
      <formula>0</formula>
    </cfRule>
  </conditionalFormatting>
  <conditionalFormatting sqref="P31:Q31">
    <cfRule type="cellIs" dxfId="4656" priority="2331" stopIfTrue="1" operator="lessThan">
      <formula>0</formula>
    </cfRule>
    <cfRule type="cellIs" dxfId="4655" priority="2332" stopIfTrue="1" operator="greaterThan">
      <formula>0</formula>
    </cfRule>
  </conditionalFormatting>
  <conditionalFormatting sqref="P31:Q31">
    <cfRule type="cellIs" dxfId="4654" priority="2329" stopIfTrue="1" operator="lessThan">
      <formula>0</formula>
    </cfRule>
    <cfRule type="cellIs" dxfId="4653" priority="2330" stopIfTrue="1" operator="greaterThan">
      <formula>0</formula>
    </cfRule>
  </conditionalFormatting>
  <conditionalFormatting sqref="P31:Q31">
    <cfRule type="cellIs" dxfId="4652" priority="2327" stopIfTrue="1" operator="lessThan">
      <formula>0</formula>
    </cfRule>
    <cfRule type="cellIs" dxfId="4651" priority="2328" stopIfTrue="1" operator="greaterThan">
      <formula>0</formula>
    </cfRule>
  </conditionalFormatting>
  <conditionalFormatting sqref="P31:Q31">
    <cfRule type="cellIs" dxfId="4650" priority="2325" stopIfTrue="1" operator="lessThan">
      <formula>0</formula>
    </cfRule>
    <cfRule type="cellIs" dxfId="4649" priority="2326" stopIfTrue="1" operator="greaterThan">
      <formula>0</formula>
    </cfRule>
  </conditionalFormatting>
  <conditionalFormatting sqref="P31:Q31">
    <cfRule type="cellIs" dxfId="4648" priority="2323" stopIfTrue="1" operator="lessThan">
      <formula>0</formula>
    </cfRule>
    <cfRule type="cellIs" dxfId="4647" priority="2324" stopIfTrue="1" operator="greaterThan">
      <formula>0</formula>
    </cfRule>
  </conditionalFormatting>
  <conditionalFormatting sqref="P31:Q31">
    <cfRule type="cellIs" dxfId="4646" priority="2321" stopIfTrue="1" operator="lessThan">
      <formula>0</formula>
    </cfRule>
    <cfRule type="cellIs" dxfId="4645" priority="2322" stopIfTrue="1" operator="greaterThan">
      <formula>0</formula>
    </cfRule>
  </conditionalFormatting>
  <conditionalFormatting sqref="P31:Q31">
    <cfRule type="cellIs" dxfId="4644" priority="2319" stopIfTrue="1" operator="lessThan">
      <formula>0</formula>
    </cfRule>
    <cfRule type="cellIs" dxfId="4643" priority="2320" stopIfTrue="1" operator="greaterThan">
      <formula>0</formula>
    </cfRule>
  </conditionalFormatting>
  <conditionalFormatting sqref="P31:Q31">
    <cfRule type="cellIs" dxfId="4642" priority="2317" stopIfTrue="1" operator="lessThan">
      <formula>0</formula>
    </cfRule>
    <cfRule type="cellIs" dxfId="4641" priority="2318" stopIfTrue="1" operator="greaterThan">
      <formula>0</formula>
    </cfRule>
  </conditionalFormatting>
  <conditionalFormatting sqref="P31:Q31">
    <cfRule type="cellIs" dxfId="4640" priority="2315" stopIfTrue="1" operator="lessThan">
      <formula>0</formula>
    </cfRule>
    <cfRule type="cellIs" dxfId="4639" priority="2316" stopIfTrue="1" operator="greaterThan">
      <formula>0</formula>
    </cfRule>
  </conditionalFormatting>
  <conditionalFormatting sqref="P31:Q31">
    <cfRule type="cellIs" dxfId="4638" priority="2313" stopIfTrue="1" operator="lessThan">
      <formula>0</formula>
    </cfRule>
    <cfRule type="cellIs" dxfId="4637" priority="2314" stopIfTrue="1" operator="greaterThan">
      <formula>0</formula>
    </cfRule>
  </conditionalFormatting>
  <conditionalFormatting sqref="P31:Q31">
    <cfRule type="cellIs" dxfId="4636" priority="2311" stopIfTrue="1" operator="lessThan">
      <formula>0</formula>
    </cfRule>
    <cfRule type="cellIs" dxfId="4635" priority="2312" stopIfTrue="1" operator="greaterThan">
      <formula>0</formula>
    </cfRule>
  </conditionalFormatting>
  <conditionalFormatting sqref="P31:Q31">
    <cfRule type="cellIs" dxfId="4634" priority="2309" stopIfTrue="1" operator="lessThan">
      <formula>0</formula>
    </cfRule>
    <cfRule type="cellIs" dxfId="4633" priority="2310" stopIfTrue="1" operator="greaterThan">
      <formula>0</formula>
    </cfRule>
  </conditionalFormatting>
  <conditionalFormatting sqref="P31:Q31">
    <cfRule type="cellIs" dxfId="4632" priority="2307" stopIfTrue="1" operator="lessThan">
      <formula>0</formula>
    </cfRule>
    <cfRule type="cellIs" dxfId="4631" priority="2308" stopIfTrue="1" operator="greaterThan">
      <formula>0</formula>
    </cfRule>
  </conditionalFormatting>
  <conditionalFormatting sqref="P31:Q31">
    <cfRule type="cellIs" dxfId="4630" priority="2305" stopIfTrue="1" operator="lessThan">
      <formula>0</formula>
    </cfRule>
    <cfRule type="cellIs" dxfId="4629" priority="2306" stopIfTrue="1" operator="greaterThan">
      <formula>0</formula>
    </cfRule>
  </conditionalFormatting>
  <conditionalFormatting sqref="P31:Q31">
    <cfRule type="cellIs" dxfId="4628" priority="2303" stopIfTrue="1" operator="lessThan">
      <formula>0</formula>
    </cfRule>
    <cfRule type="cellIs" dxfId="4627" priority="2304" stopIfTrue="1" operator="greaterThan">
      <formula>0</formula>
    </cfRule>
  </conditionalFormatting>
  <conditionalFormatting sqref="P31:Q31">
    <cfRule type="cellIs" dxfId="4626" priority="2301" stopIfTrue="1" operator="lessThan">
      <formula>0</formula>
    </cfRule>
    <cfRule type="cellIs" dxfId="4625" priority="2302" stopIfTrue="1" operator="greaterThan">
      <formula>0</formula>
    </cfRule>
  </conditionalFormatting>
  <conditionalFormatting sqref="P31:Q31">
    <cfRule type="cellIs" dxfId="4624" priority="2299" stopIfTrue="1" operator="lessThan">
      <formula>0</formula>
    </cfRule>
    <cfRule type="cellIs" dxfId="4623" priority="2300" stopIfTrue="1" operator="greaterThan">
      <formula>0</formula>
    </cfRule>
  </conditionalFormatting>
  <conditionalFormatting sqref="P31:Q31">
    <cfRule type="cellIs" dxfId="4622" priority="2297" stopIfTrue="1" operator="lessThan">
      <formula>0</formula>
    </cfRule>
    <cfRule type="cellIs" dxfId="4621" priority="2298" stopIfTrue="1" operator="greaterThan">
      <formula>0</formula>
    </cfRule>
  </conditionalFormatting>
  <conditionalFormatting sqref="P31:Q31">
    <cfRule type="cellIs" dxfId="4620" priority="2295" stopIfTrue="1" operator="lessThan">
      <formula>0</formula>
    </cfRule>
    <cfRule type="cellIs" dxfId="4619" priority="2296" stopIfTrue="1" operator="greaterThan">
      <formula>0</formula>
    </cfRule>
  </conditionalFormatting>
  <conditionalFormatting sqref="P31:Q31">
    <cfRule type="cellIs" dxfId="4618" priority="2293" stopIfTrue="1" operator="lessThan">
      <formula>0</formula>
    </cfRule>
    <cfRule type="cellIs" dxfId="4617" priority="2294" stopIfTrue="1" operator="greaterThan">
      <formula>0</formula>
    </cfRule>
  </conditionalFormatting>
  <conditionalFormatting sqref="P33:Q33">
    <cfRule type="cellIs" dxfId="4616" priority="2291" stopIfTrue="1" operator="lessThan">
      <formula>0</formula>
    </cfRule>
    <cfRule type="cellIs" dxfId="4615" priority="2292" stopIfTrue="1" operator="greaterThan">
      <formula>0</formula>
    </cfRule>
  </conditionalFormatting>
  <conditionalFormatting sqref="P33:Q33">
    <cfRule type="cellIs" dxfId="4614" priority="2289" stopIfTrue="1" operator="lessThan">
      <formula>0</formula>
    </cfRule>
    <cfRule type="cellIs" dxfId="4613" priority="2290" stopIfTrue="1" operator="greaterThan">
      <formula>0</formula>
    </cfRule>
  </conditionalFormatting>
  <conditionalFormatting sqref="P33:Q33">
    <cfRule type="cellIs" dxfId="4612" priority="2287" stopIfTrue="1" operator="lessThan">
      <formula>0</formula>
    </cfRule>
    <cfRule type="cellIs" dxfId="4611" priority="2288" stopIfTrue="1" operator="greaterThan">
      <formula>0</formula>
    </cfRule>
  </conditionalFormatting>
  <conditionalFormatting sqref="P33:Q33">
    <cfRule type="cellIs" dxfId="4610" priority="2285" stopIfTrue="1" operator="lessThan">
      <formula>0</formula>
    </cfRule>
    <cfRule type="cellIs" dxfId="4609" priority="2286" stopIfTrue="1" operator="greaterThan">
      <formula>0</formula>
    </cfRule>
  </conditionalFormatting>
  <conditionalFormatting sqref="P33:Q33">
    <cfRule type="cellIs" dxfId="4608" priority="2283" stopIfTrue="1" operator="lessThan">
      <formula>0</formula>
    </cfRule>
    <cfRule type="cellIs" dxfId="4607" priority="2284" stopIfTrue="1" operator="greaterThan">
      <formula>0</formula>
    </cfRule>
  </conditionalFormatting>
  <conditionalFormatting sqref="P33:Q33">
    <cfRule type="cellIs" dxfId="4606" priority="2281" stopIfTrue="1" operator="lessThan">
      <formula>0</formula>
    </cfRule>
    <cfRule type="cellIs" dxfId="4605" priority="2282" stopIfTrue="1" operator="greaterThan">
      <formula>0</formula>
    </cfRule>
  </conditionalFormatting>
  <conditionalFormatting sqref="P33:Q33">
    <cfRule type="cellIs" dxfId="4604" priority="2279" stopIfTrue="1" operator="lessThan">
      <formula>0</formula>
    </cfRule>
    <cfRule type="cellIs" dxfId="4603" priority="2280" stopIfTrue="1" operator="greaterThan">
      <formula>0</formula>
    </cfRule>
  </conditionalFormatting>
  <conditionalFormatting sqref="P33:Q33">
    <cfRule type="cellIs" dxfId="4602" priority="2277" stopIfTrue="1" operator="lessThan">
      <formula>0</formula>
    </cfRule>
    <cfRule type="cellIs" dxfId="4601" priority="2278" stopIfTrue="1" operator="greaterThan">
      <formula>0</formula>
    </cfRule>
  </conditionalFormatting>
  <conditionalFormatting sqref="P33:Q33">
    <cfRule type="cellIs" dxfId="4600" priority="2275" stopIfTrue="1" operator="lessThan">
      <formula>0</formula>
    </cfRule>
    <cfRule type="cellIs" dxfId="4599" priority="2276" stopIfTrue="1" operator="greaterThan">
      <formula>0</formula>
    </cfRule>
  </conditionalFormatting>
  <conditionalFormatting sqref="P33:Q33">
    <cfRule type="cellIs" dxfId="4598" priority="2273" stopIfTrue="1" operator="lessThan">
      <formula>0</formula>
    </cfRule>
    <cfRule type="cellIs" dxfId="4597" priority="2274" stopIfTrue="1" operator="greaterThan">
      <formula>0</formula>
    </cfRule>
  </conditionalFormatting>
  <conditionalFormatting sqref="P33:Q33">
    <cfRule type="cellIs" dxfId="4596" priority="2271" stopIfTrue="1" operator="lessThan">
      <formula>0</formula>
    </cfRule>
    <cfRule type="cellIs" dxfId="4595" priority="2272" stopIfTrue="1" operator="greaterThan">
      <formula>0</formula>
    </cfRule>
  </conditionalFormatting>
  <conditionalFormatting sqref="P33:Q33">
    <cfRule type="cellIs" dxfId="4594" priority="2269" stopIfTrue="1" operator="lessThan">
      <formula>0</formula>
    </cfRule>
    <cfRule type="cellIs" dxfId="4593" priority="2270" stopIfTrue="1" operator="greaterThan">
      <formula>0</formula>
    </cfRule>
  </conditionalFormatting>
  <conditionalFormatting sqref="P33:Q33">
    <cfRule type="cellIs" dxfId="4592" priority="2267" stopIfTrue="1" operator="lessThan">
      <formula>0</formula>
    </cfRule>
    <cfRule type="cellIs" dxfId="4591" priority="2268" stopIfTrue="1" operator="greaterThan">
      <formula>0</formula>
    </cfRule>
  </conditionalFormatting>
  <conditionalFormatting sqref="P33:Q33">
    <cfRule type="cellIs" dxfId="4590" priority="2265" stopIfTrue="1" operator="lessThan">
      <formula>0</formula>
    </cfRule>
    <cfRule type="cellIs" dxfId="4589" priority="2266" stopIfTrue="1" operator="greaterThan">
      <formula>0</formula>
    </cfRule>
  </conditionalFormatting>
  <conditionalFormatting sqref="P33:Q33">
    <cfRule type="cellIs" dxfId="4588" priority="2263" stopIfTrue="1" operator="lessThan">
      <formula>0</formula>
    </cfRule>
    <cfRule type="cellIs" dxfId="4587" priority="2264" stopIfTrue="1" operator="greaterThan">
      <formula>0</formula>
    </cfRule>
  </conditionalFormatting>
  <conditionalFormatting sqref="P33:Q33">
    <cfRule type="cellIs" dxfId="4586" priority="2261" stopIfTrue="1" operator="lessThan">
      <formula>0</formula>
    </cfRule>
    <cfRule type="cellIs" dxfId="4585" priority="2262" stopIfTrue="1" operator="greaterThan">
      <formula>0</formula>
    </cfRule>
  </conditionalFormatting>
  <conditionalFormatting sqref="P33:Q33">
    <cfRule type="cellIs" dxfId="4584" priority="2259" stopIfTrue="1" operator="lessThan">
      <formula>0</formula>
    </cfRule>
    <cfRule type="cellIs" dxfId="4583" priority="2260" stopIfTrue="1" operator="greaterThan">
      <formula>0</formula>
    </cfRule>
  </conditionalFormatting>
  <conditionalFormatting sqref="P33:Q33">
    <cfRule type="cellIs" dxfId="4582" priority="2257" stopIfTrue="1" operator="lessThan">
      <formula>0</formula>
    </cfRule>
    <cfRule type="cellIs" dxfId="4581" priority="2258" stopIfTrue="1" operator="greaterThan">
      <formula>0</formula>
    </cfRule>
  </conditionalFormatting>
  <conditionalFormatting sqref="P33:Q33">
    <cfRule type="cellIs" dxfId="4580" priority="2255" stopIfTrue="1" operator="lessThan">
      <formula>0</formula>
    </cfRule>
    <cfRule type="cellIs" dxfId="4579" priority="2256" stopIfTrue="1" operator="greaterThan">
      <formula>0</formula>
    </cfRule>
  </conditionalFormatting>
  <conditionalFormatting sqref="P33:Q33">
    <cfRule type="cellIs" dxfId="4578" priority="2253" stopIfTrue="1" operator="lessThan">
      <formula>0</formula>
    </cfRule>
    <cfRule type="cellIs" dxfId="4577" priority="2254" stopIfTrue="1" operator="greaterThan">
      <formula>0</formula>
    </cfRule>
  </conditionalFormatting>
  <conditionalFormatting sqref="P35:Q35">
    <cfRule type="cellIs" dxfId="4576" priority="2251" stopIfTrue="1" operator="lessThan">
      <formula>0</formula>
    </cfRule>
    <cfRule type="cellIs" dxfId="4575" priority="2252" stopIfTrue="1" operator="greaterThan">
      <formula>0</formula>
    </cfRule>
  </conditionalFormatting>
  <conditionalFormatting sqref="P35:Q35">
    <cfRule type="cellIs" dxfId="4574" priority="2249" stopIfTrue="1" operator="lessThan">
      <formula>0</formula>
    </cfRule>
    <cfRule type="cellIs" dxfId="4573" priority="2250" stopIfTrue="1" operator="greaterThan">
      <formula>0</formula>
    </cfRule>
  </conditionalFormatting>
  <conditionalFormatting sqref="P35:Q35">
    <cfRule type="cellIs" dxfId="4572" priority="2247" stopIfTrue="1" operator="lessThan">
      <formula>0</formula>
    </cfRule>
    <cfRule type="cellIs" dxfId="4571" priority="2248" stopIfTrue="1" operator="greaterThan">
      <formula>0</formula>
    </cfRule>
  </conditionalFormatting>
  <conditionalFormatting sqref="P35:Q35">
    <cfRule type="cellIs" dxfId="4570" priority="2245" stopIfTrue="1" operator="lessThan">
      <formula>0</formula>
    </cfRule>
    <cfRule type="cellIs" dxfId="4569" priority="2246" stopIfTrue="1" operator="greaterThan">
      <formula>0</formula>
    </cfRule>
  </conditionalFormatting>
  <conditionalFormatting sqref="P35:Q35">
    <cfRule type="cellIs" dxfId="4568" priority="2243" stopIfTrue="1" operator="lessThan">
      <formula>0</formula>
    </cfRule>
    <cfRule type="cellIs" dxfId="4567" priority="2244" stopIfTrue="1" operator="greaterThan">
      <formula>0</formula>
    </cfRule>
  </conditionalFormatting>
  <conditionalFormatting sqref="P35:Q35">
    <cfRule type="cellIs" dxfId="4566" priority="2241" stopIfTrue="1" operator="lessThan">
      <formula>0</formula>
    </cfRule>
    <cfRule type="cellIs" dxfId="4565" priority="2242" stopIfTrue="1" operator="greaterThan">
      <formula>0</formula>
    </cfRule>
  </conditionalFormatting>
  <conditionalFormatting sqref="P35:Q35">
    <cfRule type="cellIs" dxfId="4564" priority="2239" stopIfTrue="1" operator="lessThan">
      <formula>0</formula>
    </cfRule>
    <cfRule type="cellIs" dxfId="4563" priority="2240" stopIfTrue="1" operator="greaterThan">
      <formula>0</formula>
    </cfRule>
  </conditionalFormatting>
  <conditionalFormatting sqref="P35:Q35">
    <cfRule type="cellIs" dxfId="4562" priority="2237" stopIfTrue="1" operator="lessThan">
      <formula>0</formula>
    </cfRule>
    <cfRule type="cellIs" dxfId="4561" priority="2238" stopIfTrue="1" operator="greaterThan">
      <formula>0</formula>
    </cfRule>
  </conditionalFormatting>
  <conditionalFormatting sqref="P35:Q35">
    <cfRule type="cellIs" dxfId="4560" priority="2235" stopIfTrue="1" operator="lessThan">
      <formula>0</formula>
    </cfRule>
    <cfRule type="cellIs" dxfId="4559" priority="2236" stopIfTrue="1" operator="greaterThan">
      <formula>0</formula>
    </cfRule>
  </conditionalFormatting>
  <conditionalFormatting sqref="P35:Q35">
    <cfRule type="cellIs" dxfId="4558" priority="2233" stopIfTrue="1" operator="lessThan">
      <formula>0</formula>
    </cfRule>
    <cfRule type="cellIs" dxfId="4557" priority="2234" stopIfTrue="1" operator="greaterThan">
      <formula>0</formula>
    </cfRule>
  </conditionalFormatting>
  <conditionalFormatting sqref="P35:Q35">
    <cfRule type="cellIs" dxfId="4556" priority="2231" stopIfTrue="1" operator="lessThan">
      <formula>0</formula>
    </cfRule>
    <cfRule type="cellIs" dxfId="4555" priority="2232" stopIfTrue="1" operator="greaterThan">
      <formula>0</formula>
    </cfRule>
  </conditionalFormatting>
  <conditionalFormatting sqref="P35:Q35">
    <cfRule type="cellIs" dxfId="4554" priority="2229" stopIfTrue="1" operator="lessThan">
      <formula>0</formula>
    </cfRule>
    <cfRule type="cellIs" dxfId="4553" priority="2230" stopIfTrue="1" operator="greaterThan">
      <formula>0</formula>
    </cfRule>
  </conditionalFormatting>
  <conditionalFormatting sqref="P35:Q35">
    <cfRule type="cellIs" dxfId="4552" priority="2227" stopIfTrue="1" operator="lessThan">
      <formula>0</formula>
    </cfRule>
    <cfRule type="cellIs" dxfId="4551" priority="2228" stopIfTrue="1" operator="greaterThan">
      <formula>0</formula>
    </cfRule>
  </conditionalFormatting>
  <conditionalFormatting sqref="P35:Q35">
    <cfRule type="cellIs" dxfId="4550" priority="2225" stopIfTrue="1" operator="lessThan">
      <formula>0</formula>
    </cfRule>
    <cfRule type="cellIs" dxfId="4549" priority="2226" stopIfTrue="1" operator="greaterThan">
      <formula>0</formula>
    </cfRule>
  </conditionalFormatting>
  <conditionalFormatting sqref="P35:Q35">
    <cfRule type="cellIs" dxfId="4548" priority="2223" stopIfTrue="1" operator="lessThan">
      <formula>0</formula>
    </cfRule>
    <cfRule type="cellIs" dxfId="4547" priority="2224" stopIfTrue="1" operator="greaterThan">
      <formula>0</formula>
    </cfRule>
  </conditionalFormatting>
  <conditionalFormatting sqref="P35:Q35">
    <cfRule type="cellIs" dxfId="4546" priority="2221" stopIfTrue="1" operator="lessThan">
      <formula>0</formula>
    </cfRule>
    <cfRule type="cellIs" dxfId="4545" priority="2222" stopIfTrue="1" operator="greaterThan">
      <formula>0</formula>
    </cfRule>
  </conditionalFormatting>
  <conditionalFormatting sqref="P35:Q35">
    <cfRule type="cellIs" dxfId="4544" priority="2219" stopIfTrue="1" operator="lessThan">
      <formula>0</formula>
    </cfRule>
    <cfRule type="cellIs" dxfId="4543" priority="2220" stopIfTrue="1" operator="greaterThan">
      <formula>0</formula>
    </cfRule>
  </conditionalFormatting>
  <conditionalFormatting sqref="P35:Q35">
    <cfRule type="cellIs" dxfId="4542" priority="2217" stopIfTrue="1" operator="lessThan">
      <formula>0</formula>
    </cfRule>
    <cfRule type="cellIs" dxfId="4541" priority="2218" stopIfTrue="1" operator="greaterThan">
      <formula>0</formula>
    </cfRule>
  </conditionalFormatting>
  <conditionalFormatting sqref="P35:Q35">
    <cfRule type="cellIs" dxfId="4540" priority="2215" stopIfTrue="1" operator="lessThan">
      <formula>0</formula>
    </cfRule>
    <cfRule type="cellIs" dxfId="4539" priority="2216" stopIfTrue="1" operator="greaterThan">
      <formula>0</formula>
    </cfRule>
  </conditionalFormatting>
  <conditionalFormatting sqref="P35:Q35">
    <cfRule type="cellIs" dxfId="4538" priority="2213" stopIfTrue="1" operator="lessThan">
      <formula>0</formula>
    </cfRule>
    <cfRule type="cellIs" dxfId="4537" priority="2214" stopIfTrue="1" operator="greaterThan">
      <formula>0</formula>
    </cfRule>
  </conditionalFormatting>
  <conditionalFormatting sqref="P37:Q37">
    <cfRule type="cellIs" dxfId="4536" priority="2211" stopIfTrue="1" operator="lessThan">
      <formula>0</formula>
    </cfRule>
    <cfRule type="cellIs" dxfId="4535" priority="2212" stopIfTrue="1" operator="greaterThan">
      <formula>0</formula>
    </cfRule>
  </conditionalFormatting>
  <conditionalFormatting sqref="P37:Q37">
    <cfRule type="cellIs" dxfId="4534" priority="2209" stopIfTrue="1" operator="lessThan">
      <formula>0</formula>
    </cfRule>
    <cfRule type="cellIs" dxfId="4533" priority="2210" stopIfTrue="1" operator="greaterThan">
      <formula>0</formula>
    </cfRule>
  </conditionalFormatting>
  <conditionalFormatting sqref="P37:Q37">
    <cfRule type="cellIs" dxfId="4532" priority="2207" stopIfTrue="1" operator="lessThan">
      <formula>0</formula>
    </cfRule>
    <cfRule type="cellIs" dxfId="4531" priority="2208" stopIfTrue="1" operator="greaterThan">
      <formula>0</formula>
    </cfRule>
  </conditionalFormatting>
  <conditionalFormatting sqref="P37:Q37">
    <cfRule type="cellIs" dxfId="4530" priority="2205" stopIfTrue="1" operator="lessThan">
      <formula>0</formula>
    </cfRule>
    <cfRule type="cellIs" dxfId="4529" priority="2206" stopIfTrue="1" operator="greaterThan">
      <formula>0</formula>
    </cfRule>
  </conditionalFormatting>
  <conditionalFormatting sqref="P37:Q37">
    <cfRule type="cellIs" dxfId="4528" priority="2203" stopIfTrue="1" operator="lessThan">
      <formula>0</formula>
    </cfRule>
    <cfRule type="cellIs" dxfId="4527" priority="2204" stopIfTrue="1" operator="greaterThan">
      <formula>0</formula>
    </cfRule>
  </conditionalFormatting>
  <conditionalFormatting sqref="P37:Q37">
    <cfRule type="cellIs" dxfId="4526" priority="2201" stopIfTrue="1" operator="lessThan">
      <formula>0</formula>
    </cfRule>
    <cfRule type="cellIs" dxfId="4525" priority="2202" stopIfTrue="1" operator="greaterThan">
      <formula>0</formula>
    </cfRule>
  </conditionalFormatting>
  <conditionalFormatting sqref="P37:Q37">
    <cfRule type="cellIs" dxfId="4524" priority="2199" stopIfTrue="1" operator="lessThan">
      <formula>0</formula>
    </cfRule>
    <cfRule type="cellIs" dxfId="4523" priority="2200" stopIfTrue="1" operator="greaterThan">
      <formula>0</formula>
    </cfRule>
  </conditionalFormatting>
  <conditionalFormatting sqref="P37:Q37">
    <cfRule type="cellIs" dxfId="4522" priority="2197" stopIfTrue="1" operator="lessThan">
      <formula>0</formula>
    </cfRule>
    <cfRule type="cellIs" dxfId="4521" priority="2198" stopIfTrue="1" operator="greaterThan">
      <formula>0</formula>
    </cfRule>
  </conditionalFormatting>
  <conditionalFormatting sqref="P37:Q37">
    <cfRule type="cellIs" dxfId="4520" priority="2195" stopIfTrue="1" operator="lessThan">
      <formula>0</formula>
    </cfRule>
    <cfRule type="cellIs" dxfId="4519" priority="2196" stopIfTrue="1" operator="greaterThan">
      <formula>0</formula>
    </cfRule>
  </conditionalFormatting>
  <conditionalFormatting sqref="P37:Q37">
    <cfRule type="cellIs" dxfId="4518" priority="2193" stopIfTrue="1" operator="lessThan">
      <formula>0</formula>
    </cfRule>
    <cfRule type="cellIs" dxfId="4517" priority="2194" stopIfTrue="1" operator="greaterThan">
      <formula>0</formula>
    </cfRule>
  </conditionalFormatting>
  <conditionalFormatting sqref="P37:Q37">
    <cfRule type="cellIs" dxfId="4516" priority="2191" stopIfTrue="1" operator="lessThan">
      <formula>0</formula>
    </cfRule>
    <cfRule type="cellIs" dxfId="4515" priority="2192" stopIfTrue="1" operator="greaterThan">
      <formula>0</formula>
    </cfRule>
  </conditionalFormatting>
  <conditionalFormatting sqref="P37:Q37">
    <cfRule type="cellIs" dxfId="4514" priority="2189" stopIfTrue="1" operator="lessThan">
      <formula>0</formula>
    </cfRule>
    <cfRule type="cellIs" dxfId="4513" priority="2190" stopIfTrue="1" operator="greaterThan">
      <formula>0</formula>
    </cfRule>
  </conditionalFormatting>
  <conditionalFormatting sqref="P37:Q37">
    <cfRule type="cellIs" dxfId="4512" priority="2187" stopIfTrue="1" operator="lessThan">
      <formula>0</formula>
    </cfRule>
    <cfRule type="cellIs" dxfId="4511" priority="2188" stopIfTrue="1" operator="greaterThan">
      <formula>0</formula>
    </cfRule>
  </conditionalFormatting>
  <conditionalFormatting sqref="P37:Q37">
    <cfRule type="cellIs" dxfId="4510" priority="2185" stopIfTrue="1" operator="lessThan">
      <formula>0</formula>
    </cfRule>
    <cfRule type="cellIs" dxfId="4509" priority="2186" stopIfTrue="1" operator="greaterThan">
      <formula>0</formula>
    </cfRule>
  </conditionalFormatting>
  <conditionalFormatting sqref="P37:Q37">
    <cfRule type="cellIs" dxfId="4508" priority="2183" stopIfTrue="1" operator="lessThan">
      <formula>0</formula>
    </cfRule>
    <cfRule type="cellIs" dxfId="4507" priority="2184" stopIfTrue="1" operator="greaterThan">
      <formula>0</formula>
    </cfRule>
  </conditionalFormatting>
  <conditionalFormatting sqref="P37:Q37">
    <cfRule type="cellIs" dxfId="4506" priority="2181" stopIfTrue="1" operator="lessThan">
      <formula>0</formula>
    </cfRule>
    <cfRule type="cellIs" dxfId="4505" priority="2182" stopIfTrue="1" operator="greaterThan">
      <formula>0</formula>
    </cfRule>
  </conditionalFormatting>
  <conditionalFormatting sqref="P37:Q37">
    <cfRule type="cellIs" dxfId="4504" priority="2179" stopIfTrue="1" operator="lessThan">
      <formula>0</formula>
    </cfRule>
    <cfRule type="cellIs" dxfId="4503" priority="2180" stopIfTrue="1" operator="greaterThan">
      <formula>0</formula>
    </cfRule>
  </conditionalFormatting>
  <conditionalFormatting sqref="P37:Q37">
    <cfRule type="cellIs" dxfId="4502" priority="2177" stopIfTrue="1" operator="lessThan">
      <formula>0</formula>
    </cfRule>
    <cfRule type="cellIs" dxfId="4501" priority="2178" stopIfTrue="1" operator="greaterThan">
      <formula>0</formula>
    </cfRule>
  </conditionalFormatting>
  <conditionalFormatting sqref="P37:Q37">
    <cfRule type="cellIs" dxfId="4500" priority="2175" stopIfTrue="1" operator="lessThan">
      <formula>0</formula>
    </cfRule>
    <cfRule type="cellIs" dxfId="4499" priority="2176" stopIfTrue="1" operator="greaterThan">
      <formula>0</formula>
    </cfRule>
  </conditionalFormatting>
  <conditionalFormatting sqref="P37:Q37">
    <cfRule type="cellIs" dxfId="4498" priority="2173" stopIfTrue="1" operator="lessThan">
      <formula>0</formula>
    </cfRule>
    <cfRule type="cellIs" dxfId="4497" priority="2174" stopIfTrue="1" operator="greaterThan">
      <formula>0</formula>
    </cfRule>
  </conditionalFormatting>
  <conditionalFormatting sqref="P39:Q39">
    <cfRule type="cellIs" dxfId="4496" priority="2171" stopIfTrue="1" operator="lessThan">
      <formula>0</formula>
    </cfRule>
    <cfRule type="cellIs" dxfId="4495" priority="2172" stopIfTrue="1" operator="greaterThan">
      <formula>0</formula>
    </cfRule>
  </conditionalFormatting>
  <conditionalFormatting sqref="P39:Q39">
    <cfRule type="cellIs" dxfId="4494" priority="2169" stopIfTrue="1" operator="lessThan">
      <formula>0</formula>
    </cfRule>
    <cfRule type="cellIs" dxfId="4493" priority="2170" stopIfTrue="1" operator="greaterThan">
      <formula>0</formula>
    </cfRule>
  </conditionalFormatting>
  <conditionalFormatting sqref="P39:Q39">
    <cfRule type="cellIs" dxfId="4492" priority="2167" stopIfTrue="1" operator="lessThan">
      <formula>0</formula>
    </cfRule>
    <cfRule type="cellIs" dxfId="4491" priority="2168" stopIfTrue="1" operator="greaterThan">
      <formula>0</formula>
    </cfRule>
  </conditionalFormatting>
  <conditionalFormatting sqref="P39:Q39">
    <cfRule type="cellIs" dxfId="4490" priority="2165" stopIfTrue="1" operator="lessThan">
      <formula>0</formula>
    </cfRule>
    <cfRule type="cellIs" dxfId="4489" priority="2166" stopIfTrue="1" operator="greaterThan">
      <formula>0</formula>
    </cfRule>
  </conditionalFormatting>
  <conditionalFormatting sqref="P39:Q39">
    <cfRule type="cellIs" dxfId="4488" priority="2163" stopIfTrue="1" operator="lessThan">
      <formula>0</formula>
    </cfRule>
    <cfRule type="cellIs" dxfId="4487" priority="2164" stopIfTrue="1" operator="greaterThan">
      <formula>0</formula>
    </cfRule>
  </conditionalFormatting>
  <conditionalFormatting sqref="P39:Q39">
    <cfRule type="cellIs" dxfId="4486" priority="2161" stopIfTrue="1" operator="lessThan">
      <formula>0</formula>
    </cfRule>
    <cfRule type="cellIs" dxfId="4485" priority="2162" stopIfTrue="1" operator="greaterThan">
      <formula>0</formula>
    </cfRule>
  </conditionalFormatting>
  <conditionalFormatting sqref="P39:Q39">
    <cfRule type="cellIs" dxfId="4484" priority="2159" stopIfTrue="1" operator="lessThan">
      <formula>0</formula>
    </cfRule>
    <cfRule type="cellIs" dxfId="4483" priority="2160" stopIfTrue="1" operator="greaterThan">
      <formula>0</formula>
    </cfRule>
  </conditionalFormatting>
  <conditionalFormatting sqref="P39:Q39">
    <cfRule type="cellIs" dxfId="4482" priority="2157" stopIfTrue="1" operator="lessThan">
      <formula>0</formula>
    </cfRule>
    <cfRule type="cellIs" dxfId="4481" priority="2158" stopIfTrue="1" operator="greaterThan">
      <formula>0</formula>
    </cfRule>
  </conditionalFormatting>
  <conditionalFormatting sqref="P39:Q39">
    <cfRule type="cellIs" dxfId="4480" priority="2155" stopIfTrue="1" operator="lessThan">
      <formula>0</formula>
    </cfRule>
    <cfRule type="cellIs" dxfId="4479" priority="2156" stopIfTrue="1" operator="greaterThan">
      <formula>0</formula>
    </cfRule>
  </conditionalFormatting>
  <conditionalFormatting sqref="P39:Q39">
    <cfRule type="cellIs" dxfId="4478" priority="2153" stopIfTrue="1" operator="lessThan">
      <formula>0</formula>
    </cfRule>
    <cfRule type="cellIs" dxfId="4477" priority="2154" stopIfTrue="1" operator="greaterThan">
      <formula>0</formula>
    </cfRule>
  </conditionalFormatting>
  <conditionalFormatting sqref="P39:Q39">
    <cfRule type="cellIs" dxfId="4476" priority="2151" stopIfTrue="1" operator="lessThan">
      <formula>0</formula>
    </cfRule>
    <cfRule type="cellIs" dxfId="4475" priority="2152" stopIfTrue="1" operator="greaterThan">
      <formula>0</formula>
    </cfRule>
  </conditionalFormatting>
  <conditionalFormatting sqref="P39:Q39">
    <cfRule type="cellIs" dxfId="4474" priority="2149" stopIfTrue="1" operator="lessThan">
      <formula>0</formula>
    </cfRule>
    <cfRule type="cellIs" dxfId="4473" priority="2150" stopIfTrue="1" operator="greaterThan">
      <formula>0</formula>
    </cfRule>
  </conditionalFormatting>
  <conditionalFormatting sqref="P39:Q39">
    <cfRule type="cellIs" dxfId="4472" priority="2147" stopIfTrue="1" operator="lessThan">
      <formula>0</formula>
    </cfRule>
    <cfRule type="cellIs" dxfId="4471" priority="2148" stopIfTrue="1" operator="greaterThan">
      <formula>0</formula>
    </cfRule>
  </conditionalFormatting>
  <conditionalFormatting sqref="P39:Q39">
    <cfRule type="cellIs" dxfId="4470" priority="2145" stopIfTrue="1" operator="lessThan">
      <formula>0</formula>
    </cfRule>
    <cfRule type="cellIs" dxfId="4469" priority="2146" stopIfTrue="1" operator="greaterThan">
      <formula>0</formula>
    </cfRule>
  </conditionalFormatting>
  <conditionalFormatting sqref="P39:Q39">
    <cfRule type="cellIs" dxfId="4468" priority="2143" stopIfTrue="1" operator="lessThan">
      <formula>0</formula>
    </cfRule>
    <cfRule type="cellIs" dxfId="4467" priority="2144" stopIfTrue="1" operator="greaterThan">
      <formula>0</formula>
    </cfRule>
  </conditionalFormatting>
  <conditionalFormatting sqref="P39:Q39">
    <cfRule type="cellIs" dxfId="4466" priority="2141" stopIfTrue="1" operator="lessThan">
      <formula>0</formula>
    </cfRule>
    <cfRule type="cellIs" dxfId="4465" priority="2142" stopIfTrue="1" operator="greaterThan">
      <formula>0</formula>
    </cfRule>
  </conditionalFormatting>
  <conditionalFormatting sqref="P39:Q39">
    <cfRule type="cellIs" dxfId="4464" priority="2139" stopIfTrue="1" operator="lessThan">
      <formula>0</formula>
    </cfRule>
    <cfRule type="cellIs" dxfId="4463" priority="2140" stopIfTrue="1" operator="greaterThan">
      <formula>0</formula>
    </cfRule>
  </conditionalFormatting>
  <conditionalFormatting sqref="P39:Q39">
    <cfRule type="cellIs" dxfId="4462" priority="2137" stopIfTrue="1" operator="lessThan">
      <formula>0</formula>
    </cfRule>
    <cfRule type="cellIs" dxfId="4461" priority="2138" stopIfTrue="1" operator="greaterThan">
      <formula>0</formula>
    </cfRule>
  </conditionalFormatting>
  <conditionalFormatting sqref="P39:Q39">
    <cfRule type="cellIs" dxfId="4460" priority="2135" stopIfTrue="1" operator="lessThan">
      <formula>0</formula>
    </cfRule>
    <cfRule type="cellIs" dxfId="4459" priority="2136" stopIfTrue="1" operator="greaterThan">
      <formula>0</formula>
    </cfRule>
  </conditionalFormatting>
  <conditionalFormatting sqref="P39:Q39">
    <cfRule type="cellIs" dxfId="4458" priority="2133" stopIfTrue="1" operator="lessThan">
      <formula>0</formula>
    </cfRule>
    <cfRule type="cellIs" dxfId="4457" priority="2134" stopIfTrue="1" operator="greaterThan">
      <formula>0</formula>
    </cfRule>
  </conditionalFormatting>
  <conditionalFormatting sqref="P41:Q41">
    <cfRule type="cellIs" dxfId="4456" priority="2131" stopIfTrue="1" operator="lessThan">
      <formula>0</formula>
    </cfRule>
    <cfRule type="cellIs" dxfId="4455" priority="2132" stopIfTrue="1" operator="greaterThan">
      <formula>0</formula>
    </cfRule>
  </conditionalFormatting>
  <conditionalFormatting sqref="P41:Q41">
    <cfRule type="cellIs" dxfId="4454" priority="2129" stopIfTrue="1" operator="lessThan">
      <formula>0</formula>
    </cfRule>
    <cfRule type="cellIs" dxfId="4453" priority="2130" stopIfTrue="1" operator="greaterThan">
      <formula>0</formula>
    </cfRule>
  </conditionalFormatting>
  <conditionalFormatting sqref="P41:Q41">
    <cfRule type="cellIs" dxfId="4452" priority="2127" stopIfTrue="1" operator="lessThan">
      <formula>0</formula>
    </cfRule>
    <cfRule type="cellIs" dxfId="4451" priority="2128" stopIfTrue="1" operator="greaterThan">
      <formula>0</formula>
    </cfRule>
  </conditionalFormatting>
  <conditionalFormatting sqref="P41:Q41">
    <cfRule type="cellIs" dxfId="4450" priority="2125" stopIfTrue="1" operator="lessThan">
      <formula>0</formula>
    </cfRule>
    <cfRule type="cellIs" dxfId="4449" priority="2126" stopIfTrue="1" operator="greaterThan">
      <formula>0</formula>
    </cfRule>
  </conditionalFormatting>
  <conditionalFormatting sqref="P41:Q41">
    <cfRule type="cellIs" dxfId="4448" priority="2123" stopIfTrue="1" operator="lessThan">
      <formula>0</formula>
    </cfRule>
    <cfRule type="cellIs" dxfId="4447" priority="2124" stopIfTrue="1" operator="greaterThan">
      <formula>0</formula>
    </cfRule>
  </conditionalFormatting>
  <conditionalFormatting sqref="P41:Q41">
    <cfRule type="cellIs" dxfId="4446" priority="2121" stopIfTrue="1" operator="lessThan">
      <formula>0</formula>
    </cfRule>
    <cfRule type="cellIs" dxfId="4445" priority="2122" stopIfTrue="1" operator="greaterThan">
      <formula>0</formula>
    </cfRule>
  </conditionalFormatting>
  <conditionalFormatting sqref="P41:Q41">
    <cfRule type="cellIs" dxfId="4444" priority="2119" stopIfTrue="1" operator="lessThan">
      <formula>0</formula>
    </cfRule>
    <cfRule type="cellIs" dxfId="4443" priority="2120" stopIfTrue="1" operator="greaterThan">
      <formula>0</formula>
    </cfRule>
  </conditionalFormatting>
  <conditionalFormatting sqref="P41:Q41">
    <cfRule type="cellIs" dxfId="4442" priority="2117" stopIfTrue="1" operator="lessThan">
      <formula>0</formula>
    </cfRule>
    <cfRule type="cellIs" dxfId="4441" priority="2118" stopIfTrue="1" operator="greaterThan">
      <formula>0</formula>
    </cfRule>
  </conditionalFormatting>
  <conditionalFormatting sqref="P41:Q41">
    <cfRule type="cellIs" dxfId="4440" priority="2115" stopIfTrue="1" operator="lessThan">
      <formula>0</formula>
    </cfRule>
    <cfRule type="cellIs" dxfId="4439" priority="2116" stopIfTrue="1" operator="greaterThan">
      <formula>0</formula>
    </cfRule>
  </conditionalFormatting>
  <conditionalFormatting sqref="P41:Q41">
    <cfRule type="cellIs" dxfId="4438" priority="2113" stopIfTrue="1" operator="lessThan">
      <formula>0</formula>
    </cfRule>
    <cfRule type="cellIs" dxfId="4437" priority="2114" stopIfTrue="1" operator="greaterThan">
      <formula>0</formula>
    </cfRule>
  </conditionalFormatting>
  <conditionalFormatting sqref="P41:Q41">
    <cfRule type="cellIs" dxfId="4436" priority="2111" stopIfTrue="1" operator="lessThan">
      <formula>0</formula>
    </cfRule>
    <cfRule type="cellIs" dxfId="4435" priority="2112" stopIfTrue="1" operator="greaterThan">
      <formula>0</formula>
    </cfRule>
  </conditionalFormatting>
  <conditionalFormatting sqref="P41:Q41">
    <cfRule type="cellIs" dxfId="4434" priority="2109" stopIfTrue="1" operator="lessThan">
      <formula>0</formula>
    </cfRule>
    <cfRule type="cellIs" dxfId="4433" priority="2110" stopIfTrue="1" operator="greaterThan">
      <formula>0</formula>
    </cfRule>
  </conditionalFormatting>
  <conditionalFormatting sqref="P41:Q41">
    <cfRule type="cellIs" dxfId="4432" priority="2107" stopIfTrue="1" operator="lessThan">
      <formula>0</formula>
    </cfRule>
    <cfRule type="cellIs" dxfId="4431" priority="2108" stopIfTrue="1" operator="greaterThan">
      <formula>0</formula>
    </cfRule>
  </conditionalFormatting>
  <conditionalFormatting sqref="P41:Q41">
    <cfRule type="cellIs" dxfId="4430" priority="2105" stopIfTrue="1" operator="lessThan">
      <formula>0</formula>
    </cfRule>
    <cfRule type="cellIs" dxfId="4429" priority="2106" stopIfTrue="1" operator="greaterThan">
      <formula>0</formula>
    </cfRule>
  </conditionalFormatting>
  <conditionalFormatting sqref="P41:Q41">
    <cfRule type="cellIs" dxfId="4428" priority="2103" stopIfTrue="1" operator="lessThan">
      <formula>0</formula>
    </cfRule>
    <cfRule type="cellIs" dxfId="4427" priority="2104" stopIfTrue="1" operator="greaterThan">
      <formula>0</formula>
    </cfRule>
  </conditionalFormatting>
  <conditionalFormatting sqref="P41:Q41">
    <cfRule type="cellIs" dxfId="4426" priority="2101" stopIfTrue="1" operator="lessThan">
      <formula>0</formula>
    </cfRule>
    <cfRule type="cellIs" dxfId="4425" priority="2102" stopIfTrue="1" operator="greaterThan">
      <formula>0</formula>
    </cfRule>
  </conditionalFormatting>
  <conditionalFormatting sqref="P41:Q41">
    <cfRule type="cellIs" dxfId="4424" priority="2099" stopIfTrue="1" operator="lessThan">
      <formula>0</formula>
    </cfRule>
    <cfRule type="cellIs" dxfId="4423" priority="2100" stopIfTrue="1" operator="greaterThan">
      <formula>0</formula>
    </cfRule>
  </conditionalFormatting>
  <conditionalFormatting sqref="P41:Q41">
    <cfRule type="cellIs" dxfId="4422" priority="2097" stopIfTrue="1" operator="lessThan">
      <formula>0</formula>
    </cfRule>
    <cfRule type="cellIs" dxfId="4421" priority="2098" stopIfTrue="1" operator="greaterThan">
      <formula>0</formula>
    </cfRule>
  </conditionalFormatting>
  <conditionalFormatting sqref="P41:Q41">
    <cfRule type="cellIs" dxfId="4420" priority="2095" stopIfTrue="1" operator="lessThan">
      <formula>0</formula>
    </cfRule>
    <cfRule type="cellIs" dxfId="4419" priority="2096" stopIfTrue="1" operator="greaterThan">
      <formula>0</formula>
    </cfRule>
  </conditionalFormatting>
  <conditionalFormatting sqref="P41:Q41">
    <cfRule type="cellIs" dxfId="4418" priority="2093" stopIfTrue="1" operator="lessThan">
      <formula>0</formula>
    </cfRule>
    <cfRule type="cellIs" dxfId="4417" priority="2094" stopIfTrue="1" operator="greaterThan">
      <formula>0</formula>
    </cfRule>
  </conditionalFormatting>
  <conditionalFormatting sqref="P43:Q43">
    <cfRule type="cellIs" dxfId="4416" priority="2091" stopIfTrue="1" operator="lessThan">
      <formula>0</formula>
    </cfRule>
    <cfRule type="cellIs" dxfId="4415" priority="2092" stopIfTrue="1" operator="greaterThan">
      <formula>0</formula>
    </cfRule>
  </conditionalFormatting>
  <conditionalFormatting sqref="P43:Q43">
    <cfRule type="cellIs" dxfId="4414" priority="2089" stopIfTrue="1" operator="lessThan">
      <formula>0</formula>
    </cfRule>
    <cfRule type="cellIs" dxfId="4413" priority="2090" stopIfTrue="1" operator="greaterThan">
      <formula>0</formula>
    </cfRule>
  </conditionalFormatting>
  <conditionalFormatting sqref="P43:Q43">
    <cfRule type="cellIs" dxfId="4412" priority="2087" stopIfTrue="1" operator="lessThan">
      <formula>0</formula>
    </cfRule>
    <cfRule type="cellIs" dxfId="4411" priority="2088" stopIfTrue="1" operator="greaterThan">
      <formula>0</formula>
    </cfRule>
  </conditionalFormatting>
  <conditionalFormatting sqref="P43:Q43">
    <cfRule type="cellIs" dxfId="4410" priority="2085" stopIfTrue="1" operator="lessThan">
      <formula>0</formula>
    </cfRule>
    <cfRule type="cellIs" dxfId="4409" priority="2086" stopIfTrue="1" operator="greaterThan">
      <formula>0</formula>
    </cfRule>
  </conditionalFormatting>
  <conditionalFormatting sqref="P43:Q43">
    <cfRule type="cellIs" dxfId="4408" priority="2083" stopIfTrue="1" operator="lessThan">
      <formula>0</formula>
    </cfRule>
    <cfRule type="cellIs" dxfId="4407" priority="2084" stopIfTrue="1" operator="greaterThan">
      <formula>0</formula>
    </cfRule>
  </conditionalFormatting>
  <conditionalFormatting sqref="P43:Q43">
    <cfRule type="cellIs" dxfId="4406" priority="2081" stopIfTrue="1" operator="lessThan">
      <formula>0</formula>
    </cfRule>
    <cfRule type="cellIs" dxfId="4405" priority="2082" stopIfTrue="1" operator="greaterThan">
      <formula>0</formula>
    </cfRule>
  </conditionalFormatting>
  <conditionalFormatting sqref="P43:Q43">
    <cfRule type="cellIs" dxfId="4404" priority="2079" stopIfTrue="1" operator="lessThan">
      <formula>0</formula>
    </cfRule>
    <cfRule type="cellIs" dxfId="4403" priority="2080" stopIfTrue="1" operator="greaterThan">
      <formula>0</formula>
    </cfRule>
  </conditionalFormatting>
  <conditionalFormatting sqref="P43:Q43">
    <cfRule type="cellIs" dxfId="4402" priority="2077" stopIfTrue="1" operator="lessThan">
      <formula>0</formula>
    </cfRule>
    <cfRule type="cellIs" dxfId="4401" priority="2078" stopIfTrue="1" operator="greaterThan">
      <formula>0</formula>
    </cfRule>
  </conditionalFormatting>
  <conditionalFormatting sqref="P43:Q43">
    <cfRule type="cellIs" dxfId="4400" priority="2075" stopIfTrue="1" operator="lessThan">
      <formula>0</formula>
    </cfRule>
    <cfRule type="cellIs" dxfId="4399" priority="2076" stopIfTrue="1" operator="greaterThan">
      <formula>0</formula>
    </cfRule>
  </conditionalFormatting>
  <conditionalFormatting sqref="P43:Q43">
    <cfRule type="cellIs" dxfId="4398" priority="2073" stopIfTrue="1" operator="lessThan">
      <formula>0</formula>
    </cfRule>
    <cfRule type="cellIs" dxfId="4397" priority="2074" stopIfTrue="1" operator="greaterThan">
      <formula>0</formula>
    </cfRule>
  </conditionalFormatting>
  <conditionalFormatting sqref="P43:Q43">
    <cfRule type="cellIs" dxfId="4396" priority="2071" stopIfTrue="1" operator="lessThan">
      <formula>0</formula>
    </cfRule>
    <cfRule type="cellIs" dxfId="4395" priority="2072" stopIfTrue="1" operator="greaterThan">
      <formula>0</formula>
    </cfRule>
  </conditionalFormatting>
  <conditionalFormatting sqref="P43:Q43">
    <cfRule type="cellIs" dxfId="4394" priority="2069" stopIfTrue="1" operator="lessThan">
      <formula>0</formula>
    </cfRule>
    <cfRule type="cellIs" dxfId="4393" priority="2070" stopIfTrue="1" operator="greaterThan">
      <formula>0</formula>
    </cfRule>
  </conditionalFormatting>
  <conditionalFormatting sqref="P43:Q43">
    <cfRule type="cellIs" dxfId="4392" priority="2067" stopIfTrue="1" operator="lessThan">
      <formula>0</formula>
    </cfRule>
    <cfRule type="cellIs" dxfId="4391" priority="2068" stopIfTrue="1" operator="greaterThan">
      <formula>0</formula>
    </cfRule>
  </conditionalFormatting>
  <conditionalFormatting sqref="P43:Q43">
    <cfRule type="cellIs" dxfId="4390" priority="2065" stopIfTrue="1" operator="lessThan">
      <formula>0</formula>
    </cfRule>
    <cfRule type="cellIs" dxfId="4389" priority="2066" stopIfTrue="1" operator="greaterThan">
      <formula>0</formula>
    </cfRule>
  </conditionalFormatting>
  <conditionalFormatting sqref="P43:Q43">
    <cfRule type="cellIs" dxfId="4388" priority="2063" stopIfTrue="1" operator="lessThan">
      <formula>0</formula>
    </cfRule>
    <cfRule type="cellIs" dxfId="4387" priority="2064" stopIfTrue="1" operator="greaterThan">
      <formula>0</formula>
    </cfRule>
  </conditionalFormatting>
  <conditionalFormatting sqref="P43:Q43">
    <cfRule type="cellIs" dxfId="4386" priority="2061" stopIfTrue="1" operator="lessThan">
      <formula>0</formula>
    </cfRule>
    <cfRule type="cellIs" dxfId="4385" priority="2062" stopIfTrue="1" operator="greaterThan">
      <formula>0</formula>
    </cfRule>
  </conditionalFormatting>
  <conditionalFormatting sqref="P43:Q43">
    <cfRule type="cellIs" dxfId="4384" priority="2059" stopIfTrue="1" operator="lessThan">
      <formula>0</formula>
    </cfRule>
    <cfRule type="cellIs" dxfId="4383" priority="2060" stopIfTrue="1" operator="greaterThan">
      <formula>0</formula>
    </cfRule>
  </conditionalFormatting>
  <conditionalFormatting sqref="P43:Q43">
    <cfRule type="cellIs" dxfId="4382" priority="2057" stopIfTrue="1" operator="lessThan">
      <formula>0</formula>
    </cfRule>
    <cfRule type="cellIs" dxfId="4381" priority="2058" stopIfTrue="1" operator="greaterThan">
      <formula>0</formula>
    </cfRule>
  </conditionalFormatting>
  <conditionalFormatting sqref="P43:Q43">
    <cfRule type="cellIs" dxfId="4380" priority="2055" stopIfTrue="1" operator="lessThan">
      <formula>0</formula>
    </cfRule>
    <cfRule type="cellIs" dxfId="4379" priority="2056" stopIfTrue="1" operator="greaterThan">
      <formula>0</formula>
    </cfRule>
  </conditionalFormatting>
  <conditionalFormatting sqref="P43:Q43">
    <cfRule type="cellIs" dxfId="4378" priority="2053" stopIfTrue="1" operator="lessThan">
      <formula>0</formula>
    </cfRule>
    <cfRule type="cellIs" dxfId="4377" priority="2054" stopIfTrue="1" operator="greaterThan">
      <formula>0</formula>
    </cfRule>
  </conditionalFormatting>
  <conditionalFormatting sqref="P45:Q45">
    <cfRule type="cellIs" dxfId="4376" priority="2051" stopIfTrue="1" operator="lessThan">
      <formula>0</formula>
    </cfRule>
    <cfRule type="cellIs" dxfId="4375" priority="2052" stopIfTrue="1" operator="greaterThan">
      <formula>0</formula>
    </cfRule>
  </conditionalFormatting>
  <conditionalFormatting sqref="P45:Q45">
    <cfRule type="cellIs" dxfId="4374" priority="2049" stopIfTrue="1" operator="lessThan">
      <formula>0</formula>
    </cfRule>
    <cfRule type="cellIs" dxfId="4373" priority="2050" stopIfTrue="1" operator="greaterThan">
      <formula>0</formula>
    </cfRule>
  </conditionalFormatting>
  <conditionalFormatting sqref="P45:Q45">
    <cfRule type="cellIs" dxfId="4372" priority="2047" stopIfTrue="1" operator="lessThan">
      <formula>0</formula>
    </cfRule>
    <cfRule type="cellIs" dxfId="4371" priority="2048" stopIfTrue="1" operator="greaterThan">
      <formula>0</formula>
    </cfRule>
  </conditionalFormatting>
  <conditionalFormatting sqref="P45:Q45">
    <cfRule type="cellIs" dxfId="4370" priority="2045" stopIfTrue="1" operator="lessThan">
      <formula>0</formula>
    </cfRule>
    <cfRule type="cellIs" dxfId="4369" priority="2046" stopIfTrue="1" operator="greaterThan">
      <formula>0</formula>
    </cfRule>
  </conditionalFormatting>
  <conditionalFormatting sqref="P45:Q45">
    <cfRule type="cellIs" dxfId="4368" priority="2043" stopIfTrue="1" operator="lessThan">
      <formula>0</formula>
    </cfRule>
    <cfRule type="cellIs" dxfId="4367" priority="2044" stopIfTrue="1" operator="greaterThan">
      <formula>0</formula>
    </cfRule>
  </conditionalFormatting>
  <conditionalFormatting sqref="P45:Q45">
    <cfRule type="cellIs" dxfId="4366" priority="2041" stopIfTrue="1" operator="lessThan">
      <formula>0</formula>
    </cfRule>
    <cfRule type="cellIs" dxfId="4365" priority="2042" stopIfTrue="1" operator="greaterThan">
      <formula>0</formula>
    </cfRule>
  </conditionalFormatting>
  <conditionalFormatting sqref="P45:Q45">
    <cfRule type="cellIs" dxfId="4364" priority="2039" stopIfTrue="1" operator="lessThan">
      <formula>0</formula>
    </cfRule>
    <cfRule type="cellIs" dxfId="4363" priority="2040" stopIfTrue="1" operator="greaterThan">
      <formula>0</formula>
    </cfRule>
  </conditionalFormatting>
  <conditionalFormatting sqref="P45:Q45">
    <cfRule type="cellIs" dxfId="4362" priority="2037" stopIfTrue="1" operator="lessThan">
      <formula>0</formula>
    </cfRule>
    <cfRule type="cellIs" dxfId="4361" priority="2038" stopIfTrue="1" operator="greaterThan">
      <formula>0</formula>
    </cfRule>
  </conditionalFormatting>
  <conditionalFormatting sqref="P45:Q45">
    <cfRule type="cellIs" dxfId="4360" priority="2035" stopIfTrue="1" operator="lessThan">
      <formula>0</formula>
    </cfRule>
    <cfRule type="cellIs" dxfId="4359" priority="2036" stopIfTrue="1" operator="greaterThan">
      <formula>0</formula>
    </cfRule>
  </conditionalFormatting>
  <conditionalFormatting sqref="P45:Q45">
    <cfRule type="cellIs" dxfId="4358" priority="2033" stopIfTrue="1" operator="lessThan">
      <formula>0</formula>
    </cfRule>
    <cfRule type="cellIs" dxfId="4357" priority="2034" stopIfTrue="1" operator="greaterThan">
      <formula>0</formula>
    </cfRule>
  </conditionalFormatting>
  <conditionalFormatting sqref="P45:Q45">
    <cfRule type="cellIs" dxfId="4356" priority="2031" stopIfTrue="1" operator="lessThan">
      <formula>0</formula>
    </cfRule>
    <cfRule type="cellIs" dxfId="4355" priority="2032" stopIfTrue="1" operator="greaterThan">
      <formula>0</formula>
    </cfRule>
  </conditionalFormatting>
  <conditionalFormatting sqref="P45:Q45">
    <cfRule type="cellIs" dxfId="4354" priority="2029" stopIfTrue="1" operator="lessThan">
      <formula>0</formula>
    </cfRule>
    <cfRule type="cellIs" dxfId="4353" priority="2030" stopIfTrue="1" operator="greaterThan">
      <formula>0</formula>
    </cfRule>
  </conditionalFormatting>
  <conditionalFormatting sqref="P45:Q45">
    <cfRule type="cellIs" dxfId="4352" priority="2027" stopIfTrue="1" operator="lessThan">
      <formula>0</formula>
    </cfRule>
    <cfRule type="cellIs" dxfId="4351" priority="2028" stopIfTrue="1" operator="greaterThan">
      <formula>0</formula>
    </cfRule>
  </conditionalFormatting>
  <conditionalFormatting sqref="P45:Q45">
    <cfRule type="cellIs" dxfId="4350" priority="2025" stopIfTrue="1" operator="lessThan">
      <formula>0</formula>
    </cfRule>
    <cfRule type="cellIs" dxfId="4349" priority="2026" stopIfTrue="1" operator="greaterThan">
      <formula>0</formula>
    </cfRule>
  </conditionalFormatting>
  <conditionalFormatting sqref="P45:Q45">
    <cfRule type="cellIs" dxfId="4348" priority="2023" stopIfTrue="1" operator="lessThan">
      <formula>0</formula>
    </cfRule>
    <cfRule type="cellIs" dxfId="4347" priority="2024" stopIfTrue="1" operator="greaterThan">
      <formula>0</formula>
    </cfRule>
  </conditionalFormatting>
  <conditionalFormatting sqref="P45:Q45">
    <cfRule type="cellIs" dxfId="4346" priority="2021" stopIfTrue="1" operator="lessThan">
      <formula>0</formula>
    </cfRule>
    <cfRule type="cellIs" dxfId="4345" priority="2022" stopIfTrue="1" operator="greaterThan">
      <formula>0</formula>
    </cfRule>
  </conditionalFormatting>
  <conditionalFormatting sqref="P45:Q45">
    <cfRule type="cellIs" dxfId="4344" priority="2019" stopIfTrue="1" operator="lessThan">
      <formula>0</formula>
    </cfRule>
    <cfRule type="cellIs" dxfId="4343" priority="2020" stopIfTrue="1" operator="greaterThan">
      <formula>0</formula>
    </cfRule>
  </conditionalFormatting>
  <conditionalFormatting sqref="P45:Q45">
    <cfRule type="cellIs" dxfId="4342" priority="2017" stopIfTrue="1" operator="lessThan">
      <formula>0</formula>
    </cfRule>
    <cfRule type="cellIs" dxfId="4341" priority="2018" stopIfTrue="1" operator="greaterThan">
      <formula>0</formula>
    </cfRule>
  </conditionalFormatting>
  <conditionalFormatting sqref="P45:Q45">
    <cfRule type="cellIs" dxfId="4340" priority="2015" stopIfTrue="1" operator="lessThan">
      <formula>0</formula>
    </cfRule>
    <cfRule type="cellIs" dxfId="4339" priority="2016" stopIfTrue="1" operator="greaterThan">
      <formula>0</formula>
    </cfRule>
  </conditionalFormatting>
  <conditionalFormatting sqref="P45:Q45">
    <cfRule type="cellIs" dxfId="4338" priority="2013" stopIfTrue="1" operator="lessThan">
      <formula>0</formula>
    </cfRule>
    <cfRule type="cellIs" dxfId="4337" priority="2014" stopIfTrue="1" operator="greaterThan">
      <formula>0</formula>
    </cfRule>
  </conditionalFormatting>
  <conditionalFormatting sqref="P47:Q47">
    <cfRule type="cellIs" dxfId="4336" priority="2011" stopIfTrue="1" operator="lessThan">
      <formula>0</formula>
    </cfRule>
    <cfRule type="cellIs" dxfId="4335" priority="2012" stopIfTrue="1" operator="greaterThan">
      <formula>0</formula>
    </cfRule>
  </conditionalFormatting>
  <conditionalFormatting sqref="P47:Q47">
    <cfRule type="cellIs" dxfId="4334" priority="2009" stopIfTrue="1" operator="lessThan">
      <formula>0</formula>
    </cfRule>
    <cfRule type="cellIs" dxfId="4333" priority="2010" stopIfTrue="1" operator="greaterThan">
      <formula>0</formula>
    </cfRule>
  </conditionalFormatting>
  <conditionalFormatting sqref="P47:Q47">
    <cfRule type="cellIs" dxfId="4332" priority="2007" stopIfTrue="1" operator="lessThan">
      <formula>0</formula>
    </cfRule>
    <cfRule type="cellIs" dxfId="4331" priority="2008" stopIfTrue="1" operator="greaterThan">
      <formula>0</formula>
    </cfRule>
  </conditionalFormatting>
  <conditionalFormatting sqref="P47:Q47">
    <cfRule type="cellIs" dxfId="4330" priority="2005" stopIfTrue="1" operator="lessThan">
      <formula>0</formula>
    </cfRule>
    <cfRule type="cellIs" dxfId="4329" priority="2006" stopIfTrue="1" operator="greaterThan">
      <formula>0</formula>
    </cfRule>
  </conditionalFormatting>
  <conditionalFormatting sqref="P47:Q47">
    <cfRule type="cellIs" dxfId="4328" priority="2003" stopIfTrue="1" operator="lessThan">
      <formula>0</formula>
    </cfRule>
    <cfRule type="cellIs" dxfId="4327" priority="2004" stopIfTrue="1" operator="greaterThan">
      <formula>0</formula>
    </cfRule>
  </conditionalFormatting>
  <conditionalFormatting sqref="P47:Q47">
    <cfRule type="cellIs" dxfId="4326" priority="2001" stopIfTrue="1" operator="lessThan">
      <formula>0</formula>
    </cfRule>
    <cfRule type="cellIs" dxfId="4325" priority="2002" stopIfTrue="1" operator="greaterThan">
      <formula>0</formula>
    </cfRule>
  </conditionalFormatting>
  <conditionalFormatting sqref="P47:Q47">
    <cfRule type="cellIs" dxfId="4324" priority="1999" stopIfTrue="1" operator="lessThan">
      <formula>0</formula>
    </cfRule>
    <cfRule type="cellIs" dxfId="4323" priority="2000" stopIfTrue="1" operator="greaterThan">
      <formula>0</formula>
    </cfRule>
  </conditionalFormatting>
  <conditionalFormatting sqref="P47:Q47">
    <cfRule type="cellIs" dxfId="4322" priority="1997" stopIfTrue="1" operator="lessThan">
      <formula>0</formula>
    </cfRule>
    <cfRule type="cellIs" dxfId="4321" priority="1998" stopIfTrue="1" operator="greaterThan">
      <formula>0</formula>
    </cfRule>
  </conditionalFormatting>
  <conditionalFormatting sqref="P47:Q47">
    <cfRule type="cellIs" dxfId="4320" priority="1995" stopIfTrue="1" operator="lessThan">
      <formula>0</formula>
    </cfRule>
    <cfRule type="cellIs" dxfId="4319" priority="1996" stopIfTrue="1" operator="greaterThan">
      <formula>0</formula>
    </cfRule>
  </conditionalFormatting>
  <conditionalFormatting sqref="P47:Q47">
    <cfRule type="cellIs" dxfId="4318" priority="1993" stopIfTrue="1" operator="lessThan">
      <formula>0</formula>
    </cfRule>
    <cfRule type="cellIs" dxfId="4317" priority="1994" stopIfTrue="1" operator="greaterThan">
      <formula>0</formula>
    </cfRule>
  </conditionalFormatting>
  <conditionalFormatting sqref="P47:Q47">
    <cfRule type="cellIs" dxfId="4316" priority="1991" stopIfTrue="1" operator="lessThan">
      <formula>0</formula>
    </cfRule>
    <cfRule type="cellIs" dxfId="4315" priority="1992" stopIfTrue="1" operator="greaterThan">
      <formula>0</formula>
    </cfRule>
  </conditionalFormatting>
  <conditionalFormatting sqref="P47:Q47">
    <cfRule type="cellIs" dxfId="4314" priority="1989" stopIfTrue="1" operator="lessThan">
      <formula>0</formula>
    </cfRule>
    <cfRule type="cellIs" dxfId="4313" priority="1990" stopIfTrue="1" operator="greaterThan">
      <formula>0</formula>
    </cfRule>
  </conditionalFormatting>
  <conditionalFormatting sqref="P47:Q47">
    <cfRule type="cellIs" dxfId="4312" priority="1987" stopIfTrue="1" operator="lessThan">
      <formula>0</formula>
    </cfRule>
    <cfRule type="cellIs" dxfId="4311" priority="1988" stopIfTrue="1" operator="greaterThan">
      <formula>0</formula>
    </cfRule>
  </conditionalFormatting>
  <conditionalFormatting sqref="P47:Q47">
    <cfRule type="cellIs" dxfId="4310" priority="1985" stopIfTrue="1" operator="lessThan">
      <formula>0</formula>
    </cfRule>
    <cfRule type="cellIs" dxfId="4309" priority="1986" stopIfTrue="1" operator="greaterThan">
      <formula>0</formula>
    </cfRule>
  </conditionalFormatting>
  <conditionalFormatting sqref="P47:Q47">
    <cfRule type="cellIs" dxfId="4308" priority="1983" stopIfTrue="1" operator="lessThan">
      <formula>0</formula>
    </cfRule>
    <cfRule type="cellIs" dxfId="4307" priority="1984" stopIfTrue="1" operator="greaterThan">
      <formula>0</formula>
    </cfRule>
  </conditionalFormatting>
  <conditionalFormatting sqref="P47:Q47">
    <cfRule type="cellIs" dxfId="4306" priority="1981" stopIfTrue="1" operator="lessThan">
      <formula>0</formula>
    </cfRule>
    <cfRule type="cellIs" dxfId="4305" priority="1982" stopIfTrue="1" operator="greaterThan">
      <formula>0</formula>
    </cfRule>
  </conditionalFormatting>
  <conditionalFormatting sqref="P47:Q47">
    <cfRule type="cellIs" dxfId="4304" priority="1979" stopIfTrue="1" operator="lessThan">
      <formula>0</formula>
    </cfRule>
    <cfRule type="cellIs" dxfId="4303" priority="1980" stopIfTrue="1" operator="greaterThan">
      <formula>0</formula>
    </cfRule>
  </conditionalFormatting>
  <conditionalFormatting sqref="P47:Q47">
    <cfRule type="cellIs" dxfId="4302" priority="1977" stopIfTrue="1" operator="lessThan">
      <formula>0</formula>
    </cfRule>
    <cfRule type="cellIs" dxfId="4301" priority="1978" stopIfTrue="1" operator="greaterThan">
      <formula>0</formula>
    </cfRule>
  </conditionalFormatting>
  <conditionalFormatting sqref="P47:Q47">
    <cfRule type="cellIs" dxfId="4300" priority="1975" stopIfTrue="1" operator="lessThan">
      <formula>0</formula>
    </cfRule>
    <cfRule type="cellIs" dxfId="4299" priority="1976" stopIfTrue="1" operator="greaterThan">
      <formula>0</formula>
    </cfRule>
  </conditionalFormatting>
  <conditionalFormatting sqref="P47:Q47">
    <cfRule type="cellIs" dxfId="4298" priority="1973" stopIfTrue="1" operator="lessThan">
      <formula>0</formula>
    </cfRule>
    <cfRule type="cellIs" dxfId="4297" priority="1974" stopIfTrue="1" operator="greaterThan">
      <formula>0</formula>
    </cfRule>
  </conditionalFormatting>
  <conditionalFormatting sqref="P49:Q49">
    <cfRule type="cellIs" dxfId="4296" priority="1971" stopIfTrue="1" operator="lessThan">
      <formula>0</formula>
    </cfRule>
    <cfRule type="cellIs" dxfId="4295" priority="1972" stopIfTrue="1" operator="greaterThan">
      <formula>0</formula>
    </cfRule>
  </conditionalFormatting>
  <conditionalFormatting sqref="P49:Q49">
    <cfRule type="cellIs" dxfId="4294" priority="1969" stopIfTrue="1" operator="lessThan">
      <formula>0</formula>
    </cfRule>
    <cfRule type="cellIs" dxfId="4293" priority="1970" stopIfTrue="1" operator="greaterThan">
      <formula>0</formula>
    </cfRule>
  </conditionalFormatting>
  <conditionalFormatting sqref="P49:Q49">
    <cfRule type="cellIs" dxfId="4292" priority="1967" stopIfTrue="1" operator="lessThan">
      <formula>0</formula>
    </cfRule>
    <cfRule type="cellIs" dxfId="4291" priority="1968" stopIfTrue="1" operator="greaterThan">
      <formula>0</formula>
    </cfRule>
  </conditionalFormatting>
  <conditionalFormatting sqref="P49:Q49">
    <cfRule type="cellIs" dxfId="4290" priority="1965" stopIfTrue="1" operator="lessThan">
      <formula>0</formula>
    </cfRule>
    <cfRule type="cellIs" dxfId="4289" priority="1966" stopIfTrue="1" operator="greaterThan">
      <formula>0</formula>
    </cfRule>
  </conditionalFormatting>
  <conditionalFormatting sqref="P49:Q49">
    <cfRule type="cellIs" dxfId="4288" priority="1963" stopIfTrue="1" operator="lessThan">
      <formula>0</formula>
    </cfRule>
    <cfRule type="cellIs" dxfId="4287" priority="1964" stopIfTrue="1" operator="greaterThan">
      <formula>0</formula>
    </cfRule>
  </conditionalFormatting>
  <conditionalFormatting sqref="P49:Q49">
    <cfRule type="cellIs" dxfId="4286" priority="1961" stopIfTrue="1" operator="lessThan">
      <formula>0</formula>
    </cfRule>
    <cfRule type="cellIs" dxfId="4285" priority="1962" stopIfTrue="1" operator="greaterThan">
      <formula>0</formula>
    </cfRule>
  </conditionalFormatting>
  <conditionalFormatting sqref="P49:Q49">
    <cfRule type="cellIs" dxfId="4284" priority="1959" stopIfTrue="1" operator="lessThan">
      <formula>0</formula>
    </cfRule>
    <cfRule type="cellIs" dxfId="4283" priority="1960" stopIfTrue="1" operator="greaterThan">
      <formula>0</formula>
    </cfRule>
  </conditionalFormatting>
  <conditionalFormatting sqref="P49:Q49">
    <cfRule type="cellIs" dxfId="4282" priority="1957" stopIfTrue="1" operator="lessThan">
      <formula>0</formula>
    </cfRule>
    <cfRule type="cellIs" dxfId="4281" priority="1958" stopIfTrue="1" operator="greaterThan">
      <formula>0</formula>
    </cfRule>
  </conditionalFormatting>
  <conditionalFormatting sqref="P49:Q49">
    <cfRule type="cellIs" dxfId="4280" priority="1955" stopIfTrue="1" operator="lessThan">
      <formula>0</formula>
    </cfRule>
    <cfRule type="cellIs" dxfId="4279" priority="1956" stopIfTrue="1" operator="greaterThan">
      <formula>0</formula>
    </cfRule>
  </conditionalFormatting>
  <conditionalFormatting sqref="P49:Q49">
    <cfRule type="cellIs" dxfId="4278" priority="1953" stopIfTrue="1" operator="lessThan">
      <formula>0</formula>
    </cfRule>
    <cfRule type="cellIs" dxfId="4277" priority="1954" stopIfTrue="1" operator="greaterThan">
      <formula>0</formula>
    </cfRule>
  </conditionalFormatting>
  <conditionalFormatting sqref="P49:Q49">
    <cfRule type="cellIs" dxfId="4276" priority="1951" stopIfTrue="1" operator="lessThan">
      <formula>0</formula>
    </cfRule>
    <cfRule type="cellIs" dxfId="4275" priority="1952" stopIfTrue="1" operator="greaterThan">
      <formula>0</formula>
    </cfRule>
  </conditionalFormatting>
  <conditionalFormatting sqref="P49:Q49">
    <cfRule type="cellIs" dxfId="4274" priority="1949" stopIfTrue="1" operator="lessThan">
      <formula>0</formula>
    </cfRule>
    <cfRule type="cellIs" dxfId="4273" priority="1950" stopIfTrue="1" operator="greaterThan">
      <formula>0</formula>
    </cfRule>
  </conditionalFormatting>
  <conditionalFormatting sqref="P49:Q49">
    <cfRule type="cellIs" dxfId="4272" priority="1947" stopIfTrue="1" operator="lessThan">
      <formula>0</formula>
    </cfRule>
    <cfRule type="cellIs" dxfId="4271" priority="1948" stopIfTrue="1" operator="greaterThan">
      <formula>0</formula>
    </cfRule>
  </conditionalFormatting>
  <conditionalFormatting sqref="P49:Q49">
    <cfRule type="cellIs" dxfId="4270" priority="1945" stopIfTrue="1" operator="lessThan">
      <formula>0</formula>
    </cfRule>
    <cfRule type="cellIs" dxfId="4269" priority="1946" stopIfTrue="1" operator="greaterThan">
      <formula>0</formula>
    </cfRule>
  </conditionalFormatting>
  <conditionalFormatting sqref="P49:Q49">
    <cfRule type="cellIs" dxfId="4268" priority="1943" stopIfTrue="1" operator="lessThan">
      <formula>0</formula>
    </cfRule>
    <cfRule type="cellIs" dxfId="4267" priority="1944" stopIfTrue="1" operator="greaterThan">
      <formula>0</formula>
    </cfRule>
  </conditionalFormatting>
  <conditionalFormatting sqref="P49:Q49">
    <cfRule type="cellIs" dxfId="4266" priority="1941" stopIfTrue="1" operator="lessThan">
      <formula>0</formula>
    </cfRule>
    <cfRule type="cellIs" dxfId="4265" priority="1942" stopIfTrue="1" operator="greaterThan">
      <formula>0</formula>
    </cfRule>
  </conditionalFormatting>
  <conditionalFormatting sqref="P49:Q49">
    <cfRule type="cellIs" dxfId="4264" priority="1939" stopIfTrue="1" operator="lessThan">
      <formula>0</formula>
    </cfRule>
    <cfRule type="cellIs" dxfId="4263" priority="1940" stopIfTrue="1" operator="greaterThan">
      <formula>0</formula>
    </cfRule>
  </conditionalFormatting>
  <conditionalFormatting sqref="P49:Q49">
    <cfRule type="cellIs" dxfId="4262" priority="1937" stopIfTrue="1" operator="lessThan">
      <formula>0</formula>
    </cfRule>
    <cfRule type="cellIs" dxfId="4261" priority="1938" stopIfTrue="1" operator="greaterThan">
      <formula>0</formula>
    </cfRule>
  </conditionalFormatting>
  <conditionalFormatting sqref="P49:Q49">
    <cfRule type="cellIs" dxfId="4260" priority="1935" stopIfTrue="1" operator="lessThan">
      <formula>0</formula>
    </cfRule>
    <cfRule type="cellIs" dxfId="4259" priority="1936" stopIfTrue="1" operator="greaterThan">
      <formula>0</formula>
    </cfRule>
  </conditionalFormatting>
  <conditionalFormatting sqref="P49:Q49">
    <cfRule type="cellIs" dxfId="4258" priority="1933" stopIfTrue="1" operator="lessThan">
      <formula>0</formula>
    </cfRule>
    <cfRule type="cellIs" dxfId="4257" priority="1934" stopIfTrue="1" operator="greaterThan">
      <formula>0</formula>
    </cfRule>
  </conditionalFormatting>
  <conditionalFormatting sqref="P51:Q51">
    <cfRule type="cellIs" dxfId="4256" priority="1931" stopIfTrue="1" operator="lessThan">
      <formula>0</formula>
    </cfRule>
    <cfRule type="cellIs" dxfId="4255" priority="1932" stopIfTrue="1" operator="greaterThan">
      <formula>0</formula>
    </cfRule>
  </conditionalFormatting>
  <conditionalFormatting sqref="P51:Q51">
    <cfRule type="cellIs" dxfId="4254" priority="1929" stopIfTrue="1" operator="lessThan">
      <formula>0</formula>
    </cfRule>
    <cfRule type="cellIs" dxfId="4253" priority="1930" stopIfTrue="1" operator="greaterThan">
      <formula>0</formula>
    </cfRule>
  </conditionalFormatting>
  <conditionalFormatting sqref="P51:Q51">
    <cfRule type="cellIs" dxfId="4252" priority="1927" stopIfTrue="1" operator="lessThan">
      <formula>0</formula>
    </cfRule>
    <cfRule type="cellIs" dxfId="4251" priority="1928" stopIfTrue="1" operator="greaterThan">
      <formula>0</formula>
    </cfRule>
  </conditionalFormatting>
  <conditionalFormatting sqref="P51:Q51">
    <cfRule type="cellIs" dxfId="4250" priority="1925" stopIfTrue="1" operator="lessThan">
      <formula>0</formula>
    </cfRule>
    <cfRule type="cellIs" dxfId="4249" priority="1926" stopIfTrue="1" operator="greaterThan">
      <formula>0</formula>
    </cfRule>
  </conditionalFormatting>
  <conditionalFormatting sqref="P51:Q51">
    <cfRule type="cellIs" dxfId="4248" priority="1923" stopIfTrue="1" operator="lessThan">
      <formula>0</formula>
    </cfRule>
    <cfRule type="cellIs" dxfId="4247" priority="1924" stopIfTrue="1" operator="greaterThan">
      <formula>0</formula>
    </cfRule>
  </conditionalFormatting>
  <conditionalFormatting sqref="P51:Q51">
    <cfRule type="cellIs" dxfId="4246" priority="1921" stopIfTrue="1" operator="lessThan">
      <formula>0</formula>
    </cfRule>
    <cfRule type="cellIs" dxfId="4245" priority="1922" stopIfTrue="1" operator="greaterThan">
      <formula>0</formula>
    </cfRule>
  </conditionalFormatting>
  <conditionalFormatting sqref="P51:Q51">
    <cfRule type="cellIs" dxfId="4244" priority="1919" stopIfTrue="1" operator="lessThan">
      <formula>0</formula>
    </cfRule>
    <cfRule type="cellIs" dxfId="4243" priority="1920" stopIfTrue="1" operator="greaterThan">
      <formula>0</formula>
    </cfRule>
  </conditionalFormatting>
  <conditionalFormatting sqref="P51:Q51">
    <cfRule type="cellIs" dxfId="4242" priority="1917" stopIfTrue="1" operator="lessThan">
      <formula>0</formula>
    </cfRule>
    <cfRule type="cellIs" dxfId="4241" priority="1918" stopIfTrue="1" operator="greaterThan">
      <formula>0</formula>
    </cfRule>
  </conditionalFormatting>
  <conditionalFormatting sqref="P51:Q51">
    <cfRule type="cellIs" dxfId="4240" priority="1915" stopIfTrue="1" operator="lessThan">
      <formula>0</formula>
    </cfRule>
    <cfRule type="cellIs" dxfId="4239" priority="1916" stopIfTrue="1" operator="greaterThan">
      <formula>0</formula>
    </cfRule>
  </conditionalFormatting>
  <conditionalFormatting sqref="P51:Q51">
    <cfRule type="cellIs" dxfId="4238" priority="1913" stopIfTrue="1" operator="lessThan">
      <formula>0</formula>
    </cfRule>
    <cfRule type="cellIs" dxfId="4237" priority="1914" stopIfTrue="1" operator="greaterThan">
      <formula>0</formula>
    </cfRule>
  </conditionalFormatting>
  <conditionalFormatting sqref="P51:Q51">
    <cfRule type="cellIs" dxfId="4236" priority="1911" stopIfTrue="1" operator="lessThan">
      <formula>0</formula>
    </cfRule>
    <cfRule type="cellIs" dxfId="4235" priority="1912" stopIfTrue="1" operator="greaterThan">
      <formula>0</formula>
    </cfRule>
  </conditionalFormatting>
  <conditionalFormatting sqref="P51:Q51">
    <cfRule type="cellIs" dxfId="4234" priority="1909" stopIfTrue="1" operator="lessThan">
      <formula>0</formula>
    </cfRule>
    <cfRule type="cellIs" dxfId="4233" priority="1910" stopIfTrue="1" operator="greaterThan">
      <formula>0</formula>
    </cfRule>
  </conditionalFormatting>
  <conditionalFormatting sqref="P51:Q51">
    <cfRule type="cellIs" dxfId="4232" priority="1907" stopIfTrue="1" operator="lessThan">
      <formula>0</formula>
    </cfRule>
    <cfRule type="cellIs" dxfId="4231" priority="1908" stopIfTrue="1" operator="greaterThan">
      <formula>0</formula>
    </cfRule>
  </conditionalFormatting>
  <conditionalFormatting sqref="P51:Q51">
    <cfRule type="cellIs" dxfId="4230" priority="1905" stopIfTrue="1" operator="lessThan">
      <formula>0</formula>
    </cfRule>
    <cfRule type="cellIs" dxfId="4229" priority="1906" stopIfTrue="1" operator="greaterThan">
      <formula>0</formula>
    </cfRule>
  </conditionalFormatting>
  <conditionalFormatting sqref="P51:Q51">
    <cfRule type="cellIs" dxfId="4228" priority="1903" stopIfTrue="1" operator="lessThan">
      <formula>0</formula>
    </cfRule>
    <cfRule type="cellIs" dxfId="4227" priority="1904" stopIfTrue="1" operator="greaterThan">
      <formula>0</formula>
    </cfRule>
  </conditionalFormatting>
  <conditionalFormatting sqref="P51:Q51">
    <cfRule type="cellIs" dxfId="4226" priority="1901" stopIfTrue="1" operator="lessThan">
      <formula>0</formula>
    </cfRule>
    <cfRule type="cellIs" dxfId="4225" priority="1902" stopIfTrue="1" operator="greaterThan">
      <formula>0</formula>
    </cfRule>
  </conditionalFormatting>
  <conditionalFormatting sqref="P51:Q51">
    <cfRule type="cellIs" dxfId="4224" priority="1899" stopIfTrue="1" operator="lessThan">
      <formula>0</formula>
    </cfRule>
    <cfRule type="cellIs" dxfId="4223" priority="1900" stopIfTrue="1" operator="greaterThan">
      <formula>0</formula>
    </cfRule>
  </conditionalFormatting>
  <conditionalFormatting sqref="P51:Q51">
    <cfRule type="cellIs" dxfId="4222" priority="1897" stopIfTrue="1" operator="lessThan">
      <formula>0</formula>
    </cfRule>
    <cfRule type="cellIs" dxfId="4221" priority="1898" stopIfTrue="1" operator="greaterThan">
      <formula>0</formula>
    </cfRule>
  </conditionalFormatting>
  <conditionalFormatting sqref="P51:Q51">
    <cfRule type="cellIs" dxfId="4220" priority="1895" stopIfTrue="1" operator="lessThan">
      <formula>0</formula>
    </cfRule>
    <cfRule type="cellIs" dxfId="4219" priority="1896" stopIfTrue="1" operator="greaterThan">
      <formula>0</formula>
    </cfRule>
  </conditionalFormatting>
  <conditionalFormatting sqref="P51:Q51">
    <cfRule type="cellIs" dxfId="4218" priority="1893" stopIfTrue="1" operator="lessThan">
      <formula>0</formula>
    </cfRule>
    <cfRule type="cellIs" dxfId="4217" priority="1894" stopIfTrue="1" operator="greaterThan">
      <formula>0</formula>
    </cfRule>
  </conditionalFormatting>
  <conditionalFormatting sqref="P53:Q53">
    <cfRule type="cellIs" dxfId="4216" priority="1891" stopIfTrue="1" operator="lessThan">
      <formula>0</formula>
    </cfRule>
    <cfRule type="cellIs" dxfId="4215" priority="1892" stopIfTrue="1" operator="greaterThan">
      <formula>0</formula>
    </cfRule>
  </conditionalFormatting>
  <conditionalFormatting sqref="P53:Q53">
    <cfRule type="cellIs" dxfId="4214" priority="1889" stopIfTrue="1" operator="lessThan">
      <formula>0</formula>
    </cfRule>
    <cfRule type="cellIs" dxfId="4213" priority="1890" stopIfTrue="1" operator="greaterThan">
      <formula>0</formula>
    </cfRule>
  </conditionalFormatting>
  <conditionalFormatting sqref="P53:Q53">
    <cfRule type="cellIs" dxfId="4212" priority="1887" stopIfTrue="1" operator="lessThan">
      <formula>0</formula>
    </cfRule>
    <cfRule type="cellIs" dxfId="4211" priority="1888" stopIfTrue="1" operator="greaterThan">
      <formula>0</formula>
    </cfRule>
  </conditionalFormatting>
  <conditionalFormatting sqref="P53:Q53">
    <cfRule type="cellIs" dxfId="4210" priority="1885" stopIfTrue="1" operator="lessThan">
      <formula>0</formula>
    </cfRule>
    <cfRule type="cellIs" dxfId="4209" priority="1886" stopIfTrue="1" operator="greaterThan">
      <formula>0</formula>
    </cfRule>
  </conditionalFormatting>
  <conditionalFormatting sqref="P53:Q53">
    <cfRule type="cellIs" dxfId="4208" priority="1883" stopIfTrue="1" operator="lessThan">
      <formula>0</formula>
    </cfRule>
    <cfRule type="cellIs" dxfId="4207" priority="1884" stopIfTrue="1" operator="greaterThan">
      <formula>0</formula>
    </cfRule>
  </conditionalFormatting>
  <conditionalFormatting sqref="P53:Q53">
    <cfRule type="cellIs" dxfId="4206" priority="1881" stopIfTrue="1" operator="lessThan">
      <formula>0</formula>
    </cfRule>
    <cfRule type="cellIs" dxfId="4205" priority="1882" stopIfTrue="1" operator="greaterThan">
      <formula>0</formula>
    </cfRule>
  </conditionalFormatting>
  <conditionalFormatting sqref="P53:Q53">
    <cfRule type="cellIs" dxfId="4204" priority="1879" stopIfTrue="1" operator="lessThan">
      <formula>0</formula>
    </cfRule>
    <cfRule type="cellIs" dxfId="4203" priority="1880" stopIfTrue="1" operator="greaterThan">
      <formula>0</formula>
    </cfRule>
  </conditionalFormatting>
  <conditionalFormatting sqref="P53:Q53">
    <cfRule type="cellIs" dxfId="4202" priority="1877" stopIfTrue="1" operator="lessThan">
      <formula>0</formula>
    </cfRule>
    <cfRule type="cellIs" dxfId="4201" priority="1878" stopIfTrue="1" operator="greaterThan">
      <formula>0</formula>
    </cfRule>
  </conditionalFormatting>
  <conditionalFormatting sqref="P53:Q53">
    <cfRule type="cellIs" dxfId="4200" priority="1875" stopIfTrue="1" operator="lessThan">
      <formula>0</formula>
    </cfRule>
    <cfRule type="cellIs" dxfId="4199" priority="1876" stopIfTrue="1" operator="greaterThan">
      <formula>0</formula>
    </cfRule>
  </conditionalFormatting>
  <conditionalFormatting sqref="P53:Q53">
    <cfRule type="cellIs" dxfId="4198" priority="1873" stopIfTrue="1" operator="lessThan">
      <formula>0</formula>
    </cfRule>
    <cfRule type="cellIs" dxfId="4197" priority="1874" stopIfTrue="1" operator="greaterThan">
      <formula>0</formula>
    </cfRule>
  </conditionalFormatting>
  <conditionalFormatting sqref="P53:Q53">
    <cfRule type="cellIs" dxfId="4196" priority="1871" stopIfTrue="1" operator="lessThan">
      <formula>0</formula>
    </cfRule>
    <cfRule type="cellIs" dxfId="4195" priority="1872" stopIfTrue="1" operator="greaterThan">
      <formula>0</formula>
    </cfRule>
  </conditionalFormatting>
  <conditionalFormatting sqref="P53:Q53">
    <cfRule type="cellIs" dxfId="4194" priority="1869" stopIfTrue="1" operator="lessThan">
      <formula>0</formula>
    </cfRule>
    <cfRule type="cellIs" dxfId="4193" priority="1870" stopIfTrue="1" operator="greaterThan">
      <formula>0</formula>
    </cfRule>
  </conditionalFormatting>
  <conditionalFormatting sqref="P53:Q53">
    <cfRule type="cellIs" dxfId="4192" priority="1867" stopIfTrue="1" operator="lessThan">
      <formula>0</formula>
    </cfRule>
    <cfRule type="cellIs" dxfId="4191" priority="1868" stopIfTrue="1" operator="greaterThan">
      <formula>0</formula>
    </cfRule>
  </conditionalFormatting>
  <conditionalFormatting sqref="P53:Q53">
    <cfRule type="cellIs" dxfId="4190" priority="1865" stopIfTrue="1" operator="lessThan">
      <formula>0</formula>
    </cfRule>
    <cfRule type="cellIs" dxfId="4189" priority="1866" stopIfTrue="1" operator="greaterThan">
      <formula>0</formula>
    </cfRule>
  </conditionalFormatting>
  <conditionalFormatting sqref="P53:Q53">
    <cfRule type="cellIs" dxfId="4188" priority="1863" stopIfTrue="1" operator="lessThan">
      <formula>0</formula>
    </cfRule>
    <cfRule type="cellIs" dxfId="4187" priority="1864" stopIfTrue="1" operator="greaterThan">
      <formula>0</formula>
    </cfRule>
  </conditionalFormatting>
  <conditionalFormatting sqref="P53:Q53">
    <cfRule type="cellIs" dxfId="4186" priority="1861" stopIfTrue="1" operator="lessThan">
      <formula>0</formula>
    </cfRule>
    <cfRule type="cellIs" dxfId="4185" priority="1862" stopIfTrue="1" operator="greaterThan">
      <formula>0</formula>
    </cfRule>
  </conditionalFormatting>
  <conditionalFormatting sqref="P53:Q53">
    <cfRule type="cellIs" dxfId="4184" priority="1859" stopIfTrue="1" operator="lessThan">
      <formula>0</formula>
    </cfRule>
    <cfRule type="cellIs" dxfId="4183" priority="1860" stopIfTrue="1" operator="greaterThan">
      <formula>0</formula>
    </cfRule>
  </conditionalFormatting>
  <conditionalFormatting sqref="P53:Q53">
    <cfRule type="cellIs" dxfId="4182" priority="1857" stopIfTrue="1" operator="lessThan">
      <formula>0</formula>
    </cfRule>
    <cfRule type="cellIs" dxfId="4181" priority="1858" stopIfTrue="1" operator="greaterThan">
      <formula>0</formula>
    </cfRule>
  </conditionalFormatting>
  <conditionalFormatting sqref="P53:Q53">
    <cfRule type="cellIs" dxfId="4180" priority="1855" stopIfTrue="1" operator="lessThan">
      <formula>0</formula>
    </cfRule>
    <cfRule type="cellIs" dxfId="4179" priority="1856" stopIfTrue="1" operator="greaterThan">
      <formula>0</formula>
    </cfRule>
  </conditionalFormatting>
  <conditionalFormatting sqref="P53:Q53">
    <cfRule type="cellIs" dxfId="4178" priority="1853" stopIfTrue="1" operator="lessThan">
      <formula>0</formula>
    </cfRule>
    <cfRule type="cellIs" dxfId="4177" priority="1854" stopIfTrue="1" operator="greaterThan">
      <formula>0</formula>
    </cfRule>
  </conditionalFormatting>
  <conditionalFormatting sqref="P55:Q55">
    <cfRule type="cellIs" dxfId="4176" priority="1851" stopIfTrue="1" operator="lessThan">
      <formula>0</formula>
    </cfRule>
    <cfRule type="cellIs" dxfId="4175" priority="1852" stopIfTrue="1" operator="greaterThan">
      <formula>0</formula>
    </cfRule>
  </conditionalFormatting>
  <conditionalFormatting sqref="P55:Q55">
    <cfRule type="cellIs" dxfId="4174" priority="1849" stopIfTrue="1" operator="lessThan">
      <formula>0</formula>
    </cfRule>
    <cfRule type="cellIs" dxfId="4173" priority="1850" stopIfTrue="1" operator="greaterThan">
      <formula>0</formula>
    </cfRule>
  </conditionalFormatting>
  <conditionalFormatting sqref="P55:Q55">
    <cfRule type="cellIs" dxfId="4172" priority="1847" stopIfTrue="1" operator="lessThan">
      <formula>0</formula>
    </cfRule>
    <cfRule type="cellIs" dxfId="4171" priority="1848" stopIfTrue="1" operator="greaterThan">
      <formula>0</formula>
    </cfRule>
  </conditionalFormatting>
  <conditionalFormatting sqref="P55:Q55">
    <cfRule type="cellIs" dxfId="4170" priority="1845" stopIfTrue="1" operator="lessThan">
      <formula>0</formula>
    </cfRule>
    <cfRule type="cellIs" dxfId="4169" priority="1846" stopIfTrue="1" operator="greaterThan">
      <formula>0</formula>
    </cfRule>
  </conditionalFormatting>
  <conditionalFormatting sqref="P55:Q55">
    <cfRule type="cellIs" dxfId="4168" priority="1843" stopIfTrue="1" operator="lessThan">
      <formula>0</formula>
    </cfRule>
    <cfRule type="cellIs" dxfId="4167" priority="1844" stopIfTrue="1" operator="greaterThan">
      <formula>0</formula>
    </cfRule>
  </conditionalFormatting>
  <conditionalFormatting sqref="P55:Q55">
    <cfRule type="cellIs" dxfId="4166" priority="1841" stopIfTrue="1" operator="lessThan">
      <formula>0</formula>
    </cfRule>
    <cfRule type="cellIs" dxfId="4165" priority="1842" stopIfTrue="1" operator="greaterThan">
      <formula>0</formula>
    </cfRule>
  </conditionalFormatting>
  <conditionalFormatting sqref="P55:Q55">
    <cfRule type="cellIs" dxfId="4164" priority="1839" stopIfTrue="1" operator="lessThan">
      <formula>0</formula>
    </cfRule>
    <cfRule type="cellIs" dxfId="4163" priority="1840" stopIfTrue="1" operator="greaterThan">
      <formula>0</formula>
    </cfRule>
  </conditionalFormatting>
  <conditionalFormatting sqref="P55:Q55">
    <cfRule type="cellIs" dxfId="4162" priority="1837" stopIfTrue="1" operator="lessThan">
      <formula>0</formula>
    </cfRule>
    <cfRule type="cellIs" dxfId="4161" priority="1838" stopIfTrue="1" operator="greaterThan">
      <formula>0</formula>
    </cfRule>
  </conditionalFormatting>
  <conditionalFormatting sqref="P55:Q55">
    <cfRule type="cellIs" dxfId="4160" priority="1835" stopIfTrue="1" operator="lessThan">
      <formula>0</formula>
    </cfRule>
    <cfRule type="cellIs" dxfId="4159" priority="1836" stopIfTrue="1" operator="greaterThan">
      <formula>0</formula>
    </cfRule>
  </conditionalFormatting>
  <conditionalFormatting sqref="P55:Q55">
    <cfRule type="cellIs" dxfId="4158" priority="1833" stopIfTrue="1" operator="lessThan">
      <formula>0</formula>
    </cfRule>
    <cfRule type="cellIs" dxfId="4157" priority="1834" stopIfTrue="1" operator="greaterThan">
      <formula>0</formula>
    </cfRule>
  </conditionalFormatting>
  <conditionalFormatting sqref="P55:Q55">
    <cfRule type="cellIs" dxfId="4156" priority="1831" stopIfTrue="1" operator="lessThan">
      <formula>0</formula>
    </cfRule>
    <cfRule type="cellIs" dxfId="4155" priority="1832" stopIfTrue="1" operator="greaterThan">
      <formula>0</formula>
    </cfRule>
  </conditionalFormatting>
  <conditionalFormatting sqref="P55:Q55">
    <cfRule type="cellIs" dxfId="4154" priority="1829" stopIfTrue="1" operator="lessThan">
      <formula>0</formula>
    </cfRule>
    <cfRule type="cellIs" dxfId="4153" priority="1830" stopIfTrue="1" operator="greaterThan">
      <formula>0</formula>
    </cfRule>
  </conditionalFormatting>
  <conditionalFormatting sqref="P55:Q55">
    <cfRule type="cellIs" dxfId="4152" priority="1827" stopIfTrue="1" operator="lessThan">
      <formula>0</formula>
    </cfRule>
    <cfRule type="cellIs" dxfId="4151" priority="1828" stopIfTrue="1" operator="greaterThan">
      <formula>0</formula>
    </cfRule>
  </conditionalFormatting>
  <conditionalFormatting sqref="P55:Q55">
    <cfRule type="cellIs" dxfId="4150" priority="1825" stopIfTrue="1" operator="lessThan">
      <formula>0</formula>
    </cfRule>
    <cfRule type="cellIs" dxfId="4149" priority="1826" stopIfTrue="1" operator="greaterThan">
      <formula>0</formula>
    </cfRule>
  </conditionalFormatting>
  <conditionalFormatting sqref="P55:Q55">
    <cfRule type="cellIs" dxfId="4148" priority="1823" stopIfTrue="1" operator="lessThan">
      <formula>0</formula>
    </cfRule>
    <cfRule type="cellIs" dxfId="4147" priority="1824" stopIfTrue="1" operator="greaterThan">
      <formula>0</formula>
    </cfRule>
  </conditionalFormatting>
  <conditionalFormatting sqref="P55:Q55">
    <cfRule type="cellIs" dxfId="4146" priority="1821" stopIfTrue="1" operator="lessThan">
      <formula>0</formula>
    </cfRule>
    <cfRule type="cellIs" dxfId="4145" priority="1822" stopIfTrue="1" operator="greaterThan">
      <formula>0</formula>
    </cfRule>
  </conditionalFormatting>
  <conditionalFormatting sqref="P55:Q55">
    <cfRule type="cellIs" dxfId="4144" priority="1819" stopIfTrue="1" operator="lessThan">
      <formula>0</formula>
    </cfRule>
    <cfRule type="cellIs" dxfId="4143" priority="1820" stopIfTrue="1" operator="greaterThan">
      <formula>0</formula>
    </cfRule>
  </conditionalFormatting>
  <conditionalFormatting sqref="P55:Q55">
    <cfRule type="cellIs" dxfId="4142" priority="1817" stopIfTrue="1" operator="lessThan">
      <formula>0</formula>
    </cfRule>
    <cfRule type="cellIs" dxfId="4141" priority="1818" stopIfTrue="1" operator="greaterThan">
      <formula>0</formula>
    </cfRule>
  </conditionalFormatting>
  <conditionalFormatting sqref="P55:Q55">
    <cfRule type="cellIs" dxfId="4140" priority="1815" stopIfTrue="1" operator="lessThan">
      <formula>0</formula>
    </cfRule>
    <cfRule type="cellIs" dxfId="4139" priority="1816" stopIfTrue="1" operator="greaterThan">
      <formula>0</formula>
    </cfRule>
  </conditionalFormatting>
  <conditionalFormatting sqref="P55:Q55">
    <cfRule type="cellIs" dxfId="4138" priority="1813" stopIfTrue="1" operator="lessThan">
      <formula>0</formula>
    </cfRule>
    <cfRule type="cellIs" dxfId="4137" priority="1814" stopIfTrue="1" operator="greaterThan">
      <formula>0</formula>
    </cfRule>
  </conditionalFormatting>
  <conditionalFormatting sqref="P57:Q57">
    <cfRule type="cellIs" dxfId="4136" priority="1811" stopIfTrue="1" operator="lessThan">
      <formula>0</formula>
    </cfRule>
    <cfRule type="cellIs" dxfId="4135" priority="1812" stopIfTrue="1" operator="greaterThan">
      <formula>0</formula>
    </cfRule>
  </conditionalFormatting>
  <conditionalFormatting sqref="P57:Q57">
    <cfRule type="cellIs" dxfId="4134" priority="1809" stopIfTrue="1" operator="lessThan">
      <formula>0</formula>
    </cfRule>
    <cfRule type="cellIs" dxfId="4133" priority="1810" stopIfTrue="1" operator="greaterThan">
      <formula>0</formula>
    </cfRule>
  </conditionalFormatting>
  <conditionalFormatting sqref="P57:Q57">
    <cfRule type="cellIs" dxfId="4132" priority="1807" stopIfTrue="1" operator="lessThan">
      <formula>0</formula>
    </cfRule>
    <cfRule type="cellIs" dxfId="4131" priority="1808" stopIfTrue="1" operator="greaterThan">
      <formula>0</formula>
    </cfRule>
  </conditionalFormatting>
  <conditionalFormatting sqref="P57:Q57">
    <cfRule type="cellIs" dxfId="4130" priority="1805" stopIfTrue="1" operator="lessThan">
      <formula>0</formula>
    </cfRule>
    <cfRule type="cellIs" dxfId="4129" priority="1806" stopIfTrue="1" operator="greaterThan">
      <formula>0</formula>
    </cfRule>
  </conditionalFormatting>
  <conditionalFormatting sqref="P57:Q57">
    <cfRule type="cellIs" dxfId="4128" priority="1803" stopIfTrue="1" operator="lessThan">
      <formula>0</formula>
    </cfRule>
    <cfRule type="cellIs" dxfId="4127" priority="1804" stopIfTrue="1" operator="greaterThan">
      <formula>0</formula>
    </cfRule>
  </conditionalFormatting>
  <conditionalFormatting sqref="P57:Q57">
    <cfRule type="cellIs" dxfId="4126" priority="1801" stopIfTrue="1" operator="lessThan">
      <formula>0</formula>
    </cfRule>
    <cfRule type="cellIs" dxfId="4125" priority="1802" stopIfTrue="1" operator="greaterThan">
      <formula>0</formula>
    </cfRule>
  </conditionalFormatting>
  <conditionalFormatting sqref="P57:Q57">
    <cfRule type="cellIs" dxfId="4124" priority="1799" stopIfTrue="1" operator="lessThan">
      <formula>0</formula>
    </cfRule>
    <cfRule type="cellIs" dxfId="4123" priority="1800" stopIfTrue="1" operator="greaterThan">
      <formula>0</formula>
    </cfRule>
  </conditionalFormatting>
  <conditionalFormatting sqref="P57:Q57">
    <cfRule type="cellIs" dxfId="4122" priority="1797" stopIfTrue="1" operator="lessThan">
      <formula>0</formula>
    </cfRule>
    <cfRule type="cellIs" dxfId="4121" priority="1798" stopIfTrue="1" operator="greaterThan">
      <formula>0</formula>
    </cfRule>
  </conditionalFormatting>
  <conditionalFormatting sqref="P57:Q57">
    <cfRule type="cellIs" dxfId="4120" priority="1795" stopIfTrue="1" operator="lessThan">
      <formula>0</formula>
    </cfRule>
    <cfRule type="cellIs" dxfId="4119" priority="1796" stopIfTrue="1" operator="greaterThan">
      <formula>0</formula>
    </cfRule>
  </conditionalFormatting>
  <conditionalFormatting sqref="P57:Q57">
    <cfRule type="cellIs" dxfId="4118" priority="1793" stopIfTrue="1" operator="lessThan">
      <formula>0</formula>
    </cfRule>
    <cfRule type="cellIs" dxfId="4117" priority="1794" stopIfTrue="1" operator="greaterThan">
      <formula>0</formula>
    </cfRule>
  </conditionalFormatting>
  <conditionalFormatting sqref="P57:Q57">
    <cfRule type="cellIs" dxfId="4116" priority="1791" stopIfTrue="1" operator="lessThan">
      <formula>0</formula>
    </cfRule>
    <cfRule type="cellIs" dxfId="4115" priority="1792" stopIfTrue="1" operator="greaterThan">
      <formula>0</formula>
    </cfRule>
  </conditionalFormatting>
  <conditionalFormatting sqref="P57:Q57">
    <cfRule type="cellIs" dxfId="4114" priority="1789" stopIfTrue="1" operator="lessThan">
      <formula>0</formula>
    </cfRule>
    <cfRule type="cellIs" dxfId="4113" priority="1790" stopIfTrue="1" operator="greaterThan">
      <formula>0</formula>
    </cfRule>
  </conditionalFormatting>
  <conditionalFormatting sqref="P57:Q57">
    <cfRule type="cellIs" dxfId="4112" priority="1787" stopIfTrue="1" operator="lessThan">
      <formula>0</formula>
    </cfRule>
    <cfRule type="cellIs" dxfId="4111" priority="1788" stopIfTrue="1" operator="greaterThan">
      <formula>0</formula>
    </cfRule>
  </conditionalFormatting>
  <conditionalFormatting sqref="P57:Q57">
    <cfRule type="cellIs" dxfId="4110" priority="1785" stopIfTrue="1" operator="lessThan">
      <formula>0</formula>
    </cfRule>
    <cfRule type="cellIs" dxfId="4109" priority="1786" stopIfTrue="1" operator="greaterThan">
      <formula>0</formula>
    </cfRule>
  </conditionalFormatting>
  <conditionalFormatting sqref="P57:Q57">
    <cfRule type="cellIs" dxfId="4108" priority="1783" stopIfTrue="1" operator="lessThan">
      <formula>0</formula>
    </cfRule>
    <cfRule type="cellIs" dxfId="4107" priority="1784" stopIfTrue="1" operator="greaterThan">
      <formula>0</formula>
    </cfRule>
  </conditionalFormatting>
  <conditionalFormatting sqref="P57:Q57">
    <cfRule type="cellIs" dxfId="4106" priority="1781" stopIfTrue="1" operator="lessThan">
      <formula>0</formula>
    </cfRule>
    <cfRule type="cellIs" dxfId="4105" priority="1782" stopIfTrue="1" operator="greaterThan">
      <formula>0</formula>
    </cfRule>
  </conditionalFormatting>
  <conditionalFormatting sqref="P57:Q57">
    <cfRule type="cellIs" dxfId="4104" priority="1779" stopIfTrue="1" operator="lessThan">
      <formula>0</formula>
    </cfRule>
    <cfRule type="cellIs" dxfId="4103" priority="1780" stopIfTrue="1" operator="greaterThan">
      <formula>0</formula>
    </cfRule>
  </conditionalFormatting>
  <conditionalFormatting sqref="P57:Q57">
    <cfRule type="cellIs" dxfId="4102" priority="1777" stopIfTrue="1" operator="lessThan">
      <formula>0</formula>
    </cfRule>
    <cfRule type="cellIs" dxfId="4101" priority="1778" stopIfTrue="1" operator="greaterThan">
      <formula>0</formula>
    </cfRule>
  </conditionalFormatting>
  <conditionalFormatting sqref="P57:Q57">
    <cfRule type="cellIs" dxfId="4100" priority="1775" stopIfTrue="1" operator="lessThan">
      <formula>0</formula>
    </cfRule>
    <cfRule type="cellIs" dxfId="4099" priority="1776" stopIfTrue="1" operator="greaterThan">
      <formula>0</formula>
    </cfRule>
  </conditionalFormatting>
  <conditionalFormatting sqref="P57:Q57">
    <cfRule type="cellIs" dxfId="4098" priority="1773" stopIfTrue="1" operator="lessThan">
      <formula>0</formula>
    </cfRule>
    <cfRule type="cellIs" dxfId="4097" priority="1774" stopIfTrue="1" operator="greaterThan">
      <formula>0</formula>
    </cfRule>
  </conditionalFormatting>
  <conditionalFormatting sqref="P59:Q59">
    <cfRule type="cellIs" dxfId="4096" priority="1771" stopIfTrue="1" operator="lessThan">
      <formula>0</formula>
    </cfRule>
    <cfRule type="cellIs" dxfId="4095" priority="1772" stopIfTrue="1" operator="greaterThan">
      <formula>0</formula>
    </cfRule>
  </conditionalFormatting>
  <conditionalFormatting sqref="P59:Q59">
    <cfRule type="cellIs" dxfId="4094" priority="1769" stopIfTrue="1" operator="lessThan">
      <formula>0</formula>
    </cfRule>
    <cfRule type="cellIs" dxfId="4093" priority="1770" stopIfTrue="1" operator="greaterThan">
      <formula>0</formula>
    </cfRule>
  </conditionalFormatting>
  <conditionalFormatting sqref="P59:Q59">
    <cfRule type="cellIs" dxfId="4092" priority="1767" stopIfTrue="1" operator="lessThan">
      <formula>0</formula>
    </cfRule>
    <cfRule type="cellIs" dxfId="4091" priority="1768" stopIfTrue="1" operator="greaterThan">
      <formula>0</formula>
    </cfRule>
  </conditionalFormatting>
  <conditionalFormatting sqref="P59:Q59">
    <cfRule type="cellIs" dxfId="4090" priority="1765" stopIfTrue="1" operator="lessThan">
      <formula>0</formula>
    </cfRule>
    <cfRule type="cellIs" dxfId="4089" priority="1766" stopIfTrue="1" operator="greaterThan">
      <formula>0</formula>
    </cfRule>
  </conditionalFormatting>
  <conditionalFormatting sqref="P59:Q59">
    <cfRule type="cellIs" dxfId="4088" priority="1763" stopIfTrue="1" operator="lessThan">
      <formula>0</formula>
    </cfRule>
    <cfRule type="cellIs" dxfId="4087" priority="1764" stopIfTrue="1" operator="greaterThan">
      <formula>0</formula>
    </cfRule>
  </conditionalFormatting>
  <conditionalFormatting sqref="P59:Q59">
    <cfRule type="cellIs" dxfId="4086" priority="1761" stopIfTrue="1" operator="lessThan">
      <formula>0</formula>
    </cfRule>
    <cfRule type="cellIs" dxfId="4085" priority="1762" stopIfTrue="1" operator="greaterThan">
      <formula>0</formula>
    </cfRule>
  </conditionalFormatting>
  <conditionalFormatting sqref="P59:Q59">
    <cfRule type="cellIs" dxfId="4084" priority="1759" stopIfTrue="1" operator="lessThan">
      <formula>0</formula>
    </cfRule>
    <cfRule type="cellIs" dxfId="4083" priority="1760" stopIfTrue="1" operator="greaterThan">
      <formula>0</formula>
    </cfRule>
  </conditionalFormatting>
  <conditionalFormatting sqref="P59:Q59">
    <cfRule type="cellIs" dxfId="4082" priority="1757" stopIfTrue="1" operator="lessThan">
      <formula>0</formula>
    </cfRule>
    <cfRule type="cellIs" dxfId="4081" priority="1758" stopIfTrue="1" operator="greaterThan">
      <formula>0</formula>
    </cfRule>
  </conditionalFormatting>
  <conditionalFormatting sqref="P59:Q59">
    <cfRule type="cellIs" dxfId="4080" priority="1755" stopIfTrue="1" operator="lessThan">
      <formula>0</formula>
    </cfRule>
    <cfRule type="cellIs" dxfId="4079" priority="1756" stopIfTrue="1" operator="greaterThan">
      <formula>0</formula>
    </cfRule>
  </conditionalFormatting>
  <conditionalFormatting sqref="P59:Q59">
    <cfRule type="cellIs" dxfId="4078" priority="1753" stopIfTrue="1" operator="lessThan">
      <formula>0</formula>
    </cfRule>
    <cfRule type="cellIs" dxfId="4077" priority="1754" stopIfTrue="1" operator="greaterThan">
      <formula>0</formula>
    </cfRule>
  </conditionalFormatting>
  <conditionalFormatting sqref="P59:Q59">
    <cfRule type="cellIs" dxfId="4076" priority="1751" stopIfTrue="1" operator="lessThan">
      <formula>0</formula>
    </cfRule>
    <cfRule type="cellIs" dxfId="4075" priority="1752" stopIfTrue="1" operator="greaterThan">
      <formula>0</formula>
    </cfRule>
  </conditionalFormatting>
  <conditionalFormatting sqref="P59:Q59">
    <cfRule type="cellIs" dxfId="4074" priority="1749" stopIfTrue="1" operator="lessThan">
      <formula>0</formula>
    </cfRule>
    <cfRule type="cellIs" dxfId="4073" priority="1750" stopIfTrue="1" operator="greaterThan">
      <formula>0</formula>
    </cfRule>
  </conditionalFormatting>
  <conditionalFormatting sqref="P59:Q59">
    <cfRule type="cellIs" dxfId="4072" priority="1747" stopIfTrue="1" operator="lessThan">
      <formula>0</formula>
    </cfRule>
    <cfRule type="cellIs" dxfId="4071" priority="1748" stopIfTrue="1" operator="greaterThan">
      <formula>0</formula>
    </cfRule>
  </conditionalFormatting>
  <conditionalFormatting sqref="P59:Q59">
    <cfRule type="cellIs" dxfId="4070" priority="1745" stopIfTrue="1" operator="lessThan">
      <formula>0</formula>
    </cfRule>
    <cfRule type="cellIs" dxfId="4069" priority="1746" stopIfTrue="1" operator="greaterThan">
      <formula>0</formula>
    </cfRule>
  </conditionalFormatting>
  <conditionalFormatting sqref="P59:Q59">
    <cfRule type="cellIs" dxfId="4068" priority="1743" stopIfTrue="1" operator="lessThan">
      <formula>0</formula>
    </cfRule>
    <cfRule type="cellIs" dxfId="4067" priority="1744" stopIfTrue="1" operator="greaterThan">
      <formula>0</formula>
    </cfRule>
  </conditionalFormatting>
  <conditionalFormatting sqref="P59:Q59">
    <cfRule type="cellIs" dxfId="4066" priority="1741" stopIfTrue="1" operator="lessThan">
      <formula>0</formula>
    </cfRule>
    <cfRule type="cellIs" dxfId="4065" priority="1742" stopIfTrue="1" operator="greaterThan">
      <formula>0</formula>
    </cfRule>
  </conditionalFormatting>
  <conditionalFormatting sqref="P59:Q59">
    <cfRule type="cellIs" dxfId="4064" priority="1739" stopIfTrue="1" operator="lessThan">
      <formula>0</formula>
    </cfRule>
    <cfRule type="cellIs" dxfId="4063" priority="1740" stopIfTrue="1" operator="greaterThan">
      <formula>0</formula>
    </cfRule>
  </conditionalFormatting>
  <conditionalFormatting sqref="P59:Q59">
    <cfRule type="cellIs" dxfId="4062" priority="1737" stopIfTrue="1" operator="lessThan">
      <formula>0</formula>
    </cfRule>
    <cfRule type="cellIs" dxfId="4061" priority="1738" stopIfTrue="1" operator="greaterThan">
      <formula>0</formula>
    </cfRule>
  </conditionalFormatting>
  <conditionalFormatting sqref="P59:Q59">
    <cfRule type="cellIs" dxfId="4060" priority="1735" stopIfTrue="1" operator="lessThan">
      <formula>0</formula>
    </cfRule>
    <cfRule type="cellIs" dxfId="4059" priority="1736" stopIfTrue="1" operator="greaterThan">
      <formula>0</formula>
    </cfRule>
  </conditionalFormatting>
  <conditionalFormatting sqref="P59:Q59">
    <cfRule type="cellIs" dxfId="4058" priority="1733" stopIfTrue="1" operator="lessThan">
      <formula>0</formula>
    </cfRule>
    <cfRule type="cellIs" dxfId="4057" priority="1734" stopIfTrue="1" operator="greaterThan">
      <formula>0</formula>
    </cfRule>
  </conditionalFormatting>
  <conditionalFormatting sqref="P61:Q61">
    <cfRule type="cellIs" dxfId="4056" priority="1731" stopIfTrue="1" operator="lessThan">
      <formula>0</formula>
    </cfRule>
    <cfRule type="cellIs" dxfId="4055" priority="1732" stopIfTrue="1" operator="greaterThan">
      <formula>0</formula>
    </cfRule>
  </conditionalFormatting>
  <conditionalFormatting sqref="P61:Q61">
    <cfRule type="cellIs" dxfId="4054" priority="1729" stopIfTrue="1" operator="lessThan">
      <formula>0</formula>
    </cfRule>
    <cfRule type="cellIs" dxfId="4053" priority="1730" stopIfTrue="1" operator="greaterThan">
      <formula>0</formula>
    </cfRule>
  </conditionalFormatting>
  <conditionalFormatting sqref="P61:Q61">
    <cfRule type="cellIs" dxfId="4052" priority="1727" stopIfTrue="1" operator="lessThan">
      <formula>0</formula>
    </cfRule>
    <cfRule type="cellIs" dxfId="4051" priority="1728" stopIfTrue="1" operator="greaterThan">
      <formula>0</formula>
    </cfRule>
  </conditionalFormatting>
  <conditionalFormatting sqref="P61:Q61">
    <cfRule type="cellIs" dxfId="4050" priority="1725" stopIfTrue="1" operator="lessThan">
      <formula>0</formula>
    </cfRule>
    <cfRule type="cellIs" dxfId="4049" priority="1726" stopIfTrue="1" operator="greaterThan">
      <formula>0</formula>
    </cfRule>
  </conditionalFormatting>
  <conditionalFormatting sqref="P61:Q61">
    <cfRule type="cellIs" dxfId="4048" priority="1723" stopIfTrue="1" operator="lessThan">
      <formula>0</formula>
    </cfRule>
    <cfRule type="cellIs" dxfId="4047" priority="1724" stopIfTrue="1" operator="greaterThan">
      <formula>0</formula>
    </cfRule>
  </conditionalFormatting>
  <conditionalFormatting sqref="P61:Q61">
    <cfRule type="cellIs" dxfId="4046" priority="1721" stopIfTrue="1" operator="lessThan">
      <formula>0</formula>
    </cfRule>
    <cfRule type="cellIs" dxfId="4045" priority="1722" stopIfTrue="1" operator="greaterThan">
      <formula>0</formula>
    </cfRule>
  </conditionalFormatting>
  <conditionalFormatting sqref="P61:Q61">
    <cfRule type="cellIs" dxfId="4044" priority="1719" stopIfTrue="1" operator="lessThan">
      <formula>0</formula>
    </cfRule>
    <cfRule type="cellIs" dxfId="4043" priority="1720" stopIfTrue="1" operator="greaterThan">
      <formula>0</formula>
    </cfRule>
  </conditionalFormatting>
  <conditionalFormatting sqref="P61:Q61">
    <cfRule type="cellIs" dxfId="4042" priority="1717" stopIfTrue="1" operator="lessThan">
      <formula>0</formula>
    </cfRule>
    <cfRule type="cellIs" dxfId="4041" priority="1718" stopIfTrue="1" operator="greaterThan">
      <formula>0</formula>
    </cfRule>
  </conditionalFormatting>
  <conditionalFormatting sqref="P61:Q61">
    <cfRule type="cellIs" dxfId="4040" priority="1715" stopIfTrue="1" operator="lessThan">
      <formula>0</formula>
    </cfRule>
    <cfRule type="cellIs" dxfId="4039" priority="1716" stopIfTrue="1" operator="greaterThan">
      <formula>0</formula>
    </cfRule>
  </conditionalFormatting>
  <conditionalFormatting sqref="P61:Q61">
    <cfRule type="cellIs" dxfId="4038" priority="1713" stopIfTrue="1" operator="lessThan">
      <formula>0</formula>
    </cfRule>
    <cfRule type="cellIs" dxfId="4037" priority="1714" stopIfTrue="1" operator="greaterThan">
      <formula>0</formula>
    </cfRule>
  </conditionalFormatting>
  <conditionalFormatting sqref="P61:Q61">
    <cfRule type="cellIs" dxfId="4036" priority="1711" stopIfTrue="1" operator="lessThan">
      <formula>0</formula>
    </cfRule>
    <cfRule type="cellIs" dxfId="4035" priority="1712" stopIfTrue="1" operator="greaterThan">
      <formula>0</formula>
    </cfRule>
  </conditionalFormatting>
  <conditionalFormatting sqref="P61:Q61">
    <cfRule type="cellIs" dxfId="4034" priority="1709" stopIfTrue="1" operator="lessThan">
      <formula>0</formula>
    </cfRule>
    <cfRule type="cellIs" dxfId="4033" priority="1710" stopIfTrue="1" operator="greaterThan">
      <formula>0</formula>
    </cfRule>
  </conditionalFormatting>
  <conditionalFormatting sqref="P61:Q61">
    <cfRule type="cellIs" dxfId="4032" priority="1707" stopIfTrue="1" operator="lessThan">
      <formula>0</formula>
    </cfRule>
    <cfRule type="cellIs" dxfId="4031" priority="1708" stopIfTrue="1" operator="greaterThan">
      <formula>0</formula>
    </cfRule>
  </conditionalFormatting>
  <conditionalFormatting sqref="P61:Q61">
    <cfRule type="cellIs" dxfId="4030" priority="1705" stopIfTrue="1" operator="lessThan">
      <formula>0</formula>
    </cfRule>
    <cfRule type="cellIs" dxfId="4029" priority="1706" stopIfTrue="1" operator="greaterThan">
      <formula>0</formula>
    </cfRule>
  </conditionalFormatting>
  <conditionalFormatting sqref="P61:Q61">
    <cfRule type="cellIs" dxfId="4028" priority="1703" stopIfTrue="1" operator="lessThan">
      <formula>0</formula>
    </cfRule>
    <cfRule type="cellIs" dxfId="4027" priority="1704" stopIfTrue="1" operator="greaterThan">
      <formula>0</formula>
    </cfRule>
  </conditionalFormatting>
  <conditionalFormatting sqref="P61:Q61">
    <cfRule type="cellIs" dxfId="4026" priority="1701" stopIfTrue="1" operator="lessThan">
      <formula>0</formula>
    </cfRule>
    <cfRule type="cellIs" dxfId="4025" priority="1702" stopIfTrue="1" operator="greaterThan">
      <formula>0</formula>
    </cfRule>
  </conditionalFormatting>
  <conditionalFormatting sqref="P61:Q61">
    <cfRule type="cellIs" dxfId="4024" priority="1699" stopIfTrue="1" operator="lessThan">
      <formula>0</formula>
    </cfRule>
    <cfRule type="cellIs" dxfId="4023" priority="1700" stopIfTrue="1" operator="greaterThan">
      <formula>0</formula>
    </cfRule>
  </conditionalFormatting>
  <conditionalFormatting sqref="P61:Q61">
    <cfRule type="cellIs" dxfId="4022" priority="1697" stopIfTrue="1" operator="lessThan">
      <formula>0</formula>
    </cfRule>
    <cfRule type="cellIs" dxfId="4021" priority="1698" stopIfTrue="1" operator="greaterThan">
      <formula>0</formula>
    </cfRule>
  </conditionalFormatting>
  <conditionalFormatting sqref="P61:Q61">
    <cfRule type="cellIs" dxfId="4020" priority="1695" stopIfTrue="1" operator="lessThan">
      <formula>0</formula>
    </cfRule>
    <cfRule type="cellIs" dxfId="4019" priority="1696" stopIfTrue="1" operator="greaterThan">
      <formula>0</formula>
    </cfRule>
  </conditionalFormatting>
  <conditionalFormatting sqref="P61:Q61">
    <cfRule type="cellIs" dxfId="4018" priority="1693" stopIfTrue="1" operator="lessThan">
      <formula>0</formula>
    </cfRule>
    <cfRule type="cellIs" dxfId="4017" priority="1694" stopIfTrue="1" operator="greaterThan">
      <formula>0</formula>
    </cfRule>
  </conditionalFormatting>
  <conditionalFormatting sqref="P63:Q63">
    <cfRule type="cellIs" dxfId="4016" priority="1691" stopIfTrue="1" operator="lessThan">
      <formula>0</formula>
    </cfRule>
    <cfRule type="cellIs" dxfId="4015" priority="1692" stopIfTrue="1" operator="greaterThan">
      <formula>0</formula>
    </cfRule>
  </conditionalFormatting>
  <conditionalFormatting sqref="P63:Q63">
    <cfRule type="cellIs" dxfId="4014" priority="1689" stopIfTrue="1" operator="lessThan">
      <formula>0</formula>
    </cfRule>
    <cfRule type="cellIs" dxfId="4013" priority="1690" stopIfTrue="1" operator="greaterThan">
      <formula>0</formula>
    </cfRule>
  </conditionalFormatting>
  <conditionalFormatting sqref="P63:Q63">
    <cfRule type="cellIs" dxfId="4012" priority="1687" stopIfTrue="1" operator="lessThan">
      <formula>0</formula>
    </cfRule>
    <cfRule type="cellIs" dxfId="4011" priority="1688" stopIfTrue="1" operator="greaterThan">
      <formula>0</formula>
    </cfRule>
  </conditionalFormatting>
  <conditionalFormatting sqref="P63:Q63">
    <cfRule type="cellIs" dxfId="4010" priority="1685" stopIfTrue="1" operator="lessThan">
      <formula>0</formula>
    </cfRule>
    <cfRule type="cellIs" dxfId="4009" priority="1686" stopIfTrue="1" operator="greaterThan">
      <formula>0</formula>
    </cfRule>
  </conditionalFormatting>
  <conditionalFormatting sqref="P63:Q63">
    <cfRule type="cellIs" dxfId="4008" priority="1683" stopIfTrue="1" operator="lessThan">
      <formula>0</formula>
    </cfRule>
    <cfRule type="cellIs" dxfId="4007" priority="1684" stopIfTrue="1" operator="greaterThan">
      <formula>0</formula>
    </cfRule>
  </conditionalFormatting>
  <conditionalFormatting sqref="P63:Q63">
    <cfRule type="cellIs" dxfId="4006" priority="1681" stopIfTrue="1" operator="lessThan">
      <formula>0</formula>
    </cfRule>
    <cfRule type="cellIs" dxfId="4005" priority="1682" stopIfTrue="1" operator="greaterThan">
      <formula>0</formula>
    </cfRule>
  </conditionalFormatting>
  <conditionalFormatting sqref="P63:Q63">
    <cfRule type="cellIs" dxfId="4004" priority="1679" stopIfTrue="1" operator="lessThan">
      <formula>0</formula>
    </cfRule>
    <cfRule type="cellIs" dxfId="4003" priority="1680" stopIfTrue="1" operator="greaterThan">
      <formula>0</formula>
    </cfRule>
  </conditionalFormatting>
  <conditionalFormatting sqref="P63:Q63">
    <cfRule type="cellIs" dxfId="4002" priority="1677" stopIfTrue="1" operator="lessThan">
      <formula>0</formula>
    </cfRule>
    <cfRule type="cellIs" dxfId="4001" priority="1678" stopIfTrue="1" operator="greaterThan">
      <formula>0</formula>
    </cfRule>
  </conditionalFormatting>
  <conditionalFormatting sqref="P63:Q63">
    <cfRule type="cellIs" dxfId="4000" priority="1675" stopIfTrue="1" operator="lessThan">
      <formula>0</formula>
    </cfRule>
    <cfRule type="cellIs" dxfId="3999" priority="1676" stopIfTrue="1" operator="greaterThan">
      <formula>0</formula>
    </cfRule>
  </conditionalFormatting>
  <conditionalFormatting sqref="P63:Q63">
    <cfRule type="cellIs" dxfId="3998" priority="1673" stopIfTrue="1" operator="lessThan">
      <formula>0</formula>
    </cfRule>
    <cfRule type="cellIs" dxfId="3997" priority="1674" stopIfTrue="1" operator="greaterThan">
      <formula>0</formula>
    </cfRule>
  </conditionalFormatting>
  <conditionalFormatting sqref="P63:Q63">
    <cfRule type="cellIs" dxfId="3996" priority="1671" stopIfTrue="1" operator="lessThan">
      <formula>0</formula>
    </cfRule>
    <cfRule type="cellIs" dxfId="3995" priority="1672" stopIfTrue="1" operator="greaterThan">
      <formula>0</formula>
    </cfRule>
  </conditionalFormatting>
  <conditionalFormatting sqref="P63:Q63">
    <cfRule type="cellIs" dxfId="3994" priority="1669" stopIfTrue="1" operator="lessThan">
      <formula>0</formula>
    </cfRule>
    <cfRule type="cellIs" dxfId="3993" priority="1670" stopIfTrue="1" operator="greaterThan">
      <formula>0</formula>
    </cfRule>
  </conditionalFormatting>
  <conditionalFormatting sqref="P63:Q63">
    <cfRule type="cellIs" dxfId="3992" priority="1667" stopIfTrue="1" operator="lessThan">
      <formula>0</formula>
    </cfRule>
    <cfRule type="cellIs" dxfId="3991" priority="1668" stopIfTrue="1" operator="greaterThan">
      <formula>0</formula>
    </cfRule>
  </conditionalFormatting>
  <conditionalFormatting sqref="P63:Q63">
    <cfRule type="cellIs" dxfId="3990" priority="1665" stopIfTrue="1" operator="lessThan">
      <formula>0</formula>
    </cfRule>
    <cfRule type="cellIs" dxfId="3989" priority="1666" stopIfTrue="1" operator="greaterThan">
      <formula>0</formula>
    </cfRule>
  </conditionalFormatting>
  <conditionalFormatting sqref="P63:Q63">
    <cfRule type="cellIs" dxfId="3988" priority="1663" stopIfTrue="1" operator="lessThan">
      <formula>0</formula>
    </cfRule>
    <cfRule type="cellIs" dxfId="3987" priority="1664" stopIfTrue="1" operator="greaterThan">
      <formula>0</formula>
    </cfRule>
  </conditionalFormatting>
  <conditionalFormatting sqref="P63:Q63">
    <cfRule type="cellIs" dxfId="3986" priority="1661" stopIfTrue="1" operator="lessThan">
      <formula>0</formula>
    </cfRule>
    <cfRule type="cellIs" dxfId="3985" priority="1662" stopIfTrue="1" operator="greaterThan">
      <formula>0</formula>
    </cfRule>
  </conditionalFormatting>
  <conditionalFormatting sqref="P63:Q63">
    <cfRule type="cellIs" dxfId="3984" priority="1659" stopIfTrue="1" operator="lessThan">
      <formula>0</formula>
    </cfRule>
    <cfRule type="cellIs" dxfId="3983" priority="1660" stopIfTrue="1" operator="greaterThan">
      <formula>0</formula>
    </cfRule>
  </conditionalFormatting>
  <conditionalFormatting sqref="P63:Q63">
    <cfRule type="cellIs" dxfId="3982" priority="1657" stopIfTrue="1" operator="lessThan">
      <formula>0</formula>
    </cfRule>
    <cfRule type="cellIs" dxfId="3981" priority="1658" stopIfTrue="1" operator="greaterThan">
      <formula>0</formula>
    </cfRule>
  </conditionalFormatting>
  <conditionalFormatting sqref="P63:Q63">
    <cfRule type="cellIs" dxfId="3980" priority="1655" stopIfTrue="1" operator="lessThan">
      <formula>0</formula>
    </cfRule>
    <cfRule type="cellIs" dxfId="3979" priority="1656" stopIfTrue="1" operator="greaterThan">
      <formula>0</formula>
    </cfRule>
  </conditionalFormatting>
  <conditionalFormatting sqref="P63:Q63">
    <cfRule type="cellIs" dxfId="3978" priority="1653" stopIfTrue="1" operator="lessThan">
      <formula>0</formula>
    </cfRule>
    <cfRule type="cellIs" dxfId="3977" priority="1654" stopIfTrue="1" operator="greaterThan">
      <formula>0</formula>
    </cfRule>
  </conditionalFormatting>
  <conditionalFormatting sqref="P65:Q65">
    <cfRule type="cellIs" dxfId="3976" priority="1651" stopIfTrue="1" operator="lessThan">
      <formula>0</formula>
    </cfRule>
    <cfRule type="cellIs" dxfId="3975" priority="1652" stopIfTrue="1" operator="greaterThan">
      <formula>0</formula>
    </cfRule>
  </conditionalFormatting>
  <conditionalFormatting sqref="P65:Q65">
    <cfRule type="cellIs" dxfId="3974" priority="1649" stopIfTrue="1" operator="lessThan">
      <formula>0</formula>
    </cfRule>
    <cfRule type="cellIs" dxfId="3973" priority="1650" stopIfTrue="1" operator="greaterThan">
      <formula>0</formula>
    </cfRule>
  </conditionalFormatting>
  <conditionalFormatting sqref="P65:Q65">
    <cfRule type="cellIs" dxfId="3972" priority="1647" stopIfTrue="1" operator="lessThan">
      <formula>0</formula>
    </cfRule>
    <cfRule type="cellIs" dxfId="3971" priority="1648" stopIfTrue="1" operator="greaterThan">
      <formula>0</formula>
    </cfRule>
  </conditionalFormatting>
  <conditionalFormatting sqref="P65:Q65">
    <cfRule type="cellIs" dxfId="3970" priority="1645" stopIfTrue="1" operator="lessThan">
      <formula>0</formula>
    </cfRule>
    <cfRule type="cellIs" dxfId="3969" priority="1646" stopIfTrue="1" operator="greaterThan">
      <formula>0</formula>
    </cfRule>
  </conditionalFormatting>
  <conditionalFormatting sqref="P65:Q65">
    <cfRule type="cellIs" dxfId="3968" priority="1643" stopIfTrue="1" operator="lessThan">
      <formula>0</formula>
    </cfRule>
    <cfRule type="cellIs" dxfId="3967" priority="1644" stopIfTrue="1" operator="greaterThan">
      <formula>0</formula>
    </cfRule>
  </conditionalFormatting>
  <conditionalFormatting sqref="P65:Q65">
    <cfRule type="cellIs" dxfId="3966" priority="1641" stopIfTrue="1" operator="lessThan">
      <formula>0</formula>
    </cfRule>
    <cfRule type="cellIs" dxfId="3965" priority="1642" stopIfTrue="1" operator="greaterThan">
      <formula>0</formula>
    </cfRule>
  </conditionalFormatting>
  <conditionalFormatting sqref="P65:Q65">
    <cfRule type="cellIs" dxfId="3964" priority="1639" stopIfTrue="1" operator="lessThan">
      <formula>0</formula>
    </cfRule>
    <cfRule type="cellIs" dxfId="3963" priority="1640" stopIfTrue="1" operator="greaterThan">
      <formula>0</formula>
    </cfRule>
  </conditionalFormatting>
  <conditionalFormatting sqref="P65:Q65">
    <cfRule type="cellIs" dxfId="3962" priority="1637" stopIfTrue="1" operator="lessThan">
      <formula>0</formula>
    </cfRule>
    <cfRule type="cellIs" dxfId="3961" priority="1638" stopIfTrue="1" operator="greaterThan">
      <formula>0</formula>
    </cfRule>
  </conditionalFormatting>
  <conditionalFormatting sqref="P65:Q65">
    <cfRule type="cellIs" dxfId="3960" priority="1635" stopIfTrue="1" operator="lessThan">
      <formula>0</formula>
    </cfRule>
    <cfRule type="cellIs" dxfId="3959" priority="1636" stopIfTrue="1" operator="greaterThan">
      <formula>0</formula>
    </cfRule>
  </conditionalFormatting>
  <conditionalFormatting sqref="P65:Q65">
    <cfRule type="cellIs" dxfId="3958" priority="1633" stopIfTrue="1" operator="lessThan">
      <formula>0</formula>
    </cfRule>
    <cfRule type="cellIs" dxfId="3957" priority="1634" stopIfTrue="1" operator="greaterThan">
      <formula>0</formula>
    </cfRule>
  </conditionalFormatting>
  <conditionalFormatting sqref="P65:Q65">
    <cfRule type="cellIs" dxfId="3956" priority="1631" stopIfTrue="1" operator="lessThan">
      <formula>0</formula>
    </cfRule>
    <cfRule type="cellIs" dxfId="3955" priority="1632" stopIfTrue="1" operator="greaterThan">
      <formula>0</formula>
    </cfRule>
  </conditionalFormatting>
  <conditionalFormatting sqref="P65:Q65">
    <cfRule type="cellIs" dxfId="3954" priority="1629" stopIfTrue="1" operator="lessThan">
      <formula>0</formula>
    </cfRule>
    <cfRule type="cellIs" dxfId="3953" priority="1630" stopIfTrue="1" operator="greaterThan">
      <formula>0</formula>
    </cfRule>
  </conditionalFormatting>
  <conditionalFormatting sqref="P65:Q65">
    <cfRule type="cellIs" dxfId="3952" priority="1627" stopIfTrue="1" operator="lessThan">
      <formula>0</formula>
    </cfRule>
    <cfRule type="cellIs" dxfId="3951" priority="1628" stopIfTrue="1" operator="greaterThan">
      <formula>0</formula>
    </cfRule>
  </conditionalFormatting>
  <conditionalFormatting sqref="P65:Q65">
    <cfRule type="cellIs" dxfId="3950" priority="1625" stopIfTrue="1" operator="lessThan">
      <formula>0</formula>
    </cfRule>
    <cfRule type="cellIs" dxfId="3949" priority="1626" stopIfTrue="1" operator="greaterThan">
      <formula>0</formula>
    </cfRule>
  </conditionalFormatting>
  <conditionalFormatting sqref="P65:Q65">
    <cfRule type="cellIs" dxfId="3948" priority="1623" stopIfTrue="1" operator="lessThan">
      <formula>0</formula>
    </cfRule>
    <cfRule type="cellIs" dxfId="3947" priority="1624" stopIfTrue="1" operator="greaterThan">
      <formula>0</formula>
    </cfRule>
  </conditionalFormatting>
  <conditionalFormatting sqref="P65:Q65">
    <cfRule type="cellIs" dxfId="3946" priority="1621" stopIfTrue="1" operator="lessThan">
      <formula>0</formula>
    </cfRule>
    <cfRule type="cellIs" dxfId="3945" priority="1622" stopIfTrue="1" operator="greaterThan">
      <formula>0</formula>
    </cfRule>
  </conditionalFormatting>
  <conditionalFormatting sqref="P65:Q65">
    <cfRule type="cellIs" dxfId="3944" priority="1619" stopIfTrue="1" operator="lessThan">
      <formula>0</formula>
    </cfRule>
    <cfRule type="cellIs" dxfId="3943" priority="1620" stopIfTrue="1" operator="greaterThan">
      <formula>0</formula>
    </cfRule>
  </conditionalFormatting>
  <conditionalFormatting sqref="P65:Q65">
    <cfRule type="cellIs" dxfId="3942" priority="1617" stopIfTrue="1" operator="lessThan">
      <formula>0</formula>
    </cfRule>
    <cfRule type="cellIs" dxfId="3941" priority="1618" stopIfTrue="1" operator="greaterThan">
      <formula>0</formula>
    </cfRule>
  </conditionalFormatting>
  <conditionalFormatting sqref="P65:Q65">
    <cfRule type="cellIs" dxfId="3940" priority="1615" stopIfTrue="1" operator="lessThan">
      <formula>0</formula>
    </cfRule>
    <cfRule type="cellIs" dxfId="3939" priority="1616" stopIfTrue="1" operator="greaterThan">
      <formula>0</formula>
    </cfRule>
  </conditionalFormatting>
  <conditionalFormatting sqref="P65:Q65">
    <cfRule type="cellIs" dxfId="3938" priority="1613" stopIfTrue="1" operator="lessThan">
      <formula>0</formula>
    </cfRule>
    <cfRule type="cellIs" dxfId="3937" priority="1614" stopIfTrue="1" operator="greaterThan">
      <formula>0</formula>
    </cfRule>
  </conditionalFormatting>
  <conditionalFormatting sqref="C6:C7">
    <cfRule type="cellIs" dxfId="3936" priority="1611" operator="equal">
      <formula>"N"</formula>
    </cfRule>
    <cfRule type="cellIs" dxfId="3935" priority="1612" operator="equal">
      <formula>"Y"</formula>
    </cfRule>
  </conditionalFormatting>
  <conditionalFormatting sqref="H7">
    <cfRule type="cellIs" dxfId="3934" priority="1609" operator="equal">
      <formula>"q"</formula>
    </cfRule>
  </conditionalFormatting>
  <conditionalFormatting sqref="C8:C9">
    <cfRule type="cellIs" dxfId="3933" priority="1607" operator="equal">
      <formula>"N"</formula>
    </cfRule>
    <cfRule type="cellIs" dxfId="3932" priority="1608" operator="equal">
      <formula>"Y"</formula>
    </cfRule>
  </conditionalFormatting>
  <conditionalFormatting sqref="H9">
    <cfRule type="cellIs" dxfId="3931" priority="1606" operator="equal">
      <formula>"q"</formula>
    </cfRule>
  </conditionalFormatting>
  <conditionalFormatting sqref="C10:C11">
    <cfRule type="cellIs" dxfId="3930" priority="1601" operator="equal">
      <formula>"N"</formula>
    </cfRule>
    <cfRule type="cellIs" dxfId="3929" priority="1602" operator="equal">
      <formula>"Y"</formula>
    </cfRule>
  </conditionalFormatting>
  <conditionalFormatting sqref="H11">
    <cfRule type="cellIs" dxfId="3928" priority="1599" operator="equal">
      <formula>"q"</formula>
    </cfRule>
  </conditionalFormatting>
  <conditionalFormatting sqref="C12:C13">
    <cfRule type="cellIs" dxfId="3927" priority="1597" operator="equal">
      <formula>"N"</formula>
    </cfRule>
    <cfRule type="cellIs" dxfId="3926" priority="1598" operator="equal">
      <formula>"Y"</formula>
    </cfRule>
  </conditionalFormatting>
  <conditionalFormatting sqref="H13">
    <cfRule type="cellIs" dxfId="3925" priority="1596" operator="equal">
      <formula>"q"</formula>
    </cfRule>
  </conditionalFormatting>
  <conditionalFormatting sqref="C14:C15">
    <cfRule type="cellIs" dxfId="3924" priority="1591" operator="equal">
      <formula>"N"</formula>
    </cfRule>
    <cfRule type="cellIs" dxfId="3923" priority="1592" operator="equal">
      <formula>"Y"</formula>
    </cfRule>
  </conditionalFormatting>
  <conditionalFormatting sqref="H15">
    <cfRule type="cellIs" dxfId="3922" priority="1590" operator="equal">
      <formula>"q"</formula>
    </cfRule>
  </conditionalFormatting>
  <conditionalFormatting sqref="C16:C17">
    <cfRule type="cellIs" dxfId="3921" priority="1585" operator="equal">
      <formula>"N"</formula>
    </cfRule>
    <cfRule type="cellIs" dxfId="3920" priority="1586" operator="equal">
      <formula>"Y"</formula>
    </cfRule>
  </conditionalFormatting>
  <conditionalFormatting sqref="H17">
    <cfRule type="cellIs" dxfId="3919" priority="1584" operator="equal">
      <formula>"q"</formula>
    </cfRule>
  </conditionalFormatting>
  <conditionalFormatting sqref="C18:C19">
    <cfRule type="cellIs" dxfId="3918" priority="1579" operator="equal">
      <formula>"N"</formula>
    </cfRule>
    <cfRule type="cellIs" dxfId="3917" priority="1580" operator="equal">
      <formula>"Y"</formula>
    </cfRule>
  </conditionalFormatting>
  <conditionalFormatting sqref="H19">
    <cfRule type="cellIs" dxfId="3916" priority="1578" operator="equal">
      <formula>"q"</formula>
    </cfRule>
  </conditionalFormatting>
  <conditionalFormatting sqref="C20:C21">
    <cfRule type="cellIs" dxfId="3915" priority="1573" operator="equal">
      <formula>"N"</formula>
    </cfRule>
    <cfRule type="cellIs" dxfId="3914" priority="1574" operator="equal">
      <formula>"Y"</formula>
    </cfRule>
  </conditionalFormatting>
  <conditionalFormatting sqref="H21">
    <cfRule type="cellIs" dxfId="3913" priority="1572" operator="equal">
      <formula>"q"</formula>
    </cfRule>
  </conditionalFormatting>
  <conditionalFormatting sqref="C22:C23">
    <cfRule type="cellIs" dxfId="3912" priority="1567" operator="equal">
      <formula>"N"</formula>
    </cfRule>
    <cfRule type="cellIs" dxfId="3911" priority="1568" operator="equal">
      <formula>"Y"</formula>
    </cfRule>
  </conditionalFormatting>
  <conditionalFormatting sqref="H23">
    <cfRule type="cellIs" dxfId="3910" priority="1566" operator="equal">
      <formula>"q"</formula>
    </cfRule>
  </conditionalFormatting>
  <conditionalFormatting sqref="C24:C25">
    <cfRule type="cellIs" dxfId="3909" priority="1561" operator="equal">
      <formula>"N"</formula>
    </cfRule>
    <cfRule type="cellIs" dxfId="3908" priority="1562" operator="equal">
      <formula>"Y"</formula>
    </cfRule>
  </conditionalFormatting>
  <conditionalFormatting sqref="H25">
    <cfRule type="cellIs" dxfId="3907" priority="1560" operator="equal">
      <formula>"q"</formula>
    </cfRule>
  </conditionalFormatting>
  <conditionalFormatting sqref="C28:C29">
    <cfRule type="cellIs" dxfId="3906" priority="1555" operator="equal">
      <formula>"N"</formula>
    </cfRule>
    <cfRule type="cellIs" dxfId="3905" priority="1556" operator="equal">
      <formula>"Y"</formula>
    </cfRule>
  </conditionalFormatting>
  <conditionalFormatting sqref="H29">
    <cfRule type="cellIs" dxfId="3904" priority="1554" operator="equal">
      <formula>"q"</formula>
    </cfRule>
  </conditionalFormatting>
  <conditionalFormatting sqref="C30:C31">
    <cfRule type="cellIs" dxfId="3903" priority="1549" operator="equal">
      <formula>"N"</formula>
    </cfRule>
    <cfRule type="cellIs" dxfId="3902" priority="1550" operator="equal">
      <formula>"Y"</formula>
    </cfRule>
  </conditionalFormatting>
  <conditionalFormatting sqref="H31">
    <cfRule type="cellIs" dxfId="3901" priority="1548" operator="equal">
      <formula>"q"</formula>
    </cfRule>
  </conditionalFormatting>
  <conditionalFormatting sqref="C32:C33">
    <cfRule type="cellIs" dxfId="3900" priority="1543" operator="equal">
      <formula>"N"</formula>
    </cfRule>
    <cfRule type="cellIs" dxfId="3899" priority="1544" operator="equal">
      <formula>"Y"</formula>
    </cfRule>
  </conditionalFormatting>
  <conditionalFormatting sqref="H33">
    <cfRule type="cellIs" dxfId="3898" priority="1542" operator="equal">
      <formula>"q"</formula>
    </cfRule>
  </conditionalFormatting>
  <conditionalFormatting sqref="C28:C29">
    <cfRule type="cellIs" dxfId="3897" priority="1537" operator="equal">
      <formula>"N"</formula>
    </cfRule>
    <cfRule type="cellIs" dxfId="3896" priority="1538" operator="equal">
      <formula>"Y"</formula>
    </cfRule>
  </conditionalFormatting>
  <conditionalFormatting sqref="H29">
    <cfRule type="cellIs" dxfId="3895" priority="1536" operator="equal">
      <formula>"q"</formula>
    </cfRule>
  </conditionalFormatting>
  <conditionalFormatting sqref="C30:C31">
    <cfRule type="cellIs" dxfId="3894" priority="1531" operator="equal">
      <formula>"N"</formula>
    </cfRule>
    <cfRule type="cellIs" dxfId="3893" priority="1532" operator="equal">
      <formula>"Y"</formula>
    </cfRule>
  </conditionalFormatting>
  <conditionalFormatting sqref="H31">
    <cfRule type="cellIs" dxfId="3892" priority="1530" operator="equal">
      <formula>"q"</formula>
    </cfRule>
  </conditionalFormatting>
  <conditionalFormatting sqref="C32:C33">
    <cfRule type="cellIs" dxfId="3891" priority="1525" operator="equal">
      <formula>"N"</formula>
    </cfRule>
    <cfRule type="cellIs" dxfId="3890" priority="1526" operator="equal">
      <formula>"Y"</formula>
    </cfRule>
  </conditionalFormatting>
  <conditionalFormatting sqref="H33">
    <cfRule type="cellIs" dxfId="3889" priority="1524" operator="equal">
      <formula>"q"</formula>
    </cfRule>
  </conditionalFormatting>
  <conditionalFormatting sqref="C34:C35">
    <cfRule type="cellIs" dxfId="3888" priority="1519" operator="equal">
      <formula>"N"</formula>
    </cfRule>
    <cfRule type="cellIs" dxfId="3887" priority="1520" operator="equal">
      <formula>"Y"</formula>
    </cfRule>
  </conditionalFormatting>
  <conditionalFormatting sqref="H35">
    <cfRule type="cellIs" dxfId="3886" priority="1518" operator="equal">
      <formula>"q"</formula>
    </cfRule>
  </conditionalFormatting>
  <conditionalFormatting sqref="C26:C27">
    <cfRule type="cellIs" dxfId="3885" priority="1513" operator="equal">
      <formula>"N"</formula>
    </cfRule>
    <cfRule type="cellIs" dxfId="3884" priority="1514" operator="equal">
      <formula>"Y"</formula>
    </cfRule>
  </conditionalFormatting>
  <conditionalFormatting sqref="H27">
    <cfRule type="cellIs" dxfId="3883" priority="1512" operator="equal">
      <formula>"q"</formula>
    </cfRule>
  </conditionalFormatting>
  <conditionalFormatting sqref="I7:L7">
    <cfRule type="cellIs" dxfId="3882" priority="1347" operator="equal">
      <formula>"?"</formula>
    </cfRule>
  </conditionalFormatting>
  <conditionalFormatting sqref="L7">
    <cfRule type="cellIs" dxfId="3881" priority="1346" operator="equal">
      <formula>"?"</formula>
    </cfRule>
  </conditionalFormatting>
  <conditionalFormatting sqref="K7">
    <cfRule type="cellIs" dxfId="3880" priority="1345" operator="equal">
      <formula>"?"</formula>
    </cfRule>
  </conditionalFormatting>
  <conditionalFormatting sqref="L7">
    <cfRule type="cellIs" dxfId="3879" priority="1344" operator="equal">
      <formula>"?"</formula>
    </cfRule>
  </conditionalFormatting>
  <conditionalFormatting sqref="M7:N7">
    <cfRule type="cellIs" dxfId="3878" priority="1343" operator="equal">
      <formula>"?"</formula>
    </cfRule>
  </conditionalFormatting>
  <conditionalFormatting sqref="M7:N7">
    <cfRule type="cellIs" dxfId="3877" priority="1342" operator="equal">
      <formula>"?"</formula>
    </cfRule>
  </conditionalFormatting>
  <conditionalFormatting sqref="M7:N7">
    <cfRule type="cellIs" dxfId="3876" priority="1341" operator="equal">
      <formula>"?"</formula>
    </cfRule>
  </conditionalFormatting>
  <conditionalFormatting sqref="M7:N7">
    <cfRule type="cellIs" dxfId="3875" priority="1340" operator="equal">
      <formula>"?"</formula>
    </cfRule>
  </conditionalFormatting>
  <conditionalFormatting sqref="I9:L9">
    <cfRule type="cellIs" dxfId="3874" priority="1339" operator="equal">
      <formula>"?"</formula>
    </cfRule>
  </conditionalFormatting>
  <conditionalFormatting sqref="I9:L9">
    <cfRule type="cellIs" dxfId="3873" priority="1338" operator="equal">
      <formula>"?"</formula>
    </cfRule>
  </conditionalFormatting>
  <conditionalFormatting sqref="I9:L9">
    <cfRule type="cellIs" dxfId="3872" priority="1337" operator="equal">
      <formula>"?"</formula>
    </cfRule>
  </conditionalFormatting>
  <conditionalFormatting sqref="L9">
    <cfRule type="cellIs" dxfId="3871" priority="1336" operator="equal">
      <formula>"?"</formula>
    </cfRule>
  </conditionalFormatting>
  <conditionalFormatting sqref="L9">
    <cfRule type="cellIs" dxfId="3870" priority="1335" operator="equal">
      <formula>"?"</formula>
    </cfRule>
  </conditionalFormatting>
  <conditionalFormatting sqref="L9">
    <cfRule type="cellIs" dxfId="3869" priority="1334" operator="equal">
      <formula>"?"</formula>
    </cfRule>
  </conditionalFormatting>
  <conditionalFormatting sqref="K9">
    <cfRule type="cellIs" dxfId="3868" priority="1333" operator="equal">
      <formula>"?"</formula>
    </cfRule>
  </conditionalFormatting>
  <conditionalFormatting sqref="K9">
    <cfRule type="cellIs" dxfId="3867" priority="1332" operator="equal">
      <formula>"?"</formula>
    </cfRule>
  </conditionalFormatting>
  <conditionalFormatting sqref="K9">
    <cfRule type="cellIs" dxfId="3866" priority="1331" operator="equal">
      <formula>"?"</formula>
    </cfRule>
  </conditionalFormatting>
  <conditionalFormatting sqref="L9">
    <cfRule type="cellIs" dxfId="3865" priority="1330" operator="equal">
      <formula>"?"</formula>
    </cfRule>
  </conditionalFormatting>
  <conditionalFormatting sqref="L9">
    <cfRule type="cellIs" dxfId="3864" priority="1329" operator="equal">
      <formula>"?"</formula>
    </cfRule>
  </conditionalFormatting>
  <conditionalFormatting sqref="L9">
    <cfRule type="cellIs" dxfId="3863" priority="1328" operator="equal">
      <formula>"?"</formula>
    </cfRule>
  </conditionalFormatting>
  <conditionalFormatting sqref="M9:N9">
    <cfRule type="cellIs" dxfId="3862" priority="1327" operator="equal">
      <formula>"?"</formula>
    </cfRule>
  </conditionalFormatting>
  <conditionalFormatting sqref="M9:N9">
    <cfRule type="cellIs" dxfId="3861" priority="1326" operator="equal">
      <formula>"?"</formula>
    </cfRule>
  </conditionalFormatting>
  <conditionalFormatting sqref="M9:N9">
    <cfRule type="cellIs" dxfId="3860" priority="1325" operator="equal">
      <formula>"?"</formula>
    </cfRule>
  </conditionalFormatting>
  <conditionalFormatting sqref="M9:N9">
    <cfRule type="cellIs" dxfId="3859" priority="1324" operator="equal">
      <formula>"?"</formula>
    </cfRule>
  </conditionalFormatting>
  <conditionalFormatting sqref="M9:N9">
    <cfRule type="cellIs" dxfId="3858" priority="1323" operator="equal">
      <formula>"?"</formula>
    </cfRule>
  </conditionalFormatting>
  <conditionalFormatting sqref="M9:N9">
    <cfRule type="cellIs" dxfId="3857" priority="1322" operator="equal">
      <formula>"?"</formula>
    </cfRule>
  </conditionalFormatting>
  <conditionalFormatting sqref="I11:L11">
    <cfRule type="cellIs" dxfId="3856" priority="1321" operator="equal">
      <formula>"?"</formula>
    </cfRule>
  </conditionalFormatting>
  <conditionalFormatting sqref="L11">
    <cfRule type="cellIs" dxfId="3855" priority="1320" operator="equal">
      <formula>"?"</formula>
    </cfRule>
  </conditionalFormatting>
  <conditionalFormatting sqref="K11">
    <cfRule type="cellIs" dxfId="3854" priority="1319" operator="equal">
      <formula>"?"</formula>
    </cfRule>
  </conditionalFormatting>
  <conditionalFormatting sqref="L11">
    <cfRule type="cellIs" dxfId="3853" priority="1318" operator="equal">
      <formula>"?"</formula>
    </cfRule>
  </conditionalFormatting>
  <conditionalFormatting sqref="M11:N11">
    <cfRule type="cellIs" dxfId="3852" priority="1317" operator="equal">
      <formula>"?"</formula>
    </cfRule>
  </conditionalFormatting>
  <conditionalFormatting sqref="M11:N11">
    <cfRule type="cellIs" dxfId="3851" priority="1316" operator="equal">
      <formula>"?"</formula>
    </cfRule>
  </conditionalFormatting>
  <conditionalFormatting sqref="M11:N11">
    <cfRule type="cellIs" dxfId="3850" priority="1315" operator="equal">
      <formula>"?"</formula>
    </cfRule>
  </conditionalFormatting>
  <conditionalFormatting sqref="M11:N11">
    <cfRule type="cellIs" dxfId="3849" priority="1314" operator="equal">
      <formula>"?"</formula>
    </cfRule>
  </conditionalFormatting>
  <conditionalFormatting sqref="I13:L13">
    <cfRule type="cellIs" dxfId="3848" priority="1313" operator="equal">
      <formula>"?"</formula>
    </cfRule>
  </conditionalFormatting>
  <conditionalFormatting sqref="I13:L13">
    <cfRule type="cellIs" dxfId="3847" priority="1312" operator="equal">
      <formula>"?"</formula>
    </cfRule>
  </conditionalFormatting>
  <conditionalFormatting sqref="I13:L13">
    <cfRule type="cellIs" dxfId="3846" priority="1311" operator="equal">
      <formula>"?"</formula>
    </cfRule>
  </conditionalFormatting>
  <conditionalFormatting sqref="L13">
    <cfRule type="cellIs" dxfId="3845" priority="1310" operator="equal">
      <formula>"?"</formula>
    </cfRule>
  </conditionalFormatting>
  <conditionalFormatting sqref="L13">
    <cfRule type="cellIs" dxfId="3844" priority="1309" operator="equal">
      <formula>"?"</formula>
    </cfRule>
  </conditionalFormatting>
  <conditionalFormatting sqref="L13">
    <cfRule type="cellIs" dxfId="3843" priority="1308" operator="equal">
      <formula>"?"</formula>
    </cfRule>
  </conditionalFormatting>
  <conditionalFormatting sqref="K13">
    <cfRule type="cellIs" dxfId="3842" priority="1307" operator="equal">
      <formula>"?"</formula>
    </cfRule>
  </conditionalFormatting>
  <conditionalFormatting sqref="K13">
    <cfRule type="cellIs" dxfId="3841" priority="1306" operator="equal">
      <formula>"?"</formula>
    </cfRule>
  </conditionalFormatting>
  <conditionalFormatting sqref="K13">
    <cfRule type="cellIs" dxfId="3840" priority="1305" operator="equal">
      <formula>"?"</formula>
    </cfRule>
  </conditionalFormatting>
  <conditionalFormatting sqref="L13">
    <cfRule type="cellIs" dxfId="3839" priority="1304" operator="equal">
      <formula>"?"</formula>
    </cfRule>
  </conditionalFormatting>
  <conditionalFormatting sqref="L13">
    <cfRule type="cellIs" dxfId="3838" priority="1303" operator="equal">
      <formula>"?"</formula>
    </cfRule>
  </conditionalFormatting>
  <conditionalFormatting sqref="L13">
    <cfRule type="cellIs" dxfId="3837" priority="1302" operator="equal">
      <formula>"?"</formula>
    </cfRule>
  </conditionalFormatting>
  <conditionalFormatting sqref="M13:N13">
    <cfRule type="cellIs" dxfId="3836" priority="1301" operator="equal">
      <formula>"?"</formula>
    </cfRule>
  </conditionalFormatting>
  <conditionalFormatting sqref="M13:N13">
    <cfRule type="cellIs" dxfId="3835" priority="1300" operator="equal">
      <formula>"?"</formula>
    </cfRule>
  </conditionalFormatting>
  <conditionalFormatting sqref="M13:N13">
    <cfRule type="cellIs" dxfId="3834" priority="1299" operator="equal">
      <formula>"?"</formula>
    </cfRule>
  </conditionalFormatting>
  <conditionalFormatting sqref="M13:N13">
    <cfRule type="cellIs" dxfId="3833" priority="1298" operator="equal">
      <formula>"?"</formula>
    </cfRule>
  </conditionalFormatting>
  <conditionalFormatting sqref="M13:N13">
    <cfRule type="cellIs" dxfId="3832" priority="1297" operator="equal">
      <formula>"?"</formula>
    </cfRule>
  </conditionalFormatting>
  <conditionalFormatting sqref="M13:N13">
    <cfRule type="cellIs" dxfId="3831" priority="1296" operator="equal">
      <formula>"?"</formula>
    </cfRule>
  </conditionalFormatting>
  <conditionalFormatting sqref="I15:L15">
    <cfRule type="cellIs" dxfId="3830" priority="1295" operator="equal">
      <formula>"?"</formula>
    </cfRule>
  </conditionalFormatting>
  <conditionalFormatting sqref="I15:L15">
    <cfRule type="cellIs" dxfId="3829" priority="1294" operator="equal">
      <formula>"?"</formula>
    </cfRule>
  </conditionalFormatting>
  <conditionalFormatting sqref="I15:L15">
    <cfRule type="cellIs" dxfId="3828" priority="1293" operator="equal">
      <formula>"?"</formula>
    </cfRule>
  </conditionalFormatting>
  <conditionalFormatting sqref="L15">
    <cfRule type="cellIs" dxfId="3827" priority="1292" operator="equal">
      <formula>"?"</formula>
    </cfRule>
  </conditionalFormatting>
  <conditionalFormatting sqref="L15">
    <cfRule type="cellIs" dxfId="3826" priority="1291" operator="equal">
      <formula>"?"</formula>
    </cfRule>
  </conditionalFormatting>
  <conditionalFormatting sqref="L15">
    <cfRule type="cellIs" dxfId="3825" priority="1290" operator="equal">
      <formula>"?"</formula>
    </cfRule>
  </conditionalFormatting>
  <conditionalFormatting sqref="K15">
    <cfRule type="cellIs" dxfId="3824" priority="1289" operator="equal">
      <formula>"?"</formula>
    </cfRule>
  </conditionalFormatting>
  <conditionalFormatting sqref="K15">
    <cfRule type="cellIs" dxfId="3823" priority="1288" operator="equal">
      <formula>"?"</formula>
    </cfRule>
  </conditionalFormatting>
  <conditionalFormatting sqref="K15">
    <cfRule type="cellIs" dxfId="3822" priority="1287" operator="equal">
      <formula>"?"</formula>
    </cfRule>
  </conditionalFormatting>
  <conditionalFormatting sqref="L15">
    <cfRule type="cellIs" dxfId="3821" priority="1286" operator="equal">
      <formula>"?"</formula>
    </cfRule>
  </conditionalFormatting>
  <conditionalFormatting sqref="L15">
    <cfRule type="cellIs" dxfId="3820" priority="1285" operator="equal">
      <formula>"?"</formula>
    </cfRule>
  </conditionalFormatting>
  <conditionalFormatting sqref="L15">
    <cfRule type="cellIs" dxfId="3819" priority="1284" operator="equal">
      <formula>"?"</formula>
    </cfRule>
  </conditionalFormatting>
  <conditionalFormatting sqref="M15:N15">
    <cfRule type="cellIs" dxfId="3818" priority="1283" operator="equal">
      <formula>"?"</formula>
    </cfRule>
  </conditionalFormatting>
  <conditionalFormatting sqref="M15:N15">
    <cfRule type="cellIs" dxfId="3817" priority="1282" operator="equal">
      <formula>"?"</formula>
    </cfRule>
  </conditionalFormatting>
  <conditionalFormatting sqref="M15:N15">
    <cfRule type="cellIs" dxfId="3816" priority="1281" operator="equal">
      <formula>"?"</formula>
    </cfRule>
  </conditionalFormatting>
  <conditionalFormatting sqref="M15:N15">
    <cfRule type="cellIs" dxfId="3815" priority="1280" operator="equal">
      <formula>"?"</formula>
    </cfRule>
  </conditionalFormatting>
  <conditionalFormatting sqref="M15:N15">
    <cfRule type="cellIs" dxfId="3814" priority="1279" operator="equal">
      <formula>"?"</formula>
    </cfRule>
  </conditionalFormatting>
  <conditionalFormatting sqref="M15:N15">
    <cfRule type="cellIs" dxfId="3813" priority="1278" operator="equal">
      <formula>"?"</formula>
    </cfRule>
  </conditionalFormatting>
  <conditionalFormatting sqref="M15:N15">
    <cfRule type="cellIs" dxfId="3812" priority="1277" operator="equal">
      <formula>"?"</formula>
    </cfRule>
  </conditionalFormatting>
  <conditionalFormatting sqref="M15:N15">
    <cfRule type="cellIs" dxfId="3811" priority="1276" operator="equal">
      <formula>"?"</formula>
    </cfRule>
  </conditionalFormatting>
  <conditionalFormatting sqref="M15:N15">
    <cfRule type="cellIs" dxfId="3810" priority="1275" operator="equal">
      <formula>"?"</formula>
    </cfRule>
  </conditionalFormatting>
  <conditionalFormatting sqref="M15:N15">
    <cfRule type="cellIs" dxfId="3809" priority="1274" operator="equal">
      <formula>"?"</formula>
    </cfRule>
  </conditionalFormatting>
  <conditionalFormatting sqref="M15:N15">
    <cfRule type="cellIs" dxfId="3808" priority="1273" operator="equal">
      <formula>"?"</formula>
    </cfRule>
  </conditionalFormatting>
  <conditionalFormatting sqref="M15:N15">
    <cfRule type="cellIs" dxfId="3807" priority="1272" operator="equal">
      <formula>"?"</formula>
    </cfRule>
  </conditionalFormatting>
  <conditionalFormatting sqref="I17:L17">
    <cfRule type="cellIs" dxfId="3806" priority="1271" operator="equal">
      <formula>"?"</formula>
    </cfRule>
  </conditionalFormatting>
  <conditionalFormatting sqref="I17:L17">
    <cfRule type="cellIs" dxfId="3805" priority="1270" operator="equal">
      <formula>"?"</formula>
    </cfRule>
  </conditionalFormatting>
  <conditionalFormatting sqref="I17:L17">
    <cfRule type="cellIs" dxfId="3804" priority="1269" operator="equal">
      <formula>"?"</formula>
    </cfRule>
  </conditionalFormatting>
  <conditionalFormatting sqref="L17">
    <cfRule type="cellIs" dxfId="3803" priority="1268" operator="equal">
      <formula>"?"</formula>
    </cfRule>
  </conditionalFormatting>
  <conditionalFormatting sqref="L17">
    <cfRule type="cellIs" dxfId="3802" priority="1267" operator="equal">
      <formula>"?"</formula>
    </cfRule>
  </conditionalFormatting>
  <conditionalFormatting sqref="L17">
    <cfRule type="cellIs" dxfId="3801" priority="1266" operator="equal">
      <formula>"?"</formula>
    </cfRule>
  </conditionalFormatting>
  <conditionalFormatting sqref="K17">
    <cfRule type="cellIs" dxfId="3800" priority="1265" operator="equal">
      <formula>"?"</formula>
    </cfRule>
  </conditionalFormatting>
  <conditionalFormatting sqref="K17">
    <cfRule type="cellIs" dxfId="3799" priority="1264" operator="equal">
      <formula>"?"</formula>
    </cfRule>
  </conditionalFormatting>
  <conditionalFormatting sqref="K17">
    <cfRule type="cellIs" dxfId="3798" priority="1263" operator="equal">
      <formula>"?"</formula>
    </cfRule>
  </conditionalFormatting>
  <conditionalFormatting sqref="L17">
    <cfRule type="cellIs" dxfId="3797" priority="1262" operator="equal">
      <formula>"?"</formula>
    </cfRule>
  </conditionalFormatting>
  <conditionalFormatting sqref="L17">
    <cfRule type="cellIs" dxfId="3796" priority="1261" operator="equal">
      <formula>"?"</formula>
    </cfRule>
  </conditionalFormatting>
  <conditionalFormatting sqref="L17">
    <cfRule type="cellIs" dxfId="3795" priority="1260" operator="equal">
      <formula>"?"</formula>
    </cfRule>
  </conditionalFormatting>
  <conditionalFormatting sqref="M17:N17">
    <cfRule type="cellIs" dxfId="3794" priority="1259" operator="equal">
      <formula>"?"</formula>
    </cfRule>
  </conditionalFormatting>
  <conditionalFormatting sqref="M17:N17">
    <cfRule type="cellIs" dxfId="3793" priority="1258" operator="equal">
      <formula>"?"</formula>
    </cfRule>
  </conditionalFormatting>
  <conditionalFormatting sqref="M17:N17">
    <cfRule type="cellIs" dxfId="3792" priority="1257" operator="equal">
      <formula>"?"</formula>
    </cfRule>
  </conditionalFormatting>
  <conditionalFormatting sqref="M17:N17">
    <cfRule type="cellIs" dxfId="3791" priority="1256" operator="equal">
      <formula>"?"</formula>
    </cfRule>
  </conditionalFormatting>
  <conditionalFormatting sqref="M17:N17">
    <cfRule type="cellIs" dxfId="3790" priority="1255" operator="equal">
      <formula>"?"</formula>
    </cfRule>
  </conditionalFormatting>
  <conditionalFormatting sqref="M17:N17">
    <cfRule type="cellIs" dxfId="3789" priority="1254" operator="equal">
      <formula>"?"</formula>
    </cfRule>
  </conditionalFormatting>
  <conditionalFormatting sqref="I19:N19">
    <cfRule type="cellIs" dxfId="3788" priority="1253" operator="equal">
      <formula>"?"</formula>
    </cfRule>
  </conditionalFormatting>
  <conditionalFormatting sqref="I19:N19">
    <cfRule type="cellIs" dxfId="3787" priority="1252" operator="equal">
      <formula>"?"</formula>
    </cfRule>
  </conditionalFormatting>
  <conditionalFormatting sqref="I19:N19">
    <cfRule type="cellIs" dxfId="3786" priority="1251" operator="equal">
      <formula>"?"</formula>
    </cfRule>
  </conditionalFormatting>
  <conditionalFormatting sqref="L19:N19">
    <cfRule type="cellIs" dxfId="3785" priority="1250" operator="equal">
      <formula>"?"</formula>
    </cfRule>
  </conditionalFormatting>
  <conditionalFormatting sqref="L19:N19">
    <cfRule type="cellIs" dxfId="3784" priority="1249" operator="equal">
      <formula>"?"</formula>
    </cfRule>
  </conditionalFormatting>
  <conditionalFormatting sqref="L19:N19">
    <cfRule type="cellIs" dxfId="3783" priority="1248" operator="equal">
      <formula>"?"</formula>
    </cfRule>
  </conditionalFormatting>
  <conditionalFormatting sqref="K19">
    <cfRule type="cellIs" dxfId="3782" priority="1247" operator="equal">
      <formula>"?"</formula>
    </cfRule>
  </conditionalFormatting>
  <conditionalFormatting sqref="K19">
    <cfRule type="cellIs" dxfId="3781" priority="1246" operator="equal">
      <formula>"?"</formula>
    </cfRule>
  </conditionalFormatting>
  <conditionalFormatting sqref="K19">
    <cfRule type="cellIs" dxfId="3780" priority="1245" operator="equal">
      <formula>"?"</formula>
    </cfRule>
  </conditionalFormatting>
  <conditionalFormatting sqref="L19:N19">
    <cfRule type="cellIs" dxfId="3779" priority="1244" operator="equal">
      <formula>"?"</formula>
    </cfRule>
  </conditionalFormatting>
  <conditionalFormatting sqref="L19:N19">
    <cfRule type="cellIs" dxfId="3778" priority="1243" operator="equal">
      <formula>"?"</formula>
    </cfRule>
  </conditionalFormatting>
  <conditionalFormatting sqref="L19:N19">
    <cfRule type="cellIs" dxfId="3777" priority="1242" operator="equal">
      <formula>"?"</formula>
    </cfRule>
  </conditionalFormatting>
  <conditionalFormatting sqref="I21:N21">
    <cfRule type="cellIs" dxfId="3776" priority="1241" operator="equal">
      <formula>"?"</formula>
    </cfRule>
  </conditionalFormatting>
  <conditionalFormatting sqref="I21:N21">
    <cfRule type="cellIs" dxfId="3775" priority="1240" operator="equal">
      <formula>"?"</formula>
    </cfRule>
  </conditionalFormatting>
  <conditionalFormatting sqref="I21:N21">
    <cfRule type="cellIs" dxfId="3774" priority="1239" operator="equal">
      <formula>"?"</formula>
    </cfRule>
  </conditionalFormatting>
  <conditionalFormatting sqref="L21:N21">
    <cfRule type="cellIs" dxfId="3773" priority="1238" operator="equal">
      <formula>"?"</formula>
    </cfRule>
  </conditionalFormatting>
  <conditionalFormatting sqref="L21:N21">
    <cfRule type="cellIs" dxfId="3772" priority="1237" operator="equal">
      <formula>"?"</formula>
    </cfRule>
  </conditionalFormatting>
  <conditionalFormatting sqref="L21:N21">
    <cfRule type="cellIs" dxfId="3771" priority="1236" operator="equal">
      <formula>"?"</formula>
    </cfRule>
  </conditionalFormatting>
  <conditionalFormatting sqref="K21">
    <cfRule type="cellIs" dxfId="3770" priority="1235" operator="equal">
      <formula>"?"</formula>
    </cfRule>
  </conditionalFormatting>
  <conditionalFormatting sqref="K21">
    <cfRule type="cellIs" dxfId="3769" priority="1234" operator="equal">
      <formula>"?"</formula>
    </cfRule>
  </conditionalFormatting>
  <conditionalFormatting sqref="K21">
    <cfRule type="cellIs" dxfId="3768" priority="1233" operator="equal">
      <formula>"?"</formula>
    </cfRule>
  </conditionalFormatting>
  <conditionalFormatting sqref="L21:N21">
    <cfRule type="cellIs" dxfId="3767" priority="1232" operator="equal">
      <formula>"?"</formula>
    </cfRule>
  </conditionalFormatting>
  <conditionalFormatting sqref="L21:N21">
    <cfRule type="cellIs" dxfId="3766" priority="1231" operator="equal">
      <formula>"?"</formula>
    </cfRule>
  </conditionalFormatting>
  <conditionalFormatting sqref="L21:N21">
    <cfRule type="cellIs" dxfId="3765" priority="1230" operator="equal">
      <formula>"?"</formula>
    </cfRule>
  </conditionalFormatting>
  <conditionalFormatting sqref="I23:L23">
    <cfRule type="cellIs" dxfId="3764" priority="1229" operator="equal">
      <formula>"?"</formula>
    </cfRule>
  </conditionalFormatting>
  <conditionalFormatting sqref="I23:L23">
    <cfRule type="cellIs" dxfId="3763" priority="1228" operator="equal">
      <formula>"?"</formula>
    </cfRule>
  </conditionalFormatting>
  <conditionalFormatting sqref="I23:L23">
    <cfRule type="cellIs" dxfId="3762" priority="1227" operator="equal">
      <formula>"?"</formula>
    </cfRule>
  </conditionalFormatting>
  <conditionalFormatting sqref="L23">
    <cfRule type="cellIs" dxfId="3761" priority="1226" operator="equal">
      <formula>"?"</formula>
    </cfRule>
  </conditionalFormatting>
  <conditionalFormatting sqref="L23">
    <cfRule type="cellIs" dxfId="3760" priority="1225" operator="equal">
      <formula>"?"</formula>
    </cfRule>
  </conditionalFormatting>
  <conditionalFormatting sqref="L23">
    <cfRule type="cellIs" dxfId="3759" priority="1224" operator="equal">
      <formula>"?"</formula>
    </cfRule>
  </conditionalFormatting>
  <conditionalFormatting sqref="M23:N23">
    <cfRule type="cellIs" dxfId="3758" priority="1223" operator="equal">
      <formula>"?"</formula>
    </cfRule>
  </conditionalFormatting>
  <conditionalFormatting sqref="M23:N23">
    <cfRule type="cellIs" dxfId="3757" priority="1222" operator="equal">
      <formula>"?"</formula>
    </cfRule>
  </conditionalFormatting>
  <conditionalFormatting sqref="M23:N23">
    <cfRule type="cellIs" dxfId="3756" priority="1221" operator="equal">
      <formula>"?"</formula>
    </cfRule>
  </conditionalFormatting>
  <conditionalFormatting sqref="K23">
    <cfRule type="cellIs" dxfId="3755" priority="1220" operator="equal">
      <formula>"?"</formula>
    </cfRule>
  </conditionalFormatting>
  <conditionalFormatting sqref="K23">
    <cfRule type="cellIs" dxfId="3754" priority="1219" operator="equal">
      <formula>"?"</formula>
    </cfRule>
  </conditionalFormatting>
  <conditionalFormatting sqref="K23">
    <cfRule type="cellIs" dxfId="3753" priority="1218" operator="equal">
      <formula>"?"</formula>
    </cfRule>
  </conditionalFormatting>
  <conditionalFormatting sqref="L23">
    <cfRule type="cellIs" dxfId="3752" priority="1217" operator="equal">
      <formula>"?"</formula>
    </cfRule>
  </conditionalFormatting>
  <conditionalFormatting sqref="L23">
    <cfRule type="cellIs" dxfId="3751" priority="1216" operator="equal">
      <formula>"?"</formula>
    </cfRule>
  </conditionalFormatting>
  <conditionalFormatting sqref="L23">
    <cfRule type="cellIs" dxfId="3750" priority="1215" operator="equal">
      <formula>"?"</formula>
    </cfRule>
  </conditionalFormatting>
  <conditionalFormatting sqref="I25:L25">
    <cfRule type="cellIs" dxfId="3749" priority="1214" operator="equal">
      <formula>"?"</formula>
    </cfRule>
  </conditionalFormatting>
  <conditionalFormatting sqref="I25:L25">
    <cfRule type="cellIs" dxfId="3748" priority="1213" operator="equal">
      <formula>"?"</formula>
    </cfRule>
  </conditionalFormatting>
  <conditionalFormatting sqref="I25:L25">
    <cfRule type="cellIs" dxfId="3747" priority="1212" operator="equal">
      <formula>"?"</formula>
    </cfRule>
  </conditionalFormatting>
  <conditionalFormatting sqref="L25">
    <cfRule type="cellIs" dxfId="3746" priority="1211" operator="equal">
      <formula>"?"</formula>
    </cfRule>
  </conditionalFormatting>
  <conditionalFormatting sqref="L25">
    <cfRule type="cellIs" dxfId="3745" priority="1210" operator="equal">
      <formula>"?"</formula>
    </cfRule>
  </conditionalFormatting>
  <conditionalFormatting sqref="L25">
    <cfRule type="cellIs" dxfId="3744" priority="1209" operator="equal">
      <formula>"?"</formula>
    </cfRule>
  </conditionalFormatting>
  <conditionalFormatting sqref="M25:N25">
    <cfRule type="cellIs" dxfId="3743" priority="1208" operator="equal">
      <formula>"?"</formula>
    </cfRule>
  </conditionalFormatting>
  <conditionalFormatting sqref="M25:N25">
    <cfRule type="cellIs" dxfId="3742" priority="1207" operator="equal">
      <formula>"?"</formula>
    </cfRule>
  </conditionalFormatting>
  <conditionalFormatting sqref="M25:N25">
    <cfRule type="cellIs" dxfId="3741" priority="1206" operator="equal">
      <formula>"?"</formula>
    </cfRule>
  </conditionalFormatting>
  <conditionalFormatting sqref="K25">
    <cfRule type="cellIs" dxfId="3740" priority="1205" operator="equal">
      <formula>"?"</formula>
    </cfRule>
  </conditionalFormatting>
  <conditionalFormatting sqref="K25">
    <cfRule type="cellIs" dxfId="3739" priority="1204" operator="equal">
      <formula>"?"</formula>
    </cfRule>
  </conditionalFormatting>
  <conditionalFormatting sqref="K25">
    <cfRule type="cellIs" dxfId="3738" priority="1203" operator="equal">
      <formula>"?"</formula>
    </cfRule>
  </conditionalFormatting>
  <conditionalFormatting sqref="L25">
    <cfRule type="cellIs" dxfId="3737" priority="1202" operator="equal">
      <formula>"?"</formula>
    </cfRule>
  </conditionalFormatting>
  <conditionalFormatting sqref="L25">
    <cfRule type="cellIs" dxfId="3736" priority="1201" operator="equal">
      <formula>"?"</formula>
    </cfRule>
  </conditionalFormatting>
  <conditionalFormatting sqref="L25">
    <cfRule type="cellIs" dxfId="3735" priority="1200" operator="equal">
      <formula>"?"</formula>
    </cfRule>
  </conditionalFormatting>
  <conditionalFormatting sqref="I27:L27">
    <cfRule type="cellIs" dxfId="3734" priority="1199" operator="equal">
      <formula>"?"</formula>
    </cfRule>
  </conditionalFormatting>
  <conditionalFormatting sqref="I27:L27">
    <cfRule type="cellIs" dxfId="3733" priority="1198" operator="equal">
      <formula>"?"</formula>
    </cfRule>
  </conditionalFormatting>
  <conditionalFormatting sqref="I27:L27">
    <cfRule type="cellIs" dxfId="3732" priority="1197" operator="equal">
      <formula>"?"</formula>
    </cfRule>
  </conditionalFormatting>
  <conditionalFormatting sqref="L27">
    <cfRule type="cellIs" dxfId="3731" priority="1196" operator="equal">
      <formula>"?"</formula>
    </cfRule>
  </conditionalFormatting>
  <conditionalFormatting sqref="L27">
    <cfRule type="cellIs" dxfId="3730" priority="1195" operator="equal">
      <formula>"?"</formula>
    </cfRule>
  </conditionalFormatting>
  <conditionalFormatting sqref="L27">
    <cfRule type="cellIs" dxfId="3729" priority="1194" operator="equal">
      <formula>"?"</formula>
    </cfRule>
  </conditionalFormatting>
  <conditionalFormatting sqref="M27:N27">
    <cfRule type="cellIs" dxfId="3728" priority="1193" operator="equal">
      <formula>"?"</formula>
    </cfRule>
  </conditionalFormatting>
  <conditionalFormatting sqref="M27:N27">
    <cfRule type="cellIs" dxfId="3727" priority="1192" operator="equal">
      <formula>"?"</formula>
    </cfRule>
  </conditionalFormatting>
  <conditionalFormatting sqref="M27:N27">
    <cfRule type="cellIs" dxfId="3726" priority="1191" operator="equal">
      <formula>"?"</formula>
    </cfRule>
  </conditionalFormatting>
  <conditionalFormatting sqref="K27">
    <cfRule type="cellIs" dxfId="3725" priority="1190" operator="equal">
      <formula>"?"</formula>
    </cfRule>
  </conditionalFormatting>
  <conditionalFormatting sqref="K27">
    <cfRule type="cellIs" dxfId="3724" priority="1189" operator="equal">
      <formula>"?"</formula>
    </cfRule>
  </conditionalFormatting>
  <conditionalFormatting sqref="K27">
    <cfRule type="cellIs" dxfId="3723" priority="1188" operator="equal">
      <formula>"?"</formula>
    </cfRule>
  </conditionalFormatting>
  <conditionalFormatting sqref="L27">
    <cfRule type="cellIs" dxfId="3722" priority="1187" operator="equal">
      <formula>"?"</formula>
    </cfRule>
  </conditionalFormatting>
  <conditionalFormatting sqref="L27">
    <cfRule type="cellIs" dxfId="3721" priority="1186" operator="equal">
      <formula>"?"</formula>
    </cfRule>
  </conditionalFormatting>
  <conditionalFormatting sqref="L27">
    <cfRule type="cellIs" dxfId="3720" priority="1185" operator="equal">
      <formula>"?"</formula>
    </cfRule>
  </conditionalFormatting>
  <conditionalFormatting sqref="I29:L29">
    <cfRule type="cellIs" dxfId="3719" priority="1184" operator="equal">
      <formula>"?"</formula>
    </cfRule>
  </conditionalFormatting>
  <conditionalFormatting sqref="I29:L29">
    <cfRule type="cellIs" dxfId="3718" priority="1183" operator="equal">
      <formula>"?"</formula>
    </cfRule>
  </conditionalFormatting>
  <conditionalFormatting sqref="I29:L29">
    <cfRule type="cellIs" dxfId="3717" priority="1182" operator="equal">
      <formula>"?"</formula>
    </cfRule>
  </conditionalFormatting>
  <conditionalFormatting sqref="I29:L29">
    <cfRule type="cellIs" dxfId="3716" priority="1181" operator="equal">
      <formula>"?"</formula>
    </cfRule>
  </conditionalFormatting>
  <conditionalFormatting sqref="I29:L29">
    <cfRule type="cellIs" dxfId="3715" priority="1180" operator="equal">
      <formula>"?"</formula>
    </cfRule>
  </conditionalFormatting>
  <conditionalFormatting sqref="I29:L29">
    <cfRule type="cellIs" dxfId="3714" priority="1179" operator="equal">
      <formula>"?"</formula>
    </cfRule>
  </conditionalFormatting>
  <conditionalFormatting sqref="L29">
    <cfRule type="cellIs" dxfId="3713" priority="1178" operator="equal">
      <formula>"?"</formula>
    </cfRule>
  </conditionalFormatting>
  <conditionalFormatting sqref="L29">
    <cfRule type="cellIs" dxfId="3712" priority="1177" operator="equal">
      <formula>"?"</formula>
    </cfRule>
  </conditionalFormatting>
  <conditionalFormatting sqref="L29">
    <cfRule type="cellIs" dxfId="3711" priority="1176" operator="equal">
      <formula>"?"</formula>
    </cfRule>
  </conditionalFormatting>
  <conditionalFormatting sqref="M29:N29">
    <cfRule type="cellIs" dxfId="3710" priority="1175" operator="equal">
      <formula>"?"</formula>
    </cfRule>
  </conditionalFormatting>
  <conditionalFormatting sqref="M29:N29">
    <cfRule type="cellIs" dxfId="3709" priority="1174" operator="equal">
      <formula>"?"</formula>
    </cfRule>
  </conditionalFormatting>
  <conditionalFormatting sqref="M29:N29">
    <cfRule type="cellIs" dxfId="3708" priority="1173" operator="equal">
      <formula>"?"</formula>
    </cfRule>
  </conditionalFormatting>
  <conditionalFormatting sqref="K29">
    <cfRule type="cellIs" dxfId="3707" priority="1172" operator="equal">
      <formula>"?"</formula>
    </cfRule>
  </conditionalFormatting>
  <conditionalFormatting sqref="K29">
    <cfRule type="cellIs" dxfId="3706" priority="1171" operator="equal">
      <formula>"?"</formula>
    </cfRule>
  </conditionalFormatting>
  <conditionalFormatting sqref="K29">
    <cfRule type="cellIs" dxfId="3705" priority="1170" operator="equal">
      <formula>"?"</formula>
    </cfRule>
  </conditionalFormatting>
  <conditionalFormatting sqref="L29">
    <cfRule type="cellIs" dxfId="3704" priority="1169" operator="equal">
      <formula>"?"</formula>
    </cfRule>
  </conditionalFormatting>
  <conditionalFormatting sqref="L29">
    <cfRule type="cellIs" dxfId="3703" priority="1168" operator="equal">
      <formula>"?"</formula>
    </cfRule>
  </conditionalFormatting>
  <conditionalFormatting sqref="L29">
    <cfRule type="cellIs" dxfId="3702" priority="1167" operator="equal">
      <formula>"?"</formula>
    </cfRule>
  </conditionalFormatting>
  <conditionalFormatting sqref="I31:L31">
    <cfRule type="cellIs" dxfId="3701" priority="1166" operator="equal">
      <formula>"?"</formula>
    </cfRule>
  </conditionalFormatting>
  <conditionalFormatting sqref="I31:L31">
    <cfRule type="cellIs" dxfId="3700" priority="1165" operator="equal">
      <formula>"?"</formula>
    </cfRule>
  </conditionalFormatting>
  <conditionalFormatting sqref="I31:L31">
    <cfRule type="cellIs" dxfId="3699" priority="1164" operator="equal">
      <formula>"?"</formula>
    </cfRule>
  </conditionalFormatting>
  <conditionalFormatting sqref="I31:L31">
    <cfRule type="cellIs" dxfId="3698" priority="1163" operator="equal">
      <formula>"?"</formula>
    </cfRule>
  </conditionalFormatting>
  <conditionalFormatting sqref="I31:L31">
    <cfRule type="cellIs" dxfId="3697" priority="1162" operator="equal">
      <formula>"?"</formula>
    </cfRule>
  </conditionalFormatting>
  <conditionalFormatting sqref="I31:L31">
    <cfRule type="cellIs" dxfId="3696" priority="1161" operator="equal">
      <formula>"?"</formula>
    </cfRule>
  </conditionalFormatting>
  <conditionalFormatting sqref="L31">
    <cfRule type="cellIs" dxfId="3695" priority="1160" operator="equal">
      <formula>"?"</formula>
    </cfRule>
  </conditionalFormatting>
  <conditionalFormatting sqref="L31">
    <cfRule type="cellIs" dxfId="3694" priority="1159" operator="equal">
      <formula>"?"</formula>
    </cfRule>
  </conditionalFormatting>
  <conditionalFormatting sqref="L31">
    <cfRule type="cellIs" dxfId="3693" priority="1158" operator="equal">
      <formula>"?"</formula>
    </cfRule>
  </conditionalFormatting>
  <conditionalFormatting sqref="M31:N31">
    <cfRule type="cellIs" dxfId="3692" priority="1157" operator="equal">
      <formula>"?"</formula>
    </cfRule>
  </conditionalFormatting>
  <conditionalFormatting sqref="M31:N31">
    <cfRule type="cellIs" dxfId="3691" priority="1156" operator="equal">
      <formula>"?"</formula>
    </cfRule>
  </conditionalFormatting>
  <conditionalFormatting sqref="M31:N31">
    <cfRule type="cellIs" dxfId="3690" priority="1155" operator="equal">
      <formula>"?"</formula>
    </cfRule>
  </conditionalFormatting>
  <conditionalFormatting sqref="K31">
    <cfRule type="cellIs" dxfId="3689" priority="1154" operator="equal">
      <formula>"?"</formula>
    </cfRule>
  </conditionalFormatting>
  <conditionalFormatting sqref="K31">
    <cfRule type="cellIs" dxfId="3688" priority="1153" operator="equal">
      <formula>"?"</formula>
    </cfRule>
  </conditionalFormatting>
  <conditionalFormatting sqref="K31">
    <cfRule type="cellIs" dxfId="3687" priority="1152" operator="equal">
      <formula>"?"</formula>
    </cfRule>
  </conditionalFormatting>
  <conditionalFormatting sqref="L31">
    <cfRule type="cellIs" dxfId="3686" priority="1151" operator="equal">
      <formula>"?"</formula>
    </cfRule>
  </conditionalFormatting>
  <conditionalFormatting sqref="L31">
    <cfRule type="cellIs" dxfId="3685" priority="1150" operator="equal">
      <formula>"?"</formula>
    </cfRule>
  </conditionalFormatting>
  <conditionalFormatting sqref="L31">
    <cfRule type="cellIs" dxfId="3684" priority="1149" operator="equal">
      <formula>"?"</formula>
    </cfRule>
  </conditionalFormatting>
  <conditionalFormatting sqref="I33:N33">
    <cfRule type="cellIs" dxfId="3683" priority="1148" operator="equal">
      <formula>"?"</formula>
    </cfRule>
  </conditionalFormatting>
  <conditionalFormatting sqref="I33:N33">
    <cfRule type="cellIs" dxfId="3682" priority="1147" operator="equal">
      <formula>"?"</formula>
    </cfRule>
  </conditionalFormatting>
  <conditionalFormatting sqref="I33:N33">
    <cfRule type="cellIs" dxfId="3681" priority="1146" operator="equal">
      <formula>"?"</formula>
    </cfRule>
  </conditionalFormatting>
  <conditionalFormatting sqref="I33:N33">
    <cfRule type="cellIs" dxfId="3680" priority="1145" operator="equal">
      <formula>"?"</formula>
    </cfRule>
  </conditionalFormatting>
  <conditionalFormatting sqref="I33:N33">
    <cfRule type="cellIs" dxfId="3679" priority="1144" operator="equal">
      <formula>"?"</formula>
    </cfRule>
  </conditionalFormatting>
  <conditionalFormatting sqref="I33:N33">
    <cfRule type="cellIs" dxfId="3678" priority="1143" operator="equal">
      <formula>"?"</formula>
    </cfRule>
  </conditionalFormatting>
  <conditionalFormatting sqref="L33:N33">
    <cfRule type="cellIs" dxfId="3677" priority="1142" operator="equal">
      <formula>"?"</formula>
    </cfRule>
  </conditionalFormatting>
  <conditionalFormatting sqref="L33:N33">
    <cfRule type="cellIs" dxfId="3676" priority="1141" operator="equal">
      <formula>"?"</formula>
    </cfRule>
  </conditionalFormatting>
  <conditionalFormatting sqref="L33:N33">
    <cfRule type="cellIs" dxfId="3675" priority="1140" operator="equal">
      <formula>"?"</formula>
    </cfRule>
  </conditionalFormatting>
  <conditionalFormatting sqref="K33">
    <cfRule type="cellIs" dxfId="3674" priority="1139" operator="equal">
      <formula>"?"</formula>
    </cfRule>
  </conditionalFormatting>
  <conditionalFormatting sqref="K33">
    <cfRule type="cellIs" dxfId="3673" priority="1138" operator="equal">
      <formula>"?"</formula>
    </cfRule>
  </conditionalFormatting>
  <conditionalFormatting sqref="K33">
    <cfRule type="cellIs" dxfId="3672" priority="1137" operator="equal">
      <formula>"?"</formula>
    </cfRule>
  </conditionalFormatting>
  <conditionalFormatting sqref="L33:N33">
    <cfRule type="cellIs" dxfId="3671" priority="1136" operator="equal">
      <formula>"?"</formula>
    </cfRule>
  </conditionalFormatting>
  <conditionalFormatting sqref="L33:N33">
    <cfRule type="cellIs" dxfId="3670" priority="1135" operator="equal">
      <formula>"?"</formula>
    </cfRule>
  </conditionalFormatting>
  <conditionalFormatting sqref="L33:N33">
    <cfRule type="cellIs" dxfId="3669" priority="1134" operator="equal">
      <formula>"?"</formula>
    </cfRule>
  </conditionalFormatting>
  <conditionalFormatting sqref="I35:N35">
    <cfRule type="cellIs" dxfId="3668" priority="1133" operator="equal">
      <formula>"?"</formula>
    </cfRule>
  </conditionalFormatting>
  <conditionalFormatting sqref="I35:N35">
    <cfRule type="cellIs" dxfId="3667" priority="1132" operator="equal">
      <formula>"?"</formula>
    </cfRule>
  </conditionalFormatting>
  <conditionalFormatting sqref="I35:N35">
    <cfRule type="cellIs" dxfId="3666" priority="1131" operator="equal">
      <formula>"?"</formula>
    </cfRule>
  </conditionalFormatting>
  <conditionalFormatting sqref="I35:N35">
    <cfRule type="cellIs" dxfId="3665" priority="1130" operator="equal">
      <formula>"?"</formula>
    </cfRule>
  </conditionalFormatting>
  <conditionalFormatting sqref="L35:N35">
    <cfRule type="cellIs" dxfId="3664" priority="1129" operator="equal">
      <formula>"?"</formula>
    </cfRule>
  </conditionalFormatting>
  <conditionalFormatting sqref="L35:N35">
    <cfRule type="cellIs" dxfId="3663" priority="1128" operator="equal">
      <formula>"?"</formula>
    </cfRule>
  </conditionalFormatting>
  <conditionalFormatting sqref="L35:N35">
    <cfRule type="cellIs" dxfId="3662" priority="1127" operator="equal">
      <formula>"?"</formula>
    </cfRule>
  </conditionalFormatting>
  <conditionalFormatting sqref="K35">
    <cfRule type="cellIs" dxfId="3661" priority="1126" operator="equal">
      <formula>"?"</formula>
    </cfRule>
  </conditionalFormatting>
  <conditionalFormatting sqref="K35">
    <cfRule type="cellIs" dxfId="3660" priority="1125" operator="equal">
      <formula>"?"</formula>
    </cfRule>
  </conditionalFormatting>
  <conditionalFormatting sqref="K35">
    <cfRule type="cellIs" dxfId="3659" priority="1124" operator="equal">
      <formula>"?"</formula>
    </cfRule>
  </conditionalFormatting>
  <conditionalFormatting sqref="L35:N35">
    <cfRule type="cellIs" dxfId="3658" priority="1123" operator="equal">
      <formula>"?"</formula>
    </cfRule>
  </conditionalFormatting>
  <conditionalFormatting sqref="L35:N35">
    <cfRule type="cellIs" dxfId="3657" priority="1122" operator="equal">
      <formula>"?"</formula>
    </cfRule>
  </conditionalFormatting>
  <conditionalFormatting sqref="L35:N35">
    <cfRule type="cellIs" dxfId="3656" priority="1121" operator="equal">
      <formula>"?"</formula>
    </cfRule>
  </conditionalFormatting>
  <conditionalFormatting sqref="P9">
    <cfRule type="cellIs" dxfId="3655" priority="1119" stopIfTrue="1" operator="lessThan">
      <formula>0</formula>
    </cfRule>
    <cfRule type="cellIs" dxfId="3654" priority="1120" stopIfTrue="1" operator="greaterThan">
      <formula>0</formula>
    </cfRule>
  </conditionalFormatting>
  <conditionalFormatting sqref="P9">
    <cfRule type="cellIs" dxfId="3653" priority="1117" stopIfTrue="1" operator="lessThan">
      <formula>0</formula>
    </cfRule>
    <cfRule type="cellIs" dxfId="3652" priority="1118" stopIfTrue="1" operator="greaterThan">
      <formula>0</formula>
    </cfRule>
  </conditionalFormatting>
  <conditionalFormatting sqref="P9">
    <cfRule type="cellIs" dxfId="3651" priority="1115" stopIfTrue="1" operator="lessThan">
      <formula>0</formula>
    </cfRule>
    <cfRule type="cellIs" dxfId="3650" priority="1116" stopIfTrue="1" operator="greaterThan">
      <formula>0</formula>
    </cfRule>
  </conditionalFormatting>
  <conditionalFormatting sqref="P9">
    <cfRule type="cellIs" dxfId="3649" priority="1113" stopIfTrue="1" operator="lessThan">
      <formula>0</formula>
    </cfRule>
    <cfRule type="cellIs" dxfId="3648" priority="1114" stopIfTrue="1" operator="greaterThan">
      <formula>0</formula>
    </cfRule>
  </conditionalFormatting>
  <conditionalFormatting sqref="P9">
    <cfRule type="cellIs" dxfId="3647" priority="1111" stopIfTrue="1" operator="lessThan">
      <formula>0</formula>
    </cfRule>
    <cfRule type="cellIs" dxfId="3646" priority="1112" stopIfTrue="1" operator="greaterThan">
      <formula>0</formula>
    </cfRule>
  </conditionalFormatting>
  <conditionalFormatting sqref="P9">
    <cfRule type="cellIs" dxfId="3645" priority="1109" stopIfTrue="1" operator="lessThan">
      <formula>0</formula>
    </cfRule>
    <cfRule type="cellIs" dxfId="3644" priority="1110" stopIfTrue="1" operator="greaterThan">
      <formula>0</formula>
    </cfRule>
  </conditionalFormatting>
  <conditionalFormatting sqref="P9">
    <cfRule type="cellIs" dxfId="3643" priority="1107" stopIfTrue="1" operator="lessThan">
      <formula>0</formula>
    </cfRule>
    <cfRule type="cellIs" dxfId="3642" priority="1108" stopIfTrue="1" operator="greaterThan">
      <formula>0</formula>
    </cfRule>
  </conditionalFormatting>
  <conditionalFormatting sqref="P9">
    <cfRule type="cellIs" dxfId="3641" priority="1105" stopIfTrue="1" operator="lessThan">
      <formula>0</formula>
    </cfRule>
    <cfRule type="cellIs" dxfId="3640" priority="1106" stopIfTrue="1" operator="greaterThan">
      <formula>0</formula>
    </cfRule>
  </conditionalFormatting>
  <conditionalFormatting sqref="P9">
    <cfRule type="cellIs" dxfId="3639" priority="1103" stopIfTrue="1" operator="lessThan">
      <formula>0</formula>
    </cfRule>
    <cfRule type="cellIs" dxfId="3638" priority="1104" stopIfTrue="1" operator="greaterThan">
      <formula>0</formula>
    </cfRule>
  </conditionalFormatting>
  <conditionalFormatting sqref="P9">
    <cfRule type="cellIs" dxfId="3637" priority="1101" stopIfTrue="1" operator="lessThan">
      <formula>0</formula>
    </cfRule>
    <cfRule type="cellIs" dxfId="3636" priority="1102" stopIfTrue="1" operator="greaterThan">
      <formula>0</formula>
    </cfRule>
  </conditionalFormatting>
  <conditionalFormatting sqref="P9">
    <cfRule type="cellIs" dxfId="3635" priority="1099" stopIfTrue="1" operator="lessThan">
      <formula>0</formula>
    </cfRule>
    <cfRule type="cellIs" dxfId="3634" priority="1100" stopIfTrue="1" operator="greaterThan">
      <formula>0</formula>
    </cfRule>
  </conditionalFormatting>
  <conditionalFormatting sqref="P9">
    <cfRule type="cellIs" dxfId="3633" priority="1097" stopIfTrue="1" operator="lessThan">
      <formula>0</formula>
    </cfRule>
    <cfRule type="cellIs" dxfId="3632" priority="1098" stopIfTrue="1" operator="greaterThan">
      <formula>0</formula>
    </cfRule>
  </conditionalFormatting>
  <conditionalFormatting sqref="P9">
    <cfRule type="cellIs" dxfId="3631" priority="1095" stopIfTrue="1" operator="lessThan">
      <formula>0</formula>
    </cfRule>
    <cfRule type="cellIs" dxfId="3630" priority="1096" stopIfTrue="1" operator="greaterThan">
      <formula>0</formula>
    </cfRule>
  </conditionalFormatting>
  <conditionalFormatting sqref="P9">
    <cfRule type="cellIs" dxfId="3629" priority="1093" stopIfTrue="1" operator="lessThan">
      <formula>0</formula>
    </cfRule>
    <cfRule type="cellIs" dxfId="3628" priority="1094" stopIfTrue="1" operator="greaterThan">
      <formula>0</formula>
    </cfRule>
  </conditionalFormatting>
  <conditionalFormatting sqref="P9">
    <cfRule type="cellIs" dxfId="3627" priority="1091" stopIfTrue="1" operator="lessThan">
      <formula>0</formula>
    </cfRule>
    <cfRule type="cellIs" dxfId="3626" priority="1092" stopIfTrue="1" operator="greaterThan">
      <formula>0</formula>
    </cfRule>
  </conditionalFormatting>
  <conditionalFormatting sqref="P9">
    <cfRule type="cellIs" dxfId="3625" priority="1089" stopIfTrue="1" operator="lessThan">
      <formula>0</formula>
    </cfRule>
    <cfRule type="cellIs" dxfId="3624" priority="1090" stopIfTrue="1" operator="greaterThan">
      <formula>0</formula>
    </cfRule>
  </conditionalFormatting>
  <conditionalFormatting sqref="P9">
    <cfRule type="cellIs" dxfId="3623" priority="1087" stopIfTrue="1" operator="lessThan">
      <formula>0</formula>
    </cfRule>
    <cfRule type="cellIs" dxfId="3622" priority="1088" stopIfTrue="1" operator="greaterThan">
      <formula>0</formula>
    </cfRule>
  </conditionalFormatting>
  <conditionalFormatting sqref="P9">
    <cfRule type="cellIs" dxfId="3621" priority="1085" stopIfTrue="1" operator="lessThan">
      <formula>0</formula>
    </cfRule>
    <cfRule type="cellIs" dxfId="3620" priority="1086" stopIfTrue="1" operator="greaterThan">
      <formula>0</formula>
    </cfRule>
  </conditionalFormatting>
  <conditionalFormatting sqref="P9">
    <cfRule type="cellIs" dxfId="3619" priority="1083" stopIfTrue="1" operator="lessThan">
      <formula>0</formula>
    </cfRule>
    <cfRule type="cellIs" dxfId="3618" priority="1084" stopIfTrue="1" operator="greaterThan">
      <formula>0</formula>
    </cfRule>
  </conditionalFormatting>
  <conditionalFormatting sqref="P9">
    <cfRule type="cellIs" dxfId="3617" priority="1081" stopIfTrue="1" operator="lessThan">
      <formula>0</formula>
    </cfRule>
    <cfRule type="cellIs" dxfId="3616" priority="1082" stopIfTrue="1" operator="greaterThan">
      <formula>0</formula>
    </cfRule>
  </conditionalFormatting>
  <conditionalFormatting sqref="P11">
    <cfRule type="cellIs" dxfId="3615" priority="1079" stopIfTrue="1" operator="lessThan">
      <formula>0</formula>
    </cfRule>
    <cfRule type="cellIs" dxfId="3614" priority="1080" stopIfTrue="1" operator="greaterThan">
      <formula>0</formula>
    </cfRule>
  </conditionalFormatting>
  <conditionalFormatting sqref="P11">
    <cfRule type="cellIs" dxfId="3613" priority="1077" stopIfTrue="1" operator="lessThan">
      <formula>0</formula>
    </cfRule>
    <cfRule type="cellIs" dxfId="3612" priority="1078" stopIfTrue="1" operator="greaterThan">
      <formula>0</formula>
    </cfRule>
  </conditionalFormatting>
  <conditionalFormatting sqref="P11">
    <cfRule type="cellIs" dxfId="3611" priority="1075" stopIfTrue="1" operator="lessThan">
      <formula>0</formula>
    </cfRule>
    <cfRule type="cellIs" dxfId="3610" priority="1076" stopIfTrue="1" operator="greaterThan">
      <formula>0</formula>
    </cfRule>
  </conditionalFormatting>
  <conditionalFormatting sqref="P11">
    <cfRule type="cellIs" dxfId="3609" priority="1073" stopIfTrue="1" operator="lessThan">
      <formula>0</formula>
    </cfRule>
    <cfRule type="cellIs" dxfId="3608" priority="1074" stopIfTrue="1" operator="greaterThan">
      <formula>0</formula>
    </cfRule>
  </conditionalFormatting>
  <conditionalFormatting sqref="P11">
    <cfRule type="cellIs" dxfId="3607" priority="1071" stopIfTrue="1" operator="lessThan">
      <formula>0</formula>
    </cfRule>
    <cfRule type="cellIs" dxfId="3606" priority="1072" stopIfTrue="1" operator="greaterThan">
      <formula>0</formula>
    </cfRule>
  </conditionalFormatting>
  <conditionalFormatting sqref="P11">
    <cfRule type="cellIs" dxfId="3605" priority="1069" stopIfTrue="1" operator="lessThan">
      <formula>0</formula>
    </cfRule>
    <cfRule type="cellIs" dxfId="3604" priority="1070" stopIfTrue="1" operator="greaterThan">
      <formula>0</formula>
    </cfRule>
  </conditionalFormatting>
  <conditionalFormatting sqref="P11">
    <cfRule type="cellIs" dxfId="3603" priority="1067" stopIfTrue="1" operator="lessThan">
      <formula>0</formula>
    </cfRule>
    <cfRule type="cellIs" dxfId="3602" priority="1068" stopIfTrue="1" operator="greaterThan">
      <formula>0</formula>
    </cfRule>
  </conditionalFormatting>
  <conditionalFormatting sqref="P11">
    <cfRule type="cellIs" dxfId="3601" priority="1065" stopIfTrue="1" operator="lessThan">
      <formula>0</formula>
    </cfRule>
    <cfRule type="cellIs" dxfId="3600" priority="1066" stopIfTrue="1" operator="greaterThan">
      <formula>0</formula>
    </cfRule>
  </conditionalFormatting>
  <conditionalFormatting sqref="P11">
    <cfRule type="cellIs" dxfId="3599" priority="1063" stopIfTrue="1" operator="lessThan">
      <formula>0</formula>
    </cfRule>
    <cfRule type="cellIs" dxfId="3598" priority="1064" stopIfTrue="1" operator="greaterThan">
      <formula>0</formula>
    </cfRule>
  </conditionalFormatting>
  <conditionalFormatting sqref="P11">
    <cfRule type="cellIs" dxfId="3597" priority="1061" stopIfTrue="1" operator="lessThan">
      <formula>0</formula>
    </cfRule>
    <cfRule type="cellIs" dxfId="3596" priority="1062" stopIfTrue="1" operator="greaterThan">
      <formula>0</formula>
    </cfRule>
  </conditionalFormatting>
  <conditionalFormatting sqref="P11">
    <cfRule type="cellIs" dxfId="3595" priority="1059" stopIfTrue="1" operator="lessThan">
      <formula>0</formula>
    </cfRule>
    <cfRule type="cellIs" dxfId="3594" priority="1060" stopIfTrue="1" operator="greaterThan">
      <formula>0</formula>
    </cfRule>
  </conditionalFormatting>
  <conditionalFormatting sqref="P11">
    <cfRule type="cellIs" dxfId="3593" priority="1057" stopIfTrue="1" operator="lessThan">
      <formula>0</formula>
    </cfRule>
    <cfRule type="cellIs" dxfId="3592" priority="1058" stopIfTrue="1" operator="greaterThan">
      <formula>0</formula>
    </cfRule>
  </conditionalFormatting>
  <conditionalFormatting sqref="P11">
    <cfRule type="cellIs" dxfId="3591" priority="1055" stopIfTrue="1" operator="lessThan">
      <formula>0</formula>
    </cfRule>
    <cfRule type="cellIs" dxfId="3590" priority="1056" stopIfTrue="1" operator="greaterThan">
      <formula>0</formula>
    </cfRule>
  </conditionalFormatting>
  <conditionalFormatting sqref="P11">
    <cfRule type="cellIs" dxfId="3589" priority="1053" stopIfTrue="1" operator="lessThan">
      <formula>0</formula>
    </cfRule>
    <cfRule type="cellIs" dxfId="3588" priority="1054" stopIfTrue="1" operator="greaterThan">
      <formula>0</formula>
    </cfRule>
  </conditionalFormatting>
  <conditionalFormatting sqref="P11">
    <cfRule type="cellIs" dxfId="3587" priority="1051" stopIfTrue="1" operator="lessThan">
      <formula>0</formula>
    </cfRule>
    <cfRule type="cellIs" dxfId="3586" priority="1052" stopIfTrue="1" operator="greaterThan">
      <formula>0</formula>
    </cfRule>
  </conditionalFormatting>
  <conditionalFormatting sqref="P11">
    <cfRule type="cellIs" dxfId="3585" priority="1049" stopIfTrue="1" operator="lessThan">
      <formula>0</formula>
    </cfRule>
    <cfRule type="cellIs" dxfId="3584" priority="1050" stopIfTrue="1" operator="greaterThan">
      <formula>0</formula>
    </cfRule>
  </conditionalFormatting>
  <conditionalFormatting sqref="P11">
    <cfRule type="cellIs" dxfId="3583" priority="1047" stopIfTrue="1" operator="lessThan">
      <formula>0</formula>
    </cfRule>
    <cfRule type="cellIs" dxfId="3582" priority="1048" stopIfTrue="1" operator="greaterThan">
      <formula>0</formula>
    </cfRule>
  </conditionalFormatting>
  <conditionalFormatting sqref="P11">
    <cfRule type="cellIs" dxfId="3581" priority="1045" stopIfTrue="1" operator="lessThan">
      <formula>0</formula>
    </cfRule>
    <cfRule type="cellIs" dxfId="3580" priority="1046" stopIfTrue="1" operator="greaterThan">
      <formula>0</formula>
    </cfRule>
  </conditionalFormatting>
  <conditionalFormatting sqref="P11">
    <cfRule type="cellIs" dxfId="3579" priority="1043" stopIfTrue="1" operator="lessThan">
      <formula>0</formula>
    </cfRule>
    <cfRule type="cellIs" dxfId="3578" priority="1044" stopIfTrue="1" operator="greaterThan">
      <formula>0</formula>
    </cfRule>
  </conditionalFormatting>
  <conditionalFormatting sqref="P11">
    <cfRule type="cellIs" dxfId="3577" priority="1041" stopIfTrue="1" operator="lessThan">
      <formula>0</formula>
    </cfRule>
    <cfRule type="cellIs" dxfId="3576" priority="1042" stopIfTrue="1" operator="greaterThan">
      <formula>0</formula>
    </cfRule>
  </conditionalFormatting>
  <conditionalFormatting sqref="P13">
    <cfRule type="cellIs" dxfId="3575" priority="1039" stopIfTrue="1" operator="lessThan">
      <formula>0</formula>
    </cfRule>
    <cfRule type="cellIs" dxfId="3574" priority="1040" stopIfTrue="1" operator="greaterThan">
      <formula>0</formula>
    </cfRule>
  </conditionalFormatting>
  <conditionalFormatting sqref="P13">
    <cfRule type="cellIs" dxfId="3573" priority="1037" stopIfTrue="1" operator="lessThan">
      <formula>0</formula>
    </cfRule>
    <cfRule type="cellIs" dxfId="3572" priority="1038" stopIfTrue="1" operator="greaterThan">
      <formula>0</formula>
    </cfRule>
  </conditionalFormatting>
  <conditionalFormatting sqref="P13">
    <cfRule type="cellIs" dxfId="3571" priority="1035" stopIfTrue="1" operator="lessThan">
      <formula>0</formula>
    </cfRule>
    <cfRule type="cellIs" dxfId="3570" priority="1036" stopIfTrue="1" operator="greaterThan">
      <formula>0</formula>
    </cfRule>
  </conditionalFormatting>
  <conditionalFormatting sqref="P13">
    <cfRule type="cellIs" dxfId="3569" priority="1033" stopIfTrue="1" operator="lessThan">
      <formula>0</formula>
    </cfRule>
    <cfRule type="cellIs" dxfId="3568" priority="1034" stopIfTrue="1" operator="greaterThan">
      <formula>0</formula>
    </cfRule>
  </conditionalFormatting>
  <conditionalFormatting sqref="P13">
    <cfRule type="cellIs" dxfId="3567" priority="1031" stopIfTrue="1" operator="lessThan">
      <formula>0</formula>
    </cfRule>
    <cfRule type="cellIs" dxfId="3566" priority="1032" stopIfTrue="1" operator="greaterThan">
      <formula>0</formula>
    </cfRule>
  </conditionalFormatting>
  <conditionalFormatting sqref="P13">
    <cfRule type="cellIs" dxfId="3565" priority="1029" stopIfTrue="1" operator="lessThan">
      <formula>0</formula>
    </cfRule>
    <cfRule type="cellIs" dxfId="3564" priority="1030" stopIfTrue="1" operator="greaterThan">
      <formula>0</formula>
    </cfRule>
  </conditionalFormatting>
  <conditionalFormatting sqref="P13">
    <cfRule type="cellIs" dxfId="3563" priority="1027" stopIfTrue="1" operator="lessThan">
      <formula>0</formula>
    </cfRule>
    <cfRule type="cellIs" dxfId="3562" priority="1028" stopIfTrue="1" operator="greaterThan">
      <formula>0</formula>
    </cfRule>
  </conditionalFormatting>
  <conditionalFormatting sqref="P13">
    <cfRule type="cellIs" dxfId="3561" priority="1025" stopIfTrue="1" operator="lessThan">
      <formula>0</formula>
    </cfRule>
    <cfRule type="cellIs" dxfId="3560" priority="1026" stopIfTrue="1" operator="greaterThan">
      <formula>0</formula>
    </cfRule>
  </conditionalFormatting>
  <conditionalFormatting sqref="P13">
    <cfRule type="cellIs" dxfId="3559" priority="1023" stopIfTrue="1" operator="lessThan">
      <formula>0</formula>
    </cfRule>
    <cfRule type="cellIs" dxfId="3558" priority="1024" stopIfTrue="1" operator="greaterThan">
      <formula>0</formula>
    </cfRule>
  </conditionalFormatting>
  <conditionalFormatting sqref="P13">
    <cfRule type="cellIs" dxfId="3557" priority="1021" stopIfTrue="1" operator="lessThan">
      <formula>0</formula>
    </cfRule>
    <cfRule type="cellIs" dxfId="3556" priority="1022" stopIfTrue="1" operator="greaterThan">
      <formula>0</formula>
    </cfRule>
  </conditionalFormatting>
  <conditionalFormatting sqref="P13">
    <cfRule type="cellIs" dxfId="3555" priority="1019" stopIfTrue="1" operator="lessThan">
      <formula>0</formula>
    </cfRule>
    <cfRule type="cellIs" dxfId="3554" priority="1020" stopIfTrue="1" operator="greaterThan">
      <formula>0</formula>
    </cfRule>
  </conditionalFormatting>
  <conditionalFormatting sqref="P13">
    <cfRule type="cellIs" dxfId="3553" priority="1017" stopIfTrue="1" operator="lessThan">
      <formula>0</formula>
    </cfRule>
    <cfRule type="cellIs" dxfId="3552" priority="1018" stopIfTrue="1" operator="greaterThan">
      <formula>0</formula>
    </cfRule>
  </conditionalFormatting>
  <conditionalFormatting sqref="P13">
    <cfRule type="cellIs" dxfId="3551" priority="1015" stopIfTrue="1" operator="lessThan">
      <formula>0</formula>
    </cfRule>
    <cfRule type="cellIs" dxfId="3550" priority="1016" stopIfTrue="1" operator="greaterThan">
      <formula>0</formula>
    </cfRule>
  </conditionalFormatting>
  <conditionalFormatting sqref="P13">
    <cfRule type="cellIs" dxfId="3549" priority="1013" stopIfTrue="1" operator="lessThan">
      <formula>0</formula>
    </cfRule>
    <cfRule type="cellIs" dxfId="3548" priority="1014" stopIfTrue="1" operator="greaterThan">
      <formula>0</formula>
    </cfRule>
  </conditionalFormatting>
  <conditionalFormatting sqref="P13">
    <cfRule type="cellIs" dxfId="3547" priority="1011" stopIfTrue="1" operator="lessThan">
      <formula>0</formula>
    </cfRule>
    <cfRule type="cellIs" dxfId="3546" priority="1012" stopIfTrue="1" operator="greaterThan">
      <formula>0</formula>
    </cfRule>
  </conditionalFormatting>
  <conditionalFormatting sqref="P13">
    <cfRule type="cellIs" dxfId="3545" priority="1009" stopIfTrue="1" operator="lessThan">
      <formula>0</formula>
    </cfRule>
    <cfRule type="cellIs" dxfId="3544" priority="1010" stopIfTrue="1" operator="greaterThan">
      <formula>0</formula>
    </cfRule>
  </conditionalFormatting>
  <conditionalFormatting sqref="P13">
    <cfRule type="cellIs" dxfId="3543" priority="1007" stopIfTrue="1" operator="lessThan">
      <formula>0</formula>
    </cfRule>
    <cfRule type="cellIs" dxfId="3542" priority="1008" stopIfTrue="1" operator="greaterThan">
      <formula>0</formula>
    </cfRule>
  </conditionalFormatting>
  <conditionalFormatting sqref="P13">
    <cfRule type="cellIs" dxfId="3541" priority="1005" stopIfTrue="1" operator="lessThan">
      <formula>0</formula>
    </cfRule>
    <cfRule type="cellIs" dxfId="3540" priority="1006" stopIfTrue="1" operator="greaterThan">
      <formula>0</formula>
    </cfRule>
  </conditionalFormatting>
  <conditionalFormatting sqref="P13">
    <cfRule type="cellIs" dxfId="3539" priority="1003" stopIfTrue="1" operator="lessThan">
      <formula>0</formula>
    </cfRule>
    <cfRule type="cellIs" dxfId="3538" priority="1004" stopIfTrue="1" operator="greaterThan">
      <formula>0</formula>
    </cfRule>
  </conditionalFormatting>
  <conditionalFormatting sqref="P13">
    <cfRule type="cellIs" dxfId="3537" priority="1001" stopIfTrue="1" operator="lessThan">
      <formula>0</formula>
    </cfRule>
    <cfRule type="cellIs" dxfId="3536" priority="1002" stopIfTrue="1" operator="greaterThan">
      <formula>0</formula>
    </cfRule>
  </conditionalFormatting>
  <conditionalFormatting sqref="P15">
    <cfRule type="cellIs" dxfId="3535" priority="999" stopIfTrue="1" operator="lessThan">
      <formula>0</formula>
    </cfRule>
    <cfRule type="cellIs" dxfId="3534" priority="1000" stopIfTrue="1" operator="greaterThan">
      <formula>0</formula>
    </cfRule>
  </conditionalFormatting>
  <conditionalFormatting sqref="P15">
    <cfRule type="cellIs" dxfId="3533" priority="997" stopIfTrue="1" operator="lessThan">
      <formula>0</formula>
    </cfRule>
    <cfRule type="cellIs" dxfId="3532" priority="998" stopIfTrue="1" operator="greaterThan">
      <formula>0</formula>
    </cfRule>
  </conditionalFormatting>
  <conditionalFormatting sqref="P15">
    <cfRule type="cellIs" dxfId="3531" priority="995" stopIfTrue="1" operator="lessThan">
      <formula>0</formula>
    </cfRule>
    <cfRule type="cellIs" dxfId="3530" priority="996" stopIfTrue="1" operator="greaterThan">
      <formula>0</formula>
    </cfRule>
  </conditionalFormatting>
  <conditionalFormatting sqref="P15">
    <cfRule type="cellIs" dxfId="3529" priority="993" stopIfTrue="1" operator="lessThan">
      <formula>0</formula>
    </cfRule>
    <cfRule type="cellIs" dxfId="3528" priority="994" stopIfTrue="1" operator="greaterThan">
      <formula>0</formula>
    </cfRule>
  </conditionalFormatting>
  <conditionalFormatting sqref="P15">
    <cfRule type="cellIs" dxfId="3527" priority="991" stopIfTrue="1" operator="lessThan">
      <formula>0</formula>
    </cfRule>
    <cfRule type="cellIs" dxfId="3526" priority="992" stopIfTrue="1" operator="greaterThan">
      <formula>0</formula>
    </cfRule>
  </conditionalFormatting>
  <conditionalFormatting sqref="P15">
    <cfRule type="cellIs" dxfId="3525" priority="989" stopIfTrue="1" operator="lessThan">
      <formula>0</formula>
    </cfRule>
    <cfRule type="cellIs" dxfId="3524" priority="990" stopIfTrue="1" operator="greaterThan">
      <formula>0</formula>
    </cfRule>
  </conditionalFormatting>
  <conditionalFormatting sqref="P15">
    <cfRule type="cellIs" dxfId="3523" priority="987" stopIfTrue="1" operator="lessThan">
      <formula>0</formula>
    </cfRule>
    <cfRule type="cellIs" dxfId="3522" priority="988" stopIfTrue="1" operator="greaterThan">
      <formula>0</formula>
    </cfRule>
  </conditionalFormatting>
  <conditionalFormatting sqref="P15">
    <cfRule type="cellIs" dxfId="3521" priority="985" stopIfTrue="1" operator="lessThan">
      <formula>0</formula>
    </cfRule>
    <cfRule type="cellIs" dxfId="3520" priority="986" stopIfTrue="1" operator="greaterThan">
      <formula>0</formula>
    </cfRule>
  </conditionalFormatting>
  <conditionalFormatting sqref="P15">
    <cfRule type="cellIs" dxfId="3519" priority="983" stopIfTrue="1" operator="lessThan">
      <formula>0</formula>
    </cfRule>
    <cfRule type="cellIs" dxfId="3518" priority="984" stopIfTrue="1" operator="greaterThan">
      <formula>0</formula>
    </cfRule>
  </conditionalFormatting>
  <conditionalFormatting sqref="P15">
    <cfRule type="cellIs" dxfId="3517" priority="981" stopIfTrue="1" operator="lessThan">
      <formula>0</formula>
    </cfRule>
    <cfRule type="cellIs" dxfId="3516" priority="982" stopIfTrue="1" operator="greaterThan">
      <formula>0</formula>
    </cfRule>
  </conditionalFormatting>
  <conditionalFormatting sqref="P15">
    <cfRule type="cellIs" dxfId="3515" priority="979" stopIfTrue="1" operator="lessThan">
      <formula>0</formula>
    </cfRule>
    <cfRule type="cellIs" dxfId="3514" priority="980" stopIfTrue="1" operator="greaterThan">
      <formula>0</formula>
    </cfRule>
  </conditionalFormatting>
  <conditionalFormatting sqref="P15">
    <cfRule type="cellIs" dxfId="3513" priority="977" stopIfTrue="1" operator="lessThan">
      <formula>0</formula>
    </cfRule>
    <cfRule type="cellIs" dxfId="3512" priority="978" stopIfTrue="1" operator="greaterThan">
      <formula>0</formula>
    </cfRule>
  </conditionalFormatting>
  <conditionalFormatting sqref="P15">
    <cfRule type="cellIs" dxfId="3511" priority="975" stopIfTrue="1" operator="lessThan">
      <formula>0</formula>
    </cfRule>
    <cfRule type="cellIs" dxfId="3510" priority="976" stopIfTrue="1" operator="greaterThan">
      <formula>0</formula>
    </cfRule>
  </conditionalFormatting>
  <conditionalFormatting sqref="P15">
    <cfRule type="cellIs" dxfId="3509" priority="973" stopIfTrue="1" operator="lessThan">
      <formula>0</formula>
    </cfRule>
    <cfRule type="cellIs" dxfId="3508" priority="974" stopIfTrue="1" operator="greaterThan">
      <formula>0</formula>
    </cfRule>
  </conditionalFormatting>
  <conditionalFormatting sqref="P15">
    <cfRule type="cellIs" dxfId="3507" priority="971" stopIfTrue="1" operator="lessThan">
      <formula>0</formula>
    </cfRule>
    <cfRule type="cellIs" dxfId="3506" priority="972" stopIfTrue="1" operator="greaterThan">
      <formula>0</formula>
    </cfRule>
  </conditionalFormatting>
  <conditionalFormatting sqref="P15">
    <cfRule type="cellIs" dxfId="3505" priority="969" stopIfTrue="1" operator="lessThan">
      <formula>0</formula>
    </cfRule>
    <cfRule type="cellIs" dxfId="3504" priority="970" stopIfTrue="1" operator="greaterThan">
      <formula>0</formula>
    </cfRule>
  </conditionalFormatting>
  <conditionalFormatting sqref="P15">
    <cfRule type="cellIs" dxfId="3503" priority="967" stopIfTrue="1" operator="lessThan">
      <formula>0</formula>
    </cfRule>
    <cfRule type="cellIs" dxfId="3502" priority="968" stopIfTrue="1" operator="greaterThan">
      <formula>0</formula>
    </cfRule>
  </conditionalFormatting>
  <conditionalFormatting sqref="P15">
    <cfRule type="cellIs" dxfId="3501" priority="965" stopIfTrue="1" operator="lessThan">
      <formula>0</formula>
    </cfRule>
    <cfRule type="cellIs" dxfId="3500" priority="966" stopIfTrue="1" operator="greaterThan">
      <formula>0</formula>
    </cfRule>
  </conditionalFormatting>
  <conditionalFormatting sqref="P15">
    <cfRule type="cellIs" dxfId="3499" priority="963" stopIfTrue="1" operator="lessThan">
      <formula>0</formula>
    </cfRule>
    <cfRule type="cellIs" dxfId="3498" priority="964" stopIfTrue="1" operator="greaterThan">
      <formula>0</formula>
    </cfRule>
  </conditionalFormatting>
  <conditionalFormatting sqref="P15">
    <cfRule type="cellIs" dxfId="3497" priority="961" stopIfTrue="1" operator="lessThan">
      <formula>0</formula>
    </cfRule>
    <cfRule type="cellIs" dxfId="3496" priority="962" stopIfTrue="1" operator="greaterThan">
      <formula>0</formula>
    </cfRule>
  </conditionalFormatting>
  <conditionalFormatting sqref="P17">
    <cfRule type="cellIs" dxfId="3495" priority="959" stopIfTrue="1" operator="lessThan">
      <formula>0</formula>
    </cfRule>
    <cfRule type="cellIs" dxfId="3494" priority="960" stopIfTrue="1" operator="greaterThan">
      <formula>0</formula>
    </cfRule>
  </conditionalFormatting>
  <conditionalFormatting sqref="P17">
    <cfRule type="cellIs" dxfId="3493" priority="957" stopIfTrue="1" operator="lessThan">
      <formula>0</formula>
    </cfRule>
    <cfRule type="cellIs" dxfId="3492" priority="958" stopIfTrue="1" operator="greaterThan">
      <formula>0</formula>
    </cfRule>
  </conditionalFormatting>
  <conditionalFormatting sqref="P17">
    <cfRule type="cellIs" dxfId="3491" priority="955" stopIfTrue="1" operator="lessThan">
      <formula>0</formula>
    </cfRule>
    <cfRule type="cellIs" dxfId="3490" priority="956" stopIfTrue="1" operator="greaterThan">
      <formula>0</formula>
    </cfRule>
  </conditionalFormatting>
  <conditionalFormatting sqref="P17">
    <cfRule type="cellIs" dxfId="3489" priority="953" stopIfTrue="1" operator="lessThan">
      <formula>0</formula>
    </cfRule>
    <cfRule type="cellIs" dxfId="3488" priority="954" stopIfTrue="1" operator="greaterThan">
      <formula>0</formula>
    </cfRule>
  </conditionalFormatting>
  <conditionalFormatting sqref="P17">
    <cfRule type="cellIs" dxfId="3487" priority="951" stopIfTrue="1" operator="lessThan">
      <formula>0</formula>
    </cfRule>
    <cfRule type="cellIs" dxfId="3486" priority="952" stopIfTrue="1" operator="greaterThan">
      <formula>0</formula>
    </cfRule>
  </conditionalFormatting>
  <conditionalFormatting sqref="P17">
    <cfRule type="cellIs" dxfId="3485" priority="949" stopIfTrue="1" operator="lessThan">
      <formula>0</formula>
    </cfRule>
    <cfRule type="cellIs" dxfId="3484" priority="950" stopIfTrue="1" operator="greaterThan">
      <formula>0</formula>
    </cfRule>
  </conditionalFormatting>
  <conditionalFormatting sqref="P17">
    <cfRule type="cellIs" dxfId="3483" priority="947" stopIfTrue="1" operator="lessThan">
      <formula>0</formula>
    </cfRule>
    <cfRule type="cellIs" dxfId="3482" priority="948" stopIfTrue="1" operator="greaterThan">
      <formula>0</formula>
    </cfRule>
  </conditionalFormatting>
  <conditionalFormatting sqref="P17">
    <cfRule type="cellIs" dxfId="3481" priority="945" stopIfTrue="1" operator="lessThan">
      <formula>0</formula>
    </cfRule>
    <cfRule type="cellIs" dxfId="3480" priority="946" stopIfTrue="1" operator="greaterThan">
      <formula>0</formula>
    </cfRule>
  </conditionalFormatting>
  <conditionalFormatting sqref="P17">
    <cfRule type="cellIs" dxfId="3479" priority="943" stopIfTrue="1" operator="lessThan">
      <formula>0</formula>
    </cfRule>
    <cfRule type="cellIs" dxfId="3478" priority="944" stopIfTrue="1" operator="greaterThan">
      <formula>0</formula>
    </cfRule>
  </conditionalFormatting>
  <conditionalFormatting sqref="P17">
    <cfRule type="cellIs" dxfId="3477" priority="941" stopIfTrue="1" operator="lessThan">
      <formula>0</formula>
    </cfRule>
    <cfRule type="cellIs" dxfId="3476" priority="942" stopIfTrue="1" operator="greaterThan">
      <formula>0</formula>
    </cfRule>
  </conditionalFormatting>
  <conditionalFormatting sqref="P17">
    <cfRule type="cellIs" dxfId="3475" priority="939" stopIfTrue="1" operator="lessThan">
      <formula>0</formula>
    </cfRule>
    <cfRule type="cellIs" dxfId="3474" priority="940" stopIfTrue="1" operator="greaterThan">
      <formula>0</formula>
    </cfRule>
  </conditionalFormatting>
  <conditionalFormatting sqref="P17">
    <cfRule type="cellIs" dxfId="3473" priority="937" stopIfTrue="1" operator="lessThan">
      <formula>0</formula>
    </cfRule>
    <cfRule type="cellIs" dxfId="3472" priority="938" stopIfTrue="1" operator="greaterThan">
      <formula>0</formula>
    </cfRule>
  </conditionalFormatting>
  <conditionalFormatting sqref="P17">
    <cfRule type="cellIs" dxfId="3471" priority="935" stopIfTrue="1" operator="lessThan">
      <formula>0</formula>
    </cfRule>
    <cfRule type="cellIs" dxfId="3470" priority="936" stopIfTrue="1" operator="greaterThan">
      <formula>0</formula>
    </cfRule>
  </conditionalFormatting>
  <conditionalFormatting sqref="P17">
    <cfRule type="cellIs" dxfId="3469" priority="933" stopIfTrue="1" operator="lessThan">
      <formula>0</formula>
    </cfRule>
    <cfRule type="cellIs" dxfId="3468" priority="934" stopIfTrue="1" operator="greaterThan">
      <formula>0</formula>
    </cfRule>
  </conditionalFormatting>
  <conditionalFormatting sqref="P17">
    <cfRule type="cellIs" dxfId="3467" priority="931" stopIfTrue="1" operator="lessThan">
      <formula>0</formula>
    </cfRule>
    <cfRule type="cellIs" dxfId="3466" priority="932" stopIfTrue="1" operator="greaterThan">
      <formula>0</formula>
    </cfRule>
  </conditionalFormatting>
  <conditionalFormatting sqref="P17">
    <cfRule type="cellIs" dxfId="3465" priority="929" stopIfTrue="1" operator="lessThan">
      <formula>0</formula>
    </cfRule>
    <cfRule type="cellIs" dxfId="3464" priority="930" stopIfTrue="1" operator="greaterThan">
      <formula>0</formula>
    </cfRule>
  </conditionalFormatting>
  <conditionalFormatting sqref="P17">
    <cfRule type="cellIs" dxfId="3463" priority="927" stopIfTrue="1" operator="lessThan">
      <formula>0</formula>
    </cfRule>
    <cfRule type="cellIs" dxfId="3462" priority="928" stopIfTrue="1" operator="greaterThan">
      <formula>0</formula>
    </cfRule>
  </conditionalFormatting>
  <conditionalFormatting sqref="P17">
    <cfRule type="cellIs" dxfId="3461" priority="925" stopIfTrue="1" operator="lessThan">
      <formula>0</formula>
    </cfRule>
    <cfRule type="cellIs" dxfId="3460" priority="926" stopIfTrue="1" operator="greaterThan">
      <formula>0</formula>
    </cfRule>
  </conditionalFormatting>
  <conditionalFormatting sqref="P17">
    <cfRule type="cellIs" dxfId="3459" priority="923" stopIfTrue="1" operator="lessThan">
      <formula>0</formula>
    </cfRule>
    <cfRule type="cellIs" dxfId="3458" priority="924" stopIfTrue="1" operator="greaterThan">
      <formula>0</formula>
    </cfRule>
  </conditionalFormatting>
  <conditionalFormatting sqref="P17">
    <cfRule type="cellIs" dxfId="3457" priority="921" stopIfTrue="1" operator="lessThan">
      <formula>0</formula>
    </cfRule>
    <cfRule type="cellIs" dxfId="3456" priority="922" stopIfTrue="1" operator="greaterThan">
      <formula>0</formula>
    </cfRule>
  </conditionalFormatting>
  <conditionalFormatting sqref="P19">
    <cfRule type="cellIs" dxfId="3455" priority="919" stopIfTrue="1" operator="lessThan">
      <formula>0</formula>
    </cfRule>
    <cfRule type="cellIs" dxfId="3454" priority="920" stopIfTrue="1" operator="greaterThan">
      <formula>0</formula>
    </cfRule>
  </conditionalFormatting>
  <conditionalFormatting sqref="P19">
    <cfRule type="cellIs" dxfId="3453" priority="917" stopIfTrue="1" operator="lessThan">
      <formula>0</formula>
    </cfRule>
    <cfRule type="cellIs" dxfId="3452" priority="918" stopIfTrue="1" operator="greaterThan">
      <formula>0</formula>
    </cfRule>
  </conditionalFormatting>
  <conditionalFormatting sqref="P19">
    <cfRule type="cellIs" dxfId="3451" priority="915" stopIfTrue="1" operator="lessThan">
      <formula>0</formula>
    </cfRule>
    <cfRule type="cellIs" dxfId="3450" priority="916" stopIfTrue="1" operator="greaterThan">
      <formula>0</formula>
    </cfRule>
  </conditionalFormatting>
  <conditionalFormatting sqref="P19">
    <cfRule type="cellIs" dxfId="3449" priority="913" stopIfTrue="1" operator="lessThan">
      <formula>0</formula>
    </cfRule>
    <cfRule type="cellIs" dxfId="3448" priority="914" stopIfTrue="1" operator="greaterThan">
      <formula>0</formula>
    </cfRule>
  </conditionalFormatting>
  <conditionalFormatting sqref="P19">
    <cfRule type="cellIs" dxfId="3447" priority="911" stopIfTrue="1" operator="lessThan">
      <formula>0</formula>
    </cfRule>
    <cfRule type="cellIs" dxfId="3446" priority="912" stopIfTrue="1" operator="greaterThan">
      <formula>0</formula>
    </cfRule>
  </conditionalFormatting>
  <conditionalFormatting sqref="P19">
    <cfRule type="cellIs" dxfId="3445" priority="909" stopIfTrue="1" operator="lessThan">
      <formula>0</formula>
    </cfRule>
    <cfRule type="cellIs" dxfId="3444" priority="910" stopIfTrue="1" operator="greaterThan">
      <formula>0</formula>
    </cfRule>
  </conditionalFormatting>
  <conditionalFormatting sqref="P19">
    <cfRule type="cellIs" dxfId="3443" priority="907" stopIfTrue="1" operator="lessThan">
      <formula>0</formula>
    </cfRule>
    <cfRule type="cellIs" dxfId="3442" priority="908" stopIfTrue="1" operator="greaterThan">
      <formula>0</formula>
    </cfRule>
  </conditionalFormatting>
  <conditionalFormatting sqref="P19">
    <cfRule type="cellIs" dxfId="3441" priority="905" stopIfTrue="1" operator="lessThan">
      <formula>0</formula>
    </cfRule>
    <cfRule type="cellIs" dxfId="3440" priority="906" stopIfTrue="1" operator="greaterThan">
      <formula>0</formula>
    </cfRule>
  </conditionalFormatting>
  <conditionalFormatting sqref="P19">
    <cfRule type="cellIs" dxfId="3439" priority="903" stopIfTrue="1" operator="lessThan">
      <formula>0</formula>
    </cfRule>
    <cfRule type="cellIs" dxfId="3438" priority="904" stopIfTrue="1" operator="greaterThan">
      <formula>0</formula>
    </cfRule>
  </conditionalFormatting>
  <conditionalFormatting sqref="P19">
    <cfRule type="cellIs" dxfId="3437" priority="901" stopIfTrue="1" operator="lessThan">
      <formula>0</formula>
    </cfRule>
    <cfRule type="cellIs" dxfId="3436" priority="902" stopIfTrue="1" operator="greaterThan">
      <formula>0</formula>
    </cfRule>
  </conditionalFormatting>
  <conditionalFormatting sqref="P19">
    <cfRule type="cellIs" dxfId="3435" priority="899" stopIfTrue="1" operator="lessThan">
      <formula>0</formula>
    </cfRule>
    <cfRule type="cellIs" dxfId="3434" priority="900" stopIfTrue="1" operator="greaterThan">
      <formula>0</formula>
    </cfRule>
  </conditionalFormatting>
  <conditionalFormatting sqref="P19">
    <cfRule type="cellIs" dxfId="3433" priority="897" stopIfTrue="1" operator="lessThan">
      <formula>0</formula>
    </cfRule>
    <cfRule type="cellIs" dxfId="3432" priority="898" stopIfTrue="1" operator="greaterThan">
      <formula>0</formula>
    </cfRule>
  </conditionalFormatting>
  <conditionalFormatting sqref="P19">
    <cfRule type="cellIs" dxfId="3431" priority="895" stopIfTrue="1" operator="lessThan">
      <formula>0</formula>
    </cfRule>
    <cfRule type="cellIs" dxfId="3430" priority="896" stopIfTrue="1" operator="greaterThan">
      <formula>0</formula>
    </cfRule>
  </conditionalFormatting>
  <conditionalFormatting sqref="P19">
    <cfRule type="cellIs" dxfId="3429" priority="893" stopIfTrue="1" operator="lessThan">
      <formula>0</formula>
    </cfRule>
    <cfRule type="cellIs" dxfId="3428" priority="894" stopIfTrue="1" operator="greaterThan">
      <formula>0</formula>
    </cfRule>
  </conditionalFormatting>
  <conditionalFormatting sqref="P19">
    <cfRule type="cellIs" dxfId="3427" priority="891" stopIfTrue="1" operator="lessThan">
      <formula>0</formula>
    </cfRule>
    <cfRule type="cellIs" dxfId="3426" priority="892" stopIfTrue="1" operator="greaterThan">
      <formula>0</formula>
    </cfRule>
  </conditionalFormatting>
  <conditionalFormatting sqref="P19">
    <cfRule type="cellIs" dxfId="3425" priority="889" stopIfTrue="1" operator="lessThan">
      <formula>0</formula>
    </cfRule>
    <cfRule type="cellIs" dxfId="3424" priority="890" stopIfTrue="1" operator="greaterThan">
      <formula>0</formula>
    </cfRule>
  </conditionalFormatting>
  <conditionalFormatting sqref="P19">
    <cfRule type="cellIs" dxfId="3423" priority="887" stopIfTrue="1" operator="lessThan">
      <formula>0</formula>
    </cfRule>
    <cfRule type="cellIs" dxfId="3422" priority="888" stopIfTrue="1" operator="greaterThan">
      <formula>0</formula>
    </cfRule>
  </conditionalFormatting>
  <conditionalFormatting sqref="P19">
    <cfRule type="cellIs" dxfId="3421" priority="885" stopIfTrue="1" operator="lessThan">
      <formula>0</formula>
    </cfRule>
    <cfRule type="cellIs" dxfId="3420" priority="886" stopIfTrue="1" operator="greaterThan">
      <formula>0</formula>
    </cfRule>
  </conditionalFormatting>
  <conditionalFormatting sqref="P19">
    <cfRule type="cellIs" dxfId="3419" priority="883" stopIfTrue="1" operator="lessThan">
      <formula>0</formula>
    </cfRule>
    <cfRule type="cellIs" dxfId="3418" priority="884" stopIfTrue="1" operator="greaterThan">
      <formula>0</formula>
    </cfRule>
  </conditionalFormatting>
  <conditionalFormatting sqref="P19">
    <cfRule type="cellIs" dxfId="3417" priority="881" stopIfTrue="1" operator="lessThan">
      <formula>0</formula>
    </cfRule>
    <cfRule type="cellIs" dxfId="3416" priority="882" stopIfTrue="1" operator="greaterThan">
      <formula>0</formula>
    </cfRule>
  </conditionalFormatting>
  <conditionalFormatting sqref="P21">
    <cfRule type="cellIs" dxfId="3415" priority="879" stopIfTrue="1" operator="lessThan">
      <formula>0</formula>
    </cfRule>
    <cfRule type="cellIs" dxfId="3414" priority="880" stopIfTrue="1" operator="greaterThan">
      <formula>0</formula>
    </cfRule>
  </conditionalFormatting>
  <conditionalFormatting sqref="P21">
    <cfRule type="cellIs" dxfId="3413" priority="877" stopIfTrue="1" operator="lessThan">
      <formula>0</formula>
    </cfRule>
    <cfRule type="cellIs" dxfId="3412" priority="878" stopIfTrue="1" operator="greaterThan">
      <formula>0</formula>
    </cfRule>
  </conditionalFormatting>
  <conditionalFormatting sqref="P21">
    <cfRule type="cellIs" dxfId="3411" priority="875" stopIfTrue="1" operator="lessThan">
      <formula>0</formula>
    </cfRule>
    <cfRule type="cellIs" dxfId="3410" priority="876" stopIfTrue="1" operator="greaterThan">
      <formula>0</formula>
    </cfRule>
  </conditionalFormatting>
  <conditionalFormatting sqref="P21">
    <cfRule type="cellIs" dxfId="3409" priority="873" stopIfTrue="1" operator="lessThan">
      <formula>0</formula>
    </cfRule>
    <cfRule type="cellIs" dxfId="3408" priority="874" stopIfTrue="1" operator="greaterThan">
      <formula>0</formula>
    </cfRule>
  </conditionalFormatting>
  <conditionalFormatting sqref="P21">
    <cfRule type="cellIs" dxfId="3407" priority="871" stopIfTrue="1" operator="lessThan">
      <formula>0</formula>
    </cfRule>
    <cfRule type="cellIs" dxfId="3406" priority="872" stopIfTrue="1" operator="greaterThan">
      <formula>0</formula>
    </cfRule>
  </conditionalFormatting>
  <conditionalFormatting sqref="P21">
    <cfRule type="cellIs" dxfId="3405" priority="869" stopIfTrue="1" operator="lessThan">
      <formula>0</formula>
    </cfRule>
    <cfRule type="cellIs" dxfId="3404" priority="870" stopIfTrue="1" operator="greaterThan">
      <formula>0</formula>
    </cfRule>
  </conditionalFormatting>
  <conditionalFormatting sqref="P21">
    <cfRule type="cellIs" dxfId="3403" priority="867" stopIfTrue="1" operator="lessThan">
      <formula>0</formula>
    </cfRule>
    <cfRule type="cellIs" dxfId="3402" priority="868" stopIfTrue="1" operator="greaterThan">
      <formula>0</formula>
    </cfRule>
  </conditionalFormatting>
  <conditionalFormatting sqref="P21">
    <cfRule type="cellIs" dxfId="3401" priority="865" stopIfTrue="1" operator="lessThan">
      <formula>0</formula>
    </cfRule>
    <cfRule type="cellIs" dxfId="3400" priority="866" stopIfTrue="1" operator="greaterThan">
      <formula>0</formula>
    </cfRule>
  </conditionalFormatting>
  <conditionalFormatting sqref="P21">
    <cfRule type="cellIs" dxfId="3399" priority="863" stopIfTrue="1" operator="lessThan">
      <formula>0</formula>
    </cfRule>
    <cfRule type="cellIs" dxfId="3398" priority="864" stopIfTrue="1" operator="greaterThan">
      <formula>0</formula>
    </cfRule>
  </conditionalFormatting>
  <conditionalFormatting sqref="P21">
    <cfRule type="cellIs" dxfId="3397" priority="861" stopIfTrue="1" operator="lessThan">
      <formula>0</formula>
    </cfRule>
    <cfRule type="cellIs" dxfId="3396" priority="862" stopIfTrue="1" operator="greaterThan">
      <formula>0</formula>
    </cfRule>
  </conditionalFormatting>
  <conditionalFormatting sqref="P21">
    <cfRule type="cellIs" dxfId="3395" priority="859" stopIfTrue="1" operator="lessThan">
      <formula>0</formula>
    </cfRule>
    <cfRule type="cellIs" dxfId="3394" priority="860" stopIfTrue="1" operator="greaterThan">
      <formula>0</formula>
    </cfRule>
  </conditionalFormatting>
  <conditionalFormatting sqref="P21">
    <cfRule type="cellIs" dxfId="3393" priority="857" stopIfTrue="1" operator="lessThan">
      <formula>0</formula>
    </cfRule>
    <cfRule type="cellIs" dxfId="3392" priority="858" stopIfTrue="1" operator="greaterThan">
      <formula>0</formula>
    </cfRule>
  </conditionalFormatting>
  <conditionalFormatting sqref="P21">
    <cfRule type="cellIs" dxfId="3391" priority="855" stopIfTrue="1" operator="lessThan">
      <formula>0</formula>
    </cfRule>
    <cfRule type="cellIs" dxfId="3390" priority="856" stopIfTrue="1" operator="greaterThan">
      <formula>0</formula>
    </cfRule>
  </conditionalFormatting>
  <conditionalFormatting sqref="P21">
    <cfRule type="cellIs" dxfId="3389" priority="853" stopIfTrue="1" operator="lessThan">
      <formula>0</formula>
    </cfRule>
    <cfRule type="cellIs" dxfId="3388" priority="854" stopIfTrue="1" operator="greaterThan">
      <formula>0</formula>
    </cfRule>
  </conditionalFormatting>
  <conditionalFormatting sqref="P21">
    <cfRule type="cellIs" dxfId="3387" priority="851" stopIfTrue="1" operator="lessThan">
      <formula>0</formula>
    </cfRule>
    <cfRule type="cellIs" dxfId="3386" priority="852" stopIfTrue="1" operator="greaterThan">
      <formula>0</formula>
    </cfRule>
  </conditionalFormatting>
  <conditionalFormatting sqref="P21">
    <cfRule type="cellIs" dxfId="3385" priority="849" stopIfTrue="1" operator="lessThan">
      <formula>0</formula>
    </cfRule>
    <cfRule type="cellIs" dxfId="3384" priority="850" stopIfTrue="1" operator="greaterThan">
      <formula>0</formula>
    </cfRule>
  </conditionalFormatting>
  <conditionalFormatting sqref="P21">
    <cfRule type="cellIs" dxfId="3383" priority="847" stopIfTrue="1" operator="lessThan">
      <formula>0</formula>
    </cfRule>
    <cfRule type="cellIs" dxfId="3382" priority="848" stopIfTrue="1" operator="greaterThan">
      <formula>0</formula>
    </cfRule>
  </conditionalFormatting>
  <conditionalFormatting sqref="P21">
    <cfRule type="cellIs" dxfId="3381" priority="845" stopIfTrue="1" operator="lessThan">
      <formula>0</formula>
    </cfRule>
    <cfRule type="cellIs" dxfId="3380" priority="846" stopIfTrue="1" operator="greaterThan">
      <formula>0</formula>
    </cfRule>
  </conditionalFormatting>
  <conditionalFormatting sqref="P21">
    <cfRule type="cellIs" dxfId="3379" priority="843" stopIfTrue="1" operator="lessThan">
      <formula>0</formula>
    </cfRule>
    <cfRule type="cellIs" dxfId="3378" priority="844" stopIfTrue="1" operator="greaterThan">
      <formula>0</formula>
    </cfRule>
  </conditionalFormatting>
  <conditionalFormatting sqref="P21">
    <cfRule type="cellIs" dxfId="3377" priority="841" stopIfTrue="1" operator="lessThan">
      <formula>0</formula>
    </cfRule>
    <cfRule type="cellIs" dxfId="3376" priority="842" stopIfTrue="1" operator="greaterThan">
      <formula>0</formula>
    </cfRule>
  </conditionalFormatting>
  <conditionalFormatting sqref="P23">
    <cfRule type="cellIs" dxfId="3375" priority="839" stopIfTrue="1" operator="lessThan">
      <formula>0</formula>
    </cfRule>
    <cfRule type="cellIs" dxfId="3374" priority="840" stopIfTrue="1" operator="greaterThan">
      <formula>0</formula>
    </cfRule>
  </conditionalFormatting>
  <conditionalFormatting sqref="P23">
    <cfRule type="cellIs" dxfId="3373" priority="837" stopIfTrue="1" operator="lessThan">
      <formula>0</formula>
    </cfRule>
    <cfRule type="cellIs" dxfId="3372" priority="838" stopIfTrue="1" operator="greaterThan">
      <formula>0</formula>
    </cfRule>
  </conditionalFormatting>
  <conditionalFormatting sqref="P23">
    <cfRule type="cellIs" dxfId="3371" priority="835" stopIfTrue="1" operator="lessThan">
      <formula>0</formula>
    </cfRule>
    <cfRule type="cellIs" dxfId="3370" priority="836" stopIfTrue="1" operator="greaterThan">
      <formula>0</formula>
    </cfRule>
  </conditionalFormatting>
  <conditionalFormatting sqref="P23">
    <cfRule type="cellIs" dxfId="3369" priority="833" stopIfTrue="1" operator="lessThan">
      <formula>0</formula>
    </cfRule>
    <cfRule type="cellIs" dxfId="3368" priority="834" stopIfTrue="1" operator="greaterThan">
      <formula>0</formula>
    </cfRule>
  </conditionalFormatting>
  <conditionalFormatting sqref="P23">
    <cfRule type="cellIs" dxfId="3367" priority="831" stopIfTrue="1" operator="lessThan">
      <formula>0</formula>
    </cfRule>
    <cfRule type="cellIs" dxfId="3366" priority="832" stopIfTrue="1" operator="greaterThan">
      <formula>0</formula>
    </cfRule>
  </conditionalFormatting>
  <conditionalFormatting sqref="P23">
    <cfRule type="cellIs" dxfId="3365" priority="829" stopIfTrue="1" operator="lessThan">
      <formula>0</formula>
    </cfRule>
    <cfRule type="cellIs" dxfId="3364" priority="830" stopIfTrue="1" operator="greaterThan">
      <formula>0</formula>
    </cfRule>
  </conditionalFormatting>
  <conditionalFormatting sqref="P23">
    <cfRule type="cellIs" dxfId="3363" priority="827" stopIfTrue="1" operator="lessThan">
      <formula>0</formula>
    </cfRule>
    <cfRule type="cellIs" dxfId="3362" priority="828" stopIfTrue="1" operator="greaterThan">
      <formula>0</formula>
    </cfRule>
  </conditionalFormatting>
  <conditionalFormatting sqref="P23">
    <cfRule type="cellIs" dxfId="3361" priority="825" stopIfTrue="1" operator="lessThan">
      <formula>0</formula>
    </cfRule>
    <cfRule type="cellIs" dxfId="3360" priority="826" stopIfTrue="1" operator="greaterThan">
      <formula>0</formula>
    </cfRule>
  </conditionalFormatting>
  <conditionalFormatting sqref="P23">
    <cfRule type="cellIs" dxfId="3359" priority="823" stopIfTrue="1" operator="lessThan">
      <formula>0</formula>
    </cfRule>
    <cfRule type="cellIs" dxfId="3358" priority="824" stopIfTrue="1" operator="greaterThan">
      <formula>0</formula>
    </cfRule>
  </conditionalFormatting>
  <conditionalFormatting sqref="P23">
    <cfRule type="cellIs" dxfId="3357" priority="821" stopIfTrue="1" operator="lessThan">
      <formula>0</formula>
    </cfRule>
    <cfRule type="cellIs" dxfId="3356" priority="822" stopIfTrue="1" operator="greaterThan">
      <formula>0</formula>
    </cfRule>
  </conditionalFormatting>
  <conditionalFormatting sqref="P23">
    <cfRule type="cellIs" dxfId="3355" priority="819" stopIfTrue="1" operator="lessThan">
      <formula>0</formula>
    </cfRule>
    <cfRule type="cellIs" dxfId="3354" priority="820" stopIfTrue="1" operator="greaterThan">
      <formula>0</formula>
    </cfRule>
  </conditionalFormatting>
  <conditionalFormatting sqref="P23">
    <cfRule type="cellIs" dxfId="3353" priority="817" stopIfTrue="1" operator="lessThan">
      <formula>0</formula>
    </cfRule>
    <cfRule type="cellIs" dxfId="3352" priority="818" stopIfTrue="1" operator="greaterThan">
      <formula>0</formula>
    </cfRule>
  </conditionalFormatting>
  <conditionalFormatting sqref="P23">
    <cfRule type="cellIs" dxfId="3351" priority="815" stopIfTrue="1" operator="lessThan">
      <formula>0</formula>
    </cfRule>
    <cfRule type="cellIs" dxfId="3350" priority="816" stopIfTrue="1" operator="greaterThan">
      <formula>0</formula>
    </cfRule>
  </conditionalFormatting>
  <conditionalFormatting sqref="P23">
    <cfRule type="cellIs" dxfId="3349" priority="813" stopIfTrue="1" operator="lessThan">
      <formula>0</formula>
    </cfRule>
    <cfRule type="cellIs" dxfId="3348" priority="814" stopIfTrue="1" operator="greaterThan">
      <formula>0</formula>
    </cfRule>
  </conditionalFormatting>
  <conditionalFormatting sqref="P23">
    <cfRule type="cellIs" dxfId="3347" priority="811" stopIfTrue="1" operator="lessThan">
      <formula>0</formula>
    </cfRule>
    <cfRule type="cellIs" dxfId="3346" priority="812" stopIfTrue="1" operator="greaterThan">
      <formula>0</formula>
    </cfRule>
  </conditionalFormatting>
  <conditionalFormatting sqref="P23">
    <cfRule type="cellIs" dxfId="3345" priority="809" stopIfTrue="1" operator="lessThan">
      <formula>0</formula>
    </cfRule>
    <cfRule type="cellIs" dxfId="3344" priority="810" stopIfTrue="1" operator="greaterThan">
      <formula>0</formula>
    </cfRule>
  </conditionalFormatting>
  <conditionalFormatting sqref="P23">
    <cfRule type="cellIs" dxfId="3343" priority="807" stopIfTrue="1" operator="lessThan">
      <formula>0</formula>
    </cfRule>
    <cfRule type="cellIs" dxfId="3342" priority="808" stopIfTrue="1" operator="greaterThan">
      <formula>0</formula>
    </cfRule>
  </conditionalFormatting>
  <conditionalFormatting sqref="P23">
    <cfRule type="cellIs" dxfId="3341" priority="805" stopIfTrue="1" operator="lessThan">
      <formula>0</formula>
    </cfRule>
    <cfRule type="cellIs" dxfId="3340" priority="806" stopIfTrue="1" operator="greaterThan">
      <formula>0</formula>
    </cfRule>
  </conditionalFormatting>
  <conditionalFormatting sqref="P23">
    <cfRule type="cellIs" dxfId="3339" priority="803" stopIfTrue="1" operator="lessThan">
      <formula>0</formula>
    </cfRule>
    <cfRule type="cellIs" dxfId="3338" priority="804" stopIfTrue="1" operator="greaterThan">
      <formula>0</formula>
    </cfRule>
  </conditionalFormatting>
  <conditionalFormatting sqref="P23">
    <cfRule type="cellIs" dxfId="3337" priority="801" stopIfTrue="1" operator="lessThan">
      <formula>0</formula>
    </cfRule>
    <cfRule type="cellIs" dxfId="3336" priority="802" stopIfTrue="1" operator="greaterThan">
      <formula>0</formula>
    </cfRule>
  </conditionalFormatting>
  <conditionalFormatting sqref="P25">
    <cfRule type="cellIs" dxfId="3335" priority="799" stopIfTrue="1" operator="lessThan">
      <formula>0</formula>
    </cfRule>
    <cfRule type="cellIs" dxfId="3334" priority="800" stopIfTrue="1" operator="greaterThan">
      <formula>0</formula>
    </cfRule>
  </conditionalFormatting>
  <conditionalFormatting sqref="P25">
    <cfRule type="cellIs" dxfId="3333" priority="797" stopIfTrue="1" operator="lessThan">
      <formula>0</formula>
    </cfRule>
    <cfRule type="cellIs" dxfId="3332" priority="798" stopIfTrue="1" operator="greaterThan">
      <formula>0</formula>
    </cfRule>
  </conditionalFormatting>
  <conditionalFormatting sqref="P25">
    <cfRule type="cellIs" dxfId="3331" priority="795" stopIfTrue="1" operator="lessThan">
      <formula>0</formula>
    </cfRule>
    <cfRule type="cellIs" dxfId="3330" priority="796" stopIfTrue="1" operator="greaterThan">
      <formula>0</formula>
    </cfRule>
  </conditionalFormatting>
  <conditionalFormatting sqref="P25">
    <cfRule type="cellIs" dxfId="3329" priority="793" stopIfTrue="1" operator="lessThan">
      <formula>0</formula>
    </cfRule>
    <cfRule type="cellIs" dxfId="3328" priority="794" stopIfTrue="1" operator="greaterThan">
      <formula>0</formula>
    </cfRule>
  </conditionalFormatting>
  <conditionalFormatting sqref="P25">
    <cfRule type="cellIs" dxfId="3327" priority="791" stopIfTrue="1" operator="lessThan">
      <formula>0</formula>
    </cfRule>
    <cfRule type="cellIs" dxfId="3326" priority="792" stopIfTrue="1" operator="greaterThan">
      <formula>0</formula>
    </cfRule>
  </conditionalFormatting>
  <conditionalFormatting sqref="P25">
    <cfRule type="cellIs" dxfId="3325" priority="789" stopIfTrue="1" operator="lessThan">
      <formula>0</formula>
    </cfRule>
    <cfRule type="cellIs" dxfId="3324" priority="790" stopIfTrue="1" operator="greaterThan">
      <formula>0</formula>
    </cfRule>
  </conditionalFormatting>
  <conditionalFormatting sqref="P25">
    <cfRule type="cellIs" dxfId="3323" priority="787" stopIfTrue="1" operator="lessThan">
      <formula>0</formula>
    </cfRule>
    <cfRule type="cellIs" dxfId="3322" priority="788" stopIfTrue="1" operator="greaterThan">
      <formula>0</formula>
    </cfRule>
  </conditionalFormatting>
  <conditionalFormatting sqref="P25">
    <cfRule type="cellIs" dxfId="3321" priority="785" stopIfTrue="1" operator="lessThan">
      <formula>0</formula>
    </cfRule>
    <cfRule type="cellIs" dxfId="3320" priority="786" stopIfTrue="1" operator="greaterThan">
      <formula>0</formula>
    </cfRule>
  </conditionalFormatting>
  <conditionalFormatting sqref="P25">
    <cfRule type="cellIs" dxfId="3319" priority="783" stopIfTrue="1" operator="lessThan">
      <formula>0</formula>
    </cfRule>
    <cfRule type="cellIs" dxfId="3318" priority="784" stopIfTrue="1" operator="greaterThan">
      <formula>0</formula>
    </cfRule>
  </conditionalFormatting>
  <conditionalFormatting sqref="P25">
    <cfRule type="cellIs" dxfId="3317" priority="781" stopIfTrue="1" operator="lessThan">
      <formula>0</formula>
    </cfRule>
    <cfRule type="cellIs" dxfId="3316" priority="782" stopIfTrue="1" operator="greaterThan">
      <formula>0</formula>
    </cfRule>
  </conditionalFormatting>
  <conditionalFormatting sqref="P25">
    <cfRule type="cellIs" dxfId="3315" priority="779" stopIfTrue="1" operator="lessThan">
      <formula>0</formula>
    </cfRule>
    <cfRule type="cellIs" dxfId="3314" priority="780" stopIfTrue="1" operator="greaterThan">
      <formula>0</formula>
    </cfRule>
  </conditionalFormatting>
  <conditionalFormatting sqref="P25">
    <cfRule type="cellIs" dxfId="3313" priority="777" stopIfTrue="1" operator="lessThan">
      <formula>0</formula>
    </cfRule>
    <cfRule type="cellIs" dxfId="3312" priority="778" stopIfTrue="1" operator="greaterThan">
      <formula>0</formula>
    </cfRule>
  </conditionalFormatting>
  <conditionalFormatting sqref="P25">
    <cfRule type="cellIs" dxfId="3311" priority="775" stopIfTrue="1" operator="lessThan">
      <formula>0</formula>
    </cfRule>
    <cfRule type="cellIs" dxfId="3310" priority="776" stopIfTrue="1" operator="greaterThan">
      <formula>0</formula>
    </cfRule>
  </conditionalFormatting>
  <conditionalFormatting sqref="P25">
    <cfRule type="cellIs" dxfId="3309" priority="773" stopIfTrue="1" operator="lessThan">
      <formula>0</formula>
    </cfRule>
    <cfRule type="cellIs" dxfId="3308" priority="774" stopIfTrue="1" operator="greaterThan">
      <formula>0</formula>
    </cfRule>
  </conditionalFormatting>
  <conditionalFormatting sqref="P25">
    <cfRule type="cellIs" dxfId="3307" priority="771" stopIfTrue="1" operator="lessThan">
      <formula>0</formula>
    </cfRule>
    <cfRule type="cellIs" dxfId="3306" priority="772" stopIfTrue="1" operator="greaterThan">
      <formula>0</formula>
    </cfRule>
  </conditionalFormatting>
  <conditionalFormatting sqref="P25">
    <cfRule type="cellIs" dxfId="3305" priority="769" stopIfTrue="1" operator="lessThan">
      <formula>0</formula>
    </cfRule>
    <cfRule type="cellIs" dxfId="3304" priority="770" stopIfTrue="1" operator="greaterThan">
      <formula>0</formula>
    </cfRule>
  </conditionalFormatting>
  <conditionalFormatting sqref="P25">
    <cfRule type="cellIs" dxfId="3303" priority="767" stopIfTrue="1" operator="lessThan">
      <formula>0</formula>
    </cfRule>
    <cfRule type="cellIs" dxfId="3302" priority="768" stopIfTrue="1" operator="greaterThan">
      <formula>0</formula>
    </cfRule>
  </conditionalFormatting>
  <conditionalFormatting sqref="P25">
    <cfRule type="cellIs" dxfId="3301" priority="765" stopIfTrue="1" operator="lessThan">
      <formula>0</formula>
    </cfRule>
    <cfRule type="cellIs" dxfId="3300" priority="766" stopIfTrue="1" operator="greaterThan">
      <formula>0</formula>
    </cfRule>
  </conditionalFormatting>
  <conditionalFormatting sqref="P25">
    <cfRule type="cellIs" dxfId="3299" priority="763" stopIfTrue="1" operator="lessThan">
      <formula>0</formula>
    </cfRule>
    <cfRule type="cellIs" dxfId="3298" priority="764" stopIfTrue="1" operator="greaterThan">
      <formula>0</formula>
    </cfRule>
  </conditionalFormatting>
  <conditionalFormatting sqref="P25">
    <cfRule type="cellIs" dxfId="3297" priority="761" stopIfTrue="1" operator="lessThan">
      <formula>0</formula>
    </cfRule>
    <cfRule type="cellIs" dxfId="3296" priority="762" stopIfTrue="1" operator="greaterThan">
      <formula>0</formula>
    </cfRule>
  </conditionalFormatting>
  <conditionalFormatting sqref="P27">
    <cfRule type="cellIs" dxfId="3295" priority="759" stopIfTrue="1" operator="lessThan">
      <formula>0</formula>
    </cfRule>
    <cfRule type="cellIs" dxfId="3294" priority="760" stopIfTrue="1" operator="greaterThan">
      <formula>0</formula>
    </cfRule>
  </conditionalFormatting>
  <conditionalFormatting sqref="P27">
    <cfRule type="cellIs" dxfId="3293" priority="757" stopIfTrue="1" operator="lessThan">
      <formula>0</formula>
    </cfRule>
    <cfRule type="cellIs" dxfId="3292" priority="758" stopIfTrue="1" operator="greaterThan">
      <formula>0</formula>
    </cfRule>
  </conditionalFormatting>
  <conditionalFormatting sqref="P27">
    <cfRule type="cellIs" dxfId="3291" priority="755" stopIfTrue="1" operator="lessThan">
      <formula>0</formula>
    </cfRule>
    <cfRule type="cellIs" dxfId="3290" priority="756" stopIfTrue="1" operator="greaterThan">
      <formula>0</formula>
    </cfRule>
  </conditionalFormatting>
  <conditionalFormatting sqref="P27">
    <cfRule type="cellIs" dxfId="3289" priority="753" stopIfTrue="1" operator="lessThan">
      <formula>0</formula>
    </cfRule>
    <cfRule type="cellIs" dxfId="3288" priority="754" stopIfTrue="1" operator="greaterThan">
      <formula>0</formula>
    </cfRule>
  </conditionalFormatting>
  <conditionalFormatting sqref="P27">
    <cfRule type="cellIs" dxfId="3287" priority="751" stopIfTrue="1" operator="lessThan">
      <formula>0</formula>
    </cfRule>
    <cfRule type="cellIs" dxfId="3286" priority="752" stopIfTrue="1" operator="greaterThan">
      <formula>0</formula>
    </cfRule>
  </conditionalFormatting>
  <conditionalFormatting sqref="P27">
    <cfRule type="cellIs" dxfId="3285" priority="749" stopIfTrue="1" operator="lessThan">
      <formula>0</formula>
    </cfRule>
    <cfRule type="cellIs" dxfId="3284" priority="750" stopIfTrue="1" operator="greaterThan">
      <formula>0</formula>
    </cfRule>
  </conditionalFormatting>
  <conditionalFormatting sqref="P27">
    <cfRule type="cellIs" dxfId="3283" priority="747" stopIfTrue="1" operator="lessThan">
      <formula>0</formula>
    </cfRule>
    <cfRule type="cellIs" dxfId="3282" priority="748" stopIfTrue="1" operator="greaterThan">
      <formula>0</formula>
    </cfRule>
  </conditionalFormatting>
  <conditionalFormatting sqref="P27">
    <cfRule type="cellIs" dxfId="3281" priority="745" stopIfTrue="1" operator="lessThan">
      <formula>0</formula>
    </cfRule>
    <cfRule type="cellIs" dxfId="3280" priority="746" stopIfTrue="1" operator="greaterThan">
      <formula>0</formula>
    </cfRule>
  </conditionalFormatting>
  <conditionalFormatting sqref="P27">
    <cfRule type="cellIs" dxfId="3279" priority="743" stopIfTrue="1" operator="lessThan">
      <formula>0</formula>
    </cfRule>
    <cfRule type="cellIs" dxfId="3278" priority="744" stopIfTrue="1" operator="greaterThan">
      <formula>0</formula>
    </cfRule>
  </conditionalFormatting>
  <conditionalFormatting sqref="P27">
    <cfRule type="cellIs" dxfId="3277" priority="741" stopIfTrue="1" operator="lessThan">
      <formula>0</formula>
    </cfRule>
    <cfRule type="cellIs" dxfId="3276" priority="742" stopIfTrue="1" operator="greaterThan">
      <formula>0</formula>
    </cfRule>
  </conditionalFormatting>
  <conditionalFormatting sqref="P27">
    <cfRule type="cellIs" dxfId="3275" priority="739" stopIfTrue="1" operator="lessThan">
      <formula>0</formula>
    </cfRule>
    <cfRule type="cellIs" dxfId="3274" priority="740" stopIfTrue="1" operator="greaterThan">
      <formula>0</formula>
    </cfRule>
  </conditionalFormatting>
  <conditionalFormatting sqref="P27">
    <cfRule type="cellIs" dxfId="3273" priority="737" stopIfTrue="1" operator="lessThan">
      <formula>0</formula>
    </cfRule>
    <cfRule type="cellIs" dxfId="3272" priority="738" stopIfTrue="1" operator="greaterThan">
      <formula>0</formula>
    </cfRule>
  </conditionalFormatting>
  <conditionalFormatting sqref="P27">
    <cfRule type="cellIs" dxfId="3271" priority="735" stopIfTrue="1" operator="lessThan">
      <formula>0</formula>
    </cfRule>
    <cfRule type="cellIs" dxfId="3270" priority="736" stopIfTrue="1" operator="greaterThan">
      <formula>0</formula>
    </cfRule>
  </conditionalFormatting>
  <conditionalFormatting sqref="P27">
    <cfRule type="cellIs" dxfId="3269" priority="733" stopIfTrue="1" operator="lessThan">
      <formula>0</formula>
    </cfRule>
    <cfRule type="cellIs" dxfId="3268" priority="734" stopIfTrue="1" operator="greaterThan">
      <formula>0</formula>
    </cfRule>
  </conditionalFormatting>
  <conditionalFormatting sqref="P27">
    <cfRule type="cellIs" dxfId="3267" priority="731" stopIfTrue="1" operator="lessThan">
      <formula>0</formula>
    </cfRule>
    <cfRule type="cellIs" dxfId="3266" priority="732" stopIfTrue="1" operator="greaterThan">
      <formula>0</formula>
    </cfRule>
  </conditionalFormatting>
  <conditionalFormatting sqref="P27">
    <cfRule type="cellIs" dxfId="3265" priority="729" stopIfTrue="1" operator="lessThan">
      <formula>0</formula>
    </cfRule>
    <cfRule type="cellIs" dxfId="3264" priority="730" stopIfTrue="1" operator="greaterThan">
      <formula>0</formula>
    </cfRule>
  </conditionalFormatting>
  <conditionalFormatting sqref="P27">
    <cfRule type="cellIs" dxfId="3263" priority="727" stopIfTrue="1" operator="lessThan">
      <formula>0</formula>
    </cfRule>
    <cfRule type="cellIs" dxfId="3262" priority="728" stopIfTrue="1" operator="greaterThan">
      <formula>0</formula>
    </cfRule>
  </conditionalFormatting>
  <conditionalFormatting sqref="P27">
    <cfRule type="cellIs" dxfId="3261" priority="725" stopIfTrue="1" operator="lessThan">
      <formula>0</formula>
    </cfRule>
    <cfRule type="cellIs" dxfId="3260" priority="726" stopIfTrue="1" operator="greaterThan">
      <formula>0</formula>
    </cfRule>
  </conditionalFormatting>
  <conditionalFormatting sqref="P27">
    <cfRule type="cellIs" dxfId="3259" priority="723" stopIfTrue="1" operator="lessThan">
      <formula>0</formula>
    </cfRule>
    <cfRule type="cellIs" dxfId="3258" priority="724" stopIfTrue="1" operator="greaterThan">
      <formula>0</formula>
    </cfRule>
  </conditionalFormatting>
  <conditionalFormatting sqref="P27">
    <cfRule type="cellIs" dxfId="3257" priority="721" stopIfTrue="1" operator="lessThan">
      <formula>0</formula>
    </cfRule>
    <cfRule type="cellIs" dxfId="3256" priority="722" stopIfTrue="1" operator="greaterThan">
      <formula>0</formula>
    </cfRule>
  </conditionalFormatting>
  <conditionalFormatting sqref="P29">
    <cfRule type="cellIs" dxfId="3255" priority="719" stopIfTrue="1" operator="lessThan">
      <formula>0</formula>
    </cfRule>
    <cfRule type="cellIs" dxfId="3254" priority="720" stopIfTrue="1" operator="greaterThan">
      <formula>0</formula>
    </cfRule>
  </conditionalFormatting>
  <conditionalFormatting sqref="P29">
    <cfRule type="cellIs" dxfId="3253" priority="717" stopIfTrue="1" operator="lessThan">
      <formula>0</formula>
    </cfRule>
    <cfRule type="cellIs" dxfId="3252" priority="718" stopIfTrue="1" operator="greaterThan">
      <formula>0</formula>
    </cfRule>
  </conditionalFormatting>
  <conditionalFormatting sqref="P29">
    <cfRule type="cellIs" dxfId="3251" priority="715" stopIfTrue="1" operator="lessThan">
      <formula>0</formula>
    </cfRule>
    <cfRule type="cellIs" dxfId="3250" priority="716" stopIfTrue="1" operator="greaterThan">
      <formula>0</formula>
    </cfRule>
  </conditionalFormatting>
  <conditionalFormatting sqref="P29">
    <cfRule type="cellIs" dxfId="3249" priority="713" stopIfTrue="1" operator="lessThan">
      <formula>0</formula>
    </cfRule>
    <cfRule type="cellIs" dxfId="3248" priority="714" stopIfTrue="1" operator="greaterThan">
      <formula>0</formula>
    </cfRule>
  </conditionalFormatting>
  <conditionalFormatting sqref="P29">
    <cfRule type="cellIs" dxfId="3247" priority="711" stopIfTrue="1" operator="lessThan">
      <formula>0</formula>
    </cfRule>
    <cfRule type="cellIs" dxfId="3246" priority="712" stopIfTrue="1" operator="greaterThan">
      <formula>0</formula>
    </cfRule>
  </conditionalFormatting>
  <conditionalFormatting sqref="P29">
    <cfRule type="cellIs" dxfId="3245" priority="709" stopIfTrue="1" operator="lessThan">
      <formula>0</formula>
    </cfRule>
    <cfRule type="cellIs" dxfId="3244" priority="710" stopIfTrue="1" operator="greaterThan">
      <formula>0</formula>
    </cfRule>
  </conditionalFormatting>
  <conditionalFormatting sqref="P29">
    <cfRule type="cellIs" dxfId="3243" priority="707" stopIfTrue="1" operator="lessThan">
      <formula>0</formula>
    </cfRule>
    <cfRule type="cellIs" dxfId="3242" priority="708" stopIfTrue="1" operator="greaterThan">
      <formula>0</formula>
    </cfRule>
  </conditionalFormatting>
  <conditionalFormatting sqref="P29">
    <cfRule type="cellIs" dxfId="3241" priority="705" stopIfTrue="1" operator="lessThan">
      <formula>0</formula>
    </cfRule>
    <cfRule type="cellIs" dxfId="3240" priority="706" stopIfTrue="1" operator="greaterThan">
      <formula>0</formula>
    </cfRule>
  </conditionalFormatting>
  <conditionalFormatting sqref="P29">
    <cfRule type="cellIs" dxfId="3239" priority="703" stopIfTrue="1" operator="lessThan">
      <formula>0</formula>
    </cfRule>
    <cfRule type="cellIs" dxfId="3238" priority="704" stopIfTrue="1" operator="greaterThan">
      <formula>0</formula>
    </cfRule>
  </conditionalFormatting>
  <conditionalFormatting sqref="P29">
    <cfRule type="cellIs" dxfId="3237" priority="701" stopIfTrue="1" operator="lessThan">
      <formula>0</formula>
    </cfRule>
    <cfRule type="cellIs" dxfId="3236" priority="702" stopIfTrue="1" operator="greaterThan">
      <formula>0</formula>
    </cfRule>
  </conditionalFormatting>
  <conditionalFormatting sqref="P29">
    <cfRule type="cellIs" dxfId="3235" priority="699" stopIfTrue="1" operator="lessThan">
      <formula>0</formula>
    </cfRule>
    <cfRule type="cellIs" dxfId="3234" priority="700" stopIfTrue="1" operator="greaterThan">
      <formula>0</formula>
    </cfRule>
  </conditionalFormatting>
  <conditionalFormatting sqref="P29">
    <cfRule type="cellIs" dxfId="3233" priority="697" stopIfTrue="1" operator="lessThan">
      <formula>0</formula>
    </cfRule>
    <cfRule type="cellIs" dxfId="3232" priority="698" stopIfTrue="1" operator="greaterThan">
      <formula>0</formula>
    </cfRule>
  </conditionalFormatting>
  <conditionalFormatting sqref="P29">
    <cfRule type="cellIs" dxfId="3231" priority="695" stopIfTrue="1" operator="lessThan">
      <formula>0</formula>
    </cfRule>
    <cfRule type="cellIs" dxfId="3230" priority="696" stopIfTrue="1" operator="greaterThan">
      <formula>0</formula>
    </cfRule>
  </conditionalFormatting>
  <conditionalFormatting sqref="P29">
    <cfRule type="cellIs" dxfId="3229" priority="693" stopIfTrue="1" operator="lessThan">
      <formula>0</formula>
    </cfRule>
    <cfRule type="cellIs" dxfId="3228" priority="694" stopIfTrue="1" operator="greaterThan">
      <formula>0</formula>
    </cfRule>
  </conditionalFormatting>
  <conditionalFormatting sqref="P29">
    <cfRule type="cellIs" dxfId="3227" priority="691" stopIfTrue="1" operator="lessThan">
      <formula>0</formula>
    </cfRule>
    <cfRule type="cellIs" dxfId="3226" priority="692" stopIfTrue="1" operator="greaterThan">
      <formula>0</formula>
    </cfRule>
  </conditionalFormatting>
  <conditionalFormatting sqref="P29">
    <cfRule type="cellIs" dxfId="3225" priority="689" stopIfTrue="1" operator="lessThan">
      <formula>0</formula>
    </cfRule>
    <cfRule type="cellIs" dxfId="3224" priority="690" stopIfTrue="1" operator="greaterThan">
      <formula>0</formula>
    </cfRule>
  </conditionalFormatting>
  <conditionalFormatting sqref="P29">
    <cfRule type="cellIs" dxfId="3223" priority="687" stopIfTrue="1" operator="lessThan">
      <formula>0</formula>
    </cfRule>
    <cfRule type="cellIs" dxfId="3222" priority="688" stopIfTrue="1" operator="greaterThan">
      <formula>0</formula>
    </cfRule>
  </conditionalFormatting>
  <conditionalFormatting sqref="P29">
    <cfRule type="cellIs" dxfId="3221" priority="685" stopIfTrue="1" operator="lessThan">
      <formula>0</formula>
    </cfRule>
    <cfRule type="cellIs" dxfId="3220" priority="686" stopIfTrue="1" operator="greaterThan">
      <formula>0</formula>
    </cfRule>
  </conditionalFormatting>
  <conditionalFormatting sqref="P29">
    <cfRule type="cellIs" dxfId="3219" priority="683" stopIfTrue="1" operator="lessThan">
      <formula>0</formula>
    </cfRule>
    <cfRule type="cellIs" dxfId="3218" priority="684" stopIfTrue="1" operator="greaterThan">
      <formula>0</formula>
    </cfRule>
  </conditionalFormatting>
  <conditionalFormatting sqref="P29">
    <cfRule type="cellIs" dxfId="3217" priority="681" stopIfTrue="1" operator="lessThan">
      <formula>0</formula>
    </cfRule>
    <cfRule type="cellIs" dxfId="3216" priority="682" stopIfTrue="1" operator="greaterThan">
      <formula>0</formula>
    </cfRule>
  </conditionalFormatting>
  <conditionalFormatting sqref="P31">
    <cfRule type="cellIs" dxfId="3215" priority="679" stopIfTrue="1" operator="lessThan">
      <formula>0</formula>
    </cfRule>
    <cfRule type="cellIs" dxfId="3214" priority="680" stopIfTrue="1" operator="greaterThan">
      <formula>0</formula>
    </cfRule>
  </conditionalFormatting>
  <conditionalFormatting sqref="P31">
    <cfRule type="cellIs" dxfId="3213" priority="677" stopIfTrue="1" operator="lessThan">
      <formula>0</formula>
    </cfRule>
    <cfRule type="cellIs" dxfId="3212" priority="678" stopIfTrue="1" operator="greaterThan">
      <formula>0</formula>
    </cfRule>
  </conditionalFormatting>
  <conditionalFormatting sqref="P31">
    <cfRule type="cellIs" dxfId="3211" priority="675" stopIfTrue="1" operator="lessThan">
      <formula>0</formula>
    </cfRule>
    <cfRule type="cellIs" dxfId="3210" priority="676" stopIfTrue="1" operator="greaterThan">
      <formula>0</formula>
    </cfRule>
  </conditionalFormatting>
  <conditionalFormatting sqref="P31">
    <cfRule type="cellIs" dxfId="3209" priority="673" stopIfTrue="1" operator="lessThan">
      <formula>0</formula>
    </cfRule>
    <cfRule type="cellIs" dxfId="3208" priority="674" stopIfTrue="1" operator="greaterThan">
      <formula>0</formula>
    </cfRule>
  </conditionalFormatting>
  <conditionalFormatting sqref="P31">
    <cfRule type="cellIs" dxfId="3207" priority="671" stopIfTrue="1" operator="lessThan">
      <formula>0</formula>
    </cfRule>
    <cfRule type="cellIs" dxfId="3206" priority="672" stopIfTrue="1" operator="greaterThan">
      <formula>0</formula>
    </cfRule>
  </conditionalFormatting>
  <conditionalFormatting sqref="P31">
    <cfRule type="cellIs" dxfId="3205" priority="669" stopIfTrue="1" operator="lessThan">
      <formula>0</formula>
    </cfRule>
    <cfRule type="cellIs" dxfId="3204" priority="670" stopIfTrue="1" operator="greaterThan">
      <formula>0</formula>
    </cfRule>
  </conditionalFormatting>
  <conditionalFormatting sqref="P31">
    <cfRule type="cellIs" dxfId="3203" priority="667" stopIfTrue="1" operator="lessThan">
      <formula>0</formula>
    </cfRule>
    <cfRule type="cellIs" dxfId="3202" priority="668" stopIfTrue="1" operator="greaterThan">
      <formula>0</formula>
    </cfRule>
  </conditionalFormatting>
  <conditionalFormatting sqref="P31">
    <cfRule type="cellIs" dxfId="3201" priority="665" stopIfTrue="1" operator="lessThan">
      <formula>0</formula>
    </cfRule>
    <cfRule type="cellIs" dxfId="3200" priority="666" stopIfTrue="1" operator="greaterThan">
      <formula>0</formula>
    </cfRule>
  </conditionalFormatting>
  <conditionalFormatting sqref="P31">
    <cfRule type="cellIs" dxfId="3199" priority="663" stopIfTrue="1" operator="lessThan">
      <formula>0</formula>
    </cfRule>
    <cfRule type="cellIs" dxfId="3198" priority="664" stopIfTrue="1" operator="greaterThan">
      <formula>0</formula>
    </cfRule>
  </conditionalFormatting>
  <conditionalFormatting sqref="P31">
    <cfRule type="cellIs" dxfId="3197" priority="661" stopIfTrue="1" operator="lessThan">
      <formula>0</formula>
    </cfRule>
    <cfRule type="cellIs" dxfId="3196" priority="662" stopIfTrue="1" operator="greaterThan">
      <formula>0</formula>
    </cfRule>
  </conditionalFormatting>
  <conditionalFormatting sqref="P31">
    <cfRule type="cellIs" dxfId="3195" priority="659" stopIfTrue="1" operator="lessThan">
      <formula>0</formula>
    </cfRule>
    <cfRule type="cellIs" dxfId="3194" priority="660" stopIfTrue="1" operator="greaterThan">
      <formula>0</formula>
    </cfRule>
  </conditionalFormatting>
  <conditionalFormatting sqref="P31">
    <cfRule type="cellIs" dxfId="3193" priority="657" stopIfTrue="1" operator="lessThan">
      <formula>0</formula>
    </cfRule>
    <cfRule type="cellIs" dxfId="3192" priority="658" stopIfTrue="1" operator="greaterThan">
      <formula>0</formula>
    </cfRule>
  </conditionalFormatting>
  <conditionalFormatting sqref="P31">
    <cfRule type="cellIs" dxfId="3191" priority="655" stopIfTrue="1" operator="lessThan">
      <formula>0</formula>
    </cfRule>
    <cfRule type="cellIs" dxfId="3190" priority="656" stopIfTrue="1" operator="greaterThan">
      <formula>0</formula>
    </cfRule>
  </conditionalFormatting>
  <conditionalFormatting sqref="P31">
    <cfRule type="cellIs" dxfId="3189" priority="653" stopIfTrue="1" operator="lessThan">
      <formula>0</formula>
    </cfRule>
    <cfRule type="cellIs" dxfId="3188" priority="654" stopIfTrue="1" operator="greaterThan">
      <formula>0</formula>
    </cfRule>
  </conditionalFormatting>
  <conditionalFormatting sqref="P31">
    <cfRule type="cellIs" dxfId="3187" priority="651" stopIfTrue="1" operator="lessThan">
      <formula>0</formula>
    </cfRule>
    <cfRule type="cellIs" dxfId="3186" priority="652" stopIfTrue="1" operator="greaterThan">
      <formula>0</formula>
    </cfRule>
  </conditionalFormatting>
  <conditionalFormatting sqref="P31">
    <cfRule type="cellIs" dxfId="3185" priority="649" stopIfTrue="1" operator="lessThan">
      <formula>0</formula>
    </cfRule>
    <cfRule type="cellIs" dxfId="3184" priority="650" stopIfTrue="1" operator="greaterThan">
      <formula>0</formula>
    </cfRule>
  </conditionalFormatting>
  <conditionalFormatting sqref="P31">
    <cfRule type="cellIs" dxfId="3183" priority="647" stopIfTrue="1" operator="lessThan">
      <formula>0</formula>
    </cfRule>
    <cfRule type="cellIs" dxfId="3182" priority="648" stopIfTrue="1" operator="greaterThan">
      <formula>0</formula>
    </cfRule>
  </conditionalFormatting>
  <conditionalFormatting sqref="P31">
    <cfRule type="cellIs" dxfId="3181" priority="645" stopIfTrue="1" operator="lessThan">
      <formula>0</formula>
    </cfRule>
    <cfRule type="cellIs" dxfId="3180" priority="646" stopIfTrue="1" operator="greaterThan">
      <formula>0</formula>
    </cfRule>
  </conditionalFormatting>
  <conditionalFormatting sqref="P31">
    <cfRule type="cellIs" dxfId="3179" priority="643" stopIfTrue="1" operator="lessThan">
      <formula>0</formula>
    </cfRule>
    <cfRule type="cellIs" dxfId="3178" priority="644" stopIfTrue="1" operator="greaterThan">
      <formula>0</formula>
    </cfRule>
  </conditionalFormatting>
  <conditionalFormatting sqref="P31">
    <cfRule type="cellIs" dxfId="3177" priority="641" stopIfTrue="1" operator="lessThan">
      <formula>0</formula>
    </cfRule>
    <cfRule type="cellIs" dxfId="3176" priority="642" stopIfTrue="1" operator="greaterThan">
      <formula>0</formula>
    </cfRule>
  </conditionalFormatting>
  <conditionalFormatting sqref="P33">
    <cfRule type="cellIs" dxfId="3175" priority="639" stopIfTrue="1" operator="lessThan">
      <formula>0</formula>
    </cfRule>
    <cfRule type="cellIs" dxfId="3174" priority="640" stopIfTrue="1" operator="greaterThan">
      <formula>0</formula>
    </cfRule>
  </conditionalFormatting>
  <conditionalFormatting sqref="P33">
    <cfRule type="cellIs" dxfId="3173" priority="637" stopIfTrue="1" operator="lessThan">
      <formula>0</formula>
    </cfRule>
    <cfRule type="cellIs" dxfId="3172" priority="638" stopIfTrue="1" operator="greaterThan">
      <formula>0</formula>
    </cfRule>
  </conditionalFormatting>
  <conditionalFormatting sqref="P33">
    <cfRule type="cellIs" dxfId="3171" priority="635" stopIfTrue="1" operator="lessThan">
      <formula>0</formula>
    </cfRule>
    <cfRule type="cellIs" dxfId="3170" priority="636" stopIfTrue="1" operator="greaterThan">
      <formula>0</formula>
    </cfRule>
  </conditionalFormatting>
  <conditionalFormatting sqref="P33">
    <cfRule type="cellIs" dxfId="3169" priority="633" stopIfTrue="1" operator="lessThan">
      <formula>0</formula>
    </cfRule>
    <cfRule type="cellIs" dxfId="3168" priority="634" stopIfTrue="1" operator="greaterThan">
      <formula>0</formula>
    </cfRule>
  </conditionalFormatting>
  <conditionalFormatting sqref="P33">
    <cfRule type="cellIs" dxfId="3167" priority="631" stopIfTrue="1" operator="lessThan">
      <formula>0</formula>
    </cfRule>
    <cfRule type="cellIs" dxfId="3166" priority="632" stopIfTrue="1" operator="greaterThan">
      <formula>0</formula>
    </cfRule>
  </conditionalFormatting>
  <conditionalFormatting sqref="P33">
    <cfRule type="cellIs" dxfId="3165" priority="629" stopIfTrue="1" operator="lessThan">
      <formula>0</formula>
    </cfRule>
    <cfRule type="cellIs" dxfId="3164" priority="630" stopIfTrue="1" operator="greaterThan">
      <formula>0</formula>
    </cfRule>
  </conditionalFormatting>
  <conditionalFormatting sqref="P33">
    <cfRule type="cellIs" dxfId="3163" priority="627" stopIfTrue="1" operator="lessThan">
      <formula>0</formula>
    </cfRule>
    <cfRule type="cellIs" dxfId="3162" priority="628" stopIfTrue="1" operator="greaterThan">
      <formula>0</formula>
    </cfRule>
  </conditionalFormatting>
  <conditionalFormatting sqref="P33">
    <cfRule type="cellIs" dxfId="3161" priority="625" stopIfTrue="1" operator="lessThan">
      <formula>0</formula>
    </cfRule>
    <cfRule type="cellIs" dxfId="3160" priority="626" stopIfTrue="1" operator="greaterThan">
      <formula>0</formula>
    </cfRule>
  </conditionalFormatting>
  <conditionalFormatting sqref="P33">
    <cfRule type="cellIs" dxfId="3159" priority="623" stopIfTrue="1" operator="lessThan">
      <formula>0</formula>
    </cfRule>
    <cfRule type="cellIs" dxfId="3158" priority="624" stopIfTrue="1" operator="greaterThan">
      <formula>0</formula>
    </cfRule>
  </conditionalFormatting>
  <conditionalFormatting sqref="P33">
    <cfRule type="cellIs" dxfId="3157" priority="621" stopIfTrue="1" operator="lessThan">
      <formula>0</formula>
    </cfRule>
    <cfRule type="cellIs" dxfId="3156" priority="622" stopIfTrue="1" operator="greaterThan">
      <formula>0</formula>
    </cfRule>
  </conditionalFormatting>
  <conditionalFormatting sqref="P33">
    <cfRule type="cellIs" dxfId="3155" priority="619" stopIfTrue="1" operator="lessThan">
      <formula>0</formula>
    </cfRule>
    <cfRule type="cellIs" dxfId="3154" priority="620" stopIfTrue="1" operator="greaterThan">
      <formula>0</formula>
    </cfRule>
  </conditionalFormatting>
  <conditionalFormatting sqref="P33">
    <cfRule type="cellIs" dxfId="3153" priority="617" stopIfTrue="1" operator="lessThan">
      <formula>0</formula>
    </cfRule>
    <cfRule type="cellIs" dxfId="3152" priority="618" stopIfTrue="1" operator="greaterThan">
      <formula>0</formula>
    </cfRule>
  </conditionalFormatting>
  <conditionalFormatting sqref="P33">
    <cfRule type="cellIs" dxfId="3151" priority="615" stopIfTrue="1" operator="lessThan">
      <formula>0</formula>
    </cfRule>
    <cfRule type="cellIs" dxfId="3150" priority="616" stopIfTrue="1" operator="greaterThan">
      <formula>0</formula>
    </cfRule>
  </conditionalFormatting>
  <conditionalFormatting sqref="P33">
    <cfRule type="cellIs" dxfId="3149" priority="613" stopIfTrue="1" operator="lessThan">
      <formula>0</formula>
    </cfRule>
    <cfRule type="cellIs" dxfId="3148" priority="614" stopIfTrue="1" operator="greaterThan">
      <formula>0</formula>
    </cfRule>
  </conditionalFormatting>
  <conditionalFormatting sqref="P33">
    <cfRule type="cellIs" dxfId="3147" priority="611" stopIfTrue="1" operator="lessThan">
      <formula>0</formula>
    </cfRule>
    <cfRule type="cellIs" dxfId="3146" priority="612" stopIfTrue="1" operator="greaterThan">
      <formula>0</formula>
    </cfRule>
  </conditionalFormatting>
  <conditionalFormatting sqref="P33">
    <cfRule type="cellIs" dxfId="3145" priority="609" stopIfTrue="1" operator="lessThan">
      <formula>0</formula>
    </cfRule>
    <cfRule type="cellIs" dxfId="3144" priority="610" stopIfTrue="1" operator="greaterThan">
      <formula>0</formula>
    </cfRule>
  </conditionalFormatting>
  <conditionalFormatting sqref="P33">
    <cfRule type="cellIs" dxfId="3143" priority="607" stopIfTrue="1" operator="lessThan">
      <formula>0</formula>
    </cfRule>
    <cfRule type="cellIs" dxfId="3142" priority="608" stopIfTrue="1" operator="greaterThan">
      <formula>0</formula>
    </cfRule>
  </conditionalFormatting>
  <conditionalFormatting sqref="P33">
    <cfRule type="cellIs" dxfId="3141" priority="605" stopIfTrue="1" operator="lessThan">
      <formula>0</formula>
    </cfRule>
    <cfRule type="cellIs" dxfId="3140" priority="606" stopIfTrue="1" operator="greaterThan">
      <formula>0</formula>
    </cfRule>
  </conditionalFormatting>
  <conditionalFormatting sqref="P33">
    <cfRule type="cellIs" dxfId="3139" priority="603" stopIfTrue="1" operator="lessThan">
      <formula>0</formula>
    </cfRule>
    <cfRule type="cellIs" dxfId="3138" priority="604" stopIfTrue="1" operator="greaterThan">
      <formula>0</formula>
    </cfRule>
  </conditionalFormatting>
  <conditionalFormatting sqref="P33">
    <cfRule type="cellIs" dxfId="3137" priority="601" stopIfTrue="1" operator="lessThan">
      <formula>0</formula>
    </cfRule>
    <cfRule type="cellIs" dxfId="3136" priority="602" stopIfTrue="1" operator="greaterThan">
      <formula>0</formula>
    </cfRule>
  </conditionalFormatting>
  <conditionalFormatting sqref="P35">
    <cfRule type="cellIs" dxfId="3135" priority="599" stopIfTrue="1" operator="lessThan">
      <formula>0</formula>
    </cfRule>
    <cfRule type="cellIs" dxfId="3134" priority="600" stopIfTrue="1" operator="greaterThan">
      <formula>0</formula>
    </cfRule>
  </conditionalFormatting>
  <conditionalFormatting sqref="P35">
    <cfRule type="cellIs" dxfId="3133" priority="597" stopIfTrue="1" operator="lessThan">
      <formula>0</formula>
    </cfRule>
    <cfRule type="cellIs" dxfId="3132" priority="598" stopIfTrue="1" operator="greaterThan">
      <formula>0</formula>
    </cfRule>
  </conditionalFormatting>
  <conditionalFormatting sqref="P35">
    <cfRule type="cellIs" dxfId="3131" priority="595" stopIfTrue="1" operator="lessThan">
      <formula>0</formula>
    </cfRule>
    <cfRule type="cellIs" dxfId="3130" priority="596" stopIfTrue="1" operator="greaterThan">
      <formula>0</formula>
    </cfRule>
  </conditionalFormatting>
  <conditionalFormatting sqref="P35">
    <cfRule type="cellIs" dxfId="3129" priority="593" stopIfTrue="1" operator="lessThan">
      <formula>0</formula>
    </cfRule>
    <cfRule type="cellIs" dxfId="3128" priority="594" stopIfTrue="1" operator="greaterThan">
      <formula>0</formula>
    </cfRule>
  </conditionalFormatting>
  <conditionalFormatting sqref="P35">
    <cfRule type="cellIs" dxfId="3127" priority="591" stopIfTrue="1" operator="lessThan">
      <formula>0</formula>
    </cfRule>
    <cfRule type="cellIs" dxfId="3126" priority="592" stopIfTrue="1" operator="greaterThan">
      <formula>0</formula>
    </cfRule>
  </conditionalFormatting>
  <conditionalFormatting sqref="P35">
    <cfRule type="cellIs" dxfId="3125" priority="589" stopIfTrue="1" operator="lessThan">
      <formula>0</formula>
    </cfRule>
    <cfRule type="cellIs" dxfId="3124" priority="590" stopIfTrue="1" operator="greaterThan">
      <formula>0</formula>
    </cfRule>
  </conditionalFormatting>
  <conditionalFormatting sqref="P35">
    <cfRule type="cellIs" dxfId="3123" priority="587" stopIfTrue="1" operator="lessThan">
      <formula>0</formula>
    </cfRule>
    <cfRule type="cellIs" dxfId="3122" priority="588" stopIfTrue="1" operator="greaterThan">
      <formula>0</formula>
    </cfRule>
  </conditionalFormatting>
  <conditionalFormatting sqref="P35">
    <cfRule type="cellIs" dxfId="3121" priority="585" stopIfTrue="1" operator="lessThan">
      <formula>0</formula>
    </cfRule>
    <cfRule type="cellIs" dxfId="3120" priority="586" stopIfTrue="1" operator="greaterThan">
      <formula>0</formula>
    </cfRule>
  </conditionalFormatting>
  <conditionalFormatting sqref="P35">
    <cfRule type="cellIs" dxfId="3119" priority="583" stopIfTrue="1" operator="lessThan">
      <formula>0</formula>
    </cfRule>
    <cfRule type="cellIs" dxfId="3118" priority="584" stopIfTrue="1" operator="greaterThan">
      <formula>0</formula>
    </cfRule>
  </conditionalFormatting>
  <conditionalFormatting sqref="P35">
    <cfRule type="cellIs" dxfId="3117" priority="581" stopIfTrue="1" operator="lessThan">
      <formula>0</formula>
    </cfRule>
    <cfRule type="cellIs" dxfId="3116" priority="582" stopIfTrue="1" operator="greaterThan">
      <formula>0</formula>
    </cfRule>
  </conditionalFormatting>
  <conditionalFormatting sqref="P35">
    <cfRule type="cellIs" dxfId="3115" priority="579" stopIfTrue="1" operator="lessThan">
      <formula>0</formula>
    </cfRule>
    <cfRule type="cellIs" dxfId="3114" priority="580" stopIfTrue="1" operator="greaterThan">
      <formula>0</formula>
    </cfRule>
  </conditionalFormatting>
  <conditionalFormatting sqref="P35">
    <cfRule type="cellIs" dxfId="3113" priority="577" stopIfTrue="1" operator="lessThan">
      <formula>0</formula>
    </cfRule>
    <cfRule type="cellIs" dxfId="3112" priority="578" stopIfTrue="1" operator="greaterThan">
      <formula>0</formula>
    </cfRule>
  </conditionalFormatting>
  <conditionalFormatting sqref="P35">
    <cfRule type="cellIs" dxfId="3111" priority="575" stopIfTrue="1" operator="lessThan">
      <formula>0</formula>
    </cfRule>
    <cfRule type="cellIs" dxfId="3110" priority="576" stopIfTrue="1" operator="greaterThan">
      <formula>0</formula>
    </cfRule>
  </conditionalFormatting>
  <conditionalFormatting sqref="P35">
    <cfRule type="cellIs" dxfId="3109" priority="573" stopIfTrue="1" operator="lessThan">
      <formula>0</formula>
    </cfRule>
    <cfRule type="cellIs" dxfId="3108" priority="574" stopIfTrue="1" operator="greaterThan">
      <formula>0</formula>
    </cfRule>
  </conditionalFormatting>
  <conditionalFormatting sqref="P35">
    <cfRule type="cellIs" dxfId="3107" priority="571" stopIfTrue="1" operator="lessThan">
      <formula>0</formula>
    </cfRule>
    <cfRule type="cellIs" dxfId="3106" priority="572" stopIfTrue="1" operator="greaterThan">
      <formula>0</formula>
    </cfRule>
  </conditionalFormatting>
  <conditionalFormatting sqref="P35">
    <cfRule type="cellIs" dxfId="3105" priority="569" stopIfTrue="1" operator="lessThan">
      <formula>0</formula>
    </cfRule>
    <cfRule type="cellIs" dxfId="3104" priority="570" stopIfTrue="1" operator="greaterThan">
      <formula>0</formula>
    </cfRule>
  </conditionalFormatting>
  <conditionalFormatting sqref="P35">
    <cfRule type="cellIs" dxfId="3103" priority="567" stopIfTrue="1" operator="lessThan">
      <formula>0</formula>
    </cfRule>
    <cfRule type="cellIs" dxfId="3102" priority="568" stopIfTrue="1" operator="greaterThan">
      <formula>0</formula>
    </cfRule>
  </conditionalFormatting>
  <conditionalFormatting sqref="P35">
    <cfRule type="cellIs" dxfId="3101" priority="565" stopIfTrue="1" operator="lessThan">
      <formula>0</formula>
    </cfRule>
    <cfRule type="cellIs" dxfId="3100" priority="566" stopIfTrue="1" operator="greaterThan">
      <formula>0</formula>
    </cfRule>
  </conditionalFormatting>
  <conditionalFormatting sqref="P35">
    <cfRule type="cellIs" dxfId="3099" priority="563" stopIfTrue="1" operator="lessThan">
      <formula>0</formula>
    </cfRule>
    <cfRule type="cellIs" dxfId="3098" priority="564" stopIfTrue="1" operator="greaterThan">
      <formula>0</formula>
    </cfRule>
  </conditionalFormatting>
  <conditionalFormatting sqref="P35">
    <cfRule type="cellIs" dxfId="3097" priority="561" stopIfTrue="1" operator="lessThan">
      <formula>0</formula>
    </cfRule>
    <cfRule type="cellIs" dxfId="3096" priority="562" stopIfTrue="1" operator="greaterThan">
      <formula>0</formula>
    </cfRule>
  </conditionalFormatting>
  <conditionalFormatting sqref="Q9">
    <cfRule type="cellIs" dxfId="3095" priority="559" stopIfTrue="1" operator="lessThan">
      <formula>0</formula>
    </cfRule>
    <cfRule type="cellIs" dxfId="3094" priority="560" stopIfTrue="1" operator="greaterThan">
      <formula>0</formula>
    </cfRule>
  </conditionalFormatting>
  <conditionalFormatting sqref="Q9">
    <cfRule type="cellIs" dxfId="3093" priority="557" stopIfTrue="1" operator="lessThan">
      <formula>0</formula>
    </cfRule>
    <cfRule type="cellIs" dxfId="3092" priority="558" stopIfTrue="1" operator="greaterThan">
      <formula>0</formula>
    </cfRule>
  </conditionalFormatting>
  <conditionalFormatting sqref="Q9">
    <cfRule type="cellIs" dxfId="3091" priority="555" stopIfTrue="1" operator="lessThan">
      <formula>0</formula>
    </cfRule>
    <cfRule type="cellIs" dxfId="3090" priority="556" stopIfTrue="1" operator="greaterThan">
      <formula>0</formula>
    </cfRule>
  </conditionalFormatting>
  <conditionalFormatting sqref="Q9">
    <cfRule type="cellIs" dxfId="3089" priority="553" stopIfTrue="1" operator="lessThan">
      <formula>0</formula>
    </cfRule>
    <cfRule type="cellIs" dxfId="3088" priority="554" stopIfTrue="1" operator="greaterThan">
      <formula>0</formula>
    </cfRule>
  </conditionalFormatting>
  <conditionalFormatting sqref="Q9">
    <cfRule type="cellIs" dxfId="3087" priority="551" stopIfTrue="1" operator="lessThan">
      <formula>0</formula>
    </cfRule>
    <cfRule type="cellIs" dxfId="3086" priority="552" stopIfTrue="1" operator="greaterThan">
      <formula>0</formula>
    </cfRule>
  </conditionalFormatting>
  <conditionalFormatting sqref="Q9">
    <cfRule type="cellIs" dxfId="3085" priority="549" stopIfTrue="1" operator="lessThan">
      <formula>0</formula>
    </cfRule>
    <cfRule type="cellIs" dxfId="3084" priority="550" stopIfTrue="1" operator="greaterThan">
      <formula>0</formula>
    </cfRule>
  </conditionalFormatting>
  <conditionalFormatting sqref="Q9">
    <cfRule type="cellIs" dxfId="3083" priority="547" stopIfTrue="1" operator="lessThan">
      <formula>0</formula>
    </cfRule>
    <cfRule type="cellIs" dxfId="3082" priority="548" stopIfTrue="1" operator="greaterThan">
      <formula>0</formula>
    </cfRule>
  </conditionalFormatting>
  <conditionalFormatting sqref="Q9">
    <cfRule type="cellIs" dxfId="3081" priority="545" stopIfTrue="1" operator="lessThan">
      <formula>0</formula>
    </cfRule>
    <cfRule type="cellIs" dxfId="3080" priority="546" stopIfTrue="1" operator="greaterThan">
      <formula>0</formula>
    </cfRule>
  </conditionalFormatting>
  <conditionalFormatting sqref="Q9">
    <cfRule type="cellIs" dxfId="3079" priority="543" stopIfTrue="1" operator="lessThan">
      <formula>0</formula>
    </cfRule>
    <cfRule type="cellIs" dxfId="3078" priority="544" stopIfTrue="1" operator="greaterThan">
      <formula>0</formula>
    </cfRule>
  </conditionalFormatting>
  <conditionalFormatting sqref="Q9">
    <cfRule type="cellIs" dxfId="3077" priority="541" stopIfTrue="1" operator="lessThan">
      <formula>0</formula>
    </cfRule>
    <cfRule type="cellIs" dxfId="3076" priority="542" stopIfTrue="1" operator="greaterThan">
      <formula>0</formula>
    </cfRule>
  </conditionalFormatting>
  <conditionalFormatting sqref="Q9">
    <cfRule type="cellIs" dxfId="3075" priority="539" stopIfTrue="1" operator="lessThan">
      <formula>0</formula>
    </cfRule>
    <cfRule type="cellIs" dxfId="3074" priority="540" stopIfTrue="1" operator="greaterThan">
      <formula>0</formula>
    </cfRule>
  </conditionalFormatting>
  <conditionalFormatting sqref="Q9">
    <cfRule type="cellIs" dxfId="3073" priority="537" stopIfTrue="1" operator="lessThan">
      <formula>0</formula>
    </cfRule>
    <cfRule type="cellIs" dxfId="3072" priority="538" stopIfTrue="1" operator="greaterThan">
      <formula>0</formula>
    </cfRule>
  </conditionalFormatting>
  <conditionalFormatting sqref="Q9">
    <cfRule type="cellIs" dxfId="3071" priority="535" stopIfTrue="1" operator="lessThan">
      <formula>0</formula>
    </cfRule>
    <cfRule type="cellIs" dxfId="3070" priority="536" stopIfTrue="1" operator="greaterThan">
      <formula>0</formula>
    </cfRule>
  </conditionalFormatting>
  <conditionalFormatting sqref="Q9">
    <cfRule type="cellIs" dxfId="3069" priority="533" stopIfTrue="1" operator="lessThan">
      <formula>0</formula>
    </cfRule>
    <cfRule type="cellIs" dxfId="3068" priority="534" stopIfTrue="1" operator="greaterThan">
      <formula>0</formula>
    </cfRule>
  </conditionalFormatting>
  <conditionalFormatting sqref="Q9">
    <cfRule type="cellIs" dxfId="3067" priority="531" stopIfTrue="1" operator="lessThan">
      <formula>0</formula>
    </cfRule>
    <cfRule type="cellIs" dxfId="3066" priority="532" stopIfTrue="1" operator="greaterThan">
      <formula>0</formula>
    </cfRule>
  </conditionalFormatting>
  <conditionalFormatting sqref="Q9">
    <cfRule type="cellIs" dxfId="3065" priority="529" stopIfTrue="1" operator="lessThan">
      <formula>0</formula>
    </cfRule>
    <cfRule type="cellIs" dxfId="3064" priority="530" stopIfTrue="1" operator="greaterThan">
      <formula>0</formula>
    </cfRule>
  </conditionalFormatting>
  <conditionalFormatting sqref="Q9">
    <cfRule type="cellIs" dxfId="3063" priority="527" stopIfTrue="1" operator="lessThan">
      <formula>0</formula>
    </cfRule>
    <cfRule type="cellIs" dxfId="3062" priority="528" stopIfTrue="1" operator="greaterThan">
      <formula>0</formula>
    </cfRule>
  </conditionalFormatting>
  <conditionalFormatting sqref="Q9">
    <cfRule type="cellIs" dxfId="3061" priority="525" stopIfTrue="1" operator="lessThan">
      <formula>0</formula>
    </cfRule>
    <cfRule type="cellIs" dxfId="3060" priority="526" stopIfTrue="1" operator="greaterThan">
      <formula>0</formula>
    </cfRule>
  </conditionalFormatting>
  <conditionalFormatting sqref="Q9">
    <cfRule type="cellIs" dxfId="3059" priority="523" stopIfTrue="1" operator="lessThan">
      <formula>0</formula>
    </cfRule>
    <cfRule type="cellIs" dxfId="3058" priority="524" stopIfTrue="1" operator="greaterThan">
      <formula>0</formula>
    </cfRule>
  </conditionalFormatting>
  <conditionalFormatting sqref="Q9">
    <cfRule type="cellIs" dxfId="3057" priority="521" stopIfTrue="1" operator="lessThan">
      <formula>0</formula>
    </cfRule>
    <cfRule type="cellIs" dxfId="3056" priority="522" stopIfTrue="1" operator="greaterThan">
      <formula>0</formula>
    </cfRule>
  </conditionalFormatting>
  <conditionalFormatting sqref="Q11">
    <cfRule type="cellIs" dxfId="3055" priority="519" stopIfTrue="1" operator="lessThan">
      <formula>0</formula>
    </cfRule>
    <cfRule type="cellIs" dxfId="3054" priority="520" stopIfTrue="1" operator="greaterThan">
      <formula>0</formula>
    </cfRule>
  </conditionalFormatting>
  <conditionalFormatting sqref="Q11">
    <cfRule type="cellIs" dxfId="3053" priority="517" stopIfTrue="1" operator="lessThan">
      <formula>0</formula>
    </cfRule>
    <cfRule type="cellIs" dxfId="3052" priority="518" stopIfTrue="1" operator="greaterThan">
      <formula>0</formula>
    </cfRule>
  </conditionalFormatting>
  <conditionalFormatting sqref="Q11">
    <cfRule type="cellIs" dxfId="3051" priority="515" stopIfTrue="1" operator="lessThan">
      <formula>0</formula>
    </cfRule>
    <cfRule type="cellIs" dxfId="3050" priority="516" stopIfTrue="1" operator="greaterThan">
      <formula>0</formula>
    </cfRule>
  </conditionalFormatting>
  <conditionalFormatting sqref="Q11">
    <cfRule type="cellIs" dxfId="3049" priority="513" stopIfTrue="1" operator="lessThan">
      <formula>0</formula>
    </cfRule>
    <cfRule type="cellIs" dxfId="3048" priority="514" stopIfTrue="1" operator="greaterThan">
      <formula>0</formula>
    </cfRule>
  </conditionalFormatting>
  <conditionalFormatting sqref="Q11">
    <cfRule type="cellIs" dxfId="3047" priority="511" stopIfTrue="1" operator="lessThan">
      <formula>0</formula>
    </cfRule>
    <cfRule type="cellIs" dxfId="3046" priority="512" stopIfTrue="1" operator="greaterThan">
      <formula>0</formula>
    </cfRule>
  </conditionalFormatting>
  <conditionalFormatting sqref="Q11">
    <cfRule type="cellIs" dxfId="3045" priority="509" stopIfTrue="1" operator="lessThan">
      <formula>0</formula>
    </cfRule>
    <cfRule type="cellIs" dxfId="3044" priority="510" stopIfTrue="1" operator="greaterThan">
      <formula>0</formula>
    </cfRule>
  </conditionalFormatting>
  <conditionalFormatting sqref="Q11">
    <cfRule type="cellIs" dxfId="3043" priority="507" stopIfTrue="1" operator="lessThan">
      <formula>0</formula>
    </cfRule>
    <cfRule type="cellIs" dxfId="3042" priority="508" stopIfTrue="1" operator="greaterThan">
      <formula>0</formula>
    </cfRule>
  </conditionalFormatting>
  <conditionalFormatting sqref="Q11">
    <cfRule type="cellIs" dxfId="3041" priority="505" stopIfTrue="1" operator="lessThan">
      <formula>0</formula>
    </cfRule>
    <cfRule type="cellIs" dxfId="3040" priority="506" stopIfTrue="1" operator="greaterThan">
      <formula>0</formula>
    </cfRule>
  </conditionalFormatting>
  <conditionalFormatting sqref="Q11">
    <cfRule type="cellIs" dxfId="3039" priority="503" stopIfTrue="1" operator="lessThan">
      <formula>0</formula>
    </cfRule>
    <cfRule type="cellIs" dxfId="3038" priority="504" stopIfTrue="1" operator="greaterThan">
      <formula>0</formula>
    </cfRule>
  </conditionalFormatting>
  <conditionalFormatting sqref="Q11">
    <cfRule type="cellIs" dxfId="3037" priority="501" stopIfTrue="1" operator="lessThan">
      <formula>0</formula>
    </cfRule>
    <cfRule type="cellIs" dxfId="3036" priority="502" stopIfTrue="1" operator="greaterThan">
      <formula>0</formula>
    </cfRule>
  </conditionalFormatting>
  <conditionalFormatting sqref="Q11">
    <cfRule type="cellIs" dxfId="3035" priority="499" stopIfTrue="1" operator="lessThan">
      <formula>0</formula>
    </cfRule>
    <cfRule type="cellIs" dxfId="3034" priority="500" stopIfTrue="1" operator="greaterThan">
      <formula>0</formula>
    </cfRule>
  </conditionalFormatting>
  <conditionalFormatting sqref="Q11">
    <cfRule type="cellIs" dxfId="3033" priority="497" stopIfTrue="1" operator="lessThan">
      <formula>0</formula>
    </cfRule>
    <cfRule type="cellIs" dxfId="3032" priority="498" stopIfTrue="1" operator="greaterThan">
      <formula>0</formula>
    </cfRule>
  </conditionalFormatting>
  <conditionalFormatting sqref="Q11">
    <cfRule type="cellIs" dxfId="3031" priority="495" stopIfTrue="1" operator="lessThan">
      <formula>0</formula>
    </cfRule>
    <cfRule type="cellIs" dxfId="3030" priority="496" stopIfTrue="1" operator="greaterThan">
      <formula>0</formula>
    </cfRule>
  </conditionalFormatting>
  <conditionalFormatting sqref="Q11">
    <cfRule type="cellIs" dxfId="3029" priority="493" stopIfTrue="1" operator="lessThan">
      <formula>0</formula>
    </cfRule>
    <cfRule type="cellIs" dxfId="3028" priority="494" stopIfTrue="1" operator="greaterThan">
      <formula>0</formula>
    </cfRule>
  </conditionalFormatting>
  <conditionalFormatting sqref="Q11">
    <cfRule type="cellIs" dxfId="3027" priority="491" stopIfTrue="1" operator="lessThan">
      <formula>0</formula>
    </cfRule>
    <cfRule type="cellIs" dxfId="3026" priority="492" stopIfTrue="1" operator="greaterThan">
      <formula>0</formula>
    </cfRule>
  </conditionalFormatting>
  <conditionalFormatting sqref="Q11">
    <cfRule type="cellIs" dxfId="3025" priority="489" stopIfTrue="1" operator="lessThan">
      <formula>0</formula>
    </cfRule>
    <cfRule type="cellIs" dxfId="3024" priority="490" stopIfTrue="1" operator="greaterThan">
      <formula>0</formula>
    </cfRule>
  </conditionalFormatting>
  <conditionalFormatting sqref="Q11">
    <cfRule type="cellIs" dxfId="3023" priority="487" stopIfTrue="1" operator="lessThan">
      <formula>0</formula>
    </cfRule>
    <cfRule type="cellIs" dxfId="3022" priority="488" stopIfTrue="1" operator="greaterThan">
      <formula>0</formula>
    </cfRule>
  </conditionalFormatting>
  <conditionalFormatting sqref="Q11">
    <cfRule type="cellIs" dxfId="3021" priority="485" stopIfTrue="1" operator="lessThan">
      <formula>0</formula>
    </cfRule>
    <cfRule type="cellIs" dxfId="3020" priority="486" stopIfTrue="1" operator="greaterThan">
      <formula>0</formula>
    </cfRule>
  </conditionalFormatting>
  <conditionalFormatting sqref="Q11">
    <cfRule type="cellIs" dxfId="3019" priority="483" stopIfTrue="1" operator="lessThan">
      <formula>0</formula>
    </cfRule>
    <cfRule type="cellIs" dxfId="3018" priority="484" stopIfTrue="1" operator="greaterThan">
      <formula>0</formula>
    </cfRule>
  </conditionalFormatting>
  <conditionalFormatting sqref="Q11">
    <cfRule type="cellIs" dxfId="3017" priority="481" stopIfTrue="1" operator="lessThan">
      <formula>0</formula>
    </cfRule>
    <cfRule type="cellIs" dxfId="3016" priority="482" stopIfTrue="1" operator="greaterThan">
      <formula>0</formula>
    </cfRule>
  </conditionalFormatting>
  <conditionalFormatting sqref="Q13">
    <cfRule type="cellIs" dxfId="3015" priority="479" stopIfTrue="1" operator="lessThan">
      <formula>0</formula>
    </cfRule>
    <cfRule type="cellIs" dxfId="3014" priority="480" stopIfTrue="1" operator="greaterThan">
      <formula>0</formula>
    </cfRule>
  </conditionalFormatting>
  <conditionalFormatting sqref="Q13">
    <cfRule type="cellIs" dxfId="3013" priority="477" stopIfTrue="1" operator="lessThan">
      <formula>0</formula>
    </cfRule>
    <cfRule type="cellIs" dxfId="3012" priority="478" stopIfTrue="1" operator="greaterThan">
      <formula>0</formula>
    </cfRule>
  </conditionalFormatting>
  <conditionalFormatting sqref="Q13">
    <cfRule type="cellIs" dxfId="3011" priority="475" stopIfTrue="1" operator="lessThan">
      <formula>0</formula>
    </cfRule>
    <cfRule type="cellIs" dxfId="3010" priority="476" stopIfTrue="1" operator="greaterThan">
      <formula>0</formula>
    </cfRule>
  </conditionalFormatting>
  <conditionalFormatting sqref="Q13">
    <cfRule type="cellIs" dxfId="3009" priority="473" stopIfTrue="1" operator="lessThan">
      <formula>0</formula>
    </cfRule>
    <cfRule type="cellIs" dxfId="3008" priority="474" stopIfTrue="1" operator="greaterThan">
      <formula>0</formula>
    </cfRule>
  </conditionalFormatting>
  <conditionalFormatting sqref="Q13">
    <cfRule type="cellIs" dxfId="3007" priority="471" stopIfTrue="1" operator="lessThan">
      <formula>0</formula>
    </cfRule>
    <cfRule type="cellIs" dxfId="3006" priority="472" stopIfTrue="1" operator="greaterThan">
      <formula>0</formula>
    </cfRule>
  </conditionalFormatting>
  <conditionalFormatting sqref="Q13">
    <cfRule type="cellIs" dxfId="3005" priority="469" stopIfTrue="1" operator="lessThan">
      <formula>0</formula>
    </cfRule>
    <cfRule type="cellIs" dxfId="3004" priority="470" stopIfTrue="1" operator="greaterThan">
      <formula>0</formula>
    </cfRule>
  </conditionalFormatting>
  <conditionalFormatting sqref="Q13">
    <cfRule type="cellIs" dxfId="3003" priority="467" stopIfTrue="1" operator="lessThan">
      <formula>0</formula>
    </cfRule>
    <cfRule type="cellIs" dxfId="3002" priority="468" stopIfTrue="1" operator="greaterThan">
      <formula>0</formula>
    </cfRule>
  </conditionalFormatting>
  <conditionalFormatting sqref="Q13">
    <cfRule type="cellIs" dxfId="3001" priority="465" stopIfTrue="1" operator="lessThan">
      <formula>0</formula>
    </cfRule>
    <cfRule type="cellIs" dxfId="3000" priority="466" stopIfTrue="1" operator="greaterThan">
      <formula>0</formula>
    </cfRule>
  </conditionalFormatting>
  <conditionalFormatting sqref="Q13">
    <cfRule type="cellIs" dxfId="2999" priority="463" stopIfTrue="1" operator="lessThan">
      <formula>0</formula>
    </cfRule>
    <cfRule type="cellIs" dxfId="2998" priority="464" stopIfTrue="1" operator="greaterThan">
      <formula>0</formula>
    </cfRule>
  </conditionalFormatting>
  <conditionalFormatting sqref="Q13">
    <cfRule type="cellIs" dxfId="2997" priority="461" stopIfTrue="1" operator="lessThan">
      <formula>0</formula>
    </cfRule>
    <cfRule type="cellIs" dxfId="2996" priority="462" stopIfTrue="1" operator="greaterThan">
      <formula>0</formula>
    </cfRule>
  </conditionalFormatting>
  <conditionalFormatting sqref="Q13">
    <cfRule type="cellIs" dxfId="2995" priority="459" stopIfTrue="1" operator="lessThan">
      <formula>0</formula>
    </cfRule>
    <cfRule type="cellIs" dxfId="2994" priority="460" stopIfTrue="1" operator="greaterThan">
      <formula>0</formula>
    </cfRule>
  </conditionalFormatting>
  <conditionalFormatting sqref="Q13">
    <cfRule type="cellIs" dxfId="2993" priority="457" stopIfTrue="1" operator="lessThan">
      <formula>0</formula>
    </cfRule>
    <cfRule type="cellIs" dxfId="2992" priority="458" stopIfTrue="1" operator="greaterThan">
      <formula>0</formula>
    </cfRule>
  </conditionalFormatting>
  <conditionalFormatting sqref="Q13">
    <cfRule type="cellIs" dxfId="2991" priority="455" stopIfTrue="1" operator="lessThan">
      <formula>0</formula>
    </cfRule>
    <cfRule type="cellIs" dxfId="2990" priority="456" stopIfTrue="1" operator="greaterThan">
      <formula>0</formula>
    </cfRule>
  </conditionalFormatting>
  <conditionalFormatting sqref="Q13">
    <cfRule type="cellIs" dxfId="2989" priority="453" stopIfTrue="1" operator="lessThan">
      <formula>0</formula>
    </cfRule>
    <cfRule type="cellIs" dxfId="2988" priority="454" stopIfTrue="1" operator="greaterThan">
      <formula>0</formula>
    </cfRule>
  </conditionalFormatting>
  <conditionalFormatting sqref="Q13">
    <cfRule type="cellIs" dxfId="2987" priority="451" stopIfTrue="1" operator="lessThan">
      <formula>0</formula>
    </cfRule>
    <cfRule type="cellIs" dxfId="2986" priority="452" stopIfTrue="1" operator="greaterThan">
      <formula>0</formula>
    </cfRule>
  </conditionalFormatting>
  <conditionalFormatting sqref="Q13">
    <cfRule type="cellIs" dxfId="2985" priority="449" stopIfTrue="1" operator="lessThan">
      <formula>0</formula>
    </cfRule>
    <cfRule type="cellIs" dxfId="2984" priority="450" stopIfTrue="1" operator="greaterThan">
      <formula>0</formula>
    </cfRule>
  </conditionalFormatting>
  <conditionalFormatting sqref="Q13">
    <cfRule type="cellIs" dxfId="2983" priority="447" stopIfTrue="1" operator="lessThan">
      <formula>0</formula>
    </cfRule>
    <cfRule type="cellIs" dxfId="2982" priority="448" stopIfTrue="1" operator="greaterThan">
      <formula>0</formula>
    </cfRule>
  </conditionalFormatting>
  <conditionalFormatting sqref="Q13">
    <cfRule type="cellIs" dxfId="2981" priority="445" stopIfTrue="1" operator="lessThan">
      <formula>0</formula>
    </cfRule>
    <cfRule type="cellIs" dxfId="2980" priority="446" stopIfTrue="1" operator="greaterThan">
      <formula>0</formula>
    </cfRule>
  </conditionalFormatting>
  <conditionalFormatting sqref="Q13">
    <cfRule type="cellIs" dxfId="2979" priority="443" stopIfTrue="1" operator="lessThan">
      <formula>0</formula>
    </cfRule>
    <cfRule type="cellIs" dxfId="2978" priority="444" stopIfTrue="1" operator="greaterThan">
      <formula>0</formula>
    </cfRule>
  </conditionalFormatting>
  <conditionalFormatting sqref="Q13">
    <cfRule type="cellIs" dxfId="2977" priority="441" stopIfTrue="1" operator="lessThan">
      <formula>0</formula>
    </cfRule>
    <cfRule type="cellIs" dxfId="2976" priority="442" stopIfTrue="1" operator="greaterThan">
      <formula>0</formula>
    </cfRule>
  </conditionalFormatting>
  <conditionalFormatting sqref="Q15">
    <cfRule type="cellIs" dxfId="2975" priority="439" stopIfTrue="1" operator="lessThan">
      <formula>0</formula>
    </cfRule>
    <cfRule type="cellIs" dxfId="2974" priority="440" stopIfTrue="1" operator="greaterThan">
      <formula>0</formula>
    </cfRule>
  </conditionalFormatting>
  <conditionalFormatting sqref="Q15">
    <cfRule type="cellIs" dxfId="2973" priority="437" stopIfTrue="1" operator="lessThan">
      <formula>0</formula>
    </cfRule>
    <cfRule type="cellIs" dxfId="2972" priority="438" stopIfTrue="1" operator="greaterThan">
      <formula>0</formula>
    </cfRule>
  </conditionalFormatting>
  <conditionalFormatting sqref="Q15">
    <cfRule type="cellIs" dxfId="2971" priority="435" stopIfTrue="1" operator="lessThan">
      <formula>0</formula>
    </cfRule>
    <cfRule type="cellIs" dxfId="2970" priority="436" stopIfTrue="1" operator="greaterThan">
      <formula>0</formula>
    </cfRule>
  </conditionalFormatting>
  <conditionalFormatting sqref="Q15">
    <cfRule type="cellIs" dxfId="2969" priority="433" stopIfTrue="1" operator="lessThan">
      <formula>0</formula>
    </cfRule>
    <cfRule type="cellIs" dxfId="2968" priority="434" stopIfTrue="1" operator="greaterThan">
      <formula>0</formula>
    </cfRule>
  </conditionalFormatting>
  <conditionalFormatting sqref="Q15">
    <cfRule type="cellIs" dxfId="2967" priority="431" stopIfTrue="1" operator="lessThan">
      <formula>0</formula>
    </cfRule>
    <cfRule type="cellIs" dxfId="2966" priority="432" stopIfTrue="1" operator="greaterThan">
      <formula>0</formula>
    </cfRule>
  </conditionalFormatting>
  <conditionalFormatting sqref="Q15">
    <cfRule type="cellIs" dxfId="2965" priority="429" stopIfTrue="1" operator="lessThan">
      <formula>0</formula>
    </cfRule>
    <cfRule type="cellIs" dxfId="2964" priority="430" stopIfTrue="1" operator="greaterThan">
      <formula>0</formula>
    </cfRule>
  </conditionalFormatting>
  <conditionalFormatting sqref="Q15">
    <cfRule type="cellIs" dxfId="2963" priority="427" stopIfTrue="1" operator="lessThan">
      <formula>0</formula>
    </cfRule>
    <cfRule type="cellIs" dxfId="2962" priority="428" stopIfTrue="1" operator="greaterThan">
      <formula>0</formula>
    </cfRule>
  </conditionalFormatting>
  <conditionalFormatting sqref="Q15">
    <cfRule type="cellIs" dxfId="2961" priority="425" stopIfTrue="1" operator="lessThan">
      <formula>0</formula>
    </cfRule>
    <cfRule type="cellIs" dxfId="2960" priority="426" stopIfTrue="1" operator="greaterThan">
      <formula>0</formula>
    </cfRule>
  </conditionalFormatting>
  <conditionalFormatting sqref="Q15">
    <cfRule type="cellIs" dxfId="2959" priority="423" stopIfTrue="1" operator="lessThan">
      <formula>0</formula>
    </cfRule>
    <cfRule type="cellIs" dxfId="2958" priority="424" stopIfTrue="1" operator="greaterThan">
      <formula>0</formula>
    </cfRule>
  </conditionalFormatting>
  <conditionalFormatting sqref="Q15">
    <cfRule type="cellIs" dxfId="2957" priority="421" stopIfTrue="1" operator="lessThan">
      <formula>0</formula>
    </cfRule>
    <cfRule type="cellIs" dxfId="2956" priority="422" stopIfTrue="1" operator="greaterThan">
      <formula>0</formula>
    </cfRule>
  </conditionalFormatting>
  <conditionalFormatting sqref="Q15">
    <cfRule type="cellIs" dxfId="2955" priority="419" stopIfTrue="1" operator="lessThan">
      <formula>0</formula>
    </cfRule>
    <cfRule type="cellIs" dxfId="2954" priority="420" stopIfTrue="1" operator="greaterThan">
      <formula>0</formula>
    </cfRule>
  </conditionalFormatting>
  <conditionalFormatting sqref="Q15">
    <cfRule type="cellIs" dxfId="2953" priority="417" stopIfTrue="1" operator="lessThan">
      <formula>0</formula>
    </cfRule>
    <cfRule type="cellIs" dxfId="2952" priority="418" stopIfTrue="1" operator="greaterThan">
      <formula>0</formula>
    </cfRule>
  </conditionalFormatting>
  <conditionalFormatting sqref="Q15">
    <cfRule type="cellIs" dxfId="2951" priority="415" stopIfTrue="1" operator="lessThan">
      <formula>0</formula>
    </cfRule>
    <cfRule type="cellIs" dxfId="2950" priority="416" stopIfTrue="1" operator="greaterThan">
      <formula>0</formula>
    </cfRule>
  </conditionalFormatting>
  <conditionalFormatting sqref="Q15">
    <cfRule type="cellIs" dxfId="2949" priority="413" stopIfTrue="1" operator="lessThan">
      <formula>0</formula>
    </cfRule>
    <cfRule type="cellIs" dxfId="2948" priority="414" stopIfTrue="1" operator="greaterThan">
      <formula>0</formula>
    </cfRule>
  </conditionalFormatting>
  <conditionalFormatting sqref="Q15">
    <cfRule type="cellIs" dxfId="2947" priority="411" stopIfTrue="1" operator="lessThan">
      <formula>0</formula>
    </cfRule>
    <cfRule type="cellIs" dxfId="2946" priority="412" stopIfTrue="1" operator="greaterThan">
      <formula>0</formula>
    </cfRule>
  </conditionalFormatting>
  <conditionalFormatting sqref="Q15">
    <cfRule type="cellIs" dxfId="2945" priority="409" stopIfTrue="1" operator="lessThan">
      <formula>0</formula>
    </cfRule>
    <cfRule type="cellIs" dxfId="2944" priority="410" stopIfTrue="1" operator="greaterThan">
      <formula>0</formula>
    </cfRule>
  </conditionalFormatting>
  <conditionalFormatting sqref="Q15">
    <cfRule type="cellIs" dxfId="2943" priority="407" stopIfTrue="1" operator="lessThan">
      <formula>0</formula>
    </cfRule>
    <cfRule type="cellIs" dxfId="2942" priority="408" stopIfTrue="1" operator="greaterThan">
      <formula>0</formula>
    </cfRule>
  </conditionalFormatting>
  <conditionalFormatting sqref="Q15">
    <cfRule type="cellIs" dxfId="2941" priority="405" stopIfTrue="1" operator="lessThan">
      <formula>0</formula>
    </cfRule>
    <cfRule type="cellIs" dxfId="2940" priority="406" stopIfTrue="1" operator="greaterThan">
      <formula>0</formula>
    </cfRule>
  </conditionalFormatting>
  <conditionalFormatting sqref="Q15">
    <cfRule type="cellIs" dxfId="2939" priority="403" stopIfTrue="1" operator="lessThan">
      <formula>0</formula>
    </cfRule>
    <cfRule type="cellIs" dxfId="2938" priority="404" stopIfTrue="1" operator="greaterThan">
      <formula>0</formula>
    </cfRule>
  </conditionalFormatting>
  <conditionalFormatting sqref="Q15">
    <cfRule type="cellIs" dxfId="2937" priority="401" stopIfTrue="1" operator="lessThan">
      <formula>0</formula>
    </cfRule>
    <cfRule type="cellIs" dxfId="2936" priority="402" stopIfTrue="1" operator="greaterThan">
      <formula>0</formula>
    </cfRule>
  </conditionalFormatting>
  <conditionalFormatting sqref="Q17">
    <cfRule type="cellIs" dxfId="2935" priority="399" stopIfTrue="1" operator="lessThan">
      <formula>0</formula>
    </cfRule>
    <cfRule type="cellIs" dxfId="2934" priority="400" stopIfTrue="1" operator="greaterThan">
      <formula>0</formula>
    </cfRule>
  </conditionalFormatting>
  <conditionalFormatting sqref="Q17">
    <cfRule type="cellIs" dxfId="2933" priority="397" stopIfTrue="1" operator="lessThan">
      <formula>0</formula>
    </cfRule>
    <cfRule type="cellIs" dxfId="2932" priority="398" stopIfTrue="1" operator="greaterThan">
      <formula>0</formula>
    </cfRule>
  </conditionalFormatting>
  <conditionalFormatting sqref="Q17">
    <cfRule type="cellIs" dxfId="2931" priority="395" stopIfTrue="1" operator="lessThan">
      <formula>0</formula>
    </cfRule>
    <cfRule type="cellIs" dxfId="2930" priority="396" stopIfTrue="1" operator="greaterThan">
      <formula>0</formula>
    </cfRule>
  </conditionalFormatting>
  <conditionalFormatting sqref="Q17">
    <cfRule type="cellIs" dxfId="2929" priority="393" stopIfTrue="1" operator="lessThan">
      <formula>0</formula>
    </cfRule>
    <cfRule type="cellIs" dxfId="2928" priority="394" stopIfTrue="1" operator="greaterThan">
      <formula>0</formula>
    </cfRule>
  </conditionalFormatting>
  <conditionalFormatting sqref="Q17">
    <cfRule type="cellIs" dxfId="2927" priority="391" stopIfTrue="1" operator="lessThan">
      <formula>0</formula>
    </cfRule>
    <cfRule type="cellIs" dxfId="2926" priority="392" stopIfTrue="1" operator="greaterThan">
      <formula>0</formula>
    </cfRule>
  </conditionalFormatting>
  <conditionalFormatting sqref="Q17">
    <cfRule type="cellIs" dxfId="2925" priority="389" stopIfTrue="1" operator="lessThan">
      <formula>0</formula>
    </cfRule>
    <cfRule type="cellIs" dxfId="2924" priority="390" stopIfTrue="1" operator="greaterThan">
      <formula>0</formula>
    </cfRule>
  </conditionalFormatting>
  <conditionalFormatting sqref="Q17">
    <cfRule type="cellIs" dxfId="2923" priority="387" stopIfTrue="1" operator="lessThan">
      <formula>0</formula>
    </cfRule>
    <cfRule type="cellIs" dxfId="2922" priority="388" stopIfTrue="1" operator="greaterThan">
      <formula>0</formula>
    </cfRule>
  </conditionalFormatting>
  <conditionalFormatting sqref="Q17">
    <cfRule type="cellIs" dxfId="2921" priority="385" stopIfTrue="1" operator="lessThan">
      <formula>0</formula>
    </cfRule>
    <cfRule type="cellIs" dxfId="2920" priority="386" stopIfTrue="1" operator="greaterThan">
      <formula>0</formula>
    </cfRule>
  </conditionalFormatting>
  <conditionalFormatting sqref="Q17">
    <cfRule type="cellIs" dxfId="2919" priority="383" stopIfTrue="1" operator="lessThan">
      <formula>0</formula>
    </cfRule>
    <cfRule type="cellIs" dxfId="2918" priority="384" stopIfTrue="1" operator="greaterThan">
      <formula>0</formula>
    </cfRule>
  </conditionalFormatting>
  <conditionalFormatting sqref="Q17">
    <cfRule type="cellIs" dxfId="2917" priority="381" stopIfTrue="1" operator="lessThan">
      <formula>0</formula>
    </cfRule>
    <cfRule type="cellIs" dxfId="2916" priority="382" stopIfTrue="1" operator="greaterThan">
      <formula>0</formula>
    </cfRule>
  </conditionalFormatting>
  <conditionalFormatting sqref="Q17">
    <cfRule type="cellIs" dxfId="2915" priority="379" stopIfTrue="1" operator="lessThan">
      <formula>0</formula>
    </cfRule>
    <cfRule type="cellIs" dxfId="2914" priority="380" stopIfTrue="1" operator="greaterThan">
      <formula>0</formula>
    </cfRule>
  </conditionalFormatting>
  <conditionalFormatting sqref="Q17">
    <cfRule type="cellIs" dxfId="2913" priority="377" stopIfTrue="1" operator="lessThan">
      <formula>0</formula>
    </cfRule>
    <cfRule type="cellIs" dxfId="2912" priority="378" stopIfTrue="1" operator="greaterThan">
      <formula>0</formula>
    </cfRule>
  </conditionalFormatting>
  <conditionalFormatting sqref="Q17">
    <cfRule type="cellIs" dxfId="2911" priority="375" stopIfTrue="1" operator="lessThan">
      <formula>0</formula>
    </cfRule>
    <cfRule type="cellIs" dxfId="2910" priority="376" stopIfTrue="1" operator="greaterThan">
      <formula>0</formula>
    </cfRule>
  </conditionalFormatting>
  <conditionalFormatting sqref="Q17">
    <cfRule type="cellIs" dxfId="2909" priority="373" stopIfTrue="1" operator="lessThan">
      <formula>0</formula>
    </cfRule>
    <cfRule type="cellIs" dxfId="2908" priority="374" stopIfTrue="1" operator="greaterThan">
      <formula>0</formula>
    </cfRule>
  </conditionalFormatting>
  <conditionalFormatting sqref="Q17">
    <cfRule type="cellIs" dxfId="2907" priority="371" stopIfTrue="1" operator="lessThan">
      <formula>0</formula>
    </cfRule>
    <cfRule type="cellIs" dxfId="2906" priority="372" stopIfTrue="1" operator="greaterThan">
      <formula>0</formula>
    </cfRule>
  </conditionalFormatting>
  <conditionalFormatting sqref="Q17">
    <cfRule type="cellIs" dxfId="2905" priority="369" stopIfTrue="1" operator="lessThan">
      <formula>0</formula>
    </cfRule>
    <cfRule type="cellIs" dxfId="2904" priority="370" stopIfTrue="1" operator="greaterThan">
      <formula>0</formula>
    </cfRule>
  </conditionalFormatting>
  <conditionalFormatting sqref="Q17">
    <cfRule type="cellIs" dxfId="2903" priority="367" stopIfTrue="1" operator="lessThan">
      <formula>0</formula>
    </cfRule>
    <cfRule type="cellIs" dxfId="2902" priority="368" stopIfTrue="1" operator="greaterThan">
      <formula>0</formula>
    </cfRule>
  </conditionalFormatting>
  <conditionalFormatting sqref="Q17">
    <cfRule type="cellIs" dxfId="2901" priority="365" stopIfTrue="1" operator="lessThan">
      <formula>0</formula>
    </cfRule>
    <cfRule type="cellIs" dxfId="2900" priority="366" stopIfTrue="1" operator="greaterThan">
      <formula>0</formula>
    </cfRule>
  </conditionalFormatting>
  <conditionalFormatting sqref="Q17">
    <cfRule type="cellIs" dxfId="2899" priority="363" stopIfTrue="1" operator="lessThan">
      <formula>0</formula>
    </cfRule>
    <cfRule type="cellIs" dxfId="2898" priority="364" stopIfTrue="1" operator="greaterThan">
      <formula>0</formula>
    </cfRule>
  </conditionalFormatting>
  <conditionalFormatting sqref="Q17">
    <cfRule type="cellIs" dxfId="2897" priority="361" stopIfTrue="1" operator="lessThan">
      <formula>0</formula>
    </cfRule>
    <cfRule type="cellIs" dxfId="2896" priority="362" stopIfTrue="1" operator="greaterThan">
      <formula>0</formula>
    </cfRule>
  </conditionalFormatting>
  <conditionalFormatting sqref="Q19">
    <cfRule type="cellIs" dxfId="2895" priority="359" stopIfTrue="1" operator="lessThan">
      <formula>0</formula>
    </cfRule>
    <cfRule type="cellIs" dxfId="2894" priority="360" stopIfTrue="1" operator="greaterThan">
      <formula>0</formula>
    </cfRule>
  </conditionalFormatting>
  <conditionalFormatting sqref="Q19">
    <cfRule type="cellIs" dxfId="2893" priority="357" stopIfTrue="1" operator="lessThan">
      <formula>0</formula>
    </cfRule>
    <cfRule type="cellIs" dxfId="2892" priority="358" stopIfTrue="1" operator="greaterThan">
      <formula>0</formula>
    </cfRule>
  </conditionalFormatting>
  <conditionalFormatting sqref="Q19">
    <cfRule type="cellIs" dxfId="2891" priority="355" stopIfTrue="1" operator="lessThan">
      <formula>0</formula>
    </cfRule>
    <cfRule type="cellIs" dxfId="2890" priority="356" stopIfTrue="1" operator="greaterThan">
      <formula>0</formula>
    </cfRule>
  </conditionalFormatting>
  <conditionalFormatting sqref="Q19">
    <cfRule type="cellIs" dxfId="2889" priority="353" stopIfTrue="1" operator="lessThan">
      <formula>0</formula>
    </cfRule>
    <cfRule type="cellIs" dxfId="2888" priority="354" stopIfTrue="1" operator="greaterThan">
      <formula>0</formula>
    </cfRule>
  </conditionalFormatting>
  <conditionalFormatting sqref="Q19">
    <cfRule type="cellIs" dxfId="2887" priority="351" stopIfTrue="1" operator="lessThan">
      <formula>0</formula>
    </cfRule>
    <cfRule type="cellIs" dxfId="2886" priority="352" stopIfTrue="1" operator="greaterThan">
      <formula>0</formula>
    </cfRule>
  </conditionalFormatting>
  <conditionalFormatting sqref="Q19">
    <cfRule type="cellIs" dxfId="2885" priority="349" stopIfTrue="1" operator="lessThan">
      <formula>0</formula>
    </cfRule>
    <cfRule type="cellIs" dxfId="2884" priority="350" stopIfTrue="1" operator="greaterThan">
      <formula>0</formula>
    </cfRule>
  </conditionalFormatting>
  <conditionalFormatting sqref="Q19">
    <cfRule type="cellIs" dxfId="2883" priority="347" stopIfTrue="1" operator="lessThan">
      <formula>0</formula>
    </cfRule>
    <cfRule type="cellIs" dxfId="2882" priority="348" stopIfTrue="1" operator="greaterThan">
      <formula>0</formula>
    </cfRule>
  </conditionalFormatting>
  <conditionalFormatting sqref="Q19">
    <cfRule type="cellIs" dxfId="2881" priority="345" stopIfTrue="1" operator="lessThan">
      <formula>0</formula>
    </cfRule>
    <cfRule type="cellIs" dxfId="2880" priority="346" stopIfTrue="1" operator="greaterThan">
      <formula>0</formula>
    </cfRule>
  </conditionalFormatting>
  <conditionalFormatting sqref="Q19">
    <cfRule type="cellIs" dxfId="2879" priority="343" stopIfTrue="1" operator="lessThan">
      <formula>0</formula>
    </cfRule>
    <cfRule type="cellIs" dxfId="2878" priority="344" stopIfTrue="1" operator="greaterThan">
      <formula>0</formula>
    </cfRule>
  </conditionalFormatting>
  <conditionalFormatting sqref="Q19">
    <cfRule type="cellIs" dxfId="2877" priority="341" stopIfTrue="1" operator="lessThan">
      <formula>0</formula>
    </cfRule>
    <cfRule type="cellIs" dxfId="2876" priority="342" stopIfTrue="1" operator="greaterThan">
      <formula>0</formula>
    </cfRule>
  </conditionalFormatting>
  <conditionalFormatting sqref="Q19">
    <cfRule type="cellIs" dxfId="2875" priority="339" stopIfTrue="1" operator="lessThan">
      <formula>0</formula>
    </cfRule>
    <cfRule type="cellIs" dxfId="2874" priority="340" stopIfTrue="1" operator="greaterThan">
      <formula>0</formula>
    </cfRule>
  </conditionalFormatting>
  <conditionalFormatting sqref="Q19">
    <cfRule type="cellIs" dxfId="2873" priority="337" stopIfTrue="1" operator="lessThan">
      <formula>0</formula>
    </cfRule>
    <cfRule type="cellIs" dxfId="2872" priority="338" stopIfTrue="1" operator="greaterThan">
      <formula>0</formula>
    </cfRule>
  </conditionalFormatting>
  <conditionalFormatting sqref="Q19">
    <cfRule type="cellIs" dxfId="2871" priority="335" stopIfTrue="1" operator="lessThan">
      <formula>0</formula>
    </cfRule>
    <cfRule type="cellIs" dxfId="2870" priority="336" stopIfTrue="1" operator="greaterThan">
      <formula>0</formula>
    </cfRule>
  </conditionalFormatting>
  <conditionalFormatting sqref="Q19">
    <cfRule type="cellIs" dxfId="2869" priority="333" stopIfTrue="1" operator="lessThan">
      <formula>0</formula>
    </cfRule>
    <cfRule type="cellIs" dxfId="2868" priority="334" stopIfTrue="1" operator="greaterThan">
      <formula>0</formula>
    </cfRule>
  </conditionalFormatting>
  <conditionalFormatting sqref="Q19">
    <cfRule type="cellIs" dxfId="2867" priority="331" stopIfTrue="1" operator="lessThan">
      <formula>0</formula>
    </cfRule>
    <cfRule type="cellIs" dxfId="2866" priority="332" stopIfTrue="1" operator="greaterThan">
      <formula>0</formula>
    </cfRule>
  </conditionalFormatting>
  <conditionalFormatting sqref="Q19">
    <cfRule type="cellIs" dxfId="2865" priority="329" stopIfTrue="1" operator="lessThan">
      <formula>0</formula>
    </cfRule>
    <cfRule type="cellIs" dxfId="2864" priority="330" stopIfTrue="1" operator="greaterThan">
      <formula>0</formula>
    </cfRule>
  </conditionalFormatting>
  <conditionalFormatting sqref="Q19">
    <cfRule type="cellIs" dxfId="2863" priority="327" stopIfTrue="1" operator="lessThan">
      <formula>0</formula>
    </cfRule>
    <cfRule type="cellIs" dxfId="2862" priority="328" stopIfTrue="1" operator="greaterThan">
      <formula>0</formula>
    </cfRule>
  </conditionalFormatting>
  <conditionalFormatting sqref="Q19">
    <cfRule type="cellIs" dxfId="2861" priority="325" stopIfTrue="1" operator="lessThan">
      <formula>0</formula>
    </cfRule>
    <cfRule type="cellIs" dxfId="2860" priority="326" stopIfTrue="1" operator="greaterThan">
      <formula>0</formula>
    </cfRule>
  </conditionalFormatting>
  <conditionalFormatting sqref="Q19">
    <cfRule type="cellIs" dxfId="2859" priority="323" stopIfTrue="1" operator="lessThan">
      <formula>0</formula>
    </cfRule>
    <cfRule type="cellIs" dxfId="2858" priority="324" stopIfTrue="1" operator="greaterThan">
      <formula>0</formula>
    </cfRule>
  </conditionalFormatting>
  <conditionalFormatting sqref="Q19">
    <cfRule type="cellIs" dxfId="2857" priority="321" stopIfTrue="1" operator="lessThan">
      <formula>0</formula>
    </cfRule>
    <cfRule type="cellIs" dxfId="2856" priority="322" stopIfTrue="1" operator="greaterThan">
      <formula>0</formula>
    </cfRule>
  </conditionalFormatting>
  <conditionalFormatting sqref="Q21">
    <cfRule type="cellIs" dxfId="2855" priority="319" stopIfTrue="1" operator="lessThan">
      <formula>0</formula>
    </cfRule>
    <cfRule type="cellIs" dxfId="2854" priority="320" stopIfTrue="1" operator="greaterThan">
      <formula>0</formula>
    </cfRule>
  </conditionalFormatting>
  <conditionalFormatting sqref="Q21">
    <cfRule type="cellIs" dxfId="2853" priority="317" stopIfTrue="1" operator="lessThan">
      <formula>0</formula>
    </cfRule>
    <cfRule type="cellIs" dxfId="2852" priority="318" stopIfTrue="1" operator="greaterThan">
      <formula>0</formula>
    </cfRule>
  </conditionalFormatting>
  <conditionalFormatting sqref="Q21">
    <cfRule type="cellIs" dxfId="2851" priority="315" stopIfTrue="1" operator="lessThan">
      <formula>0</formula>
    </cfRule>
    <cfRule type="cellIs" dxfId="2850" priority="316" stopIfTrue="1" operator="greaterThan">
      <formula>0</formula>
    </cfRule>
  </conditionalFormatting>
  <conditionalFormatting sqref="Q21">
    <cfRule type="cellIs" dxfId="2849" priority="313" stopIfTrue="1" operator="lessThan">
      <formula>0</formula>
    </cfRule>
    <cfRule type="cellIs" dxfId="2848" priority="314" stopIfTrue="1" operator="greaterThan">
      <formula>0</formula>
    </cfRule>
  </conditionalFormatting>
  <conditionalFormatting sqref="Q21">
    <cfRule type="cellIs" dxfId="2847" priority="311" stopIfTrue="1" operator="lessThan">
      <formula>0</formula>
    </cfRule>
    <cfRule type="cellIs" dxfId="2846" priority="312" stopIfTrue="1" operator="greaterThan">
      <formula>0</formula>
    </cfRule>
  </conditionalFormatting>
  <conditionalFormatting sqref="Q21">
    <cfRule type="cellIs" dxfId="2845" priority="309" stopIfTrue="1" operator="lessThan">
      <formula>0</formula>
    </cfRule>
    <cfRule type="cellIs" dxfId="2844" priority="310" stopIfTrue="1" operator="greaterThan">
      <formula>0</formula>
    </cfRule>
  </conditionalFormatting>
  <conditionalFormatting sqref="Q21">
    <cfRule type="cellIs" dxfId="2843" priority="307" stopIfTrue="1" operator="lessThan">
      <formula>0</formula>
    </cfRule>
    <cfRule type="cellIs" dxfId="2842" priority="308" stopIfTrue="1" operator="greaterThan">
      <formula>0</formula>
    </cfRule>
  </conditionalFormatting>
  <conditionalFormatting sqref="Q21">
    <cfRule type="cellIs" dxfId="2841" priority="305" stopIfTrue="1" operator="lessThan">
      <formula>0</formula>
    </cfRule>
    <cfRule type="cellIs" dxfId="2840" priority="306" stopIfTrue="1" operator="greaterThan">
      <formula>0</formula>
    </cfRule>
  </conditionalFormatting>
  <conditionalFormatting sqref="Q21">
    <cfRule type="cellIs" dxfId="2839" priority="303" stopIfTrue="1" operator="lessThan">
      <formula>0</formula>
    </cfRule>
    <cfRule type="cellIs" dxfId="2838" priority="304" stopIfTrue="1" operator="greaterThan">
      <formula>0</formula>
    </cfRule>
  </conditionalFormatting>
  <conditionalFormatting sqref="Q21">
    <cfRule type="cellIs" dxfId="2837" priority="301" stopIfTrue="1" operator="lessThan">
      <formula>0</formula>
    </cfRule>
    <cfRule type="cellIs" dxfId="2836" priority="302" stopIfTrue="1" operator="greaterThan">
      <formula>0</formula>
    </cfRule>
  </conditionalFormatting>
  <conditionalFormatting sqref="Q21">
    <cfRule type="cellIs" dxfId="2835" priority="299" stopIfTrue="1" operator="lessThan">
      <formula>0</formula>
    </cfRule>
    <cfRule type="cellIs" dxfId="2834" priority="300" stopIfTrue="1" operator="greaterThan">
      <formula>0</formula>
    </cfRule>
  </conditionalFormatting>
  <conditionalFormatting sqref="Q21">
    <cfRule type="cellIs" dxfId="2833" priority="297" stopIfTrue="1" operator="lessThan">
      <formula>0</formula>
    </cfRule>
    <cfRule type="cellIs" dxfId="2832" priority="298" stopIfTrue="1" operator="greaterThan">
      <formula>0</formula>
    </cfRule>
  </conditionalFormatting>
  <conditionalFormatting sqref="Q21">
    <cfRule type="cellIs" dxfId="2831" priority="295" stopIfTrue="1" operator="lessThan">
      <formula>0</formula>
    </cfRule>
    <cfRule type="cellIs" dxfId="2830" priority="296" stopIfTrue="1" operator="greaterThan">
      <formula>0</formula>
    </cfRule>
  </conditionalFormatting>
  <conditionalFormatting sqref="Q21">
    <cfRule type="cellIs" dxfId="2829" priority="293" stopIfTrue="1" operator="lessThan">
      <formula>0</formula>
    </cfRule>
    <cfRule type="cellIs" dxfId="2828" priority="294" stopIfTrue="1" operator="greaterThan">
      <formula>0</formula>
    </cfRule>
  </conditionalFormatting>
  <conditionalFormatting sqref="Q21">
    <cfRule type="cellIs" dxfId="2827" priority="291" stopIfTrue="1" operator="lessThan">
      <formula>0</formula>
    </cfRule>
    <cfRule type="cellIs" dxfId="2826" priority="292" stopIfTrue="1" operator="greaterThan">
      <formula>0</formula>
    </cfRule>
  </conditionalFormatting>
  <conditionalFormatting sqref="Q21">
    <cfRule type="cellIs" dxfId="2825" priority="289" stopIfTrue="1" operator="lessThan">
      <formula>0</formula>
    </cfRule>
    <cfRule type="cellIs" dxfId="2824" priority="290" stopIfTrue="1" operator="greaterThan">
      <formula>0</formula>
    </cfRule>
  </conditionalFormatting>
  <conditionalFormatting sqref="Q21">
    <cfRule type="cellIs" dxfId="2823" priority="287" stopIfTrue="1" operator="lessThan">
      <formula>0</formula>
    </cfRule>
    <cfRule type="cellIs" dxfId="2822" priority="288" stopIfTrue="1" operator="greaterThan">
      <formula>0</formula>
    </cfRule>
  </conditionalFormatting>
  <conditionalFormatting sqref="Q21">
    <cfRule type="cellIs" dxfId="2821" priority="285" stopIfTrue="1" operator="lessThan">
      <formula>0</formula>
    </cfRule>
    <cfRule type="cellIs" dxfId="2820" priority="286" stopIfTrue="1" operator="greaterThan">
      <formula>0</formula>
    </cfRule>
  </conditionalFormatting>
  <conditionalFormatting sqref="Q21">
    <cfRule type="cellIs" dxfId="2819" priority="283" stopIfTrue="1" operator="lessThan">
      <formula>0</formula>
    </cfRule>
    <cfRule type="cellIs" dxfId="2818" priority="284" stopIfTrue="1" operator="greaterThan">
      <formula>0</formula>
    </cfRule>
  </conditionalFormatting>
  <conditionalFormatting sqref="Q21">
    <cfRule type="cellIs" dxfId="2817" priority="281" stopIfTrue="1" operator="lessThan">
      <formula>0</formula>
    </cfRule>
    <cfRule type="cellIs" dxfId="2816" priority="282" stopIfTrue="1" operator="greaterThan">
      <formula>0</formula>
    </cfRule>
  </conditionalFormatting>
  <conditionalFormatting sqref="Q23">
    <cfRule type="cellIs" dxfId="2815" priority="279" stopIfTrue="1" operator="lessThan">
      <formula>0</formula>
    </cfRule>
    <cfRule type="cellIs" dxfId="2814" priority="280" stopIfTrue="1" operator="greaterThan">
      <formula>0</formula>
    </cfRule>
  </conditionalFormatting>
  <conditionalFormatting sqref="Q23">
    <cfRule type="cellIs" dxfId="2813" priority="277" stopIfTrue="1" operator="lessThan">
      <formula>0</formula>
    </cfRule>
    <cfRule type="cellIs" dxfId="2812" priority="278" stopIfTrue="1" operator="greaterThan">
      <formula>0</formula>
    </cfRule>
  </conditionalFormatting>
  <conditionalFormatting sqref="Q23">
    <cfRule type="cellIs" dxfId="2811" priority="275" stopIfTrue="1" operator="lessThan">
      <formula>0</formula>
    </cfRule>
    <cfRule type="cellIs" dxfId="2810" priority="276" stopIfTrue="1" operator="greaterThan">
      <formula>0</formula>
    </cfRule>
  </conditionalFormatting>
  <conditionalFormatting sqref="Q23">
    <cfRule type="cellIs" dxfId="2809" priority="273" stopIfTrue="1" operator="lessThan">
      <formula>0</formula>
    </cfRule>
    <cfRule type="cellIs" dxfId="2808" priority="274" stopIfTrue="1" operator="greaterThan">
      <formula>0</formula>
    </cfRule>
  </conditionalFormatting>
  <conditionalFormatting sqref="Q23">
    <cfRule type="cellIs" dxfId="2807" priority="271" stopIfTrue="1" operator="lessThan">
      <formula>0</formula>
    </cfRule>
    <cfRule type="cellIs" dxfId="2806" priority="272" stopIfTrue="1" operator="greaterThan">
      <formula>0</formula>
    </cfRule>
  </conditionalFormatting>
  <conditionalFormatting sqref="Q23">
    <cfRule type="cellIs" dxfId="2805" priority="269" stopIfTrue="1" operator="lessThan">
      <formula>0</formula>
    </cfRule>
    <cfRule type="cellIs" dxfId="2804" priority="270" stopIfTrue="1" operator="greaterThan">
      <formula>0</formula>
    </cfRule>
  </conditionalFormatting>
  <conditionalFormatting sqref="Q23">
    <cfRule type="cellIs" dxfId="2803" priority="267" stopIfTrue="1" operator="lessThan">
      <formula>0</formula>
    </cfRule>
    <cfRule type="cellIs" dxfId="2802" priority="268" stopIfTrue="1" operator="greaterThan">
      <formula>0</formula>
    </cfRule>
  </conditionalFormatting>
  <conditionalFormatting sqref="Q23">
    <cfRule type="cellIs" dxfId="2801" priority="265" stopIfTrue="1" operator="lessThan">
      <formula>0</formula>
    </cfRule>
    <cfRule type="cellIs" dxfId="2800" priority="266" stopIfTrue="1" operator="greaterThan">
      <formula>0</formula>
    </cfRule>
  </conditionalFormatting>
  <conditionalFormatting sqref="Q23">
    <cfRule type="cellIs" dxfId="2799" priority="263" stopIfTrue="1" operator="lessThan">
      <formula>0</formula>
    </cfRule>
    <cfRule type="cellIs" dxfId="2798" priority="264" stopIfTrue="1" operator="greaterThan">
      <formula>0</formula>
    </cfRule>
  </conditionalFormatting>
  <conditionalFormatting sqref="Q23">
    <cfRule type="cellIs" dxfId="2797" priority="261" stopIfTrue="1" operator="lessThan">
      <formula>0</formula>
    </cfRule>
    <cfRule type="cellIs" dxfId="2796" priority="262" stopIfTrue="1" operator="greaterThan">
      <formula>0</formula>
    </cfRule>
  </conditionalFormatting>
  <conditionalFormatting sqref="Q23">
    <cfRule type="cellIs" dxfId="2795" priority="259" stopIfTrue="1" operator="lessThan">
      <formula>0</formula>
    </cfRule>
    <cfRule type="cellIs" dxfId="2794" priority="260" stopIfTrue="1" operator="greaterThan">
      <formula>0</formula>
    </cfRule>
  </conditionalFormatting>
  <conditionalFormatting sqref="Q23">
    <cfRule type="cellIs" dxfId="2793" priority="257" stopIfTrue="1" operator="lessThan">
      <formula>0</formula>
    </cfRule>
    <cfRule type="cellIs" dxfId="2792" priority="258" stopIfTrue="1" operator="greaterThan">
      <formula>0</formula>
    </cfRule>
  </conditionalFormatting>
  <conditionalFormatting sqref="Q23">
    <cfRule type="cellIs" dxfId="2791" priority="255" stopIfTrue="1" operator="lessThan">
      <formula>0</formula>
    </cfRule>
    <cfRule type="cellIs" dxfId="2790" priority="256" stopIfTrue="1" operator="greaterThan">
      <formula>0</formula>
    </cfRule>
  </conditionalFormatting>
  <conditionalFormatting sqref="Q23">
    <cfRule type="cellIs" dxfId="2789" priority="253" stopIfTrue="1" operator="lessThan">
      <formula>0</formula>
    </cfRule>
    <cfRule type="cellIs" dxfId="2788" priority="254" stopIfTrue="1" operator="greaterThan">
      <formula>0</formula>
    </cfRule>
  </conditionalFormatting>
  <conditionalFormatting sqref="Q23">
    <cfRule type="cellIs" dxfId="2787" priority="251" stopIfTrue="1" operator="lessThan">
      <formula>0</formula>
    </cfRule>
    <cfRule type="cellIs" dxfId="2786" priority="252" stopIfTrue="1" operator="greaterThan">
      <formula>0</formula>
    </cfRule>
  </conditionalFormatting>
  <conditionalFormatting sqref="Q23">
    <cfRule type="cellIs" dxfId="2785" priority="249" stopIfTrue="1" operator="lessThan">
      <formula>0</formula>
    </cfRule>
    <cfRule type="cellIs" dxfId="2784" priority="250" stopIfTrue="1" operator="greaterThan">
      <formula>0</formula>
    </cfRule>
  </conditionalFormatting>
  <conditionalFormatting sqref="Q23">
    <cfRule type="cellIs" dxfId="2783" priority="247" stopIfTrue="1" operator="lessThan">
      <formula>0</formula>
    </cfRule>
    <cfRule type="cellIs" dxfId="2782" priority="248" stopIfTrue="1" operator="greaterThan">
      <formula>0</formula>
    </cfRule>
  </conditionalFormatting>
  <conditionalFormatting sqref="Q23">
    <cfRule type="cellIs" dxfId="2781" priority="245" stopIfTrue="1" operator="lessThan">
      <formula>0</formula>
    </cfRule>
    <cfRule type="cellIs" dxfId="2780" priority="246" stopIfTrue="1" operator="greaterThan">
      <formula>0</formula>
    </cfRule>
  </conditionalFormatting>
  <conditionalFormatting sqref="Q23">
    <cfRule type="cellIs" dxfId="2779" priority="243" stopIfTrue="1" operator="lessThan">
      <formula>0</formula>
    </cfRule>
    <cfRule type="cellIs" dxfId="2778" priority="244" stopIfTrue="1" operator="greaterThan">
      <formula>0</formula>
    </cfRule>
  </conditionalFormatting>
  <conditionalFormatting sqref="Q23">
    <cfRule type="cellIs" dxfId="2777" priority="241" stopIfTrue="1" operator="lessThan">
      <formula>0</formula>
    </cfRule>
    <cfRule type="cellIs" dxfId="2776" priority="242" stopIfTrue="1" operator="greaterThan">
      <formula>0</formula>
    </cfRule>
  </conditionalFormatting>
  <conditionalFormatting sqref="Q25">
    <cfRule type="cellIs" dxfId="2775" priority="239" stopIfTrue="1" operator="lessThan">
      <formula>0</formula>
    </cfRule>
    <cfRule type="cellIs" dxfId="2774" priority="240" stopIfTrue="1" operator="greaterThan">
      <formula>0</formula>
    </cfRule>
  </conditionalFormatting>
  <conditionalFormatting sqref="Q25">
    <cfRule type="cellIs" dxfId="2773" priority="237" stopIfTrue="1" operator="lessThan">
      <formula>0</formula>
    </cfRule>
    <cfRule type="cellIs" dxfId="2772" priority="238" stopIfTrue="1" operator="greaterThan">
      <formula>0</formula>
    </cfRule>
  </conditionalFormatting>
  <conditionalFormatting sqref="Q25">
    <cfRule type="cellIs" dxfId="2771" priority="235" stopIfTrue="1" operator="lessThan">
      <formula>0</formula>
    </cfRule>
    <cfRule type="cellIs" dxfId="2770" priority="236" stopIfTrue="1" operator="greaterThan">
      <formula>0</formula>
    </cfRule>
  </conditionalFormatting>
  <conditionalFormatting sqref="Q25">
    <cfRule type="cellIs" dxfId="2769" priority="233" stopIfTrue="1" operator="lessThan">
      <formula>0</formula>
    </cfRule>
    <cfRule type="cellIs" dxfId="2768" priority="234" stopIfTrue="1" operator="greaterThan">
      <formula>0</formula>
    </cfRule>
  </conditionalFormatting>
  <conditionalFormatting sqref="Q25">
    <cfRule type="cellIs" dxfId="2767" priority="231" stopIfTrue="1" operator="lessThan">
      <formula>0</formula>
    </cfRule>
    <cfRule type="cellIs" dxfId="2766" priority="232" stopIfTrue="1" operator="greaterThan">
      <formula>0</formula>
    </cfRule>
  </conditionalFormatting>
  <conditionalFormatting sqref="Q25">
    <cfRule type="cellIs" dxfId="2765" priority="229" stopIfTrue="1" operator="lessThan">
      <formula>0</formula>
    </cfRule>
    <cfRule type="cellIs" dxfId="2764" priority="230" stopIfTrue="1" operator="greaterThan">
      <formula>0</formula>
    </cfRule>
  </conditionalFormatting>
  <conditionalFormatting sqref="Q25">
    <cfRule type="cellIs" dxfId="2763" priority="227" stopIfTrue="1" operator="lessThan">
      <formula>0</formula>
    </cfRule>
    <cfRule type="cellIs" dxfId="2762" priority="228" stopIfTrue="1" operator="greaterThan">
      <formula>0</formula>
    </cfRule>
  </conditionalFormatting>
  <conditionalFormatting sqref="Q25">
    <cfRule type="cellIs" dxfId="2761" priority="225" stopIfTrue="1" operator="lessThan">
      <formula>0</formula>
    </cfRule>
    <cfRule type="cellIs" dxfId="2760" priority="226" stopIfTrue="1" operator="greaterThan">
      <formula>0</formula>
    </cfRule>
  </conditionalFormatting>
  <conditionalFormatting sqref="Q25">
    <cfRule type="cellIs" dxfId="2759" priority="223" stopIfTrue="1" operator="lessThan">
      <formula>0</formula>
    </cfRule>
    <cfRule type="cellIs" dxfId="2758" priority="224" stopIfTrue="1" operator="greaterThan">
      <formula>0</formula>
    </cfRule>
  </conditionalFormatting>
  <conditionalFormatting sqref="Q25">
    <cfRule type="cellIs" dxfId="2757" priority="221" stopIfTrue="1" operator="lessThan">
      <formula>0</formula>
    </cfRule>
    <cfRule type="cellIs" dxfId="2756" priority="222" stopIfTrue="1" operator="greaterThan">
      <formula>0</formula>
    </cfRule>
  </conditionalFormatting>
  <conditionalFormatting sqref="Q25">
    <cfRule type="cellIs" dxfId="2755" priority="219" stopIfTrue="1" operator="lessThan">
      <formula>0</formula>
    </cfRule>
    <cfRule type="cellIs" dxfId="2754" priority="220" stopIfTrue="1" operator="greaterThan">
      <formula>0</formula>
    </cfRule>
  </conditionalFormatting>
  <conditionalFormatting sqref="Q25">
    <cfRule type="cellIs" dxfId="2753" priority="217" stopIfTrue="1" operator="lessThan">
      <formula>0</formula>
    </cfRule>
    <cfRule type="cellIs" dxfId="2752" priority="218" stopIfTrue="1" operator="greaterThan">
      <formula>0</formula>
    </cfRule>
  </conditionalFormatting>
  <conditionalFormatting sqref="Q25">
    <cfRule type="cellIs" dxfId="2751" priority="215" stopIfTrue="1" operator="lessThan">
      <formula>0</formula>
    </cfRule>
    <cfRule type="cellIs" dxfId="2750" priority="216" stopIfTrue="1" operator="greaterThan">
      <formula>0</formula>
    </cfRule>
  </conditionalFormatting>
  <conditionalFormatting sqref="Q25">
    <cfRule type="cellIs" dxfId="2749" priority="213" stopIfTrue="1" operator="lessThan">
      <formula>0</formula>
    </cfRule>
    <cfRule type="cellIs" dxfId="2748" priority="214" stopIfTrue="1" operator="greaterThan">
      <formula>0</formula>
    </cfRule>
  </conditionalFormatting>
  <conditionalFormatting sqref="Q25">
    <cfRule type="cellIs" dxfId="2747" priority="211" stopIfTrue="1" operator="lessThan">
      <formula>0</formula>
    </cfRule>
    <cfRule type="cellIs" dxfId="2746" priority="212" stopIfTrue="1" operator="greaterThan">
      <formula>0</formula>
    </cfRule>
  </conditionalFormatting>
  <conditionalFormatting sqref="Q25">
    <cfRule type="cellIs" dxfId="2745" priority="209" stopIfTrue="1" operator="lessThan">
      <formula>0</formula>
    </cfRule>
    <cfRule type="cellIs" dxfId="2744" priority="210" stopIfTrue="1" operator="greaterThan">
      <formula>0</formula>
    </cfRule>
  </conditionalFormatting>
  <conditionalFormatting sqref="Q25">
    <cfRule type="cellIs" dxfId="2743" priority="207" stopIfTrue="1" operator="lessThan">
      <formula>0</formula>
    </cfRule>
    <cfRule type="cellIs" dxfId="2742" priority="208" stopIfTrue="1" operator="greaterThan">
      <formula>0</formula>
    </cfRule>
  </conditionalFormatting>
  <conditionalFormatting sqref="Q25">
    <cfRule type="cellIs" dxfId="2741" priority="205" stopIfTrue="1" operator="lessThan">
      <formula>0</formula>
    </cfRule>
    <cfRule type="cellIs" dxfId="2740" priority="206" stopIfTrue="1" operator="greaterThan">
      <formula>0</formula>
    </cfRule>
  </conditionalFormatting>
  <conditionalFormatting sqref="Q25">
    <cfRule type="cellIs" dxfId="2739" priority="203" stopIfTrue="1" operator="lessThan">
      <formula>0</formula>
    </cfRule>
    <cfRule type="cellIs" dxfId="2738" priority="204" stopIfTrue="1" operator="greaterThan">
      <formula>0</formula>
    </cfRule>
  </conditionalFormatting>
  <conditionalFormatting sqref="Q25">
    <cfRule type="cellIs" dxfId="2737" priority="201" stopIfTrue="1" operator="lessThan">
      <formula>0</formula>
    </cfRule>
    <cfRule type="cellIs" dxfId="2736" priority="202" stopIfTrue="1" operator="greaterThan">
      <formula>0</formula>
    </cfRule>
  </conditionalFormatting>
  <conditionalFormatting sqref="Q27">
    <cfRule type="cellIs" dxfId="2735" priority="199" stopIfTrue="1" operator="lessThan">
      <formula>0</formula>
    </cfRule>
    <cfRule type="cellIs" dxfId="2734" priority="200" stopIfTrue="1" operator="greaterThan">
      <formula>0</formula>
    </cfRule>
  </conditionalFormatting>
  <conditionalFormatting sqref="Q27">
    <cfRule type="cellIs" dxfId="2733" priority="197" stopIfTrue="1" operator="lessThan">
      <formula>0</formula>
    </cfRule>
    <cfRule type="cellIs" dxfId="2732" priority="198" stopIfTrue="1" operator="greaterThan">
      <formula>0</formula>
    </cfRule>
  </conditionalFormatting>
  <conditionalFormatting sqref="Q27">
    <cfRule type="cellIs" dxfId="2731" priority="195" stopIfTrue="1" operator="lessThan">
      <formula>0</formula>
    </cfRule>
    <cfRule type="cellIs" dxfId="2730" priority="196" stopIfTrue="1" operator="greaterThan">
      <formula>0</formula>
    </cfRule>
  </conditionalFormatting>
  <conditionalFormatting sqref="Q27">
    <cfRule type="cellIs" dxfId="2729" priority="193" stopIfTrue="1" operator="lessThan">
      <formula>0</formula>
    </cfRule>
    <cfRule type="cellIs" dxfId="2728" priority="194" stopIfTrue="1" operator="greaterThan">
      <formula>0</formula>
    </cfRule>
  </conditionalFormatting>
  <conditionalFormatting sqref="Q27">
    <cfRule type="cellIs" dxfId="2727" priority="191" stopIfTrue="1" operator="lessThan">
      <formula>0</formula>
    </cfRule>
    <cfRule type="cellIs" dxfId="2726" priority="192" stopIfTrue="1" operator="greaterThan">
      <formula>0</formula>
    </cfRule>
  </conditionalFormatting>
  <conditionalFormatting sqref="Q27">
    <cfRule type="cellIs" dxfId="2725" priority="189" stopIfTrue="1" operator="lessThan">
      <formula>0</formula>
    </cfRule>
    <cfRule type="cellIs" dxfId="2724" priority="190" stopIfTrue="1" operator="greaterThan">
      <formula>0</formula>
    </cfRule>
  </conditionalFormatting>
  <conditionalFormatting sqref="Q27">
    <cfRule type="cellIs" dxfId="2723" priority="187" stopIfTrue="1" operator="lessThan">
      <formula>0</formula>
    </cfRule>
    <cfRule type="cellIs" dxfId="2722" priority="188" stopIfTrue="1" operator="greaterThan">
      <formula>0</formula>
    </cfRule>
  </conditionalFormatting>
  <conditionalFormatting sqref="Q27">
    <cfRule type="cellIs" dxfId="2721" priority="185" stopIfTrue="1" operator="lessThan">
      <formula>0</formula>
    </cfRule>
    <cfRule type="cellIs" dxfId="2720" priority="186" stopIfTrue="1" operator="greaterThan">
      <formula>0</formula>
    </cfRule>
  </conditionalFormatting>
  <conditionalFormatting sqref="Q27">
    <cfRule type="cellIs" dxfId="2719" priority="183" stopIfTrue="1" operator="lessThan">
      <formula>0</formula>
    </cfRule>
    <cfRule type="cellIs" dxfId="2718" priority="184" stopIfTrue="1" operator="greaterThan">
      <formula>0</formula>
    </cfRule>
  </conditionalFormatting>
  <conditionalFormatting sqref="Q27">
    <cfRule type="cellIs" dxfId="2717" priority="181" stopIfTrue="1" operator="lessThan">
      <formula>0</formula>
    </cfRule>
    <cfRule type="cellIs" dxfId="2716" priority="182" stopIfTrue="1" operator="greaterThan">
      <formula>0</formula>
    </cfRule>
  </conditionalFormatting>
  <conditionalFormatting sqref="Q27">
    <cfRule type="cellIs" dxfId="2715" priority="179" stopIfTrue="1" operator="lessThan">
      <formula>0</formula>
    </cfRule>
    <cfRule type="cellIs" dxfId="2714" priority="180" stopIfTrue="1" operator="greaterThan">
      <formula>0</formula>
    </cfRule>
  </conditionalFormatting>
  <conditionalFormatting sqref="Q27">
    <cfRule type="cellIs" dxfId="2713" priority="177" stopIfTrue="1" operator="lessThan">
      <formula>0</formula>
    </cfRule>
    <cfRule type="cellIs" dxfId="2712" priority="178" stopIfTrue="1" operator="greaterThan">
      <formula>0</formula>
    </cfRule>
  </conditionalFormatting>
  <conditionalFormatting sqref="Q27">
    <cfRule type="cellIs" dxfId="2711" priority="175" stopIfTrue="1" operator="lessThan">
      <formula>0</formula>
    </cfRule>
    <cfRule type="cellIs" dxfId="2710" priority="176" stopIfTrue="1" operator="greaterThan">
      <formula>0</formula>
    </cfRule>
  </conditionalFormatting>
  <conditionalFormatting sqref="Q27">
    <cfRule type="cellIs" dxfId="2709" priority="173" stopIfTrue="1" operator="lessThan">
      <formula>0</formula>
    </cfRule>
    <cfRule type="cellIs" dxfId="2708" priority="174" stopIfTrue="1" operator="greaterThan">
      <formula>0</formula>
    </cfRule>
  </conditionalFormatting>
  <conditionalFormatting sqref="Q27">
    <cfRule type="cellIs" dxfId="2707" priority="171" stopIfTrue="1" operator="lessThan">
      <formula>0</formula>
    </cfRule>
    <cfRule type="cellIs" dxfId="2706" priority="172" stopIfTrue="1" operator="greaterThan">
      <formula>0</formula>
    </cfRule>
  </conditionalFormatting>
  <conditionalFormatting sqref="Q27">
    <cfRule type="cellIs" dxfId="2705" priority="169" stopIfTrue="1" operator="lessThan">
      <formula>0</formula>
    </cfRule>
    <cfRule type="cellIs" dxfId="2704" priority="170" stopIfTrue="1" operator="greaterThan">
      <formula>0</formula>
    </cfRule>
  </conditionalFormatting>
  <conditionalFormatting sqref="Q27">
    <cfRule type="cellIs" dxfId="2703" priority="167" stopIfTrue="1" operator="lessThan">
      <formula>0</formula>
    </cfRule>
    <cfRule type="cellIs" dxfId="2702" priority="168" stopIfTrue="1" operator="greaterThan">
      <formula>0</formula>
    </cfRule>
  </conditionalFormatting>
  <conditionalFormatting sqref="Q27">
    <cfRule type="cellIs" dxfId="2701" priority="165" stopIfTrue="1" operator="lessThan">
      <formula>0</formula>
    </cfRule>
    <cfRule type="cellIs" dxfId="2700" priority="166" stopIfTrue="1" operator="greaterThan">
      <formula>0</formula>
    </cfRule>
  </conditionalFormatting>
  <conditionalFormatting sqref="Q27">
    <cfRule type="cellIs" dxfId="2699" priority="163" stopIfTrue="1" operator="lessThan">
      <formula>0</formula>
    </cfRule>
    <cfRule type="cellIs" dxfId="2698" priority="164" stopIfTrue="1" operator="greaterThan">
      <formula>0</formula>
    </cfRule>
  </conditionalFormatting>
  <conditionalFormatting sqref="Q27">
    <cfRule type="cellIs" dxfId="2697" priority="161" stopIfTrue="1" operator="lessThan">
      <formula>0</formula>
    </cfRule>
    <cfRule type="cellIs" dxfId="2696" priority="162" stopIfTrue="1" operator="greaterThan">
      <formula>0</formula>
    </cfRule>
  </conditionalFormatting>
  <conditionalFormatting sqref="Q29">
    <cfRule type="cellIs" dxfId="2695" priority="159" stopIfTrue="1" operator="lessThan">
      <formula>0</formula>
    </cfRule>
    <cfRule type="cellIs" dxfId="2694" priority="160" stopIfTrue="1" operator="greaterThan">
      <formula>0</formula>
    </cfRule>
  </conditionalFormatting>
  <conditionalFormatting sqref="Q29">
    <cfRule type="cellIs" dxfId="2693" priority="157" stopIfTrue="1" operator="lessThan">
      <formula>0</formula>
    </cfRule>
    <cfRule type="cellIs" dxfId="2692" priority="158" stopIfTrue="1" operator="greaterThan">
      <formula>0</formula>
    </cfRule>
  </conditionalFormatting>
  <conditionalFormatting sqref="Q29">
    <cfRule type="cellIs" dxfId="2691" priority="155" stopIfTrue="1" operator="lessThan">
      <formula>0</formula>
    </cfRule>
    <cfRule type="cellIs" dxfId="2690" priority="156" stopIfTrue="1" operator="greaterThan">
      <formula>0</formula>
    </cfRule>
  </conditionalFormatting>
  <conditionalFormatting sqref="Q29">
    <cfRule type="cellIs" dxfId="2689" priority="153" stopIfTrue="1" operator="lessThan">
      <formula>0</formula>
    </cfRule>
    <cfRule type="cellIs" dxfId="2688" priority="154" stopIfTrue="1" operator="greaterThan">
      <formula>0</formula>
    </cfRule>
  </conditionalFormatting>
  <conditionalFormatting sqref="Q29">
    <cfRule type="cellIs" dxfId="2687" priority="151" stopIfTrue="1" operator="lessThan">
      <formula>0</formula>
    </cfRule>
    <cfRule type="cellIs" dxfId="2686" priority="152" stopIfTrue="1" operator="greaterThan">
      <formula>0</formula>
    </cfRule>
  </conditionalFormatting>
  <conditionalFormatting sqref="Q29">
    <cfRule type="cellIs" dxfId="2685" priority="149" stopIfTrue="1" operator="lessThan">
      <formula>0</formula>
    </cfRule>
    <cfRule type="cellIs" dxfId="2684" priority="150" stopIfTrue="1" operator="greaterThan">
      <formula>0</formula>
    </cfRule>
  </conditionalFormatting>
  <conditionalFormatting sqref="Q29">
    <cfRule type="cellIs" dxfId="2683" priority="147" stopIfTrue="1" operator="lessThan">
      <formula>0</formula>
    </cfRule>
    <cfRule type="cellIs" dxfId="2682" priority="148" stopIfTrue="1" operator="greaterThan">
      <formula>0</formula>
    </cfRule>
  </conditionalFormatting>
  <conditionalFormatting sqref="Q29">
    <cfRule type="cellIs" dxfId="2681" priority="145" stopIfTrue="1" operator="lessThan">
      <formula>0</formula>
    </cfRule>
    <cfRule type="cellIs" dxfId="2680" priority="146" stopIfTrue="1" operator="greaterThan">
      <formula>0</formula>
    </cfRule>
  </conditionalFormatting>
  <conditionalFormatting sqref="Q29">
    <cfRule type="cellIs" dxfId="2679" priority="143" stopIfTrue="1" operator="lessThan">
      <formula>0</formula>
    </cfRule>
    <cfRule type="cellIs" dxfId="2678" priority="144" stopIfTrue="1" operator="greaterThan">
      <formula>0</formula>
    </cfRule>
  </conditionalFormatting>
  <conditionalFormatting sqref="Q29">
    <cfRule type="cellIs" dxfId="2677" priority="141" stopIfTrue="1" operator="lessThan">
      <formula>0</formula>
    </cfRule>
    <cfRule type="cellIs" dxfId="2676" priority="142" stopIfTrue="1" operator="greaterThan">
      <formula>0</formula>
    </cfRule>
  </conditionalFormatting>
  <conditionalFormatting sqref="Q29">
    <cfRule type="cellIs" dxfId="2675" priority="139" stopIfTrue="1" operator="lessThan">
      <formula>0</formula>
    </cfRule>
    <cfRule type="cellIs" dxfId="2674" priority="140" stopIfTrue="1" operator="greaterThan">
      <formula>0</formula>
    </cfRule>
  </conditionalFormatting>
  <conditionalFormatting sqref="Q29">
    <cfRule type="cellIs" dxfId="2673" priority="137" stopIfTrue="1" operator="lessThan">
      <formula>0</formula>
    </cfRule>
    <cfRule type="cellIs" dxfId="2672" priority="138" stopIfTrue="1" operator="greaterThan">
      <formula>0</formula>
    </cfRule>
  </conditionalFormatting>
  <conditionalFormatting sqref="Q29">
    <cfRule type="cellIs" dxfId="2671" priority="135" stopIfTrue="1" operator="lessThan">
      <formula>0</formula>
    </cfRule>
    <cfRule type="cellIs" dxfId="2670" priority="136" stopIfTrue="1" operator="greaterThan">
      <formula>0</formula>
    </cfRule>
  </conditionalFormatting>
  <conditionalFormatting sqref="Q29">
    <cfRule type="cellIs" dxfId="2669" priority="133" stopIfTrue="1" operator="lessThan">
      <formula>0</formula>
    </cfRule>
    <cfRule type="cellIs" dxfId="2668" priority="134" stopIfTrue="1" operator="greaterThan">
      <formula>0</formula>
    </cfRule>
  </conditionalFormatting>
  <conditionalFormatting sqref="Q29">
    <cfRule type="cellIs" dxfId="2667" priority="131" stopIfTrue="1" operator="lessThan">
      <formula>0</formula>
    </cfRule>
    <cfRule type="cellIs" dxfId="2666" priority="132" stopIfTrue="1" operator="greaterThan">
      <formula>0</formula>
    </cfRule>
  </conditionalFormatting>
  <conditionalFormatting sqref="Q29">
    <cfRule type="cellIs" dxfId="2665" priority="129" stopIfTrue="1" operator="lessThan">
      <formula>0</formula>
    </cfRule>
    <cfRule type="cellIs" dxfId="2664" priority="130" stopIfTrue="1" operator="greaterThan">
      <formula>0</formula>
    </cfRule>
  </conditionalFormatting>
  <conditionalFormatting sqref="Q29">
    <cfRule type="cellIs" dxfId="2663" priority="127" stopIfTrue="1" operator="lessThan">
      <formula>0</formula>
    </cfRule>
    <cfRule type="cellIs" dxfId="2662" priority="128" stopIfTrue="1" operator="greaterThan">
      <formula>0</formula>
    </cfRule>
  </conditionalFormatting>
  <conditionalFormatting sqref="Q29">
    <cfRule type="cellIs" dxfId="2661" priority="125" stopIfTrue="1" operator="lessThan">
      <formula>0</formula>
    </cfRule>
    <cfRule type="cellIs" dxfId="2660" priority="126" stopIfTrue="1" operator="greaterThan">
      <formula>0</formula>
    </cfRule>
  </conditionalFormatting>
  <conditionalFormatting sqref="Q29">
    <cfRule type="cellIs" dxfId="2659" priority="123" stopIfTrue="1" operator="lessThan">
      <formula>0</formula>
    </cfRule>
    <cfRule type="cellIs" dxfId="2658" priority="124" stopIfTrue="1" operator="greaterThan">
      <formula>0</formula>
    </cfRule>
  </conditionalFormatting>
  <conditionalFormatting sqref="Q29">
    <cfRule type="cellIs" dxfId="2657" priority="121" stopIfTrue="1" operator="lessThan">
      <formula>0</formula>
    </cfRule>
    <cfRule type="cellIs" dxfId="2656" priority="122" stopIfTrue="1" operator="greaterThan">
      <formula>0</formula>
    </cfRule>
  </conditionalFormatting>
  <conditionalFormatting sqref="Q31">
    <cfRule type="cellIs" dxfId="2655" priority="119" stopIfTrue="1" operator="lessThan">
      <formula>0</formula>
    </cfRule>
    <cfRule type="cellIs" dxfId="2654" priority="120" stopIfTrue="1" operator="greaterThan">
      <formula>0</formula>
    </cfRule>
  </conditionalFormatting>
  <conditionalFormatting sqref="Q31">
    <cfRule type="cellIs" dxfId="2653" priority="117" stopIfTrue="1" operator="lessThan">
      <formula>0</formula>
    </cfRule>
    <cfRule type="cellIs" dxfId="2652" priority="118" stopIfTrue="1" operator="greaterThan">
      <formula>0</formula>
    </cfRule>
  </conditionalFormatting>
  <conditionalFormatting sqref="Q31">
    <cfRule type="cellIs" dxfId="2651" priority="115" stopIfTrue="1" operator="lessThan">
      <formula>0</formula>
    </cfRule>
    <cfRule type="cellIs" dxfId="2650" priority="116" stopIfTrue="1" operator="greaterThan">
      <formula>0</formula>
    </cfRule>
  </conditionalFormatting>
  <conditionalFormatting sqref="Q31">
    <cfRule type="cellIs" dxfId="2649" priority="113" stopIfTrue="1" operator="lessThan">
      <formula>0</formula>
    </cfRule>
    <cfRule type="cellIs" dxfId="2648" priority="114" stopIfTrue="1" operator="greaterThan">
      <formula>0</formula>
    </cfRule>
  </conditionalFormatting>
  <conditionalFormatting sqref="Q31">
    <cfRule type="cellIs" dxfId="2647" priority="111" stopIfTrue="1" operator="lessThan">
      <formula>0</formula>
    </cfRule>
    <cfRule type="cellIs" dxfId="2646" priority="112" stopIfTrue="1" operator="greaterThan">
      <formula>0</formula>
    </cfRule>
  </conditionalFormatting>
  <conditionalFormatting sqref="Q31">
    <cfRule type="cellIs" dxfId="2645" priority="109" stopIfTrue="1" operator="lessThan">
      <formula>0</formula>
    </cfRule>
    <cfRule type="cellIs" dxfId="2644" priority="110" stopIfTrue="1" operator="greaterThan">
      <formula>0</formula>
    </cfRule>
  </conditionalFormatting>
  <conditionalFormatting sqref="Q31">
    <cfRule type="cellIs" dxfId="2643" priority="107" stopIfTrue="1" operator="lessThan">
      <formula>0</formula>
    </cfRule>
    <cfRule type="cellIs" dxfId="2642" priority="108" stopIfTrue="1" operator="greaterThan">
      <formula>0</formula>
    </cfRule>
  </conditionalFormatting>
  <conditionalFormatting sqref="Q31">
    <cfRule type="cellIs" dxfId="2641" priority="105" stopIfTrue="1" operator="lessThan">
      <formula>0</formula>
    </cfRule>
    <cfRule type="cellIs" dxfId="2640" priority="106" stopIfTrue="1" operator="greaterThan">
      <formula>0</formula>
    </cfRule>
  </conditionalFormatting>
  <conditionalFormatting sqref="Q31">
    <cfRule type="cellIs" dxfId="2639" priority="103" stopIfTrue="1" operator="lessThan">
      <formula>0</formula>
    </cfRule>
    <cfRule type="cellIs" dxfId="2638" priority="104" stopIfTrue="1" operator="greaterThan">
      <formula>0</formula>
    </cfRule>
  </conditionalFormatting>
  <conditionalFormatting sqref="Q31">
    <cfRule type="cellIs" dxfId="2637" priority="101" stopIfTrue="1" operator="lessThan">
      <formula>0</formula>
    </cfRule>
    <cfRule type="cellIs" dxfId="2636" priority="102" stopIfTrue="1" operator="greaterThan">
      <formula>0</formula>
    </cfRule>
  </conditionalFormatting>
  <conditionalFormatting sqref="Q31">
    <cfRule type="cellIs" dxfId="2635" priority="99" stopIfTrue="1" operator="lessThan">
      <formula>0</formula>
    </cfRule>
    <cfRule type="cellIs" dxfId="2634" priority="100" stopIfTrue="1" operator="greaterThan">
      <formula>0</formula>
    </cfRule>
  </conditionalFormatting>
  <conditionalFormatting sqref="Q31">
    <cfRule type="cellIs" dxfId="2633" priority="97" stopIfTrue="1" operator="lessThan">
      <formula>0</formula>
    </cfRule>
    <cfRule type="cellIs" dxfId="2632" priority="98" stopIfTrue="1" operator="greaterThan">
      <formula>0</formula>
    </cfRule>
  </conditionalFormatting>
  <conditionalFormatting sqref="Q31">
    <cfRule type="cellIs" dxfId="2631" priority="95" stopIfTrue="1" operator="lessThan">
      <formula>0</formula>
    </cfRule>
    <cfRule type="cellIs" dxfId="2630" priority="96" stopIfTrue="1" operator="greaterThan">
      <formula>0</formula>
    </cfRule>
  </conditionalFormatting>
  <conditionalFormatting sqref="Q31">
    <cfRule type="cellIs" dxfId="2629" priority="93" stopIfTrue="1" operator="lessThan">
      <formula>0</formula>
    </cfRule>
    <cfRule type="cellIs" dxfId="2628" priority="94" stopIfTrue="1" operator="greaterThan">
      <formula>0</formula>
    </cfRule>
  </conditionalFormatting>
  <conditionalFormatting sqref="Q31">
    <cfRule type="cellIs" dxfId="2627" priority="91" stopIfTrue="1" operator="lessThan">
      <formula>0</formula>
    </cfRule>
    <cfRule type="cellIs" dxfId="2626" priority="92" stopIfTrue="1" operator="greaterThan">
      <formula>0</formula>
    </cfRule>
  </conditionalFormatting>
  <conditionalFormatting sqref="Q31">
    <cfRule type="cellIs" dxfId="2625" priority="89" stopIfTrue="1" operator="lessThan">
      <formula>0</formula>
    </cfRule>
    <cfRule type="cellIs" dxfId="2624" priority="90" stopIfTrue="1" operator="greaterThan">
      <formula>0</formula>
    </cfRule>
  </conditionalFormatting>
  <conditionalFormatting sqref="Q31">
    <cfRule type="cellIs" dxfId="2623" priority="87" stopIfTrue="1" operator="lessThan">
      <formula>0</formula>
    </cfRule>
    <cfRule type="cellIs" dxfId="2622" priority="88" stopIfTrue="1" operator="greaterThan">
      <formula>0</formula>
    </cfRule>
  </conditionalFormatting>
  <conditionalFormatting sqref="Q31">
    <cfRule type="cellIs" dxfId="2621" priority="85" stopIfTrue="1" operator="lessThan">
      <formula>0</formula>
    </cfRule>
    <cfRule type="cellIs" dxfId="2620" priority="86" stopIfTrue="1" operator="greaterThan">
      <formula>0</formula>
    </cfRule>
  </conditionalFormatting>
  <conditionalFormatting sqref="Q31">
    <cfRule type="cellIs" dxfId="2619" priority="83" stopIfTrue="1" operator="lessThan">
      <formula>0</formula>
    </cfRule>
    <cfRule type="cellIs" dxfId="2618" priority="84" stopIfTrue="1" operator="greaterThan">
      <formula>0</formula>
    </cfRule>
  </conditionalFormatting>
  <conditionalFormatting sqref="Q31">
    <cfRule type="cellIs" dxfId="2617" priority="81" stopIfTrue="1" operator="lessThan">
      <formula>0</formula>
    </cfRule>
    <cfRule type="cellIs" dxfId="2616" priority="82" stopIfTrue="1" operator="greaterThan">
      <formula>0</formula>
    </cfRule>
  </conditionalFormatting>
  <conditionalFormatting sqref="Q33">
    <cfRule type="cellIs" dxfId="2615" priority="79" stopIfTrue="1" operator="lessThan">
      <formula>0</formula>
    </cfRule>
    <cfRule type="cellIs" dxfId="2614" priority="80" stopIfTrue="1" operator="greaterThan">
      <formula>0</formula>
    </cfRule>
  </conditionalFormatting>
  <conditionalFormatting sqref="Q33">
    <cfRule type="cellIs" dxfId="2613" priority="77" stopIfTrue="1" operator="lessThan">
      <formula>0</formula>
    </cfRule>
    <cfRule type="cellIs" dxfId="2612" priority="78" stopIfTrue="1" operator="greaterThan">
      <formula>0</formula>
    </cfRule>
  </conditionalFormatting>
  <conditionalFormatting sqref="Q33">
    <cfRule type="cellIs" dxfId="2611" priority="75" stopIfTrue="1" operator="lessThan">
      <formula>0</formula>
    </cfRule>
    <cfRule type="cellIs" dxfId="2610" priority="76" stopIfTrue="1" operator="greaterThan">
      <formula>0</formula>
    </cfRule>
  </conditionalFormatting>
  <conditionalFormatting sqref="Q33">
    <cfRule type="cellIs" dxfId="2609" priority="73" stopIfTrue="1" operator="lessThan">
      <formula>0</formula>
    </cfRule>
    <cfRule type="cellIs" dxfId="2608" priority="74" stopIfTrue="1" operator="greaterThan">
      <formula>0</formula>
    </cfRule>
  </conditionalFormatting>
  <conditionalFormatting sqref="Q33">
    <cfRule type="cellIs" dxfId="2607" priority="71" stopIfTrue="1" operator="lessThan">
      <formula>0</formula>
    </cfRule>
    <cfRule type="cellIs" dxfId="2606" priority="72" stopIfTrue="1" operator="greaterThan">
      <formula>0</formula>
    </cfRule>
  </conditionalFormatting>
  <conditionalFormatting sqref="Q33">
    <cfRule type="cellIs" dxfId="2605" priority="69" stopIfTrue="1" operator="lessThan">
      <formula>0</formula>
    </cfRule>
    <cfRule type="cellIs" dxfId="2604" priority="70" stopIfTrue="1" operator="greaterThan">
      <formula>0</formula>
    </cfRule>
  </conditionalFormatting>
  <conditionalFormatting sqref="Q33">
    <cfRule type="cellIs" dxfId="2603" priority="67" stopIfTrue="1" operator="lessThan">
      <formula>0</formula>
    </cfRule>
    <cfRule type="cellIs" dxfId="2602" priority="68" stopIfTrue="1" operator="greaterThan">
      <formula>0</formula>
    </cfRule>
  </conditionalFormatting>
  <conditionalFormatting sqref="Q33">
    <cfRule type="cellIs" dxfId="2601" priority="65" stopIfTrue="1" operator="lessThan">
      <formula>0</formula>
    </cfRule>
    <cfRule type="cellIs" dxfId="2600" priority="66" stopIfTrue="1" operator="greaterThan">
      <formula>0</formula>
    </cfRule>
  </conditionalFormatting>
  <conditionalFormatting sqref="Q33">
    <cfRule type="cellIs" dxfId="2599" priority="63" stopIfTrue="1" operator="lessThan">
      <formula>0</formula>
    </cfRule>
    <cfRule type="cellIs" dxfId="2598" priority="64" stopIfTrue="1" operator="greaterThan">
      <formula>0</formula>
    </cfRule>
  </conditionalFormatting>
  <conditionalFormatting sqref="Q33">
    <cfRule type="cellIs" dxfId="2597" priority="61" stopIfTrue="1" operator="lessThan">
      <formula>0</formula>
    </cfRule>
    <cfRule type="cellIs" dxfId="2596" priority="62" stopIfTrue="1" operator="greaterThan">
      <formula>0</formula>
    </cfRule>
  </conditionalFormatting>
  <conditionalFormatting sqref="Q33">
    <cfRule type="cellIs" dxfId="2595" priority="59" stopIfTrue="1" operator="lessThan">
      <formula>0</formula>
    </cfRule>
    <cfRule type="cellIs" dxfId="2594" priority="60" stopIfTrue="1" operator="greaterThan">
      <formula>0</formula>
    </cfRule>
  </conditionalFormatting>
  <conditionalFormatting sqref="Q33">
    <cfRule type="cellIs" dxfId="2593" priority="57" stopIfTrue="1" operator="lessThan">
      <formula>0</formula>
    </cfRule>
    <cfRule type="cellIs" dxfId="2592" priority="58" stopIfTrue="1" operator="greaterThan">
      <formula>0</formula>
    </cfRule>
  </conditionalFormatting>
  <conditionalFormatting sqref="Q33">
    <cfRule type="cellIs" dxfId="2591" priority="55" stopIfTrue="1" operator="lessThan">
      <formula>0</formula>
    </cfRule>
    <cfRule type="cellIs" dxfId="2590" priority="56" stopIfTrue="1" operator="greaterThan">
      <formula>0</formula>
    </cfRule>
  </conditionalFormatting>
  <conditionalFormatting sqref="Q33">
    <cfRule type="cellIs" dxfId="2589" priority="53" stopIfTrue="1" operator="lessThan">
      <formula>0</formula>
    </cfRule>
    <cfRule type="cellIs" dxfId="2588" priority="54" stopIfTrue="1" operator="greaterThan">
      <formula>0</formula>
    </cfRule>
  </conditionalFormatting>
  <conditionalFormatting sqref="Q33">
    <cfRule type="cellIs" dxfId="2587" priority="51" stopIfTrue="1" operator="lessThan">
      <formula>0</formula>
    </cfRule>
    <cfRule type="cellIs" dxfId="2586" priority="52" stopIfTrue="1" operator="greaterThan">
      <formula>0</formula>
    </cfRule>
  </conditionalFormatting>
  <conditionalFormatting sqref="Q33">
    <cfRule type="cellIs" dxfId="2585" priority="49" stopIfTrue="1" operator="lessThan">
      <formula>0</formula>
    </cfRule>
    <cfRule type="cellIs" dxfId="2584" priority="50" stopIfTrue="1" operator="greaterThan">
      <formula>0</formula>
    </cfRule>
  </conditionalFormatting>
  <conditionalFormatting sqref="Q33">
    <cfRule type="cellIs" dxfId="2583" priority="47" stopIfTrue="1" operator="lessThan">
      <formula>0</formula>
    </cfRule>
    <cfRule type="cellIs" dxfId="2582" priority="48" stopIfTrue="1" operator="greaterThan">
      <formula>0</formula>
    </cfRule>
  </conditionalFormatting>
  <conditionalFormatting sqref="Q33">
    <cfRule type="cellIs" dxfId="2581" priority="45" stopIfTrue="1" operator="lessThan">
      <formula>0</formula>
    </cfRule>
    <cfRule type="cellIs" dxfId="2580" priority="46" stopIfTrue="1" operator="greaterThan">
      <formula>0</formula>
    </cfRule>
  </conditionalFormatting>
  <conditionalFormatting sqref="Q33">
    <cfRule type="cellIs" dxfId="2579" priority="43" stopIfTrue="1" operator="lessThan">
      <formula>0</formula>
    </cfRule>
    <cfRule type="cellIs" dxfId="2578" priority="44" stopIfTrue="1" operator="greaterThan">
      <formula>0</formula>
    </cfRule>
  </conditionalFormatting>
  <conditionalFormatting sqref="Q33">
    <cfRule type="cellIs" dxfId="2577" priority="41" stopIfTrue="1" operator="lessThan">
      <formula>0</formula>
    </cfRule>
    <cfRule type="cellIs" dxfId="2576" priority="42" stopIfTrue="1" operator="greaterThan">
      <formula>0</formula>
    </cfRule>
  </conditionalFormatting>
  <conditionalFormatting sqref="Q35">
    <cfRule type="cellIs" dxfId="2575" priority="39" stopIfTrue="1" operator="lessThan">
      <formula>0</formula>
    </cfRule>
    <cfRule type="cellIs" dxfId="2574" priority="40" stopIfTrue="1" operator="greaterThan">
      <formula>0</formula>
    </cfRule>
  </conditionalFormatting>
  <conditionalFormatting sqref="Q35">
    <cfRule type="cellIs" dxfId="2573" priority="37" stopIfTrue="1" operator="lessThan">
      <formula>0</formula>
    </cfRule>
    <cfRule type="cellIs" dxfId="2572" priority="38" stopIfTrue="1" operator="greaterThan">
      <formula>0</formula>
    </cfRule>
  </conditionalFormatting>
  <conditionalFormatting sqref="Q35">
    <cfRule type="cellIs" dxfId="2571" priority="35" stopIfTrue="1" operator="lessThan">
      <formula>0</formula>
    </cfRule>
    <cfRule type="cellIs" dxfId="2570" priority="36" stopIfTrue="1" operator="greaterThan">
      <formula>0</formula>
    </cfRule>
  </conditionalFormatting>
  <conditionalFormatting sqref="Q35">
    <cfRule type="cellIs" dxfId="2569" priority="33" stopIfTrue="1" operator="lessThan">
      <formula>0</formula>
    </cfRule>
    <cfRule type="cellIs" dxfId="2568" priority="34" stopIfTrue="1" operator="greaterThan">
      <formula>0</formula>
    </cfRule>
  </conditionalFormatting>
  <conditionalFormatting sqref="Q35">
    <cfRule type="cellIs" dxfId="2567" priority="31" stopIfTrue="1" operator="lessThan">
      <formula>0</formula>
    </cfRule>
    <cfRule type="cellIs" dxfId="2566" priority="32" stopIfTrue="1" operator="greaterThan">
      <formula>0</formula>
    </cfRule>
  </conditionalFormatting>
  <conditionalFormatting sqref="Q35">
    <cfRule type="cellIs" dxfId="2565" priority="29" stopIfTrue="1" operator="lessThan">
      <formula>0</formula>
    </cfRule>
    <cfRule type="cellIs" dxfId="2564" priority="30" stopIfTrue="1" operator="greaterThan">
      <formula>0</formula>
    </cfRule>
  </conditionalFormatting>
  <conditionalFormatting sqref="Q35">
    <cfRule type="cellIs" dxfId="2563" priority="27" stopIfTrue="1" operator="lessThan">
      <formula>0</formula>
    </cfRule>
    <cfRule type="cellIs" dxfId="2562" priority="28" stopIfTrue="1" operator="greaterThan">
      <formula>0</formula>
    </cfRule>
  </conditionalFormatting>
  <conditionalFormatting sqref="Q35">
    <cfRule type="cellIs" dxfId="2561" priority="25" stopIfTrue="1" operator="lessThan">
      <formula>0</formula>
    </cfRule>
    <cfRule type="cellIs" dxfId="2560" priority="26" stopIfTrue="1" operator="greaterThan">
      <formula>0</formula>
    </cfRule>
  </conditionalFormatting>
  <conditionalFormatting sqref="Q35">
    <cfRule type="cellIs" dxfId="2559" priority="23" stopIfTrue="1" operator="lessThan">
      <formula>0</formula>
    </cfRule>
    <cfRule type="cellIs" dxfId="2558" priority="24" stopIfTrue="1" operator="greaterThan">
      <formula>0</formula>
    </cfRule>
  </conditionalFormatting>
  <conditionalFormatting sqref="Q35">
    <cfRule type="cellIs" dxfId="2557" priority="21" stopIfTrue="1" operator="lessThan">
      <formula>0</formula>
    </cfRule>
    <cfRule type="cellIs" dxfId="2556" priority="22" stopIfTrue="1" operator="greaterThan">
      <formula>0</formula>
    </cfRule>
  </conditionalFormatting>
  <conditionalFormatting sqref="Q35">
    <cfRule type="cellIs" dxfId="2555" priority="19" stopIfTrue="1" operator="lessThan">
      <formula>0</formula>
    </cfRule>
    <cfRule type="cellIs" dxfId="2554" priority="20" stopIfTrue="1" operator="greaterThan">
      <formula>0</formula>
    </cfRule>
  </conditionalFormatting>
  <conditionalFormatting sqref="Q35">
    <cfRule type="cellIs" dxfId="2553" priority="17" stopIfTrue="1" operator="lessThan">
      <formula>0</formula>
    </cfRule>
    <cfRule type="cellIs" dxfId="2552" priority="18" stopIfTrue="1" operator="greaterThan">
      <formula>0</formula>
    </cfRule>
  </conditionalFormatting>
  <conditionalFormatting sqref="Q35">
    <cfRule type="cellIs" dxfId="2551" priority="15" stopIfTrue="1" operator="lessThan">
      <formula>0</formula>
    </cfRule>
    <cfRule type="cellIs" dxfId="2550" priority="16" stopIfTrue="1" operator="greaterThan">
      <formula>0</formula>
    </cfRule>
  </conditionalFormatting>
  <conditionalFormatting sqref="Q35">
    <cfRule type="cellIs" dxfId="2549" priority="13" stopIfTrue="1" operator="lessThan">
      <formula>0</formula>
    </cfRule>
    <cfRule type="cellIs" dxfId="2548" priority="14" stopIfTrue="1" operator="greaterThan">
      <formula>0</formula>
    </cfRule>
  </conditionalFormatting>
  <conditionalFormatting sqref="Q35">
    <cfRule type="cellIs" dxfId="2547" priority="11" stopIfTrue="1" operator="lessThan">
      <formula>0</formula>
    </cfRule>
    <cfRule type="cellIs" dxfId="2546" priority="12" stopIfTrue="1" operator="greaterThan">
      <formula>0</formula>
    </cfRule>
  </conditionalFormatting>
  <conditionalFormatting sqref="Q35">
    <cfRule type="cellIs" dxfId="2545" priority="9" stopIfTrue="1" operator="lessThan">
      <formula>0</formula>
    </cfRule>
    <cfRule type="cellIs" dxfId="2544" priority="10" stopIfTrue="1" operator="greaterThan">
      <formula>0</formula>
    </cfRule>
  </conditionalFormatting>
  <conditionalFormatting sqref="Q35">
    <cfRule type="cellIs" dxfId="2543" priority="7" stopIfTrue="1" operator="lessThan">
      <formula>0</formula>
    </cfRule>
    <cfRule type="cellIs" dxfId="2542" priority="8" stopIfTrue="1" operator="greaterThan">
      <formula>0</formula>
    </cfRule>
  </conditionalFormatting>
  <conditionalFormatting sqref="Q35">
    <cfRule type="cellIs" dxfId="2541" priority="5" stopIfTrue="1" operator="lessThan">
      <formula>0</formula>
    </cfRule>
    <cfRule type="cellIs" dxfId="2540" priority="6" stopIfTrue="1" operator="greaterThan">
      <formula>0</formula>
    </cfRule>
  </conditionalFormatting>
  <conditionalFormatting sqref="Q35">
    <cfRule type="cellIs" dxfId="2539" priority="3" stopIfTrue="1" operator="lessThan">
      <formula>0</formula>
    </cfRule>
    <cfRule type="cellIs" dxfId="2538" priority="4" stopIfTrue="1" operator="greaterThan">
      <formula>0</formula>
    </cfRule>
  </conditionalFormatting>
  <conditionalFormatting sqref="Q35">
    <cfRule type="cellIs" dxfId="2537" priority="1" stopIfTrue="1" operator="lessThan">
      <formula>0</formula>
    </cfRule>
    <cfRule type="cellIs" dxfId="2536" priority="2" stopIfTrue="1" operator="greaterThan">
      <formula>0</formula>
    </cfRule>
  </conditionalFormatting>
  <hyperlinks>
    <hyperlink ref="E4" location="Main!A1" display="◄ Back to Main Page"/>
  </hyperlinks>
  <pageMargins left="0.11811023622047244" right="0.11811023622047244" top="0.11811023622047244" bottom="0.11811023622047244" header="0.11811023622047244" footer="0.11811023622047244"/>
  <pageSetup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T78"/>
  <sheetViews>
    <sheetView showGridLines="0" zoomScale="90" zoomScaleNormal="90" workbookViewId="0">
      <pane xSplit="8" topLeftCell="I1" activePane="topRight" state="frozen"/>
      <selection activeCell="M33" sqref="M33"/>
      <selection pane="topRight" activeCell="O6" sqref="O6"/>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1.5703125" style="2" customWidth="1"/>
    <col min="7" max="7" width="11.7109375" style="2" customWidth="1"/>
    <col min="8" max="8" width="9.140625" style="2" customWidth="1"/>
    <col min="9" max="15" width="9.7109375" style="2" customWidth="1"/>
    <col min="16" max="16" width="15.7109375" style="2" customWidth="1"/>
    <col min="17" max="18" width="10.7109375" style="2" customWidth="1"/>
    <col min="19" max="19" width="3" style="2" customWidth="1"/>
    <col min="20" max="16384" width="8.85546875" style="2"/>
  </cols>
  <sheetData>
    <row r="1" spans="1:20" ht="26.25" customHeight="1" x14ac:dyDescent="0.2">
      <c r="B1" s="1"/>
      <c r="C1" s="418" t="str">
        <f>Main!C1</f>
        <v>UNI-PHARMA</v>
      </c>
      <c r="D1" s="418"/>
      <c r="E1" s="418"/>
      <c r="F1" s="418"/>
      <c r="G1" s="418"/>
      <c r="H1" s="418"/>
      <c r="I1" s="124"/>
      <c r="J1" s="115"/>
      <c r="K1" s="109"/>
      <c r="L1" s="124"/>
      <c r="M1" s="115"/>
      <c r="N1" s="251"/>
      <c r="O1" s="251"/>
      <c r="P1" s="110"/>
      <c r="Q1" s="129" t="s">
        <v>41</v>
      </c>
      <c r="R1" s="121">
        <f>IF(COUNTIF(Q6:Q66,"&gt;0")=0,0%,COUNTIF(Q6:Q66,"&gt;0")/(COUNTIF(Q6:Q66,"&lt;=0")+COUNTIF(Q6:Q66,"&gt;0")))</f>
        <v>0</v>
      </c>
      <c r="S1" s="110"/>
    </row>
    <row r="2" spans="1:20" ht="15.6" customHeight="1" x14ac:dyDescent="0.2">
      <c r="B2" s="29"/>
      <c r="C2" s="94" t="str">
        <f>Main!C2</f>
        <v>ANNUAL PERFORMANCE REPORTING</v>
      </c>
      <c r="D2" s="94"/>
      <c r="E2" s="31"/>
      <c r="F2" s="31"/>
      <c r="G2" s="31"/>
      <c r="H2" s="31"/>
      <c r="I2" s="125" t="s">
        <v>38</v>
      </c>
      <c r="J2" s="116">
        <f>COUNTIF(C6:C66,"Y")+COUNTIF(C6:C66,"N")</f>
        <v>3</v>
      </c>
      <c r="K2" s="111"/>
      <c r="L2" s="127" t="s">
        <v>40</v>
      </c>
      <c r="M2" s="118">
        <f>COUNT(G7,G9,G11,G13,G15,G17,G19,G21,G23,G25,G27,G29,G31,G33,G35,G37,G39,G41,G43,G45,G47,G49,G51,G53,G55,G57,G59,G61,G63,G65)</f>
        <v>3</v>
      </c>
      <c r="N2" s="254"/>
      <c r="O2" s="254"/>
      <c r="P2" s="112"/>
      <c r="Q2" s="129" t="s">
        <v>42</v>
      </c>
      <c r="R2" s="121">
        <f>IF(COUNTIF(R6:R66,"&gt;0")=0,0%,COUNTIF(R6:R66,"&gt;0")/(COUNTIF(R6:R66,"&lt;=0")+COUNTIF(R6:R66,"&gt;0")))</f>
        <v>0</v>
      </c>
      <c r="S2" s="113"/>
    </row>
    <row r="3" spans="1:20" ht="15.6" customHeight="1" x14ac:dyDescent="0.2">
      <c r="B3" s="155"/>
      <c r="C3" s="156">
        <v>8</v>
      </c>
      <c r="D3" s="105" t="str">
        <f>Main!C21</f>
        <v>Marketing</v>
      </c>
      <c r="E3" s="95"/>
      <c r="F3" s="96"/>
      <c r="G3" s="97"/>
      <c r="H3" s="97"/>
      <c r="I3" s="125" t="s">
        <v>39</v>
      </c>
      <c r="J3" s="116">
        <f>COUNTIF(D6:D66,"Y")</f>
        <v>2</v>
      </c>
      <c r="K3" s="111"/>
      <c r="L3" s="127" t="s">
        <v>36</v>
      </c>
      <c r="M3" s="119">
        <f>IF(ISERROR(COUNTIF(C6:C66,"Y")/(COUNTIF(C6:C66,"Y")+COUNTIF(C6:C66,"N"))),0,COUNTIF(C6:C66,"Y")/(COUNTIF(C6:C66,"Y")+COUNTIF(C6:C66,"N")))</f>
        <v>0</v>
      </c>
      <c r="N3" s="255"/>
      <c r="O3" s="255"/>
      <c r="P3" s="112"/>
      <c r="Q3" s="130"/>
      <c r="R3" s="122"/>
      <c r="S3" s="113"/>
    </row>
    <row r="4" spans="1:20" s="1" customFormat="1" ht="14.45" customHeight="1" x14ac:dyDescent="0.25">
      <c r="B4" s="5"/>
      <c r="C4" s="6"/>
      <c r="D4" s="6"/>
      <c r="E4" s="50" t="s">
        <v>3</v>
      </c>
      <c r="F4" s="49"/>
      <c r="G4" s="49"/>
      <c r="H4" s="49"/>
      <c r="I4" s="126" t="s">
        <v>25</v>
      </c>
      <c r="J4" s="117">
        <f>SUM(S6:S66)</f>
        <v>2</v>
      </c>
      <c r="K4" s="111"/>
      <c r="L4" s="128" t="s">
        <v>37</v>
      </c>
      <c r="M4" s="120">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6"/>
      <c r="P4" s="114"/>
      <c r="Q4" s="131"/>
      <c r="R4" s="123"/>
      <c r="S4" s="114"/>
    </row>
    <row r="5" spans="1:20" s="1" customFormat="1" ht="22.15" customHeight="1" x14ac:dyDescent="0.2">
      <c r="A5" s="7"/>
      <c r="B5" s="419" t="s">
        <v>35</v>
      </c>
      <c r="C5" s="419"/>
      <c r="D5" s="62" t="s">
        <v>32</v>
      </c>
      <c r="E5" s="62" t="s">
        <v>1</v>
      </c>
      <c r="F5" s="62" t="s">
        <v>83</v>
      </c>
      <c r="G5" s="62" t="s">
        <v>21</v>
      </c>
      <c r="H5" s="62" t="s">
        <v>33</v>
      </c>
      <c r="I5" s="241">
        <v>2013</v>
      </c>
      <c r="J5" s="241">
        <v>2014</v>
      </c>
      <c r="K5" s="241">
        <v>2015</v>
      </c>
      <c r="L5" s="241">
        <v>2016</v>
      </c>
      <c r="M5" s="241">
        <v>2017</v>
      </c>
      <c r="N5" s="241">
        <v>2018</v>
      </c>
      <c r="O5" s="241">
        <v>2019</v>
      </c>
      <c r="P5" s="62" t="s">
        <v>2</v>
      </c>
      <c r="Q5" s="62" t="s">
        <v>14</v>
      </c>
      <c r="R5" s="62" t="s">
        <v>13</v>
      </c>
      <c r="S5" s="45" t="s">
        <v>22</v>
      </c>
    </row>
    <row r="6" spans="1:20" s="1" customFormat="1" ht="18" customHeight="1" x14ac:dyDescent="0.2">
      <c r="A6" s="8"/>
      <c r="B6" s="16"/>
      <c r="C6" s="68"/>
      <c r="D6" s="19" t="s">
        <v>162</v>
      </c>
      <c r="E6" s="19"/>
      <c r="F6" s="19"/>
      <c r="G6" s="59"/>
      <c r="H6" s="59"/>
      <c r="I6" s="60"/>
      <c r="J6" s="60"/>
      <c r="K6" s="61"/>
      <c r="L6" s="61"/>
      <c r="M6" s="61"/>
      <c r="N6" s="293"/>
      <c r="O6" s="293"/>
      <c r="P6" s="9"/>
      <c r="Q6" s="10"/>
      <c r="R6" s="10"/>
      <c r="S6" s="46"/>
    </row>
    <row r="7" spans="1:20" s="1" customFormat="1" ht="41.25" customHeight="1" x14ac:dyDescent="0.2">
      <c r="A7" s="8"/>
      <c r="B7" s="20">
        <v>1</v>
      </c>
      <c r="C7" s="67" t="s">
        <v>24</v>
      </c>
      <c r="D7" s="82" t="s">
        <v>23</v>
      </c>
      <c r="E7" s="56" t="s">
        <v>8</v>
      </c>
      <c r="F7" s="57" t="s">
        <v>163</v>
      </c>
      <c r="G7" s="63">
        <v>0.9</v>
      </c>
      <c r="H7" s="58" t="s">
        <v>4</v>
      </c>
      <c r="I7" s="294">
        <v>0.8</v>
      </c>
      <c r="J7" s="294">
        <v>0.86</v>
      </c>
      <c r="K7" s="294">
        <v>0.85</v>
      </c>
      <c r="L7" s="157" t="s">
        <v>257</v>
      </c>
      <c r="M7" s="157" t="s">
        <v>257</v>
      </c>
      <c r="N7" s="157" t="s">
        <v>257</v>
      </c>
      <c r="O7" s="157">
        <v>0.89</v>
      </c>
      <c r="P7" s="15"/>
      <c r="Q7" s="14" t="str">
        <f>IF(H7="p",(IF(ISNUMBER(M7),IF(ISNUMBER(G7),(M7-G7)/ABS(G7),"NA"),"NA")),IF(H7="q",(IF(ISNUMBER(M7),IF(ISNUMBER(G7),(G7-M7)/ABS(M7),"NA"),"NA")),"NA"))</f>
        <v>NA</v>
      </c>
      <c r="R7" s="30" t="str">
        <f>IF(H7="p",(IF(ISNUMBER(M7),IF(ISNUMBER(L7),(M7-L7)/ABS(L7),"NA"),"NA")),IF(H7="q",(IF(ISNUMBER(M7),IF(ISNUMBER(L7),(L7-M7)/ABS(M7),"NA"),"NA")),"NA"))</f>
        <v>NA</v>
      </c>
      <c r="S7" s="81">
        <f>IF(OR(H7="p",H7="q"),COUNTIF(C7:D7,"Y"),0)</f>
        <v>1</v>
      </c>
      <c r="T7" s="33"/>
    </row>
    <row r="8" spans="1:20" s="1" customFormat="1" ht="18" customHeight="1" x14ac:dyDescent="0.2">
      <c r="A8" s="8"/>
      <c r="B8" s="20"/>
      <c r="C8" s="69"/>
      <c r="D8" s="19" t="s">
        <v>164</v>
      </c>
      <c r="E8" s="19"/>
      <c r="F8" s="19"/>
      <c r="G8" s="59"/>
      <c r="H8" s="59"/>
      <c r="I8" s="293"/>
      <c r="J8" s="293"/>
      <c r="K8" s="293"/>
      <c r="L8" s="61"/>
      <c r="M8" s="61"/>
      <c r="N8" s="293"/>
      <c r="O8" s="293"/>
      <c r="P8" s="9"/>
      <c r="Q8" s="10"/>
      <c r="R8" s="10"/>
      <c r="S8" s="46"/>
    </row>
    <row r="9" spans="1:20" s="1" customFormat="1" ht="38.25" customHeight="1" x14ac:dyDescent="0.2">
      <c r="A9" s="8"/>
      <c r="B9" s="20">
        <v>2</v>
      </c>
      <c r="C9" s="67" t="s">
        <v>24</v>
      </c>
      <c r="D9" s="82" t="s">
        <v>23</v>
      </c>
      <c r="E9" s="56" t="s">
        <v>8</v>
      </c>
      <c r="F9" s="57" t="s">
        <v>165</v>
      </c>
      <c r="G9" s="63">
        <v>0.9</v>
      </c>
      <c r="H9" s="58" t="s">
        <v>4</v>
      </c>
      <c r="I9" s="294">
        <v>0.88</v>
      </c>
      <c r="J9" s="294">
        <v>0.9</v>
      </c>
      <c r="K9" s="294">
        <v>0.88</v>
      </c>
      <c r="L9" s="157" t="s">
        <v>257</v>
      </c>
      <c r="M9" s="157" t="s">
        <v>257</v>
      </c>
      <c r="N9" s="157" t="s">
        <v>257</v>
      </c>
      <c r="O9" s="173">
        <v>0.89</v>
      </c>
      <c r="P9" s="15"/>
      <c r="Q9" s="14" t="str">
        <f>IF(H9="p",(IF(ISNUMBER(M9),IF(ISNUMBER(G9),(M9-G9)/ABS(G9),"NA"),"NA")),IF(H9="q",(IF(ISNUMBER(M9),IF(ISNUMBER(G9),(G9-M9)/ABS(M9),"NA"),"NA")),"NA"))</f>
        <v>NA</v>
      </c>
      <c r="R9" s="30" t="str">
        <f>IF(H9="p",(IF(ISNUMBER(M9),IF(ISNUMBER(L9),(M9-L9)/ABS(L9),"NA"),"NA")),IF(H9="q",(IF(ISNUMBER(M9),IF(ISNUMBER(L9),(L9-M9)/ABS(M9),"NA"),"NA")),"NA"))</f>
        <v>NA</v>
      </c>
      <c r="S9" s="81">
        <f>IF(OR(H9="p",H9="q"),COUNTIF(C9:D9,"Y"),0)</f>
        <v>1</v>
      </c>
      <c r="T9" s="33"/>
    </row>
    <row r="10" spans="1:20" s="1" customFormat="1" ht="18" customHeight="1" x14ac:dyDescent="0.2">
      <c r="A10" s="8"/>
      <c r="B10" s="20"/>
      <c r="C10" s="69"/>
      <c r="D10" s="19" t="s">
        <v>172</v>
      </c>
      <c r="E10" s="19"/>
      <c r="F10" s="19"/>
      <c r="G10" s="59"/>
      <c r="H10" s="59"/>
      <c r="I10" s="293"/>
      <c r="J10" s="293"/>
      <c r="K10" s="293"/>
      <c r="L10" s="61"/>
      <c r="M10" s="61"/>
      <c r="N10" s="293"/>
      <c r="O10" s="293"/>
      <c r="P10" s="9"/>
      <c r="Q10" s="10"/>
      <c r="R10" s="10"/>
      <c r="S10" s="46"/>
    </row>
    <row r="11" spans="1:20" s="1" customFormat="1" ht="30" customHeight="1" x14ac:dyDescent="0.2">
      <c r="A11" s="8"/>
      <c r="B11" s="20">
        <v>3</v>
      </c>
      <c r="C11" s="67" t="s">
        <v>24</v>
      </c>
      <c r="D11" s="82" t="s">
        <v>24</v>
      </c>
      <c r="E11" s="56" t="s">
        <v>8</v>
      </c>
      <c r="F11" s="57" t="s">
        <v>216</v>
      </c>
      <c r="G11" s="158">
        <v>0.9</v>
      </c>
      <c r="H11" s="58" t="s">
        <v>4</v>
      </c>
      <c r="I11" s="294">
        <v>0.88500000000000001</v>
      </c>
      <c r="J11" s="294">
        <v>0.90400000000000003</v>
      </c>
      <c r="K11" s="294">
        <v>0.86</v>
      </c>
      <c r="L11" s="157" t="s">
        <v>257</v>
      </c>
      <c r="M11" s="157" t="s">
        <v>257</v>
      </c>
      <c r="N11" s="157" t="s">
        <v>257</v>
      </c>
      <c r="O11" s="173">
        <v>0.89</v>
      </c>
      <c r="P11" s="15"/>
      <c r="Q11" s="14" t="str">
        <f>IF(H11="p",(IF(ISNUMBER(M11),IF(ISNUMBER(G11),(M11-G11)/ABS(G11),"NA"),"NA")),IF(H11="q",(IF(ISNUMBER(M11),IF(ISNUMBER(G11),(G11-M11)/ABS(M11),"NA"),"NA")),"NA"))</f>
        <v>NA</v>
      </c>
      <c r="R11" s="30" t="str">
        <f>IF(H11="p",(IF(ISNUMBER(M11),IF(ISNUMBER(L11),(M11-L11)/ABS(L11),"NA"),"NA")),IF(H11="q",(IF(ISNUMBER(M11),IF(ISNUMBER(L11),(L11-M11)/ABS(M11),"NA"),"NA")),"NA"))</f>
        <v>NA</v>
      </c>
      <c r="S11" s="81">
        <f>IF(OR(H11="p",H11="q"),COUNTIF(C11:D11,"Y"),0)</f>
        <v>0</v>
      </c>
      <c r="T11" s="33"/>
    </row>
    <row r="12" spans="1:20" s="1" customFormat="1" ht="18" customHeight="1" x14ac:dyDescent="0.2">
      <c r="A12" s="8"/>
      <c r="B12" s="20"/>
      <c r="C12" s="69"/>
      <c r="D12" s="19"/>
      <c r="E12" s="19"/>
      <c r="F12" s="19"/>
      <c r="G12" s="59"/>
      <c r="H12" s="59"/>
      <c r="I12" s="60"/>
      <c r="J12" s="60"/>
      <c r="K12" s="61"/>
      <c r="L12" s="61"/>
      <c r="M12" s="61"/>
      <c r="N12" s="293"/>
      <c r="O12" s="293"/>
      <c r="P12" s="9"/>
      <c r="Q12" s="10"/>
      <c r="R12" s="10"/>
      <c r="S12" s="46"/>
    </row>
    <row r="13" spans="1:20" s="1" customFormat="1" ht="30" hidden="1" customHeight="1" x14ac:dyDescent="0.2">
      <c r="A13" s="8"/>
      <c r="B13" s="20">
        <v>4</v>
      </c>
      <c r="C13" s="67"/>
      <c r="D13" s="82"/>
      <c r="E13" s="56"/>
      <c r="F13" s="57"/>
      <c r="G13" s="55"/>
      <c r="H13" s="58"/>
      <c r="I13" s="43"/>
      <c r="J13" s="43"/>
      <c r="K13" s="43"/>
      <c r="L13" s="43"/>
      <c r="M13" s="43"/>
      <c r="N13" s="43"/>
      <c r="O13" s="43"/>
      <c r="P13" s="15"/>
      <c r="Q13" s="14" t="str">
        <f>IF(H13="p",(IF(ISNUMBER(M13),IF(ISNUMBER(G13),(M13-G13)/ABS(G13),"NA"),"NA")),IF(H13="q",(IF(ISNUMBER(M13),IF(ISNUMBER(G13),(G13-M13)/ABS(M13),"NA"),"NA")),"NA"))</f>
        <v>NA</v>
      </c>
      <c r="R13" s="30" t="str">
        <f>IF(H13="p",(IF(ISNUMBER(M13),IF(ISNUMBER(L13),(M13-L13)/ABS(L13),"NA"),"NA")),IF(H13="q",(IF(ISNUMBER(M13),IF(ISNUMBER(L13),(L13-M13)/ABS(M13),"NA"),"NA")),"NA"))</f>
        <v>NA</v>
      </c>
      <c r="S13" s="81">
        <f>IF(OR(H13="p",H13="q"),COUNTIF(C13:D13,"Y"),0)</f>
        <v>0</v>
      </c>
      <c r="T13" s="33"/>
    </row>
    <row r="14" spans="1:20" s="1" customFormat="1" ht="18" hidden="1" customHeight="1" x14ac:dyDescent="0.2">
      <c r="A14" s="8"/>
      <c r="B14" s="20"/>
      <c r="C14" s="69"/>
      <c r="D14" s="19"/>
      <c r="E14" s="19"/>
      <c r="F14" s="19"/>
      <c r="G14" s="59"/>
      <c r="H14" s="59"/>
      <c r="I14" s="60"/>
      <c r="J14" s="60"/>
      <c r="K14" s="61"/>
      <c r="L14" s="61"/>
      <c r="M14" s="61"/>
      <c r="N14" s="293"/>
      <c r="O14" s="293"/>
      <c r="P14" s="9"/>
      <c r="Q14" s="10"/>
      <c r="R14" s="10"/>
      <c r="S14" s="46"/>
    </row>
    <row r="15" spans="1:20" s="1" customFormat="1" ht="30" hidden="1" customHeight="1" x14ac:dyDescent="0.2">
      <c r="A15" s="8"/>
      <c r="B15" s="20">
        <v>5</v>
      </c>
      <c r="C15" s="67"/>
      <c r="D15" s="82"/>
      <c r="E15" s="56"/>
      <c r="F15" s="57"/>
      <c r="G15" s="55"/>
      <c r="H15" s="58"/>
      <c r="I15" s="32"/>
      <c r="J15" s="32"/>
      <c r="K15" s="32"/>
      <c r="L15" s="32"/>
      <c r="M15" s="32"/>
      <c r="N15" s="209"/>
      <c r="O15" s="209"/>
      <c r="P15" s="15"/>
      <c r="Q15" s="14" t="str">
        <f>IF(H15="p",(IF(ISNUMBER(M15),IF(ISNUMBER(G15),(M15-G15)/ABS(G15),"NA"),"NA")),IF(H15="q",(IF(ISNUMBER(M15),IF(ISNUMBER(G15),(G15-M15)/ABS(M15),"NA"),"NA")),"NA"))</f>
        <v>NA</v>
      </c>
      <c r="R15" s="30" t="str">
        <f>IF(H15="p",(IF(ISNUMBER(M15),IF(ISNUMBER(L15),(M15-L15)/ABS(L15),"NA"),"NA")),IF(H15="q",(IF(ISNUMBER(M15),IF(ISNUMBER(L15),(L15-M15)/ABS(M15),"NA"),"NA")),"NA"))</f>
        <v>NA</v>
      </c>
      <c r="S15" s="81">
        <f>IF(OR(H15="p",H15="q"),COUNTIF(C15:D15,"Y"),0)</f>
        <v>0</v>
      </c>
      <c r="T15" s="33"/>
    </row>
    <row r="16" spans="1:20" s="1" customFormat="1" ht="18" hidden="1" customHeight="1" x14ac:dyDescent="0.2">
      <c r="A16" s="8"/>
      <c r="B16" s="20"/>
      <c r="C16" s="69"/>
      <c r="D16" s="19"/>
      <c r="E16" s="19"/>
      <c r="F16" s="19"/>
      <c r="G16" s="59"/>
      <c r="H16" s="59"/>
      <c r="I16" s="60"/>
      <c r="J16" s="60"/>
      <c r="K16" s="61"/>
      <c r="L16" s="61"/>
      <c r="M16" s="61"/>
      <c r="N16" s="293"/>
      <c r="O16" s="293"/>
      <c r="P16" s="9"/>
      <c r="Q16" s="10"/>
      <c r="R16" s="10"/>
      <c r="S16" s="46"/>
    </row>
    <row r="17" spans="1:20" s="1" customFormat="1" ht="30" hidden="1" customHeight="1" x14ac:dyDescent="0.2">
      <c r="A17" s="8"/>
      <c r="B17" s="20">
        <v>6</v>
      </c>
      <c r="C17" s="67"/>
      <c r="D17" s="82"/>
      <c r="E17" s="56"/>
      <c r="F17" s="57"/>
      <c r="G17" s="55"/>
      <c r="H17" s="58"/>
      <c r="I17" s="32"/>
      <c r="J17" s="32"/>
      <c r="K17" s="32"/>
      <c r="L17" s="32"/>
      <c r="M17" s="32"/>
      <c r="N17" s="209"/>
      <c r="O17" s="209"/>
      <c r="P17" s="15"/>
      <c r="Q17" s="14" t="str">
        <f>IF(H17="p",(IF(ISNUMBER(M17),IF(ISNUMBER(G17),(M17-G17)/ABS(G17),"NA"),"NA")),IF(H17="q",(IF(ISNUMBER(M17),IF(ISNUMBER(G17),(G17-M17)/ABS(M17),"NA"),"NA")),"NA"))</f>
        <v>NA</v>
      </c>
      <c r="R17" s="30" t="str">
        <f>IF(H17="p",(IF(ISNUMBER(M17),IF(ISNUMBER(L17),(M17-L17)/ABS(L17),"NA"),"NA")),IF(H17="q",(IF(ISNUMBER(M17),IF(ISNUMBER(L17),(L17-M17)/ABS(M17),"NA"),"NA")),"NA"))</f>
        <v>NA</v>
      </c>
      <c r="S17" s="81">
        <f>IF(OR(H17="p",H17="q"),COUNTIF(C17:D17,"Y"),0)</f>
        <v>0</v>
      </c>
      <c r="T17" s="33"/>
    </row>
    <row r="18" spans="1:20" s="1" customFormat="1" ht="18" hidden="1" customHeight="1" x14ac:dyDescent="0.2">
      <c r="A18" s="8"/>
      <c r="B18" s="16"/>
      <c r="C18" s="69"/>
      <c r="D18" s="19"/>
      <c r="E18" s="19"/>
      <c r="F18" s="19"/>
      <c r="G18" s="59"/>
      <c r="H18" s="59"/>
      <c r="I18" s="60"/>
      <c r="J18" s="60"/>
      <c r="K18" s="61"/>
      <c r="L18" s="61"/>
      <c r="M18" s="61"/>
      <c r="N18" s="293"/>
      <c r="O18" s="293"/>
      <c r="P18" s="9"/>
      <c r="Q18" s="10"/>
      <c r="R18" s="10"/>
      <c r="S18" s="46"/>
    </row>
    <row r="19" spans="1:20" s="1" customFormat="1" ht="30" hidden="1" customHeight="1" x14ac:dyDescent="0.2">
      <c r="A19" s="8"/>
      <c r="B19" s="20">
        <v>7</v>
      </c>
      <c r="C19" s="67"/>
      <c r="D19" s="82"/>
      <c r="E19" s="56"/>
      <c r="F19" s="57"/>
      <c r="G19" s="55"/>
      <c r="H19" s="58"/>
      <c r="I19" s="32"/>
      <c r="J19" s="32"/>
      <c r="K19" s="32"/>
      <c r="L19" s="32"/>
      <c r="M19" s="32"/>
      <c r="N19" s="209"/>
      <c r="O19" s="209"/>
      <c r="P19" s="15"/>
      <c r="Q19" s="14" t="str">
        <f>IF(H19="p",(IF(ISNUMBER(M19),IF(ISNUMBER(G19),(M19-G19)/ABS(G19),"NA"),"NA")),IF(H19="q",(IF(ISNUMBER(M19),IF(ISNUMBER(G19),(G19-M19)/ABS(M19),"NA"),"NA")),"NA"))</f>
        <v>NA</v>
      </c>
      <c r="R19" s="30" t="str">
        <f>IF(H19="p",(IF(ISNUMBER(M19),IF(ISNUMBER(L19),(M19-L19)/ABS(L19),"NA"),"NA")),IF(H19="q",(IF(ISNUMBER(M19),IF(ISNUMBER(L19),(L19-M19)/ABS(M19),"NA"),"NA")),"NA"))</f>
        <v>NA</v>
      </c>
      <c r="S19" s="81">
        <f>IF(OR(H19="p",H19="q"),COUNTIF(C19:D19,"Y"),0)</f>
        <v>0</v>
      </c>
      <c r="T19" s="33"/>
    </row>
    <row r="20" spans="1:20" s="1" customFormat="1" ht="18" hidden="1" customHeight="1" x14ac:dyDescent="0.2">
      <c r="A20" s="8"/>
      <c r="B20" s="16"/>
      <c r="C20" s="69"/>
      <c r="D20" s="19"/>
      <c r="E20" s="19"/>
      <c r="F20" s="19"/>
      <c r="G20" s="59"/>
      <c r="H20" s="59"/>
      <c r="I20" s="60"/>
      <c r="J20" s="60"/>
      <c r="K20" s="61"/>
      <c r="L20" s="61"/>
      <c r="M20" s="61"/>
      <c r="N20" s="293"/>
      <c r="O20" s="293"/>
      <c r="P20" s="9"/>
      <c r="Q20" s="10"/>
      <c r="R20" s="10"/>
      <c r="S20" s="46"/>
    </row>
    <row r="21" spans="1:20" s="1" customFormat="1" ht="30" hidden="1" customHeight="1" x14ac:dyDescent="0.2">
      <c r="A21" s="8"/>
      <c r="B21" s="20">
        <v>8</v>
      </c>
      <c r="C21" s="67"/>
      <c r="D21" s="82"/>
      <c r="E21" s="56"/>
      <c r="F21" s="57"/>
      <c r="G21" s="55"/>
      <c r="H21" s="58"/>
      <c r="I21" s="32"/>
      <c r="J21" s="43"/>
      <c r="K21" s="43"/>
      <c r="L21" s="43"/>
      <c r="M21" s="43"/>
      <c r="N21" s="43"/>
      <c r="O21" s="43"/>
      <c r="P21" s="15"/>
      <c r="Q21" s="14" t="str">
        <f>IF(H21="p",(IF(ISNUMBER(M21),IF(ISNUMBER(G21),(M21-G21)/ABS(G21),"NA"),"NA")),IF(H21="q",(IF(ISNUMBER(M21),IF(ISNUMBER(G21),(G21-M21)/ABS(M21),"NA"),"NA")),"NA"))</f>
        <v>NA</v>
      </c>
      <c r="R21" s="30" t="str">
        <f>IF(H21="p",(IF(ISNUMBER(M21),IF(ISNUMBER(L21),(M21-L21)/ABS(L21),"NA"),"NA")),IF(H21="q",(IF(ISNUMBER(M21),IF(ISNUMBER(L21),(L21-M21)/ABS(M21),"NA"),"NA")),"NA"))</f>
        <v>NA</v>
      </c>
      <c r="S21" s="81">
        <f>IF(OR(H21="p",H21="q"),COUNTIF(C21:D21,"Y"),0)</f>
        <v>0</v>
      </c>
      <c r="T21" s="33"/>
    </row>
    <row r="22" spans="1:20" s="1" customFormat="1" ht="18" hidden="1" customHeight="1" x14ac:dyDescent="0.2">
      <c r="A22" s="8"/>
      <c r="B22" s="20"/>
      <c r="C22" s="69"/>
      <c r="D22" s="19"/>
      <c r="E22" s="19"/>
      <c r="F22" s="19"/>
      <c r="G22" s="59"/>
      <c r="H22" s="59"/>
      <c r="I22" s="60"/>
      <c r="J22" s="60"/>
      <c r="K22" s="61"/>
      <c r="L22" s="61"/>
      <c r="M22" s="61"/>
      <c r="N22" s="293"/>
      <c r="O22" s="293"/>
      <c r="P22" s="9"/>
      <c r="Q22" s="10"/>
      <c r="R22" s="10"/>
      <c r="S22" s="46"/>
    </row>
    <row r="23" spans="1:20" s="1" customFormat="1" ht="30" hidden="1" customHeight="1" x14ac:dyDescent="0.2">
      <c r="A23" s="8"/>
      <c r="B23" s="20">
        <v>9</v>
      </c>
      <c r="C23" s="67"/>
      <c r="D23" s="82"/>
      <c r="E23" s="56"/>
      <c r="F23" s="57"/>
      <c r="G23" s="55"/>
      <c r="H23" s="58"/>
      <c r="I23" s="44"/>
      <c r="J23" s="44"/>
      <c r="K23" s="44"/>
      <c r="L23" s="44"/>
      <c r="M23" s="44"/>
      <c r="N23" s="44"/>
      <c r="O23" s="44"/>
      <c r="P23" s="15"/>
      <c r="Q23" s="14" t="str">
        <f>IF(H23="p",(IF(ISNUMBER(M23),IF(ISNUMBER(G23),(M23-G23)/ABS(G23),"NA"),"NA")),IF(H23="q",(IF(ISNUMBER(M23),IF(ISNUMBER(G23),(G23-M23)/ABS(M23),"NA"),"NA")),"NA"))</f>
        <v>NA</v>
      </c>
      <c r="R23" s="30" t="str">
        <f>IF(H23="p",(IF(ISNUMBER(M23),IF(ISNUMBER(L23),(M23-L23)/ABS(L23),"NA"),"NA")),IF(H23="q",(IF(ISNUMBER(M23),IF(ISNUMBER(L23),(L23-M23)/ABS(M23),"NA"),"NA")),"NA"))</f>
        <v>NA</v>
      </c>
      <c r="S23" s="81">
        <f>IF(OR(H23="p",H23="q"),COUNTIF(C23:D23,"Y"),0)</f>
        <v>0</v>
      </c>
      <c r="T23" s="33"/>
    </row>
    <row r="24" spans="1:20" s="1" customFormat="1" ht="18" hidden="1" customHeight="1" x14ac:dyDescent="0.2">
      <c r="A24" s="8"/>
      <c r="B24" s="20"/>
      <c r="C24" s="69"/>
      <c r="D24" s="19"/>
      <c r="E24" s="19"/>
      <c r="F24" s="19"/>
      <c r="G24" s="59"/>
      <c r="H24" s="59"/>
      <c r="I24" s="60"/>
      <c r="J24" s="60"/>
      <c r="K24" s="61"/>
      <c r="L24" s="61"/>
      <c r="M24" s="61"/>
      <c r="N24" s="293"/>
      <c r="O24" s="293"/>
      <c r="P24" s="9"/>
      <c r="Q24" s="10"/>
      <c r="R24" s="10"/>
      <c r="S24" s="46"/>
    </row>
    <row r="25" spans="1:20" s="1" customFormat="1" ht="30" hidden="1" customHeight="1" x14ac:dyDescent="0.2">
      <c r="A25" s="8"/>
      <c r="B25" s="20">
        <v>10</v>
      </c>
      <c r="C25" s="67"/>
      <c r="D25" s="82"/>
      <c r="E25" s="56"/>
      <c r="F25" s="57"/>
      <c r="G25" s="55"/>
      <c r="H25" s="58"/>
      <c r="I25" s="40"/>
      <c r="J25" s="40"/>
      <c r="K25" s="40"/>
      <c r="L25" s="40"/>
      <c r="M25" s="40"/>
      <c r="N25" s="173"/>
      <c r="O25" s="173"/>
      <c r="P25" s="15"/>
      <c r="Q25" s="14" t="str">
        <f>IF(H25="p",(IF(ISNUMBER(M25),IF(ISNUMBER(G25),(M25-G25)/ABS(G25),"NA"),"NA")),IF(H25="q",(IF(ISNUMBER(M25),IF(ISNUMBER(G25),(G25-M25)/ABS(M25),"NA"),"NA")),"NA"))</f>
        <v>NA</v>
      </c>
      <c r="R25" s="30" t="str">
        <f>IF(H25="p",(IF(ISNUMBER(M25),IF(ISNUMBER(L25),(M25-L25)/ABS(L25),"NA"),"NA")),IF(H25="q",(IF(ISNUMBER(M25),IF(ISNUMBER(L25),(L25-M25)/ABS(M25),"NA"),"NA")),"NA"))</f>
        <v>NA</v>
      </c>
      <c r="S25" s="81">
        <f>IF(OR(H25="p",H25="q"),COUNTIF(C25:D25,"Y"),0)</f>
        <v>0</v>
      </c>
      <c r="T25" s="33"/>
    </row>
    <row r="26" spans="1:20" s="1" customFormat="1" ht="18" hidden="1" customHeight="1" x14ac:dyDescent="0.2">
      <c r="A26" s="8"/>
      <c r="B26" s="20"/>
      <c r="C26" s="69"/>
      <c r="D26" s="19"/>
      <c r="E26" s="19"/>
      <c r="F26" s="19"/>
      <c r="G26" s="59"/>
      <c r="H26" s="59"/>
      <c r="I26" s="60"/>
      <c r="J26" s="60"/>
      <c r="K26" s="61"/>
      <c r="L26" s="61"/>
      <c r="M26" s="61"/>
      <c r="N26" s="293"/>
      <c r="O26" s="293"/>
      <c r="P26" s="9"/>
      <c r="Q26" s="10"/>
      <c r="R26" s="10"/>
      <c r="S26" s="46"/>
    </row>
    <row r="27" spans="1:20" s="1" customFormat="1" ht="30" hidden="1" customHeight="1" x14ac:dyDescent="0.2">
      <c r="A27" s="8"/>
      <c r="B27" s="20">
        <v>11</v>
      </c>
      <c r="C27" s="67"/>
      <c r="D27" s="82"/>
      <c r="E27" s="56"/>
      <c r="F27" s="57"/>
      <c r="G27" s="55"/>
      <c r="H27" s="58"/>
      <c r="I27" s="32"/>
      <c r="J27" s="32"/>
      <c r="K27" s="32"/>
      <c r="L27" s="32"/>
      <c r="M27" s="32"/>
      <c r="N27" s="209"/>
      <c r="O27" s="209"/>
      <c r="P27" s="15"/>
      <c r="Q27" s="14" t="str">
        <f>IF(H27="p",(IF(ISNUMBER(M27),IF(ISNUMBER(G27),(M27-G27)/ABS(G27),"NA"),"NA")),IF(H27="q",(IF(ISNUMBER(M27),IF(ISNUMBER(G27),(G27-M27)/ABS(M27),"NA"),"NA")),"NA"))</f>
        <v>NA</v>
      </c>
      <c r="R27" s="30" t="str">
        <f>IF(H27="p",(IF(ISNUMBER(M27),IF(ISNUMBER(L27),(M27-L27)/ABS(L27),"NA"),"NA")),IF(H27="q",(IF(ISNUMBER(M27),IF(ISNUMBER(L27),(L27-M27)/ABS(M27),"NA"),"NA")),"NA"))</f>
        <v>NA</v>
      </c>
      <c r="S27" s="81">
        <f>IF(OR(H27="p",H27="q"),COUNTIF(C27:D27,"Y"),0)</f>
        <v>0</v>
      </c>
      <c r="T27" s="33"/>
    </row>
    <row r="28" spans="1:20" s="1" customFormat="1" ht="18" hidden="1" customHeight="1" x14ac:dyDescent="0.2">
      <c r="A28" s="8"/>
      <c r="B28" s="16"/>
      <c r="C28" s="69"/>
      <c r="D28" s="19"/>
      <c r="E28" s="19"/>
      <c r="F28" s="19"/>
      <c r="G28" s="59"/>
      <c r="H28" s="59"/>
      <c r="I28" s="60"/>
      <c r="J28" s="60"/>
      <c r="K28" s="61"/>
      <c r="L28" s="61"/>
      <c r="M28" s="61"/>
      <c r="N28" s="293"/>
      <c r="O28" s="293"/>
      <c r="P28" s="9"/>
      <c r="Q28" s="10"/>
      <c r="R28" s="10"/>
      <c r="S28" s="46"/>
    </row>
    <row r="29" spans="1:20" s="1" customFormat="1" ht="30" hidden="1" customHeight="1" x14ac:dyDescent="0.2">
      <c r="A29" s="8"/>
      <c r="B29" s="20">
        <v>12</v>
      </c>
      <c r="C29" s="67"/>
      <c r="D29" s="82"/>
      <c r="E29" s="56"/>
      <c r="F29" s="57"/>
      <c r="G29" s="55"/>
      <c r="H29" s="58"/>
      <c r="I29" s="32"/>
      <c r="J29" s="32"/>
      <c r="K29" s="32"/>
      <c r="L29" s="32"/>
      <c r="M29" s="32"/>
      <c r="N29" s="209"/>
      <c r="O29" s="209"/>
      <c r="P29" s="15"/>
      <c r="Q29" s="14" t="str">
        <f>IF(H29="p",(IF(ISNUMBER(M29),IF(ISNUMBER(G29),(M29-G29)/ABS(G29),"NA"),"NA")),IF(H29="q",(IF(ISNUMBER(M29),IF(ISNUMBER(G29),(G29-M29)/ABS(M29),"NA"),"NA")),"NA"))</f>
        <v>NA</v>
      </c>
      <c r="R29" s="30" t="str">
        <f>IF(H29="p",(IF(ISNUMBER(M29),IF(ISNUMBER(L29),(M29-L29)/ABS(L29),"NA"),"NA")),IF(H29="q",(IF(ISNUMBER(M29),IF(ISNUMBER(L29),(L29-M29)/ABS(M29),"NA"),"NA")),"NA"))</f>
        <v>NA</v>
      </c>
      <c r="S29" s="81">
        <f>IF(OR(H29="p",H29="q"),COUNTIF(C29:D29,"Y"),0)</f>
        <v>0</v>
      </c>
      <c r="T29" s="33"/>
    </row>
    <row r="30" spans="1:20" s="1" customFormat="1" ht="18" hidden="1" customHeight="1" x14ac:dyDescent="0.2">
      <c r="A30" s="8"/>
      <c r="B30" s="20"/>
      <c r="C30" s="69"/>
      <c r="D30" s="19"/>
      <c r="E30" s="19"/>
      <c r="F30" s="19"/>
      <c r="G30" s="59"/>
      <c r="H30" s="59"/>
      <c r="I30" s="60"/>
      <c r="J30" s="60"/>
      <c r="K30" s="61"/>
      <c r="L30" s="61"/>
      <c r="M30" s="61"/>
      <c r="N30" s="293"/>
      <c r="O30" s="293"/>
      <c r="P30" s="9"/>
      <c r="Q30" s="10"/>
      <c r="R30" s="10"/>
      <c r="S30" s="46"/>
    </row>
    <row r="31" spans="1:20" s="1" customFormat="1" ht="30" hidden="1" customHeight="1" x14ac:dyDescent="0.2">
      <c r="A31" s="8"/>
      <c r="B31" s="20">
        <v>13</v>
      </c>
      <c r="C31" s="67"/>
      <c r="D31" s="82"/>
      <c r="E31" s="56"/>
      <c r="F31" s="57"/>
      <c r="G31" s="55"/>
      <c r="H31" s="58"/>
      <c r="I31" s="32"/>
      <c r="J31" s="32"/>
      <c r="K31" s="32"/>
      <c r="L31" s="32"/>
      <c r="M31" s="32"/>
      <c r="N31" s="209"/>
      <c r="O31" s="209"/>
      <c r="P31" s="15"/>
      <c r="Q31" s="14" t="str">
        <f>IF(H31="p",(IF(ISNUMBER(M31),IF(ISNUMBER(G31),(M31-G31)/ABS(G31),"NA"),"NA")),IF(H31="q",(IF(ISNUMBER(M31),IF(ISNUMBER(G31),(G31-M31)/ABS(M31),"NA"),"NA")),"NA"))</f>
        <v>NA</v>
      </c>
      <c r="R31" s="30" t="str">
        <f>IF(H31="p",(IF(ISNUMBER(M31),IF(ISNUMBER(L31),(M31-L31)/ABS(L31),"NA"),"NA")),IF(H31="q",(IF(ISNUMBER(M31),IF(ISNUMBER(L31),(L31-M31)/ABS(M31),"NA"),"NA")),"NA"))</f>
        <v>NA</v>
      </c>
      <c r="S31" s="81">
        <f>IF(OR(H31="p",H31="q"),COUNTIF(C31:D31,"Y"),0)</f>
        <v>0</v>
      </c>
      <c r="T31" s="33"/>
    </row>
    <row r="32" spans="1:20" s="1" customFormat="1" ht="18" hidden="1" customHeight="1" x14ac:dyDescent="0.2">
      <c r="A32" s="8"/>
      <c r="B32" s="20"/>
      <c r="C32" s="69"/>
      <c r="D32" s="19"/>
      <c r="E32" s="19"/>
      <c r="F32" s="19"/>
      <c r="G32" s="59"/>
      <c r="H32" s="59"/>
      <c r="I32" s="60"/>
      <c r="J32" s="60"/>
      <c r="K32" s="61"/>
      <c r="L32" s="61"/>
      <c r="M32" s="61"/>
      <c r="N32" s="293"/>
      <c r="O32" s="293"/>
      <c r="P32" s="9"/>
      <c r="Q32" s="10"/>
      <c r="R32" s="10"/>
      <c r="S32" s="46"/>
    </row>
    <row r="33" spans="1:20" s="1" customFormat="1" ht="30" hidden="1" customHeight="1" x14ac:dyDescent="0.2">
      <c r="A33" s="8"/>
      <c r="B33" s="20">
        <v>14</v>
      </c>
      <c r="C33" s="67"/>
      <c r="D33" s="82"/>
      <c r="E33" s="56"/>
      <c r="F33" s="57"/>
      <c r="G33" s="55"/>
      <c r="H33" s="58"/>
      <c r="I33" s="32"/>
      <c r="J33" s="32"/>
      <c r="K33" s="32"/>
      <c r="L33" s="32"/>
      <c r="M33" s="32"/>
      <c r="N33" s="209"/>
      <c r="O33" s="209"/>
      <c r="P33" s="15"/>
      <c r="Q33" s="14" t="str">
        <f>IF(H33="p",(IF(ISNUMBER(M33),IF(ISNUMBER(G33),(M33-G33)/ABS(G33),"NA"),"NA")),IF(H33="q",(IF(ISNUMBER(M33),IF(ISNUMBER(G33),(G33-M33)/ABS(M33),"NA"),"NA")),"NA"))</f>
        <v>NA</v>
      </c>
      <c r="R33" s="30" t="str">
        <f>IF(H33="p",(IF(ISNUMBER(M33),IF(ISNUMBER(L33),(M33-L33)/ABS(L33),"NA"),"NA")),IF(H33="q",(IF(ISNUMBER(M33),IF(ISNUMBER(L33),(L33-M33)/ABS(M33),"NA"),"NA")),"NA"))</f>
        <v>NA</v>
      </c>
      <c r="S33" s="81">
        <f>IF(OR(H33="p",H33="q"),COUNTIF(C33:D33,"Y"),0)</f>
        <v>0</v>
      </c>
      <c r="T33" s="33"/>
    </row>
    <row r="34" spans="1:20" s="1" customFormat="1" ht="18" hidden="1" customHeight="1" x14ac:dyDescent="0.2">
      <c r="A34" s="8"/>
      <c r="B34" s="20"/>
      <c r="C34" s="69"/>
      <c r="D34" s="19"/>
      <c r="E34" s="19"/>
      <c r="F34" s="19"/>
      <c r="G34" s="59"/>
      <c r="H34" s="59"/>
      <c r="I34" s="60"/>
      <c r="J34" s="60"/>
      <c r="K34" s="61"/>
      <c r="L34" s="61"/>
      <c r="M34" s="61"/>
      <c r="N34" s="293"/>
      <c r="O34" s="293"/>
      <c r="P34" s="9"/>
      <c r="Q34" s="10"/>
      <c r="R34" s="10"/>
      <c r="S34" s="46"/>
    </row>
    <row r="35" spans="1:20" s="1" customFormat="1" ht="30" hidden="1" customHeight="1" x14ac:dyDescent="0.2">
      <c r="A35" s="8"/>
      <c r="B35" s="20">
        <v>15</v>
      </c>
      <c r="C35" s="67"/>
      <c r="D35" s="82"/>
      <c r="E35" s="56"/>
      <c r="F35" s="57"/>
      <c r="G35" s="55"/>
      <c r="H35" s="58"/>
      <c r="I35" s="4"/>
      <c r="J35" s="4"/>
      <c r="K35" s="4"/>
      <c r="L35" s="4"/>
      <c r="M35" s="4"/>
      <c r="N35" s="197"/>
      <c r="O35" s="197"/>
      <c r="P35" s="15"/>
      <c r="Q35" s="14" t="str">
        <f>IF(H35="p",(IF(ISNUMBER(M35),IF(ISNUMBER(G35),(M35-G35)/ABS(G35),"NA"),"NA")),IF(H35="q",(IF(ISNUMBER(M35),IF(ISNUMBER(G35),(G35-M35)/ABS(M35),"NA"),"NA")),"NA"))</f>
        <v>NA</v>
      </c>
      <c r="R35" s="30" t="str">
        <f>IF(H35="p",(IF(ISNUMBER(M35),IF(ISNUMBER(L35),(M35-L35)/ABS(L35),"NA"),"NA")),IF(H35="q",(IF(ISNUMBER(M35),IF(ISNUMBER(L35),(L35-M35)/ABS(M35),"NA"),"NA")),"NA"))</f>
        <v>NA</v>
      </c>
      <c r="S35" s="81">
        <f>IF(OR(H35="p",H35="q"),COUNTIF(C35:D35,"Y"),0)</f>
        <v>0</v>
      </c>
      <c r="T35" s="33"/>
    </row>
    <row r="36" spans="1:20" s="1" customFormat="1" ht="18" hidden="1" customHeight="1" x14ac:dyDescent="0.2">
      <c r="A36" s="8"/>
      <c r="B36" s="20"/>
      <c r="C36" s="69"/>
      <c r="D36" s="19"/>
      <c r="E36" s="19"/>
      <c r="F36" s="19"/>
      <c r="G36" s="59"/>
      <c r="H36" s="59"/>
      <c r="I36" s="60"/>
      <c r="J36" s="60"/>
      <c r="K36" s="61"/>
      <c r="L36" s="61"/>
      <c r="M36" s="61"/>
      <c r="N36" s="293"/>
      <c r="O36" s="293"/>
      <c r="P36" s="9"/>
      <c r="Q36" s="10"/>
      <c r="R36" s="10"/>
      <c r="S36" s="46"/>
    </row>
    <row r="37" spans="1:20" s="1" customFormat="1" ht="30" hidden="1" customHeight="1" x14ac:dyDescent="0.2">
      <c r="A37" s="8"/>
      <c r="B37" s="20">
        <v>16</v>
      </c>
      <c r="C37" s="67"/>
      <c r="D37" s="82"/>
      <c r="E37" s="56"/>
      <c r="F37" s="57"/>
      <c r="G37" s="55"/>
      <c r="H37" s="58"/>
      <c r="I37" s="4"/>
      <c r="J37" s="4"/>
      <c r="K37" s="4"/>
      <c r="L37" s="4"/>
      <c r="M37" s="4"/>
      <c r="N37" s="197"/>
      <c r="O37" s="197"/>
      <c r="P37" s="15"/>
      <c r="Q37" s="14" t="str">
        <f>IF(H37="p",(IF(ISNUMBER(M37),IF(ISNUMBER(G37),(M37-G37)/ABS(G37),"NA"),"NA")),IF(H37="q",(IF(ISNUMBER(M37),IF(ISNUMBER(G37),(G37-M37)/ABS(M37),"NA"),"NA")),"NA"))</f>
        <v>NA</v>
      </c>
      <c r="R37" s="30" t="str">
        <f>IF(H37="p",(IF(ISNUMBER(M37),IF(ISNUMBER(L37),(M37-L37)/ABS(L37),"NA"),"NA")),IF(H37="q",(IF(ISNUMBER(M37),IF(ISNUMBER(L37),(L37-M37)/ABS(M37),"NA"),"NA")),"NA"))</f>
        <v>NA</v>
      </c>
      <c r="S37" s="81">
        <f>IF(OR(H37="p",H37="q"),COUNTIF(C37:D37,"Y"),0)</f>
        <v>0</v>
      </c>
      <c r="T37" s="33"/>
    </row>
    <row r="38" spans="1:20" s="1" customFormat="1" ht="18" hidden="1" customHeight="1" x14ac:dyDescent="0.2">
      <c r="A38" s="8"/>
      <c r="B38" s="20"/>
      <c r="C38" s="69"/>
      <c r="D38" s="19"/>
      <c r="E38" s="19"/>
      <c r="F38" s="19"/>
      <c r="G38" s="59"/>
      <c r="H38" s="59"/>
      <c r="I38" s="60"/>
      <c r="J38" s="60"/>
      <c r="K38" s="61"/>
      <c r="L38" s="61"/>
      <c r="M38" s="61"/>
      <c r="N38" s="293"/>
      <c r="O38" s="293"/>
      <c r="P38" s="9"/>
      <c r="Q38" s="10"/>
      <c r="R38" s="10"/>
      <c r="S38" s="46"/>
    </row>
    <row r="39" spans="1:20" s="1" customFormat="1" ht="30" hidden="1" customHeight="1" x14ac:dyDescent="0.2">
      <c r="A39" s="8"/>
      <c r="B39" s="20">
        <v>17</v>
      </c>
      <c r="C39" s="67"/>
      <c r="D39" s="82"/>
      <c r="E39" s="56"/>
      <c r="F39" s="57"/>
      <c r="G39" s="55"/>
      <c r="H39" s="58"/>
      <c r="I39" s="4"/>
      <c r="J39" s="4"/>
      <c r="K39" s="4"/>
      <c r="L39" s="4"/>
      <c r="M39" s="4"/>
      <c r="N39" s="197"/>
      <c r="O39" s="197"/>
      <c r="P39" s="15"/>
      <c r="Q39" s="14" t="str">
        <f>IF(H39="p",(IF(ISNUMBER(M39),IF(ISNUMBER(G39),(M39-G39)/ABS(G39),"NA"),"NA")),IF(H39="q",(IF(ISNUMBER(M39),IF(ISNUMBER(G39),(G39-M39)/ABS(M39),"NA"),"NA")),"NA"))</f>
        <v>NA</v>
      </c>
      <c r="R39" s="30" t="str">
        <f>IF(H39="p",(IF(ISNUMBER(M39),IF(ISNUMBER(L39),(M39-L39)/ABS(L39),"NA"),"NA")),IF(H39="q",(IF(ISNUMBER(M39),IF(ISNUMBER(L39),(L39-M39)/ABS(M39),"NA"),"NA")),"NA"))</f>
        <v>NA</v>
      </c>
      <c r="S39" s="81">
        <f>IF(OR(H39="p",H39="q"),COUNTIF(C39:D39,"Y"),0)</f>
        <v>0</v>
      </c>
      <c r="T39" s="33"/>
    </row>
    <row r="40" spans="1:20" s="1" customFormat="1" ht="18" hidden="1" customHeight="1" x14ac:dyDescent="0.2">
      <c r="A40" s="8"/>
      <c r="B40" s="20"/>
      <c r="C40" s="69"/>
      <c r="D40" s="19"/>
      <c r="E40" s="19"/>
      <c r="F40" s="19"/>
      <c r="G40" s="59"/>
      <c r="H40" s="59"/>
      <c r="I40" s="60"/>
      <c r="J40" s="60"/>
      <c r="K40" s="61"/>
      <c r="L40" s="61"/>
      <c r="M40" s="61"/>
      <c r="N40" s="293"/>
      <c r="O40" s="293"/>
      <c r="P40" s="9"/>
      <c r="Q40" s="10"/>
      <c r="R40" s="10"/>
      <c r="S40" s="46"/>
    </row>
    <row r="41" spans="1:20" s="1" customFormat="1" ht="30" hidden="1" customHeight="1" x14ac:dyDescent="0.2">
      <c r="A41" s="8"/>
      <c r="B41" s="20">
        <v>18</v>
      </c>
      <c r="C41" s="67"/>
      <c r="D41" s="82"/>
      <c r="E41" s="56"/>
      <c r="F41" s="57"/>
      <c r="G41" s="55"/>
      <c r="H41" s="58"/>
      <c r="I41" s="4"/>
      <c r="J41" s="4"/>
      <c r="K41" s="4"/>
      <c r="L41" s="4"/>
      <c r="M41" s="4"/>
      <c r="N41" s="197"/>
      <c r="O41" s="197"/>
      <c r="P41" s="15"/>
      <c r="Q41" s="14" t="str">
        <f>IF(H41="p",(IF(ISNUMBER(M41),IF(ISNUMBER(G41),(M41-G41)/ABS(G41),"NA"),"NA")),IF(H41="q",(IF(ISNUMBER(M41),IF(ISNUMBER(G41),(G41-M41)/ABS(M41),"NA"),"NA")),"NA"))</f>
        <v>NA</v>
      </c>
      <c r="R41" s="30" t="str">
        <f>IF(H41="p",(IF(ISNUMBER(M41),IF(ISNUMBER(L41),(M41-L41)/ABS(L41),"NA"),"NA")),IF(H41="q",(IF(ISNUMBER(M41),IF(ISNUMBER(L41),(L41-M41)/ABS(M41),"NA"),"NA")),"NA"))</f>
        <v>NA</v>
      </c>
      <c r="S41" s="81">
        <f>IF(OR(H41="p",H41="q"),COUNTIF(C41:D41,"Y"),0)</f>
        <v>0</v>
      </c>
      <c r="T41" s="33"/>
    </row>
    <row r="42" spans="1:20" s="1" customFormat="1" ht="18" hidden="1" customHeight="1" x14ac:dyDescent="0.2">
      <c r="A42" s="8"/>
      <c r="B42" s="20"/>
      <c r="C42" s="69"/>
      <c r="D42" s="19"/>
      <c r="E42" s="19"/>
      <c r="F42" s="19"/>
      <c r="G42" s="59"/>
      <c r="H42" s="59"/>
      <c r="I42" s="60"/>
      <c r="J42" s="60"/>
      <c r="K42" s="61"/>
      <c r="L42" s="61"/>
      <c r="M42" s="61"/>
      <c r="N42" s="293"/>
      <c r="O42" s="293"/>
      <c r="P42" s="9"/>
      <c r="Q42" s="10"/>
      <c r="R42" s="10"/>
      <c r="S42" s="46"/>
    </row>
    <row r="43" spans="1:20" s="1" customFormat="1" ht="30" hidden="1" customHeight="1" x14ac:dyDescent="0.2">
      <c r="A43" s="8"/>
      <c r="B43" s="20">
        <v>19</v>
      </c>
      <c r="C43" s="67"/>
      <c r="D43" s="82"/>
      <c r="E43" s="56"/>
      <c r="F43" s="57"/>
      <c r="G43" s="55"/>
      <c r="H43" s="58"/>
      <c r="I43" s="4"/>
      <c r="J43" s="4"/>
      <c r="K43" s="4"/>
      <c r="L43" s="4"/>
      <c r="M43" s="4"/>
      <c r="N43" s="197"/>
      <c r="O43" s="197"/>
      <c r="P43" s="15"/>
      <c r="Q43" s="14" t="str">
        <f>IF(H43="p",(IF(ISNUMBER(M43),IF(ISNUMBER(G43),(M43-G43)/ABS(G43),"NA"),"NA")),IF(H43="q",(IF(ISNUMBER(M43),IF(ISNUMBER(G43),(G43-M43)/ABS(M43),"NA"),"NA")),"NA"))</f>
        <v>NA</v>
      </c>
      <c r="R43" s="30" t="str">
        <f>IF(H43="p",(IF(ISNUMBER(M43),IF(ISNUMBER(L43),(M43-L43)/ABS(L43),"NA"),"NA")),IF(H43="q",(IF(ISNUMBER(M43),IF(ISNUMBER(L43),(L43-M43)/ABS(M43),"NA"),"NA")),"NA"))</f>
        <v>NA</v>
      </c>
      <c r="S43" s="81">
        <f>IF(OR(H43="p",H43="q"),COUNTIF(C43:D43,"Y"),0)</f>
        <v>0</v>
      </c>
      <c r="T43" s="33"/>
    </row>
    <row r="44" spans="1:20" s="1" customFormat="1" ht="18" hidden="1" customHeight="1" x14ac:dyDescent="0.2">
      <c r="A44" s="8"/>
      <c r="B44" s="20"/>
      <c r="C44" s="69"/>
      <c r="D44" s="19"/>
      <c r="E44" s="19"/>
      <c r="F44" s="19"/>
      <c r="G44" s="59"/>
      <c r="H44" s="59"/>
      <c r="I44" s="60"/>
      <c r="J44" s="60"/>
      <c r="K44" s="61"/>
      <c r="L44" s="61"/>
      <c r="M44" s="61"/>
      <c r="N44" s="293"/>
      <c r="O44" s="293"/>
      <c r="P44" s="9"/>
      <c r="Q44" s="10"/>
      <c r="R44" s="10"/>
      <c r="S44" s="46"/>
    </row>
    <row r="45" spans="1:20" s="1" customFormat="1" ht="30" hidden="1" customHeight="1" x14ac:dyDescent="0.2">
      <c r="A45" s="8"/>
      <c r="B45" s="20">
        <v>20</v>
      </c>
      <c r="C45" s="67"/>
      <c r="D45" s="82"/>
      <c r="E45" s="56"/>
      <c r="F45" s="57"/>
      <c r="G45" s="55"/>
      <c r="H45" s="58"/>
      <c r="I45" s="4"/>
      <c r="J45" s="4"/>
      <c r="K45" s="4"/>
      <c r="L45" s="4"/>
      <c r="M45" s="4"/>
      <c r="N45" s="197"/>
      <c r="O45" s="197"/>
      <c r="P45" s="15"/>
      <c r="Q45" s="14" t="str">
        <f>IF(H45="p",(IF(ISNUMBER(M45),IF(ISNUMBER(G45),(M45-G45)/ABS(G45),"NA"),"NA")),IF(H45="q",(IF(ISNUMBER(M45),IF(ISNUMBER(G45),(G45-M45)/ABS(M45),"NA"),"NA")),"NA"))</f>
        <v>NA</v>
      </c>
      <c r="R45" s="30" t="str">
        <f>IF(H45="p",(IF(ISNUMBER(M45),IF(ISNUMBER(L45),(M45-L45)/ABS(L45),"NA"),"NA")),IF(H45="q",(IF(ISNUMBER(M45),IF(ISNUMBER(L45),(L45-M45)/ABS(M45),"NA"),"NA")),"NA"))</f>
        <v>NA</v>
      </c>
      <c r="S45" s="81">
        <f>IF(OR(H45="p",H45="q"),COUNTIF(C45:D45,"Y"),0)</f>
        <v>0</v>
      </c>
      <c r="T45" s="33"/>
    </row>
    <row r="46" spans="1:20" s="1" customFormat="1" ht="18" hidden="1" customHeight="1" x14ac:dyDescent="0.2">
      <c r="A46" s="8"/>
      <c r="B46" s="20"/>
      <c r="C46" s="69"/>
      <c r="D46" s="19"/>
      <c r="E46" s="19"/>
      <c r="F46" s="19"/>
      <c r="G46" s="59"/>
      <c r="H46" s="59"/>
      <c r="I46" s="60"/>
      <c r="J46" s="60"/>
      <c r="K46" s="61"/>
      <c r="L46" s="61"/>
      <c r="M46" s="61"/>
      <c r="N46" s="293"/>
      <c r="O46" s="293"/>
      <c r="P46" s="9"/>
      <c r="Q46" s="10"/>
      <c r="R46" s="10"/>
      <c r="S46" s="46"/>
    </row>
    <row r="47" spans="1:20" s="1" customFormat="1" ht="30" hidden="1" customHeight="1" x14ac:dyDescent="0.2">
      <c r="A47" s="8"/>
      <c r="B47" s="20">
        <v>21</v>
      </c>
      <c r="C47" s="67"/>
      <c r="D47" s="82"/>
      <c r="E47" s="56"/>
      <c r="F47" s="57"/>
      <c r="G47" s="55"/>
      <c r="H47" s="58"/>
      <c r="I47" s="4"/>
      <c r="J47" s="4"/>
      <c r="K47" s="4"/>
      <c r="L47" s="4"/>
      <c r="M47" s="4"/>
      <c r="N47" s="197"/>
      <c r="O47" s="197"/>
      <c r="P47" s="15"/>
      <c r="Q47" s="14" t="str">
        <f>IF(H47="p",(IF(ISNUMBER(M47),IF(ISNUMBER(G47),(M47-G47)/ABS(G47),"NA"),"NA")),IF(H47="q",(IF(ISNUMBER(M47),IF(ISNUMBER(G47),(G47-M47)/ABS(M47),"NA"),"NA")),"NA"))</f>
        <v>NA</v>
      </c>
      <c r="R47" s="30" t="str">
        <f>IF(H47="p",(IF(ISNUMBER(M47),IF(ISNUMBER(L47),(M47-L47)/ABS(L47),"NA"),"NA")),IF(H47="q",(IF(ISNUMBER(M47),IF(ISNUMBER(L47),(L47-M47)/ABS(M47),"NA"),"NA")),"NA"))</f>
        <v>NA</v>
      </c>
      <c r="S47" s="81">
        <f>IF(OR(H47="p",H47="q"),COUNTIF(C47:D47,"Y"),0)</f>
        <v>0</v>
      </c>
      <c r="T47" s="33"/>
    </row>
    <row r="48" spans="1:20" s="1" customFormat="1" ht="18" hidden="1" customHeight="1" x14ac:dyDescent="0.2">
      <c r="A48" s="8"/>
      <c r="B48" s="20"/>
      <c r="C48" s="69"/>
      <c r="D48" s="19"/>
      <c r="E48" s="19"/>
      <c r="F48" s="19"/>
      <c r="G48" s="59"/>
      <c r="H48" s="59"/>
      <c r="I48" s="60"/>
      <c r="J48" s="60"/>
      <c r="K48" s="61"/>
      <c r="L48" s="61"/>
      <c r="M48" s="61"/>
      <c r="N48" s="293"/>
      <c r="O48" s="293"/>
      <c r="P48" s="9"/>
      <c r="Q48" s="10"/>
      <c r="R48" s="10"/>
      <c r="S48" s="46"/>
    </row>
    <row r="49" spans="1:20" s="1" customFormat="1" ht="30" hidden="1" customHeight="1" x14ac:dyDescent="0.2">
      <c r="A49" s="8"/>
      <c r="B49" s="20">
        <v>22</v>
      </c>
      <c r="C49" s="67"/>
      <c r="D49" s="82"/>
      <c r="E49" s="56"/>
      <c r="F49" s="57"/>
      <c r="G49" s="55"/>
      <c r="H49" s="58"/>
      <c r="I49" s="4"/>
      <c r="J49" s="4"/>
      <c r="K49" s="4"/>
      <c r="L49" s="4"/>
      <c r="M49" s="4"/>
      <c r="N49" s="197"/>
      <c r="O49" s="197"/>
      <c r="P49" s="15"/>
      <c r="Q49" s="14" t="str">
        <f>IF(H49="p",(IF(ISNUMBER(M49),IF(ISNUMBER(G49),(M49-G49)/ABS(G49),"NA"),"NA")),IF(H49="q",(IF(ISNUMBER(M49),IF(ISNUMBER(G49),(G49-M49)/ABS(M49),"NA"),"NA")),"NA"))</f>
        <v>NA</v>
      </c>
      <c r="R49" s="30" t="str">
        <f>IF(H49="p",(IF(ISNUMBER(M49),IF(ISNUMBER(L49),(M49-L49)/ABS(L49),"NA"),"NA")),IF(H49="q",(IF(ISNUMBER(M49),IF(ISNUMBER(L49),(L49-M49)/ABS(M49),"NA"),"NA")),"NA"))</f>
        <v>NA</v>
      </c>
      <c r="S49" s="81">
        <f>IF(OR(H49="p",H49="q"),COUNTIF(C49:D49,"Y"),0)</f>
        <v>0</v>
      </c>
      <c r="T49" s="33"/>
    </row>
    <row r="50" spans="1:20" s="1" customFormat="1" ht="18" hidden="1" customHeight="1" x14ac:dyDescent="0.2">
      <c r="A50" s="8"/>
      <c r="B50" s="20"/>
      <c r="C50" s="69"/>
      <c r="D50" s="19"/>
      <c r="E50" s="19"/>
      <c r="F50" s="19"/>
      <c r="G50" s="59"/>
      <c r="H50" s="59"/>
      <c r="I50" s="60"/>
      <c r="J50" s="60"/>
      <c r="K50" s="61"/>
      <c r="L50" s="61"/>
      <c r="M50" s="61"/>
      <c r="N50" s="293"/>
      <c r="O50" s="293"/>
      <c r="P50" s="9"/>
      <c r="Q50" s="10"/>
      <c r="R50" s="10"/>
      <c r="S50" s="46"/>
    </row>
    <row r="51" spans="1:20" s="1" customFormat="1" ht="30" hidden="1" customHeight="1" x14ac:dyDescent="0.2">
      <c r="A51" s="8"/>
      <c r="B51" s="20">
        <v>23</v>
      </c>
      <c r="C51" s="67"/>
      <c r="D51" s="82"/>
      <c r="E51" s="56"/>
      <c r="F51" s="57"/>
      <c r="G51" s="55"/>
      <c r="H51" s="58"/>
      <c r="I51" s="4"/>
      <c r="J51" s="4"/>
      <c r="K51" s="4"/>
      <c r="L51" s="4"/>
      <c r="M51" s="4"/>
      <c r="N51" s="197"/>
      <c r="O51" s="197"/>
      <c r="P51" s="15"/>
      <c r="Q51" s="14" t="str">
        <f>IF(H51="p",(IF(ISNUMBER(M51),IF(ISNUMBER(G51),(M51-G51)/ABS(G51),"NA"),"NA")),IF(H51="q",(IF(ISNUMBER(M51),IF(ISNUMBER(G51),(G51-M51)/ABS(M51),"NA"),"NA")),"NA"))</f>
        <v>NA</v>
      </c>
      <c r="R51" s="30" t="str">
        <f>IF(H51="p",(IF(ISNUMBER(M51),IF(ISNUMBER(L51),(M51-L51)/ABS(L51),"NA"),"NA")),IF(H51="q",(IF(ISNUMBER(M51),IF(ISNUMBER(L51),(L51-M51)/ABS(M51),"NA"),"NA")),"NA"))</f>
        <v>NA</v>
      </c>
      <c r="S51" s="81">
        <f>IF(OR(H51="p",H51="q"),COUNTIF(C51:D51,"Y"),0)</f>
        <v>0</v>
      </c>
      <c r="T51" s="33"/>
    </row>
    <row r="52" spans="1:20" s="1" customFormat="1" ht="18" hidden="1" customHeight="1" x14ac:dyDescent="0.2">
      <c r="A52" s="8"/>
      <c r="B52" s="20"/>
      <c r="C52" s="69"/>
      <c r="D52" s="19"/>
      <c r="E52" s="19"/>
      <c r="F52" s="19"/>
      <c r="G52" s="59"/>
      <c r="H52" s="59"/>
      <c r="I52" s="60"/>
      <c r="J52" s="60"/>
      <c r="K52" s="61"/>
      <c r="L52" s="61"/>
      <c r="M52" s="61"/>
      <c r="N52" s="293"/>
      <c r="O52" s="293"/>
      <c r="P52" s="9"/>
      <c r="Q52" s="10"/>
      <c r="R52" s="10"/>
      <c r="S52" s="46"/>
    </row>
    <row r="53" spans="1:20" s="1" customFormat="1" ht="30" hidden="1" customHeight="1" x14ac:dyDescent="0.2">
      <c r="A53" s="8"/>
      <c r="B53" s="20">
        <v>24</v>
      </c>
      <c r="C53" s="67"/>
      <c r="D53" s="82"/>
      <c r="E53" s="56"/>
      <c r="F53" s="57"/>
      <c r="G53" s="55"/>
      <c r="H53" s="58"/>
      <c r="I53" s="4"/>
      <c r="J53" s="4"/>
      <c r="K53" s="4"/>
      <c r="L53" s="4"/>
      <c r="M53" s="4"/>
      <c r="N53" s="197"/>
      <c r="O53" s="197"/>
      <c r="P53" s="15"/>
      <c r="Q53" s="14" t="str">
        <f>IF(H53="p",(IF(ISNUMBER(M53),IF(ISNUMBER(G53),(M53-G53)/ABS(G53),"NA"),"NA")),IF(H53="q",(IF(ISNUMBER(M53),IF(ISNUMBER(G53),(G53-M53)/ABS(M53),"NA"),"NA")),"NA"))</f>
        <v>NA</v>
      </c>
      <c r="R53" s="30" t="str">
        <f>IF(H53="p",(IF(ISNUMBER(M53),IF(ISNUMBER(L53),(M53-L53)/ABS(L53),"NA"),"NA")),IF(H53="q",(IF(ISNUMBER(M53),IF(ISNUMBER(L53),(L53-M53)/ABS(M53),"NA"),"NA")),"NA"))</f>
        <v>NA</v>
      </c>
      <c r="S53" s="81">
        <f>IF(OR(H53="p",H53="q"),COUNTIF(C53:D53,"Y"),0)</f>
        <v>0</v>
      </c>
      <c r="T53" s="33"/>
    </row>
    <row r="54" spans="1:20" s="1" customFormat="1" ht="18" hidden="1" customHeight="1" x14ac:dyDescent="0.2">
      <c r="A54" s="8"/>
      <c r="B54" s="20"/>
      <c r="C54" s="69"/>
      <c r="D54" s="19"/>
      <c r="E54" s="19"/>
      <c r="F54" s="19"/>
      <c r="G54" s="59"/>
      <c r="H54" s="59"/>
      <c r="I54" s="60"/>
      <c r="J54" s="60"/>
      <c r="K54" s="61"/>
      <c r="L54" s="61"/>
      <c r="M54" s="61"/>
      <c r="N54" s="293"/>
      <c r="O54" s="293"/>
      <c r="P54" s="9"/>
      <c r="Q54" s="10"/>
      <c r="R54" s="10"/>
      <c r="S54" s="46"/>
    </row>
    <row r="55" spans="1:20" s="1" customFormat="1" ht="30" hidden="1" customHeight="1" x14ac:dyDescent="0.2">
      <c r="A55" s="8"/>
      <c r="B55" s="20">
        <v>25</v>
      </c>
      <c r="C55" s="67"/>
      <c r="D55" s="82"/>
      <c r="E55" s="56"/>
      <c r="F55" s="57"/>
      <c r="G55" s="55"/>
      <c r="H55" s="58"/>
      <c r="I55" s="4"/>
      <c r="J55" s="4"/>
      <c r="K55" s="4"/>
      <c r="L55" s="4"/>
      <c r="M55" s="4"/>
      <c r="N55" s="197"/>
      <c r="O55" s="197"/>
      <c r="P55" s="15"/>
      <c r="Q55" s="14" t="str">
        <f>IF(H55="p",(IF(ISNUMBER(M55),IF(ISNUMBER(G55),(M55-G55)/ABS(G55),"NA"),"NA")),IF(H55="q",(IF(ISNUMBER(M55),IF(ISNUMBER(G55),(G55-M55)/ABS(M55),"NA"),"NA")),"NA"))</f>
        <v>NA</v>
      </c>
      <c r="R55" s="30" t="str">
        <f>IF(H55="p",(IF(ISNUMBER(M55),IF(ISNUMBER(L55),(M55-L55)/ABS(L55),"NA"),"NA")),IF(H55="q",(IF(ISNUMBER(M55),IF(ISNUMBER(L55),(L55-M55)/ABS(M55),"NA"),"NA")),"NA"))</f>
        <v>NA</v>
      </c>
      <c r="S55" s="81">
        <f>IF(OR(H55="p",H55="q"),COUNTIF(C55:D55,"Y"),0)</f>
        <v>0</v>
      </c>
      <c r="T55" s="33"/>
    </row>
    <row r="56" spans="1:20" s="1" customFormat="1" ht="18" hidden="1" customHeight="1" x14ac:dyDescent="0.2">
      <c r="A56" s="8"/>
      <c r="B56" s="20"/>
      <c r="C56" s="69"/>
      <c r="D56" s="19"/>
      <c r="E56" s="19"/>
      <c r="F56" s="19"/>
      <c r="G56" s="59"/>
      <c r="H56" s="59"/>
      <c r="I56" s="60"/>
      <c r="J56" s="60"/>
      <c r="K56" s="61"/>
      <c r="L56" s="61"/>
      <c r="M56" s="61"/>
      <c r="N56" s="293"/>
      <c r="O56" s="293"/>
      <c r="P56" s="9"/>
      <c r="Q56" s="10"/>
      <c r="R56" s="10"/>
      <c r="S56" s="46"/>
    </row>
    <row r="57" spans="1:20" s="1" customFormat="1" ht="30" hidden="1" customHeight="1" x14ac:dyDescent="0.2">
      <c r="A57" s="8"/>
      <c r="B57" s="20">
        <v>26</v>
      </c>
      <c r="C57" s="67"/>
      <c r="D57" s="82"/>
      <c r="E57" s="56"/>
      <c r="F57" s="57"/>
      <c r="G57" s="55"/>
      <c r="H57" s="58"/>
      <c r="I57" s="4"/>
      <c r="J57" s="4"/>
      <c r="K57" s="4"/>
      <c r="L57" s="4"/>
      <c r="M57" s="4"/>
      <c r="N57" s="197"/>
      <c r="O57" s="197"/>
      <c r="P57" s="15"/>
      <c r="Q57" s="14" t="str">
        <f>IF(H57="p",(IF(ISNUMBER(M57),IF(ISNUMBER(G57),(M57-G57)/ABS(G57),"NA"),"NA")),IF(H57="q",(IF(ISNUMBER(M57),IF(ISNUMBER(G57),(G57-M57)/ABS(M57),"NA"),"NA")),"NA"))</f>
        <v>NA</v>
      </c>
      <c r="R57" s="30" t="str">
        <f>IF(H57="p",(IF(ISNUMBER(M57),IF(ISNUMBER(L57),(M57-L57)/ABS(L57),"NA"),"NA")),IF(H57="q",(IF(ISNUMBER(M57),IF(ISNUMBER(L57),(L57-M57)/ABS(M57),"NA"),"NA")),"NA"))</f>
        <v>NA</v>
      </c>
      <c r="S57" s="81">
        <f>IF(OR(H57="p",H57="q"),COUNTIF(C57:D57,"Y"),0)</f>
        <v>0</v>
      </c>
      <c r="T57" s="33"/>
    </row>
    <row r="58" spans="1:20" s="1" customFormat="1" ht="18" hidden="1" customHeight="1" x14ac:dyDescent="0.2">
      <c r="A58" s="8"/>
      <c r="B58" s="20"/>
      <c r="C58" s="69"/>
      <c r="D58" s="19"/>
      <c r="E58" s="19"/>
      <c r="F58" s="19"/>
      <c r="G58" s="59"/>
      <c r="H58" s="59"/>
      <c r="I58" s="60"/>
      <c r="J58" s="60"/>
      <c r="K58" s="61"/>
      <c r="L58" s="61"/>
      <c r="M58" s="61"/>
      <c r="N58" s="293"/>
      <c r="O58" s="293"/>
      <c r="P58" s="9"/>
      <c r="Q58" s="10"/>
      <c r="R58" s="10"/>
      <c r="S58" s="46"/>
    </row>
    <row r="59" spans="1:20" s="1" customFormat="1" ht="30" hidden="1" customHeight="1" x14ac:dyDescent="0.2">
      <c r="A59" s="8"/>
      <c r="B59" s="20">
        <v>27</v>
      </c>
      <c r="C59" s="67"/>
      <c r="D59" s="82"/>
      <c r="E59" s="56"/>
      <c r="F59" s="57"/>
      <c r="G59" s="55"/>
      <c r="H59" s="58"/>
      <c r="I59" s="4"/>
      <c r="J59" s="4"/>
      <c r="K59" s="4"/>
      <c r="L59" s="4"/>
      <c r="M59" s="4"/>
      <c r="N59" s="197"/>
      <c r="O59" s="197"/>
      <c r="P59" s="15"/>
      <c r="Q59" s="14" t="str">
        <f>IF(H59="p",(IF(ISNUMBER(M59),IF(ISNUMBER(G59),(M59-G59)/ABS(G59),"NA"),"NA")),IF(H59="q",(IF(ISNUMBER(M59),IF(ISNUMBER(G59),(G59-M59)/ABS(M59),"NA"),"NA")),"NA"))</f>
        <v>NA</v>
      </c>
      <c r="R59" s="30" t="str">
        <f>IF(H59="p",(IF(ISNUMBER(M59),IF(ISNUMBER(L59),(M59-L59)/ABS(L59),"NA"),"NA")),IF(H59="q",(IF(ISNUMBER(M59),IF(ISNUMBER(L59),(L59-M59)/ABS(M59),"NA"),"NA")),"NA"))</f>
        <v>NA</v>
      </c>
      <c r="S59" s="81">
        <f>IF(OR(H59="p",H59="q"),COUNTIF(C59:D59,"Y"),0)</f>
        <v>0</v>
      </c>
      <c r="T59" s="33"/>
    </row>
    <row r="60" spans="1:20" s="1" customFormat="1" ht="18" hidden="1" customHeight="1" x14ac:dyDescent="0.2">
      <c r="A60" s="8"/>
      <c r="B60" s="20"/>
      <c r="C60" s="69"/>
      <c r="D60" s="19"/>
      <c r="E60" s="19"/>
      <c r="F60" s="19"/>
      <c r="G60" s="59"/>
      <c r="H60" s="59"/>
      <c r="I60" s="60"/>
      <c r="J60" s="60"/>
      <c r="K60" s="61"/>
      <c r="L60" s="61"/>
      <c r="M60" s="61"/>
      <c r="N60" s="293"/>
      <c r="O60" s="293"/>
      <c r="P60" s="9"/>
      <c r="Q60" s="10"/>
      <c r="R60" s="10"/>
      <c r="S60" s="46"/>
    </row>
    <row r="61" spans="1:20" s="1" customFormat="1" ht="30" hidden="1" customHeight="1" x14ac:dyDescent="0.2">
      <c r="A61" s="8"/>
      <c r="B61" s="20">
        <v>28</v>
      </c>
      <c r="C61" s="67"/>
      <c r="D61" s="82"/>
      <c r="E61" s="56"/>
      <c r="F61" s="57"/>
      <c r="G61" s="55"/>
      <c r="H61" s="58"/>
      <c r="I61" s="4"/>
      <c r="J61" s="4"/>
      <c r="K61" s="4"/>
      <c r="L61" s="4"/>
      <c r="M61" s="4"/>
      <c r="N61" s="197"/>
      <c r="O61" s="197"/>
      <c r="P61" s="15"/>
      <c r="Q61" s="14" t="str">
        <f>IF(H61="p",(IF(ISNUMBER(M61),IF(ISNUMBER(G61),(M61-G61)/ABS(G61),"NA"),"NA")),IF(H61="q",(IF(ISNUMBER(M61),IF(ISNUMBER(G61),(G61-M61)/ABS(M61),"NA"),"NA")),"NA"))</f>
        <v>NA</v>
      </c>
      <c r="R61" s="30" t="str">
        <f>IF(H61="p",(IF(ISNUMBER(M61),IF(ISNUMBER(L61),(M61-L61)/ABS(L61),"NA"),"NA")),IF(H61="q",(IF(ISNUMBER(M61),IF(ISNUMBER(L61),(L61-M61)/ABS(M61),"NA"),"NA")),"NA"))</f>
        <v>NA</v>
      </c>
      <c r="S61" s="81">
        <f>IF(OR(H61="p",H61="q"),COUNTIF(C61:D61,"Y"),0)</f>
        <v>0</v>
      </c>
      <c r="T61" s="33"/>
    </row>
    <row r="62" spans="1:20" s="1" customFormat="1" ht="18" hidden="1" customHeight="1" x14ac:dyDescent="0.2">
      <c r="A62" s="8"/>
      <c r="B62" s="20"/>
      <c r="C62" s="69"/>
      <c r="D62" s="19"/>
      <c r="E62" s="19"/>
      <c r="F62" s="19"/>
      <c r="G62" s="59"/>
      <c r="H62" s="59"/>
      <c r="I62" s="60"/>
      <c r="J62" s="60"/>
      <c r="K62" s="61"/>
      <c r="L62" s="61"/>
      <c r="M62" s="61"/>
      <c r="N62" s="293"/>
      <c r="O62" s="293"/>
      <c r="P62" s="9"/>
      <c r="Q62" s="10"/>
      <c r="R62" s="10"/>
      <c r="S62" s="46"/>
    </row>
    <row r="63" spans="1:20" s="1" customFormat="1" ht="30" hidden="1" customHeight="1" x14ac:dyDescent="0.2">
      <c r="A63" s="8"/>
      <c r="B63" s="20">
        <v>29</v>
      </c>
      <c r="C63" s="67"/>
      <c r="D63" s="82"/>
      <c r="E63" s="56"/>
      <c r="F63" s="57"/>
      <c r="G63" s="55"/>
      <c r="H63" s="58"/>
      <c r="I63" s="4"/>
      <c r="J63" s="4"/>
      <c r="K63" s="4"/>
      <c r="L63" s="4"/>
      <c r="M63" s="4"/>
      <c r="N63" s="197"/>
      <c r="O63" s="197"/>
      <c r="P63" s="15"/>
      <c r="Q63" s="14" t="str">
        <f>IF(H63="p",(IF(ISNUMBER(M63),IF(ISNUMBER(G63),(M63-G63)/ABS(G63),"NA"),"NA")),IF(H63="q",(IF(ISNUMBER(M63),IF(ISNUMBER(G63),(G63-M63)/ABS(M63),"NA"),"NA")),"NA"))</f>
        <v>NA</v>
      </c>
      <c r="R63" s="30" t="str">
        <f>IF(H63="p",(IF(ISNUMBER(M63),IF(ISNUMBER(L63),(M63-L63)/ABS(L63),"NA"),"NA")),IF(H63="q",(IF(ISNUMBER(M63),IF(ISNUMBER(L63),(L63-M63)/ABS(M63),"NA"),"NA")),"NA"))</f>
        <v>NA</v>
      </c>
      <c r="S63" s="81">
        <f>IF(OR(H63="p",H63="q"),COUNTIF(C63:D63,"Y"),0)</f>
        <v>0</v>
      </c>
      <c r="T63" s="33"/>
    </row>
    <row r="64" spans="1:20" s="1" customFormat="1" ht="18" hidden="1" customHeight="1" x14ac:dyDescent="0.2">
      <c r="A64" s="8"/>
      <c r="B64" s="20"/>
      <c r="C64" s="69"/>
      <c r="D64" s="19"/>
      <c r="E64" s="19"/>
      <c r="F64" s="19"/>
      <c r="G64" s="59"/>
      <c r="H64" s="59"/>
      <c r="I64" s="60"/>
      <c r="J64" s="60"/>
      <c r="K64" s="61"/>
      <c r="L64" s="61"/>
      <c r="M64" s="61"/>
      <c r="N64" s="293"/>
      <c r="O64" s="293"/>
      <c r="P64" s="9"/>
      <c r="Q64" s="10"/>
      <c r="R64" s="10"/>
      <c r="S64" s="46"/>
    </row>
    <row r="65" spans="1:20" s="1" customFormat="1" ht="30" hidden="1" customHeight="1" x14ac:dyDescent="0.2">
      <c r="A65" s="8"/>
      <c r="B65" s="20">
        <v>30</v>
      </c>
      <c r="C65" s="67"/>
      <c r="D65" s="82"/>
      <c r="E65" s="56"/>
      <c r="F65" s="57"/>
      <c r="G65" s="55"/>
      <c r="H65" s="58"/>
      <c r="I65" s="4"/>
      <c r="J65" s="4"/>
      <c r="K65" s="4"/>
      <c r="L65" s="4"/>
      <c r="M65" s="4"/>
      <c r="N65" s="197"/>
      <c r="O65" s="197"/>
      <c r="P65" s="15"/>
      <c r="Q65" s="14" t="str">
        <f>IF(H65="p",(IF(ISNUMBER(M65),IF(ISNUMBER(G65),(M65-G65)/ABS(G65),"NA"),"NA")),IF(H65="q",(IF(ISNUMBER(M65),IF(ISNUMBER(G65),(G65-M65)/ABS(M65),"NA"),"NA")),"NA"))</f>
        <v>NA</v>
      </c>
      <c r="R65" s="30" t="str">
        <f>IF(H65="p",(IF(ISNUMBER(M65),IF(ISNUMBER(L65),(M65-L65)/ABS(L65),"NA"),"NA")),IF(H65="q",(IF(ISNUMBER(M65),IF(ISNUMBER(L65),(L65-M65)/ABS(M65),"NA"),"NA")),"NA"))</f>
        <v>NA</v>
      </c>
      <c r="S65" s="81">
        <f>IF(OR(H65="p",H65="q"),COUNTIF(C65:D65,"Y"),0)</f>
        <v>0</v>
      </c>
      <c r="T65" s="33"/>
    </row>
    <row r="66" spans="1:20" s="1" customFormat="1" ht="18" hidden="1" customHeight="1" x14ac:dyDescent="0.2">
      <c r="A66" s="8"/>
      <c r="B66" s="16"/>
      <c r="C66" s="70"/>
      <c r="D66" s="64"/>
      <c r="E66" s="65"/>
      <c r="F66" s="65"/>
      <c r="G66" s="66"/>
      <c r="H66" s="66"/>
      <c r="I66" s="65"/>
      <c r="J66" s="65"/>
      <c r="K66" s="64"/>
      <c r="L66" s="64"/>
      <c r="M66" s="64"/>
      <c r="N66" s="64"/>
      <c r="O66" s="64"/>
      <c r="P66" s="3"/>
      <c r="Q66" s="3"/>
      <c r="R66" s="3"/>
      <c r="S66" s="46"/>
    </row>
    <row r="67" spans="1:20" x14ac:dyDescent="0.2">
      <c r="A67" s="11"/>
      <c r="B67" s="17"/>
      <c r="C67" s="17"/>
      <c r="D67" s="17"/>
      <c r="E67" s="17"/>
      <c r="F67" s="17"/>
      <c r="G67" s="17"/>
      <c r="H67" s="17"/>
      <c r="I67" s="17"/>
      <c r="J67" s="17"/>
      <c r="K67" s="17"/>
      <c r="L67" s="17"/>
      <c r="M67" s="17"/>
      <c r="N67" s="234"/>
      <c r="O67" s="234"/>
      <c r="P67" s="17"/>
      <c r="Q67" s="18"/>
      <c r="R67" s="18"/>
      <c r="S67" s="46"/>
    </row>
    <row r="68" spans="1:20" ht="6" customHeight="1" x14ac:dyDescent="0.2"/>
    <row r="69" spans="1:20" x14ac:dyDescent="0.2">
      <c r="C69" s="21" t="s">
        <v>17</v>
      </c>
      <c r="I69" s="21" t="s">
        <v>18</v>
      </c>
    </row>
    <row r="70" spans="1:20" x14ac:dyDescent="0.2">
      <c r="C70" s="135" t="s">
        <v>15</v>
      </c>
      <c r="D70" s="136" t="s">
        <v>16</v>
      </c>
      <c r="E70" s="137"/>
      <c r="F70" s="136"/>
      <c r="G70" s="12"/>
      <c r="I70" s="23"/>
      <c r="J70" s="22"/>
      <c r="K70" s="22"/>
      <c r="L70" s="22"/>
      <c r="M70" s="22"/>
      <c r="N70" s="410"/>
      <c r="O70" s="410"/>
    </row>
    <row r="71" spans="1:20" x14ac:dyDescent="0.2">
      <c r="C71" s="138" t="s">
        <v>4</v>
      </c>
      <c r="D71" s="136" t="s">
        <v>5</v>
      </c>
      <c r="E71" s="137"/>
      <c r="F71" s="136"/>
      <c r="G71" s="12"/>
      <c r="I71" s="24"/>
      <c r="J71" s="22"/>
      <c r="K71" s="22"/>
      <c r="L71" s="22"/>
      <c r="M71" s="22"/>
      <c r="N71" s="410"/>
      <c r="O71" s="410"/>
    </row>
    <row r="72" spans="1:20" x14ac:dyDescent="0.2">
      <c r="C72" s="139" t="s">
        <v>6</v>
      </c>
      <c r="D72" s="136" t="s">
        <v>7</v>
      </c>
      <c r="E72" s="140"/>
      <c r="F72" s="136"/>
      <c r="G72" s="12"/>
      <c r="I72" s="25"/>
      <c r="J72" s="22"/>
      <c r="K72" s="22"/>
      <c r="L72" s="22"/>
      <c r="M72" s="22"/>
      <c r="N72" s="410"/>
      <c r="O72" s="410"/>
    </row>
    <row r="73" spans="1:20" ht="15.75" x14ac:dyDescent="0.2">
      <c r="C73" s="141" t="s">
        <v>34</v>
      </c>
      <c r="D73" s="136" t="s">
        <v>12</v>
      </c>
      <c r="E73" s="142"/>
      <c r="F73" s="136"/>
      <c r="G73" s="12"/>
      <c r="I73" s="26"/>
      <c r="J73" s="22"/>
      <c r="K73" s="22"/>
      <c r="L73" s="22"/>
      <c r="M73" s="22"/>
      <c r="N73" s="410"/>
      <c r="O73" s="410"/>
    </row>
    <row r="74" spans="1:20" ht="15.75" x14ac:dyDescent="0.2">
      <c r="C74" s="143" t="s">
        <v>24</v>
      </c>
      <c r="D74" s="136" t="s">
        <v>19</v>
      </c>
      <c r="E74" s="144"/>
      <c r="F74" s="136"/>
      <c r="G74" s="12"/>
      <c r="I74" s="27"/>
      <c r="J74" s="22"/>
      <c r="K74" s="22"/>
      <c r="L74" s="22"/>
      <c r="M74" s="22"/>
      <c r="N74" s="410"/>
      <c r="O74" s="410"/>
    </row>
    <row r="75" spans="1:20" ht="15.75" x14ac:dyDescent="0.2">
      <c r="C75" s="145" t="s">
        <v>23</v>
      </c>
      <c r="D75" s="136" t="s">
        <v>20</v>
      </c>
      <c r="E75" s="146"/>
      <c r="F75" s="136"/>
      <c r="G75" s="12"/>
      <c r="I75" s="28"/>
      <c r="J75" s="22"/>
      <c r="K75" s="22"/>
      <c r="L75" s="22"/>
      <c r="M75" s="22"/>
      <c r="N75" s="410"/>
      <c r="O75" s="410"/>
    </row>
    <row r="76" spans="1:20" ht="15.75" x14ac:dyDescent="0.2">
      <c r="C76" s="147" t="s">
        <v>23</v>
      </c>
      <c r="D76" s="136" t="s">
        <v>63</v>
      </c>
      <c r="E76" s="146"/>
      <c r="F76" s="136"/>
      <c r="G76" s="13"/>
      <c r="I76" s="22"/>
      <c r="J76" s="22"/>
      <c r="K76" s="22"/>
      <c r="L76" s="22"/>
      <c r="M76" s="22"/>
      <c r="N76" s="410"/>
      <c r="O76" s="410"/>
    </row>
    <row r="77" spans="1:20" x14ac:dyDescent="0.2">
      <c r="E77" s="13"/>
      <c r="F77" s="13"/>
      <c r="G77" s="13"/>
    </row>
    <row r="78" spans="1:20" x14ac:dyDescent="0.2">
      <c r="E78" s="13"/>
      <c r="F78" s="13"/>
      <c r="G78" s="13"/>
    </row>
  </sheetData>
  <mergeCells count="2">
    <mergeCell ref="C1:H1"/>
    <mergeCell ref="B5:C5"/>
  </mergeCells>
  <conditionalFormatting sqref="I37:O43 I45:O51 I53:O59 I61:O65 I21:O21 I27:O35 I23:O25 I12:O19 O11 L7:O7 L9:O9">
    <cfRule type="beginsWith" dxfId="2535" priority="7493" operator="beginsWith" text="NA">
      <formula>LEFT(I7,LEN("NA"))="NA"</formula>
    </cfRule>
  </conditionalFormatting>
  <conditionalFormatting sqref="I27:O27 I31:O31 I33:O33 I23:O23 I35:O35 I37:O37 I39:O39 I41:O41 I43:O43 I45:O45 I47:O47 I49:O49 I51:O51 I53:O53 I55:O55 I57:O57 I59:O59 I61:O61 I63:O63 I65:O65 O11 I21:O21 I29:O29 I25:O25 I15:O15 I13:O13 I17:O17 I19:O19 L7:O7 L9:O9">
    <cfRule type="cellIs" dxfId="2534" priority="7492" operator="equal">
      <formula>"?"</formula>
    </cfRule>
  </conditionalFormatting>
  <conditionalFormatting sqref="C6:C10 C12:C66">
    <cfRule type="cellIs" dxfId="2533" priority="7490" operator="equal">
      <formula>"N"</formula>
    </cfRule>
    <cfRule type="cellIs" dxfId="2532" priority="7491" operator="equal">
      <formula>"Y"</formula>
    </cfRule>
  </conditionalFormatting>
  <conditionalFormatting sqref="H65 H63 H61 H59 H57 H55 H53 H51 H49 H47 H45 H43 H41 H39 H37 H35 H33 H31 H29 H27 H25 H23 H21 H19 H17 H15 H13 H9 H7">
    <cfRule type="cellIs" dxfId="2531" priority="7489" operator="equal">
      <formula>"q"</formula>
    </cfRule>
  </conditionalFormatting>
  <conditionalFormatting sqref="Q18:R18 Q28:R28 Q38:R38 Q46:R46 Q54:R54 Q62:R62 Q30:R30 Q32:R32 Q34:R34 Q40:R40 Q42:R42 Q48:R48 Q50:R50 Q56:R56 Q58:R58 Q64:R64">
    <cfRule type="cellIs" dxfId="2530" priority="3797" stopIfTrue="1" operator="lessThan">
      <formula>0</formula>
    </cfRule>
    <cfRule type="cellIs" dxfId="2529" priority="3798" stopIfTrue="1" operator="greaterThan">
      <formula>0</formula>
    </cfRule>
  </conditionalFormatting>
  <conditionalFormatting sqref="Q7:R7">
    <cfRule type="cellIs" dxfId="2528" priority="3794" stopIfTrue="1" operator="lessThan">
      <formula>0</formula>
    </cfRule>
    <cfRule type="cellIs" dxfId="2527" priority="3795" stopIfTrue="1" operator="greaterThan">
      <formula>0</formula>
    </cfRule>
  </conditionalFormatting>
  <conditionalFormatting sqref="Q7:R7">
    <cfRule type="cellIs" dxfId="2526" priority="3791" stopIfTrue="1" operator="lessThan">
      <formula>0</formula>
    </cfRule>
    <cfRule type="cellIs" dxfId="2525" priority="3792" stopIfTrue="1" operator="greaterThan">
      <formula>0</formula>
    </cfRule>
  </conditionalFormatting>
  <conditionalFormatting sqref="Q7:R7">
    <cfRule type="cellIs" dxfId="2524" priority="3788" stopIfTrue="1" operator="lessThan">
      <formula>0</formula>
    </cfRule>
    <cfRule type="cellIs" dxfId="2523" priority="3789" stopIfTrue="1" operator="greaterThan">
      <formula>0</formula>
    </cfRule>
  </conditionalFormatting>
  <conditionalFormatting sqref="Q7:R7">
    <cfRule type="cellIs" dxfId="2522" priority="3785" stopIfTrue="1" operator="lessThan">
      <formula>0</formula>
    </cfRule>
    <cfRule type="cellIs" dxfId="2521" priority="3786" stopIfTrue="1" operator="greaterThan">
      <formula>0</formula>
    </cfRule>
  </conditionalFormatting>
  <conditionalFormatting sqref="Q7:R7">
    <cfRule type="cellIs" dxfId="2520" priority="3782" stopIfTrue="1" operator="lessThan">
      <formula>0</formula>
    </cfRule>
    <cfRule type="cellIs" dxfId="2519" priority="3783" stopIfTrue="1" operator="greaterThan">
      <formula>0</formula>
    </cfRule>
  </conditionalFormatting>
  <conditionalFormatting sqref="Q7:R7">
    <cfRule type="cellIs" dxfId="2518" priority="3779" stopIfTrue="1" operator="lessThan">
      <formula>0</formula>
    </cfRule>
    <cfRule type="cellIs" dxfId="2517" priority="3780" stopIfTrue="1" operator="greaterThan">
      <formula>0</formula>
    </cfRule>
  </conditionalFormatting>
  <conditionalFormatting sqref="Q7:R7">
    <cfRule type="cellIs" dxfId="2516" priority="3776" stopIfTrue="1" operator="lessThan">
      <formula>0</formula>
    </cfRule>
    <cfRule type="cellIs" dxfId="2515" priority="3777" stopIfTrue="1" operator="greaterThan">
      <formula>0</formula>
    </cfRule>
  </conditionalFormatting>
  <conditionalFormatting sqref="Q7:R7">
    <cfRule type="cellIs" dxfId="2514" priority="3773" stopIfTrue="1" operator="lessThan">
      <formula>0</formula>
    </cfRule>
    <cfRule type="cellIs" dxfId="2513" priority="3774" stopIfTrue="1" operator="greaterThan">
      <formula>0</formula>
    </cfRule>
  </conditionalFormatting>
  <conditionalFormatting sqref="Q7:R7">
    <cfRule type="cellIs" dxfId="2512" priority="3770" stopIfTrue="1" operator="lessThan">
      <formula>0</formula>
    </cfRule>
    <cfRule type="cellIs" dxfId="2511" priority="3771" stopIfTrue="1" operator="greaterThan">
      <formula>0</formula>
    </cfRule>
  </conditionalFormatting>
  <conditionalFormatting sqref="Q7:R7">
    <cfRule type="cellIs" dxfId="2510" priority="3767" stopIfTrue="1" operator="lessThan">
      <formula>0</formula>
    </cfRule>
    <cfRule type="cellIs" dxfId="2509" priority="3768" stopIfTrue="1" operator="greaterThan">
      <formula>0</formula>
    </cfRule>
  </conditionalFormatting>
  <conditionalFormatting sqref="Q7:R7">
    <cfRule type="cellIs" dxfId="2508" priority="3764" stopIfTrue="1" operator="lessThan">
      <formula>0</formula>
    </cfRule>
    <cfRule type="cellIs" dxfId="2507" priority="3765" stopIfTrue="1" operator="greaterThan">
      <formula>0</formula>
    </cfRule>
  </conditionalFormatting>
  <conditionalFormatting sqref="Q7:R7">
    <cfRule type="cellIs" dxfId="2506" priority="3761" stopIfTrue="1" operator="lessThan">
      <formula>0</formula>
    </cfRule>
    <cfRule type="cellIs" dxfId="2505" priority="3762" stopIfTrue="1" operator="greaterThan">
      <formula>0</formula>
    </cfRule>
  </conditionalFormatting>
  <conditionalFormatting sqref="Q7:R7">
    <cfRule type="cellIs" dxfId="2504" priority="3758" stopIfTrue="1" operator="lessThan">
      <formula>0</formula>
    </cfRule>
    <cfRule type="cellIs" dxfId="2503" priority="3759" stopIfTrue="1" operator="greaterThan">
      <formula>0</formula>
    </cfRule>
  </conditionalFormatting>
  <conditionalFormatting sqref="Q7:R7">
    <cfRule type="cellIs" dxfId="2502" priority="3755" stopIfTrue="1" operator="lessThan">
      <formula>0</formula>
    </cfRule>
    <cfRule type="cellIs" dxfId="2501" priority="3756" stopIfTrue="1" operator="greaterThan">
      <formula>0</formula>
    </cfRule>
  </conditionalFormatting>
  <conditionalFormatting sqref="Q7:R7">
    <cfRule type="cellIs" dxfId="2500" priority="3752" stopIfTrue="1" operator="lessThan">
      <formula>0</formula>
    </cfRule>
    <cfRule type="cellIs" dxfId="2499" priority="3753" stopIfTrue="1" operator="greaterThan">
      <formula>0</formula>
    </cfRule>
  </conditionalFormatting>
  <conditionalFormatting sqref="Q7:R7">
    <cfRule type="cellIs" dxfId="2498" priority="3749" stopIfTrue="1" operator="lessThan">
      <formula>0</formula>
    </cfRule>
    <cfRule type="cellIs" dxfId="2497" priority="3750" stopIfTrue="1" operator="greaterThan">
      <formula>0</formula>
    </cfRule>
  </conditionalFormatting>
  <conditionalFormatting sqref="Q7:R7">
    <cfRule type="cellIs" dxfId="2496" priority="3746" stopIfTrue="1" operator="lessThan">
      <formula>0</formula>
    </cfRule>
    <cfRule type="cellIs" dxfId="2495" priority="3747" stopIfTrue="1" operator="greaterThan">
      <formula>0</formula>
    </cfRule>
  </conditionalFormatting>
  <conditionalFormatting sqref="Q7:R7">
    <cfRule type="cellIs" dxfId="2494" priority="3743" stopIfTrue="1" operator="lessThan">
      <formula>0</formula>
    </cfRule>
    <cfRule type="cellIs" dxfId="2493" priority="3744" stopIfTrue="1" operator="greaterThan">
      <formula>0</formula>
    </cfRule>
  </conditionalFormatting>
  <conditionalFormatting sqref="Q7:R7">
    <cfRule type="cellIs" dxfId="2492" priority="3740" stopIfTrue="1" operator="lessThan">
      <formula>0</formula>
    </cfRule>
    <cfRule type="cellIs" dxfId="2491" priority="3741" stopIfTrue="1" operator="greaterThan">
      <formula>0</formula>
    </cfRule>
  </conditionalFormatting>
  <conditionalFormatting sqref="Q7:R7">
    <cfRule type="cellIs" dxfId="2490" priority="3737" stopIfTrue="1" operator="lessThan">
      <formula>0</formula>
    </cfRule>
    <cfRule type="cellIs" dxfId="2489" priority="3738" stopIfTrue="1" operator="greaterThan">
      <formula>0</formula>
    </cfRule>
  </conditionalFormatting>
  <conditionalFormatting sqref="Q7:R7">
    <cfRule type="cellIs" dxfId="2488" priority="3734" stopIfTrue="1" operator="lessThan">
      <formula>0</formula>
    </cfRule>
    <cfRule type="cellIs" dxfId="2487" priority="3735" stopIfTrue="1" operator="greaterThan">
      <formula>0</formula>
    </cfRule>
  </conditionalFormatting>
  <conditionalFormatting sqref="Q7:R7">
    <cfRule type="cellIs" dxfId="2486" priority="3731" stopIfTrue="1" operator="lessThan">
      <formula>0</formula>
    </cfRule>
    <cfRule type="cellIs" dxfId="2485" priority="3732" stopIfTrue="1" operator="greaterThan">
      <formula>0</formula>
    </cfRule>
  </conditionalFormatting>
  <conditionalFormatting sqref="Q7:R7">
    <cfRule type="cellIs" dxfId="2484" priority="3728" stopIfTrue="1" operator="lessThan">
      <formula>0</formula>
    </cfRule>
    <cfRule type="cellIs" dxfId="2483" priority="3729" stopIfTrue="1" operator="greaterThan">
      <formula>0</formula>
    </cfRule>
  </conditionalFormatting>
  <conditionalFormatting sqref="Q7:R7">
    <cfRule type="cellIs" dxfId="2482" priority="3725" stopIfTrue="1" operator="lessThan">
      <formula>0</formula>
    </cfRule>
    <cfRule type="cellIs" dxfId="2481" priority="3726" stopIfTrue="1" operator="greaterThan">
      <formula>0</formula>
    </cfRule>
  </conditionalFormatting>
  <conditionalFormatting sqref="Q7:R7">
    <cfRule type="cellIs" dxfId="2480" priority="3722" stopIfTrue="1" operator="lessThan">
      <formula>0</formula>
    </cfRule>
    <cfRule type="cellIs" dxfId="2479" priority="3723" stopIfTrue="1" operator="greaterThan">
      <formula>0</formula>
    </cfRule>
  </conditionalFormatting>
  <conditionalFormatting sqref="Q7:R7">
    <cfRule type="cellIs" dxfId="2478" priority="3719" stopIfTrue="1" operator="lessThan">
      <formula>0</formula>
    </cfRule>
    <cfRule type="cellIs" dxfId="2477" priority="3720" stopIfTrue="1" operator="greaterThan">
      <formula>0</formula>
    </cfRule>
  </conditionalFormatting>
  <conditionalFormatting sqref="Q7:R7">
    <cfRule type="cellIs" dxfId="2476" priority="3716" stopIfTrue="1" operator="lessThan">
      <formula>0</formula>
    </cfRule>
    <cfRule type="cellIs" dxfId="2475" priority="3717" stopIfTrue="1" operator="greaterThan">
      <formula>0</formula>
    </cfRule>
  </conditionalFormatting>
  <conditionalFormatting sqref="Q7:R7">
    <cfRule type="cellIs" dxfId="2474" priority="3713" stopIfTrue="1" operator="lessThan">
      <formula>0</formula>
    </cfRule>
    <cfRule type="cellIs" dxfId="2473" priority="3714" stopIfTrue="1" operator="greaterThan">
      <formula>0</formula>
    </cfRule>
  </conditionalFormatting>
  <conditionalFormatting sqref="Q7:R7">
    <cfRule type="cellIs" dxfId="2472" priority="3710" stopIfTrue="1" operator="lessThan">
      <formula>0</formula>
    </cfRule>
    <cfRule type="cellIs" dxfId="2471" priority="3711" stopIfTrue="1" operator="greaterThan">
      <formula>0</formula>
    </cfRule>
  </conditionalFormatting>
  <conditionalFormatting sqref="Q7:R7">
    <cfRule type="cellIs" dxfId="2470" priority="3707" stopIfTrue="1" operator="lessThan">
      <formula>0</formula>
    </cfRule>
    <cfRule type="cellIs" dxfId="2469" priority="3708" stopIfTrue="1" operator="greaterThan">
      <formula>0</formula>
    </cfRule>
  </conditionalFormatting>
  <conditionalFormatting sqref="Q7:R7">
    <cfRule type="cellIs" dxfId="2468" priority="3704" stopIfTrue="1" operator="lessThan">
      <formula>0</formula>
    </cfRule>
    <cfRule type="cellIs" dxfId="2467" priority="3705" stopIfTrue="1" operator="greaterThan">
      <formula>0</formula>
    </cfRule>
  </conditionalFormatting>
  <conditionalFormatting sqref="Q7:R7">
    <cfRule type="cellIs" dxfId="2466" priority="3701" stopIfTrue="1" operator="lessThan">
      <formula>0</formula>
    </cfRule>
    <cfRule type="cellIs" dxfId="2465" priority="3702" stopIfTrue="1" operator="greaterThan">
      <formula>0</formula>
    </cfRule>
  </conditionalFormatting>
  <conditionalFormatting sqref="Q7:R7">
    <cfRule type="cellIs" dxfId="2464" priority="3698" stopIfTrue="1" operator="lessThan">
      <formula>0</formula>
    </cfRule>
    <cfRule type="cellIs" dxfId="2463" priority="3699" stopIfTrue="1" operator="greaterThan">
      <formula>0</formula>
    </cfRule>
  </conditionalFormatting>
  <conditionalFormatting sqref="Q7:R7">
    <cfRule type="cellIs" dxfId="2462" priority="3695" stopIfTrue="1" operator="lessThan">
      <formula>0</formula>
    </cfRule>
    <cfRule type="cellIs" dxfId="2461" priority="3696" stopIfTrue="1" operator="greaterThan">
      <formula>0</formula>
    </cfRule>
  </conditionalFormatting>
  <conditionalFormatting sqref="Q7:R7">
    <cfRule type="cellIs" dxfId="2460" priority="3692" stopIfTrue="1" operator="lessThan">
      <formula>0</formula>
    </cfRule>
    <cfRule type="cellIs" dxfId="2459" priority="3693" stopIfTrue="1" operator="greaterThan">
      <formula>0</formula>
    </cfRule>
  </conditionalFormatting>
  <conditionalFormatting sqref="Q7:R7">
    <cfRule type="cellIs" dxfId="2458" priority="3689" stopIfTrue="1" operator="lessThan">
      <formula>0</formula>
    </cfRule>
    <cfRule type="cellIs" dxfId="2457" priority="3690" stopIfTrue="1" operator="greaterThan">
      <formula>0</formula>
    </cfRule>
  </conditionalFormatting>
  <conditionalFormatting sqref="Q7:R7">
    <cfRule type="cellIs" dxfId="2456" priority="3686" stopIfTrue="1" operator="lessThan">
      <formula>0</formula>
    </cfRule>
    <cfRule type="cellIs" dxfId="2455" priority="3687" stopIfTrue="1" operator="greaterThan">
      <formula>0</formula>
    </cfRule>
  </conditionalFormatting>
  <conditionalFormatting sqref="Q7:R7">
    <cfRule type="cellIs" dxfId="2454" priority="3683" stopIfTrue="1" operator="lessThan">
      <formula>0</formula>
    </cfRule>
    <cfRule type="cellIs" dxfId="2453" priority="3684" stopIfTrue="1" operator="greaterThan">
      <formula>0</formula>
    </cfRule>
  </conditionalFormatting>
  <conditionalFormatting sqref="Q7:R7">
    <cfRule type="cellIs" dxfId="2452" priority="3680" stopIfTrue="1" operator="lessThan">
      <formula>0</formula>
    </cfRule>
    <cfRule type="cellIs" dxfId="2451" priority="3681" stopIfTrue="1" operator="greaterThan">
      <formula>0</formula>
    </cfRule>
  </conditionalFormatting>
  <conditionalFormatting sqref="Q7:R7">
    <cfRule type="cellIs" dxfId="2450" priority="3677" stopIfTrue="1" operator="lessThan">
      <formula>0</formula>
    </cfRule>
    <cfRule type="cellIs" dxfId="2449" priority="3678" stopIfTrue="1" operator="greaterThan">
      <formula>0</formula>
    </cfRule>
  </conditionalFormatting>
  <conditionalFormatting sqref="Q7:R7">
    <cfRule type="cellIs" dxfId="2448" priority="3674" stopIfTrue="1" operator="lessThan">
      <formula>0</formula>
    </cfRule>
    <cfRule type="cellIs" dxfId="2447" priority="3675" stopIfTrue="1" operator="greaterThan">
      <formula>0</formula>
    </cfRule>
  </conditionalFormatting>
  <conditionalFormatting sqref="Q7:R7">
    <cfRule type="cellIs" dxfId="2446" priority="3671" stopIfTrue="1" operator="lessThan">
      <formula>0</formula>
    </cfRule>
    <cfRule type="cellIs" dxfId="2445" priority="3672" stopIfTrue="1" operator="greaterThan">
      <formula>0</formula>
    </cfRule>
  </conditionalFormatting>
  <conditionalFormatting sqref="Q9:R9">
    <cfRule type="cellIs" dxfId="2444" priority="3668" stopIfTrue="1" operator="lessThan">
      <formula>0</formula>
    </cfRule>
    <cfRule type="cellIs" dxfId="2443" priority="3669" stopIfTrue="1" operator="greaterThan">
      <formula>0</formula>
    </cfRule>
  </conditionalFormatting>
  <conditionalFormatting sqref="Q9:R9">
    <cfRule type="cellIs" dxfId="2442" priority="3665" stopIfTrue="1" operator="lessThan">
      <formula>0</formula>
    </cfRule>
    <cfRule type="cellIs" dxfId="2441" priority="3666" stopIfTrue="1" operator="greaterThan">
      <formula>0</formula>
    </cfRule>
  </conditionalFormatting>
  <conditionalFormatting sqref="Q9:R9">
    <cfRule type="cellIs" dxfId="2440" priority="3662" stopIfTrue="1" operator="lessThan">
      <formula>0</formula>
    </cfRule>
    <cfRule type="cellIs" dxfId="2439" priority="3663" stopIfTrue="1" operator="greaterThan">
      <formula>0</formula>
    </cfRule>
  </conditionalFormatting>
  <conditionalFormatting sqref="Q9:R9">
    <cfRule type="cellIs" dxfId="2438" priority="3659" stopIfTrue="1" operator="lessThan">
      <formula>0</formula>
    </cfRule>
    <cfRule type="cellIs" dxfId="2437" priority="3660" stopIfTrue="1" operator="greaterThan">
      <formula>0</formula>
    </cfRule>
  </conditionalFormatting>
  <conditionalFormatting sqref="Q9:R9">
    <cfRule type="cellIs" dxfId="2436" priority="3656" stopIfTrue="1" operator="lessThan">
      <formula>0</formula>
    </cfRule>
    <cfRule type="cellIs" dxfId="2435" priority="3657" stopIfTrue="1" operator="greaterThan">
      <formula>0</formula>
    </cfRule>
  </conditionalFormatting>
  <conditionalFormatting sqref="Q9:R9">
    <cfRule type="cellIs" dxfId="2434" priority="3653" stopIfTrue="1" operator="lessThan">
      <formula>0</formula>
    </cfRule>
    <cfRule type="cellIs" dxfId="2433" priority="3654" stopIfTrue="1" operator="greaterThan">
      <formula>0</formula>
    </cfRule>
  </conditionalFormatting>
  <conditionalFormatting sqref="Q9:R9">
    <cfRule type="cellIs" dxfId="2432" priority="3650" stopIfTrue="1" operator="lessThan">
      <formula>0</formula>
    </cfRule>
    <cfRule type="cellIs" dxfId="2431" priority="3651" stopIfTrue="1" operator="greaterThan">
      <formula>0</formula>
    </cfRule>
  </conditionalFormatting>
  <conditionalFormatting sqref="Q9:R9">
    <cfRule type="cellIs" dxfId="2430" priority="3647" stopIfTrue="1" operator="lessThan">
      <formula>0</formula>
    </cfRule>
    <cfRule type="cellIs" dxfId="2429" priority="3648" stopIfTrue="1" operator="greaterThan">
      <formula>0</formula>
    </cfRule>
  </conditionalFormatting>
  <conditionalFormatting sqref="Q9:R9">
    <cfRule type="cellIs" dxfId="2428" priority="3644" stopIfTrue="1" operator="lessThan">
      <formula>0</formula>
    </cfRule>
    <cfRule type="cellIs" dxfId="2427" priority="3645" stopIfTrue="1" operator="greaterThan">
      <formula>0</formula>
    </cfRule>
  </conditionalFormatting>
  <conditionalFormatting sqref="Q9:R9">
    <cfRule type="cellIs" dxfId="2426" priority="3641" stopIfTrue="1" operator="lessThan">
      <formula>0</formula>
    </cfRule>
    <cfRule type="cellIs" dxfId="2425" priority="3642" stopIfTrue="1" operator="greaterThan">
      <formula>0</formula>
    </cfRule>
  </conditionalFormatting>
  <conditionalFormatting sqref="Q9:R9">
    <cfRule type="cellIs" dxfId="2424" priority="3638" stopIfTrue="1" operator="lessThan">
      <formula>0</formula>
    </cfRule>
    <cfRule type="cellIs" dxfId="2423" priority="3639" stopIfTrue="1" operator="greaterThan">
      <formula>0</formula>
    </cfRule>
  </conditionalFormatting>
  <conditionalFormatting sqref="Q9:R9">
    <cfRule type="cellIs" dxfId="2422" priority="3635" stopIfTrue="1" operator="lessThan">
      <formula>0</formula>
    </cfRule>
    <cfRule type="cellIs" dxfId="2421" priority="3636" stopIfTrue="1" operator="greaterThan">
      <formula>0</formula>
    </cfRule>
  </conditionalFormatting>
  <conditionalFormatting sqref="Q9:R9">
    <cfRule type="cellIs" dxfId="2420" priority="3632" stopIfTrue="1" operator="lessThan">
      <formula>0</formula>
    </cfRule>
    <cfRule type="cellIs" dxfId="2419" priority="3633" stopIfTrue="1" operator="greaterThan">
      <formula>0</formula>
    </cfRule>
  </conditionalFormatting>
  <conditionalFormatting sqref="Q9:R9">
    <cfRule type="cellIs" dxfId="2418" priority="3629" stopIfTrue="1" operator="lessThan">
      <formula>0</formula>
    </cfRule>
    <cfRule type="cellIs" dxfId="2417" priority="3630" stopIfTrue="1" operator="greaterThan">
      <formula>0</formula>
    </cfRule>
  </conditionalFormatting>
  <conditionalFormatting sqref="Q9:R9">
    <cfRule type="cellIs" dxfId="2416" priority="3626" stopIfTrue="1" operator="lessThan">
      <formula>0</formula>
    </cfRule>
    <cfRule type="cellIs" dxfId="2415" priority="3627" stopIfTrue="1" operator="greaterThan">
      <formula>0</formula>
    </cfRule>
  </conditionalFormatting>
  <conditionalFormatting sqref="Q9:R9">
    <cfRule type="cellIs" dxfId="2414" priority="3623" stopIfTrue="1" operator="lessThan">
      <formula>0</formula>
    </cfRule>
    <cfRule type="cellIs" dxfId="2413" priority="3624" stopIfTrue="1" operator="greaterThan">
      <formula>0</formula>
    </cfRule>
  </conditionalFormatting>
  <conditionalFormatting sqref="Q9:R9">
    <cfRule type="cellIs" dxfId="2412" priority="3620" stopIfTrue="1" operator="lessThan">
      <formula>0</formula>
    </cfRule>
    <cfRule type="cellIs" dxfId="2411" priority="3621" stopIfTrue="1" operator="greaterThan">
      <formula>0</formula>
    </cfRule>
  </conditionalFormatting>
  <conditionalFormatting sqref="Q9:R9">
    <cfRule type="cellIs" dxfId="2410" priority="3617" stopIfTrue="1" operator="lessThan">
      <formula>0</formula>
    </cfRule>
    <cfRule type="cellIs" dxfId="2409" priority="3618" stopIfTrue="1" operator="greaterThan">
      <formula>0</formula>
    </cfRule>
  </conditionalFormatting>
  <conditionalFormatting sqref="Q9:R9">
    <cfRule type="cellIs" dxfId="2408" priority="3614" stopIfTrue="1" operator="lessThan">
      <formula>0</formula>
    </cfRule>
    <cfRule type="cellIs" dxfId="2407" priority="3615" stopIfTrue="1" operator="greaterThan">
      <formula>0</formula>
    </cfRule>
  </conditionalFormatting>
  <conditionalFormatting sqref="Q9:R9">
    <cfRule type="cellIs" dxfId="2406" priority="3611" stopIfTrue="1" operator="lessThan">
      <formula>0</formula>
    </cfRule>
    <cfRule type="cellIs" dxfId="2405" priority="3612" stopIfTrue="1" operator="greaterThan">
      <formula>0</formula>
    </cfRule>
  </conditionalFormatting>
  <conditionalFormatting sqref="Q9:R9">
    <cfRule type="cellIs" dxfId="2404" priority="3608" stopIfTrue="1" operator="lessThan">
      <formula>0</formula>
    </cfRule>
    <cfRule type="cellIs" dxfId="2403" priority="3609" stopIfTrue="1" operator="greaterThan">
      <formula>0</formula>
    </cfRule>
  </conditionalFormatting>
  <conditionalFormatting sqref="Q9:R9">
    <cfRule type="cellIs" dxfId="2402" priority="3605" stopIfTrue="1" operator="lessThan">
      <formula>0</formula>
    </cfRule>
    <cfRule type="cellIs" dxfId="2401" priority="3606" stopIfTrue="1" operator="greaterThan">
      <formula>0</formula>
    </cfRule>
  </conditionalFormatting>
  <conditionalFormatting sqref="Q9:R9">
    <cfRule type="cellIs" dxfId="2400" priority="3602" stopIfTrue="1" operator="lessThan">
      <formula>0</formula>
    </cfRule>
    <cfRule type="cellIs" dxfId="2399" priority="3603" stopIfTrue="1" operator="greaterThan">
      <formula>0</formula>
    </cfRule>
  </conditionalFormatting>
  <conditionalFormatting sqref="Q9:R9">
    <cfRule type="cellIs" dxfId="2398" priority="3599" stopIfTrue="1" operator="lessThan">
      <formula>0</formula>
    </cfRule>
    <cfRule type="cellIs" dxfId="2397" priority="3600" stopIfTrue="1" operator="greaterThan">
      <formula>0</formula>
    </cfRule>
  </conditionalFormatting>
  <conditionalFormatting sqref="Q9:R9">
    <cfRule type="cellIs" dxfId="2396" priority="3596" stopIfTrue="1" operator="lessThan">
      <formula>0</formula>
    </cfRule>
    <cfRule type="cellIs" dxfId="2395" priority="3597" stopIfTrue="1" operator="greaterThan">
      <formula>0</formula>
    </cfRule>
  </conditionalFormatting>
  <conditionalFormatting sqref="Q9:R9">
    <cfRule type="cellIs" dxfId="2394" priority="3593" stopIfTrue="1" operator="lessThan">
      <formula>0</formula>
    </cfRule>
    <cfRule type="cellIs" dxfId="2393" priority="3594" stopIfTrue="1" operator="greaterThan">
      <formula>0</formula>
    </cfRule>
  </conditionalFormatting>
  <conditionalFormatting sqref="Q9:R9">
    <cfRule type="cellIs" dxfId="2392" priority="3590" stopIfTrue="1" operator="lessThan">
      <formula>0</formula>
    </cfRule>
    <cfRule type="cellIs" dxfId="2391" priority="3591" stopIfTrue="1" operator="greaterThan">
      <formula>0</formula>
    </cfRule>
  </conditionalFormatting>
  <conditionalFormatting sqref="Q9:R9">
    <cfRule type="cellIs" dxfId="2390" priority="3587" stopIfTrue="1" operator="lessThan">
      <formula>0</formula>
    </cfRule>
    <cfRule type="cellIs" dxfId="2389" priority="3588" stopIfTrue="1" operator="greaterThan">
      <formula>0</formula>
    </cfRule>
  </conditionalFormatting>
  <conditionalFormatting sqref="Q9:R9">
    <cfRule type="cellIs" dxfId="2388" priority="3584" stopIfTrue="1" operator="lessThan">
      <formula>0</formula>
    </cfRule>
    <cfRule type="cellIs" dxfId="2387" priority="3585" stopIfTrue="1" operator="greaterThan">
      <formula>0</formula>
    </cfRule>
  </conditionalFormatting>
  <conditionalFormatting sqref="Q9:R9">
    <cfRule type="cellIs" dxfId="2386" priority="3581" stopIfTrue="1" operator="lessThan">
      <formula>0</formula>
    </cfRule>
    <cfRule type="cellIs" dxfId="2385" priority="3582" stopIfTrue="1" operator="greaterThan">
      <formula>0</formula>
    </cfRule>
  </conditionalFormatting>
  <conditionalFormatting sqref="Q9:R9">
    <cfRule type="cellIs" dxfId="2384" priority="3578" stopIfTrue="1" operator="lessThan">
      <formula>0</formula>
    </cfRule>
    <cfRule type="cellIs" dxfId="2383" priority="3579" stopIfTrue="1" operator="greaterThan">
      <formula>0</formula>
    </cfRule>
  </conditionalFormatting>
  <conditionalFormatting sqref="Q9:R9">
    <cfRule type="cellIs" dxfId="2382" priority="3575" stopIfTrue="1" operator="lessThan">
      <formula>0</formula>
    </cfRule>
    <cfRule type="cellIs" dxfId="2381" priority="3576" stopIfTrue="1" operator="greaterThan">
      <formula>0</formula>
    </cfRule>
  </conditionalFormatting>
  <conditionalFormatting sqref="Q9:R9">
    <cfRule type="cellIs" dxfId="2380" priority="3572" stopIfTrue="1" operator="lessThan">
      <formula>0</formula>
    </cfRule>
    <cfRule type="cellIs" dxfId="2379" priority="3573" stopIfTrue="1" operator="greaterThan">
      <formula>0</formula>
    </cfRule>
  </conditionalFormatting>
  <conditionalFormatting sqref="Q9:R9">
    <cfRule type="cellIs" dxfId="2378" priority="3569" stopIfTrue="1" operator="lessThan">
      <formula>0</formula>
    </cfRule>
    <cfRule type="cellIs" dxfId="2377" priority="3570" stopIfTrue="1" operator="greaterThan">
      <formula>0</formula>
    </cfRule>
  </conditionalFormatting>
  <conditionalFormatting sqref="Q9:R9">
    <cfRule type="cellIs" dxfId="2376" priority="3566" stopIfTrue="1" operator="lessThan">
      <formula>0</formula>
    </cfRule>
    <cfRule type="cellIs" dxfId="2375" priority="3567" stopIfTrue="1" operator="greaterThan">
      <formula>0</formula>
    </cfRule>
  </conditionalFormatting>
  <conditionalFormatting sqref="Q9:R9">
    <cfRule type="cellIs" dxfId="2374" priority="3563" stopIfTrue="1" operator="lessThan">
      <formula>0</formula>
    </cfRule>
    <cfRule type="cellIs" dxfId="2373" priority="3564" stopIfTrue="1" operator="greaterThan">
      <formula>0</formula>
    </cfRule>
  </conditionalFormatting>
  <conditionalFormatting sqref="Q9:R9">
    <cfRule type="cellIs" dxfId="2372" priority="3560" stopIfTrue="1" operator="lessThan">
      <formula>0</formula>
    </cfRule>
    <cfRule type="cellIs" dxfId="2371" priority="3561" stopIfTrue="1" operator="greaterThan">
      <formula>0</formula>
    </cfRule>
  </conditionalFormatting>
  <conditionalFormatting sqref="Q9:R9">
    <cfRule type="cellIs" dxfId="2370" priority="3557" stopIfTrue="1" operator="lessThan">
      <formula>0</formula>
    </cfRule>
    <cfRule type="cellIs" dxfId="2369" priority="3558" stopIfTrue="1" operator="greaterThan">
      <formula>0</formula>
    </cfRule>
  </conditionalFormatting>
  <conditionalFormatting sqref="Q9:R9">
    <cfRule type="cellIs" dxfId="2368" priority="3554" stopIfTrue="1" operator="lessThan">
      <formula>0</formula>
    </cfRule>
    <cfRule type="cellIs" dxfId="2367" priority="3555" stopIfTrue="1" operator="greaterThan">
      <formula>0</formula>
    </cfRule>
  </conditionalFormatting>
  <conditionalFormatting sqref="Q9:R9">
    <cfRule type="cellIs" dxfId="2366" priority="3551" stopIfTrue="1" operator="lessThan">
      <formula>0</formula>
    </cfRule>
    <cfRule type="cellIs" dxfId="2365" priority="3552" stopIfTrue="1" operator="greaterThan">
      <formula>0</formula>
    </cfRule>
  </conditionalFormatting>
  <conditionalFormatting sqref="Q9:R9">
    <cfRule type="cellIs" dxfId="2364" priority="3548" stopIfTrue="1" operator="lessThan">
      <formula>0</formula>
    </cfRule>
    <cfRule type="cellIs" dxfId="2363" priority="3549" stopIfTrue="1" operator="greaterThan">
      <formula>0</formula>
    </cfRule>
  </conditionalFormatting>
  <conditionalFormatting sqref="Q9:R9">
    <cfRule type="cellIs" dxfId="2362" priority="3545" stopIfTrue="1" operator="lessThan">
      <formula>0</formula>
    </cfRule>
    <cfRule type="cellIs" dxfId="2361" priority="3546" stopIfTrue="1" operator="greaterThan">
      <formula>0</formula>
    </cfRule>
  </conditionalFormatting>
  <conditionalFormatting sqref="Q11:R11">
    <cfRule type="cellIs" dxfId="2360" priority="3542" stopIfTrue="1" operator="lessThan">
      <formula>0</formula>
    </cfRule>
    <cfRule type="cellIs" dxfId="2359" priority="3543" stopIfTrue="1" operator="greaterThan">
      <formula>0</formula>
    </cfRule>
  </conditionalFormatting>
  <conditionalFormatting sqref="Q11:R11">
    <cfRule type="cellIs" dxfId="2358" priority="3539" stopIfTrue="1" operator="lessThan">
      <formula>0</formula>
    </cfRule>
    <cfRule type="cellIs" dxfId="2357" priority="3540" stopIfTrue="1" operator="greaterThan">
      <formula>0</formula>
    </cfRule>
  </conditionalFormatting>
  <conditionalFormatting sqref="Q11:R11">
    <cfRule type="cellIs" dxfId="2356" priority="3536" stopIfTrue="1" operator="lessThan">
      <formula>0</formula>
    </cfRule>
    <cfRule type="cellIs" dxfId="2355" priority="3537" stopIfTrue="1" operator="greaterThan">
      <formula>0</formula>
    </cfRule>
  </conditionalFormatting>
  <conditionalFormatting sqref="Q11:R11">
    <cfRule type="cellIs" dxfId="2354" priority="3533" stopIfTrue="1" operator="lessThan">
      <formula>0</formula>
    </cfRule>
    <cfRule type="cellIs" dxfId="2353" priority="3534" stopIfTrue="1" operator="greaterThan">
      <formula>0</formula>
    </cfRule>
  </conditionalFormatting>
  <conditionalFormatting sqref="Q11:R11">
    <cfRule type="cellIs" dxfId="2352" priority="3530" stopIfTrue="1" operator="lessThan">
      <formula>0</formula>
    </cfRule>
    <cfRule type="cellIs" dxfId="2351" priority="3531" stopIfTrue="1" operator="greaterThan">
      <formula>0</formula>
    </cfRule>
  </conditionalFormatting>
  <conditionalFormatting sqref="Q11:R11">
    <cfRule type="cellIs" dxfId="2350" priority="3527" stopIfTrue="1" operator="lessThan">
      <formula>0</formula>
    </cfRule>
    <cfRule type="cellIs" dxfId="2349" priority="3528" stopIfTrue="1" operator="greaterThan">
      <formula>0</formula>
    </cfRule>
  </conditionalFormatting>
  <conditionalFormatting sqref="Q11:R11">
    <cfRule type="cellIs" dxfId="2348" priority="3524" stopIfTrue="1" operator="lessThan">
      <formula>0</formula>
    </cfRule>
    <cfRule type="cellIs" dxfId="2347" priority="3525" stopIfTrue="1" operator="greaterThan">
      <formula>0</formula>
    </cfRule>
  </conditionalFormatting>
  <conditionalFormatting sqref="Q11:R11">
    <cfRule type="cellIs" dxfId="2346" priority="3521" stopIfTrue="1" operator="lessThan">
      <formula>0</formula>
    </cfRule>
    <cfRule type="cellIs" dxfId="2345" priority="3522" stopIfTrue="1" operator="greaterThan">
      <formula>0</formula>
    </cfRule>
  </conditionalFormatting>
  <conditionalFormatting sqref="Q11:R11">
    <cfRule type="cellIs" dxfId="2344" priority="3518" stopIfTrue="1" operator="lessThan">
      <formula>0</formula>
    </cfRule>
    <cfRule type="cellIs" dxfId="2343" priority="3519" stopIfTrue="1" operator="greaterThan">
      <formula>0</formula>
    </cfRule>
  </conditionalFormatting>
  <conditionalFormatting sqref="Q11:R11">
    <cfRule type="cellIs" dxfId="2342" priority="3515" stopIfTrue="1" operator="lessThan">
      <formula>0</formula>
    </cfRule>
    <cfRule type="cellIs" dxfId="2341" priority="3516" stopIfTrue="1" operator="greaterThan">
      <formula>0</formula>
    </cfRule>
  </conditionalFormatting>
  <conditionalFormatting sqref="Q11:R11">
    <cfRule type="cellIs" dxfId="2340" priority="3512" stopIfTrue="1" operator="lessThan">
      <formula>0</formula>
    </cfRule>
    <cfRule type="cellIs" dxfId="2339" priority="3513" stopIfTrue="1" operator="greaterThan">
      <formula>0</formula>
    </cfRule>
  </conditionalFormatting>
  <conditionalFormatting sqref="Q11:R11">
    <cfRule type="cellIs" dxfId="2338" priority="3509" stopIfTrue="1" operator="lessThan">
      <formula>0</formula>
    </cfRule>
    <cfRule type="cellIs" dxfId="2337" priority="3510" stopIfTrue="1" operator="greaterThan">
      <formula>0</formula>
    </cfRule>
  </conditionalFormatting>
  <conditionalFormatting sqref="Q11:R11">
    <cfRule type="cellIs" dxfId="2336" priority="3506" stopIfTrue="1" operator="lessThan">
      <formula>0</formula>
    </cfRule>
    <cfRule type="cellIs" dxfId="2335" priority="3507" stopIfTrue="1" operator="greaterThan">
      <formula>0</formula>
    </cfRule>
  </conditionalFormatting>
  <conditionalFormatting sqref="Q11:R11">
    <cfRule type="cellIs" dxfId="2334" priority="3503" stopIfTrue="1" operator="lessThan">
      <formula>0</formula>
    </cfRule>
    <cfRule type="cellIs" dxfId="2333" priority="3504" stopIfTrue="1" operator="greaterThan">
      <formula>0</formula>
    </cfRule>
  </conditionalFormatting>
  <conditionalFormatting sqref="Q11:R11">
    <cfRule type="cellIs" dxfId="2332" priority="3500" stopIfTrue="1" operator="lessThan">
      <formula>0</formula>
    </cfRule>
    <cfRule type="cellIs" dxfId="2331" priority="3501" stopIfTrue="1" operator="greaterThan">
      <formula>0</formula>
    </cfRule>
  </conditionalFormatting>
  <conditionalFormatting sqref="Q11:R11">
    <cfRule type="cellIs" dxfId="2330" priority="3497" stopIfTrue="1" operator="lessThan">
      <formula>0</formula>
    </cfRule>
    <cfRule type="cellIs" dxfId="2329" priority="3498" stopIfTrue="1" operator="greaterThan">
      <formula>0</formula>
    </cfRule>
  </conditionalFormatting>
  <conditionalFormatting sqref="Q11:R11">
    <cfRule type="cellIs" dxfId="2328" priority="3494" stopIfTrue="1" operator="lessThan">
      <formula>0</formula>
    </cfRule>
    <cfRule type="cellIs" dxfId="2327" priority="3495" stopIfTrue="1" operator="greaterThan">
      <formula>0</formula>
    </cfRule>
  </conditionalFormatting>
  <conditionalFormatting sqref="Q11:R11">
    <cfRule type="cellIs" dxfId="2326" priority="3491" stopIfTrue="1" operator="lessThan">
      <formula>0</formula>
    </cfRule>
    <cfRule type="cellIs" dxfId="2325" priority="3492" stopIfTrue="1" operator="greaterThan">
      <formula>0</formula>
    </cfRule>
  </conditionalFormatting>
  <conditionalFormatting sqref="Q11:R11">
    <cfRule type="cellIs" dxfId="2324" priority="3488" stopIfTrue="1" operator="lessThan">
      <formula>0</formula>
    </cfRule>
    <cfRule type="cellIs" dxfId="2323" priority="3489" stopIfTrue="1" operator="greaterThan">
      <formula>0</formula>
    </cfRule>
  </conditionalFormatting>
  <conditionalFormatting sqref="Q11:R11">
    <cfRule type="cellIs" dxfId="2322" priority="3485" stopIfTrue="1" operator="lessThan">
      <formula>0</formula>
    </cfRule>
    <cfRule type="cellIs" dxfId="2321" priority="3486" stopIfTrue="1" operator="greaterThan">
      <formula>0</formula>
    </cfRule>
  </conditionalFormatting>
  <conditionalFormatting sqref="Q11:R11">
    <cfRule type="cellIs" dxfId="2320" priority="3482" stopIfTrue="1" operator="lessThan">
      <formula>0</formula>
    </cfRule>
    <cfRule type="cellIs" dxfId="2319" priority="3483" stopIfTrue="1" operator="greaterThan">
      <formula>0</formula>
    </cfRule>
  </conditionalFormatting>
  <conditionalFormatting sqref="Q11:R11">
    <cfRule type="cellIs" dxfId="2318" priority="3479" stopIfTrue="1" operator="lessThan">
      <formula>0</formula>
    </cfRule>
    <cfRule type="cellIs" dxfId="2317" priority="3480" stopIfTrue="1" operator="greaterThan">
      <formula>0</formula>
    </cfRule>
  </conditionalFormatting>
  <conditionalFormatting sqref="Q11:R11">
    <cfRule type="cellIs" dxfId="2316" priority="3476" stopIfTrue="1" operator="lessThan">
      <formula>0</formula>
    </cfRule>
    <cfRule type="cellIs" dxfId="2315" priority="3477" stopIfTrue="1" operator="greaterThan">
      <formula>0</formula>
    </cfRule>
  </conditionalFormatting>
  <conditionalFormatting sqref="Q11:R11">
    <cfRule type="cellIs" dxfId="2314" priority="3473" stopIfTrue="1" operator="lessThan">
      <formula>0</formula>
    </cfRule>
    <cfRule type="cellIs" dxfId="2313" priority="3474" stopIfTrue="1" operator="greaterThan">
      <formula>0</formula>
    </cfRule>
  </conditionalFormatting>
  <conditionalFormatting sqref="Q11:R11">
    <cfRule type="cellIs" dxfId="2312" priority="3470" stopIfTrue="1" operator="lessThan">
      <formula>0</formula>
    </cfRule>
    <cfRule type="cellIs" dxfId="2311" priority="3471" stopIfTrue="1" operator="greaterThan">
      <formula>0</formula>
    </cfRule>
  </conditionalFormatting>
  <conditionalFormatting sqref="Q11:R11">
    <cfRule type="cellIs" dxfId="2310" priority="3467" stopIfTrue="1" operator="lessThan">
      <formula>0</formula>
    </cfRule>
    <cfRule type="cellIs" dxfId="2309" priority="3468" stopIfTrue="1" operator="greaterThan">
      <formula>0</formula>
    </cfRule>
  </conditionalFormatting>
  <conditionalFormatting sqref="Q11:R11">
    <cfRule type="cellIs" dxfId="2308" priority="3464" stopIfTrue="1" operator="lessThan">
      <formula>0</formula>
    </cfRule>
    <cfRule type="cellIs" dxfId="2307" priority="3465" stopIfTrue="1" operator="greaterThan">
      <formula>0</formula>
    </cfRule>
  </conditionalFormatting>
  <conditionalFormatting sqref="Q11:R11">
    <cfRule type="cellIs" dxfId="2306" priority="3461" stopIfTrue="1" operator="lessThan">
      <formula>0</formula>
    </cfRule>
    <cfRule type="cellIs" dxfId="2305" priority="3462" stopIfTrue="1" operator="greaterThan">
      <formula>0</formula>
    </cfRule>
  </conditionalFormatting>
  <conditionalFormatting sqref="Q11:R11">
    <cfRule type="cellIs" dxfId="2304" priority="3458" stopIfTrue="1" operator="lessThan">
      <formula>0</formula>
    </cfRule>
    <cfRule type="cellIs" dxfId="2303" priority="3459" stopIfTrue="1" operator="greaterThan">
      <formula>0</formula>
    </cfRule>
  </conditionalFormatting>
  <conditionalFormatting sqref="Q11:R11">
    <cfRule type="cellIs" dxfId="2302" priority="3455" stopIfTrue="1" operator="lessThan">
      <formula>0</formula>
    </cfRule>
    <cfRule type="cellIs" dxfId="2301" priority="3456" stopIfTrue="1" operator="greaterThan">
      <formula>0</formula>
    </cfRule>
  </conditionalFormatting>
  <conditionalFormatting sqref="Q11:R11">
    <cfRule type="cellIs" dxfId="2300" priority="3452" stopIfTrue="1" operator="lessThan">
      <formula>0</formula>
    </cfRule>
    <cfRule type="cellIs" dxfId="2299" priority="3453" stopIfTrue="1" operator="greaterThan">
      <formula>0</formula>
    </cfRule>
  </conditionalFormatting>
  <conditionalFormatting sqref="Q11:R11">
    <cfRule type="cellIs" dxfId="2298" priority="3449" stopIfTrue="1" operator="lessThan">
      <formula>0</formula>
    </cfRule>
    <cfRule type="cellIs" dxfId="2297" priority="3450" stopIfTrue="1" operator="greaterThan">
      <formula>0</formula>
    </cfRule>
  </conditionalFormatting>
  <conditionalFormatting sqref="Q11:R11">
    <cfRule type="cellIs" dxfId="2296" priority="3446" stopIfTrue="1" operator="lessThan">
      <formula>0</formula>
    </cfRule>
    <cfRule type="cellIs" dxfId="2295" priority="3447" stopIfTrue="1" operator="greaterThan">
      <formula>0</formula>
    </cfRule>
  </conditionalFormatting>
  <conditionalFormatting sqref="Q11:R11">
    <cfRule type="cellIs" dxfId="2294" priority="3443" stopIfTrue="1" operator="lessThan">
      <formula>0</formula>
    </cfRule>
    <cfRule type="cellIs" dxfId="2293" priority="3444" stopIfTrue="1" operator="greaterThan">
      <formula>0</formula>
    </cfRule>
  </conditionalFormatting>
  <conditionalFormatting sqref="Q11:R11">
    <cfRule type="cellIs" dxfId="2292" priority="3440" stopIfTrue="1" operator="lessThan">
      <formula>0</formula>
    </cfRule>
    <cfRule type="cellIs" dxfId="2291" priority="3441" stopIfTrue="1" operator="greaterThan">
      <formula>0</formula>
    </cfRule>
  </conditionalFormatting>
  <conditionalFormatting sqref="Q11:R11">
    <cfRule type="cellIs" dxfId="2290" priority="3437" stopIfTrue="1" operator="lessThan">
      <formula>0</formula>
    </cfRule>
    <cfRule type="cellIs" dxfId="2289" priority="3438" stopIfTrue="1" operator="greaterThan">
      <formula>0</formula>
    </cfRule>
  </conditionalFormatting>
  <conditionalFormatting sqref="Q11:R11">
    <cfRule type="cellIs" dxfId="2288" priority="3434" stopIfTrue="1" operator="lessThan">
      <formula>0</formula>
    </cfRule>
    <cfRule type="cellIs" dxfId="2287" priority="3435" stopIfTrue="1" operator="greaterThan">
      <formula>0</formula>
    </cfRule>
  </conditionalFormatting>
  <conditionalFormatting sqref="Q11:R11">
    <cfRule type="cellIs" dxfId="2286" priority="3431" stopIfTrue="1" operator="lessThan">
      <formula>0</formula>
    </cfRule>
    <cfRule type="cellIs" dxfId="2285" priority="3432" stopIfTrue="1" operator="greaterThan">
      <formula>0</formula>
    </cfRule>
  </conditionalFormatting>
  <conditionalFormatting sqref="Q11:R11">
    <cfRule type="cellIs" dxfId="2284" priority="3428" stopIfTrue="1" operator="lessThan">
      <formula>0</formula>
    </cfRule>
    <cfRule type="cellIs" dxfId="2283" priority="3429" stopIfTrue="1" operator="greaterThan">
      <formula>0</formula>
    </cfRule>
  </conditionalFormatting>
  <conditionalFormatting sqref="Q11:R11">
    <cfRule type="cellIs" dxfId="2282" priority="3425" stopIfTrue="1" operator="lessThan">
      <formula>0</formula>
    </cfRule>
    <cfRule type="cellIs" dxfId="2281" priority="3426" stopIfTrue="1" operator="greaterThan">
      <formula>0</formula>
    </cfRule>
  </conditionalFormatting>
  <conditionalFormatting sqref="Q11:R11">
    <cfRule type="cellIs" dxfId="2280" priority="3422" stopIfTrue="1" operator="lessThan">
      <formula>0</formula>
    </cfRule>
    <cfRule type="cellIs" dxfId="2279" priority="3423" stopIfTrue="1" operator="greaterThan">
      <formula>0</formula>
    </cfRule>
  </conditionalFormatting>
  <conditionalFormatting sqref="Q11:R11">
    <cfRule type="cellIs" dxfId="2278" priority="3419" stopIfTrue="1" operator="lessThan">
      <formula>0</formula>
    </cfRule>
    <cfRule type="cellIs" dxfId="2277" priority="3420" stopIfTrue="1" operator="greaterThan">
      <formula>0</formula>
    </cfRule>
  </conditionalFormatting>
  <conditionalFormatting sqref="Q13:R13">
    <cfRule type="cellIs" dxfId="2276" priority="3416" stopIfTrue="1" operator="lessThan">
      <formula>0</formula>
    </cfRule>
    <cfRule type="cellIs" dxfId="2275" priority="3417" stopIfTrue="1" operator="greaterThan">
      <formula>0</formula>
    </cfRule>
  </conditionalFormatting>
  <conditionalFormatting sqref="Q13:R13">
    <cfRule type="cellIs" dxfId="2274" priority="3413" stopIfTrue="1" operator="lessThan">
      <formula>0</formula>
    </cfRule>
    <cfRule type="cellIs" dxfId="2273" priority="3414" stopIfTrue="1" operator="greaterThan">
      <formula>0</formula>
    </cfRule>
  </conditionalFormatting>
  <conditionalFormatting sqref="Q13:R13">
    <cfRule type="cellIs" dxfId="2272" priority="3410" stopIfTrue="1" operator="lessThan">
      <formula>0</formula>
    </cfRule>
    <cfRule type="cellIs" dxfId="2271" priority="3411" stopIfTrue="1" operator="greaterThan">
      <formula>0</formula>
    </cfRule>
  </conditionalFormatting>
  <conditionalFormatting sqref="Q13:R13">
    <cfRule type="cellIs" dxfId="2270" priority="3407" stopIfTrue="1" operator="lessThan">
      <formula>0</formula>
    </cfRule>
    <cfRule type="cellIs" dxfId="2269" priority="3408" stopIfTrue="1" operator="greaterThan">
      <formula>0</formula>
    </cfRule>
  </conditionalFormatting>
  <conditionalFormatting sqref="Q13:R13">
    <cfRule type="cellIs" dxfId="2268" priority="3404" stopIfTrue="1" operator="lessThan">
      <formula>0</formula>
    </cfRule>
    <cfRule type="cellIs" dxfId="2267" priority="3405" stopIfTrue="1" operator="greaterThan">
      <formula>0</formula>
    </cfRule>
  </conditionalFormatting>
  <conditionalFormatting sqref="Q13:R13">
    <cfRule type="cellIs" dxfId="2266" priority="3401" stopIfTrue="1" operator="lessThan">
      <formula>0</formula>
    </cfRule>
    <cfRule type="cellIs" dxfId="2265" priority="3402" stopIfTrue="1" operator="greaterThan">
      <formula>0</formula>
    </cfRule>
  </conditionalFormatting>
  <conditionalFormatting sqref="Q13:R13">
    <cfRule type="cellIs" dxfId="2264" priority="3398" stopIfTrue="1" operator="lessThan">
      <formula>0</formula>
    </cfRule>
    <cfRule type="cellIs" dxfId="2263" priority="3399" stopIfTrue="1" operator="greaterThan">
      <formula>0</formula>
    </cfRule>
  </conditionalFormatting>
  <conditionalFormatting sqref="Q13:R13">
    <cfRule type="cellIs" dxfId="2262" priority="3395" stopIfTrue="1" operator="lessThan">
      <formula>0</formula>
    </cfRule>
    <cfRule type="cellIs" dxfId="2261" priority="3396" stopIfTrue="1" operator="greaterThan">
      <formula>0</formula>
    </cfRule>
  </conditionalFormatting>
  <conditionalFormatting sqref="Q13:R13">
    <cfRule type="cellIs" dxfId="2260" priority="3392" stopIfTrue="1" operator="lessThan">
      <formula>0</formula>
    </cfRule>
    <cfRule type="cellIs" dxfId="2259" priority="3393" stopIfTrue="1" operator="greaterThan">
      <formula>0</formula>
    </cfRule>
  </conditionalFormatting>
  <conditionalFormatting sqref="Q13:R13">
    <cfRule type="cellIs" dxfId="2258" priority="3389" stopIfTrue="1" operator="lessThan">
      <formula>0</formula>
    </cfRule>
    <cfRule type="cellIs" dxfId="2257" priority="3390" stopIfTrue="1" operator="greaterThan">
      <formula>0</formula>
    </cfRule>
  </conditionalFormatting>
  <conditionalFormatting sqref="Q13:R13">
    <cfRule type="cellIs" dxfId="2256" priority="3386" stopIfTrue="1" operator="lessThan">
      <formula>0</formula>
    </cfRule>
    <cfRule type="cellIs" dxfId="2255" priority="3387" stopIfTrue="1" operator="greaterThan">
      <formula>0</formula>
    </cfRule>
  </conditionalFormatting>
  <conditionalFormatting sqref="Q13:R13">
    <cfRule type="cellIs" dxfId="2254" priority="3383" stopIfTrue="1" operator="lessThan">
      <formula>0</formula>
    </cfRule>
    <cfRule type="cellIs" dxfId="2253" priority="3384" stopIfTrue="1" operator="greaterThan">
      <formula>0</formula>
    </cfRule>
  </conditionalFormatting>
  <conditionalFormatting sqref="Q13:R13">
    <cfRule type="cellIs" dxfId="2252" priority="3380" stopIfTrue="1" operator="lessThan">
      <formula>0</formula>
    </cfRule>
    <cfRule type="cellIs" dxfId="2251" priority="3381" stopIfTrue="1" operator="greaterThan">
      <formula>0</formula>
    </cfRule>
  </conditionalFormatting>
  <conditionalFormatting sqref="Q13:R13">
    <cfRule type="cellIs" dxfId="2250" priority="3377" stopIfTrue="1" operator="lessThan">
      <formula>0</formula>
    </cfRule>
    <cfRule type="cellIs" dxfId="2249" priority="3378" stopIfTrue="1" operator="greaterThan">
      <formula>0</formula>
    </cfRule>
  </conditionalFormatting>
  <conditionalFormatting sqref="Q13:R13">
    <cfRule type="cellIs" dxfId="2248" priority="3374" stopIfTrue="1" operator="lessThan">
      <formula>0</formula>
    </cfRule>
    <cfRule type="cellIs" dxfId="2247" priority="3375" stopIfTrue="1" operator="greaterThan">
      <formula>0</formula>
    </cfRule>
  </conditionalFormatting>
  <conditionalFormatting sqref="Q13:R13">
    <cfRule type="cellIs" dxfId="2246" priority="3371" stopIfTrue="1" operator="lessThan">
      <formula>0</formula>
    </cfRule>
    <cfRule type="cellIs" dxfId="2245" priority="3372" stopIfTrue="1" operator="greaterThan">
      <formula>0</formula>
    </cfRule>
  </conditionalFormatting>
  <conditionalFormatting sqref="Q13:R13">
    <cfRule type="cellIs" dxfId="2244" priority="3368" stopIfTrue="1" operator="lessThan">
      <formula>0</formula>
    </cfRule>
    <cfRule type="cellIs" dxfId="2243" priority="3369" stopIfTrue="1" operator="greaterThan">
      <formula>0</formula>
    </cfRule>
  </conditionalFormatting>
  <conditionalFormatting sqref="Q13:R13">
    <cfRule type="cellIs" dxfId="2242" priority="3365" stopIfTrue="1" operator="lessThan">
      <formula>0</formula>
    </cfRule>
    <cfRule type="cellIs" dxfId="2241" priority="3366" stopIfTrue="1" operator="greaterThan">
      <formula>0</formula>
    </cfRule>
  </conditionalFormatting>
  <conditionalFormatting sqref="Q13:R13">
    <cfRule type="cellIs" dxfId="2240" priority="3362" stopIfTrue="1" operator="lessThan">
      <formula>0</formula>
    </cfRule>
    <cfRule type="cellIs" dxfId="2239" priority="3363" stopIfTrue="1" operator="greaterThan">
      <formula>0</formula>
    </cfRule>
  </conditionalFormatting>
  <conditionalFormatting sqref="Q13:R13">
    <cfRule type="cellIs" dxfId="2238" priority="3359" stopIfTrue="1" operator="lessThan">
      <formula>0</formula>
    </cfRule>
    <cfRule type="cellIs" dxfId="2237" priority="3360" stopIfTrue="1" operator="greaterThan">
      <formula>0</formula>
    </cfRule>
  </conditionalFormatting>
  <conditionalFormatting sqref="Q13:R13">
    <cfRule type="cellIs" dxfId="2236" priority="3356" stopIfTrue="1" operator="lessThan">
      <formula>0</formula>
    </cfRule>
    <cfRule type="cellIs" dxfId="2235" priority="3357" stopIfTrue="1" operator="greaterThan">
      <formula>0</formula>
    </cfRule>
  </conditionalFormatting>
  <conditionalFormatting sqref="Q13:R13">
    <cfRule type="cellIs" dxfId="2234" priority="3353" stopIfTrue="1" operator="lessThan">
      <formula>0</formula>
    </cfRule>
    <cfRule type="cellIs" dxfId="2233" priority="3354" stopIfTrue="1" operator="greaterThan">
      <formula>0</formula>
    </cfRule>
  </conditionalFormatting>
  <conditionalFormatting sqref="Q13:R13">
    <cfRule type="cellIs" dxfId="2232" priority="3350" stopIfTrue="1" operator="lessThan">
      <formula>0</formula>
    </cfRule>
    <cfRule type="cellIs" dxfId="2231" priority="3351" stopIfTrue="1" operator="greaterThan">
      <formula>0</formula>
    </cfRule>
  </conditionalFormatting>
  <conditionalFormatting sqref="Q13:R13">
    <cfRule type="cellIs" dxfId="2230" priority="3347" stopIfTrue="1" operator="lessThan">
      <formula>0</formula>
    </cfRule>
    <cfRule type="cellIs" dxfId="2229" priority="3348" stopIfTrue="1" operator="greaterThan">
      <formula>0</formula>
    </cfRule>
  </conditionalFormatting>
  <conditionalFormatting sqref="Q13:R13">
    <cfRule type="cellIs" dxfId="2228" priority="3344" stopIfTrue="1" operator="lessThan">
      <formula>0</formula>
    </cfRule>
    <cfRule type="cellIs" dxfId="2227" priority="3345" stopIfTrue="1" operator="greaterThan">
      <formula>0</formula>
    </cfRule>
  </conditionalFormatting>
  <conditionalFormatting sqref="Q13:R13">
    <cfRule type="cellIs" dxfId="2226" priority="3341" stopIfTrue="1" operator="lessThan">
      <formula>0</formula>
    </cfRule>
    <cfRule type="cellIs" dxfId="2225" priority="3342" stopIfTrue="1" operator="greaterThan">
      <formula>0</formula>
    </cfRule>
  </conditionalFormatting>
  <conditionalFormatting sqref="Q13:R13">
    <cfRule type="cellIs" dxfId="2224" priority="3338" stopIfTrue="1" operator="lessThan">
      <formula>0</formula>
    </cfRule>
    <cfRule type="cellIs" dxfId="2223" priority="3339" stopIfTrue="1" operator="greaterThan">
      <formula>0</formula>
    </cfRule>
  </conditionalFormatting>
  <conditionalFormatting sqref="Q13:R13">
    <cfRule type="cellIs" dxfId="2222" priority="3335" stopIfTrue="1" operator="lessThan">
      <formula>0</formula>
    </cfRule>
    <cfRule type="cellIs" dxfId="2221" priority="3336" stopIfTrue="1" operator="greaterThan">
      <formula>0</formula>
    </cfRule>
  </conditionalFormatting>
  <conditionalFormatting sqref="Q13:R13">
    <cfRule type="cellIs" dxfId="2220" priority="3332" stopIfTrue="1" operator="lessThan">
      <formula>0</formula>
    </cfRule>
    <cfRule type="cellIs" dxfId="2219" priority="3333" stopIfTrue="1" operator="greaterThan">
      <formula>0</formula>
    </cfRule>
  </conditionalFormatting>
  <conditionalFormatting sqref="Q13:R13">
    <cfRule type="cellIs" dxfId="2218" priority="3329" stopIfTrue="1" operator="lessThan">
      <formula>0</formula>
    </cfRule>
    <cfRule type="cellIs" dxfId="2217" priority="3330" stopIfTrue="1" operator="greaterThan">
      <formula>0</formula>
    </cfRule>
  </conditionalFormatting>
  <conditionalFormatting sqref="Q13:R13">
    <cfRule type="cellIs" dxfId="2216" priority="3326" stopIfTrue="1" operator="lessThan">
      <formula>0</formula>
    </cfRule>
    <cfRule type="cellIs" dxfId="2215" priority="3327" stopIfTrue="1" operator="greaterThan">
      <formula>0</formula>
    </cfRule>
  </conditionalFormatting>
  <conditionalFormatting sqref="Q13:R13">
    <cfRule type="cellIs" dxfId="2214" priority="3323" stopIfTrue="1" operator="lessThan">
      <formula>0</formula>
    </cfRule>
    <cfRule type="cellIs" dxfId="2213" priority="3324" stopIfTrue="1" operator="greaterThan">
      <formula>0</formula>
    </cfRule>
  </conditionalFormatting>
  <conditionalFormatting sqref="Q13:R13">
    <cfRule type="cellIs" dxfId="2212" priority="3320" stopIfTrue="1" operator="lessThan">
      <formula>0</formula>
    </cfRule>
    <cfRule type="cellIs" dxfId="2211" priority="3321" stopIfTrue="1" operator="greaterThan">
      <formula>0</formula>
    </cfRule>
  </conditionalFormatting>
  <conditionalFormatting sqref="Q13:R13">
    <cfRule type="cellIs" dxfId="2210" priority="3317" stopIfTrue="1" operator="lessThan">
      <formula>0</formula>
    </cfRule>
    <cfRule type="cellIs" dxfId="2209" priority="3318" stopIfTrue="1" operator="greaterThan">
      <formula>0</formula>
    </cfRule>
  </conditionalFormatting>
  <conditionalFormatting sqref="Q13:R13">
    <cfRule type="cellIs" dxfId="2208" priority="3314" stopIfTrue="1" operator="lessThan">
      <formula>0</formula>
    </cfRule>
    <cfRule type="cellIs" dxfId="2207" priority="3315" stopIfTrue="1" operator="greaterThan">
      <formula>0</formula>
    </cfRule>
  </conditionalFormatting>
  <conditionalFormatting sqref="Q13:R13">
    <cfRule type="cellIs" dxfId="2206" priority="3311" stopIfTrue="1" operator="lessThan">
      <formula>0</formula>
    </cfRule>
    <cfRule type="cellIs" dxfId="2205" priority="3312" stopIfTrue="1" operator="greaterThan">
      <formula>0</formula>
    </cfRule>
  </conditionalFormatting>
  <conditionalFormatting sqref="Q13:R13">
    <cfRule type="cellIs" dxfId="2204" priority="3308" stopIfTrue="1" operator="lessThan">
      <formula>0</formula>
    </cfRule>
    <cfRule type="cellIs" dxfId="2203" priority="3309" stopIfTrue="1" operator="greaterThan">
      <formula>0</formula>
    </cfRule>
  </conditionalFormatting>
  <conditionalFormatting sqref="Q13:R13">
    <cfRule type="cellIs" dxfId="2202" priority="3305" stopIfTrue="1" operator="lessThan">
      <formula>0</formula>
    </cfRule>
    <cfRule type="cellIs" dxfId="2201" priority="3306" stopIfTrue="1" operator="greaterThan">
      <formula>0</formula>
    </cfRule>
  </conditionalFormatting>
  <conditionalFormatting sqref="Q13:R13">
    <cfRule type="cellIs" dxfId="2200" priority="3302" stopIfTrue="1" operator="lessThan">
      <formula>0</formula>
    </cfRule>
    <cfRule type="cellIs" dxfId="2199" priority="3303" stopIfTrue="1" operator="greaterThan">
      <formula>0</formula>
    </cfRule>
  </conditionalFormatting>
  <conditionalFormatting sqref="Q13:R13">
    <cfRule type="cellIs" dxfId="2198" priority="3299" stopIfTrue="1" operator="lessThan">
      <formula>0</formula>
    </cfRule>
    <cfRule type="cellIs" dxfId="2197" priority="3300" stopIfTrue="1" operator="greaterThan">
      <formula>0</formula>
    </cfRule>
  </conditionalFormatting>
  <conditionalFormatting sqref="Q13:R13">
    <cfRule type="cellIs" dxfId="2196" priority="3296" stopIfTrue="1" operator="lessThan">
      <formula>0</formula>
    </cfRule>
    <cfRule type="cellIs" dxfId="2195" priority="3297" stopIfTrue="1" operator="greaterThan">
      <formula>0</formula>
    </cfRule>
  </conditionalFormatting>
  <conditionalFormatting sqref="Q13:R13">
    <cfRule type="cellIs" dxfId="2194" priority="3293" stopIfTrue="1" operator="lessThan">
      <formula>0</formula>
    </cfRule>
    <cfRule type="cellIs" dxfId="2193" priority="3294" stopIfTrue="1" operator="greaterThan">
      <formula>0</formula>
    </cfRule>
  </conditionalFormatting>
  <conditionalFormatting sqref="Q15:R15">
    <cfRule type="cellIs" dxfId="2192" priority="3290" stopIfTrue="1" operator="lessThan">
      <formula>0</formula>
    </cfRule>
    <cfRule type="cellIs" dxfId="2191" priority="3291" stopIfTrue="1" operator="greaterThan">
      <formula>0</formula>
    </cfRule>
  </conditionalFormatting>
  <conditionalFormatting sqref="Q15:R15">
    <cfRule type="cellIs" dxfId="2190" priority="3287" stopIfTrue="1" operator="lessThan">
      <formula>0</formula>
    </cfRule>
    <cfRule type="cellIs" dxfId="2189" priority="3288" stopIfTrue="1" operator="greaterThan">
      <formula>0</formula>
    </cfRule>
  </conditionalFormatting>
  <conditionalFormatting sqref="Q15:R15">
    <cfRule type="cellIs" dxfId="2188" priority="3284" stopIfTrue="1" operator="lessThan">
      <formula>0</formula>
    </cfRule>
    <cfRule type="cellIs" dxfId="2187" priority="3285" stopIfTrue="1" operator="greaterThan">
      <formula>0</formula>
    </cfRule>
  </conditionalFormatting>
  <conditionalFormatting sqref="Q15:R15">
    <cfRule type="cellIs" dxfId="2186" priority="3281" stopIfTrue="1" operator="lessThan">
      <formula>0</formula>
    </cfRule>
    <cfRule type="cellIs" dxfId="2185" priority="3282" stopIfTrue="1" operator="greaterThan">
      <formula>0</formula>
    </cfRule>
  </conditionalFormatting>
  <conditionalFormatting sqref="Q15:R15">
    <cfRule type="cellIs" dxfId="2184" priority="3278" stopIfTrue="1" operator="lessThan">
      <formula>0</formula>
    </cfRule>
    <cfRule type="cellIs" dxfId="2183" priority="3279" stopIfTrue="1" operator="greaterThan">
      <formula>0</formula>
    </cfRule>
  </conditionalFormatting>
  <conditionalFormatting sqref="Q15:R15">
    <cfRule type="cellIs" dxfId="2182" priority="3275" stopIfTrue="1" operator="lessThan">
      <formula>0</formula>
    </cfRule>
    <cfRule type="cellIs" dxfId="2181" priority="3276" stopIfTrue="1" operator="greaterThan">
      <formula>0</formula>
    </cfRule>
  </conditionalFormatting>
  <conditionalFormatting sqref="Q15:R15">
    <cfRule type="cellIs" dxfId="2180" priority="3272" stopIfTrue="1" operator="lessThan">
      <formula>0</formula>
    </cfRule>
    <cfRule type="cellIs" dxfId="2179" priority="3273" stopIfTrue="1" operator="greaterThan">
      <formula>0</formula>
    </cfRule>
  </conditionalFormatting>
  <conditionalFormatting sqref="Q15:R15">
    <cfRule type="cellIs" dxfId="2178" priority="3269" stopIfTrue="1" operator="lessThan">
      <formula>0</formula>
    </cfRule>
    <cfRule type="cellIs" dxfId="2177" priority="3270" stopIfTrue="1" operator="greaterThan">
      <formula>0</formula>
    </cfRule>
  </conditionalFormatting>
  <conditionalFormatting sqref="Q15:R15">
    <cfRule type="cellIs" dxfId="2176" priority="3266" stopIfTrue="1" operator="lessThan">
      <formula>0</formula>
    </cfRule>
    <cfRule type="cellIs" dxfId="2175" priority="3267" stopIfTrue="1" operator="greaterThan">
      <formula>0</formula>
    </cfRule>
  </conditionalFormatting>
  <conditionalFormatting sqref="Q15:R15">
    <cfRule type="cellIs" dxfId="2174" priority="3263" stopIfTrue="1" operator="lessThan">
      <formula>0</formula>
    </cfRule>
    <cfRule type="cellIs" dxfId="2173" priority="3264" stopIfTrue="1" operator="greaterThan">
      <formula>0</formula>
    </cfRule>
  </conditionalFormatting>
  <conditionalFormatting sqref="Q15:R15">
    <cfRule type="cellIs" dxfId="2172" priority="3260" stopIfTrue="1" operator="lessThan">
      <formula>0</formula>
    </cfRule>
    <cfRule type="cellIs" dxfId="2171" priority="3261" stopIfTrue="1" operator="greaterThan">
      <formula>0</formula>
    </cfRule>
  </conditionalFormatting>
  <conditionalFormatting sqref="Q15:R15">
    <cfRule type="cellIs" dxfId="2170" priority="3257" stopIfTrue="1" operator="lessThan">
      <formula>0</formula>
    </cfRule>
    <cfRule type="cellIs" dxfId="2169" priority="3258" stopIfTrue="1" operator="greaterThan">
      <formula>0</formula>
    </cfRule>
  </conditionalFormatting>
  <conditionalFormatting sqref="Q15:R15">
    <cfRule type="cellIs" dxfId="2168" priority="3254" stopIfTrue="1" operator="lessThan">
      <formula>0</formula>
    </cfRule>
    <cfRule type="cellIs" dxfId="2167" priority="3255" stopIfTrue="1" operator="greaterThan">
      <formula>0</formula>
    </cfRule>
  </conditionalFormatting>
  <conditionalFormatting sqref="Q15:R15">
    <cfRule type="cellIs" dxfId="2166" priority="3251" stopIfTrue="1" operator="lessThan">
      <formula>0</formula>
    </cfRule>
    <cfRule type="cellIs" dxfId="2165" priority="3252" stopIfTrue="1" operator="greaterThan">
      <formula>0</formula>
    </cfRule>
  </conditionalFormatting>
  <conditionalFormatting sqref="Q15:R15">
    <cfRule type="cellIs" dxfId="2164" priority="3248" stopIfTrue="1" operator="lessThan">
      <formula>0</formula>
    </cfRule>
    <cfRule type="cellIs" dxfId="2163" priority="3249" stopIfTrue="1" operator="greaterThan">
      <formula>0</formula>
    </cfRule>
  </conditionalFormatting>
  <conditionalFormatting sqref="Q15:R15">
    <cfRule type="cellIs" dxfId="2162" priority="3245" stopIfTrue="1" operator="lessThan">
      <formula>0</formula>
    </cfRule>
    <cfRule type="cellIs" dxfId="2161" priority="3246" stopIfTrue="1" operator="greaterThan">
      <formula>0</formula>
    </cfRule>
  </conditionalFormatting>
  <conditionalFormatting sqref="Q15:R15">
    <cfRule type="cellIs" dxfId="2160" priority="3242" stopIfTrue="1" operator="lessThan">
      <formula>0</formula>
    </cfRule>
    <cfRule type="cellIs" dxfId="2159" priority="3243" stopIfTrue="1" operator="greaterThan">
      <formula>0</formula>
    </cfRule>
  </conditionalFormatting>
  <conditionalFormatting sqref="Q15:R15">
    <cfRule type="cellIs" dxfId="2158" priority="3239" stopIfTrue="1" operator="lessThan">
      <formula>0</formula>
    </cfRule>
    <cfRule type="cellIs" dxfId="2157" priority="3240" stopIfTrue="1" operator="greaterThan">
      <formula>0</formula>
    </cfRule>
  </conditionalFormatting>
  <conditionalFormatting sqref="Q15:R15">
    <cfRule type="cellIs" dxfId="2156" priority="3236" stopIfTrue="1" operator="lessThan">
      <formula>0</formula>
    </cfRule>
    <cfRule type="cellIs" dxfId="2155" priority="3237" stopIfTrue="1" operator="greaterThan">
      <formula>0</formula>
    </cfRule>
  </conditionalFormatting>
  <conditionalFormatting sqref="Q15:R15">
    <cfRule type="cellIs" dxfId="2154" priority="3233" stopIfTrue="1" operator="lessThan">
      <formula>0</formula>
    </cfRule>
    <cfRule type="cellIs" dxfId="2153" priority="3234" stopIfTrue="1" operator="greaterThan">
      <formula>0</formula>
    </cfRule>
  </conditionalFormatting>
  <conditionalFormatting sqref="Q15:R15">
    <cfRule type="cellIs" dxfId="2152" priority="3230" stopIfTrue="1" operator="lessThan">
      <formula>0</formula>
    </cfRule>
    <cfRule type="cellIs" dxfId="2151" priority="3231" stopIfTrue="1" operator="greaterThan">
      <formula>0</formula>
    </cfRule>
  </conditionalFormatting>
  <conditionalFormatting sqref="Q15:R15">
    <cfRule type="cellIs" dxfId="2150" priority="3227" stopIfTrue="1" operator="lessThan">
      <formula>0</formula>
    </cfRule>
    <cfRule type="cellIs" dxfId="2149" priority="3228" stopIfTrue="1" operator="greaterThan">
      <formula>0</formula>
    </cfRule>
  </conditionalFormatting>
  <conditionalFormatting sqref="Q15:R15">
    <cfRule type="cellIs" dxfId="2148" priority="3224" stopIfTrue="1" operator="lessThan">
      <formula>0</formula>
    </cfRule>
    <cfRule type="cellIs" dxfId="2147" priority="3225" stopIfTrue="1" operator="greaterThan">
      <formula>0</formula>
    </cfRule>
  </conditionalFormatting>
  <conditionalFormatting sqref="Q15:R15">
    <cfRule type="cellIs" dxfId="2146" priority="3221" stopIfTrue="1" operator="lessThan">
      <formula>0</formula>
    </cfRule>
    <cfRule type="cellIs" dxfId="2145" priority="3222" stopIfTrue="1" operator="greaterThan">
      <formula>0</formula>
    </cfRule>
  </conditionalFormatting>
  <conditionalFormatting sqref="Q15:R15">
    <cfRule type="cellIs" dxfId="2144" priority="3218" stopIfTrue="1" operator="lessThan">
      <formula>0</formula>
    </cfRule>
    <cfRule type="cellIs" dxfId="2143" priority="3219" stopIfTrue="1" operator="greaterThan">
      <formula>0</formula>
    </cfRule>
  </conditionalFormatting>
  <conditionalFormatting sqref="Q15:R15">
    <cfRule type="cellIs" dxfId="2142" priority="3215" stopIfTrue="1" operator="lessThan">
      <formula>0</formula>
    </cfRule>
    <cfRule type="cellIs" dxfId="2141" priority="3216" stopIfTrue="1" operator="greaterThan">
      <formula>0</formula>
    </cfRule>
  </conditionalFormatting>
  <conditionalFormatting sqref="Q15:R15">
    <cfRule type="cellIs" dxfId="2140" priority="3212" stopIfTrue="1" operator="lessThan">
      <formula>0</formula>
    </cfRule>
    <cfRule type="cellIs" dxfId="2139" priority="3213" stopIfTrue="1" operator="greaterThan">
      <formula>0</formula>
    </cfRule>
  </conditionalFormatting>
  <conditionalFormatting sqref="Q15:R15">
    <cfRule type="cellIs" dxfId="2138" priority="3209" stopIfTrue="1" operator="lessThan">
      <formula>0</formula>
    </cfRule>
    <cfRule type="cellIs" dxfId="2137" priority="3210" stopIfTrue="1" operator="greaterThan">
      <formula>0</formula>
    </cfRule>
  </conditionalFormatting>
  <conditionalFormatting sqref="Q15:R15">
    <cfRule type="cellIs" dxfId="2136" priority="3206" stopIfTrue="1" operator="lessThan">
      <formula>0</formula>
    </cfRule>
    <cfRule type="cellIs" dxfId="2135" priority="3207" stopIfTrue="1" operator="greaterThan">
      <formula>0</formula>
    </cfRule>
  </conditionalFormatting>
  <conditionalFormatting sqref="Q15:R15">
    <cfRule type="cellIs" dxfId="2134" priority="3203" stopIfTrue="1" operator="lessThan">
      <formula>0</formula>
    </cfRule>
    <cfRule type="cellIs" dxfId="2133" priority="3204" stopIfTrue="1" operator="greaterThan">
      <formula>0</formula>
    </cfRule>
  </conditionalFormatting>
  <conditionalFormatting sqref="Q15:R15">
    <cfRule type="cellIs" dxfId="2132" priority="3200" stopIfTrue="1" operator="lessThan">
      <formula>0</formula>
    </cfRule>
    <cfRule type="cellIs" dxfId="2131" priority="3201" stopIfTrue="1" operator="greaterThan">
      <formula>0</formula>
    </cfRule>
  </conditionalFormatting>
  <conditionalFormatting sqref="Q15:R15">
    <cfRule type="cellIs" dxfId="2130" priority="3197" stopIfTrue="1" operator="lessThan">
      <formula>0</formula>
    </cfRule>
    <cfRule type="cellIs" dxfId="2129" priority="3198" stopIfTrue="1" operator="greaterThan">
      <formula>0</formula>
    </cfRule>
  </conditionalFormatting>
  <conditionalFormatting sqref="Q15:R15">
    <cfRule type="cellIs" dxfId="2128" priority="3194" stopIfTrue="1" operator="lessThan">
      <formula>0</formula>
    </cfRule>
    <cfRule type="cellIs" dxfId="2127" priority="3195" stopIfTrue="1" operator="greaterThan">
      <formula>0</formula>
    </cfRule>
  </conditionalFormatting>
  <conditionalFormatting sqref="Q15:R15">
    <cfRule type="cellIs" dxfId="2126" priority="3191" stopIfTrue="1" operator="lessThan">
      <formula>0</formula>
    </cfRule>
    <cfRule type="cellIs" dxfId="2125" priority="3192" stopIfTrue="1" operator="greaterThan">
      <formula>0</formula>
    </cfRule>
  </conditionalFormatting>
  <conditionalFormatting sqref="Q15:R15">
    <cfRule type="cellIs" dxfId="2124" priority="3188" stopIfTrue="1" operator="lessThan">
      <formula>0</formula>
    </cfRule>
    <cfRule type="cellIs" dxfId="2123" priority="3189" stopIfTrue="1" operator="greaterThan">
      <formula>0</formula>
    </cfRule>
  </conditionalFormatting>
  <conditionalFormatting sqref="Q15:R15">
    <cfRule type="cellIs" dxfId="2122" priority="3185" stopIfTrue="1" operator="lessThan">
      <formula>0</formula>
    </cfRule>
    <cfRule type="cellIs" dxfId="2121" priority="3186" stopIfTrue="1" operator="greaterThan">
      <formula>0</formula>
    </cfRule>
  </conditionalFormatting>
  <conditionalFormatting sqref="Q15:R15">
    <cfRule type="cellIs" dxfId="2120" priority="3182" stopIfTrue="1" operator="lessThan">
      <formula>0</formula>
    </cfRule>
    <cfRule type="cellIs" dxfId="2119" priority="3183" stopIfTrue="1" operator="greaterThan">
      <formula>0</formula>
    </cfRule>
  </conditionalFormatting>
  <conditionalFormatting sqref="Q15:R15">
    <cfRule type="cellIs" dxfId="2118" priority="3179" stopIfTrue="1" operator="lessThan">
      <formula>0</formula>
    </cfRule>
    <cfRule type="cellIs" dxfId="2117" priority="3180" stopIfTrue="1" operator="greaterThan">
      <formula>0</formula>
    </cfRule>
  </conditionalFormatting>
  <conditionalFormatting sqref="Q15:R15">
    <cfRule type="cellIs" dxfId="2116" priority="3176" stopIfTrue="1" operator="lessThan">
      <formula>0</formula>
    </cfRule>
    <cfRule type="cellIs" dxfId="2115" priority="3177" stopIfTrue="1" operator="greaterThan">
      <formula>0</formula>
    </cfRule>
  </conditionalFormatting>
  <conditionalFormatting sqref="Q15:R15">
    <cfRule type="cellIs" dxfId="2114" priority="3173" stopIfTrue="1" operator="lessThan">
      <formula>0</formula>
    </cfRule>
    <cfRule type="cellIs" dxfId="2113" priority="3174" stopIfTrue="1" operator="greaterThan">
      <formula>0</formula>
    </cfRule>
  </conditionalFormatting>
  <conditionalFormatting sqref="Q15:R15">
    <cfRule type="cellIs" dxfId="2112" priority="3170" stopIfTrue="1" operator="lessThan">
      <formula>0</formula>
    </cfRule>
    <cfRule type="cellIs" dxfId="2111" priority="3171" stopIfTrue="1" operator="greaterThan">
      <formula>0</formula>
    </cfRule>
  </conditionalFormatting>
  <conditionalFormatting sqref="Q15:R15">
    <cfRule type="cellIs" dxfId="2110" priority="3167" stopIfTrue="1" operator="lessThan">
      <formula>0</formula>
    </cfRule>
    <cfRule type="cellIs" dxfId="2109" priority="3168" stopIfTrue="1" operator="greaterThan">
      <formula>0</formula>
    </cfRule>
  </conditionalFormatting>
  <conditionalFormatting sqref="Q17:R17">
    <cfRule type="cellIs" dxfId="2108" priority="3164" stopIfTrue="1" operator="lessThan">
      <formula>0</formula>
    </cfRule>
    <cfRule type="cellIs" dxfId="2107" priority="3165" stopIfTrue="1" operator="greaterThan">
      <formula>0</formula>
    </cfRule>
  </conditionalFormatting>
  <conditionalFormatting sqref="Q17:R17">
    <cfRule type="cellIs" dxfId="2106" priority="3161" stopIfTrue="1" operator="lessThan">
      <formula>0</formula>
    </cfRule>
    <cfRule type="cellIs" dxfId="2105" priority="3162" stopIfTrue="1" operator="greaterThan">
      <formula>0</formula>
    </cfRule>
  </conditionalFormatting>
  <conditionalFormatting sqref="Q17:R17">
    <cfRule type="cellIs" dxfId="2104" priority="3158" stopIfTrue="1" operator="lessThan">
      <formula>0</formula>
    </cfRule>
    <cfRule type="cellIs" dxfId="2103" priority="3159" stopIfTrue="1" operator="greaterThan">
      <formula>0</formula>
    </cfRule>
  </conditionalFormatting>
  <conditionalFormatting sqref="Q17:R17">
    <cfRule type="cellIs" dxfId="2102" priority="3155" stopIfTrue="1" operator="lessThan">
      <formula>0</formula>
    </cfRule>
    <cfRule type="cellIs" dxfId="2101" priority="3156" stopIfTrue="1" operator="greaterThan">
      <formula>0</formula>
    </cfRule>
  </conditionalFormatting>
  <conditionalFormatting sqref="Q17:R17">
    <cfRule type="cellIs" dxfId="2100" priority="3152" stopIfTrue="1" operator="lessThan">
      <formula>0</formula>
    </cfRule>
    <cfRule type="cellIs" dxfId="2099" priority="3153" stopIfTrue="1" operator="greaterThan">
      <formula>0</formula>
    </cfRule>
  </conditionalFormatting>
  <conditionalFormatting sqref="Q17:R17">
    <cfRule type="cellIs" dxfId="2098" priority="3149" stopIfTrue="1" operator="lessThan">
      <formula>0</formula>
    </cfRule>
    <cfRule type="cellIs" dxfId="2097" priority="3150" stopIfTrue="1" operator="greaterThan">
      <formula>0</formula>
    </cfRule>
  </conditionalFormatting>
  <conditionalFormatting sqref="Q17:R17">
    <cfRule type="cellIs" dxfId="2096" priority="3146" stopIfTrue="1" operator="lessThan">
      <formula>0</formula>
    </cfRule>
    <cfRule type="cellIs" dxfId="2095" priority="3147" stopIfTrue="1" operator="greaterThan">
      <formula>0</formula>
    </cfRule>
  </conditionalFormatting>
  <conditionalFormatting sqref="Q17:R17">
    <cfRule type="cellIs" dxfId="2094" priority="3143" stopIfTrue="1" operator="lessThan">
      <formula>0</formula>
    </cfRule>
    <cfRule type="cellIs" dxfId="2093" priority="3144" stopIfTrue="1" operator="greaterThan">
      <formula>0</formula>
    </cfRule>
  </conditionalFormatting>
  <conditionalFormatting sqref="Q17:R17">
    <cfRule type="cellIs" dxfId="2092" priority="3140" stopIfTrue="1" operator="lessThan">
      <formula>0</formula>
    </cfRule>
    <cfRule type="cellIs" dxfId="2091" priority="3141" stopIfTrue="1" operator="greaterThan">
      <formula>0</formula>
    </cfRule>
  </conditionalFormatting>
  <conditionalFormatting sqref="Q17:R17">
    <cfRule type="cellIs" dxfId="2090" priority="3137" stopIfTrue="1" operator="lessThan">
      <formula>0</formula>
    </cfRule>
    <cfRule type="cellIs" dxfId="2089" priority="3138" stopIfTrue="1" operator="greaterThan">
      <formula>0</formula>
    </cfRule>
  </conditionalFormatting>
  <conditionalFormatting sqref="Q17:R17">
    <cfRule type="cellIs" dxfId="2088" priority="3134" stopIfTrue="1" operator="lessThan">
      <formula>0</formula>
    </cfRule>
    <cfRule type="cellIs" dxfId="2087" priority="3135" stopIfTrue="1" operator="greaterThan">
      <formula>0</formula>
    </cfRule>
  </conditionalFormatting>
  <conditionalFormatting sqref="Q17:R17">
    <cfRule type="cellIs" dxfId="2086" priority="3131" stopIfTrue="1" operator="lessThan">
      <formula>0</formula>
    </cfRule>
    <cfRule type="cellIs" dxfId="2085" priority="3132" stopIfTrue="1" operator="greaterThan">
      <formula>0</formula>
    </cfRule>
  </conditionalFormatting>
  <conditionalFormatting sqref="Q17:R17">
    <cfRule type="cellIs" dxfId="2084" priority="3128" stopIfTrue="1" operator="lessThan">
      <formula>0</formula>
    </cfRule>
    <cfRule type="cellIs" dxfId="2083" priority="3129" stopIfTrue="1" operator="greaterThan">
      <formula>0</formula>
    </cfRule>
  </conditionalFormatting>
  <conditionalFormatting sqref="Q17:R17">
    <cfRule type="cellIs" dxfId="2082" priority="3125" stopIfTrue="1" operator="lessThan">
      <formula>0</formula>
    </cfRule>
    <cfRule type="cellIs" dxfId="2081" priority="3126" stopIfTrue="1" operator="greaterThan">
      <formula>0</formula>
    </cfRule>
  </conditionalFormatting>
  <conditionalFormatting sqref="Q17:R17">
    <cfRule type="cellIs" dxfId="2080" priority="3122" stopIfTrue="1" operator="lessThan">
      <formula>0</formula>
    </cfRule>
    <cfRule type="cellIs" dxfId="2079" priority="3123" stopIfTrue="1" operator="greaterThan">
      <formula>0</formula>
    </cfRule>
  </conditionalFormatting>
  <conditionalFormatting sqref="Q17:R17">
    <cfRule type="cellIs" dxfId="2078" priority="3119" stopIfTrue="1" operator="lessThan">
      <formula>0</formula>
    </cfRule>
    <cfRule type="cellIs" dxfId="2077" priority="3120" stopIfTrue="1" operator="greaterThan">
      <formula>0</formula>
    </cfRule>
  </conditionalFormatting>
  <conditionalFormatting sqref="Q17:R17">
    <cfRule type="cellIs" dxfId="2076" priority="3116" stopIfTrue="1" operator="lessThan">
      <formula>0</formula>
    </cfRule>
    <cfRule type="cellIs" dxfId="2075" priority="3117" stopIfTrue="1" operator="greaterThan">
      <formula>0</formula>
    </cfRule>
  </conditionalFormatting>
  <conditionalFormatting sqref="Q17:R17">
    <cfRule type="cellIs" dxfId="2074" priority="3113" stopIfTrue="1" operator="lessThan">
      <formula>0</formula>
    </cfRule>
    <cfRule type="cellIs" dxfId="2073" priority="3114" stopIfTrue="1" operator="greaterThan">
      <formula>0</formula>
    </cfRule>
  </conditionalFormatting>
  <conditionalFormatting sqref="Q17:R17">
    <cfRule type="cellIs" dxfId="2072" priority="3110" stopIfTrue="1" operator="lessThan">
      <formula>0</formula>
    </cfRule>
    <cfRule type="cellIs" dxfId="2071" priority="3111" stopIfTrue="1" operator="greaterThan">
      <formula>0</formula>
    </cfRule>
  </conditionalFormatting>
  <conditionalFormatting sqref="Q17:R17">
    <cfRule type="cellIs" dxfId="2070" priority="3107" stopIfTrue="1" operator="lessThan">
      <formula>0</formula>
    </cfRule>
    <cfRule type="cellIs" dxfId="2069" priority="3108" stopIfTrue="1" operator="greaterThan">
      <formula>0</formula>
    </cfRule>
  </conditionalFormatting>
  <conditionalFormatting sqref="Q17:R17">
    <cfRule type="cellIs" dxfId="2068" priority="3104" stopIfTrue="1" operator="lessThan">
      <formula>0</formula>
    </cfRule>
    <cfRule type="cellIs" dxfId="2067" priority="3105" stopIfTrue="1" operator="greaterThan">
      <formula>0</formula>
    </cfRule>
  </conditionalFormatting>
  <conditionalFormatting sqref="Q17:R17">
    <cfRule type="cellIs" dxfId="2066" priority="3101" stopIfTrue="1" operator="lessThan">
      <formula>0</formula>
    </cfRule>
    <cfRule type="cellIs" dxfId="2065" priority="3102" stopIfTrue="1" operator="greaterThan">
      <formula>0</formula>
    </cfRule>
  </conditionalFormatting>
  <conditionalFormatting sqref="Q17:R17">
    <cfRule type="cellIs" dxfId="2064" priority="3098" stopIfTrue="1" operator="lessThan">
      <formula>0</formula>
    </cfRule>
    <cfRule type="cellIs" dxfId="2063" priority="3099" stopIfTrue="1" operator="greaterThan">
      <formula>0</formula>
    </cfRule>
  </conditionalFormatting>
  <conditionalFormatting sqref="Q17:R17">
    <cfRule type="cellIs" dxfId="2062" priority="3095" stopIfTrue="1" operator="lessThan">
      <formula>0</formula>
    </cfRule>
    <cfRule type="cellIs" dxfId="2061" priority="3096" stopIfTrue="1" operator="greaterThan">
      <formula>0</formula>
    </cfRule>
  </conditionalFormatting>
  <conditionalFormatting sqref="Q17:R17">
    <cfRule type="cellIs" dxfId="2060" priority="3092" stopIfTrue="1" operator="lessThan">
      <formula>0</formula>
    </cfRule>
    <cfRule type="cellIs" dxfId="2059" priority="3093" stopIfTrue="1" operator="greaterThan">
      <formula>0</formula>
    </cfRule>
  </conditionalFormatting>
  <conditionalFormatting sqref="Q17:R17">
    <cfRule type="cellIs" dxfId="2058" priority="3089" stopIfTrue="1" operator="lessThan">
      <formula>0</formula>
    </cfRule>
    <cfRule type="cellIs" dxfId="2057" priority="3090" stopIfTrue="1" operator="greaterThan">
      <formula>0</formula>
    </cfRule>
  </conditionalFormatting>
  <conditionalFormatting sqref="Q17:R17">
    <cfRule type="cellIs" dxfId="2056" priority="3086" stopIfTrue="1" operator="lessThan">
      <formula>0</formula>
    </cfRule>
    <cfRule type="cellIs" dxfId="2055" priority="3087" stopIfTrue="1" operator="greaterThan">
      <formula>0</formula>
    </cfRule>
  </conditionalFormatting>
  <conditionalFormatting sqref="Q17:R17">
    <cfRule type="cellIs" dxfId="2054" priority="3083" stopIfTrue="1" operator="lessThan">
      <formula>0</formula>
    </cfRule>
    <cfRule type="cellIs" dxfId="2053" priority="3084" stopIfTrue="1" operator="greaterThan">
      <formula>0</formula>
    </cfRule>
  </conditionalFormatting>
  <conditionalFormatting sqref="Q17:R17">
    <cfRule type="cellIs" dxfId="2052" priority="3080" stopIfTrue="1" operator="lessThan">
      <formula>0</formula>
    </cfRule>
    <cfRule type="cellIs" dxfId="2051" priority="3081" stopIfTrue="1" operator="greaterThan">
      <formula>0</formula>
    </cfRule>
  </conditionalFormatting>
  <conditionalFormatting sqref="Q17:R17">
    <cfRule type="cellIs" dxfId="2050" priority="3077" stopIfTrue="1" operator="lessThan">
      <formula>0</formula>
    </cfRule>
    <cfRule type="cellIs" dxfId="2049" priority="3078" stopIfTrue="1" operator="greaterThan">
      <formula>0</formula>
    </cfRule>
  </conditionalFormatting>
  <conditionalFormatting sqref="Q17:R17">
    <cfRule type="cellIs" dxfId="2048" priority="3074" stopIfTrue="1" operator="lessThan">
      <formula>0</formula>
    </cfRule>
    <cfRule type="cellIs" dxfId="2047" priority="3075" stopIfTrue="1" operator="greaterThan">
      <formula>0</formula>
    </cfRule>
  </conditionalFormatting>
  <conditionalFormatting sqref="Q17:R17">
    <cfRule type="cellIs" dxfId="2046" priority="3071" stopIfTrue="1" operator="lessThan">
      <formula>0</formula>
    </cfRule>
    <cfRule type="cellIs" dxfId="2045" priority="3072" stopIfTrue="1" operator="greaterThan">
      <formula>0</formula>
    </cfRule>
  </conditionalFormatting>
  <conditionalFormatting sqref="Q17:R17">
    <cfRule type="cellIs" dxfId="2044" priority="3068" stopIfTrue="1" operator="lessThan">
      <formula>0</formula>
    </cfRule>
    <cfRule type="cellIs" dxfId="2043" priority="3069" stopIfTrue="1" operator="greaterThan">
      <formula>0</formula>
    </cfRule>
  </conditionalFormatting>
  <conditionalFormatting sqref="Q17:R17">
    <cfRule type="cellIs" dxfId="2042" priority="3065" stopIfTrue="1" operator="lessThan">
      <formula>0</formula>
    </cfRule>
    <cfRule type="cellIs" dxfId="2041" priority="3066" stopIfTrue="1" operator="greaterThan">
      <formula>0</formula>
    </cfRule>
  </conditionalFormatting>
  <conditionalFormatting sqref="Q17:R17">
    <cfRule type="cellIs" dxfId="2040" priority="3062" stopIfTrue="1" operator="lessThan">
      <formula>0</formula>
    </cfRule>
    <cfRule type="cellIs" dxfId="2039" priority="3063" stopIfTrue="1" operator="greaterThan">
      <formula>0</formula>
    </cfRule>
  </conditionalFormatting>
  <conditionalFormatting sqref="Q17:R17">
    <cfRule type="cellIs" dxfId="2038" priority="3059" stopIfTrue="1" operator="lessThan">
      <formula>0</formula>
    </cfRule>
    <cfRule type="cellIs" dxfId="2037" priority="3060" stopIfTrue="1" operator="greaterThan">
      <formula>0</formula>
    </cfRule>
  </conditionalFormatting>
  <conditionalFormatting sqref="Q17:R17">
    <cfRule type="cellIs" dxfId="2036" priority="3056" stopIfTrue="1" operator="lessThan">
      <formula>0</formula>
    </cfRule>
    <cfRule type="cellIs" dxfId="2035" priority="3057" stopIfTrue="1" operator="greaterThan">
      <formula>0</formula>
    </cfRule>
  </conditionalFormatting>
  <conditionalFormatting sqref="Q17:R17">
    <cfRule type="cellIs" dxfId="2034" priority="3053" stopIfTrue="1" operator="lessThan">
      <formula>0</formula>
    </cfRule>
    <cfRule type="cellIs" dxfId="2033" priority="3054" stopIfTrue="1" operator="greaterThan">
      <formula>0</formula>
    </cfRule>
  </conditionalFormatting>
  <conditionalFormatting sqref="Q17:R17">
    <cfRule type="cellIs" dxfId="2032" priority="3050" stopIfTrue="1" operator="lessThan">
      <formula>0</formula>
    </cfRule>
    <cfRule type="cellIs" dxfId="2031" priority="3051" stopIfTrue="1" operator="greaterThan">
      <formula>0</formula>
    </cfRule>
  </conditionalFormatting>
  <conditionalFormatting sqref="Q17:R17">
    <cfRule type="cellIs" dxfId="2030" priority="3047" stopIfTrue="1" operator="lessThan">
      <formula>0</formula>
    </cfRule>
    <cfRule type="cellIs" dxfId="2029" priority="3048" stopIfTrue="1" operator="greaterThan">
      <formula>0</formula>
    </cfRule>
  </conditionalFormatting>
  <conditionalFormatting sqref="Q17:R17">
    <cfRule type="cellIs" dxfId="2028" priority="3044" stopIfTrue="1" operator="lessThan">
      <formula>0</formula>
    </cfRule>
    <cfRule type="cellIs" dxfId="2027" priority="3045" stopIfTrue="1" operator="greaterThan">
      <formula>0</formula>
    </cfRule>
  </conditionalFormatting>
  <conditionalFormatting sqref="Q17:R17">
    <cfRule type="cellIs" dxfId="2026" priority="3041" stopIfTrue="1" operator="lessThan">
      <formula>0</formula>
    </cfRule>
    <cfRule type="cellIs" dxfId="2025" priority="3042" stopIfTrue="1" operator="greaterThan">
      <formula>0</formula>
    </cfRule>
  </conditionalFormatting>
  <conditionalFormatting sqref="Q19:R19">
    <cfRule type="cellIs" dxfId="2024" priority="3038" stopIfTrue="1" operator="lessThan">
      <formula>0</formula>
    </cfRule>
    <cfRule type="cellIs" dxfId="2023" priority="3039" stopIfTrue="1" operator="greaterThan">
      <formula>0</formula>
    </cfRule>
  </conditionalFormatting>
  <conditionalFormatting sqref="Q19:R19">
    <cfRule type="cellIs" dxfId="2022" priority="3035" stopIfTrue="1" operator="lessThan">
      <formula>0</formula>
    </cfRule>
    <cfRule type="cellIs" dxfId="2021" priority="3036" stopIfTrue="1" operator="greaterThan">
      <formula>0</formula>
    </cfRule>
  </conditionalFormatting>
  <conditionalFormatting sqref="Q19:R19">
    <cfRule type="cellIs" dxfId="2020" priority="3032" stopIfTrue="1" operator="lessThan">
      <formula>0</formula>
    </cfRule>
    <cfRule type="cellIs" dxfId="2019" priority="3033" stopIfTrue="1" operator="greaterThan">
      <formula>0</formula>
    </cfRule>
  </conditionalFormatting>
  <conditionalFormatting sqref="Q19:R19">
    <cfRule type="cellIs" dxfId="2018" priority="3029" stopIfTrue="1" operator="lessThan">
      <formula>0</formula>
    </cfRule>
    <cfRule type="cellIs" dxfId="2017" priority="3030" stopIfTrue="1" operator="greaterThan">
      <formula>0</formula>
    </cfRule>
  </conditionalFormatting>
  <conditionalFormatting sqref="Q19:R19">
    <cfRule type="cellIs" dxfId="2016" priority="3026" stopIfTrue="1" operator="lessThan">
      <formula>0</formula>
    </cfRule>
    <cfRule type="cellIs" dxfId="2015" priority="3027" stopIfTrue="1" operator="greaterThan">
      <formula>0</formula>
    </cfRule>
  </conditionalFormatting>
  <conditionalFormatting sqref="Q19:R19">
    <cfRule type="cellIs" dxfId="2014" priority="3023" stopIfTrue="1" operator="lessThan">
      <formula>0</formula>
    </cfRule>
    <cfRule type="cellIs" dxfId="2013" priority="3024" stopIfTrue="1" operator="greaterThan">
      <formula>0</formula>
    </cfRule>
  </conditionalFormatting>
  <conditionalFormatting sqref="Q19:R19">
    <cfRule type="cellIs" dxfId="2012" priority="3020" stopIfTrue="1" operator="lessThan">
      <formula>0</formula>
    </cfRule>
    <cfRule type="cellIs" dxfId="2011" priority="3021" stopIfTrue="1" operator="greaterThan">
      <formula>0</formula>
    </cfRule>
  </conditionalFormatting>
  <conditionalFormatting sqref="Q19:R19">
    <cfRule type="cellIs" dxfId="2010" priority="3017" stopIfTrue="1" operator="lessThan">
      <formula>0</formula>
    </cfRule>
    <cfRule type="cellIs" dxfId="2009" priority="3018" stopIfTrue="1" operator="greaterThan">
      <formula>0</formula>
    </cfRule>
  </conditionalFormatting>
  <conditionalFormatting sqref="Q19:R19">
    <cfRule type="cellIs" dxfId="2008" priority="3014" stopIfTrue="1" operator="lessThan">
      <formula>0</formula>
    </cfRule>
    <cfRule type="cellIs" dxfId="2007" priority="3015" stopIfTrue="1" operator="greaterThan">
      <formula>0</formula>
    </cfRule>
  </conditionalFormatting>
  <conditionalFormatting sqref="Q19:R19">
    <cfRule type="cellIs" dxfId="2006" priority="3011" stopIfTrue="1" operator="lessThan">
      <formula>0</formula>
    </cfRule>
    <cfRule type="cellIs" dxfId="2005" priority="3012" stopIfTrue="1" operator="greaterThan">
      <formula>0</formula>
    </cfRule>
  </conditionalFormatting>
  <conditionalFormatting sqref="Q19:R19">
    <cfRule type="cellIs" dxfId="2004" priority="3008" stopIfTrue="1" operator="lessThan">
      <formula>0</formula>
    </cfRule>
    <cfRule type="cellIs" dxfId="2003" priority="3009" stopIfTrue="1" operator="greaterThan">
      <formula>0</formula>
    </cfRule>
  </conditionalFormatting>
  <conditionalFormatting sqref="Q19:R19">
    <cfRule type="cellIs" dxfId="2002" priority="3005" stopIfTrue="1" operator="lessThan">
      <formula>0</formula>
    </cfRule>
    <cfRule type="cellIs" dxfId="2001" priority="3006" stopIfTrue="1" operator="greaterThan">
      <formula>0</formula>
    </cfRule>
  </conditionalFormatting>
  <conditionalFormatting sqref="Q19:R19">
    <cfRule type="cellIs" dxfId="2000" priority="3002" stopIfTrue="1" operator="lessThan">
      <formula>0</formula>
    </cfRule>
    <cfRule type="cellIs" dxfId="1999" priority="3003" stopIfTrue="1" operator="greaterThan">
      <formula>0</formula>
    </cfRule>
  </conditionalFormatting>
  <conditionalFormatting sqref="Q19:R19">
    <cfRule type="cellIs" dxfId="1998" priority="2999" stopIfTrue="1" operator="lessThan">
      <formula>0</formula>
    </cfRule>
    <cfRule type="cellIs" dxfId="1997" priority="3000" stopIfTrue="1" operator="greaterThan">
      <formula>0</formula>
    </cfRule>
  </conditionalFormatting>
  <conditionalFormatting sqref="Q19:R19">
    <cfRule type="cellIs" dxfId="1996" priority="2996" stopIfTrue="1" operator="lessThan">
      <formula>0</formula>
    </cfRule>
    <cfRule type="cellIs" dxfId="1995" priority="2997" stopIfTrue="1" operator="greaterThan">
      <formula>0</formula>
    </cfRule>
  </conditionalFormatting>
  <conditionalFormatting sqref="Q19:R19">
    <cfRule type="cellIs" dxfId="1994" priority="2993" stopIfTrue="1" operator="lessThan">
      <formula>0</formula>
    </cfRule>
    <cfRule type="cellIs" dxfId="1993" priority="2994" stopIfTrue="1" operator="greaterThan">
      <formula>0</formula>
    </cfRule>
  </conditionalFormatting>
  <conditionalFormatting sqref="Q19:R19">
    <cfRule type="cellIs" dxfId="1992" priority="2990" stopIfTrue="1" operator="lessThan">
      <formula>0</formula>
    </cfRule>
    <cfRule type="cellIs" dxfId="1991" priority="2991" stopIfTrue="1" operator="greaterThan">
      <formula>0</formula>
    </cfRule>
  </conditionalFormatting>
  <conditionalFormatting sqref="Q19:R19">
    <cfRule type="cellIs" dxfId="1990" priority="2987" stopIfTrue="1" operator="lessThan">
      <formula>0</formula>
    </cfRule>
    <cfRule type="cellIs" dxfId="1989" priority="2988" stopIfTrue="1" operator="greaterThan">
      <formula>0</formula>
    </cfRule>
  </conditionalFormatting>
  <conditionalFormatting sqref="Q19:R19">
    <cfRule type="cellIs" dxfId="1988" priority="2984" stopIfTrue="1" operator="lessThan">
      <formula>0</formula>
    </cfRule>
    <cfRule type="cellIs" dxfId="1987" priority="2985" stopIfTrue="1" operator="greaterThan">
      <formula>0</formula>
    </cfRule>
  </conditionalFormatting>
  <conditionalFormatting sqref="Q19:R19">
    <cfRule type="cellIs" dxfId="1986" priority="2981" stopIfTrue="1" operator="lessThan">
      <formula>0</formula>
    </cfRule>
    <cfRule type="cellIs" dxfId="1985" priority="2982" stopIfTrue="1" operator="greaterThan">
      <formula>0</formula>
    </cfRule>
  </conditionalFormatting>
  <conditionalFormatting sqref="Q19:R19">
    <cfRule type="cellIs" dxfId="1984" priority="2978" stopIfTrue="1" operator="lessThan">
      <formula>0</formula>
    </cfRule>
    <cfRule type="cellIs" dxfId="1983" priority="2979" stopIfTrue="1" operator="greaterThan">
      <formula>0</formula>
    </cfRule>
  </conditionalFormatting>
  <conditionalFormatting sqref="Q19:R19">
    <cfRule type="cellIs" dxfId="1982" priority="2975" stopIfTrue="1" operator="lessThan">
      <formula>0</formula>
    </cfRule>
    <cfRule type="cellIs" dxfId="1981" priority="2976" stopIfTrue="1" operator="greaterThan">
      <formula>0</formula>
    </cfRule>
  </conditionalFormatting>
  <conditionalFormatting sqref="Q19:R19">
    <cfRule type="cellIs" dxfId="1980" priority="2972" stopIfTrue="1" operator="lessThan">
      <formula>0</formula>
    </cfRule>
    <cfRule type="cellIs" dxfId="1979" priority="2973" stopIfTrue="1" operator="greaterThan">
      <formula>0</formula>
    </cfRule>
  </conditionalFormatting>
  <conditionalFormatting sqref="Q19:R19">
    <cfRule type="cellIs" dxfId="1978" priority="2969" stopIfTrue="1" operator="lessThan">
      <formula>0</formula>
    </cfRule>
    <cfRule type="cellIs" dxfId="1977" priority="2970" stopIfTrue="1" operator="greaterThan">
      <formula>0</formula>
    </cfRule>
  </conditionalFormatting>
  <conditionalFormatting sqref="Q19:R19">
    <cfRule type="cellIs" dxfId="1976" priority="2966" stopIfTrue="1" operator="lessThan">
      <formula>0</formula>
    </cfRule>
    <cfRule type="cellIs" dxfId="1975" priority="2967" stopIfTrue="1" operator="greaterThan">
      <formula>0</formula>
    </cfRule>
  </conditionalFormatting>
  <conditionalFormatting sqref="Q19:R19">
    <cfRule type="cellIs" dxfId="1974" priority="2963" stopIfTrue="1" operator="lessThan">
      <formula>0</formula>
    </cfRule>
    <cfRule type="cellIs" dxfId="1973" priority="2964" stopIfTrue="1" operator="greaterThan">
      <formula>0</formula>
    </cfRule>
  </conditionalFormatting>
  <conditionalFormatting sqref="Q19:R19">
    <cfRule type="cellIs" dxfId="1972" priority="2960" stopIfTrue="1" operator="lessThan">
      <formula>0</formula>
    </cfRule>
    <cfRule type="cellIs" dxfId="1971" priority="2961" stopIfTrue="1" operator="greaterThan">
      <formula>0</formula>
    </cfRule>
  </conditionalFormatting>
  <conditionalFormatting sqref="Q19:R19">
    <cfRule type="cellIs" dxfId="1970" priority="2957" stopIfTrue="1" operator="lessThan">
      <formula>0</formula>
    </cfRule>
    <cfRule type="cellIs" dxfId="1969" priority="2958" stopIfTrue="1" operator="greaterThan">
      <formula>0</formula>
    </cfRule>
  </conditionalFormatting>
  <conditionalFormatting sqref="Q19:R19">
    <cfRule type="cellIs" dxfId="1968" priority="2954" stopIfTrue="1" operator="lessThan">
      <formula>0</formula>
    </cfRule>
    <cfRule type="cellIs" dxfId="1967" priority="2955" stopIfTrue="1" operator="greaterThan">
      <formula>0</formula>
    </cfRule>
  </conditionalFormatting>
  <conditionalFormatting sqref="Q19:R19">
    <cfRule type="cellIs" dxfId="1966" priority="2951" stopIfTrue="1" operator="lessThan">
      <formula>0</formula>
    </cfRule>
    <cfRule type="cellIs" dxfId="1965" priority="2952" stopIfTrue="1" operator="greaterThan">
      <formula>0</formula>
    </cfRule>
  </conditionalFormatting>
  <conditionalFormatting sqref="Q19:R19">
    <cfRule type="cellIs" dxfId="1964" priority="2948" stopIfTrue="1" operator="lessThan">
      <formula>0</formula>
    </cfRule>
    <cfRule type="cellIs" dxfId="1963" priority="2949" stopIfTrue="1" operator="greaterThan">
      <formula>0</formula>
    </cfRule>
  </conditionalFormatting>
  <conditionalFormatting sqref="Q19:R19">
    <cfRule type="cellIs" dxfId="1962" priority="2945" stopIfTrue="1" operator="lessThan">
      <formula>0</formula>
    </cfRule>
    <cfRule type="cellIs" dxfId="1961" priority="2946" stopIfTrue="1" operator="greaterThan">
      <formula>0</formula>
    </cfRule>
  </conditionalFormatting>
  <conditionalFormatting sqref="Q19:R19">
    <cfRule type="cellIs" dxfId="1960" priority="2942" stopIfTrue="1" operator="lessThan">
      <formula>0</formula>
    </cfRule>
    <cfRule type="cellIs" dxfId="1959" priority="2943" stopIfTrue="1" operator="greaterThan">
      <formula>0</formula>
    </cfRule>
  </conditionalFormatting>
  <conditionalFormatting sqref="Q19:R19">
    <cfRule type="cellIs" dxfId="1958" priority="2939" stopIfTrue="1" operator="lessThan">
      <formula>0</formula>
    </cfRule>
    <cfRule type="cellIs" dxfId="1957" priority="2940" stopIfTrue="1" operator="greaterThan">
      <formula>0</formula>
    </cfRule>
  </conditionalFormatting>
  <conditionalFormatting sqref="Q19:R19">
    <cfRule type="cellIs" dxfId="1956" priority="2936" stopIfTrue="1" operator="lessThan">
      <formula>0</formula>
    </cfRule>
    <cfRule type="cellIs" dxfId="1955" priority="2937" stopIfTrue="1" operator="greaterThan">
      <formula>0</formula>
    </cfRule>
  </conditionalFormatting>
  <conditionalFormatting sqref="Q19:R19">
    <cfRule type="cellIs" dxfId="1954" priority="2933" stopIfTrue="1" operator="lessThan">
      <formula>0</formula>
    </cfRule>
    <cfRule type="cellIs" dxfId="1953" priority="2934" stopIfTrue="1" operator="greaterThan">
      <formula>0</formula>
    </cfRule>
  </conditionalFormatting>
  <conditionalFormatting sqref="Q19:R19">
    <cfRule type="cellIs" dxfId="1952" priority="2930" stopIfTrue="1" operator="lessThan">
      <formula>0</formula>
    </cfRule>
    <cfRule type="cellIs" dxfId="1951" priority="2931" stopIfTrue="1" operator="greaterThan">
      <formula>0</formula>
    </cfRule>
  </conditionalFormatting>
  <conditionalFormatting sqref="Q19:R19">
    <cfRule type="cellIs" dxfId="1950" priority="2927" stopIfTrue="1" operator="lessThan">
      <formula>0</formula>
    </cfRule>
    <cfRule type="cellIs" dxfId="1949" priority="2928" stopIfTrue="1" operator="greaterThan">
      <formula>0</formula>
    </cfRule>
  </conditionalFormatting>
  <conditionalFormatting sqref="Q19:R19">
    <cfRule type="cellIs" dxfId="1948" priority="2924" stopIfTrue="1" operator="lessThan">
      <formula>0</formula>
    </cfRule>
    <cfRule type="cellIs" dxfId="1947" priority="2925" stopIfTrue="1" operator="greaterThan">
      <formula>0</formula>
    </cfRule>
  </conditionalFormatting>
  <conditionalFormatting sqref="Q19:R19">
    <cfRule type="cellIs" dxfId="1946" priority="2921" stopIfTrue="1" operator="lessThan">
      <formula>0</formula>
    </cfRule>
    <cfRule type="cellIs" dxfId="1945" priority="2922" stopIfTrue="1" operator="greaterThan">
      <formula>0</formula>
    </cfRule>
  </conditionalFormatting>
  <conditionalFormatting sqref="Q19:R19">
    <cfRule type="cellIs" dxfId="1944" priority="2918" stopIfTrue="1" operator="lessThan">
      <formula>0</formula>
    </cfRule>
    <cfRule type="cellIs" dxfId="1943" priority="2919" stopIfTrue="1" operator="greaterThan">
      <formula>0</formula>
    </cfRule>
  </conditionalFormatting>
  <conditionalFormatting sqref="Q19:R19">
    <cfRule type="cellIs" dxfId="1942" priority="2915" stopIfTrue="1" operator="lessThan">
      <formula>0</formula>
    </cfRule>
    <cfRule type="cellIs" dxfId="1941" priority="2916" stopIfTrue="1" operator="greaterThan">
      <formula>0</formula>
    </cfRule>
  </conditionalFormatting>
  <conditionalFormatting sqref="Q21:R21">
    <cfRule type="cellIs" dxfId="1940" priority="2912" stopIfTrue="1" operator="lessThan">
      <formula>0</formula>
    </cfRule>
    <cfRule type="cellIs" dxfId="1939" priority="2913" stopIfTrue="1" operator="greaterThan">
      <formula>0</formula>
    </cfRule>
  </conditionalFormatting>
  <conditionalFormatting sqref="Q21:R21">
    <cfRule type="cellIs" dxfId="1938" priority="2909" stopIfTrue="1" operator="lessThan">
      <formula>0</formula>
    </cfRule>
    <cfRule type="cellIs" dxfId="1937" priority="2910" stopIfTrue="1" operator="greaterThan">
      <formula>0</formula>
    </cfRule>
  </conditionalFormatting>
  <conditionalFormatting sqref="Q21:R21">
    <cfRule type="cellIs" dxfId="1936" priority="2906" stopIfTrue="1" operator="lessThan">
      <formula>0</formula>
    </cfRule>
    <cfRule type="cellIs" dxfId="1935" priority="2907" stopIfTrue="1" operator="greaterThan">
      <formula>0</formula>
    </cfRule>
  </conditionalFormatting>
  <conditionalFormatting sqref="Q21:R21">
    <cfRule type="cellIs" dxfId="1934" priority="2903" stopIfTrue="1" operator="lessThan">
      <formula>0</formula>
    </cfRule>
    <cfRule type="cellIs" dxfId="1933" priority="2904" stopIfTrue="1" operator="greaterThan">
      <formula>0</formula>
    </cfRule>
  </conditionalFormatting>
  <conditionalFormatting sqref="Q21:R21">
    <cfRule type="cellIs" dxfId="1932" priority="2900" stopIfTrue="1" operator="lessThan">
      <formula>0</formula>
    </cfRule>
    <cfRule type="cellIs" dxfId="1931" priority="2901" stopIfTrue="1" operator="greaterThan">
      <formula>0</formula>
    </cfRule>
  </conditionalFormatting>
  <conditionalFormatting sqref="Q21:R21">
    <cfRule type="cellIs" dxfId="1930" priority="2897" stopIfTrue="1" operator="lessThan">
      <formula>0</formula>
    </cfRule>
    <cfRule type="cellIs" dxfId="1929" priority="2898" stopIfTrue="1" operator="greaterThan">
      <formula>0</formula>
    </cfRule>
  </conditionalFormatting>
  <conditionalFormatting sqref="Q21:R21">
    <cfRule type="cellIs" dxfId="1928" priority="2894" stopIfTrue="1" operator="lessThan">
      <formula>0</formula>
    </cfRule>
    <cfRule type="cellIs" dxfId="1927" priority="2895" stopIfTrue="1" operator="greaterThan">
      <formula>0</formula>
    </cfRule>
  </conditionalFormatting>
  <conditionalFormatting sqref="Q21:R21">
    <cfRule type="cellIs" dxfId="1926" priority="2891" stopIfTrue="1" operator="lessThan">
      <formula>0</formula>
    </cfRule>
    <cfRule type="cellIs" dxfId="1925" priority="2892" stopIfTrue="1" operator="greaterThan">
      <formula>0</formula>
    </cfRule>
  </conditionalFormatting>
  <conditionalFormatting sqref="Q21:R21">
    <cfRule type="cellIs" dxfId="1924" priority="2888" stopIfTrue="1" operator="lessThan">
      <formula>0</formula>
    </cfRule>
    <cfRule type="cellIs" dxfId="1923" priority="2889" stopIfTrue="1" operator="greaterThan">
      <formula>0</formula>
    </cfRule>
  </conditionalFormatting>
  <conditionalFormatting sqref="Q21:R21">
    <cfRule type="cellIs" dxfId="1922" priority="2885" stopIfTrue="1" operator="lessThan">
      <formula>0</formula>
    </cfRule>
    <cfRule type="cellIs" dxfId="1921" priority="2886" stopIfTrue="1" operator="greaterThan">
      <formula>0</formula>
    </cfRule>
  </conditionalFormatting>
  <conditionalFormatting sqref="Q21:R21">
    <cfRule type="cellIs" dxfId="1920" priority="2882" stopIfTrue="1" operator="lessThan">
      <formula>0</formula>
    </cfRule>
    <cfRule type="cellIs" dxfId="1919" priority="2883" stopIfTrue="1" operator="greaterThan">
      <formula>0</formula>
    </cfRule>
  </conditionalFormatting>
  <conditionalFormatting sqref="Q21:R21">
    <cfRule type="cellIs" dxfId="1918" priority="2879" stopIfTrue="1" operator="lessThan">
      <formula>0</formula>
    </cfRule>
    <cfRule type="cellIs" dxfId="1917" priority="2880" stopIfTrue="1" operator="greaterThan">
      <formula>0</formula>
    </cfRule>
  </conditionalFormatting>
  <conditionalFormatting sqref="Q21:R21">
    <cfRule type="cellIs" dxfId="1916" priority="2876" stopIfTrue="1" operator="lessThan">
      <formula>0</formula>
    </cfRule>
    <cfRule type="cellIs" dxfId="1915" priority="2877" stopIfTrue="1" operator="greaterThan">
      <formula>0</formula>
    </cfRule>
  </conditionalFormatting>
  <conditionalFormatting sqref="Q21:R21">
    <cfRule type="cellIs" dxfId="1914" priority="2873" stopIfTrue="1" operator="lessThan">
      <formula>0</formula>
    </cfRule>
    <cfRule type="cellIs" dxfId="1913" priority="2874" stopIfTrue="1" operator="greaterThan">
      <formula>0</formula>
    </cfRule>
  </conditionalFormatting>
  <conditionalFormatting sqref="Q21:R21">
    <cfRule type="cellIs" dxfId="1912" priority="2870" stopIfTrue="1" operator="lessThan">
      <formula>0</formula>
    </cfRule>
    <cfRule type="cellIs" dxfId="1911" priority="2871" stopIfTrue="1" operator="greaterThan">
      <formula>0</formula>
    </cfRule>
  </conditionalFormatting>
  <conditionalFormatting sqref="Q21:R21">
    <cfRule type="cellIs" dxfId="1910" priority="2867" stopIfTrue="1" operator="lessThan">
      <formula>0</formula>
    </cfRule>
    <cfRule type="cellIs" dxfId="1909" priority="2868" stopIfTrue="1" operator="greaterThan">
      <formula>0</formula>
    </cfRule>
  </conditionalFormatting>
  <conditionalFormatting sqref="Q21:R21">
    <cfRule type="cellIs" dxfId="1908" priority="2864" stopIfTrue="1" operator="lessThan">
      <formula>0</formula>
    </cfRule>
    <cfRule type="cellIs" dxfId="1907" priority="2865" stopIfTrue="1" operator="greaterThan">
      <formula>0</formula>
    </cfRule>
  </conditionalFormatting>
  <conditionalFormatting sqref="Q21:R21">
    <cfRule type="cellIs" dxfId="1906" priority="2861" stopIfTrue="1" operator="lessThan">
      <formula>0</formula>
    </cfRule>
    <cfRule type="cellIs" dxfId="1905" priority="2862" stopIfTrue="1" operator="greaterThan">
      <formula>0</formula>
    </cfRule>
  </conditionalFormatting>
  <conditionalFormatting sqref="Q21:R21">
    <cfRule type="cellIs" dxfId="1904" priority="2858" stopIfTrue="1" operator="lessThan">
      <formula>0</formula>
    </cfRule>
    <cfRule type="cellIs" dxfId="1903" priority="2859" stopIfTrue="1" operator="greaterThan">
      <formula>0</formula>
    </cfRule>
  </conditionalFormatting>
  <conditionalFormatting sqref="Q21:R21">
    <cfRule type="cellIs" dxfId="1902" priority="2855" stopIfTrue="1" operator="lessThan">
      <formula>0</formula>
    </cfRule>
    <cfRule type="cellIs" dxfId="1901" priority="2856" stopIfTrue="1" operator="greaterThan">
      <formula>0</formula>
    </cfRule>
  </conditionalFormatting>
  <conditionalFormatting sqref="Q21:R21">
    <cfRule type="cellIs" dxfId="1900" priority="2852" stopIfTrue="1" operator="lessThan">
      <formula>0</formula>
    </cfRule>
    <cfRule type="cellIs" dxfId="1899" priority="2853" stopIfTrue="1" operator="greaterThan">
      <formula>0</formula>
    </cfRule>
  </conditionalFormatting>
  <conditionalFormatting sqref="Q21:R21">
    <cfRule type="cellIs" dxfId="1898" priority="2849" stopIfTrue="1" operator="lessThan">
      <formula>0</formula>
    </cfRule>
    <cfRule type="cellIs" dxfId="1897" priority="2850" stopIfTrue="1" operator="greaterThan">
      <formula>0</formula>
    </cfRule>
  </conditionalFormatting>
  <conditionalFormatting sqref="Q21:R21">
    <cfRule type="cellIs" dxfId="1896" priority="2846" stopIfTrue="1" operator="lessThan">
      <formula>0</formula>
    </cfRule>
    <cfRule type="cellIs" dxfId="1895" priority="2847" stopIfTrue="1" operator="greaterThan">
      <formula>0</formula>
    </cfRule>
  </conditionalFormatting>
  <conditionalFormatting sqref="Q21:R21">
    <cfRule type="cellIs" dxfId="1894" priority="2843" stopIfTrue="1" operator="lessThan">
      <formula>0</formula>
    </cfRule>
    <cfRule type="cellIs" dxfId="1893" priority="2844" stopIfTrue="1" operator="greaterThan">
      <formula>0</formula>
    </cfRule>
  </conditionalFormatting>
  <conditionalFormatting sqref="Q21:R21">
    <cfRule type="cellIs" dxfId="1892" priority="2840" stopIfTrue="1" operator="lessThan">
      <formula>0</formula>
    </cfRule>
    <cfRule type="cellIs" dxfId="1891" priority="2841" stopIfTrue="1" operator="greaterThan">
      <formula>0</formula>
    </cfRule>
  </conditionalFormatting>
  <conditionalFormatting sqref="Q21:R21">
    <cfRule type="cellIs" dxfId="1890" priority="2837" stopIfTrue="1" operator="lessThan">
      <formula>0</formula>
    </cfRule>
    <cfRule type="cellIs" dxfId="1889" priority="2838" stopIfTrue="1" operator="greaterThan">
      <formula>0</formula>
    </cfRule>
  </conditionalFormatting>
  <conditionalFormatting sqref="Q21:R21">
    <cfRule type="cellIs" dxfId="1888" priority="2834" stopIfTrue="1" operator="lessThan">
      <formula>0</formula>
    </cfRule>
    <cfRule type="cellIs" dxfId="1887" priority="2835" stopIfTrue="1" operator="greaterThan">
      <formula>0</formula>
    </cfRule>
  </conditionalFormatting>
  <conditionalFormatting sqref="Q21:R21">
    <cfRule type="cellIs" dxfId="1886" priority="2831" stopIfTrue="1" operator="lessThan">
      <formula>0</formula>
    </cfRule>
    <cfRule type="cellIs" dxfId="1885" priority="2832" stopIfTrue="1" operator="greaterThan">
      <formula>0</formula>
    </cfRule>
  </conditionalFormatting>
  <conditionalFormatting sqref="Q21:R21">
    <cfRule type="cellIs" dxfId="1884" priority="2828" stopIfTrue="1" operator="lessThan">
      <formula>0</formula>
    </cfRule>
    <cfRule type="cellIs" dxfId="1883" priority="2829" stopIfTrue="1" operator="greaterThan">
      <formula>0</formula>
    </cfRule>
  </conditionalFormatting>
  <conditionalFormatting sqref="Q21:R21">
    <cfRule type="cellIs" dxfId="1882" priority="2825" stopIfTrue="1" operator="lessThan">
      <formula>0</formula>
    </cfRule>
    <cfRule type="cellIs" dxfId="1881" priority="2826" stopIfTrue="1" operator="greaterThan">
      <formula>0</formula>
    </cfRule>
  </conditionalFormatting>
  <conditionalFormatting sqref="Q21:R21">
    <cfRule type="cellIs" dxfId="1880" priority="2822" stopIfTrue="1" operator="lessThan">
      <formula>0</formula>
    </cfRule>
    <cfRule type="cellIs" dxfId="1879" priority="2823" stopIfTrue="1" operator="greaterThan">
      <formula>0</formula>
    </cfRule>
  </conditionalFormatting>
  <conditionalFormatting sqref="Q21:R21">
    <cfRule type="cellIs" dxfId="1878" priority="2819" stopIfTrue="1" operator="lessThan">
      <formula>0</formula>
    </cfRule>
    <cfRule type="cellIs" dxfId="1877" priority="2820" stopIfTrue="1" operator="greaterThan">
      <formula>0</formula>
    </cfRule>
  </conditionalFormatting>
  <conditionalFormatting sqref="Q21:R21">
    <cfRule type="cellIs" dxfId="1876" priority="2816" stopIfTrue="1" operator="lessThan">
      <formula>0</formula>
    </cfRule>
    <cfRule type="cellIs" dxfId="1875" priority="2817" stopIfTrue="1" operator="greaterThan">
      <formula>0</formula>
    </cfRule>
  </conditionalFormatting>
  <conditionalFormatting sqref="Q21:R21">
    <cfRule type="cellIs" dxfId="1874" priority="2813" stopIfTrue="1" operator="lessThan">
      <formula>0</formula>
    </cfRule>
    <cfRule type="cellIs" dxfId="1873" priority="2814" stopIfTrue="1" operator="greaterThan">
      <formula>0</formula>
    </cfRule>
  </conditionalFormatting>
  <conditionalFormatting sqref="Q21:R21">
    <cfRule type="cellIs" dxfId="1872" priority="2810" stopIfTrue="1" operator="lessThan">
      <formula>0</formula>
    </cfRule>
    <cfRule type="cellIs" dxfId="1871" priority="2811" stopIfTrue="1" operator="greaterThan">
      <formula>0</formula>
    </cfRule>
  </conditionalFormatting>
  <conditionalFormatting sqref="Q21:R21">
    <cfRule type="cellIs" dxfId="1870" priority="2807" stopIfTrue="1" operator="lessThan">
      <formula>0</formula>
    </cfRule>
    <cfRule type="cellIs" dxfId="1869" priority="2808" stopIfTrue="1" operator="greaterThan">
      <formula>0</formula>
    </cfRule>
  </conditionalFormatting>
  <conditionalFormatting sqref="Q21:R21">
    <cfRule type="cellIs" dxfId="1868" priority="2804" stopIfTrue="1" operator="lessThan">
      <formula>0</formula>
    </cfRule>
    <cfRule type="cellIs" dxfId="1867" priority="2805" stopIfTrue="1" operator="greaterThan">
      <formula>0</formula>
    </cfRule>
  </conditionalFormatting>
  <conditionalFormatting sqref="Q21:R21">
    <cfRule type="cellIs" dxfId="1866" priority="2801" stopIfTrue="1" operator="lessThan">
      <formula>0</formula>
    </cfRule>
    <cfRule type="cellIs" dxfId="1865" priority="2802" stopIfTrue="1" operator="greaterThan">
      <formula>0</formula>
    </cfRule>
  </conditionalFormatting>
  <conditionalFormatting sqref="Q21:R21">
    <cfRule type="cellIs" dxfId="1864" priority="2798" stopIfTrue="1" operator="lessThan">
      <formula>0</formula>
    </cfRule>
    <cfRule type="cellIs" dxfId="1863" priority="2799" stopIfTrue="1" operator="greaterThan">
      <formula>0</formula>
    </cfRule>
  </conditionalFormatting>
  <conditionalFormatting sqref="Q21:R21">
    <cfRule type="cellIs" dxfId="1862" priority="2795" stopIfTrue="1" operator="lessThan">
      <formula>0</formula>
    </cfRule>
    <cfRule type="cellIs" dxfId="1861" priority="2796" stopIfTrue="1" operator="greaterThan">
      <formula>0</formula>
    </cfRule>
  </conditionalFormatting>
  <conditionalFormatting sqref="Q21:R21">
    <cfRule type="cellIs" dxfId="1860" priority="2792" stopIfTrue="1" operator="lessThan">
      <formula>0</formula>
    </cfRule>
    <cfRule type="cellIs" dxfId="1859" priority="2793" stopIfTrue="1" operator="greaterThan">
      <formula>0</formula>
    </cfRule>
  </conditionalFormatting>
  <conditionalFormatting sqref="Q21:R21">
    <cfRule type="cellIs" dxfId="1858" priority="2789" stopIfTrue="1" operator="lessThan">
      <formula>0</formula>
    </cfRule>
    <cfRule type="cellIs" dxfId="1857" priority="2790" stopIfTrue="1" operator="greaterThan">
      <formula>0</formula>
    </cfRule>
  </conditionalFormatting>
  <conditionalFormatting sqref="Q23:R23">
    <cfRule type="cellIs" dxfId="1856" priority="2786" stopIfTrue="1" operator="lessThan">
      <formula>0</formula>
    </cfRule>
    <cfRule type="cellIs" dxfId="1855" priority="2787" stopIfTrue="1" operator="greaterThan">
      <formula>0</formula>
    </cfRule>
  </conditionalFormatting>
  <conditionalFormatting sqref="Q23:R23">
    <cfRule type="cellIs" dxfId="1854" priority="2783" stopIfTrue="1" operator="lessThan">
      <formula>0</formula>
    </cfRule>
    <cfRule type="cellIs" dxfId="1853" priority="2784" stopIfTrue="1" operator="greaterThan">
      <formula>0</formula>
    </cfRule>
  </conditionalFormatting>
  <conditionalFormatting sqref="Q23:R23">
    <cfRule type="cellIs" dxfId="1852" priority="2780" stopIfTrue="1" operator="lessThan">
      <formula>0</formula>
    </cfRule>
    <cfRule type="cellIs" dxfId="1851" priority="2781" stopIfTrue="1" operator="greaterThan">
      <formula>0</formula>
    </cfRule>
  </conditionalFormatting>
  <conditionalFormatting sqref="Q23:R23">
    <cfRule type="cellIs" dxfId="1850" priority="2777" stopIfTrue="1" operator="lessThan">
      <formula>0</formula>
    </cfRule>
    <cfRule type="cellIs" dxfId="1849" priority="2778" stopIfTrue="1" operator="greaterThan">
      <formula>0</formula>
    </cfRule>
  </conditionalFormatting>
  <conditionalFormatting sqref="Q23:R23">
    <cfRule type="cellIs" dxfId="1848" priority="2774" stopIfTrue="1" operator="lessThan">
      <formula>0</formula>
    </cfRule>
    <cfRule type="cellIs" dxfId="1847" priority="2775" stopIfTrue="1" operator="greaterThan">
      <formula>0</formula>
    </cfRule>
  </conditionalFormatting>
  <conditionalFormatting sqref="Q23:R23">
    <cfRule type="cellIs" dxfId="1846" priority="2771" stopIfTrue="1" operator="lessThan">
      <formula>0</formula>
    </cfRule>
    <cfRule type="cellIs" dxfId="1845" priority="2772" stopIfTrue="1" operator="greaterThan">
      <formula>0</formula>
    </cfRule>
  </conditionalFormatting>
  <conditionalFormatting sqref="Q23:R23">
    <cfRule type="cellIs" dxfId="1844" priority="2768" stopIfTrue="1" operator="lessThan">
      <formula>0</formula>
    </cfRule>
    <cfRule type="cellIs" dxfId="1843" priority="2769" stopIfTrue="1" operator="greaterThan">
      <formula>0</formula>
    </cfRule>
  </conditionalFormatting>
  <conditionalFormatting sqref="Q23:R23">
    <cfRule type="cellIs" dxfId="1842" priority="2765" stopIfTrue="1" operator="lessThan">
      <formula>0</formula>
    </cfRule>
    <cfRule type="cellIs" dxfId="1841" priority="2766" stopIfTrue="1" operator="greaterThan">
      <formula>0</formula>
    </cfRule>
  </conditionalFormatting>
  <conditionalFormatting sqref="Q23:R23">
    <cfRule type="cellIs" dxfId="1840" priority="2762" stopIfTrue="1" operator="lessThan">
      <formula>0</formula>
    </cfRule>
    <cfRule type="cellIs" dxfId="1839" priority="2763" stopIfTrue="1" operator="greaterThan">
      <formula>0</formula>
    </cfRule>
  </conditionalFormatting>
  <conditionalFormatting sqref="Q23:R23">
    <cfRule type="cellIs" dxfId="1838" priority="2759" stopIfTrue="1" operator="lessThan">
      <formula>0</formula>
    </cfRule>
    <cfRule type="cellIs" dxfId="1837" priority="2760" stopIfTrue="1" operator="greaterThan">
      <formula>0</formula>
    </cfRule>
  </conditionalFormatting>
  <conditionalFormatting sqref="Q23:R23">
    <cfRule type="cellIs" dxfId="1836" priority="2756" stopIfTrue="1" operator="lessThan">
      <formula>0</formula>
    </cfRule>
    <cfRule type="cellIs" dxfId="1835" priority="2757" stopIfTrue="1" operator="greaterThan">
      <formula>0</formula>
    </cfRule>
  </conditionalFormatting>
  <conditionalFormatting sqref="Q23:R23">
    <cfRule type="cellIs" dxfId="1834" priority="2753" stopIfTrue="1" operator="lessThan">
      <formula>0</formula>
    </cfRule>
    <cfRule type="cellIs" dxfId="1833" priority="2754" stopIfTrue="1" operator="greaterThan">
      <formula>0</formula>
    </cfRule>
  </conditionalFormatting>
  <conditionalFormatting sqref="Q23:R23">
    <cfRule type="cellIs" dxfId="1832" priority="2750" stopIfTrue="1" operator="lessThan">
      <formula>0</formula>
    </cfRule>
    <cfRule type="cellIs" dxfId="1831" priority="2751" stopIfTrue="1" operator="greaterThan">
      <formula>0</formula>
    </cfRule>
  </conditionalFormatting>
  <conditionalFormatting sqref="Q23:R23">
    <cfRule type="cellIs" dxfId="1830" priority="2747" stopIfTrue="1" operator="lessThan">
      <formula>0</formula>
    </cfRule>
    <cfRule type="cellIs" dxfId="1829" priority="2748" stopIfTrue="1" operator="greaterThan">
      <formula>0</formula>
    </cfRule>
  </conditionalFormatting>
  <conditionalFormatting sqref="Q23:R23">
    <cfRule type="cellIs" dxfId="1828" priority="2744" stopIfTrue="1" operator="lessThan">
      <formula>0</formula>
    </cfRule>
    <cfRule type="cellIs" dxfId="1827" priority="2745" stopIfTrue="1" operator="greaterThan">
      <formula>0</formula>
    </cfRule>
  </conditionalFormatting>
  <conditionalFormatting sqref="Q23:R23">
    <cfRule type="cellIs" dxfId="1826" priority="2741" stopIfTrue="1" operator="lessThan">
      <formula>0</formula>
    </cfRule>
    <cfRule type="cellIs" dxfId="1825" priority="2742" stopIfTrue="1" operator="greaterThan">
      <formula>0</formula>
    </cfRule>
  </conditionalFormatting>
  <conditionalFormatting sqref="Q23:R23">
    <cfRule type="cellIs" dxfId="1824" priority="2738" stopIfTrue="1" operator="lessThan">
      <formula>0</formula>
    </cfRule>
    <cfRule type="cellIs" dxfId="1823" priority="2739" stopIfTrue="1" operator="greaterThan">
      <formula>0</formula>
    </cfRule>
  </conditionalFormatting>
  <conditionalFormatting sqref="Q23:R23">
    <cfRule type="cellIs" dxfId="1822" priority="2735" stopIfTrue="1" operator="lessThan">
      <formula>0</formula>
    </cfRule>
    <cfRule type="cellIs" dxfId="1821" priority="2736" stopIfTrue="1" operator="greaterThan">
      <formula>0</formula>
    </cfRule>
  </conditionalFormatting>
  <conditionalFormatting sqref="Q23:R23">
    <cfRule type="cellIs" dxfId="1820" priority="2732" stopIfTrue="1" operator="lessThan">
      <formula>0</formula>
    </cfRule>
    <cfRule type="cellIs" dxfId="1819" priority="2733" stopIfTrue="1" operator="greaterThan">
      <formula>0</formula>
    </cfRule>
  </conditionalFormatting>
  <conditionalFormatting sqref="Q23:R23">
    <cfRule type="cellIs" dxfId="1818" priority="2729" stopIfTrue="1" operator="lessThan">
      <formula>0</formula>
    </cfRule>
    <cfRule type="cellIs" dxfId="1817" priority="2730" stopIfTrue="1" operator="greaterThan">
      <formula>0</formula>
    </cfRule>
  </conditionalFormatting>
  <conditionalFormatting sqref="Q23:R23">
    <cfRule type="cellIs" dxfId="1816" priority="2726" stopIfTrue="1" operator="lessThan">
      <formula>0</formula>
    </cfRule>
    <cfRule type="cellIs" dxfId="1815" priority="2727" stopIfTrue="1" operator="greaterThan">
      <formula>0</formula>
    </cfRule>
  </conditionalFormatting>
  <conditionalFormatting sqref="Q23:R23">
    <cfRule type="cellIs" dxfId="1814" priority="2723" stopIfTrue="1" operator="lessThan">
      <formula>0</formula>
    </cfRule>
    <cfRule type="cellIs" dxfId="1813" priority="2724" stopIfTrue="1" operator="greaterThan">
      <formula>0</formula>
    </cfRule>
  </conditionalFormatting>
  <conditionalFormatting sqref="Q23:R23">
    <cfRule type="cellIs" dxfId="1812" priority="2720" stopIfTrue="1" operator="lessThan">
      <formula>0</formula>
    </cfRule>
    <cfRule type="cellIs" dxfId="1811" priority="2721" stopIfTrue="1" operator="greaterThan">
      <formula>0</formula>
    </cfRule>
  </conditionalFormatting>
  <conditionalFormatting sqref="Q23:R23">
    <cfRule type="cellIs" dxfId="1810" priority="2717" stopIfTrue="1" operator="lessThan">
      <formula>0</formula>
    </cfRule>
    <cfRule type="cellIs" dxfId="1809" priority="2718" stopIfTrue="1" operator="greaterThan">
      <formula>0</formula>
    </cfRule>
  </conditionalFormatting>
  <conditionalFormatting sqref="Q23:R23">
    <cfRule type="cellIs" dxfId="1808" priority="2714" stopIfTrue="1" operator="lessThan">
      <formula>0</formula>
    </cfRule>
    <cfRule type="cellIs" dxfId="1807" priority="2715" stopIfTrue="1" operator="greaterThan">
      <formula>0</formula>
    </cfRule>
  </conditionalFormatting>
  <conditionalFormatting sqref="Q23:R23">
    <cfRule type="cellIs" dxfId="1806" priority="2711" stopIfTrue="1" operator="lessThan">
      <formula>0</formula>
    </cfRule>
    <cfRule type="cellIs" dxfId="1805" priority="2712" stopIfTrue="1" operator="greaterThan">
      <formula>0</formula>
    </cfRule>
  </conditionalFormatting>
  <conditionalFormatting sqref="Q23:R23">
    <cfRule type="cellIs" dxfId="1804" priority="2708" stopIfTrue="1" operator="lessThan">
      <formula>0</formula>
    </cfRule>
    <cfRule type="cellIs" dxfId="1803" priority="2709" stopIfTrue="1" operator="greaterThan">
      <formula>0</formula>
    </cfRule>
  </conditionalFormatting>
  <conditionalFormatting sqref="Q23:R23">
    <cfRule type="cellIs" dxfId="1802" priority="2705" stopIfTrue="1" operator="lessThan">
      <formula>0</formula>
    </cfRule>
    <cfRule type="cellIs" dxfId="1801" priority="2706" stopIfTrue="1" operator="greaterThan">
      <formula>0</formula>
    </cfRule>
  </conditionalFormatting>
  <conditionalFormatting sqref="Q23:R23">
    <cfRule type="cellIs" dxfId="1800" priority="2702" stopIfTrue="1" operator="lessThan">
      <formula>0</formula>
    </cfRule>
    <cfRule type="cellIs" dxfId="1799" priority="2703" stopIfTrue="1" operator="greaterThan">
      <formula>0</formula>
    </cfRule>
  </conditionalFormatting>
  <conditionalFormatting sqref="Q23:R23">
    <cfRule type="cellIs" dxfId="1798" priority="2699" stopIfTrue="1" operator="lessThan">
      <formula>0</formula>
    </cfRule>
    <cfRule type="cellIs" dxfId="1797" priority="2700" stopIfTrue="1" operator="greaterThan">
      <formula>0</formula>
    </cfRule>
  </conditionalFormatting>
  <conditionalFormatting sqref="Q23:R23">
    <cfRule type="cellIs" dxfId="1796" priority="2696" stopIfTrue="1" operator="lessThan">
      <formula>0</formula>
    </cfRule>
    <cfRule type="cellIs" dxfId="1795" priority="2697" stopIfTrue="1" operator="greaterThan">
      <formula>0</formula>
    </cfRule>
  </conditionalFormatting>
  <conditionalFormatting sqref="Q23:R23">
    <cfRule type="cellIs" dxfId="1794" priority="2693" stopIfTrue="1" operator="lessThan">
      <formula>0</formula>
    </cfRule>
    <cfRule type="cellIs" dxfId="1793" priority="2694" stopIfTrue="1" operator="greaterThan">
      <formula>0</formula>
    </cfRule>
  </conditionalFormatting>
  <conditionalFormatting sqref="Q23:R23">
    <cfRule type="cellIs" dxfId="1792" priority="2690" stopIfTrue="1" operator="lessThan">
      <formula>0</formula>
    </cfRule>
    <cfRule type="cellIs" dxfId="1791" priority="2691" stopIfTrue="1" operator="greaterThan">
      <formula>0</formula>
    </cfRule>
  </conditionalFormatting>
  <conditionalFormatting sqref="Q23:R23">
    <cfRule type="cellIs" dxfId="1790" priority="2687" stopIfTrue="1" operator="lessThan">
      <formula>0</formula>
    </cfRule>
    <cfRule type="cellIs" dxfId="1789" priority="2688" stopIfTrue="1" operator="greaterThan">
      <formula>0</formula>
    </cfRule>
  </conditionalFormatting>
  <conditionalFormatting sqref="Q23:R23">
    <cfRule type="cellIs" dxfId="1788" priority="2684" stopIfTrue="1" operator="lessThan">
      <formula>0</formula>
    </cfRule>
    <cfRule type="cellIs" dxfId="1787" priority="2685" stopIfTrue="1" operator="greaterThan">
      <formula>0</formula>
    </cfRule>
  </conditionalFormatting>
  <conditionalFormatting sqref="Q23:R23">
    <cfRule type="cellIs" dxfId="1786" priority="2681" stopIfTrue="1" operator="lessThan">
      <formula>0</formula>
    </cfRule>
    <cfRule type="cellIs" dxfId="1785" priority="2682" stopIfTrue="1" operator="greaterThan">
      <formula>0</formula>
    </cfRule>
  </conditionalFormatting>
  <conditionalFormatting sqref="Q23:R23">
    <cfRule type="cellIs" dxfId="1784" priority="2678" stopIfTrue="1" operator="lessThan">
      <formula>0</formula>
    </cfRule>
    <cfRule type="cellIs" dxfId="1783" priority="2679" stopIfTrue="1" operator="greaterThan">
      <formula>0</formula>
    </cfRule>
  </conditionalFormatting>
  <conditionalFormatting sqref="Q23:R23">
    <cfRule type="cellIs" dxfId="1782" priority="2675" stopIfTrue="1" operator="lessThan">
      <formula>0</formula>
    </cfRule>
    <cfRule type="cellIs" dxfId="1781" priority="2676" stopIfTrue="1" operator="greaterThan">
      <formula>0</formula>
    </cfRule>
  </conditionalFormatting>
  <conditionalFormatting sqref="Q23:R23">
    <cfRule type="cellIs" dxfId="1780" priority="2672" stopIfTrue="1" operator="lessThan">
      <formula>0</formula>
    </cfRule>
    <cfRule type="cellIs" dxfId="1779" priority="2673" stopIfTrue="1" operator="greaterThan">
      <formula>0</formula>
    </cfRule>
  </conditionalFormatting>
  <conditionalFormatting sqref="Q23:R23">
    <cfRule type="cellIs" dxfId="1778" priority="2669" stopIfTrue="1" operator="lessThan">
      <formula>0</formula>
    </cfRule>
    <cfRule type="cellIs" dxfId="1777" priority="2670" stopIfTrue="1" operator="greaterThan">
      <formula>0</formula>
    </cfRule>
  </conditionalFormatting>
  <conditionalFormatting sqref="Q23:R23">
    <cfRule type="cellIs" dxfId="1776" priority="2666" stopIfTrue="1" operator="lessThan">
      <formula>0</formula>
    </cfRule>
    <cfRule type="cellIs" dxfId="1775" priority="2667" stopIfTrue="1" operator="greaterThan">
      <formula>0</formula>
    </cfRule>
  </conditionalFormatting>
  <conditionalFormatting sqref="Q23:R23">
    <cfRule type="cellIs" dxfId="1774" priority="2663" stopIfTrue="1" operator="lessThan">
      <formula>0</formula>
    </cfRule>
    <cfRule type="cellIs" dxfId="1773" priority="2664" stopIfTrue="1" operator="greaterThan">
      <formula>0</formula>
    </cfRule>
  </conditionalFormatting>
  <conditionalFormatting sqref="Q25:R25">
    <cfRule type="cellIs" dxfId="1772" priority="2660" stopIfTrue="1" operator="lessThan">
      <formula>0</formula>
    </cfRule>
    <cfRule type="cellIs" dxfId="1771" priority="2661" stopIfTrue="1" operator="greaterThan">
      <formula>0</formula>
    </cfRule>
  </conditionalFormatting>
  <conditionalFormatting sqref="Q25:R25">
    <cfRule type="cellIs" dxfId="1770" priority="2657" stopIfTrue="1" operator="lessThan">
      <formula>0</formula>
    </cfRule>
    <cfRule type="cellIs" dxfId="1769" priority="2658" stopIfTrue="1" operator="greaterThan">
      <formula>0</formula>
    </cfRule>
  </conditionalFormatting>
  <conditionalFormatting sqref="Q25:R25">
    <cfRule type="cellIs" dxfId="1768" priority="2654" stopIfTrue="1" operator="lessThan">
      <formula>0</formula>
    </cfRule>
    <cfRule type="cellIs" dxfId="1767" priority="2655" stopIfTrue="1" operator="greaterThan">
      <formula>0</formula>
    </cfRule>
  </conditionalFormatting>
  <conditionalFormatting sqref="Q25:R25">
    <cfRule type="cellIs" dxfId="1766" priority="2651" stopIfTrue="1" operator="lessThan">
      <formula>0</formula>
    </cfRule>
    <cfRule type="cellIs" dxfId="1765" priority="2652" stopIfTrue="1" operator="greaterThan">
      <formula>0</formula>
    </cfRule>
  </conditionalFormatting>
  <conditionalFormatting sqref="Q25:R25">
    <cfRule type="cellIs" dxfId="1764" priority="2648" stopIfTrue="1" operator="lessThan">
      <formula>0</formula>
    </cfRule>
    <cfRule type="cellIs" dxfId="1763" priority="2649" stopIfTrue="1" operator="greaterThan">
      <formula>0</formula>
    </cfRule>
  </conditionalFormatting>
  <conditionalFormatting sqref="Q25:R25">
    <cfRule type="cellIs" dxfId="1762" priority="2645" stopIfTrue="1" operator="lessThan">
      <formula>0</formula>
    </cfRule>
    <cfRule type="cellIs" dxfId="1761" priority="2646" stopIfTrue="1" operator="greaterThan">
      <formula>0</formula>
    </cfRule>
  </conditionalFormatting>
  <conditionalFormatting sqref="Q25:R25">
    <cfRule type="cellIs" dxfId="1760" priority="2642" stopIfTrue="1" operator="lessThan">
      <formula>0</formula>
    </cfRule>
    <cfRule type="cellIs" dxfId="1759" priority="2643" stopIfTrue="1" operator="greaterThan">
      <formula>0</formula>
    </cfRule>
  </conditionalFormatting>
  <conditionalFormatting sqref="Q25:R25">
    <cfRule type="cellIs" dxfId="1758" priority="2639" stopIfTrue="1" operator="lessThan">
      <formula>0</formula>
    </cfRule>
    <cfRule type="cellIs" dxfId="1757" priority="2640" stopIfTrue="1" operator="greaterThan">
      <formula>0</formula>
    </cfRule>
  </conditionalFormatting>
  <conditionalFormatting sqref="Q25:R25">
    <cfRule type="cellIs" dxfId="1756" priority="2636" stopIfTrue="1" operator="lessThan">
      <formula>0</formula>
    </cfRule>
    <cfRule type="cellIs" dxfId="1755" priority="2637" stopIfTrue="1" operator="greaterThan">
      <formula>0</formula>
    </cfRule>
  </conditionalFormatting>
  <conditionalFormatting sqref="Q25:R25">
    <cfRule type="cellIs" dxfId="1754" priority="2633" stopIfTrue="1" operator="lessThan">
      <formula>0</formula>
    </cfRule>
    <cfRule type="cellIs" dxfId="1753" priority="2634" stopIfTrue="1" operator="greaterThan">
      <formula>0</formula>
    </cfRule>
  </conditionalFormatting>
  <conditionalFormatting sqref="Q25:R25">
    <cfRule type="cellIs" dxfId="1752" priority="2630" stopIfTrue="1" operator="lessThan">
      <formula>0</formula>
    </cfRule>
    <cfRule type="cellIs" dxfId="1751" priority="2631" stopIfTrue="1" operator="greaterThan">
      <formula>0</formula>
    </cfRule>
  </conditionalFormatting>
  <conditionalFormatting sqref="Q25:R25">
    <cfRule type="cellIs" dxfId="1750" priority="2627" stopIfTrue="1" operator="lessThan">
      <formula>0</formula>
    </cfRule>
    <cfRule type="cellIs" dxfId="1749" priority="2628" stopIfTrue="1" operator="greaterThan">
      <formula>0</formula>
    </cfRule>
  </conditionalFormatting>
  <conditionalFormatting sqref="Q25:R25">
    <cfRule type="cellIs" dxfId="1748" priority="2624" stopIfTrue="1" operator="lessThan">
      <formula>0</formula>
    </cfRule>
    <cfRule type="cellIs" dxfId="1747" priority="2625" stopIfTrue="1" operator="greaterThan">
      <formula>0</formula>
    </cfRule>
  </conditionalFormatting>
  <conditionalFormatting sqref="Q25:R25">
    <cfRule type="cellIs" dxfId="1746" priority="2621" stopIfTrue="1" operator="lessThan">
      <formula>0</formula>
    </cfRule>
    <cfRule type="cellIs" dxfId="1745" priority="2622" stopIfTrue="1" operator="greaterThan">
      <formula>0</formula>
    </cfRule>
  </conditionalFormatting>
  <conditionalFormatting sqref="Q25:R25">
    <cfRule type="cellIs" dxfId="1744" priority="2618" stopIfTrue="1" operator="lessThan">
      <formula>0</formula>
    </cfRule>
    <cfRule type="cellIs" dxfId="1743" priority="2619" stopIfTrue="1" operator="greaterThan">
      <formula>0</formula>
    </cfRule>
  </conditionalFormatting>
  <conditionalFormatting sqref="Q25:R25">
    <cfRule type="cellIs" dxfId="1742" priority="2615" stopIfTrue="1" operator="lessThan">
      <formula>0</formula>
    </cfRule>
    <cfRule type="cellIs" dxfId="1741" priority="2616" stopIfTrue="1" operator="greaterThan">
      <formula>0</formula>
    </cfRule>
  </conditionalFormatting>
  <conditionalFormatting sqref="Q25:R25">
    <cfRule type="cellIs" dxfId="1740" priority="2612" stopIfTrue="1" operator="lessThan">
      <formula>0</formula>
    </cfRule>
    <cfRule type="cellIs" dxfId="1739" priority="2613" stopIfTrue="1" operator="greaterThan">
      <formula>0</formula>
    </cfRule>
  </conditionalFormatting>
  <conditionalFormatting sqref="Q25:R25">
    <cfRule type="cellIs" dxfId="1738" priority="2609" stopIfTrue="1" operator="lessThan">
      <formula>0</formula>
    </cfRule>
    <cfRule type="cellIs" dxfId="1737" priority="2610" stopIfTrue="1" operator="greaterThan">
      <formula>0</formula>
    </cfRule>
  </conditionalFormatting>
  <conditionalFormatting sqref="Q25:R25">
    <cfRule type="cellIs" dxfId="1736" priority="2606" stopIfTrue="1" operator="lessThan">
      <formula>0</formula>
    </cfRule>
    <cfRule type="cellIs" dxfId="1735" priority="2607" stopIfTrue="1" operator="greaterThan">
      <formula>0</formula>
    </cfRule>
  </conditionalFormatting>
  <conditionalFormatting sqref="Q25:R25">
    <cfRule type="cellIs" dxfId="1734" priority="2603" stopIfTrue="1" operator="lessThan">
      <formula>0</formula>
    </cfRule>
    <cfRule type="cellIs" dxfId="1733" priority="2604" stopIfTrue="1" operator="greaterThan">
      <formula>0</formula>
    </cfRule>
  </conditionalFormatting>
  <conditionalFormatting sqref="Q25:R25">
    <cfRule type="cellIs" dxfId="1732" priority="2600" stopIfTrue="1" operator="lessThan">
      <formula>0</formula>
    </cfRule>
    <cfRule type="cellIs" dxfId="1731" priority="2601" stopIfTrue="1" operator="greaterThan">
      <formula>0</formula>
    </cfRule>
  </conditionalFormatting>
  <conditionalFormatting sqref="Q25:R25">
    <cfRule type="cellIs" dxfId="1730" priority="2597" stopIfTrue="1" operator="lessThan">
      <formula>0</formula>
    </cfRule>
    <cfRule type="cellIs" dxfId="1729" priority="2598" stopIfTrue="1" operator="greaterThan">
      <formula>0</formula>
    </cfRule>
  </conditionalFormatting>
  <conditionalFormatting sqref="Q25:R25">
    <cfRule type="cellIs" dxfId="1728" priority="2594" stopIfTrue="1" operator="lessThan">
      <formula>0</formula>
    </cfRule>
    <cfRule type="cellIs" dxfId="1727" priority="2595" stopIfTrue="1" operator="greaterThan">
      <formula>0</formula>
    </cfRule>
  </conditionalFormatting>
  <conditionalFormatting sqref="Q25:R25">
    <cfRule type="cellIs" dxfId="1726" priority="2591" stopIfTrue="1" operator="lessThan">
      <formula>0</formula>
    </cfRule>
    <cfRule type="cellIs" dxfId="1725" priority="2592" stopIfTrue="1" operator="greaterThan">
      <formula>0</formula>
    </cfRule>
  </conditionalFormatting>
  <conditionalFormatting sqref="Q25:R25">
    <cfRule type="cellIs" dxfId="1724" priority="2588" stopIfTrue="1" operator="lessThan">
      <formula>0</formula>
    </cfRule>
    <cfRule type="cellIs" dxfId="1723" priority="2589" stopIfTrue="1" operator="greaterThan">
      <formula>0</formula>
    </cfRule>
  </conditionalFormatting>
  <conditionalFormatting sqref="Q25:R25">
    <cfRule type="cellIs" dxfId="1722" priority="2585" stopIfTrue="1" operator="lessThan">
      <formula>0</formula>
    </cfRule>
    <cfRule type="cellIs" dxfId="1721" priority="2586" stopIfTrue="1" operator="greaterThan">
      <formula>0</formula>
    </cfRule>
  </conditionalFormatting>
  <conditionalFormatting sqref="Q25:R25">
    <cfRule type="cellIs" dxfId="1720" priority="2582" stopIfTrue="1" operator="lessThan">
      <formula>0</formula>
    </cfRule>
    <cfRule type="cellIs" dxfId="1719" priority="2583" stopIfTrue="1" operator="greaterThan">
      <formula>0</formula>
    </cfRule>
  </conditionalFormatting>
  <conditionalFormatting sqref="Q25:R25">
    <cfRule type="cellIs" dxfId="1718" priority="2579" stopIfTrue="1" operator="lessThan">
      <formula>0</formula>
    </cfRule>
    <cfRule type="cellIs" dxfId="1717" priority="2580" stopIfTrue="1" operator="greaterThan">
      <formula>0</formula>
    </cfRule>
  </conditionalFormatting>
  <conditionalFormatting sqref="Q25:R25">
    <cfRule type="cellIs" dxfId="1716" priority="2576" stopIfTrue="1" operator="lessThan">
      <formula>0</formula>
    </cfRule>
    <cfRule type="cellIs" dxfId="1715" priority="2577" stopIfTrue="1" operator="greaterThan">
      <formula>0</formula>
    </cfRule>
  </conditionalFormatting>
  <conditionalFormatting sqref="Q25:R25">
    <cfRule type="cellIs" dxfId="1714" priority="2573" stopIfTrue="1" operator="lessThan">
      <formula>0</formula>
    </cfRule>
    <cfRule type="cellIs" dxfId="1713" priority="2574" stopIfTrue="1" operator="greaterThan">
      <formula>0</formula>
    </cfRule>
  </conditionalFormatting>
  <conditionalFormatting sqref="Q25:R25">
    <cfRule type="cellIs" dxfId="1712" priority="2570" stopIfTrue="1" operator="lessThan">
      <formula>0</formula>
    </cfRule>
    <cfRule type="cellIs" dxfId="1711" priority="2571" stopIfTrue="1" operator="greaterThan">
      <formula>0</formula>
    </cfRule>
  </conditionalFormatting>
  <conditionalFormatting sqref="Q25:R25">
    <cfRule type="cellIs" dxfId="1710" priority="2567" stopIfTrue="1" operator="lessThan">
      <formula>0</formula>
    </cfRule>
    <cfRule type="cellIs" dxfId="1709" priority="2568" stopIfTrue="1" operator="greaterThan">
      <formula>0</formula>
    </cfRule>
  </conditionalFormatting>
  <conditionalFormatting sqref="Q25:R25">
    <cfRule type="cellIs" dxfId="1708" priority="2564" stopIfTrue="1" operator="lessThan">
      <formula>0</formula>
    </cfRule>
    <cfRule type="cellIs" dxfId="1707" priority="2565" stopIfTrue="1" operator="greaterThan">
      <formula>0</formula>
    </cfRule>
  </conditionalFormatting>
  <conditionalFormatting sqref="Q25:R25">
    <cfRule type="cellIs" dxfId="1706" priority="2561" stopIfTrue="1" operator="lessThan">
      <formula>0</formula>
    </cfRule>
    <cfRule type="cellIs" dxfId="1705" priority="2562" stopIfTrue="1" operator="greaterThan">
      <formula>0</formula>
    </cfRule>
  </conditionalFormatting>
  <conditionalFormatting sqref="Q25:R25">
    <cfRule type="cellIs" dxfId="1704" priority="2558" stopIfTrue="1" operator="lessThan">
      <formula>0</formula>
    </cfRule>
    <cfRule type="cellIs" dxfId="1703" priority="2559" stopIfTrue="1" operator="greaterThan">
      <formula>0</formula>
    </cfRule>
  </conditionalFormatting>
  <conditionalFormatting sqref="Q25:R25">
    <cfRule type="cellIs" dxfId="1702" priority="2555" stopIfTrue="1" operator="lessThan">
      <formula>0</formula>
    </cfRule>
    <cfRule type="cellIs" dxfId="1701" priority="2556" stopIfTrue="1" operator="greaterThan">
      <formula>0</formula>
    </cfRule>
  </conditionalFormatting>
  <conditionalFormatting sqref="Q25:R25">
    <cfRule type="cellIs" dxfId="1700" priority="2552" stopIfTrue="1" operator="lessThan">
      <formula>0</formula>
    </cfRule>
    <cfRule type="cellIs" dxfId="1699" priority="2553" stopIfTrue="1" operator="greaterThan">
      <formula>0</formula>
    </cfRule>
  </conditionalFormatting>
  <conditionalFormatting sqref="Q25:R25">
    <cfRule type="cellIs" dxfId="1698" priority="2549" stopIfTrue="1" operator="lessThan">
      <formula>0</formula>
    </cfRule>
    <cfRule type="cellIs" dxfId="1697" priority="2550" stopIfTrue="1" operator="greaterThan">
      <formula>0</formula>
    </cfRule>
  </conditionalFormatting>
  <conditionalFormatting sqref="Q25:R25">
    <cfRule type="cellIs" dxfId="1696" priority="2546" stopIfTrue="1" operator="lessThan">
      <formula>0</formula>
    </cfRule>
    <cfRule type="cellIs" dxfId="1695" priority="2547" stopIfTrue="1" operator="greaterThan">
      <formula>0</formula>
    </cfRule>
  </conditionalFormatting>
  <conditionalFormatting sqref="Q25:R25">
    <cfRule type="cellIs" dxfId="1694" priority="2543" stopIfTrue="1" operator="lessThan">
      <formula>0</formula>
    </cfRule>
    <cfRule type="cellIs" dxfId="1693" priority="2544" stopIfTrue="1" operator="greaterThan">
      <formula>0</formula>
    </cfRule>
  </conditionalFormatting>
  <conditionalFormatting sqref="Q25:R25">
    <cfRule type="cellIs" dxfId="1692" priority="2540" stopIfTrue="1" operator="lessThan">
      <formula>0</formula>
    </cfRule>
    <cfRule type="cellIs" dxfId="1691" priority="2541" stopIfTrue="1" operator="greaterThan">
      <formula>0</formula>
    </cfRule>
  </conditionalFormatting>
  <conditionalFormatting sqref="Q25:R25">
    <cfRule type="cellIs" dxfId="1690" priority="2537" stopIfTrue="1" operator="lessThan">
      <formula>0</formula>
    </cfRule>
    <cfRule type="cellIs" dxfId="1689" priority="2538" stopIfTrue="1" operator="greaterThan">
      <formula>0</formula>
    </cfRule>
  </conditionalFormatting>
  <conditionalFormatting sqref="Q27:R27">
    <cfRule type="cellIs" dxfId="1688" priority="2534" stopIfTrue="1" operator="lessThan">
      <formula>0</formula>
    </cfRule>
    <cfRule type="cellIs" dxfId="1687" priority="2535" stopIfTrue="1" operator="greaterThan">
      <formula>0</formula>
    </cfRule>
  </conditionalFormatting>
  <conditionalFormatting sqref="Q27:R27">
    <cfRule type="cellIs" dxfId="1686" priority="2531" stopIfTrue="1" operator="lessThan">
      <formula>0</formula>
    </cfRule>
    <cfRule type="cellIs" dxfId="1685" priority="2532" stopIfTrue="1" operator="greaterThan">
      <formula>0</formula>
    </cfRule>
  </conditionalFormatting>
  <conditionalFormatting sqref="Q27:R27">
    <cfRule type="cellIs" dxfId="1684" priority="2528" stopIfTrue="1" operator="lessThan">
      <formula>0</formula>
    </cfRule>
    <cfRule type="cellIs" dxfId="1683" priority="2529" stopIfTrue="1" operator="greaterThan">
      <formula>0</formula>
    </cfRule>
  </conditionalFormatting>
  <conditionalFormatting sqref="Q27:R27">
    <cfRule type="cellIs" dxfId="1682" priority="2525" stopIfTrue="1" operator="lessThan">
      <formula>0</formula>
    </cfRule>
    <cfRule type="cellIs" dxfId="1681" priority="2526" stopIfTrue="1" operator="greaterThan">
      <formula>0</formula>
    </cfRule>
  </conditionalFormatting>
  <conditionalFormatting sqref="Q27:R27">
    <cfRule type="cellIs" dxfId="1680" priority="2522" stopIfTrue="1" operator="lessThan">
      <formula>0</formula>
    </cfRule>
    <cfRule type="cellIs" dxfId="1679" priority="2523" stopIfTrue="1" operator="greaterThan">
      <formula>0</formula>
    </cfRule>
  </conditionalFormatting>
  <conditionalFormatting sqref="Q27:R27">
    <cfRule type="cellIs" dxfId="1678" priority="2519" stopIfTrue="1" operator="lessThan">
      <formula>0</formula>
    </cfRule>
    <cfRule type="cellIs" dxfId="1677" priority="2520" stopIfTrue="1" operator="greaterThan">
      <formula>0</formula>
    </cfRule>
  </conditionalFormatting>
  <conditionalFormatting sqref="Q27:R27">
    <cfRule type="cellIs" dxfId="1676" priority="2516" stopIfTrue="1" operator="lessThan">
      <formula>0</formula>
    </cfRule>
    <cfRule type="cellIs" dxfId="1675" priority="2517" stopIfTrue="1" operator="greaterThan">
      <formula>0</formula>
    </cfRule>
  </conditionalFormatting>
  <conditionalFormatting sqref="Q27:R27">
    <cfRule type="cellIs" dxfId="1674" priority="2513" stopIfTrue="1" operator="lessThan">
      <formula>0</formula>
    </cfRule>
    <cfRule type="cellIs" dxfId="1673" priority="2514" stopIfTrue="1" operator="greaterThan">
      <formula>0</formula>
    </cfRule>
  </conditionalFormatting>
  <conditionalFormatting sqref="Q27:R27">
    <cfRule type="cellIs" dxfId="1672" priority="2510" stopIfTrue="1" operator="lessThan">
      <formula>0</formula>
    </cfRule>
    <cfRule type="cellIs" dxfId="1671" priority="2511" stopIfTrue="1" operator="greaterThan">
      <formula>0</formula>
    </cfRule>
  </conditionalFormatting>
  <conditionalFormatting sqref="Q27:R27">
    <cfRule type="cellIs" dxfId="1670" priority="2507" stopIfTrue="1" operator="lessThan">
      <formula>0</formula>
    </cfRule>
    <cfRule type="cellIs" dxfId="1669" priority="2508" stopIfTrue="1" operator="greaterThan">
      <formula>0</formula>
    </cfRule>
  </conditionalFormatting>
  <conditionalFormatting sqref="Q27:R27">
    <cfRule type="cellIs" dxfId="1668" priority="2504" stopIfTrue="1" operator="lessThan">
      <formula>0</formula>
    </cfRule>
    <cfRule type="cellIs" dxfId="1667" priority="2505" stopIfTrue="1" operator="greaterThan">
      <formula>0</formula>
    </cfRule>
  </conditionalFormatting>
  <conditionalFormatting sqref="Q27:R27">
    <cfRule type="cellIs" dxfId="1666" priority="2501" stopIfTrue="1" operator="lessThan">
      <formula>0</formula>
    </cfRule>
    <cfRule type="cellIs" dxfId="1665" priority="2502" stopIfTrue="1" operator="greaterThan">
      <formula>0</formula>
    </cfRule>
  </conditionalFormatting>
  <conditionalFormatting sqref="Q27:R27">
    <cfRule type="cellIs" dxfId="1664" priority="2498" stopIfTrue="1" operator="lessThan">
      <formula>0</formula>
    </cfRule>
    <cfRule type="cellIs" dxfId="1663" priority="2499" stopIfTrue="1" operator="greaterThan">
      <formula>0</formula>
    </cfRule>
  </conditionalFormatting>
  <conditionalFormatting sqref="Q27:R27">
    <cfRule type="cellIs" dxfId="1662" priority="2495" stopIfTrue="1" operator="lessThan">
      <formula>0</formula>
    </cfRule>
    <cfRule type="cellIs" dxfId="1661" priority="2496" stopIfTrue="1" operator="greaterThan">
      <formula>0</formula>
    </cfRule>
  </conditionalFormatting>
  <conditionalFormatting sqref="Q27:R27">
    <cfRule type="cellIs" dxfId="1660" priority="2492" stopIfTrue="1" operator="lessThan">
      <formula>0</formula>
    </cfRule>
    <cfRule type="cellIs" dxfId="1659" priority="2493" stopIfTrue="1" operator="greaterThan">
      <formula>0</formula>
    </cfRule>
  </conditionalFormatting>
  <conditionalFormatting sqref="Q27:R27">
    <cfRule type="cellIs" dxfId="1658" priority="2489" stopIfTrue="1" operator="lessThan">
      <formula>0</formula>
    </cfRule>
    <cfRule type="cellIs" dxfId="1657" priority="2490" stopIfTrue="1" operator="greaterThan">
      <formula>0</formula>
    </cfRule>
  </conditionalFormatting>
  <conditionalFormatting sqref="Q27:R27">
    <cfRule type="cellIs" dxfId="1656" priority="2486" stopIfTrue="1" operator="lessThan">
      <formula>0</formula>
    </cfRule>
    <cfRule type="cellIs" dxfId="1655" priority="2487" stopIfTrue="1" operator="greaterThan">
      <formula>0</formula>
    </cfRule>
  </conditionalFormatting>
  <conditionalFormatting sqref="Q27:R27">
    <cfRule type="cellIs" dxfId="1654" priority="2483" stopIfTrue="1" operator="lessThan">
      <formula>0</formula>
    </cfRule>
    <cfRule type="cellIs" dxfId="1653" priority="2484" stopIfTrue="1" operator="greaterThan">
      <formula>0</formula>
    </cfRule>
  </conditionalFormatting>
  <conditionalFormatting sqref="Q27:R27">
    <cfRule type="cellIs" dxfId="1652" priority="2480" stopIfTrue="1" operator="lessThan">
      <formula>0</formula>
    </cfRule>
    <cfRule type="cellIs" dxfId="1651" priority="2481" stopIfTrue="1" operator="greaterThan">
      <formula>0</formula>
    </cfRule>
  </conditionalFormatting>
  <conditionalFormatting sqref="Q27:R27">
    <cfRule type="cellIs" dxfId="1650" priority="2477" stopIfTrue="1" operator="lessThan">
      <formula>0</formula>
    </cfRule>
    <cfRule type="cellIs" dxfId="1649" priority="2478" stopIfTrue="1" operator="greaterThan">
      <formula>0</formula>
    </cfRule>
  </conditionalFormatting>
  <conditionalFormatting sqref="Q27:R27">
    <cfRule type="cellIs" dxfId="1648" priority="2474" stopIfTrue="1" operator="lessThan">
      <formula>0</formula>
    </cfRule>
    <cfRule type="cellIs" dxfId="1647" priority="2475" stopIfTrue="1" operator="greaterThan">
      <formula>0</formula>
    </cfRule>
  </conditionalFormatting>
  <conditionalFormatting sqref="Q27:R27">
    <cfRule type="cellIs" dxfId="1646" priority="2471" stopIfTrue="1" operator="lessThan">
      <formula>0</formula>
    </cfRule>
    <cfRule type="cellIs" dxfId="1645" priority="2472" stopIfTrue="1" operator="greaterThan">
      <formula>0</formula>
    </cfRule>
  </conditionalFormatting>
  <conditionalFormatting sqref="Q27:R27">
    <cfRule type="cellIs" dxfId="1644" priority="2468" stopIfTrue="1" operator="lessThan">
      <formula>0</formula>
    </cfRule>
    <cfRule type="cellIs" dxfId="1643" priority="2469" stopIfTrue="1" operator="greaterThan">
      <formula>0</formula>
    </cfRule>
  </conditionalFormatting>
  <conditionalFormatting sqref="Q27:R27">
    <cfRule type="cellIs" dxfId="1642" priority="2465" stopIfTrue="1" operator="lessThan">
      <formula>0</formula>
    </cfRule>
    <cfRule type="cellIs" dxfId="1641" priority="2466" stopIfTrue="1" operator="greaterThan">
      <formula>0</formula>
    </cfRule>
  </conditionalFormatting>
  <conditionalFormatting sqref="Q27:R27">
    <cfRule type="cellIs" dxfId="1640" priority="2462" stopIfTrue="1" operator="lessThan">
      <formula>0</formula>
    </cfRule>
    <cfRule type="cellIs" dxfId="1639" priority="2463" stopIfTrue="1" operator="greaterThan">
      <formula>0</formula>
    </cfRule>
  </conditionalFormatting>
  <conditionalFormatting sqref="Q27:R27">
    <cfRule type="cellIs" dxfId="1638" priority="2459" stopIfTrue="1" operator="lessThan">
      <formula>0</formula>
    </cfRule>
    <cfRule type="cellIs" dxfId="1637" priority="2460" stopIfTrue="1" operator="greaterThan">
      <formula>0</formula>
    </cfRule>
  </conditionalFormatting>
  <conditionalFormatting sqref="Q27:R27">
    <cfRule type="cellIs" dxfId="1636" priority="2456" stopIfTrue="1" operator="lessThan">
      <formula>0</formula>
    </cfRule>
    <cfRule type="cellIs" dxfId="1635" priority="2457" stopIfTrue="1" operator="greaterThan">
      <formula>0</formula>
    </cfRule>
  </conditionalFormatting>
  <conditionalFormatting sqref="Q27:R27">
    <cfRule type="cellIs" dxfId="1634" priority="2453" stopIfTrue="1" operator="lessThan">
      <formula>0</formula>
    </cfRule>
    <cfRule type="cellIs" dxfId="1633" priority="2454" stopIfTrue="1" operator="greaterThan">
      <formula>0</formula>
    </cfRule>
  </conditionalFormatting>
  <conditionalFormatting sqref="Q27:R27">
    <cfRule type="cellIs" dxfId="1632" priority="2450" stopIfTrue="1" operator="lessThan">
      <formula>0</formula>
    </cfRule>
    <cfRule type="cellIs" dxfId="1631" priority="2451" stopIfTrue="1" operator="greaterThan">
      <formula>0</formula>
    </cfRule>
  </conditionalFormatting>
  <conditionalFormatting sqref="Q27:R27">
    <cfRule type="cellIs" dxfId="1630" priority="2447" stopIfTrue="1" operator="lessThan">
      <formula>0</formula>
    </cfRule>
    <cfRule type="cellIs" dxfId="1629" priority="2448" stopIfTrue="1" operator="greaterThan">
      <formula>0</formula>
    </cfRule>
  </conditionalFormatting>
  <conditionalFormatting sqref="Q27:R27">
    <cfRule type="cellIs" dxfId="1628" priority="2444" stopIfTrue="1" operator="lessThan">
      <formula>0</formula>
    </cfRule>
    <cfRule type="cellIs" dxfId="1627" priority="2445" stopIfTrue="1" operator="greaterThan">
      <formula>0</formula>
    </cfRule>
  </conditionalFormatting>
  <conditionalFormatting sqref="Q27:R27">
    <cfRule type="cellIs" dxfId="1626" priority="2441" stopIfTrue="1" operator="lessThan">
      <formula>0</formula>
    </cfRule>
    <cfRule type="cellIs" dxfId="1625" priority="2442" stopIfTrue="1" operator="greaterThan">
      <formula>0</formula>
    </cfRule>
  </conditionalFormatting>
  <conditionalFormatting sqref="Q27:R27">
    <cfRule type="cellIs" dxfId="1624" priority="2438" stopIfTrue="1" operator="lessThan">
      <formula>0</formula>
    </cfRule>
    <cfRule type="cellIs" dxfId="1623" priority="2439" stopIfTrue="1" operator="greaterThan">
      <formula>0</formula>
    </cfRule>
  </conditionalFormatting>
  <conditionalFormatting sqref="Q27:R27">
    <cfRule type="cellIs" dxfId="1622" priority="2435" stopIfTrue="1" operator="lessThan">
      <formula>0</formula>
    </cfRule>
    <cfRule type="cellIs" dxfId="1621" priority="2436" stopIfTrue="1" operator="greaterThan">
      <formula>0</formula>
    </cfRule>
  </conditionalFormatting>
  <conditionalFormatting sqref="Q27:R27">
    <cfRule type="cellIs" dxfId="1620" priority="2432" stopIfTrue="1" operator="lessThan">
      <formula>0</formula>
    </cfRule>
    <cfRule type="cellIs" dxfId="1619" priority="2433" stopIfTrue="1" operator="greaterThan">
      <formula>0</formula>
    </cfRule>
  </conditionalFormatting>
  <conditionalFormatting sqref="Q27:R27">
    <cfRule type="cellIs" dxfId="1618" priority="2429" stopIfTrue="1" operator="lessThan">
      <formula>0</formula>
    </cfRule>
    <cfRule type="cellIs" dxfId="1617" priority="2430" stopIfTrue="1" operator="greaterThan">
      <formula>0</formula>
    </cfRule>
  </conditionalFormatting>
  <conditionalFormatting sqref="Q27:R27">
    <cfRule type="cellIs" dxfId="1616" priority="2426" stopIfTrue="1" operator="lessThan">
      <formula>0</formula>
    </cfRule>
    <cfRule type="cellIs" dxfId="1615" priority="2427" stopIfTrue="1" operator="greaterThan">
      <formula>0</formula>
    </cfRule>
  </conditionalFormatting>
  <conditionalFormatting sqref="Q27:R27">
    <cfRule type="cellIs" dxfId="1614" priority="2423" stopIfTrue="1" operator="lessThan">
      <formula>0</formula>
    </cfRule>
    <cfRule type="cellIs" dxfId="1613" priority="2424" stopIfTrue="1" operator="greaterThan">
      <formula>0</formula>
    </cfRule>
  </conditionalFormatting>
  <conditionalFormatting sqref="Q27:R27">
    <cfRule type="cellIs" dxfId="1612" priority="2420" stopIfTrue="1" operator="lessThan">
      <formula>0</formula>
    </cfRule>
    <cfRule type="cellIs" dxfId="1611" priority="2421" stopIfTrue="1" operator="greaterThan">
      <formula>0</formula>
    </cfRule>
  </conditionalFormatting>
  <conditionalFormatting sqref="Q27:R27">
    <cfRule type="cellIs" dxfId="1610" priority="2417" stopIfTrue="1" operator="lessThan">
      <formula>0</formula>
    </cfRule>
    <cfRule type="cellIs" dxfId="1609" priority="2418" stopIfTrue="1" operator="greaterThan">
      <formula>0</formula>
    </cfRule>
  </conditionalFormatting>
  <conditionalFormatting sqref="Q27:R27">
    <cfRule type="cellIs" dxfId="1608" priority="2414" stopIfTrue="1" operator="lessThan">
      <formula>0</formula>
    </cfRule>
    <cfRule type="cellIs" dxfId="1607" priority="2415" stopIfTrue="1" operator="greaterThan">
      <formula>0</formula>
    </cfRule>
  </conditionalFormatting>
  <conditionalFormatting sqref="Q27:R27">
    <cfRule type="cellIs" dxfId="1606" priority="2411" stopIfTrue="1" operator="lessThan">
      <formula>0</formula>
    </cfRule>
    <cfRule type="cellIs" dxfId="1605" priority="2412" stopIfTrue="1" operator="greaterThan">
      <formula>0</formula>
    </cfRule>
  </conditionalFormatting>
  <conditionalFormatting sqref="Q29:R29">
    <cfRule type="cellIs" dxfId="1604" priority="2408" stopIfTrue="1" operator="lessThan">
      <formula>0</formula>
    </cfRule>
    <cfRule type="cellIs" dxfId="1603" priority="2409" stopIfTrue="1" operator="greaterThan">
      <formula>0</formula>
    </cfRule>
  </conditionalFormatting>
  <conditionalFormatting sqref="Q29:R29">
    <cfRule type="cellIs" dxfId="1602" priority="2405" stopIfTrue="1" operator="lessThan">
      <formula>0</formula>
    </cfRule>
    <cfRule type="cellIs" dxfId="1601" priority="2406" stopIfTrue="1" operator="greaterThan">
      <formula>0</formula>
    </cfRule>
  </conditionalFormatting>
  <conditionalFormatting sqref="Q29:R29">
    <cfRule type="cellIs" dxfId="1600" priority="2402" stopIfTrue="1" operator="lessThan">
      <formula>0</formula>
    </cfRule>
    <cfRule type="cellIs" dxfId="1599" priority="2403" stopIfTrue="1" operator="greaterThan">
      <formula>0</formula>
    </cfRule>
  </conditionalFormatting>
  <conditionalFormatting sqref="Q29:R29">
    <cfRule type="cellIs" dxfId="1598" priority="2399" stopIfTrue="1" operator="lessThan">
      <formula>0</formula>
    </cfRule>
    <cfRule type="cellIs" dxfId="1597" priority="2400" stopIfTrue="1" operator="greaterThan">
      <formula>0</formula>
    </cfRule>
  </conditionalFormatting>
  <conditionalFormatting sqref="Q29:R29">
    <cfRule type="cellIs" dxfId="1596" priority="2396" stopIfTrue="1" operator="lessThan">
      <formula>0</formula>
    </cfRule>
    <cfRule type="cellIs" dxfId="1595" priority="2397" stopIfTrue="1" operator="greaterThan">
      <formula>0</formula>
    </cfRule>
  </conditionalFormatting>
  <conditionalFormatting sqref="Q29:R29">
    <cfRule type="cellIs" dxfId="1594" priority="2393" stopIfTrue="1" operator="lessThan">
      <formula>0</formula>
    </cfRule>
    <cfRule type="cellIs" dxfId="1593" priority="2394" stopIfTrue="1" operator="greaterThan">
      <formula>0</formula>
    </cfRule>
  </conditionalFormatting>
  <conditionalFormatting sqref="Q29:R29">
    <cfRule type="cellIs" dxfId="1592" priority="2390" stopIfTrue="1" operator="lessThan">
      <formula>0</formula>
    </cfRule>
    <cfRule type="cellIs" dxfId="1591" priority="2391" stopIfTrue="1" operator="greaterThan">
      <formula>0</formula>
    </cfRule>
  </conditionalFormatting>
  <conditionalFormatting sqref="Q29:R29">
    <cfRule type="cellIs" dxfId="1590" priority="2387" stopIfTrue="1" operator="lessThan">
      <formula>0</formula>
    </cfRule>
    <cfRule type="cellIs" dxfId="1589" priority="2388" stopIfTrue="1" operator="greaterThan">
      <formula>0</formula>
    </cfRule>
  </conditionalFormatting>
  <conditionalFormatting sqref="Q29:R29">
    <cfRule type="cellIs" dxfId="1588" priority="2384" stopIfTrue="1" operator="lessThan">
      <formula>0</formula>
    </cfRule>
    <cfRule type="cellIs" dxfId="1587" priority="2385" stopIfTrue="1" operator="greaterThan">
      <formula>0</formula>
    </cfRule>
  </conditionalFormatting>
  <conditionalFormatting sqref="Q29:R29">
    <cfRule type="cellIs" dxfId="1586" priority="2381" stopIfTrue="1" operator="lessThan">
      <formula>0</formula>
    </cfRule>
    <cfRule type="cellIs" dxfId="1585" priority="2382" stopIfTrue="1" operator="greaterThan">
      <formula>0</formula>
    </cfRule>
  </conditionalFormatting>
  <conditionalFormatting sqref="Q29:R29">
    <cfRule type="cellIs" dxfId="1584" priority="2378" stopIfTrue="1" operator="lessThan">
      <formula>0</formula>
    </cfRule>
    <cfRule type="cellIs" dxfId="1583" priority="2379" stopIfTrue="1" operator="greaterThan">
      <formula>0</formula>
    </cfRule>
  </conditionalFormatting>
  <conditionalFormatting sqref="Q29:R29">
    <cfRule type="cellIs" dxfId="1582" priority="2375" stopIfTrue="1" operator="lessThan">
      <formula>0</formula>
    </cfRule>
    <cfRule type="cellIs" dxfId="1581" priority="2376" stopIfTrue="1" operator="greaterThan">
      <formula>0</formula>
    </cfRule>
  </conditionalFormatting>
  <conditionalFormatting sqref="Q29:R29">
    <cfRule type="cellIs" dxfId="1580" priority="2372" stopIfTrue="1" operator="lessThan">
      <formula>0</formula>
    </cfRule>
    <cfRule type="cellIs" dxfId="1579" priority="2373" stopIfTrue="1" operator="greaterThan">
      <formula>0</formula>
    </cfRule>
  </conditionalFormatting>
  <conditionalFormatting sqref="Q29:R29">
    <cfRule type="cellIs" dxfId="1578" priority="2369" stopIfTrue="1" operator="lessThan">
      <formula>0</formula>
    </cfRule>
    <cfRule type="cellIs" dxfId="1577" priority="2370" stopIfTrue="1" operator="greaterThan">
      <formula>0</formula>
    </cfRule>
  </conditionalFormatting>
  <conditionalFormatting sqref="Q29:R29">
    <cfRule type="cellIs" dxfId="1576" priority="2366" stopIfTrue="1" operator="lessThan">
      <formula>0</formula>
    </cfRule>
    <cfRule type="cellIs" dxfId="1575" priority="2367" stopIfTrue="1" operator="greaterThan">
      <formula>0</formula>
    </cfRule>
  </conditionalFormatting>
  <conditionalFormatting sqref="Q29:R29">
    <cfRule type="cellIs" dxfId="1574" priority="2363" stopIfTrue="1" operator="lessThan">
      <formula>0</formula>
    </cfRule>
    <cfRule type="cellIs" dxfId="1573" priority="2364" stopIfTrue="1" operator="greaterThan">
      <formula>0</formula>
    </cfRule>
  </conditionalFormatting>
  <conditionalFormatting sqref="Q29:R29">
    <cfRule type="cellIs" dxfId="1572" priority="2360" stopIfTrue="1" operator="lessThan">
      <formula>0</formula>
    </cfRule>
    <cfRule type="cellIs" dxfId="1571" priority="2361" stopIfTrue="1" operator="greaterThan">
      <formula>0</formula>
    </cfRule>
  </conditionalFormatting>
  <conditionalFormatting sqref="Q29:R29">
    <cfRule type="cellIs" dxfId="1570" priority="2357" stopIfTrue="1" operator="lessThan">
      <formula>0</formula>
    </cfRule>
    <cfRule type="cellIs" dxfId="1569" priority="2358" stopIfTrue="1" operator="greaterThan">
      <formula>0</formula>
    </cfRule>
  </conditionalFormatting>
  <conditionalFormatting sqref="Q29:R29">
    <cfRule type="cellIs" dxfId="1568" priority="2354" stopIfTrue="1" operator="lessThan">
      <formula>0</formula>
    </cfRule>
    <cfRule type="cellIs" dxfId="1567" priority="2355" stopIfTrue="1" operator="greaterThan">
      <formula>0</formula>
    </cfRule>
  </conditionalFormatting>
  <conditionalFormatting sqref="Q29:R29">
    <cfRule type="cellIs" dxfId="1566" priority="2351" stopIfTrue="1" operator="lessThan">
      <formula>0</formula>
    </cfRule>
    <cfRule type="cellIs" dxfId="1565" priority="2352" stopIfTrue="1" operator="greaterThan">
      <formula>0</formula>
    </cfRule>
  </conditionalFormatting>
  <conditionalFormatting sqref="Q29:R29">
    <cfRule type="cellIs" dxfId="1564" priority="2348" stopIfTrue="1" operator="lessThan">
      <formula>0</formula>
    </cfRule>
    <cfRule type="cellIs" dxfId="1563" priority="2349" stopIfTrue="1" operator="greaterThan">
      <formula>0</formula>
    </cfRule>
  </conditionalFormatting>
  <conditionalFormatting sqref="Q29:R29">
    <cfRule type="cellIs" dxfId="1562" priority="2345" stopIfTrue="1" operator="lessThan">
      <formula>0</formula>
    </cfRule>
    <cfRule type="cellIs" dxfId="1561" priority="2346" stopIfTrue="1" operator="greaterThan">
      <formula>0</formula>
    </cfRule>
  </conditionalFormatting>
  <conditionalFormatting sqref="Q29:R29">
    <cfRule type="cellIs" dxfId="1560" priority="2342" stopIfTrue="1" operator="lessThan">
      <formula>0</formula>
    </cfRule>
    <cfRule type="cellIs" dxfId="1559" priority="2343" stopIfTrue="1" operator="greaterThan">
      <formula>0</formula>
    </cfRule>
  </conditionalFormatting>
  <conditionalFormatting sqref="Q29:R29">
    <cfRule type="cellIs" dxfId="1558" priority="2339" stopIfTrue="1" operator="lessThan">
      <formula>0</formula>
    </cfRule>
    <cfRule type="cellIs" dxfId="1557" priority="2340" stopIfTrue="1" operator="greaterThan">
      <formula>0</formula>
    </cfRule>
  </conditionalFormatting>
  <conditionalFormatting sqref="Q29:R29">
    <cfRule type="cellIs" dxfId="1556" priority="2336" stopIfTrue="1" operator="lessThan">
      <formula>0</formula>
    </cfRule>
    <cfRule type="cellIs" dxfId="1555" priority="2337" stopIfTrue="1" operator="greaterThan">
      <formula>0</formula>
    </cfRule>
  </conditionalFormatting>
  <conditionalFormatting sqref="Q29:R29">
    <cfRule type="cellIs" dxfId="1554" priority="2333" stopIfTrue="1" operator="lessThan">
      <formula>0</formula>
    </cfRule>
    <cfRule type="cellIs" dxfId="1553" priority="2334" stopIfTrue="1" operator="greaterThan">
      <formula>0</formula>
    </cfRule>
  </conditionalFormatting>
  <conditionalFormatting sqref="Q29:R29">
    <cfRule type="cellIs" dxfId="1552" priority="2330" stopIfTrue="1" operator="lessThan">
      <formula>0</formula>
    </cfRule>
    <cfRule type="cellIs" dxfId="1551" priority="2331" stopIfTrue="1" operator="greaterThan">
      <formula>0</formula>
    </cfRule>
  </conditionalFormatting>
  <conditionalFormatting sqref="Q29:R29">
    <cfRule type="cellIs" dxfId="1550" priority="2327" stopIfTrue="1" operator="lessThan">
      <formula>0</formula>
    </cfRule>
    <cfRule type="cellIs" dxfId="1549" priority="2328" stopIfTrue="1" operator="greaterThan">
      <formula>0</formula>
    </cfRule>
  </conditionalFormatting>
  <conditionalFormatting sqref="Q29:R29">
    <cfRule type="cellIs" dxfId="1548" priority="2324" stopIfTrue="1" operator="lessThan">
      <formula>0</formula>
    </cfRule>
    <cfRule type="cellIs" dxfId="1547" priority="2325" stopIfTrue="1" operator="greaterThan">
      <formula>0</formula>
    </cfRule>
  </conditionalFormatting>
  <conditionalFormatting sqref="Q29:R29">
    <cfRule type="cellIs" dxfId="1546" priority="2321" stopIfTrue="1" operator="lessThan">
      <formula>0</formula>
    </cfRule>
    <cfRule type="cellIs" dxfId="1545" priority="2322" stopIfTrue="1" operator="greaterThan">
      <formula>0</formula>
    </cfRule>
  </conditionalFormatting>
  <conditionalFormatting sqref="Q29:R29">
    <cfRule type="cellIs" dxfId="1544" priority="2318" stopIfTrue="1" operator="lessThan">
      <formula>0</formula>
    </cfRule>
    <cfRule type="cellIs" dxfId="1543" priority="2319" stopIfTrue="1" operator="greaterThan">
      <formula>0</formula>
    </cfRule>
  </conditionalFormatting>
  <conditionalFormatting sqref="Q29:R29">
    <cfRule type="cellIs" dxfId="1542" priority="2315" stopIfTrue="1" operator="lessThan">
      <formula>0</formula>
    </cfRule>
    <cfRule type="cellIs" dxfId="1541" priority="2316" stopIfTrue="1" operator="greaterThan">
      <formula>0</formula>
    </cfRule>
  </conditionalFormatting>
  <conditionalFormatting sqref="Q29:R29">
    <cfRule type="cellIs" dxfId="1540" priority="2312" stopIfTrue="1" operator="lessThan">
      <formula>0</formula>
    </cfRule>
    <cfRule type="cellIs" dxfId="1539" priority="2313" stopIfTrue="1" operator="greaterThan">
      <formula>0</formula>
    </cfRule>
  </conditionalFormatting>
  <conditionalFormatting sqref="Q29:R29">
    <cfRule type="cellIs" dxfId="1538" priority="2309" stopIfTrue="1" operator="lessThan">
      <formula>0</formula>
    </cfRule>
    <cfRule type="cellIs" dxfId="1537" priority="2310" stopIfTrue="1" operator="greaterThan">
      <formula>0</formula>
    </cfRule>
  </conditionalFormatting>
  <conditionalFormatting sqref="Q29:R29">
    <cfRule type="cellIs" dxfId="1536" priority="2306" stopIfTrue="1" operator="lessThan">
      <formula>0</formula>
    </cfRule>
    <cfRule type="cellIs" dxfId="1535" priority="2307" stopIfTrue="1" operator="greaterThan">
      <formula>0</formula>
    </cfRule>
  </conditionalFormatting>
  <conditionalFormatting sqref="Q29:R29">
    <cfRule type="cellIs" dxfId="1534" priority="2303" stopIfTrue="1" operator="lessThan">
      <formula>0</formula>
    </cfRule>
    <cfRule type="cellIs" dxfId="1533" priority="2304" stopIfTrue="1" operator="greaterThan">
      <formula>0</formula>
    </cfRule>
  </conditionalFormatting>
  <conditionalFormatting sqref="Q29:R29">
    <cfRule type="cellIs" dxfId="1532" priority="2300" stopIfTrue="1" operator="lessThan">
      <formula>0</formula>
    </cfRule>
    <cfRule type="cellIs" dxfId="1531" priority="2301" stopIfTrue="1" operator="greaterThan">
      <formula>0</formula>
    </cfRule>
  </conditionalFormatting>
  <conditionalFormatting sqref="Q29:R29">
    <cfRule type="cellIs" dxfId="1530" priority="2297" stopIfTrue="1" operator="lessThan">
      <formula>0</formula>
    </cfRule>
    <cfRule type="cellIs" dxfId="1529" priority="2298" stopIfTrue="1" operator="greaterThan">
      <formula>0</formula>
    </cfRule>
  </conditionalFormatting>
  <conditionalFormatting sqref="Q29:R29">
    <cfRule type="cellIs" dxfId="1528" priority="2294" stopIfTrue="1" operator="lessThan">
      <formula>0</formula>
    </cfRule>
    <cfRule type="cellIs" dxfId="1527" priority="2295" stopIfTrue="1" operator="greaterThan">
      <formula>0</formula>
    </cfRule>
  </conditionalFormatting>
  <conditionalFormatting sqref="Q29:R29">
    <cfRule type="cellIs" dxfId="1526" priority="2291" stopIfTrue="1" operator="lessThan">
      <formula>0</formula>
    </cfRule>
    <cfRule type="cellIs" dxfId="1525" priority="2292" stopIfTrue="1" operator="greaterThan">
      <formula>0</formula>
    </cfRule>
  </conditionalFormatting>
  <conditionalFormatting sqref="Q29:R29">
    <cfRule type="cellIs" dxfId="1524" priority="2288" stopIfTrue="1" operator="lessThan">
      <formula>0</formula>
    </cfRule>
    <cfRule type="cellIs" dxfId="1523" priority="2289" stopIfTrue="1" operator="greaterThan">
      <formula>0</formula>
    </cfRule>
  </conditionalFormatting>
  <conditionalFormatting sqref="Q29:R29">
    <cfRule type="cellIs" dxfId="1522" priority="2285" stopIfTrue="1" operator="lessThan">
      <formula>0</formula>
    </cfRule>
    <cfRule type="cellIs" dxfId="1521" priority="2286" stopIfTrue="1" operator="greaterThan">
      <formula>0</formula>
    </cfRule>
  </conditionalFormatting>
  <conditionalFormatting sqref="Q31:R31">
    <cfRule type="cellIs" dxfId="1520" priority="2282" stopIfTrue="1" operator="lessThan">
      <formula>0</formula>
    </cfRule>
    <cfRule type="cellIs" dxfId="1519" priority="2283" stopIfTrue="1" operator="greaterThan">
      <formula>0</formula>
    </cfRule>
  </conditionalFormatting>
  <conditionalFormatting sqref="Q31:R31">
    <cfRule type="cellIs" dxfId="1518" priority="2279" stopIfTrue="1" operator="lessThan">
      <formula>0</formula>
    </cfRule>
    <cfRule type="cellIs" dxfId="1517" priority="2280" stopIfTrue="1" operator="greaterThan">
      <formula>0</formula>
    </cfRule>
  </conditionalFormatting>
  <conditionalFormatting sqref="Q31:R31">
    <cfRule type="cellIs" dxfId="1516" priority="2276" stopIfTrue="1" operator="lessThan">
      <formula>0</formula>
    </cfRule>
    <cfRule type="cellIs" dxfId="1515" priority="2277" stopIfTrue="1" operator="greaterThan">
      <formula>0</formula>
    </cfRule>
  </conditionalFormatting>
  <conditionalFormatting sqref="Q31:R31">
    <cfRule type="cellIs" dxfId="1514" priority="2273" stopIfTrue="1" operator="lessThan">
      <formula>0</formula>
    </cfRule>
    <cfRule type="cellIs" dxfId="1513" priority="2274" stopIfTrue="1" operator="greaterThan">
      <formula>0</formula>
    </cfRule>
  </conditionalFormatting>
  <conditionalFormatting sqref="Q31:R31">
    <cfRule type="cellIs" dxfId="1512" priority="2270" stopIfTrue="1" operator="lessThan">
      <formula>0</formula>
    </cfRule>
    <cfRule type="cellIs" dxfId="1511" priority="2271" stopIfTrue="1" operator="greaterThan">
      <formula>0</formula>
    </cfRule>
  </conditionalFormatting>
  <conditionalFormatting sqref="Q31:R31">
    <cfRule type="cellIs" dxfId="1510" priority="2267" stopIfTrue="1" operator="lessThan">
      <formula>0</formula>
    </cfRule>
    <cfRule type="cellIs" dxfId="1509" priority="2268" stopIfTrue="1" operator="greaterThan">
      <formula>0</formula>
    </cfRule>
  </conditionalFormatting>
  <conditionalFormatting sqref="Q31:R31">
    <cfRule type="cellIs" dxfId="1508" priority="2264" stopIfTrue="1" operator="lessThan">
      <formula>0</formula>
    </cfRule>
    <cfRule type="cellIs" dxfId="1507" priority="2265" stopIfTrue="1" operator="greaterThan">
      <formula>0</formula>
    </cfRule>
  </conditionalFormatting>
  <conditionalFormatting sqref="Q31:R31">
    <cfRule type="cellIs" dxfId="1506" priority="2261" stopIfTrue="1" operator="lessThan">
      <formula>0</formula>
    </cfRule>
    <cfRule type="cellIs" dxfId="1505" priority="2262" stopIfTrue="1" operator="greaterThan">
      <formula>0</formula>
    </cfRule>
  </conditionalFormatting>
  <conditionalFormatting sqref="Q31:R31">
    <cfRule type="cellIs" dxfId="1504" priority="2258" stopIfTrue="1" operator="lessThan">
      <formula>0</formula>
    </cfRule>
    <cfRule type="cellIs" dxfId="1503" priority="2259" stopIfTrue="1" operator="greaterThan">
      <formula>0</formula>
    </cfRule>
  </conditionalFormatting>
  <conditionalFormatting sqref="Q31:R31">
    <cfRule type="cellIs" dxfId="1502" priority="2255" stopIfTrue="1" operator="lessThan">
      <formula>0</formula>
    </cfRule>
    <cfRule type="cellIs" dxfId="1501" priority="2256" stopIfTrue="1" operator="greaterThan">
      <formula>0</formula>
    </cfRule>
  </conditionalFormatting>
  <conditionalFormatting sqref="Q31:R31">
    <cfRule type="cellIs" dxfId="1500" priority="2252" stopIfTrue="1" operator="lessThan">
      <formula>0</formula>
    </cfRule>
    <cfRule type="cellIs" dxfId="1499" priority="2253" stopIfTrue="1" operator="greaterThan">
      <formula>0</formula>
    </cfRule>
  </conditionalFormatting>
  <conditionalFormatting sqref="Q31:R31">
    <cfRule type="cellIs" dxfId="1498" priority="2249" stopIfTrue="1" operator="lessThan">
      <formula>0</formula>
    </cfRule>
    <cfRule type="cellIs" dxfId="1497" priority="2250" stopIfTrue="1" operator="greaterThan">
      <formula>0</formula>
    </cfRule>
  </conditionalFormatting>
  <conditionalFormatting sqref="Q31:R31">
    <cfRule type="cellIs" dxfId="1496" priority="2246" stopIfTrue="1" operator="lessThan">
      <formula>0</formula>
    </cfRule>
    <cfRule type="cellIs" dxfId="1495" priority="2247" stopIfTrue="1" operator="greaterThan">
      <formula>0</formula>
    </cfRule>
  </conditionalFormatting>
  <conditionalFormatting sqref="Q31:R31">
    <cfRule type="cellIs" dxfId="1494" priority="2243" stopIfTrue="1" operator="lessThan">
      <formula>0</formula>
    </cfRule>
    <cfRule type="cellIs" dxfId="1493" priority="2244" stopIfTrue="1" operator="greaterThan">
      <formula>0</formula>
    </cfRule>
  </conditionalFormatting>
  <conditionalFormatting sqref="Q31:R31">
    <cfRule type="cellIs" dxfId="1492" priority="2240" stopIfTrue="1" operator="lessThan">
      <formula>0</formula>
    </cfRule>
    <cfRule type="cellIs" dxfId="1491" priority="2241" stopIfTrue="1" operator="greaterThan">
      <formula>0</formula>
    </cfRule>
  </conditionalFormatting>
  <conditionalFormatting sqref="Q31:R31">
    <cfRule type="cellIs" dxfId="1490" priority="2237" stopIfTrue="1" operator="lessThan">
      <formula>0</formula>
    </cfRule>
    <cfRule type="cellIs" dxfId="1489" priority="2238" stopIfTrue="1" operator="greaterThan">
      <formula>0</formula>
    </cfRule>
  </conditionalFormatting>
  <conditionalFormatting sqref="Q31:R31">
    <cfRule type="cellIs" dxfId="1488" priority="2234" stopIfTrue="1" operator="lessThan">
      <formula>0</formula>
    </cfRule>
    <cfRule type="cellIs" dxfId="1487" priority="2235" stopIfTrue="1" operator="greaterThan">
      <formula>0</formula>
    </cfRule>
  </conditionalFormatting>
  <conditionalFormatting sqref="Q31:R31">
    <cfRule type="cellIs" dxfId="1486" priority="2231" stopIfTrue="1" operator="lessThan">
      <formula>0</formula>
    </cfRule>
    <cfRule type="cellIs" dxfId="1485" priority="2232" stopIfTrue="1" operator="greaterThan">
      <formula>0</formula>
    </cfRule>
  </conditionalFormatting>
  <conditionalFormatting sqref="Q31:R31">
    <cfRule type="cellIs" dxfId="1484" priority="2228" stopIfTrue="1" operator="lessThan">
      <formula>0</formula>
    </cfRule>
    <cfRule type="cellIs" dxfId="1483" priority="2229" stopIfTrue="1" operator="greaterThan">
      <formula>0</formula>
    </cfRule>
  </conditionalFormatting>
  <conditionalFormatting sqref="Q31:R31">
    <cfRule type="cellIs" dxfId="1482" priority="2225" stopIfTrue="1" operator="lessThan">
      <formula>0</formula>
    </cfRule>
    <cfRule type="cellIs" dxfId="1481" priority="2226" stopIfTrue="1" operator="greaterThan">
      <formula>0</formula>
    </cfRule>
  </conditionalFormatting>
  <conditionalFormatting sqref="Q31:R31">
    <cfRule type="cellIs" dxfId="1480" priority="2222" stopIfTrue="1" operator="lessThan">
      <formula>0</formula>
    </cfRule>
    <cfRule type="cellIs" dxfId="1479" priority="2223" stopIfTrue="1" operator="greaterThan">
      <formula>0</formula>
    </cfRule>
  </conditionalFormatting>
  <conditionalFormatting sqref="Q31:R31">
    <cfRule type="cellIs" dxfId="1478" priority="2219" stopIfTrue="1" operator="lessThan">
      <formula>0</formula>
    </cfRule>
    <cfRule type="cellIs" dxfId="1477" priority="2220" stopIfTrue="1" operator="greaterThan">
      <formula>0</formula>
    </cfRule>
  </conditionalFormatting>
  <conditionalFormatting sqref="Q31:R31">
    <cfRule type="cellIs" dxfId="1476" priority="2216" stopIfTrue="1" operator="lessThan">
      <formula>0</formula>
    </cfRule>
    <cfRule type="cellIs" dxfId="1475" priority="2217" stopIfTrue="1" operator="greaterThan">
      <formula>0</formula>
    </cfRule>
  </conditionalFormatting>
  <conditionalFormatting sqref="Q31:R31">
    <cfRule type="cellIs" dxfId="1474" priority="2213" stopIfTrue="1" operator="lessThan">
      <formula>0</formula>
    </cfRule>
    <cfRule type="cellIs" dxfId="1473" priority="2214" stopIfTrue="1" operator="greaterThan">
      <formula>0</formula>
    </cfRule>
  </conditionalFormatting>
  <conditionalFormatting sqref="Q31:R31">
    <cfRule type="cellIs" dxfId="1472" priority="2210" stopIfTrue="1" operator="lessThan">
      <formula>0</formula>
    </cfRule>
    <cfRule type="cellIs" dxfId="1471" priority="2211" stopIfTrue="1" operator="greaterThan">
      <formula>0</formula>
    </cfRule>
  </conditionalFormatting>
  <conditionalFormatting sqref="Q31:R31">
    <cfRule type="cellIs" dxfId="1470" priority="2207" stopIfTrue="1" operator="lessThan">
      <formula>0</formula>
    </cfRule>
    <cfRule type="cellIs" dxfId="1469" priority="2208" stopIfTrue="1" operator="greaterThan">
      <formula>0</formula>
    </cfRule>
  </conditionalFormatting>
  <conditionalFormatting sqref="Q31:R31">
    <cfRule type="cellIs" dxfId="1468" priority="2204" stopIfTrue="1" operator="lessThan">
      <formula>0</formula>
    </cfRule>
    <cfRule type="cellIs" dxfId="1467" priority="2205" stopIfTrue="1" operator="greaterThan">
      <formula>0</formula>
    </cfRule>
  </conditionalFormatting>
  <conditionalFormatting sqref="Q31:R31">
    <cfRule type="cellIs" dxfId="1466" priority="2201" stopIfTrue="1" operator="lessThan">
      <formula>0</formula>
    </cfRule>
    <cfRule type="cellIs" dxfId="1465" priority="2202" stopIfTrue="1" operator="greaterThan">
      <formula>0</formula>
    </cfRule>
  </conditionalFormatting>
  <conditionalFormatting sqref="Q31:R31">
    <cfRule type="cellIs" dxfId="1464" priority="2198" stopIfTrue="1" operator="lessThan">
      <formula>0</formula>
    </cfRule>
    <cfRule type="cellIs" dxfId="1463" priority="2199" stopIfTrue="1" operator="greaterThan">
      <formula>0</formula>
    </cfRule>
  </conditionalFormatting>
  <conditionalFormatting sqref="Q31:R31">
    <cfRule type="cellIs" dxfId="1462" priority="2195" stopIfTrue="1" operator="lessThan">
      <formula>0</formula>
    </cfRule>
    <cfRule type="cellIs" dxfId="1461" priority="2196" stopIfTrue="1" operator="greaterThan">
      <formula>0</formula>
    </cfRule>
  </conditionalFormatting>
  <conditionalFormatting sqref="Q31:R31">
    <cfRule type="cellIs" dxfId="1460" priority="2192" stopIfTrue="1" operator="lessThan">
      <formula>0</formula>
    </cfRule>
    <cfRule type="cellIs" dxfId="1459" priority="2193" stopIfTrue="1" operator="greaterThan">
      <formula>0</formula>
    </cfRule>
  </conditionalFormatting>
  <conditionalFormatting sqref="Q31:R31">
    <cfRule type="cellIs" dxfId="1458" priority="2189" stopIfTrue="1" operator="lessThan">
      <formula>0</formula>
    </cfRule>
    <cfRule type="cellIs" dxfId="1457" priority="2190" stopIfTrue="1" operator="greaterThan">
      <formula>0</formula>
    </cfRule>
  </conditionalFormatting>
  <conditionalFormatting sqref="Q31:R31">
    <cfRule type="cellIs" dxfId="1456" priority="2186" stopIfTrue="1" operator="lessThan">
      <formula>0</formula>
    </cfRule>
    <cfRule type="cellIs" dxfId="1455" priority="2187" stopIfTrue="1" operator="greaterThan">
      <formula>0</formula>
    </cfRule>
  </conditionalFormatting>
  <conditionalFormatting sqref="Q31:R31">
    <cfRule type="cellIs" dxfId="1454" priority="2183" stopIfTrue="1" operator="lessThan">
      <formula>0</formula>
    </cfRule>
    <cfRule type="cellIs" dxfId="1453" priority="2184" stopIfTrue="1" operator="greaterThan">
      <formula>0</formula>
    </cfRule>
  </conditionalFormatting>
  <conditionalFormatting sqref="Q31:R31">
    <cfRule type="cellIs" dxfId="1452" priority="2180" stopIfTrue="1" operator="lessThan">
      <formula>0</formula>
    </cfRule>
    <cfRule type="cellIs" dxfId="1451" priority="2181" stopIfTrue="1" operator="greaterThan">
      <formula>0</formula>
    </cfRule>
  </conditionalFormatting>
  <conditionalFormatting sqref="Q31:R31">
    <cfRule type="cellIs" dxfId="1450" priority="2177" stopIfTrue="1" operator="lessThan">
      <formula>0</formula>
    </cfRule>
    <cfRule type="cellIs" dxfId="1449" priority="2178" stopIfTrue="1" operator="greaterThan">
      <formula>0</formula>
    </cfRule>
  </conditionalFormatting>
  <conditionalFormatting sqref="Q31:R31">
    <cfRule type="cellIs" dxfId="1448" priority="2174" stopIfTrue="1" operator="lessThan">
      <formula>0</formula>
    </cfRule>
    <cfRule type="cellIs" dxfId="1447" priority="2175" stopIfTrue="1" operator="greaterThan">
      <formula>0</formula>
    </cfRule>
  </conditionalFormatting>
  <conditionalFormatting sqref="Q31:R31">
    <cfRule type="cellIs" dxfId="1446" priority="2171" stopIfTrue="1" operator="lessThan">
      <formula>0</formula>
    </cfRule>
    <cfRule type="cellIs" dxfId="1445" priority="2172" stopIfTrue="1" operator="greaterThan">
      <formula>0</formula>
    </cfRule>
  </conditionalFormatting>
  <conditionalFormatting sqref="Q31:R31">
    <cfRule type="cellIs" dxfId="1444" priority="2168" stopIfTrue="1" operator="lessThan">
      <formula>0</formula>
    </cfRule>
    <cfRule type="cellIs" dxfId="1443" priority="2169" stopIfTrue="1" operator="greaterThan">
      <formula>0</formula>
    </cfRule>
  </conditionalFormatting>
  <conditionalFormatting sqref="Q31:R31">
    <cfRule type="cellIs" dxfId="1442" priority="2165" stopIfTrue="1" operator="lessThan">
      <formula>0</formula>
    </cfRule>
    <cfRule type="cellIs" dxfId="1441" priority="2166" stopIfTrue="1" operator="greaterThan">
      <formula>0</formula>
    </cfRule>
  </conditionalFormatting>
  <conditionalFormatting sqref="Q31:R31">
    <cfRule type="cellIs" dxfId="1440" priority="2162" stopIfTrue="1" operator="lessThan">
      <formula>0</formula>
    </cfRule>
    <cfRule type="cellIs" dxfId="1439" priority="2163" stopIfTrue="1" operator="greaterThan">
      <formula>0</formula>
    </cfRule>
  </conditionalFormatting>
  <conditionalFormatting sqref="Q31:R31">
    <cfRule type="cellIs" dxfId="1438" priority="2159" stopIfTrue="1" operator="lessThan">
      <formula>0</formula>
    </cfRule>
    <cfRule type="cellIs" dxfId="1437" priority="2160" stopIfTrue="1" operator="greaterThan">
      <formula>0</formula>
    </cfRule>
  </conditionalFormatting>
  <conditionalFormatting sqref="Q33:R33">
    <cfRule type="cellIs" dxfId="1436" priority="2156" stopIfTrue="1" operator="lessThan">
      <formula>0</formula>
    </cfRule>
    <cfRule type="cellIs" dxfId="1435" priority="2157" stopIfTrue="1" operator="greaterThan">
      <formula>0</formula>
    </cfRule>
  </conditionalFormatting>
  <conditionalFormatting sqref="Q33:R33">
    <cfRule type="cellIs" dxfId="1434" priority="2153" stopIfTrue="1" operator="lessThan">
      <formula>0</formula>
    </cfRule>
    <cfRule type="cellIs" dxfId="1433" priority="2154" stopIfTrue="1" operator="greaterThan">
      <formula>0</formula>
    </cfRule>
  </conditionalFormatting>
  <conditionalFormatting sqref="Q33:R33">
    <cfRule type="cellIs" dxfId="1432" priority="2150" stopIfTrue="1" operator="lessThan">
      <formula>0</formula>
    </cfRule>
    <cfRule type="cellIs" dxfId="1431" priority="2151" stopIfTrue="1" operator="greaterThan">
      <formula>0</formula>
    </cfRule>
  </conditionalFormatting>
  <conditionalFormatting sqref="Q33:R33">
    <cfRule type="cellIs" dxfId="1430" priority="2147" stopIfTrue="1" operator="lessThan">
      <formula>0</formula>
    </cfRule>
    <cfRule type="cellIs" dxfId="1429" priority="2148" stopIfTrue="1" operator="greaterThan">
      <formula>0</formula>
    </cfRule>
  </conditionalFormatting>
  <conditionalFormatting sqref="Q33:R33">
    <cfRule type="cellIs" dxfId="1428" priority="2144" stopIfTrue="1" operator="lessThan">
      <formula>0</formula>
    </cfRule>
    <cfRule type="cellIs" dxfId="1427" priority="2145" stopIfTrue="1" operator="greaterThan">
      <formula>0</formula>
    </cfRule>
  </conditionalFormatting>
  <conditionalFormatting sqref="Q33:R33">
    <cfRule type="cellIs" dxfId="1426" priority="2141" stopIfTrue="1" operator="lessThan">
      <formula>0</formula>
    </cfRule>
    <cfRule type="cellIs" dxfId="1425" priority="2142" stopIfTrue="1" operator="greaterThan">
      <formula>0</formula>
    </cfRule>
  </conditionalFormatting>
  <conditionalFormatting sqref="Q33:R33">
    <cfRule type="cellIs" dxfId="1424" priority="2138" stopIfTrue="1" operator="lessThan">
      <formula>0</formula>
    </cfRule>
    <cfRule type="cellIs" dxfId="1423" priority="2139" stopIfTrue="1" operator="greaterThan">
      <formula>0</formula>
    </cfRule>
  </conditionalFormatting>
  <conditionalFormatting sqref="Q33:R33">
    <cfRule type="cellIs" dxfId="1422" priority="2135" stopIfTrue="1" operator="lessThan">
      <formula>0</formula>
    </cfRule>
    <cfRule type="cellIs" dxfId="1421" priority="2136" stopIfTrue="1" operator="greaterThan">
      <formula>0</formula>
    </cfRule>
  </conditionalFormatting>
  <conditionalFormatting sqref="Q33:R33">
    <cfRule type="cellIs" dxfId="1420" priority="2132" stopIfTrue="1" operator="lessThan">
      <formula>0</formula>
    </cfRule>
    <cfRule type="cellIs" dxfId="1419" priority="2133" stopIfTrue="1" operator="greaterThan">
      <formula>0</formula>
    </cfRule>
  </conditionalFormatting>
  <conditionalFormatting sqref="Q33:R33">
    <cfRule type="cellIs" dxfId="1418" priority="2129" stopIfTrue="1" operator="lessThan">
      <formula>0</formula>
    </cfRule>
    <cfRule type="cellIs" dxfId="1417" priority="2130" stopIfTrue="1" operator="greaterThan">
      <formula>0</formula>
    </cfRule>
  </conditionalFormatting>
  <conditionalFormatting sqref="Q33:R33">
    <cfRule type="cellIs" dxfId="1416" priority="2126" stopIfTrue="1" operator="lessThan">
      <formula>0</formula>
    </cfRule>
    <cfRule type="cellIs" dxfId="1415" priority="2127" stopIfTrue="1" operator="greaterThan">
      <formula>0</formula>
    </cfRule>
  </conditionalFormatting>
  <conditionalFormatting sqref="Q33:R33">
    <cfRule type="cellIs" dxfId="1414" priority="2123" stopIfTrue="1" operator="lessThan">
      <formula>0</formula>
    </cfRule>
    <cfRule type="cellIs" dxfId="1413" priority="2124" stopIfTrue="1" operator="greaterThan">
      <formula>0</formula>
    </cfRule>
  </conditionalFormatting>
  <conditionalFormatting sqref="Q33:R33">
    <cfRule type="cellIs" dxfId="1412" priority="2120" stopIfTrue="1" operator="lessThan">
      <formula>0</formula>
    </cfRule>
    <cfRule type="cellIs" dxfId="1411" priority="2121" stopIfTrue="1" operator="greaterThan">
      <formula>0</formula>
    </cfRule>
  </conditionalFormatting>
  <conditionalFormatting sqref="Q33:R33">
    <cfRule type="cellIs" dxfId="1410" priority="2117" stopIfTrue="1" operator="lessThan">
      <formula>0</formula>
    </cfRule>
    <cfRule type="cellIs" dxfId="1409" priority="2118" stopIfTrue="1" operator="greaterThan">
      <formula>0</formula>
    </cfRule>
  </conditionalFormatting>
  <conditionalFormatting sqref="Q33:R33">
    <cfRule type="cellIs" dxfId="1408" priority="2114" stopIfTrue="1" operator="lessThan">
      <formula>0</formula>
    </cfRule>
    <cfRule type="cellIs" dxfId="1407" priority="2115" stopIfTrue="1" operator="greaterThan">
      <formula>0</formula>
    </cfRule>
  </conditionalFormatting>
  <conditionalFormatting sqref="Q33:R33">
    <cfRule type="cellIs" dxfId="1406" priority="2111" stopIfTrue="1" operator="lessThan">
      <formula>0</formula>
    </cfRule>
    <cfRule type="cellIs" dxfId="1405" priority="2112" stopIfTrue="1" operator="greaterThan">
      <formula>0</formula>
    </cfRule>
  </conditionalFormatting>
  <conditionalFormatting sqref="Q33:R33">
    <cfRule type="cellIs" dxfId="1404" priority="2108" stopIfTrue="1" operator="lessThan">
      <formula>0</formula>
    </cfRule>
    <cfRule type="cellIs" dxfId="1403" priority="2109" stopIfTrue="1" operator="greaterThan">
      <formula>0</formula>
    </cfRule>
  </conditionalFormatting>
  <conditionalFormatting sqref="Q33:R33">
    <cfRule type="cellIs" dxfId="1402" priority="2105" stopIfTrue="1" operator="lessThan">
      <formula>0</formula>
    </cfRule>
    <cfRule type="cellIs" dxfId="1401" priority="2106" stopIfTrue="1" operator="greaterThan">
      <formula>0</formula>
    </cfRule>
  </conditionalFormatting>
  <conditionalFormatting sqref="Q33:R33">
    <cfRule type="cellIs" dxfId="1400" priority="2102" stopIfTrue="1" operator="lessThan">
      <formula>0</formula>
    </cfRule>
    <cfRule type="cellIs" dxfId="1399" priority="2103" stopIfTrue="1" operator="greaterThan">
      <formula>0</formula>
    </cfRule>
  </conditionalFormatting>
  <conditionalFormatting sqref="Q33:R33">
    <cfRule type="cellIs" dxfId="1398" priority="2099" stopIfTrue="1" operator="lessThan">
      <formula>0</formula>
    </cfRule>
    <cfRule type="cellIs" dxfId="1397" priority="2100" stopIfTrue="1" operator="greaterThan">
      <formula>0</formula>
    </cfRule>
  </conditionalFormatting>
  <conditionalFormatting sqref="Q33:R33">
    <cfRule type="cellIs" dxfId="1396" priority="2096" stopIfTrue="1" operator="lessThan">
      <formula>0</formula>
    </cfRule>
    <cfRule type="cellIs" dxfId="1395" priority="2097" stopIfTrue="1" operator="greaterThan">
      <formula>0</formula>
    </cfRule>
  </conditionalFormatting>
  <conditionalFormatting sqref="Q33:R33">
    <cfRule type="cellIs" dxfId="1394" priority="2093" stopIfTrue="1" operator="lessThan">
      <formula>0</formula>
    </cfRule>
    <cfRule type="cellIs" dxfId="1393" priority="2094" stopIfTrue="1" operator="greaterThan">
      <formula>0</formula>
    </cfRule>
  </conditionalFormatting>
  <conditionalFormatting sqref="Q33:R33">
    <cfRule type="cellIs" dxfId="1392" priority="2090" stopIfTrue="1" operator="lessThan">
      <formula>0</formula>
    </cfRule>
    <cfRule type="cellIs" dxfId="1391" priority="2091" stopIfTrue="1" operator="greaterThan">
      <formula>0</formula>
    </cfRule>
  </conditionalFormatting>
  <conditionalFormatting sqref="Q33:R33">
    <cfRule type="cellIs" dxfId="1390" priority="2087" stopIfTrue="1" operator="lessThan">
      <formula>0</formula>
    </cfRule>
    <cfRule type="cellIs" dxfId="1389" priority="2088" stopIfTrue="1" operator="greaterThan">
      <formula>0</formula>
    </cfRule>
  </conditionalFormatting>
  <conditionalFormatting sqref="Q33:R33">
    <cfRule type="cellIs" dxfId="1388" priority="2084" stopIfTrue="1" operator="lessThan">
      <formula>0</formula>
    </cfRule>
    <cfRule type="cellIs" dxfId="1387" priority="2085" stopIfTrue="1" operator="greaterThan">
      <formula>0</formula>
    </cfRule>
  </conditionalFormatting>
  <conditionalFormatting sqref="Q33:R33">
    <cfRule type="cellIs" dxfId="1386" priority="2081" stopIfTrue="1" operator="lessThan">
      <formula>0</formula>
    </cfRule>
    <cfRule type="cellIs" dxfId="1385" priority="2082" stopIfTrue="1" operator="greaterThan">
      <formula>0</formula>
    </cfRule>
  </conditionalFormatting>
  <conditionalFormatting sqref="Q33:R33">
    <cfRule type="cellIs" dxfId="1384" priority="2078" stopIfTrue="1" operator="lessThan">
      <formula>0</formula>
    </cfRule>
    <cfRule type="cellIs" dxfId="1383" priority="2079" stopIfTrue="1" operator="greaterThan">
      <formula>0</formula>
    </cfRule>
  </conditionalFormatting>
  <conditionalFormatting sqref="Q33:R33">
    <cfRule type="cellIs" dxfId="1382" priority="2075" stopIfTrue="1" operator="lessThan">
      <formula>0</formula>
    </cfRule>
    <cfRule type="cellIs" dxfId="1381" priority="2076" stopIfTrue="1" operator="greaterThan">
      <formula>0</formula>
    </cfRule>
  </conditionalFormatting>
  <conditionalFormatting sqref="Q33:R33">
    <cfRule type="cellIs" dxfId="1380" priority="2072" stopIfTrue="1" operator="lessThan">
      <formula>0</formula>
    </cfRule>
    <cfRule type="cellIs" dxfId="1379" priority="2073" stopIfTrue="1" operator="greaterThan">
      <formula>0</formula>
    </cfRule>
  </conditionalFormatting>
  <conditionalFormatting sqref="Q33:R33">
    <cfRule type="cellIs" dxfId="1378" priority="2069" stopIfTrue="1" operator="lessThan">
      <formula>0</formula>
    </cfRule>
    <cfRule type="cellIs" dxfId="1377" priority="2070" stopIfTrue="1" operator="greaterThan">
      <formula>0</formula>
    </cfRule>
  </conditionalFormatting>
  <conditionalFormatting sqref="Q33:R33">
    <cfRule type="cellIs" dxfId="1376" priority="2066" stopIfTrue="1" operator="lessThan">
      <formula>0</formula>
    </cfRule>
    <cfRule type="cellIs" dxfId="1375" priority="2067" stopIfTrue="1" operator="greaterThan">
      <formula>0</formula>
    </cfRule>
  </conditionalFormatting>
  <conditionalFormatting sqref="Q33:R33">
    <cfRule type="cellIs" dxfId="1374" priority="2063" stopIfTrue="1" operator="lessThan">
      <formula>0</formula>
    </cfRule>
    <cfRule type="cellIs" dxfId="1373" priority="2064" stopIfTrue="1" operator="greaterThan">
      <formula>0</formula>
    </cfRule>
  </conditionalFormatting>
  <conditionalFormatting sqref="Q33:R33">
    <cfRule type="cellIs" dxfId="1372" priority="2060" stopIfTrue="1" operator="lessThan">
      <formula>0</formula>
    </cfRule>
    <cfRule type="cellIs" dxfId="1371" priority="2061" stopIfTrue="1" operator="greaterThan">
      <formula>0</formula>
    </cfRule>
  </conditionalFormatting>
  <conditionalFormatting sqref="Q33:R33">
    <cfRule type="cellIs" dxfId="1370" priority="2057" stopIfTrue="1" operator="lessThan">
      <formula>0</formula>
    </cfRule>
    <cfRule type="cellIs" dxfId="1369" priority="2058" stopIfTrue="1" operator="greaterThan">
      <formula>0</formula>
    </cfRule>
  </conditionalFormatting>
  <conditionalFormatting sqref="Q33:R33">
    <cfRule type="cellIs" dxfId="1368" priority="2054" stopIfTrue="1" operator="lessThan">
      <formula>0</formula>
    </cfRule>
    <cfRule type="cellIs" dxfId="1367" priority="2055" stopIfTrue="1" operator="greaterThan">
      <formula>0</formula>
    </cfRule>
  </conditionalFormatting>
  <conditionalFormatting sqref="Q33:R33">
    <cfRule type="cellIs" dxfId="1366" priority="2051" stopIfTrue="1" operator="lessThan">
      <formula>0</formula>
    </cfRule>
    <cfRule type="cellIs" dxfId="1365" priority="2052" stopIfTrue="1" operator="greaterThan">
      <formula>0</formula>
    </cfRule>
  </conditionalFormatting>
  <conditionalFormatting sqref="Q33:R33">
    <cfRule type="cellIs" dxfId="1364" priority="2048" stopIfTrue="1" operator="lessThan">
      <formula>0</formula>
    </cfRule>
    <cfRule type="cellIs" dxfId="1363" priority="2049" stopIfTrue="1" operator="greaterThan">
      <formula>0</formula>
    </cfRule>
  </conditionalFormatting>
  <conditionalFormatting sqref="Q33:R33">
    <cfRule type="cellIs" dxfId="1362" priority="2045" stopIfTrue="1" operator="lessThan">
      <formula>0</formula>
    </cfRule>
    <cfRule type="cellIs" dxfId="1361" priority="2046" stopIfTrue="1" operator="greaterThan">
      <formula>0</formula>
    </cfRule>
  </conditionalFormatting>
  <conditionalFormatting sqref="Q33:R33">
    <cfRule type="cellIs" dxfId="1360" priority="2042" stopIfTrue="1" operator="lessThan">
      <formula>0</formula>
    </cfRule>
    <cfRule type="cellIs" dxfId="1359" priority="2043" stopIfTrue="1" operator="greaterThan">
      <formula>0</formula>
    </cfRule>
  </conditionalFormatting>
  <conditionalFormatting sqref="Q33:R33">
    <cfRule type="cellIs" dxfId="1358" priority="2039" stopIfTrue="1" operator="lessThan">
      <formula>0</formula>
    </cfRule>
    <cfRule type="cellIs" dxfId="1357" priority="2040" stopIfTrue="1" operator="greaterThan">
      <formula>0</formula>
    </cfRule>
  </conditionalFormatting>
  <conditionalFormatting sqref="Q33:R33">
    <cfRule type="cellIs" dxfId="1356" priority="2036" stopIfTrue="1" operator="lessThan">
      <formula>0</formula>
    </cfRule>
    <cfRule type="cellIs" dxfId="1355" priority="2037" stopIfTrue="1" operator="greaterThan">
      <formula>0</formula>
    </cfRule>
  </conditionalFormatting>
  <conditionalFormatting sqref="Q33:R33">
    <cfRule type="cellIs" dxfId="1354" priority="2033" stopIfTrue="1" operator="lessThan">
      <formula>0</formula>
    </cfRule>
    <cfRule type="cellIs" dxfId="1353" priority="2034" stopIfTrue="1" operator="greaterThan">
      <formula>0</formula>
    </cfRule>
  </conditionalFormatting>
  <conditionalFormatting sqref="Q35:R35">
    <cfRule type="cellIs" dxfId="1352" priority="2030" stopIfTrue="1" operator="lessThan">
      <formula>0</formula>
    </cfRule>
    <cfRule type="cellIs" dxfId="1351" priority="2031" stopIfTrue="1" operator="greaterThan">
      <formula>0</formula>
    </cfRule>
  </conditionalFormatting>
  <conditionalFormatting sqref="Q35:R35">
    <cfRule type="cellIs" dxfId="1350" priority="2027" stopIfTrue="1" operator="lessThan">
      <formula>0</formula>
    </cfRule>
    <cfRule type="cellIs" dxfId="1349" priority="2028" stopIfTrue="1" operator="greaterThan">
      <formula>0</formula>
    </cfRule>
  </conditionalFormatting>
  <conditionalFormatting sqref="Q35:R35">
    <cfRule type="cellIs" dxfId="1348" priority="2024" stopIfTrue="1" operator="lessThan">
      <formula>0</formula>
    </cfRule>
    <cfRule type="cellIs" dxfId="1347" priority="2025" stopIfTrue="1" operator="greaterThan">
      <formula>0</formula>
    </cfRule>
  </conditionalFormatting>
  <conditionalFormatting sqref="Q35:R35">
    <cfRule type="cellIs" dxfId="1346" priority="2021" stopIfTrue="1" operator="lessThan">
      <formula>0</formula>
    </cfRule>
    <cfRule type="cellIs" dxfId="1345" priority="2022" stopIfTrue="1" operator="greaterThan">
      <formula>0</formula>
    </cfRule>
  </conditionalFormatting>
  <conditionalFormatting sqref="Q35:R35">
    <cfRule type="cellIs" dxfId="1344" priority="2018" stopIfTrue="1" operator="lessThan">
      <formula>0</formula>
    </cfRule>
    <cfRule type="cellIs" dxfId="1343" priority="2019" stopIfTrue="1" operator="greaterThan">
      <formula>0</formula>
    </cfRule>
  </conditionalFormatting>
  <conditionalFormatting sqref="Q35:R35">
    <cfRule type="cellIs" dxfId="1342" priority="2015" stopIfTrue="1" operator="lessThan">
      <formula>0</formula>
    </cfRule>
    <cfRule type="cellIs" dxfId="1341" priority="2016" stopIfTrue="1" operator="greaterThan">
      <formula>0</formula>
    </cfRule>
  </conditionalFormatting>
  <conditionalFormatting sqref="Q35:R35">
    <cfRule type="cellIs" dxfId="1340" priority="2012" stopIfTrue="1" operator="lessThan">
      <formula>0</formula>
    </cfRule>
    <cfRule type="cellIs" dxfId="1339" priority="2013" stopIfTrue="1" operator="greaterThan">
      <formula>0</formula>
    </cfRule>
  </conditionalFormatting>
  <conditionalFormatting sqref="Q35:R35">
    <cfRule type="cellIs" dxfId="1338" priority="2009" stopIfTrue="1" operator="lessThan">
      <formula>0</formula>
    </cfRule>
    <cfRule type="cellIs" dxfId="1337" priority="2010" stopIfTrue="1" operator="greaterThan">
      <formula>0</formula>
    </cfRule>
  </conditionalFormatting>
  <conditionalFormatting sqref="Q35:R35">
    <cfRule type="cellIs" dxfId="1336" priority="2006" stopIfTrue="1" operator="lessThan">
      <formula>0</formula>
    </cfRule>
    <cfRule type="cellIs" dxfId="1335" priority="2007" stopIfTrue="1" operator="greaterThan">
      <formula>0</formula>
    </cfRule>
  </conditionalFormatting>
  <conditionalFormatting sqref="Q35:R35">
    <cfRule type="cellIs" dxfId="1334" priority="2003" stopIfTrue="1" operator="lessThan">
      <formula>0</formula>
    </cfRule>
    <cfRule type="cellIs" dxfId="1333" priority="2004" stopIfTrue="1" operator="greaterThan">
      <formula>0</formula>
    </cfRule>
  </conditionalFormatting>
  <conditionalFormatting sqref="Q35:R35">
    <cfRule type="cellIs" dxfId="1332" priority="2000" stopIfTrue="1" operator="lessThan">
      <formula>0</formula>
    </cfRule>
    <cfRule type="cellIs" dxfId="1331" priority="2001" stopIfTrue="1" operator="greaterThan">
      <formula>0</formula>
    </cfRule>
  </conditionalFormatting>
  <conditionalFormatting sqref="Q35:R35">
    <cfRule type="cellIs" dxfId="1330" priority="1997" stopIfTrue="1" operator="lessThan">
      <formula>0</formula>
    </cfRule>
    <cfRule type="cellIs" dxfId="1329" priority="1998" stopIfTrue="1" operator="greaterThan">
      <formula>0</formula>
    </cfRule>
  </conditionalFormatting>
  <conditionalFormatting sqref="Q35:R35">
    <cfRule type="cellIs" dxfId="1328" priority="1994" stopIfTrue="1" operator="lessThan">
      <formula>0</formula>
    </cfRule>
    <cfRule type="cellIs" dxfId="1327" priority="1995" stopIfTrue="1" operator="greaterThan">
      <formula>0</formula>
    </cfRule>
  </conditionalFormatting>
  <conditionalFormatting sqref="Q35:R35">
    <cfRule type="cellIs" dxfId="1326" priority="1991" stopIfTrue="1" operator="lessThan">
      <formula>0</formula>
    </cfRule>
    <cfRule type="cellIs" dxfId="1325" priority="1992" stopIfTrue="1" operator="greaterThan">
      <formula>0</formula>
    </cfRule>
  </conditionalFormatting>
  <conditionalFormatting sqref="Q35:R35">
    <cfRule type="cellIs" dxfId="1324" priority="1988" stopIfTrue="1" operator="lessThan">
      <formula>0</formula>
    </cfRule>
    <cfRule type="cellIs" dxfId="1323" priority="1989" stopIfTrue="1" operator="greaterThan">
      <formula>0</formula>
    </cfRule>
  </conditionalFormatting>
  <conditionalFormatting sqref="Q35:R35">
    <cfRule type="cellIs" dxfId="1322" priority="1985" stopIfTrue="1" operator="lessThan">
      <formula>0</formula>
    </cfRule>
    <cfRule type="cellIs" dxfId="1321" priority="1986" stopIfTrue="1" operator="greaterThan">
      <formula>0</formula>
    </cfRule>
  </conditionalFormatting>
  <conditionalFormatting sqref="Q35:R35">
    <cfRule type="cellIs" dxfId="1320" priority="1982" stopIfTrue="1" operator="lessThan">
      <formula>0</formula>
    </cfRule>
    <cfRule type="cellIs" dxfId="1319" priority="1983" stopIfTrue="1" operator="greaterThan">
      <formula>0</formula>
    </cfRule>
  </conditionalFormatting>
  <conditionalFormatting sqref="Q35:R35">
    <cfRule type="cellIs" dxfId="1318" priority="1979" stopIfTrue="1" operator="lessThan">
      <formula>0</formula>
    </cfRule>
    <cfRule type="cellIs" dxfId="1317" priority="1980" stopIfTrue="1" operator="greaterThan">
      <formula>0</formula>
    </cfRule>
  </conditionalFormatting>
  <conditionalFormatting sqref="Q35:R35">
    <cfRule type="cellIs" dxfId="1316" priority="1976" stopIfTrue="1" operator="lessThan">
      <formula>0</formula>
    </cfRule>
    <cfRule type="cellIs" dxfId="1315" priority="1977" stopIfTrue="1" operator="greaterThan">
      <formula>0</formula>
    </cfRule>
  </conditionalFormatting>
  <conditionalFormatting sqref="Q35:R35">
    <cfRule type="cellIs" dxfId="1314" priority="1973" stopIfTrue="1" operator="lessThan">
      <formula>0</formula>
    </cfRule>
    <cfRule type="cellIs" dxfId="1313" priority="1974" stopIfTrue="1" operator="greaterThan">
      <formula>0</formula>
    </cfRule>
  </conditionalFormatting>
  <conditionalFormatting sqref="Q35:R35">
    <cfRule type="cellIs" dxfId="1312" priority="1970" stopIfTrue="1" operator="lessThan">
      <formula>0</formula>
    </cfRule>
    <cfRule type="cellIs" dxfId="1311" priority="1971" stopIfTrue="1" operator="greaterThan">
      <formula>0</formula>
    </cfRule>
  </conditionalFormatting>
  <conditionalFormatting sqref="Q35:R35">
    <cfRule type="cellIs" dxfId="1310" priority="1967" stopIfTrue="1" operator="lessThan">
      <formula>0</formula>
    </cfRule>
    <cfRule type="cellIs" dxfId="1309" priority="1968" stopIfTrue="1" operator="greaterThan">
      <formula>0</formula>
    </cfRule>
  </conditionalFormatting>
  <conditionalFormatting sqref="Q35:R35">
    <cfRule type="cellIs" dxfId="1308" priority="1964" stopIfTrue="1" operator="lessThan">
      <formula>0</formula>
    </cfRule>
    <cfRule type="cellIs" dxfId="1307" priority="1965" stopIfTrue="1" operator="greaterThan">
      <formula>0</formula>
    </cfRule>
  </conditionalFormatting>
  <conditionalFormatting sqref="Q35:R35">
    <cfRule type="cellIs" dxfId="1306" priority="1961" stopIfTrue="1" operator="lessThan">
      <formula>0</formula>
    </cfRule>
    <cfRule type="cellIs" dxfId="1305" priority="1962" stopIfTrue="1" operator="greaterThan">
      <formula>0</formula>
    </cfRule>
  </conditionalFormatting>
  <conditionalFormatting sqref="Q35:R35">
    <cfRule type="cellIs" dxfId="1304" priority="1958" stopIfTrue="1" operator="lessThan">
      <formula>0</formula>
    </cfRule>
    <cfRule type="cellIs" dxfId="1303" priority="1959" stopIfTrue="1" operator="greaterThan">
      <formula>0</formula>
    </cfRule>
  </conditionalFormatting>
  <conditionalFormatting sqref="Q35:R35">
    <cfRule type="cellIs" dxfId="1302" priority="1955" stopIfTrue="1" operator="lessThan">
      <formula>0</formula>
    </cfRule>
    <cfRule type="cellIs" dxfId="1301" priority="1956" stopIfTrue="1" operator="greaterThan">
      <formula>0</formula>
    </cfRule>
  </conditionalFormatting>
  <conditionalFormatting sqref="Q35:R35">
    <cfRule type="cellIs" dxfId="1300" priority="1952" stopIfTrue="1" operator="lessThan">
      <formula>0</formula>
    </cfRule>
    <cfRule type="cellIs" dxfId="1299" priority="1953" stopIfTrue="1" operator="greaterThan">
      <formula>0</formula>
    </cfRule>
  </conditionalFormatting>
  <conditionalFormatting sqref="Q35:R35">
    <cfRule type="cellIs" dxfId="1298" priority="1949" stopIfTrue="1" operator="lessThan">
      <formula>0</formula>
    </cfRule>
    <cfRule type="cellIs" dxfId="1297" priority="1950" stopIfTrue="1" operator="greaterThan">
      <formula>0</formula>
    </cfRule>
  </conditionalFormatting>
  <conditionalFormatting sqref="Q35:R35">
    <cfRule type="cellIs" dxfId="1296" priority="1946" stopIfTrue="1" operator="lessThan">
      <formula>0</formula>
    </cfRule>
    <cfRule type="cellIs" dxfId="1295" priority="1947" stopIfTrue="1" operator="greaterThan">
      <formula>0</formula>
    </cfRule>
  </conditionalFormatting>
  <conditionalFormatting sqref="Q35:R35">
    <cfRule type="cellIs" dxfId="1294" priority="1943" stopIfTrue="1" operator="lessThan">
      <formula>0</formula>
    </cfRule>
    <cfRule type="cellIs" dxfId="1293" priority="1944" stopIfTrue="1" operator="greaterThan">
      <formula>0</formula>
    </cfRule>
  </conditionalFormatting>
  <conditionalFormatting sqref="Q35:R35">
    <cfRule type="cellIs" dxfId="1292" priority="1940" stopIfTrue="1" operator="lessThan">
      <formula>0</formula>
    </cfRule>
    <cfRule type="cellIs" dxfId="1291" priority="1941" stopIfTrue="1" operator="greaterThan">
      <formula>0</formula>
    </cfRule>
  </conditionalFormatting>
  <conditionalFormatting sqref="Q35:R35">
    <cfRule type="cellIs" dxfId="1290" priority="1937" stopIfTrue="1" operator="lessThan">
      <formula>0</formula>
    </cfRule>
    <cfRule type="cellIs" dxfId="1289" priority="1938" stopIfTrue="1" operator="greaterThan">
      <formula>0</formula>
    </cfRule>
  </conditionalFormatting>
  <conditionalFormatting sqref="Q35:R35">
    <cfRule type="cellIs" dxfId="1288" priority="1934" stopIfTrue="1" operator="lessThan">
      <formula>0</formula>
    </cfRule>
    <cfRule type="cellIs" dxfId="1287" priority="1935" stopIfTrue="1" operator="greaterThan">
      <formula>0</formula>
    </cfRule>
  </conditionalFormatting>
  <conditionalFormatting sqref="Q35:R35">
    <cfRule type="cellIs" dxfId="1286" priority="1931" stopIfTrue="1" operator="lessThan">
      <formula>0</formula>
    </cfRule>
    <cfRule type="cellIs" dxfId="1285" priority="1932" stopIfTrue="1" operator="greaterThan">
      <formula>0</formula>
    </cfRule>
  </conditionalFormatting>
  <conditionalFormatting sqref="Q35:R35">
    <cfRule type="cellIs" dxfId="1284" priority="1928" stopIfTrue="1" operator="lessThan">
      <formula>0</formula>
    </cfRule>
    <cfRule type="cellIs" dxfId="1283" priority="1929" stopIfTrue="1" operator="greaterThan">
      <formula>0</formula>
    </cfRule>
  </conditionalFormatting>
  <conditionalFormatting sqref="Q35:R35">
    <cfRule type="cellIs" dxfId="1282" priority="1925" stopIfTrue="1" operator="lessThan">
      <formula>0</formula>
    </cfRule>
    <cfRule type="cellIs" dxfId="1281" priority="1926" stopIfTrue="1" operator="greaterThan">
      <formula>0</formula>
    </cfRule>
  </conditionalFormatting>
  <conditionalFormatting sqref="Q35:R35">
    <cfRule type="cellIs" dxfId="1280" priority="1922" stopIfTrue="1" operator="lessThan">
      <formula>0</formula>
    </cfRule>
    <cfRule type="cellIs" dxfId="1279" priority="1923" stopIfTrue="1" operator="greaterThan">
      <formula>0</formula>
    </cfRule>
  </conditionalFormatting>
  <conditionalFormatting sqref="Q35:R35">
    <cfRule type="cellIs" dxfId="1278" priority="1919" stopIfTrue="1" operator="lessThan">
      <formula>0</formula>
    </cfRule>
    <cfRule type="cellIs" dxfId="1277" priority="1920" stopIfTrue="1" operator="greaterThan">
      <formula>0</formula>
    </cfRule>
  </conditionalFormatting>
  <conditionalFormatting sqref="Q35:R35">
    <cfRule type="cellIs" dxfId="1276" priority="1916" stopIfTrue="1" operator="lessThan">
      <formula>0</formula>
    </cfRule>
    <cfRule type="cellIs" dxfId="1275" priority="1917" stopIfTrue="1" operator="greaterThan">
      <formula>0</formula>
    </cfRule>
  </conditionalFormatting>
  <conditionalFormatting sqref="Q35:R35">
    <cfRule type="cellIs" dxfId="1274" priority="1913" stopIfTrue="1" operator="lessThan">
      <formula>0</formula>
    </cfRule>
    <cfRule type="cellIs" dxfId="1273" priority="1914" stopIfTrue="1" operator="greaterThan">
      <formula>0</formula>
    </cfRule>
  </conditionalFormatting>
  <conditionalFormatting sqref="Q35:R35">
    <cfRule type="cellIs" dxfId="1272" priority="1910" stopIfTrue="1" operator="lessThan">
      <formula>0</formula>
    </cfRule>
    <cfRule type="cellIs" dxfId="1271" priority="1911" stopIfTrue="1" operator="greaterThan">
      <formula>0</formula>
    </cfRule>
  </conditionalFormatting>
  <conditionalFormatting sqref="Q35:R35">
    <cfRule type="cellIs" dxfId="1270" priority="1907" stopIfTrue="1" operator="lessThan">
      <formula>0</formula>
    </cfRule>
    <cfRule type="cellIs" dxfId="1269" priority="1908" stopIfTrue="1" operator="greaterThan">
      <formula>0</formula>
    </cfRule>
  </conditionalFormatting>
  <conditionalFormatting sqref="Q37:R37">
    <cfRule type="cellIs" dxfId="1268" priority="1904" stopIfTrue="1" operator="lessThan">
      <formula>0</formula>
    </cfRule>
    <cfRule type="cellIs" dxfId="1267" priority="1905" stopIfTrue="1" operator="greaterThan">
      <formula>0</formula>
    </cfRule>
  </conditionalFormatting>
  <conditionalFormatting sqref="Q37:R37">
    <cfRule type="cellIs" dxfId="1266" priority="1901" stopIfTrue="1" operator="lessThan">
      <formula>0</formula>
    </cfRule>
    <cfRule type="cellIs" dxfId="1265" priority="1902" stopIfTrue="1" operator="greaterThan">
      <formula>0</formula>
    </cfRule>
  </conditionalFormatting>
  <conditionalFormatting sqref="Q37:R37">
    <cfRule type="cellIs" dxfId="1264" priority="1898" stopIfTrue="1" operator="lessThan">
      <formula>0</formula>
    </cfRule>
    <cfRule type="cellIs" dxfId="1263" priority="1899" stopIfTrue="1" operator="greaterThan">
      <formula>0</formula>
    </cfRule>
  </conditionalFormatting>
  <conditionalFormatting sqref="Q37:R37">
    <cfRule type="cellIs" dxfId="1262" priority="1895" stopIfTrue="1" operator="lessThan">
      <formula>0</formula>
    </cfRule>
    <cfRule type="cellIs" dxfId="1261" priority="1896" stopIfTrue="1" operator="greaterThan">
      <formula>0</formula>
    </cfRule>
  </conditionalFormatting>
  <conditionalFormatting sqref="Q37:R37">
    <cfRule type="cellIs" dxfId="1260" priority="1892" stopIfTrue="1" operator="lessThan">
      <formula>0</formula>
    </cfRule>
    <cfRule type="cellIs" dxfId="1259" priority="1893" stopIfTrue="1" operator="greaterThan">
      <formula>0</formula>
    </cfRule>
  </conditionalFormatting>
  <conditionalFormatting sqref="Q37:R37">
    <cfRule type="cellIs" dxfId="1258" priority="1889" stopIfTrue="1" operator="lessThan">
      <formula>0</formula>
    </cfRule>
    <cfRule type="cellIs" dxfId="1257" priority="1890" stopIfTrue="1" operator="greaterThan">
      <formula>0</formula>
    </cfRule>
  </conditionalFormatting>
  <conditionalFormatting sqref="Q37:R37">
    <cfRule type="cellIs" dxfId="1256" priority="1886" stopIfTrue="1" operator="lessThan">
      <formula>0</formula>
    </cfRule>
    <cfRule type="cellIs" dxfId="1255" priority="1887" stopIfTrue="1" operator="greaterThan">
      <formula>0</formula>
    </cfRule>
  </conditionalFormatting>
  <conditionalFormatting sqref="Q37:R37">
    <cfRule type="cellIs" dxfId="1254" priority="1883" stopIfTrue="1" operator="lessThan">
      <formula>0</formula>
    </cfRule>
    <cfRule type="cellIs" dxfId="1253" priority="1884" stopIfTrue="1" operator="greaterThan">
      <formula>0</formula>
    </cfRule>
  </conditionalFormatting>
  <conditionalFormatting sqref="Q37:R37">
    <cfRule type="cellIs" dxfId="1252" priority="1880" stopIfTrue="1" operator="lessThan">
      <formula>0</formula>
    </cfRule>
    <cfRule type="cellIs" dxfId="1251" priority="1881" stopIfTrue="1" operator="greaterThan">
      <formula>0</formula>
    </cfRule>
  </conditionalFormatting>
  <conditionalFormatting sqref="Q37:R37">
    <cfRule type="cellIs" dxfId="1250" priority="1877" stopIfTrue="1" operator="lessThan">
      <formula>0</formula>
    </cfRule>
    <cfRule type="cellIs" dxfId="1249" priority="1878" stopIfTrue="1" operator="greaterThan">
      <formula>0</formula>
    </cfRule>
  </conditionalFormatting>
  <conditionalFormatting sqref="Q37:R37">
    <cfRule type="cellIs" dxfId="1248" priority="1874" stopIfTrue="1" operator="lessThan">
      <formula>0</formula>
    </cfRule>
    <cfRule type="cellIs" dxfId="1247" priority="1875" stopIfTrue="1" operator="greaterThan">
      <formula>0</formula>
    </cfRule>
  </conditionalFormatting>
  <conditionalFormatting sqref="Q37:R37">
    <cfRule type="cellIs" dxfId="1246" priority="1871" stopIfTrue="1" operator="lessThan">
      <formula>0</formula>
    </cfRule>
    <cfRule type="cellIs" dxfId="1245" priority="1872" stopIfTrue="1" operator="greaterThan">
      <formula>0</formula>
    </cfRule>
  </conditionalFormatting>
  <conditionalFormatting sqref="Q37:R37">
    <cfRule type="cellIs" dxfId="1244" priority="1868" stopIfTrue="1" operator="lessThan">
      <formula>0</formula>
    </cfRule>
    <cfRule type="cellIs" dxfId="1243" priority="1869" stopIfTrue="1" operator="greaterThan">
      <formula>0</formula>
    </cfRule>
  </conditionalFormatting>
  <conditionalFormatting sqref="Q37:R37">
    <cfRule type="cellIs" dxfId="1242" priority="1865" stopIfTrue="1" operator="lessThan">
      <formula>0</formula>
    </cfRule>
    <cfRule type="cellIs" dxfId="1241" priority="1866" stopIfTrue="1" operator="greaterThan">
      <formula>0</formula>
    </cfRule>
  </conditionalFormatting>
  <conditionalFormatting sqref="Q37:R37">
    <cfRule type="cellIs" dxfId="1240" priority="1862" stopIfTrue="1" operator="lessThan">
      <formula>0</formula>
    </cfRule>
    <cfRule type="cellIs" dxfId="1239" priority="1863" stopIfTrue="1" operator="greaterThan">
      <formula>0</formula>
    </cfRule>
  </conditionalFormatting>
  <conditionalFormatting sqref="Q37:R37">
    <cfRule type="cellIs" dxfId="1238" priority="1859" stopIfTrue="1" operator="lessThan">
      <formula>0</formula>
    </cfRule>
    <cfRule type="cellIs" dxfId="1237" priority="1860" stopIfTrue="1" operator="greaterThan">
      <formula>0</formula>
    </cfRule>
  </conditionalFormatting>
  <conditionalFormatting sqref="Q37:R37">
    <cfRule type="cellIs" dxfId="1236" priority="1856" stopIfTrue="1" operator="lessThan">
      <formula>0</formula>
    </cfRule>
    <cfRule type="cellIs" dxfId="1235" priority="1857" stopIfTrue="1" operator="greaterThan">
      <formula>0</formula>
    </cfRule>
  </conditionalFormatting>
  <conditionalFormatting sqref="Q37:R37">
    <cfRule type="cellIs" dxfId="1234" priority="1853" stopIfTrue="1" operator="lessThan">
      <formula>0</formula>
    </cfRule>
    <cfRule type="cellIs" dxfId="1233" priority="1854" stopIfTrue="1" operator="greaterThan">
      <formula>0</formula>
    </cfRule>
  </conditionalFormatting>
  <conditionalFormatting sqref="Q37:R37">
    <cfRule type="cellIs" dxfId="1232" priority="1850" stopIfTrue="1" operator="lessThan">
      <formula>0</formula>
    </cfRule>
    <cfRule type="cellIs" dxfId="1231" priority="1851" stopIfTrue="1" operator="greaterThan">
      <formula>0</formula>
    </cfRule>
  </conditionalFormatting>
  <conditionalFormatting sqref="Q37:R37">
    <cfRule type="cellIs" dxfId="1230" priority="1847" stopIfTrue="1" operator="lessThan">
      <formula>0</formula>
    </cfRule>
    <cfRule type="cellIs" dxfId="1229" priority="1848" stopIfTrue="1" operator="greaterThan">
      <formula>0</formula>
    </cfRule>
  </conditionalFormatting>
  <conditionalFormatting sqref="Q37:R37">
    <cfRule type="cellIs" dxfId="1228" priority="1844" stopIfTrue="1" operator="lessThan">
      <formula>0</formula>
    </cfRule>
    <cfRule type="cellIs" dxfId="1227" priority="1845" stopIfTrue="1" operator="greaterThan">
      <formula>0</formula>
    </cfRule>
  </conditionalFormatting>
  <conditionalFormatting sqref="Q37:R37">
    <cfRule type="cellIs" dxfId="1226" priority="1841" stopIfTrue="1" operator="lessThan">
      <formula>0</formula>
    </cfRule>
    <cfRule type="cellIs" dxfId="1225" priority="1842" stopIfTrue="1" operator="greaterThan">
      <formula>0</formula>
    </cfRule>
  </conditionalFormatting>
  <conditionalFormatting sqref="Q37:R37">
    <cfRule type="cellIs" dxfId="1224" priority="1838" stopIfTrue="1" operator="lessThan">
      <formula>0</formula>
    </cfRule>
    <cfRule type="cellIs" dxfId="1223" priority="1839" stopIfTrue="1" operator="greaterThan">
      <formula>0</formula>
    </cfRule>
  </conditionalFormatting>
  <conditionalFormatting sqref="Q37:R37">
    <cfRule type="cellIs" dxfId="1222" priority="1835" stopIfTrue="1" operator="lessThan">
      <formula>0</formula>
    </cfRule>
    <cfRule type="cellIs" dxfId="1221" priority="1836" stopIfTrue="1" operator="greaterThan">
      <formula>0</formula>
    </cfRule>
  </conditionalFormatting>
  <conditionalFormatting sqref="Q37:R37">
    <cfRule type="cellIs" dxfId="1220" priority="1832" stopIfTrue="1" operator="lessThan">
      <formula>0</formula>
    </cfRule>
    <cfRule type="cellIs" dxfId="1219" priority="1833" stopIfTrue="1" operator="greaterThan">
      <formula>0</formula>
    </cfRule>
  </conditionalFormatting>
  <conditionalFormatting sqref="Q37:R37">
    <cfRule type="cellIs" dxfId="1218" priority="1829" stopIfTrue="1" operator="lessThan">
      <formula>0</formula>
    </cfRule>
    <cfRule type="cellIs" dxfId="1217" priority="1830" stopIfTrue="1" operator="greaterThan">
      <formula>0</formula>
    </cfRule>
  </conditionalFormatting>
  <conditionalFormatting sqref="Q37:R37">
    <cfRule type="cellIs" dxfId="1216" priority="1826" stopIfTrue="1" operator="lessThan">
      <formula>0</formula>
    </cfRule>
    <cfRule type="cellIs" dxfId="1215" priority="1827" stopIfTrue="1" operator="greaterThan">
      <formula>0</formula>
    </cfRule>
  </conditionalFormatting>
  <conditionalFormatting sqref="Q37:R37">
    <cfRule type="cellIs" dxfId="1214" priority="1823" stopIfTrue="1" operator="lessThan">
      <formula>0</formula>
    </cfRule>
    <cfRule type="cellIs" dxfId="1213" priority="1824" stopIfTrue="1" operator="greaterThan">
      <formula>0</formula>
    </cfRule>
  </conditionalFormatting>
  <conditionalFormatting sqref="Q37:R37">
    <cfRule type="cellIs" dxfId="1212" priority="1820" stopIfTrue="1" operator="lessThan">
      <formula>0</formula>
    </cfRule>
    <cfRule type="cellIs" dxfId="1211" priority="1821" stopIfTrue="1" operator="greaterThan">
      <formula>0</formula>
    </cfRule>
  </conditionalFormatting>
  <conditionalFormatting sqref="Q37:R37">
    <cfRule type="cellIs" dxfId="1210" priority="1817" stopIfTrue="1" operator="lessThan">
      <formula>0</formula>
    </cfRule>
    <cfRule type="cellIs" dxfId="1209" priority="1818" stopIfTrue="1" operator="greaterThan">
      <formula>0</formula>
    </cfRule>
  </conditionalFormatting>
  <conditionalFormatting sqref="Q37:R37">
    <cfRule type="cellIs" dxfId="1208" priority="1814" stopIfTrue="1" operator="lessThan">
      <formula>0</formula>
    </cfRule>
    <cfRule type="cellIs" dxfId="1207" priority="1815" stopIfTrue="1" operator="greaterThan">
      <formula>0</formula>
    </cfRule>
  </conditionalFormatting>
  <conditionalFormatting sqref="Q37:R37">
    <cfRule type="cellIs" dxfId="1206" priority="1811" stopIfTrue="1" operator="lessThan">
      <formula>0</formula>
    </cfRule>
    <cfRule type="cellIs" dxfId="1205" priority="1812" stopIfTrue="1" operator="greaterThan">
      <formula>0</formula>
    </cfRule>
  </conditionalFormatting>
  <conditionalFormatting sqref="Q37:R37">
    <cfRule type="cellIs" dxfId="1204" priority="1808" stopIfTrue="1" operator="lessThan">
      <formula>0</formula>
    </cfRule>
    <cfRule type="cellIs" dxfId="1203" priority="1809" stopIfTrue="1" operator="greaterThan">
      <formula>0</formula>
    </cfRule>
  </conditionalFormatting>
  <conditionalFormatting sqref="Q37:R37">
    <cfRule type="cellIs" dxfId="1202" priority="1805" stopIfTrue="1" operator="lessThan">
      <formula>0</formula>
    </cfRule>
    <cfRule type="cellIs" dxfId="1201" priority="1806" stopIfTrue="1" operator="greaterThan">
      <formula>0</formula>
    </cfRule>
  </conditionalFormatting>
  <conditionalFormatting sqref="Q37:R37">
    <cfRule type="cellIs" dxfId="1200" priority="1802" stopIfTrue="1" operator="lessThan">
      <formula>0</formula>
    </cfRule>
    <cfRule type="cellIs" dxfId="1199" priority="1803" stopIfTrue="1" operator="greaterThan">
      <formula>0</formula>
    </cfRule>
  </conditionalFormatting>
  <conditionalFormatting sqref="Q37:R37">
    <cfRule type="cellIs" dxfId="1198" priority="1799" stopIfTrue="1" operator="lessThan">
      <formula>0</formula>
    </cfRule>
    <cfRule type="cellIs" dxfId="1197" priority="1800" stopIfTrue="1" operator="greaterThan">
      <formula>0</formula>
    </cfRule>
  </conditionalFormatting>
  <conditionalFormatting sqref="Q37:R37">
    <cfRule type="cellIs" dxfId="1196" priority="1796" stopIfTrue="1" operator="lessThan">
      <formula>0</formula>
    </cfRule>
    <cfRule type="cellIs" dxfId="1195" priority="1797" stopIfTrue="1" operator="greaterThan">
      <formula>0</formula>
    </cfRule>
  </conditionalFormatting>
  <conditionalFormatting sqref="Q37:R37">
    <cfRule type="cellIs" dxfId="1194" priority="1793" stopIfTrue="1" operator="lessThan">
      <formula>0</formula>
    </cfRule>
    <cfRule type="cellIs" dxfId="1193" priority="1794" stopIfTrue="1" operator="greaterThan">
      <formula>0</formula>
    </cfRule>
  </conditionalFormatting>
  <conditionalFormatting sqref="Q37:R37">
    <cfRule type="cellIs" dxfId="1192" priority="1790" stopIfTrue="1" operator="lessThan">
      <formula>0</formula>
    </cfRule>
    <cfRule type="cellIs" dxfId="1191" priority="1791" stopIfTrue="1" operator="greaterThan">
      <formula>0</formula>
    </cfRule>
  </conditionalFormatting>
  <conditionalFormatting sqref="Q37:R37">
    <cfRule type="cellIs" dxfId="1190" priority="1787" stopIfTrue="1" operator="lessThan">
      <formula>0</formula>
    </cfRule>
    <cfRule type="cellIs" dxfId="1189" priority="1788" stopIfTrue="1" operator="greaterThan">
      <formula>0</formula>
    </cfRule>
  </conditionalFormatting>
  <conditionalFormatting sqref="Q37:R37">
    <cfRule type="cellIs" dxfId="1188" priority="1784" stopIfTrue="1" operator="lessThan">
      <formula>0</formula>
    </cfRule>
    <cfRule type="cellIs" dxfId="1187" priority="1785" stopIfTrue="1" operator="greaterThan">
      <formula>0</formula>
    </cfRule>
  </conditionalFormatting>
  <conditionalFormatting sqref="Q37:R37">
    <cfRule type="cellIs" dxfId="1186" priority="1781" stopIfTrue="1" operator="lessThan">
      <formula>0</formula>
    </cfRule>
    <cfRule type="cellIs" dxfId="1185" priority="1782" stopIfTrue="1" operator="greaterThan">
      <formula>0</formula>
    </cfRule>
  </conditionalFormatting>
  <conditionalFormatting sqref="Q39:R39">
    <cfRule type="cellIs" dxfId="1184" priority="1778" stopIfTrue="1" operator="lessThan">
      <formula>0</formula>
    </cfRule>
    <cfRule type="cellIs" dxfId="1183" priority="1779" stopIfTrue="1" operator="greaterThan">
      <formula>0</formula>
    </cfRule>
  </conditionalFormatting>
  <conditionalFormatting sqref="Q39:R39">
    <cfRule type="cellIs" dxfId="1182" priority="1775" stopIfTrue="1" operator="lessThan">
      <formula>0</formula>
    </cfRule>
    <cfRule type="cellIs" dxfId="1181" priority="1776" stopIfTrue="1" operator="greaterThan">
      <formula>0</formula>
    </cfRule>
  </conditionalFormatting>
  <conditionalFormatting sqref="Q39:R39">
    <cfRule type="cellIs" dxfId="1180" priority="1772" stopIfTrue="1" operator="lessThan">
      <formula>0</formula>
    </cfRule>
    <cfRule type="cellIs" dxfId="1179" priority="1773" stopIfTrue="1" operator="greaterThan">
      <formula>0</formula>
    </cfRule>
  </conditionalFormatting>
  <conditionalFormatting sqref="Q39:R39">
    <cfRule type="cellIs" dxfId="1178" priority="1769" stopIfTrue="1" operator="lessThan">
      <formula>0</formula>
    </cfRule>
    <cfRule type="cellIs" dxfId="1177" priority="1770" stopIfTrue="1" operator="greaterThan">
      <formula>0</formula>
    </cfRule>
  </conditionalFormatting>
  <conditionalFormatting sqref="Q39:R39">
    <cfRule type="cellIs" dxfId="1176" priority="1766" stopIfTrue="1" operator="lessThan">
      <formula>0</formula>
    </cfRule>
    <cfRule type="cellIs" dxfId="1175" priority="1767" stopIfTrue="1" operator="greaterThan">
      <formula>0</formula>
    </cfRule>
  </conditionalFormatting>
  <conditionalFormatting sqref="Q39:R39">
    <cfRule type="cellIs" dxfId="1174" priority="1763" stopIfTrue="1" operator="lessThan">
      <formula>0</formula>
    </cfRule>
    <cfRule type="cellIs" dxfId="1173" priority="1764" stopIfTrue="1" operator="greaterThan">
      <formula>0</formula>
    </cfRule>
  </conditionalFormatting>
  <conditionalFormatting sqref="Q39:R39">
    <cfRule type="cellIs" dxfId="1172" priority="1760" stopIfTrue="1" operator="lessThan">
      <formula>0</formula>
    </cfRule>
    <cfRule type="cellIs" dxfId="1171" priority="1761" stopIfTrue="1" operator="greaterThan">
      <formula>0</formula>
    </cfRule>
  </conditionalFormatting>
  <conditionalFormatting sqref="Q39:R39">
    <cfRule type="cellIs" dxfId="1170" priority="1757" stopIfTrue="1" operator="lessThan">
      <formula>0</formula>
    </cfRule>
    <cfRule type="cellIs" dxfId="1169" priority="1758" stopIfTrue="1" operator="greaterThan">
      <formula>0</formula>
    </cfRule>
  </conditionalFormatting>
  <conditionalFormatting sqref="Q39:R39">
    <cfRule type="cellIs" dxfId="1168" priority="1754" stopIfTrue="1" operator="lessThan">
      <formula>0</formula>
    </cfRule>
    <cfRule type="cellIs" dxfId="1167" priority="1755" stopIfTrue="1" operator="greaterThan">
      <formula>0</formula>
    </cfRule>
  </conditionalFormatting>
  <conditionalFormatting sqref="Q39:R39">
    <cfRule type="cellIs" dxfId="1166" priority="1751" stopIfTrue="1" operator="lessThan">
      <formula>0</formula>
    </cfRule>
    <cfRule type="cellIs" dxfId="1165" priority="1752" stopIfTrue="1" operator="greaterThan">
      <formula>0</formula>
    </cfRule>
  </conditionalFormatting>
  <conditionalFormatting sqref="Q39:R39">
    <cfRule type="cellIs" dxfId="1164" priority="1748" stopIfTrue="1" operator="lessThan">
      <formula>0</formula>
    </cfRule>
    <cfRule type="cellIs" dxfId="1163" priority="1749" stopIfTrue="1" operator="greaterThan">
      <formula>0</formula>
    </cfRule>
  </conditionalFormatting>
  <conditionalFormatting sqref="Q39:R39">
    <cfRule type="cellIs" dxfId="1162" priority="1745" stopIfTrue="1" operator="lessThan">
      <formula>0</formula>
    </cfRule>
    <cfRule type="cellIs" dxfId="1161" priority="1746" stopIfTrue="1" operator="greaterThan">
      <formula>0</formula>
    </cfRule>
  </conditionalFormatting>
  <conditionalFormatting sqref="Q39:R39">
    <cfRule type="cellIs" dxfId="1160" priority="1742" stopIfTrue="1" operator="lessThan">
      <formula>0</formula>
    </cfRule>
    <cfRule type="cellIs" dxfId="1159" priority="1743" stopIfTrue="1" operator="greaterThan">
      <formula>0</formula>
    </cfRule>
  </conditionalFormatting>
  <conditionalFormatting sqref="Q39:R39">
    <cfRule type="cellIs" dxfId="1158" priority="1739" stopIfTrue="1" operator="lessThan">
      <formula>0</formula>
    </cfRule>
    <cfRule type="cellIs" dxfId="1157" priority="1740" stopIfTrue="1" operator="greaterThan">
      <formula>0</formula>
    </cfRule>
  </conditionalFormatting>
  <conditionalFormatting sqref="Q39:R39">
    <cfRule type="cellIs" dxfId="1156" priority="1736" stopIfTrue="1" operator="lessThan">
      <formula>0</formula>
    </cfRule>
    <cfRule type="cellIs" dxfId="1155" priority="1737" stopIfTrue="1" operator="greaterThan">
      <formula>0</formula>
    </cfRule>
  </conditionalFormatting>
  <conditionalFormatting sqref="Q39:R39">
    <cfRule type="cellIs" dxfId="1154" priority="1733" stopIfTrue="1" operator="lessThan">
      <formula>0</formula>
    </cfRule>
    <cfRule type="cellIs" dxfId="1153" priority="1734" stopIfTrue="1" operator="greaterThan">
      <formula>0</formula>
    </cfRule>
  </conditionalFormatting>
  <conditionalFormatting sqref="Q39:R39">
    <cfRule type="cellIs" dxfId="1152" priority="1730" stopIfTrue="1" operator="lessThan">
      <formula>0</formula>
    </cfRule>
    <cfRule type="cellIs" dxfId="1151" priority="1731" stopIfTrue="1" operator="greaterThan">
      <formula>0</formula>
    </cfRule>
  </conditionalFormatting>
  <conditionalFormatting sqref="Q39:R39">
    <cfRule type="cellIs" dxfId="1150" priority="1727" stopIfTrue="1" operator="lessThan">
      <formula>0</formula>
    </cfRule>
    <cfRule type="cellIs" dxfId="1149" priority="1728" stopIfTrue="1" operator="greaterThan">
      <formula>0</formula>
    </cfRule>
  </conditionalFormatting>
  <conditionalFormatting sqref="Q39:R39">
    <cfRule type="cellIs" dxfId="1148" priority="1724" stopIfTrue="1" operator="lessThan">
      <formula>0</formula>
    </cfRule>
    <cfRule type="cellIs" dxfId="1147" priority="1725" stopIfTrue="1" operator="greaterThan">
      <formula>0</formula>
    </cfRule>
  </conditionalFormatting>
  <conditionalFormatting sqref="Q39:R39">
    <cfRule type="cellIs" dxfId="1146" priority="1721" stopIfTrue="1" operator="lessThan">
      <formula>0</formula>
    </cfRule>
    <cfRule type="cellIs" dxfId="1145" priority="1722" stopIfTrue="1" operator="greaterThan">
      <formula>0</formula>
    </cfRule>
  </conditionalFormatting>
  <conditionalFormatting sqref="Q39:R39">
    <cfRule type="cellIs" dxfId="1144" priority="1718" stopIfTrue="1" operator="lessThan">
      <formula>0</formula>
    </cfRule>
    <cfRule type="cellIs" dxfId="1143" priority="1719" stopIfTrue="1" operator="greaterThan">
      <formula>0</formula>
    </cfRule>
  </conditionalFormatting>
  <conditionalFormatting sqref="Q39:R39">
    <cfRule type="cellIs" dxfId="1142" priority="1715" stopIfTrue="1" operator="lessThan">
      <formula>0</formula>
    </cfRule>
    <cfRule type="cellIs" dxfId="1141" priority="1716" stopIfTrue="1" operator="greaterThan">
      <formula>0</formula>
    </cfRule>
  </conditionalFormatting>
  <conditionalFormatting sqref="Q39:R39">
    <cfRule type="cellIs" dxfId="1140" priority="1712" stopIfTrue="1" operator="lessThan">
      <formula>0</formula>
    </cfRule>
    <cfRule type="cellIs" dxfId="1139" priority="1713" stopIfTrue="1" operator="greaterThan">
      <formula>0</formula>
    </cfRule>
  </conditionalFormatting>
  <conditionalFormatting sqref="Q39:R39">
    <cfRule type="cellIs" dxfId="1138" priority="1709" stopIfTrue="1" operator="lessThan">
      <formula>0</formula>
    </cfRule>
    <cfRule type="cellIs" dxfId="1137" priority="1710" stopIfTrue="1" operator="greaterThan">
      <formula>0</formula>
    </cfRule>
  </conditionalFormatting>
  <conditionalFormatting sqref="Q39:R39">
    <cfRule type="cellIs" dxfId="1136" priority="1706" stopIfTrue="1" operator="lessThan">
      <formula>0</formula>
    </cfRule>
    <cfRule type="cellIs" dxfId="1135" priority="1707" stopIfTrue="1" operator="greaterThan">
      <formula>0</formula>
    </cfRule>
  </conditionalFormatting>
  <conditionalFormatting sqref="Q39:R39">
    <cfRule type="cellIs" dxfId="1134" priority="1703" stopIfTrue="1" operator="lessThan">
      <formula>0</formula>
    </cfRule>
    <cfRule type="cellIs" dxfId="1133" priority="1704" stopIfTrue="1" operator="greaterThan">
      <formula>0</formula>
    </cfRule>
  </conditionalFormatting>
  <conditionalFormatting sqref="Q39:R39">
    <cfRule type="cellIs" dxfId="1132" priority="1700" stopIfTrue="1" operator="lessThan">
      <formula>0</formula>
    </cfRule>
    <cfRule type="cellIs" dxfId="1131" priority="1701" stopIfTrue="1" operator="greaterThan">
      <formula>0</formula>
    </cfRule>
  </conditionalFormatting>
  <conditionalFormatting sqref="Q39:R39">
    <cfRule type="cellIs" dxfId="1130" priority="1697" stopIfTrue="1" operator="lessThan">
      <formula>0</formula>
    </cfRule>
    <cfRule type="cellIs" dxfId="1129" priority="1698" stopIfTrue="1" operator="greaterThan">
      <formula>0</formula>
    </cfRule>
  </conditionalFormatting>
  <conditionalFormatting sqref="Q39:R39">
    <cfRule type="cellIs" dxfId="1128" priority="1694" stopIfTrue="1" operator="lessThan">
      <formula>0</formula>
    </cfRule>
    <cfRule type="cellIs" dxfId="1127" priority="1695" stopIfTrue="1" operator="greaterThan">
      <formula>0</formula>
    </cfRule>
  </conditionalFormatting>
  <conditionalFormatting sqref="Q39:R39">
    <cfRule type="cellIs" dxfId="1126" priority="1691" stopIfTrue="1" operator="lessThan">
      <formula>0</formula>
    </cfRule>
    <cfRule type="cellIs" dxfId="1125" priority="1692" stopIfTrue="1" operator="greaterThan">
      <formula>0</formula>
    </cfRule>
  </conditionalFormatting>
  <conditionalFormatting sqref="Q39:R39">
    <cfRule type="cellIs" dxfId="1124" priority="1688" stopIfTrue="1" operator="lessThan">
      <formula>0</formula>
    </cfRule>
    <cfRule type="cellIs" dxfId="1123" priority="1689" stopIfTrue="1" operator="greaterThan">
      <formula>0</formula>
    </cfRule>
  </conditionalFormatting>
  <conditionalFormatting sqref="Q39:R39">
    <cfRule type="cellIs" dxfId="1122" priority="1685" stopIfTrue="1" operator="lessThan">
      <formula>0</formula>
    </cfRule>
    <cfRule type="cellIs" dxfId="1121" priority="1686" stopIfTrue="1" operator="greaterThan">
      <formula>0</formula>
    </cfRule>
  </conditionalFormatting>
  <conditionalFormatting sqref="Q39:R39">
    <cfRule type="cellIs" dxfId="1120" priority="1682" stopIfTrue="1" operator="lessThan">
      <formula>0</formula>
    </cfRule>
    <cfRule type="cellIs" dxfId="1119" priority="1683" stopIfTrue="1" operator="greaterThan">
      <formula>0</formula>
    </cfRule>
  </conditionalFormatting>
  <conditionalFormatting sqref="Q39:R39">
    <cfRule type="cellIs" dxfId="1118" priority="1679" stopIfTrue="1" operator="lessThan">
      <formula>0</formula>
    </cfRule>
    <cfRule type="cellIs" dxfId="1117" priority="1680" stopIfTrue="1" operator="greaterThan">
      <formula>0</formula>
    </cfRule>
  </conditionalFormatting>
  <conditionalFormatting sqref="Q39:R39">
    <cfRule type="cellIs" dxfId="1116" priority="1676" stopIfTrue="1" operator="lessThan">
      <formula>0</formula>
    </cfRule>
    <cfRule type="cellIs" dxfId="1115" priority="1677" stopIfTrue="1" operator="greaterThan">
      <formula>0</formula>
    </cfRule>
  </conditionalFormatting>
  <conditionalFormatting sqref="Q39:R39">
    <cfRule type="cellIs" dxfId="1114" priority="1673" stopIfTrue="1" operator="lessThan">
      <formula>0</formula>
    </cfRule>
    <cfRule type="cellIs" dxfId="1113" priority="1674" stopIfTrue="1" operator="greaterThan">
      <formula>0</formula>
    </cfRule>
  </conditionalFormatting>
  <conditionalFormatting sqref="Q39:R39">
    <cfRule type="cellIs" dxfId="1112" priority="1670" stopIfTrue="1" operator="lessThan">
      <formula>0</formula>
    </cfRule>
    <cfRule type="cellIs" dxfId="1111" priority="1671" stopIfTrue="1" operator="greaterThan">
      <formula>0</formula>
    </cfRule>
  </conditionalFormatting>
  <conditionalFormatting sqref="Q39:R39">
    <cfRule type="cellIs" dxfId="1110" priority="1667" stopIfTrue="1" operator="lessThan">
      <formula>0</formula>
    </cfRule>
    <cfRule type="cellIs" dxfId="1109" priority="1668" stopIfTrue="1" operator="greaterThan">
      <formula>0</formula>
    </cfRule>
  </conditionalFormatting>
  <conditionalFormatting sqref="Q39:R39">
    <cfRule type="cellIs" dxfId="1108" priority="1664" stopIfTrue="1" operator="lessThan">
      <formula>0</formula>
    </cfRule>
    <cfRule type="cellIs" dxfId="1107" priority="1665" stopIfTrue="1" operator="greaterThan">
      <formula>0</formula>
    </cfRule>
  </conditionalFormatting>
  <conditionalFormatting sqref="Q39:R39">
    <cfRule type="cellIs" dxfId="1106" priority="1661" stopIfTrue="1" operator="lessThan">
      <formula>0</formula>
    </cfRule>
    <cfRule type="cellIs" dxfId="1105" priority="1662" stopIfTrue="1" operator="greaterThan">
      <formula>0</formula>
    </cfRule>
  </conditionalFormatting>
  <conditionalFormatting sqref="Q39:R39">
    <cfRule type="cellIs" dxfId="1104" priority="1658" stopIfTrue="1" operator="lessThan">
      <formula>0</formula>
    </cfRule>
    <cfRule type="cellIs" dxfId="1103" priority="1659" stopIfTrue="1" operator="greaterThan">
      <formula>0</formula>
    </cfRule>
  </conditionalFormatting>
  <conditionalFormatting sqref="Q39:R39">
    <cfRule type="cellIs" dxfId="1102" priority="1655" stopIfTrue="1" operator="lessThan">
      <formula>0</formula>
    </cfRule>
    <cfRule type="cellIs" dxfId="1101" priority="1656" stopIfTrue="1" operator="greaterThan">
      <formula>0</formula>
    </cfRule>
  </conditionalFormatting>
  <conditionalFormatting sqref="Q41:R41">
    <cfRule type="cellIs" dxfId="1100" priority="1652" stopIfTrue="1" operator="lessThan">
      <formula>0</formula>
    </cfRule>
    <cfRule type="cellIs" dxfId="1099" priority="1653" stopIfTrue="1" operator="greaterThan">
      <formula>0</formula>
    </cfRule>
  </conditionalFormatting>
  <conditionalFormatting sqref="Q41:R41">
    <cfRule type="cellIs" dxfId="1098" priority="1649" stopIfTrue="1" operator="lessThan">
      <formula>0</formula>
    </cfRule>
    <cfRule type="cellIs" dxfId="1097" priority="1650" stopIfTrue="1" operator="greaterThan">
      <formula>0</formula>
    </cfRule>
  </conditionalFormatting>
  <conditionalFormatting sqref="Q41:R41">
    <cfRule type="cellIs" dxfId="1096" priority="1646" stopIfTrue="1" operator="lessThan">
      <formula>0</formula>
    </cfRule>
    <cfRule type="cellIs" dxfId="1095" priority="1647" stopIfTrue="1" operator="greaterThan">
      <formula>0</formula>
    </cfRule>
  </conditionalFormatting>
  <conditionalFormatting sqref="Q41:R41">
    <cfRule type="cellIs" dxfId="1094" priority="1643" stopIfTrue="1" operator="lessThan">
      <formula>0</formula>
    </cfRule>
    <cfRule type="cellIs" dxfId="1093" priority="1644" stopIfTrue="1" operator="greaterThan">
      <formula>0</formula>
    </cfRule>
  </conditionalFormatting>
  <conditionalFormatting sqref="Q41:R41">
    <cfRule type="cellIs" dxfId="1092" priority="1640" stopIfTrue="1" operator="lessThan">
      <formula>0</formula>
    </cfRule>
    <cfRule type="cellIs" dxfId="1091" priority="1641" stopIfTrue="1" operator="greaterThan">
      <formula>0</formula>
    </cfRule>
  </conditionalFormatting>
  <conditionalFormatting sqref="Q41:R41">
    <cfRule type="cellIs" dxfId="1090" priority="1637" stopIfTrue="1" operator="lessThan">
      <formula>0</formula>
    </cfRule>
    <cfRule type="cellIs" dxfId="1089" priority="1638" stopIfTrue="1" operator="greaterThan">
      <formula>0</formula>
    </cfRule>
  </conditionalFormatting>
  <conditionalFormatting sqref="Q41:R41">
    <cfRule type="cellIs" dxfId="1088" priority="1634" stopIfTrue="1" operator="lessThan">
      <formula>0</formula>
    </cfRule>
    <cfRule type="cellIs" dxfId="1087" priority="1635" stopIfTrue="1" operator="greaterThan">
      <formula>0</formula>
    </cfRule>
  </conditionalFormatting>
  <conditionalFormatting sqref="Q41:R41">
    <cfRule type="cellIs" dxfId="1086" priority="1631" stopIfTrue="1" operator="lessThan">
      <formula>0</formula>
    </cfRule>
    <cfRule type="cellIs" dxfId="1085" priority="1632" stopIfTrue="1" operator="greaterThan">
      <formula>0</formula>
    </cfRule>
  </conditionalFormatting>
  <conditionalFormatting sqref="Q41:R41">
    <cfRule type="cellIs" dxfId="1084" priority="1628" stopIfTrue="1" operator="lessThan">
      <formula>0</formula>
    </cfRule>
    <cfRule type="cellIs" dxfId="1083" priority="1629" stopIfTrue="1" operator="greaterThan">
      <formula>0</formula>
    </cfRule>
  </conditionalFormatting>
  <conditionalFormatting sqref="Q41:R41">
    <cfRule type="cellIs" dxfId="1082" priority="1625" stopIfTrue="1" operator="lessThan">
      <formula>0</formula>
    </cfRule>
    <cfRule type="cellIs" dxfId="1081" priority="1626" stopIfTrue="1" operator="greaterThan">
      <formula>0</formula>
    </cfRule>
  </conditionalFormatting>
  <conditionalFormatting sqref="Q41:R41">
    <cfRule type="cellIs" dxfId="1080" priority="1622" stopIfTrue="1" operator="lessThan">
      <formula>0</formula>
    </cfRule>
    <cfRule type="cellIs" dxfId="1079" priority="1623" stopIfTrue="1" operator="greaterThan">
      <formula>0</formula>
    </cfRule>
  </conditionalFormatting>
  <conditionalFormatting sqref="Q41:R41">
    <cfRule type="cellIs" dxfId="1078" priority="1619" stopIfTrue="1" operator="lessThan">
      <formula>0</formula>
    </cfRule>
    <cfRule type="cellIs" dxfId="1077" priority="1620" stopIfTrue="1" operator="greaterThan">
      <formula>0</formula>
    </cfRule>
  </conditionalFormatting>
  <conditionalFormatting sqref="Q41:R41">
    <cfRule type="cellIs" dxfId="1076" priority="1616" stopIfTrue="1" operator="lessThan">
      <formula>0</formula>
    </cfRule>
    <cfRule type="cellIs" dxfId="1075" priority="1617" stopIfTrue="1" operator="greaterThan">
      <formula>0</formula>
    </cfRule>
  </conditionalFormatting>
  <conditionalFormatting sqref="Q41:R41">
    <cfRule type="cellIs" dxfId="1074" priority="1613" stopIfTrue="1" operator="lessThan">
      <formula>0</formula>
    </cfRule>
    <cfRule type="cellIs" dxfId="1073" priority="1614" stopIfTrue="1" operator="greaterThan">
      <formula>0</formula>
    </cfRule>
  </conditionalFormatting>
  <conditionalFormatting sqref="Q41:R41">
    <cfRule type="cellIs" dxfId="1072" priority="1610" stopIfTrue="1" operator="lessThan">
      <formula>0</formula>
    </cfRule>
    <cfRule type="cellIs" dxfId="1071" priority="1611" stopIfTrue="1" operator="greaterThan">
      <formula>0</formula>
    </cfRule>
  </conditionalFormatting>
  <conditionalFormatting sqref="Q41:R41">
    <cfRule type="cellIs" dxfId="1070" priority="1607" stopIfTrue="1" operator="lessThan">
      <formula>0</formula>
    </cfRule>
    <cfRule type="cellIs" dxfId="1069" priority="1608" stopIfTrue="1" operator="greaterThan">
      <formula>0</formula>
    </cfRule>
  </conditionalFormatting>
  <conditionalFormatting sqref="Q41:R41">
    <cfRule type="cellIs" dxfId="1068" priority="1604" stopIfTrue="1" operator="lessThan">
      <formula>0</formula>
    </cfRule>
    <cfRule type="cellIs" dxfId="1067" priority="1605" stopIfTrue="1" operator="greaterThan">
      <formula>0</formula>
    </cfRule>
  </conditionalFormatting>
  <conditionalFormatting sqref="Q41:R41">
    <cfRule type="cellIs" dxfId="1066" priority="1601" stopIfTrue="1" operator="lessThan">
      <formula>0</formula>
    </cfRule>
    <cfRule type="cellIs" dxfId="1065" priority="1602" stopIfTrue="1" operator="greaterThan">
      <formula>0</formula>
    </cfRule>
  </conditionalFormatting>
  <conditionalFormatting sqref="Q41:R41">
    <cfRule type="cellIs" dxfId="1064" priority="1598" stopIfTrue="1" operator="lessThan">
      <formula>0</formula>
    </cfRule>
    <cfRule type="cellIs" dxfId="1063" priority="1599" stopIfTrue="1" operator="greaterThan">
      <formula>0</formula>
    </cfRule>
  </conditionalFormatting>
  <conditionalFormatting sqref="Q41:R41">
    <cfRule type="cellIs" dxfId="1062" priority="1595" stopIfTrue="1" operator="lessThan">
      <formula>0</formula>
    </cfRule>
    <cfRule type="cellIs" dxfId="1061" priority="1596" stopIfTrue="1" operator="greaterThan">
      <formula>0</formula>
    </cfRule>
  </conditionalFormatting>
  <conditionalFormatting sqref="Q41:R41">
    <cfRule type="cellIs" dxfId="1060" priority="1592" stopIfTrue="1" operator="lessThan">
      <formula>0</formula>
    </cfRule>
    <cfRule type="cellIs" dxfId="1059" priority="1593" stopIfTrue="1" operator="greaterThan">
      <formula>0</formula>
    </cfRule>
  </conditionalFormatting>
  <conditionalFormatting sqref="Q41:R41">
    <cfRule type="cellIs" dxfId="1058" priority="1589" stopIfTrue="1" operator="lessThan">
      <formula>0</formula>
    </cfRule>
    <cfRule type="cellIs" dxfId="1057" priority="1590" stopIfTrue="1" operator="greaterThan">
      <formula>0</formula>
    </cfRule>
  </conditionalFormatting>
  <conditionalFormatting sqref="Q41:R41">
    <cfRule type="cellIs" dxfId="1056" priority="1586" stopIfTrue="1" operator="lessThan">
      <formula>0</formula>
    </cfRule>
    <cfRule type="cellIs" dxfId="1055" priority="1587" stopIfTrue="1" operator="greaterThan">
      <formula>0</formula>
    </cfRule>
  </conditionalFormatting>
  <conditionalFormatting sqref="Q41:R41">
    <cfRule type="cellIs" dxfId="1054" priority="1583" stopIfTrue="1" operator="lessThan">
      <formula>0</formula>
    </cfRule>
    <cfRule type="cellIs" dxfId="1053" priority="1584" stopIfTrue="1" operator="greaterThan">
      <formula>0</formula>
    </cfRule>
  </conditionalFormatting>
  <conditionalFormatting sqref="Q41:R41">
    <cfRule type="cellIs" dxfId="1052" priority="1580" stopIfTrue="1" operator="lessThan">
      <formula>0</formula>
    </cfRule>
    <cfRule type="cellIs" dxfId="1051" priority="1581" stopIfTrue="1" operator="greaterThan">
      <formula>0</formula>
    </cfRule>
  </conditionalFormatting>
  <conditionalFormatting sqref="Q41:R41">
    <cfRule type="cellIs" dxfId="1050" priority="1577" stopIfTrue="1" operator="lessThan">
      <formula>0</formula>
    </cfRule>
    <cfRule type="cellIs" dxfId="1049" priority="1578" stopIfTrue="1" operator="greaterThan">
      <formula>0</formula>
    </cfRule>
  </conditionalFormatting>
  <conditionalFormatting sqref="Q41:R41">
    <cfRule type="cellIs" dxfId="1048" priority="1574" stopIfTrue="1" operator="lessThan">
      <formula>0</formula>
    </cfRule>
    <cfRule type="cellIs" dxfId="1047" priority="1575" stopIfTrue="1" operator="greaterThan">
      <formula>0</formula>
    </cfRule>
  </conditionalFormatting>
  <conditionalFormatting sqref="Q41:R41">
    <cfRule type="cellIs" dxfId="1046" priority="1571" stopIfTrue="1" operator="lessThan">
      <formula>0</formula>
    </cfRule>
    <cfRule type="cellIs" dxfId="1045" priority="1572" stopIfTrue="1" operator="greaterThan">
      <formula>0</formula>
    </cfRule>
  </conditionalFormatting>
  <conditionalFormatting sqref="Q41:R41">
    <cfRule type="cellIs" dxfId="1044" priority="1568" stopIfTrue="1" operator="lessThan">
      <formula>0</formula>
    </cfRule>
    <cfRule type="cellIs" dxfId="1043" priority="1569" stopIfTrue="1" operator="greaterThan">
      <formula>0</formula>
    </cfRule>
  </conditionalFormatting>
  <conditionalFormatting sqref="Q41:R41">
    <cfRule type="cellIs" dxfId="1042" priority="1565" stopIfTrue="1" operator="lessThan">
      <formula>0</formula>
    </cfRule>
    <cfRule type="cellIs" dxfId="1041" priority="1566" stopIfTrue="1" operator="greaterThan">
      <formula>0</formula>
    </cfRule>
  </conditionalFormatting>
  <conditionalFormatting sqref="Q41:R41">
    <cfRule type="cellIs" dxfId="1040" priority="1562" stopIfTrue="1" operator="lessThan">
      <formula>0</formula>
    </cfRule>
    <cfRule type="cellIs" dxfId="1039" priority="1563" stopIfTrue="1" operator="greaterThan">
      <formula>0</formula>
    </cfRule>
  </conditionalFormatting>
  <conditionalFormatting sqref="Q41:R41">
    <cfRule type="cellIs" dxfId="1038" priority="1559" stopIfTrue="1" operator="lessThan">
      <formula>0</formula>
    </cfRule>
    <cfRule type="cellIs" dxfId="1037" priority="1560" stopIfTrue="1" operator="greaterThan">
      <formula>0</formula>
    </cfRule>
  </conditionalFormatting>
  <conditionalFormatting sqref="Q41:R41">
    <cfRule type="cellIs" dxfId="1036" priority="1556" stopIfTrue="1" operator="lessThan">
      <formula>0</formula>
    </cfRule>
    <cfRule type="cellIs" dxfId="1035" priority="1557" stopIfTrue="1" operator="greaterThan">
      <formula>0</formula>
    </cfRule>
  </conditionalFormatting>
  <conditionalFormatting sqref="Q41:R41">
    <cfRule type="cellIs" dxfId="1034" priority="1553" stopIfTrue="1" operator="lessThan">
      <formula>0</formula>
    </cfRule>
    <cfRule type="cellIs" dxfId="1033" priority="1554" stopIfTrue="1" operator="greaterThan">
      <formula>0</formula>
    </cfRule>
  </conditionalFormatting>
  <conditionalFormatting sqref="Q41:R41">
    <cfRule type="cellIs" dxfId="1032" priority="1550" stopIfTrue="1" operator="lessThan">
      <formula>0</formula>
    </cfRule>
    <cfRule type="cellIs" dxfId="1031" priority="1551" stopIfTrue="1" operator="greaterThan">
      <formula>0</formula>
    </cfRule>
  </conditionalFormatting>
  <conditionalFormatting sqref="Q41:R41">
    <cfRule type="cellIs" dxfId="1030" priority="1547" stopIfTrue="1" operator="lessThan">
      <formula>0</formula>
    </cfRule>
    <cfRule type="cellIs" dxfId="1029" priority="1548" stopIfTrue="1" operator="greaterThan">
      <formula>0</formula>
    </cfRule>
  </conditionalFormatting>
  <conditionalFormatting sqref="Q41:R41">
    <cfRule type="cellIs" dxfId="1028" priority="1544" stopIfTrue="1" operator="lessThan">
      <formula>0</formula>
    </cfRule>
    <cfRule type="cellIs" dxfId="1027" priority="1545" stopIfTrue="1" operator="greaterThan">
      <formula>0</formula>
    </cfRule>
  </conditionalFormatting>
  <conditionalFormatting sqref="Q41:R41">
    <cfRule type="cellIs" dxfId="1026" priority="1541" stopIfTrue="1" operator="lessThan">
      <formula>0</formula>
    </cfRule>
    <cfRule type="cellIs" dxfId="1025" priority="1542" stopIfTrue="1" operator="greaterThan">
      <formula>0</formula>
    </cfRule>
  </conditionalFormatting>
  <conditionalFormatting sqref="Q41:R41">
    <cfRule type="cellIs" dxfId="1024" priority="1538" stopIfTrue="1" operator="lessThan">
      <formula>0</formula>
    </cfRule>
    <cfRule type="cellIs" dxfId="1023" priority="1539" stopIfTrue="1" operator="greaterThan">
      <formula>0</formula>
    </cfRule>
  </conditionalFormatting>
  <conditionalFormatting sqref="Q41:R41">
    <cfRule type="cellIs" dxfId="1022" priority="1535" stopIfTrue="1" operator="lessThan">
      <formula>0</formula>
    </cfRule>
    <cfRule type="cellIs" dxfId="1021" priority="1536" stopIfTrue="1" operator="greaterThan">
      <formula>0</formula>
    </cfRule>
  </conditionalFormatting>
  <conditionalFormatting sqref="Q41:R41">
    <cfRule type="cellIs" dxfId="1020" priority="1532" stopIfTrue="1" operator="lessThan">
      <formula>0</formula>
    </cfRule>
    <cfRule type="cellIs" dxfId="1019" priority="1533" stopIfTrue="1" operator="greaterThan">
      <formula>0</formula>
    </cfRule>
  </conditionalFormatting>
  <conditionalFormatting sqref="Q41:R41">
    <cfRule type="cellIs" dxfId="1018" priority="1529" stopIfTrue="1" operator="lessThan">
      <formula>0</formula>
    </cfRule>
    <cfRule type="cellIs" dxfId="1017" priority="1530" stopIfTrue="1" operator="greaterThan">
      <formula>0</formula>
    </cfRule>
  </conditionalFormatting>
  <conditionalFormatting sqref="Q43:R43">
    <cfRule type="cellIs" dxfId="1016" priority="1526" stopIfTrue="1" operator="lessThan">
      <formula>0</formula>
    </cfRule>
    <cfRule type="cellIs" dxfId="1015" priority="1527" stopIfTrue="1" operator="greaterThan">
      <formula>0</formula>
    </cfRule>
  </conditionalFormatting>
  <conditionalFormatting sqref="Q43:R43">
    <cfRule type="cellIs" dxfId="1014" priority="1523" stopIfTrue="1" operator="lessThan">
      <formula>0</formula>
    </cfRule>
    <cfRule type="cellIs" dxfId="1013" priority="1524" stopIfTrue="1" operator="greaterThan">
      <formula>0</formula>
    </cfRule>
  </conditionalFormatting>
  <conditionalFormatting sqref="Q43:R43">
    <cfRule type="cellIs" dxfId="1012" priority="1520" stopIfTrue="1" operator="lessThan">
      <formula>0</formula>
    </cfRule>
    <cfRule type="cellIs" dxfId="1011" priority="1521" stopIfTrue="1" operator="greaterThan">
      <formula>0</formula>
    </cfRule>
  </conditionalFormatting>
  <conditionalFormatting sqref="Q43:R43">
    <cfRule type="cellIs" dxfId="1010" priority="1517" stopIfTrue="1" operator="lessThan">
      <formula>0</formula>
    </cfRule>
    <cfRule type="cellIs" dxfId="1009" priority="1518" stopIfTrue="1" operator="greaterThan">
      <formula>0</formula>
    </cfRule>
  </conditionalFormatting>
  <conditionalFormatting sqref="Q43:R43">
    <cfRule type="cellIs" dxfId="1008" priority="1514" stopIfTrue="1" operator="lessThan">
      <formula>0</formula>
    </cfRule>
    <cfRule type="cellIs" dxfId="1007" priority="1515" stopIfTrue="1" operator="greaterThan">
      <formula>0</formula>
    </cfRule>
  </conditionalFormatting>
  <conditionalFormatting sqref="Q43:R43">
    <cfRule type="cellIs" dxfId="1006" priority="1511" stopIfTrue="1" operator="lessThan">
      <formula>0</formula>
    </cfRule>
    <cfRule type="cellIs" dxfId="1005" priority="1512" stopIfTrue="1" operator="greaterThan">
      <formula>0</formula>
    </cfRule>
  </conditionalFormatting>
  <conditionalFormatting sqref="Q43:R43">
    <cfRule type="cellIs" dxfId="1004" priority="1508" stopIfTrue="1" operator="lessThan">
      <formula>0</formula>
    </cfRule>
    <cfRule type="cellIs" dxfId="1003" priority="1509" stopIfTrue="1" operator="greaterThan">
      <formula>0</formula>
    </cfRule>
  </conditionalFormatting>
  <conditionalFormatting sqref="Q43:R43">
    <cfRule type="cellIs" dxfId="1002" priority="1505" stopIfTrue="1" operator="lessThan">
      <formula>0</formula>
    </cfRule>
    <cfRule type="cellIs" dxfId="1001" priority="1506" stopIfTrue="1" operator="greaterThan">
      <formula>0</formula>
    </cfRule>
  </conditionalFormatting>
  <conditionalFormatting sqref="Q43:R43">
    <cfRule type="cellIs" dxfId="1000" priority="1502" stopIfTrue="1" operator="lessThan">
      <formula>0</formula>
    </cfRule>
    <cfRule type="cellIs" dxfId="999" priority="1503" stopIfTrue="1" operator="greaterThan">
      <formula>0</formula>
    </cfRule>
  </conditionalFormatting>
  <conditionalFormatting sqref="Q43:R43">
    <cfRule type="cellIs" dxfId="998" priority="1499" stopIfTrue="1" operator="lessThan">
      <formula>0</formula>
    </cfRule>
    <cfRule type="cellIs" dxfId="997" priority="1500" stopIfTrue="1" operator="greaterThan">
      <formula>0</formula>
    </cfRule>
  </conditionalFormatting>
  <conditionalFormatting sqref="Q43:R43">
    <cfRule type="cellIs" dxfId="996" priority="1496" stopIfTrue="1" operator="lessThan">
      <formula>0</formula>
    </cfRule>
    <cfRule type="cellIs" dxfId="995" priority="1497" stopIfTrue="1" operator="greaterThan">
      <formula>0</formula>
    </cfRule>
  </conditionalFormatting>
  <conditionalFormatting sqref="Q43:R43">
    <cfRule type="cellIs" dxfId="994" priority="1493" stopIfTrue="1" operator="lessThan">
      <formula>0</formula>
    </cfRule>
    <cfRule type="cellIs" dxfId="993" priority="1494" stopIfTrue="1" operator="greaterThan">
      <formula>0</formula>
    </cfRule>
  </conditionalFormatting>
  <conditionalFormatting sqref="Q43:R43">
    <cfRule type="cellIs" dxfId="992" priority="1490" stopIfTrue="1" operator="lessThan">
      <formula>0</formula>
    </cfRule>
    <cfRule type="cellIs" dxfId="991" priority="1491" stopIfTrue="1" operator="greaterThan">
      <formula>0</formula>
    </cfRule>
  </conditionalFormatting>
  <conditionalFormatting sqref="Q43:R43">
    <cfRule type="cellIs" dxfId="990" priority="1487" stopIfTrue="1" operator="lessThan">
      <formula>0</formula>
    </cfRule>
    <cfRule type="cellIs" dxfId="989" priority="1488" stopIfTrue="1" operator="greaterThan">
      <formula>0</formula>
    </cfRule>
  </conditionalFormatting>
  <conditionalFormatting sqref="Q43:R43">
    <cfRule type="cellIs" dxfId="988" priority="1484" stopIfTrue="1" operator="lessThan">
      <formula>0</formula>
    </cfRule>
    <cfRule type="cellIs" dxfId="987" priority="1485" stopIfTrue="1" operator="greaterThan">
      <formula>0</formula>
    </cfRule>
  </conditionalFormatting>
  <conditionalFormatting sqref="Q43:R43">
    <cfRule type="cellIs" dxfId="986" priority="1481" stopIfTrue="1" operator="lessThan">
      <formula>0</formula>
    </cfRule>
    <cfRule type="cellIs" dxfId="985" priority="1482" stopIfTrue="1" operator="greaterThan">
      <formula>0</formula>
    </cfRule>
  </conditionalFormatting>
  <conditionalFormatting sqref="Q43:R43">
    <cfRule type="cellIs" dxfId="984" priority="1478" stopIfTrue="1" operator="lessThan">
      <formula>0</formula>
    </cfRule>
    <cfRule type="cellIs" dxfId="983" priority="1479" stopIfTrue="1" operator="greaterThan">
      <formula>0</formula>
    </cfRule>
  </conditionalFormatting>
  <conditionalFormatting sqref="Q43:R43">
    <cfRule type="cellIs" dxfId="982" priority="1475" stopIfTrue="1" operator="lessThan">
      <formula>0</formula>
    </cfRule>
    <cfRule type="cellIs" dxfId="981" priority="1476" stopIfTrue="1" operator="greaterThan">
      <formula>0</formula>
    </cfRule>
  </conditionalFormatting>
  <conditionalFormatting sqref="Q43:R43">
    <cfRule type="cellIs" dxfId="980" priority="1472" stopIfTrue="1" operator="lessThan">
      <formula>0</formula>
    </cfRule>
    <cfRule type="cellIs" dxfId="979" priority="1473" stopIfTrue="1" operator="greaterThan">
      <formula>0</formula>
    </cfRule>
  </conditionalFormatting>
  <conditionalFormatting sqref="Q43:R43">
    <cfRule type="cellIs" dxfId="978" priority="1469" stopIfTrue="1" operator="lessThan">
      <formula>0</formula>
    </cfRule>
    <cfRule type="cellIs" dxfId="977" priority="1470" stopIfTrue="1" operator="greaterThan">
      <formula>0</formula>
    </cfRule>
  </conditionalFormatting>
  <conditionalFormatting sqref="Q43:R43">
    <cfRule type="cellIs" dxfId="976" priority="1466" stopIfTrue="1" operator="lessThan">
      <formula>0</formula>
    </cfRule>
    <cfRule type="cellIs" dxfId="975" priority="1467" stopIfTrue="1" operator="greaterThan">
      <formula>0</formula>
    </cfRule>
  </conditionalFormatting>
  <conditionalFormatting sqref="Q43:R43">
    <cfRule type="cellIs" dxfId="974" priority="1463" stopIfTrue="1" operator="lessThan">
      <formula>0</formula>
    </cfRule>
    <cfRule type="cellIs" dxfId="973" priority="1464" stopIfTrue="1" operator="greaterThan">
      <formula>0</formula>
    </cfRule>
  </conditionalFormatting>
  <conditionalFormatting sqref="Q43:R43">
    <cfRule type="cellIs" dxfId="972" priority="1460" stopIfTrue="1" operator="lessThan">
      <formula>0</formula>
    </cfRule>
    <cfRule type="cellIs" dxfId="971" priority="1461" stopIfTrue="1" operator="greaterThan">
      <formula>0</formula>
    </cfRule>
  </conditionalFormatting>
  <conditionalFormatting sqref="Q43:R43">
    <cfRule type="cellIs" dxfId="970" priority="1457" stopIfTrue="1" operator="lessThan">
      <formula>0</formula>
    </cfRule>
    <cfRule type="cellIs" dxfId="969" priority="1458" stopIfTrue="1" operator="greaterThan">
      <formula>0</formula>
    </cfRule>
  </conditionalFormatting>
  <conditionalFormatting sqref="Q43:R43">
    <cfRule type="cellIs" dxfId="968" priority="1454" stopIfTrue="1" operator="lessThan">
      <formula>0</formula>
    </cfRule>
    <cfRule type="cellIs" dxfId="967" priority="1455" stopIfTrue="1" operator="greaterThan">
      <formula>0</formula>
    </cfRule>
  </conditionalFormatting>
  <conditionalFormatting sqref="Q43:R43">
    <cfRule type="cellIs" dxfId="966" priority="1451" stopIfTrue="1" operator="lessThan">
      <formula>0</formula>
    </cfRule>
    <cfRule type="cellIs" dxfId="965" priority="1452" stopIfTrue="1" operator="greaterThan">
      <formula>0</formula>
    </cfRule>
  </conditionalFormatting>
  <conditionalFormatting sqref="Q43:R43">
    <cfRule type="cellIs" dxfId="964" priority="1448" stopIfTrue="1" operator="lessThan">
      <formula>0</formula>
    </cfRule>
    <cfRule type="cellIs" dxfId="963" priority="1449" stopIfTrue="1" operator="greaterThan">
      <formula>0</formula>
    </cfRule>
  </conditionalFormatting>
  <conditionalFormatting sqref="Q43:R43">
    <cfRule type="cellIs" dxfId="962" priority="1445" stopIfTrue="1" operator="lessThan">
      <formula>0</formula>
    </cfRule>
    <cfRule type="cellIs" dxfId="961" priority="1446" stopIfTrue="1" operator="greaterThan">
      <formula>0</formula>
    </cfRule>
  </conditionalFormatting>
  <conditionalFormatting sqref="Q43:R43">
    <cfRule type="cellIs" dxfId="960" priority="1442" stopIfTrue="1" operator="lessThan">
      <formula>0</formula>
    </cfRule>
    <cfRule type="cellIs" dxfId="959" priority="1443" stopIfTrue="1" operator="greaterThan">
      <formula>0</formula>
    </cfRule>
  </conditionalFormatting>
  <conditionalFormatting sqref="Q43:R43">
    <cfRule type="cellIs" dxfId="958" priority="1439" stopIfTrue="1" operator="lessThan">
      <formula>0</formula>
    </cfRule>
    <cfRule type="cellIs" dxfId="957" priority="1440" stopIfTrue="1" operator="greaterThan">
      <formula>0</formula>
    </cfRule>
  </conditionalFormatting>
  <conditionalFormatting sqref="Q43:R43">
    <cfRule type="cellIs" dxfId="956" priority="1436" stopIfTrue="1" operator="lessThan">
      <formula>0</formula>
    </cfRule>
    <cfRule type="cellIs" dxfId="955" priority="1437" stopIfTrue="1" operator="greaterThan">
      <formula>0</formula>
    </cfRule>
  </conditionalFormatting>
  <conditionalFormatting sqref="Q43:R43">
    <cfRule type="cellIs" dxfId="954" priority="1433" stopIfTrue="1" operator="lessThan">
      <formula>0</formula>
    </cfRule>
    <cfRule type="cellIs" dxfId="953" priority="1434" stopIfTrue="1" operator="greaterThan">
      <formula>0</formula>
    </cfRule>
  </conditionalFormatting>
  <conditionalFormatting sqref="Q43:R43">
    <cfRule type="cellIs" dxfId="952" priority="1430" stopIfTrue="1" operator="lessThan">
      <formula>0</formula>
    </cfRule>
    <cfRule type="cellIs" dxfId="951" priority="1431" stopIfTrue="1" operator="greaterThan">
      <formula>0</formula>
    </cfRule>
  </conditionalFormatting>
  <conditionalFormatting sqref="Q43:R43">
    <cfRule type="cellIs" dxfId="950" priority="1427" stopIfTrue="1" operator="lessThan">
      <formula>0</formula>
    </cfRule>
    <cfRule type="cellIs" dxfId="949" priority="1428" stopIfTrue="1" operator="greaterThan">
      <formula>0</formula>
    </cfRule>
  </conditionalFormatting>
  <conditionalFormatting sqref="Q43:R43">
    <cfRule type="cellIs" dxfId="948" priority="1424" stopIfTrue="1" operator="lessThan">
      <formula>0</formula>
    </cfRule>
    <cfRule type="cellIs" dxfId="947" priority="1425" stopIfTrue="1" operator="greaterThan">
      <formula>0</formula>
    </cfRule>
  </conditionalFormatting>
  <conditionalFormatting sqref="Q43:R43">
    <cfRule type="cellIs" dxfId="946" priority="1421" stopIfTrue="1" operator="lessThan">
      <formula>0</formula>
    </cfRule>
    <cfRule type="cellIs" dxfId="945" priority="1422" stopIfTrue="1" operator="greaterThan">
      <formula>0</formula>
    </cfRule>
  </conditionalFormatting>
  <conditionalFormatting sqref="Q43:R43">
    <cfRule type="cellIs" dxfId="944" priority="1418" stopIfTrue="1" operator="lessThan">
      <formula>0</formula>
    </cfRule>
    <cfRule type="cellIs" dxfId="943" priority="1419" stopIfTrue="1" operator="greaterThan">
      <formula>0</formula>
    </cfRule>
  </conditionalFormatting>
  <conditionalFormatting sqref="Q43:R43">
    <cfRule type="cellIs" dxfId="942" priority="1415" stopIfTrue="1" operator="lessThan">
      <formula>0</formula>
    </cfRule>
    <cfRule type="cellIs" dxfId="941" priority="1416" stopIfTrue="1" operator="greaterThan">
      <formula>0</formula>
    </cfRule>
  </conditionalFormatting>
  <conditionalFormatting sqref="Q43:R43">
    <cfRule type="cellIs" dxfId="940" priority="1412" stopIfTrue="1" operator="lessThan">
      <formula>0</formula>
    </cfRule>
    <cfRule type="cellIs" dxfId="939" priority="1413" stopIfTrue="1" operator="greaterThan">
      <formula>0</formula>
    </cfRule>
  </conditionalFormatting>
  <conditionalFormatting sqref="Q43:R43">
    <cfRule type="cellIs" dxfId="938" priority="1409" stopIfTrue="1" operator="lessThan">
      <formula>0</formula>
    </cfRule>
    <cfRule type="cellIs" dxfId="937" priority="1410" stopIfTrue="1" operator="greaterThan">
      <formula>0</formula>
    </cfRule>
  </conditionalFormatting>
  <conditionalFormatting sqref="Q43:R43">
    <cfRule type="cellIs" dxfId="936" priority="1406" stopIfTrue="1" operator="lessThan">
      <formula>0</formula>
    </cfRule>
    <cfRule type="cellIs" dxfId="935" priority="1407" stopIfTrue="1" operator="greaterThan">
      <formula>0</formula>
    </cfRule>
  </conditionalFormatting>
  <conditionalFormatting sqref="Q43:R43">
    <cfRule type="cellIs" dxfId="934" priority="1403" stopIfTrue="1" operator="lessThan">
      <formula>0</formula>
    </cfRule>
    <cfRule type="cellIs" dxfId="933" priority="1404" stopIfTrue="1" operator="greaterThan">
      <formula>0</formula>
    </cfRule>
  </conditionalFormatting>
  <conditionalFormatting sqref="Q45:R45">
    <cfRule type="cellIs" dxfId="932" priority="1400" stopIfTrue="1" operator="lessThan">
      <formula>0</formula>
    </cfRule>
    <cfRule type="cellIs" dxfId="931" priority="1401" stopIfTrue="1" operator="greaterThan">
      <formula>0</formula>
    </cfRule>
  </conditionalFormatting>
  <conditionalFormatting sqref="Q45:R45">
    <cfRule type="cellIs" dxfId="930" priority="1397" stopIfTrue="1" operator="lessThan">
      <formula>0</formula>
    </cfRule>
    <cfRule type="cellIs" dxfId="929" priority="1398" stopIfTrue="1" operator="greaterThan">
      <formula>0</formula>
    </cfRule>
  </conditionalFormatting>
  <conditionalFormatting sqref="Q45:R45">
    <cfRule type="cellIs" dxfId="928" priority="1394" stopIfTrue="1" operator="lessThan">
      <formula>0</formula>
    </cfRule>
    <cfRule type="cellIs" dxfId="927" priority="1395" stopIfTrue="1" operator="greaterThan">
      <formula>0</formula>
    </cfRule>
  </conditionalFormatting>
  <conditionalFormatting sqref="Q45:R45">
    <cfRule type="cellIs" dxfId="926" priority="1391" stopIfTrue="1" operator="lessThan">
      <formula>0</formula>
    </cfRule>
    <cfRule type="cellIs" dxfId="925" priority="1392" stopIfTrue="1" operator="greaterThan">
      <formula>0</formula>
    </cfRule>
  </conditionalFormatting>
  <conditionalFormatting sqref="Q45:R45">
    <cfRule type="cellIs" dxfId="924" priority="1388" stopIfTrue="1" operator="lessThan">
      <formula>0</formula>
    </cfRule>
    <cfRule type="cellIs" dxfId="923" priority="1389" stopIfTrue="1" operator="greaterThan">
      <formula>0</formula>
    </cfRule>
  </conditionalFormatting>
  <conditionalFormatting sqref="Q45:R45">
    <cfRule type="cellIs" dxfId="922" priority="1385" stopIfTrue="1" operator="lessThan">
      <formula>0</formula>
    </cfRule>
    <cfRule type="cellIs" dxfId="921" priority="1386" stopIfTrue="1" operator="greaterThan">
      <formula>0</formula>
    </cfRule>
  </conditionalFormatting>
  <conditionalFormatting sqref="Q45:R45">
    <cfRule type="cellIs" dxfId="920" priority="1382" stopIfTrue="1" operator="lessThan">
      <formula>0</formula>
    </cfRule>
    <cfRule type="cellIs" dxfId="919" priority="1383" stopIfTrue="1" operator="greaterThan">
      <formula>0</formula>
    </cfRule>
  </conditionalFormatting>
  <conditionalFormatting sqref="Q45:R45">
    <cfRule type="cellIs" dxfId="918" priority="1379" stopIfTrue="1" operator="lessThan">
      <formula>0</formula>
    </cfRule>
    <cfRule type="cellIs" dxfId="917" priority="1380" stopIfTrue="1" operator="greaterThan">
      <formula>0</formula>
    </cfRule>
  </conditionalFormatting>
  <conditionalFormatting sqref="Q45:R45">
    <cfRule type="cellIs" dxfId="916" priority="1376" stopIfTrue="1" operator="lessThan">
      <formula>0</formula>
    </cfRule>
    <cfRule type="cellIs" dxfId="915" priority="1377" stopIfTrue="1" operator="greaterThan">
      <formula>0</formula>
    </cfRule>
  </conditionalFormatting>
  <conditionalFormatting sqref="Q45:R45">
    <cfRule type="cellIs" dxfId="914" priority="1373" stopIfTrue="1" operator="lessThan">
      <formula>0</formula>
    </cfRule>
    <cfRule type="cellIs" dxfId="913" priority="1374" stopIfTrue="1" operator="greaterThan">
      <formula>0</formula>
    </cfRule>
  </conditionalFormatting>
  <conditionalFormatting sqref="Q45:R45">
    <cfRule type="cellIs" dxfId="912" priority="1370" stopIfTrue="1" operator="lessThan">
      <formula>0</formula>
    </cfRule>
    <cfRule type="cellIs" dxfId="911" priority="1371" stopIfTrue="1" operator="greaterThan">
      <formula>0</formula>
    </cfRule>
  </conditionalFormatting>
  <conditionalFormatting sqref="Q45:R45">
    <cfRule type="cellIs" dxfId="910" priority="1367" stopIfTrue="1" operator="lessThan">
      <formula>0</formula>
    </cfRule>
    <cfRule type="cellIs" dxfId="909" priority="1368" stopIfTrue="1" operator="greaterThan">
      <formula>0</formula>
    </cfRule>
  </conditionalFormatting>
  <conditionalFormatting sqref="Q45:R45">
    <cfRule type="cellIs" dxfId="908" priority="1364" stopIfTrue="1" operator="lessThan">
      <formula>0</formula>
    </cfRule>
    <cfRule type="cellIs" dxfId="907" priority="1365" stopIfTrue="1" operator="greaterThan">
      <formula>0</formula>
    </cfRule>
  </conditionalFormatting>
  <conditionalFormatting sqref="Q45:R45">
    <cfRule type="cellIs" dxfId="906" priority="1361" stopIfTrue="1" operator="lessThan">
      <formula>0</formula>
    </cfRule>
    <cfRule type="cellIs" dxfId="905" priority="1362" stopIfTrue="1" operator="greaterThan">
      <formula>0</formula>
    </cfRule>
  </conditionalFormatting>
  <conditionalFormatting sqref="Q45:R45">
    <cfRule type="cellIs" dxfId="904" priority="1358" stopIfTrue="1" operator="lessThan">
      <formula>0</formula>
    </cfRule>
    <cfRule type="cellIs" dxfId="903" priority="1359" stopIfTrue="1" operator="greaterThan">
      <formula>0</formula>
    </cfRule>
  </conditionalFormatting>
  <conditionalFormatting sqref="Q45:R45">
    <cfRule type="cellIs" dxfId="902" priority="1355" stopIfTrue="1" operator="lessThan">
      <formula>0</formula>
    </cfRule>
    <cfRule type="cellIs" dxfId="901" priority="1356" stopIfTrue="1" operator="greaterThan">
      <formula>0</formula>
    </cfRule>
  </conditionalFormatting>
  <conditionalFormatting sqref="Q45:R45">
    <cfRule type="cellIs" dxfId="900" priority="1352" stopIfTrue="1" operator="lessThan">
      <formula>0</formula>
    </cfRule>
    <cfRule type="cellIs" dxfId="899" priority="1353" stopIfTrue="1" operator="greaterThan">
      <formula>0</formula>
    </cfRule>
  </conditionalFormatting>
  <conditionalFormatting sqref="Q45:R45">
    <cfRule type="cellIs" dxfId="898" priority="1349" stopIfTrue="1" operator="lessThan">
      <formula>0</formula>
    </cfRule>
    <cfRule type="cellIs" dxfId="897" priority="1350" stopIfTrue="1" operator="greaterThan">
      <formula>0</formula>
    </cfRule>
  </conditionalFormatting>
  <conditionalFormatting sqref="Q45:R45">
    <cfRule type="cellIs" dxfId="896" priority="1346" stopIfTrue="1" operator="lessThan">
      <formula>0</formula>
    </cfRule>
    <cfRule type="cellIs" dxfId="895" priority="1347" stopIfTrue="1" operator="greaterThan">
      <formula>0</formula>
    </cfRule>
  </conditionalFormatting>
  <conditionalFormatting sqref="Q45:R45">
    <cfRule type="cellIs" dxfId="894" priority="1343" stopIfTrue="1" operator="lessThan">
      <formula>0</formula>
    </cfRule>
    <cfRule type="cellIs" dxfId="893" priority="1344" stopIfTrue="1" operator="greaterThan">
      <formula>0</formula>
    </cfRule>
  </conditionalFormatting>
  <conditionalFormatting sqref="Q45:R45">
    <cfRule type="cellIs" dxfId="892" priority="1340" stopIfTrue="1" operator="lessThan">
      <formula>0</formula>
    </cfRule>
    <cfRule type="cellIs" dxfId="891" priority="1341" stopIfTrue="1" operator="greaterThan">
      <formula>0</formula>
    </cfRule>
  </conditionalFormatting>
  <conditionalFormatting sqref="Q45:R45">
    <cfRule type="cellIs" dxfId="890" priority="1337" stopIfTrue="1" operator="lessThan">
      <formula>0</formula>
    </cfRule>
    <cfRule type="cellIs" dxfId="889" priority="1338" stopIfTrue="1" operator="greaterThan">
      <formula>0</formula>
    </cfRule>
  </conditionalFormatting>
  <conditionalFormatting sqref="Q45:R45">
    <cfRule type="cellIs" dxfId="888" priority="1334" stopIfTrue="1" operator="lessThan">
      <formula>0</formula>
    </cfRule>
    <cfRule type="cellIs" dxfId="887" priority="1335" stopIfTrue="1" operator="greaterThan">
      <formula>0</formula>
    </cfRule>
  </conditionalFormatting>
  <conditionalFormatting sqref="Q45:R45">
    <cfRule type="cellIs" dxfId="886" priority="1331" stopIfTrue="1" operator="lessThan">
      <formula>0</formula>
    </cfRule>
    <cfRule type="cellIs" dxfId="885" priority="1332" stopIfTrue="1" operator="greaterThan">
      <formula>0</formula>
    </cfRule>
  </conditionalFormatting>
  <conditionalFormatting sqref="Q45:R45">
    <cfRule type="cellIs" dxfId="884" priority="1328" stopIfTrue="1" operator="lessThan">
      <formula>0</formula>
    </cfRule>
    <cfRule type="cellIs" dxfId="883" priority="1329" stopIfTrue="1" operator="greaterThan">
      <formula>0</formula>
    </cfRule>
  </conditionalFormatting>
  <conditionalFormatting sqref="Q45:R45">
    <cfRule type="cellIs" dxfId="882" priority="1325" stopIfTrue="1" operator="lessThan">
      <formula>0</formula>
    </cfRule>
    <cfRule type="cellIs" dxfId="881" priority="1326" stopIfTrue="1" operator="greaterThan">
      <formula>0</formula>
    </cfRule>
  </conditionalFormatting>
  <conditionalFormatting sqref="Q45:R45">
    <cfRule type="cellIs" dxfId="880" priority="1322" stopIfTrue="1" operator="lessThan">
      <formula>0</formula>
    </cfRule>
    <cfRule type="cellIs" dxfId="879" priority="1323" stopIfTrue="1" operator="greaterThan">
      <formula>0</formula>
    </cfRule>
  </conditionalFormatting>
  <conditionalFormatting sqref="Q45:R45">
    <cfRule type="cellIs" dxfId="878" priority="1319" stopIfTrue="1" operator="lessThan">
      <formula>0</formula>
    </cfRule>
    <cfRule type="cellIs" dxfId="877" priority="1320" stopIfTrue="1" operator="greaterThan">
      <formula>0</formula>
    </cfRule>
  </conditionalFormatting>
  <conditionalFormatting sqref="Q45:R45">
    <cfRule type="cellIs" dxfId="876" priority="1316" stopIfTrue="1" operator="lessThan">
      <formula>0</formula>
    </cfRule>
    <cfRule type="cellIs" dxfId="875" priority="1317" stopIfTrue="1" operator="greaterThan">
      <formula>0</formula>
    </cfRule>
  </conditionalFormatting>
  <conditionalFormatting sqref="Q45:R45">
    <cfRule type="cellIs" dxfId="874" priority="1313" stopIfTrue="1" operator="lessThan">
      <formula>0</formula>
    </cfRule>
    <cfRule type="cellIs" dxfId="873" priority="1314" stopIfTrue="1" operator="greaterThan">
      <formula>0</formula>
    </cfRule>
  </conditionalFormatting>
  <conditionalFormatting sqref="Q45:R45">
    <cfRule type="cellIs" dxfId="872" priority="1310" stopIfTrue="1" operator="lessThan">
      <formula>0</formula>
    </cfRule>
    <cfRule type="cellIs" dxfId="871" priority="1311" stopIfTrue="1" operator="greaterThan">
      <formula>0</formula>
    </cfRule>
  </conditionalFormatting>
  <conditionalFormatting sqref="Q45:R45">
    <cfRule type="cellIs" dxfId="870" priority="1307" stopIfTrue="1" operator="lessThan">
      <formula>0</formula>
    </cfRule>
    <cfRule type="cellIs" dxfId="869" priority="1308" stopIfTrue="1" operator="greaterThan">
      <formula>0</formula>
    </cfRule>
  </conditionalFormatting>
  <conditionalFormatting sqref="Q45:R45">
    <cfRule type="cellIs" dxfId="868" priority="1304" stopIfTrue="1" operator="lessThan">
      <formula>0</formula>
    </cfRule>
    <cfRule type="cellIs" dxfId="867" priority="1305" stopIfTrue="1" operator="greaterThan">
      <formula>0</formula>
    </cfRule>
  </conditionalFormatting>
  <conditionalFormatting sqref="Q45:R45">
    <cfRule type="cellIs" dxfId="866" priority="1301" stopIfTrue="1" operator="lessThan">
      <formula>0</formula>
    </cfRule>
    <cfRule type="cellIs" dxfId="865" priority="1302" stopIfTrue="1" operator="greaterThan">
      <formula>0</formula>
    </cfRule>
  </conditionalFormatting>
  <conditionalFormatting sqref="Q45:R45">
    <cfRule type="cellIs" dxfId="864" priority="1298" stopIfTrue="1" operator="lessThan">
      <formula>0</formula>
    </cfRule>
    <cfRule type="cellIs" dxfId="863" priority="1299" stopIfTrue="1" operator="greaterThan">
      <formula>0</formula>
    </cfRule>
  </conditionalFormatting>
  <conditionalFormatting sqref="Q45:R45">
    <cfRule type="cellIs" dxfId="862" priority="1295" stopIfTrue="1" operator="lessThan">
      <formula>0</formula>
    </cfRule>
    <cfRule type="cellIs" dxfId="861" priority="1296" stopIfTrue="1" operator="greaterThan">
      <formula>0</formula>
    </cfRule>
  </conditionalFormatting>
  <conditionalFormatting sqref="Q45:R45">
    <cfRule type="cellIs" dxfId="860" priority="1292" stopIfTrue="1" operator="lessThan">
      <formula>0</formula>
    </cfRule>
    <cfRule type="cellIs" dxfId="859" priority="1293" stopIfTrue="1" operator="greaterThan">
      <formula>0</formula>
    </cfRule>
  </conditionalFormatting>
  <conditionalFormatting sqref="Q45:R45">
    <cfRule type="cellIs" dxfId="858" priority="1289" stopIfTrue="1" operator="lessThan">
      <formula>0</formula>
    </cfRule>
    <cfRule type="cellIs" dxfId="857" priority="1290" stopIfTrue="1" operator="greaterThan">
      <formula>0</formula>
    </cfRule>
  </conditionalFormatting>
  <conditionalFormatting sqref="Q45:R45">
    <cfRule type="cellIs" dxfId="856" priority="1286" stopIfTrue="1" operator="lessThan">
      <formula>0</formula>
    </cfRule>
    <cfRule type="cellIs" dxfId="855" priority="1287" stopIfTrue="1" operator="greaterThan">
      <formula>0</formula>
    </cfRule>
  </conditionalFormatting>
  <conditionalFormatting sqref="Q45:R45">
    <cfRule type="cellIs" dxfId="854" priority="1283" stopIfTrue="1" operator="lessThan">
      <formula>0</formula>
    </cfRule>
    <cfRule type="cellIs" dxfId="853" priority="1284" stopIfTrue="1" operator="greaterThan">
      <formula>0</formula>
    </cfRule>
  </conditionalFormatting>
  <conditionalFormatting sqref="Q45:R45">
    <cfRule type="cellIs" dxfId="852" priority="1280" stopIfTrue="1" operator="lessThan">
      <formula>0</formula>
    </cfRule>
    <cfRule type="cellIs" dxfId="851" priority="1281" stopIfTrue="1" operator="greaterThan">
      <formula>0</formula>
    </cfRule>
  </conditionalFormatting>
  <conditionalFormatting sqref="Q45:R45">
    <cfRule type="cellIs" dxfId="850" priority="1277" stopIfTrue="1" operator="lessThan">
      <formula>0</formula>
    </cfRule>
    <cfRule type="cellIs" dxfId="849" priority="1278" stopIfTrue="1" operator="greaterThan">
      <formula>0</formula>
    </cfRule>
  </conditionalFormatting>
  <conditionalFormatting sqref="Q47:R47">
    <cfRule type="cellIs" dxfId="848" priority="1274" stopIfTrue="1" operator="lessThan">
      <formula>0</formula>
    </cfRule>
    <cfRule type="cellIs" dxfId="847" priority="1275" stopIfTrue="1" operator="greaterThan">
      <formula>0</formula>
    </cfRule>
  </conditionalFormatting>
  <conditionalFormatting sqref="Q47:R47">
    <cfRule type="cellIs" dxfId="846" priority="1271" stopIfTrue="1" operator="lessThan">
      <formula>0</formula>
    </cfRule>
    <cfRule type="cellIs" dxfId="845" priority="1272" stopIfTrue="1" operator="greaterThan">
      <formula>0</formula>
    </cfRule>
  </conditionalFormatting>
  <conditionalFormatting sqref="Q47:R47">
    <cfRule type="cellIs" dxfId="844" priority="1268" stopIfTrue="1" operator="lessThan">
      <formula>0</formula>
    </cfRule>
    <cfRule type="cellIs" dxfId="843" priority="1269" stopIfTrue="1" operator="greaterThan">
      <formula>0</formula>
    </cfRule>
  </conditionalFormatting>
  <conditionalFormatting sqref="Q47:R47">
    <cfRule type="cellIs" dxfId="842" priority="1265" stopIfTrue="1" operator="lessThan">
      <formula>0</formula>
    </cfRule>
    <cfRule type="cellIs" dxfId="841" priority="1266" stopIfTrue="1" operator="greaterThan">
      <formula>0</formula>
    </cfRule>
  </conditionalFormatting>
  <conditionalFormatting sqref="Q47:R47">
    <cfRule type="cellIs" dxfId="840" priority="1262" stopIfTrue="1" operator="lessThan">
      <formula>0</formula>
    </cfRule>
    <cfRule type="cellIs" dxfId="839" priority="1263" stopIfTrue="1" operator="greaterThan">
      <formula>0</formula>
    </cfRule>
  </conditionalFormatting>
  <conditionalFormatting sqref="Q47:R47">
    <cfRule type="cellIs" dxfId="838" priority="1259" stopIfTrue="1" operator="lessThan">
      <formula>0</formula>
    </cfRule>
    <cfRule type="cellIs" dxfId="837" priority="1260" stopIfTrue="1" operator="greaterThan">
      <formula>0</formula>
    </cfRule>
  </conditionalFormatting>
  <conditionalFormatting sqref="Q47:R47">
    <cfRule type="cellIs" dxfId="836" priority="1256" stopIfTrue="1" operator="lessThan">
      <formula>0</formula>
    </cfRule>
    <cfRule type="cellIs" dxfId="835" priority="1257" stopIfTrue="1" operator="greaterThan">
      <formula>0</formula>
    </cfRule>
  </conditionalFormatting>
  <conditionalFormatting sqref="Q47:R47">
    <cfRule type="cellIs" dxfId="834" priority="1253" stopIfTrue="1" operator="lessThan">
      <formula>0</formula>
    </cfRule>
    <cfRule type="cellIs" dxfId="833" priority="1254" stopIfTrue="1" operator="greaterThan">
      <formula>0</formula>
    </cfRule>
  </conditionalFormatting>
  <conditionalFormatting sqref="Q47:R47">
    <cfRule type="cellIs" dxfId="832" priority="1250" stopIfTrue="1" operator="lessThan">
      <formula>0</formula>
    </cfRule>
    <cfRule type="cellIs" dxfId="831" priority="1251" stopIfTrue="1" operator="greaterThan">
      <formula>0</formula>
    </cfRule>
  </conditionalFormatting>
  <conditionalFormatting sqref="Q47:R47">
    <cfRule type="cellIs" dxfId="830" priority="1247" stopIfTrue="1" operator="lessThan">
      <formula>0</formula>
    </cfRule>
    <cfRule type="cellIs" dxfId="829" priority="1248" stopIfTrue="1" operator="greaterThan">
      <formula>0</formula>
    </cfRule>
  </conditionalFormatting>
  <conditionalFormatting sqref="Q47:R47">
    <cfRule type="cellIs" dxfId="828" priority="1244" stopIfTrue="1" operator="lessThan">
      <formula>0</formula>
    </cfRule>
    <cfRule type="cellIs" dxfId="827" priority="1245" stopIfTrue="1" operator="greaterThan">
      <formula>0</formula>
    </cfRule>
  </conditionalFormatting>
  <conditionalFormatting sqref="Q47:R47">
    <cfRule type="cellIs" dxfId="826" priority="1241" stopIfTrue="1" operator="lessThan">
      <formula>0</formula>
    </cfRule>
    <cfRule type="cellIs" dxfId="825" priority="1242" stopIfTrue="1" operator="greaterThan">
      <formula>0</formula>
    </cfRule>
  </conditionalFormatting>
  <conditionalFormatting sqref="Q47:R47">
    <cfRule type="cellIs" dxfId="824" priority="1238" stopIfTrue="1" operator="lessThan">
      <formula>0</formula>
    </cfRule>
    <cfRule type="cellIs" dxfId="823" priority="1239" stopIfTrue="1" operator="greaterThan">
      <formula>0</formula>
    </cfRule>
  </conditionalFormatting>
  <conditionalFormatting sqref="Q47:R47">
    <cfRule type="cellIs" dxfId="822" priority="1235" stopIfTrue="1" operator="lessThan">
      <formula>0</formula>
    </cfRule>
    <cfRule type="cellIs" dxfId="821" priority="1236" stopIfTrue="1" operator="greaterThan">
      <formula>0</formula>
    </cfRule>
  </conditionalFormatting>
  <conditionalFormatting sqref="Q47:R47">
    <cfRule type="cellIs" dxfId="820" priority="1232" stopIfTrue="1" operator="lessThan">
      <formula>0</formula>
    </cfRule>
    <cfRule type="cellIs" dxfId="819" priority="1233" stopIfTrue="1" operator="greaterThan">
      <formula>0</formula>
    </cfRule>
  </conditionalFormatting>
  <conditionalFormatting sqref="Q47:R47">
    <cfRule type="cellIs" dxfId="818" priority="1229" stopIfTrue="1" operator="lessThan">
      <formula>0</formula>
    </cfRule>
    <cfRule type="cellIs" dxfId="817" priority="1230" stopIfTrue="1" operator="greaterThan">
      <formula>0</formula>
    </cfRule>
  </conditionalFormatting>
  <conditionalFormatting sqref="Q47:R47">
    <cfRule type="cellIs" dxfId="816" priority="1226" stopIfTrue="1" operator="lessThan">
      <formula>0</formula>
    </cfRule>
    <cfRule type="cellIs" dxfId="815" priority="1227" stopIfTrue="1" operator="greaterThan">
      <formula>0</formula>
    </cfRule>
  </conditionalFormatting>
  <conditionalFormatting sqref="Q47:R47">
    <cfRule type="cellIs" dxfId="814" priority="1223" stopIfTrue="1" operator="lessThan">
      <formula>0</formula>
    </cfRule>
    <cfRule type="cellIs" dxfId="813" priority="1224" stopIfTrue="1" operator="greaterThan">
      <formula>0</formula>
    </cfRule>
  </conditionalFormatting>
  <conditionalFormatting sqref="Q47:R47">
    <cfRule type="cellIs" dxfId="812" priority="1220" stopIfTrue="1" operator="lessThan">
      <formula>0</formula>
    </cfRule>
    <cfRule type="cellIs" dxfId="811" priority="1221" stopIfTrue="1" operator="greaterThan">
      <formula>0</formula>
    </cfRule>
  </conditionalFormatting>
  <conditionalFormatting sqref="Q47:R47">
    <cfRule type="cellIs" dxfId="810" priority="1217" stopIfTrue="1" operator="lessThan">
      <formula>0</formula>
    </cfRule>
    <cfRule type="cellIs" dxfId="809" priority="1218" stopIfTrue="1" operator="greaterThan">
      <formula>0</formula>
    </cfRule>
  </conditionalFormatting>
  <conditionalFormatting sqref="Q47:R47">
    <cfRule type="cellIs" dxfId="808" priority="1214" stopIfTrue="1" operator="lessThan">
      <formula>0</formula>
    </cfRule>
    <cfRule type="cellIs" dxfId="807" priority="1215" stopIfTrue="1" operator="greaterThan">
      <formula>0</formula>
    </cfRule>
  </conditionalFormatting>
  <conditionalFormatting sqref="Q47:R47">
    <cfRule type="cellIs" dxfId="806" priority="1211" stopIfTrue="1" operator="lessThan">
      <formula>0</formula>
    </cfRule>
    <cfRule type="cellIs" dxfId="805" priority="1212" stopIfTrue="1" operator="greaterThan">
      <formula>0</formula>
    </cfRule>
  </conditionalFormatting>
  <conditionalFormatting sqref="Q47:R47">
    <cfRule type="cellIs" dxfId="804" priority="1208" stopIfTrue="1" operator="lessThan">
      <formula>0</formula>
    </cfRule>
    <cfRule type="cellIs" dxfId="803" priority="1209" stopIfTrue="1" operator="greaterThan">
      <formula>0</formula>
    </cfRule>
  </conditionalFormatting>
  <conditionalFormatting sqref="Q47:R47">
    <cfRule type="cellIs" dxfId="802" priority="1205" stopIfTrue="1" operator="lessThan">
      <formula>0</formula>
    </cfRule>
    <cfRule type="cellIs" dxfId="801" priority="1206" stopIfTrue="1" operator="greaterThan">
      <formula>0</formula>
    </cfRule>
  </conditionalFormatting>
  <conditionalFormatting sqref="Q47:R47">
    <cfRule type="cellIs" dxfId="800" priority="1202" stopIfTrue="1" operator="lessThan">
      <formula>0</formula>
    </cfRule>
    <cfRule type="cellIs" dxfId="799" priority="1203" stopIfTrue="1" operator="greaterThan">
      <formula>0</formula>
    </cfRule>
  </conditionalFormatting>
  <conditionalFormatting sqref="Q47:R47">
    <cfRule type="cellIs" dxfId="798" priority="1199" stopIfTrue="1" operator="lessThan">
      <formula>0</formula>
    </cfRule>
    <cfRule type="cellIs" dxfId="797" priority="1200" stopIfTrue="1" operator="greaterThan">
      <formula>0</formula>
    </cfRule>
  </conditionalFormatting>
  <conditionalFormatting sqref="Q47:R47">
    <cfRule type="cellIs" dxfId="796" priority="1196" stopIfTrue="1" operator="lessThan">
      <formula>0</formula>
    </cfRule>
    <cfRule type="cellIs" dxfId="795" priority="1197" stopIfTrue="1" operator="greaterThan">
      <formula>0</formula>
    </cfRule>
  </conditionalFormatting>
  <conditionalFormatting sqref="Q47:R47">
    <cfRule type="cellIs" dxfId="794" priority="1193" stopIfTrue="1" operator="lessThan">
      <formula>0</formula>
    </cfRule>
    <cfRule type="cellIs" dxfId="793" priority="1194" stopIfTrue="1" operator="greaterThan">
      <formula>0</formula>
    </cfRule>
  </conditionalFormatting>
  <conditionalFormatting sqref="Q47:R47">
    <cfRule type="cellIs" dxfId="792" priority="1190" stopIfTrue="1" operator="lessThan">
      <formula>0</formula>
    </cfRule>
    <cfRule type="cellIs" dxfId="791" priority="1191" stopIfTrue="1" operator="greaterThan">
      <formula>0</formula>
    </cfRule>
  </conditionalFormatting>
  <conditionalFormatting sqref="Q47:R47">
    <cfRule type="cellIs" dxfId="790" priority="1187" stopIfTrue="1" operator="lessThan">
      <formula>0</formula>
    </cfRule>
    <cfRule type="cellIs" dxfId="789" priority="1188" stopIfTrue="1" operator="greaterThan">
      <formula>0</formula>
    </cfRule>
  </conditionalFormatting>
  <conditionalFormatting sqref="Q47:R47">
    <cfRule type="cellIs" dxfId="788" priority="1184" stopIfTrue="1" operator="lessThan">
      <formula>0</formula>
    </cfRule>
    <cfRule type="cellIs" dxfId="787" priority="1185" stopIfTrue="1" operator="greaterThan">
      <formula>0</formula>
    </cfRule>
  </conditionalFormatting>
  <conditionalFormatting sqref="Q47:R47">
    <cfRule type="cellIs" dxfId="786" priority="1181" stopIfTrue="1" operator="lessThan">
      <formula>0</formula>
    </cfRule>
    <cfRule type="cellIs" dxfId="785" priority="1182" stopIfTrue="1" operator="greaterThan">
      <formula>0</formula>
    </cfRule>
  </conditionalFormatting>
  <conditionalFormatting sqref="Q47:R47">
    <cfRule type="cellIs" dxfId="784" priority="1178" stopIfTrue="1" operator="lessThan">
      <formula>0</formula>
    </cfRule>
    <cfRule type="cellIs" dxfId="783" priority="1179" stopIfTrue="1" operator="greaterThan">
      <formula>0</formula>
    </cfRule>
  </conditionalFormatting>
  <conditionalFormatting sqref="Q47:R47">
    <cfRule type="cellIs" dxfId="782" priority="1175" stopIfTrue="1" operator="lessThan">
      <formula>0</formula>
    </cfRule>
    <cfRule type="cellIs" dxfId="781" priority="1176" stopIfTrue="1" operator="greaterThan">
      <formula>0</formula>
    </cfRule>
  </conditionalFormatting>
  <conditionalFormatting sqref="Q47:R47">
    <cfRule type="cellIs" dxfId="780" priority="1172" stopIfTrue="1" operator="lessThan">
      <formula>0</formula>
    </cfRule>
    <cfRule type="cellIs" dxfId="779" priority="1173" stopIfTrue="1" operator="greaterThan">
      <formula>0</formula>
    </cfRule>
  </conditionalFormatting>
  <conditionalFormatting sqref="Q47:R47">
    <cfRule type="cellIs" dxfId="778" priority="1169" stopIfTrue="1" operator="lessThan">
      <formula>0</formula>
    </cfRule>
    <cfRule type="cellIs" dxfId="777" priority="1170" stopIfTrue="1" operator="greaterThan">
      <formula>0</formula>
    </cfRule>
  </conditionalFormatting>
  <conditionalFormatting sqref="Q47:R47">
    <cfRule type="cellIs" dxfId="776" priority="1166" stopIfTrue="1" operator="lessThan">
      <formula>0</formula>
    </cfRule>
    <cfRule type="cellIs" dxfId="775" priority="1167" stopIfTrue="1" operator="greaterThan">
      <formula>0</formula>
    </cfRule>
  </conditionalFormatting>
  <conditionalFormatting sqref="Q47:R47">
    <cfRule type="cellIs" dxfId="774" priority="1163" stopIfTrue="1" operator="lessThan">
      <formula>0</formula>
    </cfRule>
    <cfRule type="cellIs" dxfId="773" priority="1164" stopIfTrue="1" operator="greaterThan">
      <formula>0</formula>
    </cfRule>
  </conditionalFormatting>
  <conditionalFormatting sqref="Q47:R47">
    <cfRule type="cellIs" dxfId="772" priority="1160" stopIfTrue="1" operator="lessThan">
      <formula>0</formula>
    </cfRule>
    <cfRule type="cellIs" dxfId="771" priority="1161" stopIfTrue="1" operator="greaterThan">
      <formula>0</formula>
    </cfRule>
  </conditionalFormatting>
  <conditionalFormatting sqref="Q47:R47">
    <cfRule type="cellIs" dxfId="770" priority="1157" stopIfTrue="1" operator="lessThan">
      <formula>0</formula>
    </cfRule>
    <cfRule type="cellIs" dxfId="769" priority="1158" stopIfTrue="1" operator="greaterThan">
      <formula>0</formula>
    </cfRule>
  </conditionalFormatting>
  <conditionalFormatting sqref="Q47:R47">
    <cfRule type="cellIs" dxfId="768" priority="1154" stopIfTrue="1" operator="lessThan">
      <formula>0</formula>
    </cfRule>
    <cfRule type="cellIs" dxfId="767" priority="1155" stopIfTrue="1" operator="greaterThan">
      <formula>0</formula>
    </cfRule>
  </conditionalFormatting>
  <conditionalFormatting sqref="Q47:R47">
    <cfRule type="cellIs" dxfId="766" priority="1151" stopIfTrue="1" operator="lessThan">
      <formula>0</formula>
    </cfRule>
    <cfRule type="cellIs" dxfId="765" priority="1152" stopIfTrue="1" operator="greaterThan">
      <formula>0</formula>
    </cfRule>
  </conditionalFormatting>
  <conditionalFormatting sqref="Q49:R49">
    <cfRule type="cellIs" dxfId="764" priority="1148" stopIfTrue="1" operator="lessThan">
      <formula>0</formula>
    </cfRule>
    <cfRule type="cellIs" dxfId="763" priority="1149" stopIfTrue="1" operator="greaterThan">
      <formula>0</formula>
    </cfRule>
  </conditionalFormatting>
  <conditionalFormatting sqref="Q49:R49">
    <cfRule type="cellIs" dxfId="762" priority="1145" stopIfTrue="1" operator="lessThan">
      <formula>0</formula>
    </cfRule>
    <cfRule type="cellIs" dxfId="761" priority="1146" stopIfTrue="1" operator="greaterThan">
      <formula>0</formula>
    </cfRule>
  </conditionalFormatting>
  <conditionalFormatting sqref="Q49:R49">
    <cfRule type="cellIs" dxfId="760" priority="1142" stopIfTrue="1" operator="lessThan">
      <formula>0</formula>
    </cfRule>
    <cfRule type="cellIs" dxfId="759" priority="1143" stopIfTrue="1" operator="greaterThan">
      <formula>0</formula>
    </cfRule>
  </conditionalFormatting>
  <conditionalFormatting sqref="Q49:R49">
    <cfRule type="cellIs" dxfId="758" priority="1139" stopIfTrue="1" operator="lessThan">
      <formula>0</formula>
    </cfRule>
    <cfRule type="cellIs" dxfId="757" priority="1140" stopIfTrue="1" operator="greaterThan">
      <formula>0</formula>
    </cfRule>
  </conditionalFormatting>
  <conditionalFormatting sqref="Q49:R49">
    <cfRule type="cellIs" dxfId="756" priority="1136" stopIfTrue="1" operator="lessThan">
      <formula>0</formula>
    </cfRule>
    <cfRule type="cellIs" dxfId="755" priority="1137" stopIfTrue="1" operator="greaterThan">
      <formula>0</formula>
    </cfRule>
  </conditionalFormatting>
  <conditionalFormatting sqref="Q49:R49">
    <cfRule type="cellIs" dxfId="754" priority="1133" stopIfTrue="1" operator="lessThan">
      <formula>0</formula>
    </cfRule>
    <cfRule type="cellIs" dxfId="753" priority="1134" stopIfTrue="1" operator="greaterThan">
      <formula>0</formula>
    </cfRule>
  </conditionalFormatting>
  <conditionalFormatting sqref="Q49:R49">
    <cfRule type="cellIs" dxfId="752" priority="1130" stopIfTrue="1" operator="lessThan">
      <formula>0</formula>
    </cfRule>
    <cfRule type="cellIs" dxfId="751" priority="1131" stopIfTrue="1" operator="greaterThan">
      <formula>0</formula>
    </cfRule>
  </conditionalFormatting>
  <conditionalFormatting sqref="Q49:R49">
    <cfRule type="cellIs" dxfId="750" priority="1127" stopIfTrue="1" operator="lessThan">
      <formula>0</formula>
    </cfRule>
    <cfRule type="cellIs" dxfId="749" priority="1128" stopIfTrue="1" operator="greaterThan">
      <formula>0</formula>
    </cfRule>
  </conditionalFormatting>
  <conditionalFormatting sqref="Q49:R49">
    <cfRule type="cellIs" dxfId="748" priority="1124" stopIfTrue="1" operator="lessThan">
      <formula>0</formula>
    </cfRule>
    <cfRule type="cellIs" dxfId="747" priority="1125" stopIfTrue="1" operator="greaterThan">
      <formula>0</formula>
    </cfRule>
  </conditionalFormatting>
  <conditionalFormatting sqref="Q49:R49">
    <cfRule type="cellIs" dxfId="746" priority="1121" stopIfTrue="1" operator="lessThan">
      <formula>0</formula>
    </cfRule>
    <cfRule type="cellIs" dxfId="745" priority="1122" stopIfTrue="1" operator="greaterThan">
      <formula>0</formula>
    </cfRule>
  </conditionalFormatting>
  <conditionalFormatting sqref="Q49:R49">
    <cfRule type="cellIs" dxfId="744" priority="1118" stopIfTrue="1" operator="lessThan">
      <formula>0</formula>
    </cfRule>
    <cfRule type="cellIs" dxfId="743" priority="1119" stopIfTrue="1" operator="greaterThan">
      <formula>0</formula>
    </cfRule>
  </conditionalFormatting>
  <conditionalFormatting sqref="Q49:R49">
    <cfRule type="cellIs" dxfId="742" priority="1115" stopIfTrue="1" operator="lessThan">
      <formula>0</formula>
    </cfRule>
    <cfRule type="cellIs" dxfId="741" priority="1116" stopIfTrue="1" operator="greaterThan">
      <formula>0</formula>
    </cfRule>
  </conditionalFormatting>
  <conditionalFormatting sqref="Q49:R49">
    <cfRule type="cellIs" dxfId="740" priority="1112" stopIfTrue="1" operator="lessThan">
      <formula>0</formula>
    </cfRule>
    <cfRule type="cellIs" dxfId="739" priority="1113" stopIfTrue="1" operator="greaterThan">
      <formula>0</formula>
    </cfRule>
  </conditionalFormatting>
  <conditionalFormatting sqref="Q49:R49">
    <cfRule type="cellIs" dxfId="738" priority="1109" stopIfTrue="1" operator="lessThan">
      <formula>0</formula>
    </cfRule>
    <cfRule type="cellIs" dxfId="737" priority="1110" stopIfTrue="1" operator="greaterThan">
      <formula>0</formula>
    </cfRule>
  </conditionalFormatting>
  <conditionalFormatting sqref="Q49:R49">
    <cfRule type="cellIs" dxfId="736" priority="1106" stopIfTrue="1" operator="lessThan">
      <formula>0</formula>
    </cfRule>
    <cfRule type="cellIs" dxfId="735" priority="1107" stopIfTrue="1" operator="greaterThan">
      <formula>0</formula>
    </cfRule>
  </conditionalFormatting>
  <conditionalFormatting sqref="Q49:R49">
    <cfRule type="cellIs" dxfId="734" priority="1103" stopIfTrue="1" operator="lessThan">
      <formula>0</formula>
    </cfRule>
    <cfRule type="cellIs" dxfId="733" priority="1104" stopIfTrue="1" operator="greaterThan">
      <formula>0</formula>
    </cfRule>
  </conditionalFormatting>
  <conditionalFormatting sqref="Q49:R49">
    <cfRule type="cellIs" dxfId="732" priority="1100" stopIfTrue="1" operator="lessThan">
      <formula>0</formula>
    </cfRule>
    <cfRule type="cellIs" dxfId="731" priority="1101" stopIfTrue="1" operator="greaterThan">
      <formula>0</formula>
    </cfRule>
  </conditionalFormatting>
  <conditionalFormatting sqref="Q49:R49">
    <cfRule type="cellIs" dxfId="730" priority="1097" stopIfTrue="1" operator="lessThan">
      <formula>0</formula>
    </cfRule>
    <cfRule type="cellIs" dxfId="729" priority="1098" stopIfTrue="1" operator="greaterThan">
      <formula>0</formula>
    </cfRule>
  </conditionalFormatting>
  <conditionalFormatting sqref="Q49:R49">
    <cfRule type="cellIs" dxfId="728" priority="1094" stopIfTrue="1" operator="lessThan">
      <formula>0</formula>
    </cfRule>
    <cfRule type="cellIs" dxfId="727" priority="1095" stopIfTrue="1" operator="greaterThan">
      <formula>0</formula>
    </cfRule>
  </conditionalFormatting>
  <conditionalFormatting sqref="Q49:R49">
    <cfRule type="cellIs" dxfId="726" priority="1091" stopIfTrue="1" operator="lessThan">
      <formula>0</formula>
    </cfRule>
    <cfRule type="cellIs" dxfId="725" priority="1092" stopIfTrue="1" operator="greaterThan">
      <formula>0</formula>
    </cfRule>
  </conditionalFormatting>
  <conditionalFormatting sqref="Q49:R49">
    <cfRule type="cellIs" dxfId="724" priority="1088" stopIfTrue="1" operator="lessThan">
      <formula>0</formula>
    </cfRule>
    <cfRule type="cellIs" dxfId="723" priority="1089" stopIfTrue="1" operator="greaterThan">
      <formula>0</formula>
    </cfRule>
  </conditionalFormatting>
  <conditionalFormatting sqref="Q49:R49">
    <cfRule type="cellIs" dxfId="722" priority="1085" stopIfTrue="1" operator="lessThan">
      <formula>0</formula>
    </cfRule>
    <cfRule type="cellIs" dxfId="721" priority="1086" stopIfTrue="1" operator="greaterThan">
      <formula>0</formula>
    </cfRule>
  </conditionalFormatting>
  <conditionalFormatting sqref="Q49:R49">
    <cfRule type="cellIs" dxfId="720" priority="1082" stopIfTrue="1" operator="lessThan">
      <formula>0</formula>
    </cfRule>
    <cfRule type="cellIs" dxfId="719" priority="1083" stopIfTrue="1" operator="greaterThan">
      <formula>0</formula>
    </cfRule>
  </conditionalFormatting>
  <conditionalFormatting sqref="Q49:R49">
    <cfRule type="cellIs" dxfId="718" priority="1079" stopIfTrue="1" operator="lessThan">
      <formula>0</formula>
    </cfRule>
    <cfRule type="cellIs" dxfId="717" priority="1080" stopIfTrue="1" operator="greaterThan">
      <formula>0</formula>
    </cfRule>
  </conditionalFormatting>
  <conditionalFormatting sqref="Q49:R49">
    <cfRule type="cellIs" dxfId="716" priority="1076" stopIfTrue="1" operator="lessThan">
      <formula>0</formula>
    </cfRule>
    <cfRule type="cellIs" dxfId="715" priority="1077" stopIfTrue="1" operator="greaterThan">
      <formula>0</formula>
    </cfRule>
  </conditionalFormatting>
  <conditionalFormatting sqref="Q49:R49">
    <cfRule type="cellIs" dxfId="714" priority="1073" stopIfTrue="1" operator="lessThan">
      <formula>0</formula>
    </cfRule>
    <cfRule type="cellIs" dxfId="713" priority="1074" stopIfTrue="1" operator="greaterThan">
      <formula>0</formula>
    </cfRule>
  </conditionalFormatting>
  <conditionalFormatting sqref="Q49:R49">
    <cfRule type="cellIs" dxfId="712" priority="1070" stopIfTrue="1" operator="lessThan">
      <formula>0</formula>
    </cfRule>
    <cfRule type="cellIs" dxfId="711" priority="1071" stopIfTrue="1" operator="greaterThan">
      <formula>0</formula>
    </cfRule>
  </conditionalFormatting>
  <conditionalFormatting sqref="Q49:R49">
    <cfRule type="cellIs" dxfId="710" priority="1067" stopIfTrue="1" operator="lessThan">
      <formula>0</formula>
    </cfRule>
    <cfRule type="cellIs" dxfId="709" priority="1068" stopIfTrue="1" operator="greaterThan">
      <formula>0</formula>
    </cfRule>
  </conditionalFormatting>
  <conditionalFormatting sqref="Q49:R49">
    <cfRule type="cellIs" dxfId="708" priority="1064" stopIfTrue="1" operator="lessThan">
      <formula>0</formula>
    </cfRule>
    <cfRule type="cellIs" dxfId="707" priority="1065" stopIfTrue="1" operator="greaterThan">
      <formula>0</formula>
    </cfRule>
  </conditionalFormatting>
  <conditionalFormatting sqref="Q49:R49">
    <cfRule type="cellIs" dxfId="706" priority="1061" stopIfTrue="1" operator="lessThan">
      <formula>0</formula>
    </cfRule>
    <cfRule type="cellIs" dxfId="705" priority="1062" stopIfTrue="1" operator="greaterThan">
      <formula>0</formula>
    </cfRule>
  </conditionalFormatting>
  <conditionalFormatting sqref="Q49:R49">
    <cfRule type="cellIs" dxfId="704" priority="1058" stopIfTrue="1" operator="lessThan">
      <formula>0</formula>
    </cfRule>
    <cfRule type="cellIs" dxfId="703" priority="1059" stopIfTrue="1" operator="greaterThan">
      <formula>0</formula>
    </cfRule>
  </conditionalFormatting>
  <conditionalFormatting sqref="Q49:R49">
    <cfRule type="cellIs" dxfId="702" priority="1055" stopIfTrue="1" operator="lessThan">
      <formula>0</formula>
    </cfRule>
    <cfRule type="cellIs" dxfId="701" priority="1056" stopIfTrue="1" operator="greaterThan">
      <formula>0</formula>
    </cfRule>
  </conditionalFormatting>
  <conditionalFormatting sqref="Q49:R49">
    <cfRule type="cellIs" dxfId="700" priority="1052" stopIfTrue="1" operator="lessThan">
      <formula>0</formula>
    </cfRule>
    <cfRule type="cellIs" dxfId="699" priority="1053" stopIfTrue="1" operator="greaterThan">
      <formula>0</formula>
    </cfRule>
  </conditionalFormatting>
  <conditionalFormatting sqref="Q49:R49">
    <cfRule type="cellIs" dxfId="698" priority="1049" stopIfTrue="1" operator="lessThan">
      <formula>0</formula>
    </cfRule>
    <cfRule type="cellIs" dxfId="697" priority="1050" stopIfTrue="1" operator="greaterThan">
      <formula>0</formula>
    </cfRule>
  </conditionalFormatting>
  <conditionalFormatting sqref="Q49:R49">
    <cfRule type="cellIs" dxfId="696" priority="1046" stopIfTrue="1" operator="lessThan">
      <formula>0</formula>
    </cfRule>
    <cfRule type="cellIs" dxfId="695" priority="1047" stopIfTrue="1" operator="greaterThan">
      <formula>0</formula>
    </cfRule>
  </conditionalFormatting>
  <conditionalFormatting sqref="Q49:R49">
    <cfRule type="cellIs" dxfId="694" priority="1043" stopIfTrue="1" operator="lessThan">
      <formula>0</formula>
    </cfRule>
    <cfRule type="cellIs" dxfId="693" priority="1044" stopIfTrue="1" operator="greaterThan">
      <formula>0</formula>
    </cfRule>
  </conditionalFormatting>
  <conditionalFormatting sqref="Q49:R49">
    <cfRule type="cellIs" dxfId="692" priority="1040" stopIfTrue="1" operator="lessThan">
      <formula>0</formula>
    </cfRule>
    <cfRule type="cellIs" dxfId="691" priority="1041" stopIfTrue="1" operator="greaterThan">
      <formula>0</formula>
    </cfRule>
  </conditionalFormatting>
  <conditionalFormatting sqref="Q49:R49">
    <cfRule type="cellIs" dxfId="690" priority="1037" stopIfTrue="1" operator="lessThan">
      <formula>0</formula>
    </cfRule>
    <cfRule type="cellIs" dxfId="689" priority="1038" stopIfTrue="1" operator="greaterThan">
      <formula>0</formula>
    </cfRule>
  </conditionalFormatting>
  <conditionalFormatting sqref="Q49:R49">
    <cfRule type="cellIs" dxfId="688" priority="1034" stopIfTrue="1" operator="lessThan">
      <formula>0</formula>
    </cfRule>
    <cfRule type="cellIs" dxfId="687" priority="1035" stopIfTrue="1" operator="greaterThan">
      <formula>0</formula>
    </cfRule>
  </conditionalFormatting>
  <conditionalFormatting sqref="Q49:R49">
    <cfRule type="cellIs" dxfId="686" priority="1031" stopIfTrue="1" operator="lessThan">
      <formula>0</formula>
    </cfRule>
    <cfRule type="cellIs" dxfId="685" priority="1032" stopIfTrue="1" operator="greaterThan">
      <formula>0</formula>
    </cfRule>
  </conditionalFormatting>
  <conditionalFormatting sqref="Q49:R49">
    <cfRule type="cellIs" dxfId="684" priority="1028" stopIfTrue="1" operator="lessThan">
      <formula>0</formula>
    </cfRule>
    <cfRule type="cellIs" dxfId="683" priority="1029" stopIfTrue="1" operator="greaterThan">
      <formula>0</formula>
    </cfRule>
  </conditionalFormatting>
  <conditionalFormatting sqref="Q49:R49">
    <cfRule type="cellIs" dxfId="682" priority="1025" stopIfTrue="1" operator="lessThan">
      <formula>0</formula>
    </cfRule>
    <cfRule type="cellIs" dxfId="681" priority="1026" stopIfTrue="1" operator="greaterThan">
      <formula>0</formula>
    </cfRule>
  </conditionalFormatting>
  <conditionalFormatting sqref="Q51:R51">
    <cfRule type="cellIs" dxfId="680" priority="1022" stopIfTrue="1" operator="lessThan">
      <formula>0</formula>
    </cfRule>
    <cfRule type="cellIs" dxfId="679" priority="1023" stopIfTrue="1" operator="greaterThan">
      <formula>0</formula>
    </cfRule>
  </conditionalFormatting>
  <conditionalFormatting sqref="Q51:R51">
    <cfRule type="cellIs" dxfId="678" priority="1019" stopIfTrue="1" operator="lessThan">
      <formula>0</formula>
    </cfRule>
    <cfRule type="cellIs" dxfId="677" priority="1020" stopIfTrue="1" operator="greaterThan">
      <formula>0</formula>
    </cfRule>
  </conditionalFormatting>
  <conditionalFormatting sqref="Q51:R51">
    <cfRule type="cellIs" dxfId="676" priority="1016" stopIfTrue="1" operator="lessThan">
      <formula>0</formula>
    </cfRule>
    <cfRule type="cellIs" dxfId="675" priority="1017" stopIfTrue="1" operator="greaterThan">
      <formula>0</formula>
    </cfRule>
  </conditionalFormatting>
  <conditionalFormatting sqref="Q51:R51">
    <cfRule type="cellIs" dxfId="674" priority="1013" stopIfTrue="1" operator="lessThan">
      <formula>0</formula>
    </cfRule>
    <cfRule type="cellIs" dxfId="673" priority="1014" stopIfTrue="1" operator="greaterThan">
      <formula>0</formula>
    </cfRule>
  </conditionalFormatting>
  <conditionalFormatting sqref="Q51:R51">
    <cfRule type="cellIs" dxfId="672" priority="1010" stopIfTrue="1" operator="lessThan">
      <formula>0</formula>
    </cfRule>
    <cfRule type="cellIs" dxfId="671" priority="1011" stopIfTrue="1" operator="greaterThan">
      <formula>0</formula>
    </cfRule>
  </conditionalFormatting>
  <conditionalFormatting sqref="Q51:R51">
    <cfRule type="cellIs" dxfId="670" priority="1007" stopIfTrue="1" operator="lessThan">
      <formula>0</formula>
    </cfRule>
    <cfRule type="cellIs" dxfId="669" priority="1008" stopIfTrue="1" operator="greaterThan">
      <formula>0</formula>
    </cfRule>
  </conditionalFormatting>
  <conditionalFormatting sqref="Q51:R51">
    <cfRule type="cellIs" dxfId="668" priority="1004" stopIfTrue="1" operator="lessThan">
      <formula>0</formula>
    </cfRule>
    <cfRule type="cellIs" dxfId="667" priority="1005" stopIfTrue="1" operator="greaterThan">
      <formula>0</formula>
    </cfRule>
  </conditionalFormatting>
  <conditionalFormatting sqref="Q51:R51">
    <cfRule type="cellIs" dxfId="666" priority="1001" stopIfTrue="1" operator="lessThan">
      <formula>0</formula>
    </cfRule>
    <cfRule type="cellIs" dxfId="665" priority="1002" stopIfTrue="1" operator="greaterThan">
      <formula>0</formula>
    </cfRule>
  </conditionalFormatting>
  <conditionalFormatting sqref="Q51:R51">
    <cfRule type="cellIs" dxfId="664" priority="998" stopIfTrue="1" operator="lessThan">
      <formula>0</formula>
    </cfRule>
    <cfRule type="cellIs" dxfId="663" priority="999" stopIfTrue="1" operator="greaterThan">
      <formula>0</formula>
    </cfRule>
  </conditionalFormatting>
  <conditionalFormatting sqref="Q51:R51">
    <cfRule type="cellIs" dxfId="662" priority="995" stopIfTrue="1" operator="lessThan">
      <formula>0</formula>
    </cfRule>
    <cfRule type="cellIs" dxfId="661" priority="996" stopIfTrue="1" operator="greaterThan">
      <formula>0</formula>
    </cfRule>
  </conditionalFormatting>
  <conditionalFormatting sqref="Q51:R51">
    <cfRule type="cellIs" dxfId="660" priority="992" stopIfTrue="1" operator="lessThan">
      <formula>0</formula>
    </cfRule>
    <cfRule type="cellIs" dxfId="659" priority="993" stopIfTrue="1" operator="greaterThan">
      <formula>0</formula>
    </cfRule>
  </conditionalFormatting>
  <conditionalFormatting sqref="Q51:R51">
    <cfRule type="cellIs" dxfId="658" priority="989" stopIfTrue="1" operator="lessThan">
      <formula>0</formula>
    </cfRule>
    <cfRule type="cellIs" dxfId="657" priority="990" stopIfTrue="1" operator="greaterThan">
      <formula>0</formula>
    </cfRule>
  </conditionalFormatting>
  <conditionalFormatting sqref="Q51:R51">
    <cfRule type="cellIs" dxfId="656" priority="986" stopIfTrue="1" operator="lessThan">
      <formula>0</formula>
    </cfRule>
    <cfRule type="cellIs" dxfId="655" priority="987" stopIfTrue="1" operator="greaterThan">
      <formula>0</formula>
    </cfRule>
  </conditionalFormatting>
  <conditionalFormatting sqref="Q51:R51">
    <cfRule type="cellIs" dxfId="654" priority="983" stopIfTrue="1" operator="lessThan">
      <formula>0</formula>
    </cfRule>
    <cfRule type="cellIs" dxfId="653" priority="984" stopIfTrue="1" operator="greaterThan">
      <formula>0</formula>
    </cfRule>
  </conditionalFormatting>
  <conditionalFormatting sqref="Q51:R51">
    <cfRule type="cellIs" dxfId="652" priority="980" stopIfTrue="1" operator="lessThan">
      <formula>0</formula>
    </cfRule>
    <cfRule type="cellIs" dxfId="651" priority="981" stopIfTrue="1" operator="greaterThan">
      <formula>0</formula>
    </cfRule>
  </conditionalFormatting>
  <conditionalFormatting sqref="Q51:R51">
    <cfRule type="cellIs" dxfId="650" priority="977" stopIfTrue="1" operator="lessThan">
      <formula>0</formula>
    </cfRule>
    <cfRule type="cellIs" dxfId="649" priority="978" stopIfTrue="1" operator="greaterThan">
      <formula>0</formula>
    </cfRule>
  </conditionalFormatting>
  <conditionalFormatting sqref="Q51:R51">
    <cfRule type="cellIs" dxfId="648" priority="974" stopIfTrue="1" operator="lessThan">
      <formula>0</formula>
    </cfRule>
    <cfRule type="cellIs" dxfId="647" priority="975" stopIfTrue="1" operator="greaterThan">
      <formula>0</formula>
    </cfRule>
  </conditionalFormatting>
  <conditionalFormatting sqref="Q51:R51">
    <cfRule type="cellIs" dxfId="646" priority="971" stopIfTrue="1" operator="lessThan">
      <formula>0</formula>
    </cfRule>
    <cfRule type="cellIs" dxfId="645" priority="972" stopIfTrue="1" operator="greaterThan">
      <formula>0</formula>
    </cfRule>
  </conditionalFormatting>
  <conditionalFormatting sqref="Q51:R51">
    <cfRule type="cellIs" dxfId="644" priority="968" stopIfTrue="1" operator="lessThan">
      <formula>0</formula>
    </cfRule>
    <cfRule type="cellIs" dxfId="643" priority="969" stopIfTrue="1" operator="greaterThan">
      <formula>0</formula>
    </cfRule>
  </conditionalFormatting>
  <conditionalFormatting sqref="Q51:R51">
    <cfRule type="cellIs" dxfId="642" priority="965" stopIfTrue="1" operator="lessThan">
      <formula>0</formula>
    </cfRule>
    <cfRule type="cellIs" dxfId="641" priority="966" stopIfTrue="1" operator="greaterThan">
      <formula>0</formula>
    </cfRule>
  </conditionalFormatting>
  <conditionalFormatting sqref="Q51:R51">
    <cfRule type="cellIs" dxfId="640" priority="962" stopIfTrue="1" operator="lessThan">
      <formula>0</formula>
    </cfRule>
    <cfRule type="cellIs" dxfId="639" priority="963" stopIfTrue="1" operator="greaterThan">
      <formula>0</formula>
    </cfRule>
  </conditionalFormatting>
  <conditionalFormatting sqref="Q51:R51">
    <cfRule type="cellIs" dxfId="638" priority="959" stopIfTrue="1" operator="lessThan">
      <formula>0</formula>
    </cfRule>
    <cfRule type="cellIs" dxfId="637" priority="960" stopIfTrue="1" operator="greaterThan">
      <formula>0</formula>
    </cfRule>
  </conditionalFormatting>
  <conditionalFormatting sqref="Q51:R51">
    <cfRule type="cellIs" dxfId="636" priority="956" stopIfTrue="1" operator="lessThan">
      <formula>0</formula>
    </cfRule>
    <cfRule type="cellIs" dxfId="635" priority="957" stopIfTrue="1" operator="greaterThan">
      <formula>0</formula>
    </cfRule>
  </conditionalFormatting>
  <conditionalFormatting sqref="Q51:R51">
    <cfRule type="cellIs" dxfId="634" priority="953" stopIfTrue="1" operator="lessThan">
      <formula>0</formula>
    </cfRule>
    <cfRule type="cellIs" dxfId="633" priority="954" stopIfTrue="1" operator="greaterThan">
      <formula>0</formula>
    </cfRule>
  </conditionalFormatting>
  <conditionalFormatting sqref="Q51:R51">
    <cfRule type="cellIs" dxfId="632" priority="950" stopIfTrue="1" operator="lessThan">
      <formula>0</formula>
    </cfRule>
    <cfRule type="cellIs" dxfId="631" priority="951" stopIfTrue="1" operator="greaterThan">
      <formula>0</formula>
    </cfRule>
  </conditionalFormatting>
  <conditionalFormatting sqref="Q51:R51">
    <cfRule type="cellIs" dxfId="630" priority="947" stopIfTrue="1" operator="lessThan">
      <formula>0</formula>
    </cfRule>
    <cfRule type="cellIs" dxfId="629" priority="948" stopIfTrue="1" operator="greaterThan">
      <formula>0</formula>
    </cfRule>
  </conditionalFormatting>
  <conditionalFormatting sqref="Q51:R51">
    <cfRule type="cellIs" dxfId="628" priority="944" stopIfTrue="1" operator="lessThan">
      <formula>0</formula>
    </cfRule>
    <cfRule type="cellIs" dxfId="627" priority="945" stopIfTrue="1" operator="greaterThan">
      <formula>0</formula>
    </cfRule>
  </conditionalFormatting>
  <conditionalFormatting sqref="Q51:R51">
    <cfRule type="cellIs" dxfId="626" priority="941" stopIfTrue="1" operator="lessThan">
      <formula>0</formula>
    </cfRule>
    <cfRule type="cellIs" dxfId="625" priority="942" stopIfTrue="1" operator="greaterThan">
      <formula>0</formula>
    </cfRule>
  </conditionalFormatting>
  <conditionalFormatting sqref="Q51:R51">
    <cfRule type="cellIs" dxfId="624" priority="938" stopIfTrue="1" operator="lessThan">
      <formula>0</formula>
    </cfRule>
    <cfRule type="cellIs" dxfId="623" priority="939" stopIfTrue="1" operator="greaterThan">
      <formula>0</formula>
    </cfRule>
  </conditionalFormatting>
  <conditionalFormatting sqref="Q51:R51">
    <cfRule type="cellIs" dxfId="622" priority="935" stopIfTrue="1" operator="lessThan">
      <formula>0</formula>
    </cfRule>
    <cfRule type="cellIs" dxfId="621" priority="936" stopIfTrue="1" operator="greaterThan">
      <formula>0</formula>
    </cfRule>
  </conditionalFormatting>
  <conditionalFormatting sqref="Q51:R51">
    <cfRule type="cellIs" dxfId="620" priority="932" stopIfTrue="1" operator="lessThan">
      <formula>0</formula>
    </cfRule>
    <cfRule type="cellIs" dxfId="619" priority="933" stopIfTrue="1" operator="greaterThan">
      <formula>0</formula>
    </cfRule>
  </conditionalFormatting>
  <conditionalFormatting sqref="Q51:R51">
    <cfRule type="cellIs" dxfId="618" priority="929" stopIfTrue="1" operator="lessThan">
      <formula>0</formula>
    </cfRule>
    <cfRule type="cellIs" dxfId="617" priority="930" stopIfTrue="1" operator="greaterThan">
      <formula>0</formula>
    </cfRule>
  </conditionalFormatting>
  <conditionalFormatting sqref="Q51:R51">
    <cfRule type="cellIs" dxfId="616" priority="926" stopIfTrue="1" operator="lessThan">
      <formula>0</formula>
    </cfRule>
    <cfRule type="cellIs" dxfId="615" priority="927" stopIfTrue="1" operator="greaterThan">
      <formula>0</formula>
    </cfRule>
  </conditionalFormatting>
  <conditionalFormatting sqref="Q51:R51">
    <cfRule type="cellIs" dxfId="614" priority="923" stopIfTrue="1" operator="lessThan">
      <formula>0</formula>
    </cfRule>
    <cfRule type="cellIs" dxfId="613" priority="924" stopIfTrue="1" operator="greaterThan">
      <formula>0</formula>
    </cfRule>
  </conditionalFormatting>
  <conditionalFormatting sqref="Q51:R51">
    <cfRule type="cellIs" dxfId="612" priority="920" stopIfTrue="1" operator="lessThan">
      <formula>0</formula>
    </cfRule>
    <cfRule type="cellIs" dxfId="611" priority="921" stopIfTrue="1" operator="greaterThan">
      <formula>0</formula>
    </cfRule>
  </conditionalFormatting>
  <conditionalFormatting sqref="Q51:R51">
    <cfRule type="cellIs" dxfId="610" priority="917" stopIfTrue="1" operator="lessThan">
      <formula>0</formula>
    </cfRule>
    <cfRule type="cellIs" dxfId="609" priority="918" stopIfTrue="1" operator="greaterThan">
      <formula>0</formula>
    </cfRule>
  </conditionalFormatting>
  <conditionalFormatting sqref="Q51:R51">
    <cfRule type="cellIs" dxfId="608" priority="914" stopIfTrue="1" operator="lessThan">
      <formula>0</formula>
    </cfRule>
    <cfRule type="cellIs" dxfId="607" priority="915" stopIfTrue="1" operator="greaterThan">
      <formula>0</formula>
    </cfRule>
  </conditionalFormatting>
  <conditionalFormatting sqref="Q51:R51">
    <cfRule type="cellIs" dxfId="606" priority="911" stopIfTrue="1" operator="lessThan">
      <formula>0</formula>
    </cfRule>
    <cfRule type="cellIs" dxfId="605" priority="912" stopIfTrue="1" operator="greaterThan">
      <formula>0</formula>
    </cfRule>
  </conditionalFormatting>
  <conditionalFormatting sqref="Q51:R51">
    <cfRule type="cellIs" dxfId="604" priority="908" stopIfTrue="1" operator="lessThan">
      <formula>0</formula>
    </cfRule>
    <cfRule type="cellIs" dxfId="603" priority="909" stopIfTrue="1" operator="greaterThan">
      <formula>0</formula>
    </cfRule>
  </conditionalFormatting>
  <conditionalFormatting sqref="Q51:R51">
    <cfRule type="cellIs" dxfId="602" priority="905" stopIfTrue="1" operator="lessThan">
      <formula>0</formula>
    </cfRule>
    <cfRule type="cellIs" dxfId="601" priority="906" stopIfTrue="1" operator="greaterThan">
      <formula>0</formula>
    </cfRule>
  </conditionalFormatting>
  <conditionalFormatting sqref="Q51:R51">
    <cfRule type="cellIs" dxfId="600" priority="902" stopIfTrue="1" operator="lessThan">
      <formula>0</formula>
    </cfRule>
    <cfRule type="cellIs" dxfId="599" priority="903" stopIfTrue="1" operator="greaterThan">
      <formula>0</formula>
    </cfRule>
  </conditionalFormatting>
  <conditionalFormatting sqref="Q51:R51">
    <cfRule type="cellIs" dxfId="598" priority="899" stopIfTrue="1" operator="lessThan">
      <formula>0</formula>
    </cfRule>
    <cfRule type="cellIs" dxfId="597" priority="900" stopIfTrue="1" operator="greaterThan">
      <formula>0</formula>
    </cfRule>
  </conditionalFormatting>
  <conditionalFormatting sqref="Q53:R53">
    <cfRule type="cellIs" dxfId="596" priority="896" stopIfTrue="1" operator="lessThan">
      <formula>0</formula>
    </cfRule>
    <cfRule type="cellIs" dxfId="595" priority="897" stopIfTrue="1" operator="greaterThan">
      <formula>0</formula>
    </cfRule>
  </conditionalFormatting>
  <conditionalFormatting sqref="Q53:R53">
    <cfRule type="cellIs" dxfId="594" priority="893" stopIfTrue="1" operator="lessThan">
      <formula>0</formula>
    </cfRule>
    <cfRule type="cellIs" dxfId="593" priority="894" stopIfTrue="1" operator="greaterThan">
      <formula>0</formula>
    </cfRule>
  </conditionalFormatting>
  <conditionalFormatting sqref="Q53:R53">
    <cfRule type="cellIs" dxfId="592" priority="890" stopIfTrue="1" operator="lessThan">
      <formula>0</formula>
    </cfRule>
    <cfRule type="cellIs" dxfId="591" priority="891" stopIfTrue="1" operator="greaterThan">
      <formula>0</formula>
    </cfRule>
  </conditionalFormatting>
  <conditionalFormatting sqref="Q53:R53">
    <cfRule type="cellIs" dxfId="590" priority="887" stopIfTrue="1" operator="lessThan">
      <formula>0</formula>
    </cfRule>
    <cfRule type="cellIs" dxfId="589" priority="888" stopIfTrue="1" operator="greaterThan">
      <formula>0</formula>
    </cfRule>
  </conditionalFormatting>
  <conditionalFormatting sqref="Q53:R53">
    <cfRule type="cellIs" dxfId="588" priority="884" stopIfTrue="1" operator="lessThan">
      <formula>0</formula>
    </cfRule>
    <cfRule type="cellIs" dxfId="587" priority="885" stopIfTrue="1" operator="greaterThan">
      <formula>0</formula>
    </cfRule>
  </conditionalFormatting>
  <conditionalFormatting sqref="Q53:R53">
    <cfRule type="cellIs" dxfId="586" priority="881" stopIfTrue="1" operator="lessThan">
      <formula>0</formula>
    </cfRule>
    <cfRule type="cellIs" dxfId="585" priority="882" stopIfTrue="1" operator="greaterThan">
      <formula>0</formula>
    </cfRule>
  </conditionalFormatting>
  <conditionalFormatting sqref="Q53:R53">
    <cfRule type="cellIs" dxfId="584" priority="878" stopIfTrue="1" operator="lessThan">
      <formula>0</formula>
    </cfRule>
    <cfRule type="cellIs" dxfId="583" priority="879" stopIfTrue="1" operator="greaterThan">
      <formula>0</formula>
    </cfRule>
  </conditionalFormatting>
  <conditionalFormatting sqref="Q53:R53">
    <cfRule type="cellIs" dxfId="582" priority="875" stopIfTrue="1" operator="lessThan">
      <formula>0</formula>
    </cfRule>
    <cfRule type="cellIs" dxfId="581" priority="876" stopIfTrue="1" operator="greaterThan">
      <formula>0</formula>
    </cfRule>
  </conditionalFormatting>
  <conditionalFormatting sqref="Q53:R53">
    <cfRule type="cellIs" dxfId="580" priority="872" stopIfTrue="1" operator="lessThan">
      <formula>0</formula>
    </cfRule>
    <cfRule type="cellIs" dxfId="579" priority="873" stopIfTrue="1" operator="greaterThan">
      <formula>0</formula>
    </cfRule>
  </conditionalFormatting>
  <conditionalFormatting sqref="Q53:R53">
    <cfRule type="cellIs" dxfId="578" priority="869" stopIfTrue="1" operator="lessThan">
      <formula>0</formula>
    </cfRule>
    <cfRule type="cellIs" dxfId="577" priority="870" stopIfTrue="1" operator="greaterThan">
      <formula>0</formula>
    </cfRule>
  </conditionalFormatting>
  <conditionalFormatting sqref="Q53:R53">
    <cfRule type="cellIs" dxfId="576" priority="866" stopIfTrue="1" operator="lessThan">
      <formula>0</formula>
    </cfRule>
    <cfRule type="cellIs" dxfId="575" priority="867" stopIfTrue="1" operator="greaterThan">
      <formula>0</formula>
    </cfRule>
  </conditionalFormatting>
  <conditionalFormatting sqref="Q53:R53">
    <cfRule type="cellIs" dxfId="574" priority="863" stopIfTrue="1" operator="lessThan">
      <formula>0</formula>
    </cfRule>
    <cfRule type="cellIs" dxfId="573" priority="864" stopIfTrue="1" operator="greaterThan">
      <formula>0</formula>
    </cfRule>
  </conditionalFormatting>
  <conditionalFormatting sqref="Q53:R53">
    <cfRule type="cellIs" dxfId="572" priority="860" stopIfTrue="1" operator="lessThan">
      <formula>0</formula>
    </cfRule>
    <cfRule type="cellIs" dxfId="571" priority="861" stopIfTrue="1" operator="greaterThan">
      <formula>0</formula>
    </cfRule>
  </conditionalFormatting>
  <conditionalFormatting sqref="Q53:R53">
    <cfRule type="cellIs" dxfId="570" priority="857" stopIfTrue="1" operator="lessThan">
      <formula>0</formula>
    </cfRule>
    <cfRule type="cellIs" dxfId="569" priority="858" stopIfTrue="1" operator="greaterThan">
      <formula>0</formula>
    </cfRule>
  </conditionalFormatting>
  <conditionalFormatting sqref="Q53:R53">
    <cfRule type="cellIs" dxfId="568" priority="854" stopIfTrue="1" operator="lessThan">
      <formula>0</formula>
    </cfRule>
    <cfRule type="cellIs" dxfId="567" priority="855" stopIfTrue="1" operator="greaterThan">
      <formula>0</formula>
    </cfRule>
  </conditionalFormatting>
  <conditionalFormatting sqref="Q53:R53">
    <cfRule type="cellIs" dxfId="566" priority="851" stopIfTrue="1" operator="lessThan">
      <formula>0</formula>
    </cfRule>
    <cfRule type="cellIs" dxfId="565" priority="852" stopIfTrue="1" operator="greaterThan">
      <formula>0</formula>
    </cfRule>
  </conditionalFormatting>
  <conditionalFormatting sqref="Q53:R53">
    <cfRule type="cellIs" dxfId="564" priority="848" stopIfTrue="1" operator="lessThan">
      <formula>0</formula>
    </cfRule>
    <cfRule type="cellIs" dxfId="563" priority="849" stopIfTrue="1" operator="greaterThan">
      <formula>0</formula>
    </cfRule>
  </conditionalFormatting>
  <conditionalFormatting sqref="Q53:R53">
    <cfRule type="cellIs" dxfId="562" priority="845" stopIfTrue="1" operator="lessThan">
      <formula>0</formula>
    </cfRule>
    <cfRule type="cellIs" dxfId="561" priority="846" stopIfTrue="1" operator="greaterThan">
      <formula>0</formula>
    </cfRule>
  </conditionalFormatting>
  <conditionalFormatting sqref="Q53:R53">
    <cfRule type="cellIs" dxfId="560" priority="842" stopIfTrue="1" operator="lessThan">
      <formula>0</formula>
    </cfRule>
    <cfRule type="cellIs" dxfId="559" priority="843" stopIfTrue="1" operator="greaterThan">
      <formula>0</formula>
    </cfRule>
  </conditionalFormatting>
  <conditionalFormatting sqref="Q53:R53">
    <cfRule type="cellIs" dxfId="558" priority="839" stopIfTrue="1" operator="lessThan">
      <formula>0</formula>
    </cfRule>
    <cfRule type="cellIs" dxfId="557" priority="840" stopIfTrue="1" operator="greaterThan">
      <formula>0</formula>
    </cfRule>
  </conditionalFormatting>
  <conditionalFormatting sqref="Q53:R53">
    <cfRule type="cellIs" dxfId="556" priority="836" stopIfTrue="1" operator="lessThan">
      <formula>0</formula>
    </cfRule>
    <cfRule type="cellIs" dxfId="555" priority="837" stopIfTrue="1" operator="greaterThan">
      <formula>0</formula>
    </cfRule>
  </conditionalFormatting>
  <conditionalFormatting sqref="Q53:R53">
    <cfRule type="cellIs" dxfId="554" priority="833" stopIfTrue="1" operator="lessThan">
      <formula>0</formula>
    </cfRule>
    <cfRule type="cellIs" dxfId="553" priority="834" stopIfTrue="1" operator="greaterThan">
      <formula>0</formula>
    </cfRule>
  </conditionalFormatting>
  <conditionalFormatting sqref="Q53:R53">
    <cfRule type="cellIs" dxfId="552" priority="830" stopIfTrue="1" operator="lessThan">
      <formula>0</formula>
    </cfRule>
    <cfRule type="cellIs" dxfId="551" priority="831" stopIfTrue="1" operator="greaterThan">
      <formula>0</formula>
    </cfRule>
  </conditionalFormatting>
  <conditionalFormatting sqref="Q53:R53">
    <cfRule type="cellIs" dxfId="550" priority="827" stopIfTrue="1" operator="lessThan">
      <formula>0</formula>
    </cfRule>
    <cfRule type="cellIs" dxfId="549" priority="828" stopIfTrue="1" operator="greaterThan">
      <formula>0</formula>
    </cfRule>
  </conditionalFormatting>
  <conditionalFormatting sqref="Q53:R53">
    <cfRule type="cellIs" dxfId="548" priority="824" stopIfTrue="1" operator="lessThan">
      <formula>0</formula>
    </cfRule>
    <cfRule type="cellIs" dxfId="547" priority="825" stopIfTrue="1" operator="greaterThan">
      <formula>0</formula>
    </cfRule>
  </conditionalFormatting>
  <conditionalFormatting sqref="Q53:R53">
    <cfRule type="cellIs" dxfId="546" priority="821" stopIfTrue="1" operator="lessThan">
      <formula>0</formula>
    </cfRule>
    <cfRule type="cellIs" dxfId="545" priority="822" stopIfTrue="1" operator="greaterThan">
      <formula>0</formula>
    </cfRule>
  </conditionalFormatting>
  <conditionalFormatting sqref="Q53:R53">
    <cfRule type="cellIs" dxfId="544" priority="818" stopIfTrue="1" operator="lessThan">
      <formula>0</formula>
    </cfRule>
    <cfRule type="cellIs" dxfId="543" priority="819" stopIfTrue="1" operator="greaterThan">
      <formula>0</formula>
    </cfRule>
  </conditionalFormatting>
  <conditionalFormatting sqref="Q53:R53">
    <cfRule type="cellIs" dxfId="542" priority="815" stopIfTrue="1" operator="lessThan">
      <formula>0</formula>
    </cfRule>
    <cfRule type="cellIs" dxfId="541" priority="816" stopIfTrue="1" operator="greaterThan">
      <formula>0</formula>
    </cfRule>
  </conditionalFormatting>
  <conditionalFormatting sqref="Q53:R53">
    <cfRule type="cellIs" dxfId="540" priority="812" stopIfTrue="1" operator="lessThan">
      <formula>0</formula>
    </cfRule>
    <cfRule type="cellIs" dxfId="539" priority="813" stopIfTrue="1" operator="greaterThan">
      <formula>0</formula>
    </cfRule>
  </conditionalFormatting>
  <conditionalFormatting sqref="Q53:R53">
    <cfRule type="cellIs" dxfId="538" priority="809" stopIfTrue="1" operator="lessThan">
      <formula>0</formula>
    </cfRule>
    <cfRule type="cellIs" dxfId="537" priority="810" stopIfTrue="1" operator="greaterThan">
      <formula>0</formula>
    </cfRule>
  </conditionalFormatting>
  <conditionalFormatting sqref="Q53:R53">
    <cfRule type="cellIs" dxfId="536" priority="806" stopIfTrue="1" operator="lessThan">
      <formula>0</formula>
    </cfRule>
    <cfRule type="cellIs" dxfId="535" priority="807" stopIfTrue="1" operator="greaterThan">
      <formula>0</formula>
    </cfRule>
  </conditionalFormatting>
  <conditionalFormatting sqref="Q53:R53">
    <cfRule type="cellIs" dxfId="534" priority="803" stopIfTrue="1" operator="lessThan">
      <formula>0</formula>
    </cfRule>
    <cfRule type="cellIs" dxfId="533" priority="804" stopIfTrue="1" operator="greaterThan">
      <formula>0</formula>
    </cfRule>
  </conditionalFormatting>
  <conditionalFormatting sqref="Q53:R53">
    <cfRule type="cellIs" dxfId="532" priority="800" stopIfTrue="1" operator="lessThan">
      <formula>0</formula>
    </cfRule>
    <cfRule type="cellIs" dxfId="531" priority="801" stopIfTrue="1" operator="greaterThan">
      <formula>0</formula>
    </cfRule>
  </conditionalFormatting>
  <conditionalFormatting sqref="Q53:R53">
    <cfRule type="cellIs" dxfId="530" priority="797" stopIfTrue="1" operator="lessThan">
      <formula>0</formula>
    </cfRule>
    <cfRule type="cellIs" dxfId="529" priority="798" stopIfTrue="1" operator="greaterThan">
      <formula>0</formula>
    </cfRule>
  </conditionalFormatting>
  <conditionalFormatting sqref="Q53:R53">
    <cfRule type="cellIs" dxfId="528" priority="794" stopIfTrue="1" operator="lessThan">
      <formula>0</formula>
    </cfRule>
    <cfRule type="cellIs" dxfId="527" priority="795" stopIfTrue="1" operator="greaterThan">
      <formula>0</formula>
    </cfRule>
  </conditionalFormatting>
  <conditionalFormatting sqref="Q53:R53">
    <cfRule type="cellIs" dxfId="526" priority="791" stopIfTrue="1" operator="lessThan">
      <formula>0</formula>
    </cfRule>
    <cfRule type="cellIs" dxfId="525" priority="792" stopIfTrue="1" operator="greaterThan">
      <formula>0</formula>
    </cfRule>
  </conditionalFormatting>
  <conditionalFormatting sqref="Q53:R53">
    <cfRule type="cellIs" dxfId="524" priority="788" stopIfTrue="1" operator="lessThan">
      <formula>0</formula>
    </cfRule>
    <cfRule type="cellIs" dxfId="523" priority="789" stopIfTrue="1" operator="greaterThan">
      <formula>0</formula>
    </cfRule>
  </conditionalFormatting>
  <conditionalFormatting sqref="Q53:R53">
    <cfRule type="cellIs" dxfId="522" priority="785" stopIfTrue="1" operator="lessThan">
      <formula>0</formula>
    </cfRule>
    <cfRule type="cellIs" dxfId="521" priority="786" stopIfTrue="1" operator="greaterThan">
      <formula>0</formula>
    </cfRule>
  </conditionalFormatting>
  <conditionalFormatting sqref="Q53:R53">
    <cfRule type="cellIs" dxfId="520" priority="782" stopIfTrue="1" operator="lessThan">
      <formula>0</formula>
    </cfRule>
    <cfRule type="cellIs" dxfId="519" priority="783" stopIfTrue="1" operator="greaterThan">
      <formula>0</formula>
    </cfRule>
  </conditionalFormatting>
  <conditionalFormatting sqref="Q53:R53">
    <cfRule type="cellIs" dxfId="518" priority="779" stopIfTrue="1" operator="lessThan">
      <formula>0</formula>
    </cfRule>
    <cfRule type="cellIs" dxfId="517" priority="780" stopIfTrue="1" operator="greaterThan">
      <formula>0</formula>
    </cfRule>
  </conditionalFormatting>
  <conditionalFormatting sqref="Q53:R53">
    <cfRule type="cellIs" dxfId="516" priority="776" stopIfTrue="1" operator="lessThan">
      <formula>0</formula>
    </cfRule>
    <cfRule type="cellIs" dxfId="515" priority="777" stopIfTrue="1" operator="greaterThan">
      <formula>0</formula>
    </cfRule>
  </conditionalFormatting>
  <conditionalFormatting sqref="Q53:R53">
    <cfRule type="cellIs" dxfId="514" priority="773" stopIfTrue="1" operator="lessThan">
      <formula>0</formula>
    </cfRule>
    <cfRule type="cellIs" dxfId="513" priority="774" stopIfTrue="1" operator="greaterThan">
      <formula>0</formula>
    </cfRule>
  </conditionalFormatting>
  <conditionalFormatting sqref="Q55:R55">
    <cfRule type="cellIs" dxfId="512" priority="770" stopIfTrue="1" operator="lessThan">
      <formula>0</formula>
    </cfRule>
    <cfRule type="cellIs" dxfId="511" priority="771" stopIfTrue="1" operator="greaterThan">
      <formula>0</formula>
    </cfRule>
  </conditionalFormatting>
  <conditionalFormatting sqref="Q55:R55">
    <cfRule type="cellIs" dxfId="510" priority="767" stopIfTrue="1" operator="lessThan">
      <formula>0</formula>
    </cfRule>
    <cfRule type="cellIs" dxfId="509" priority="768" stopIfTrue="1" operator="greaterThan">
      <formula>0</formula>
    </cfRule>
  </conditionalFormatting>
  <conditionalFormatting sqref="Q55:R55">
    <cfRule type="cellIs" dxfId="508" priority="764" stopIfTrue="1" operator="lessThan">
      <formula>0</formula>
    </cfRule>
    <cfRule type="cellIs" dxfId="507" priority="765" stopIfTrue="1" operator="greaterThan">
      <formula>0</formula>
    </cfRule>
  </conditionalFormatting>
  <conditionalFormatting sqref="Q55:R55">
    <cfRule type="cellIs" dxfId="506" priority="761" stopIfTrue="1" operator="lessThan">
      <formula>0</formula>
    </cfRule>
    <cfRule type="cellIs" dxfId="505" priority="762" stopIfTrue="1" operator="greaterThan">
      <formula>0</formula>
    </cfRule>
  </conditionalFormatting>
  <conditionalFormatting sqref="Q55:R55">
    <cfRule type="cellIs" dxfId="504" priority="758" stopIfTrue="1" operator="lessThan">
      <formula>0</formula>
    </cfRule>
    <cfRule type="cellIs" dxfId="503" priority="759" stopIfTrue="1" operator="greaterThan">
      <formula>0</formula>
    </cfRule>
  </conditionalFormatting>
  <conditionalFormatting sqref="Q55:R55">
    <cfRule type="cellIs" dxfId="502" priority="755" stopIfTrue="1" operator="lessThan">
      <formula>0</formula>
    </cfRule>
    <cfRule type="cellIs" dxfId="501" priority="756" stopIfTrue="1" operator="greaterThan">
      <formula>0</formula>
    </cfRule>
  </conditionalFormatting>
  <conditionalFormatting sqref="Q55:R55">
    <cfRule type="cellIs" dxfId="500" priority="752" stopIfTrue="1" operator="lessThan">
      <formula>0</formula>
    </cfRule>
    <cfRule type="cellIs" dxfId="499" priority="753" stopIfTrue="1" operator="greaterThan">
      <formula>0</formula>
    </cfRule>
  </conditionalFormatting>
  <conditionalFormatting sqref="Q55:R55">
    <cfRule type="cellIs" dxfId="498" priority="749" stopIfTrue="1" operator="lessThan">
      <formula>0</formula>
    </cfRule>
    <cfRule type="cellIs" dxfId="497" priority="750" stopIfTrue="1" operator="greaterThan">
      <formula>0</formula>
    </cfRule>
  </conditionalFormatting>
  <conditionalFormatting sqref="Q55:R55">
    <cfRule type="cellIs" dxfId="496" priority="746" stopIfTrue="1" operator="lessThan">
      <formula>0</formula>
    </cfRule>
    <cfRule type="cellIs" dxfId="495" priority="747" stopIfTrue="1" operator="greaterThan">
      <formula>0</formula>
    </cfRule>
  </conditionalFormatting>
  <conditionalFormatting sqref="Q55:R55">
    <cfRule type="cellIs" dxfId="494" priority="743" stopIfTrue="1" operator="lessThan">
      <formula>0</formula>
    </cfRule>
    <cfRule type="cellIs" dxfId="493" priority="744" stopIfTrue="1" operator="greaterThan">
      <formula>0</formula>
    </cfRule>
  </conditionalFormatting>
  <conditionalFormatting sqref="Q55:R55">
    <cfRule type="cellIs" dxfId="492" priority="740" stopIfTrue="1" operator="lessThan">
      <formula>0</formula>
    </cfRule>
    <cfRule type="cellIs" dxfId="491" priority="741" stopIfTrue="1" operator="greaterThan">
      <formula>0</formula>
    </cfRule>
  </conditionalFormatting>
  <conditionalFormatting sqref="Q55:R55">
    <cfRule type="cellIs" dxfId="490" priority="737" stopIfTrue="1" operator="lessThan">
      <formula>0</formula>
    </cfRule>
    <cfRule type="cellIs" dxfId="489" priority="738" stopIfTrue="1" operator="greaterThan">
      <formula>0</formula>
    </cfRule>
  </conditionalFormatting>
  <conditionalFormatting sqref="Q55:R55">
    <cfRule type="cellIs" dxfId="488" priority="734" stopIfTrue="1" operator="lessThan">
      <formula>0</formula>
    </cfRule>
    <cfRule type="cellIs" dxfId="487" priority="735" stopIfTrue="1" operator="greaterThan">
      <formula>0</formula>
    </cfRule>
  </conditionalFormatting>
  <conditionalFormatting sqref="Q55:R55">
    <cfRule type="cellIs" dxfId="486" priority="731" stopIfTrue="1" operator="lessThan">
      <formula>0</formula>
    </cfRule>
    <cfRule type="cellIs" dxfId="485" priority="732" stopIfTrue="1" operator="greaterThan">
      <formula>0</formula>
    </cfRule>
  </conditionalFormatting>
  <conditionalFormatting sqref="Q55:R55">
    <cfRule type="cellIs" dxfId="484" priority="728" stopIfTrue="1" operator="lessThan">
      <formula>0</formula>
    </cfRule>
    <cfRule type="cellIs" dxfId="483" priority="729" stopIfTrue="1" operator="greaterThan">
      <formula>0</formula>
    </cfRule>
  </conditionalFormatting>
  <conditionalFormatting sqref="Q55:R55">
    <cfRule type="cellIs" dxfId="482" priority="725" stopIfTrue="1" operator="lessThan">
      <formula>0</formula>
    </cfRule>
    <cfRule type="cellIs" dxfId="481" priority="726" stopIfTrue="1" operator="greaterThan">
      <formula>0</formula>
    </cfRule>
  </conditionalFormatting>
  <conditionalFormatting sqref="Q55:R55">
    <cfRule type="cellIs" dxfId="480" priority="722" stopIfTrue="1" operator="lessThan">
      <formula>0</formula>
    </cfRule>
    <cfRule type="cellIs" dxfId="479" priority="723" stopIfTrue="1" operator="greaterThan">
      <formula>0</formula>
    </cfRule>
  </conditionalFormatting>
  <conditionalFormatting sqref="Q55:R55">
    <cfRule type="cellIs" dxfId="478" priority="719" stopIfTrue="1" operator="lessThan">
      <formula>0</formula>
    </cfRule>
    <cfRule type="cellIs" dxfId="477" priority="720" stopIfTrue="1" operator="greaterThan">
      <formula>0</formula>
    </cfRule>
  </conditionalFormatting>
  <conditionalFormatting sqref="Q55:R55">
    <cfRule type="cellIs" dxfId="476" priority="716" stopIfTrue="1" operator="lessThan">
      <formula>0</formula>
    </cfRule>
    <cfRule type="cellIs" dxfId="475" priority="717" stopIfTrue="1" operator="greaterThan">
      <formula>0</formula>
    </cfRule>
  </conditionalFormatting>
  <conditionalFormatting sqref="Q55:R55">
    <cfRule type="cellIs" dxfId="474" priority="713" stopIfTrue="1" operator="lessThan">
      <formula>0</formula>
    </cfRule>
    <cfRule type="cellIs" dxfId="473" priority="714" stopIfTrue="1" operator="greaterThan">
      <formula>0</formula>
    </cfRule>
  </conditionalFormatting>
  <conditionalFormatting sqref="Q55:R55">
    <cfRule type="cellIs" dxfId="472" priority="710" stopIfTrue="1" operator="lessThan">
      <formula>0</formula>
    </cfRule>
    <cfRule type="cellIs" dxfId="471" priority="711" stopIfTrue="1" operator="greaterThan">
      <formula>0</formula>
    </cfRule>
  </conditionalFormatting>
  <conditionalFormatting sqref="Q55:R55">
    <cfRule type="cellIs" dxfId="470" priority="707" stopIfTrue="1" operator="lessThan">
      <formula>0</formula>
    </cfRule>
    <cfRule type="cellIs" dxfId="469" priority="708" stopIfTrue="1" operator="greaterThan">
      <formula>0</formula>
    </cfRule>
  </conditionalFormatting>
  <conditionalFormatting sqref="Q55:R55">
    <cfRule type="cellIs" dxfId="468" priority="704" stopIfTrue="1" operator="lessThan">
      <formula>0</formula>
    </cfRule>
    <cfRule type="cellIs" dxfId="467" priority="705" stopIfTrue="1" operator="greaterThan">
      <formula>0</formula>
    </cfRule>
  </conditionalFormatting>
  <conditionalFormatting sqref="Q55:R55">
    <cfRule type="cellIs" dxfId="466" priority="701" stopIfTrue="1" operator="lessThan">
      <formula>0</formula>
    </cfRule>
    <cfRule type="cellIs" dxfId="465" priority="702" stopIfTrue="1" operator="greaterThan">
      <formula>0</formula>
    </cfRule>
  </conditionalFormatting>
  <conditionalFormatting sqref="Q55:R55">
    <cfRule type="cellIs" dxfId="464" priority="698" stopIfTrue="1" operator="lessThan">
      <formula>0</formula>
    </cfRule>
    <cfRule type="cellIs" dxfId="463" priority="699" stopIfTrue="1" operator="greaterThan">
      <formula>0</formula>
    </cfRule>
  </conditionalFormatting>
  <conditionalFormatting sqref="Q55:R55">
    <cfRule type="cellIs" dxfId="462" priority="695" stopIfTrue="1" operator="lessThan">
      <formula>0</formula>
    </cfRule>
    <cfRule type="cellIs" dxfId="461" priority="696" stopIfTrue="1" operator="greaterThan">
      <formula>0</formula>
    </cfRule>
  </conditionalFormatting>
  <conditionalFormatting sqref="Q55:R55">
    <cfRule type="cellIs" dxfId="460" priority="692" stopIfTrue="1" operator="lessThan">
      <formula>0</formula>
    </cfRule>
    <cfRule type="cellIs" dxfId="459" priority="693" stopIfTrue="1" operator="greaterThan">
      <formula>0</formula>
    </cfRule>
  </conditionalFormatting>
  <conditionalFormatting sqref="Q55:R55">
    <cfRule type="cellIs" dxfId="458" priority="689" stopIfTrue="1" operator="lessThan">
      <formula>0</formula>
    </cfRule>
    <cfRule type="cellIs" dxfId="457" priority="690" stopIfTrue="1" operator="greaterThan">
      <formula>0</formula>
    </cfRule>
  </conditionalFormatting>
  <conditionalFormatting sqref="Q55:R55">
    <cfRule type="cellIs" dxfId="456" priority="686" stopIfTrue="1" operator="lessThan">
      <formula>0</formula>
    </cfRule>
    <cfRule type="cellIs" dxfId="455" priority="687" stopIfTrue="1" operator="greaterThan">
      <formula>0</formula>
    </cfRule>
  </conditionalFormatting>
  <conditionalFormatting sqref="Q55:R55">
    <cfRule type="cellIs" dxfId="454" priority="683" stopIfTrue="1" operator="lessThan">
      <formula>0</formula>
    </cfRule>
    <cfRule type="cellIs" dxfId="453" priority="684" stopIfTrue="1" operator="greaterThan">
      <formula>0</formula>
    </cfRule>
  </conditionalFormatting>
  <conditionalFormatting sqref="Q55:R55">
    <cfRule type="cellIs" dxfId="452" priority="680" stopIfTrue="1" operator="lessThan">
      <formula>0</formula>
    </cfRule>
    <cfRule type="cellIs" dxfId="451" priority="681" stopIfTrue="1" operator="greaterThan">
      <formula>0</formula>
    </cfRule>
  </conditionalFormatting>
  <conditionalFormatting sqref="Q55:R55">
    <cfRule type="cellIs" dxfId="450" priority="677" stopIfTrue="1" operator="lessThan">
      <formula>0</formula>
    </cfRule>
    <cfRule type="cellIs" dxfId="449" priority="678" stopIfTrue="1" operator="greaterThan">
      <formula>0</formula>
    </cfRule>
  </conditionalFormatting>
  <conditionalFormatting sqref="Q55:R55">
    <cfRule type="cellIs" dxfId="448" priority="674" stopIfTrue="1" operator="lessThan">
      <formula>0</formula>
    </cfRule>
    <cfRule type="cellIs" dxfId="447" priority="675" stopIfTrue="1" operator="greaterThan">
      <formula>0</formula>
    </cfRule>
  </conditionalFormatting>
  <conditionalFormatting sqref="Q55:R55">
    <cfRule type="cellIs" dxfId="446" priority="671" stopIfTrue="1" operator="lessThan">
      <formula>0</formula>
    </cfRule>
    <cfRule type="cellIs" dxfId="445" priority="672" stopIfTrue="1" operator="greaterThan">
      <formula>0</formula>
    </cfRule>
  </conditionalFormatting>
  <conditionalFormatting sqref="Q55:R55">
    <cfRule type="cellIs" dxfId="444" priority="668" stopIfTrue="1" operator="lessThan">
      <formula>0</formula>
    </cfRule>
    <cfRule type="cellIs" dxfId="443" priority="669" stopIfTrue="1" operator="greaterThan">
      <formula>0</formula>
    </cfRule>
  </conditionalFormatting>
  <conditionalFormatting sqref="Q55:R55">
    <cfRule type="cellIs" dxfId="442" priority="665" stopIfTrue="1" operator="lessThan">
      <formula>0</formula>
    </cfRule>
    <cfRule type="cellIs" dxfId="441" priority="666" stopIfTrue="1" operator="greaterThan">
      <formula>0</formula>
    </cfRule>
  </conditionalFormatting>
  <conditionalFormatting sqref="Q55:R55">
    <cfRule type="cellIs" dxfId="440" priority="662" stopIfTrue="1" operator="lessThan">
      <formula>0</formula>
    </cfRule>
    <cfRule type="cellIs" dxfId="439" priority="663" stopIfTrue="1" operator="greaterThan">
      <formula>0</formula>
    </cfRule>
  </conditionalFormatting>
  <conditionalFormatting sqref="Q55:R55">
    <cfRule type="cellIs" dxfId="438" priority="659" stopIfTrue="1" operator="lessThan">
      <formula>0</formula>
    </cfRule>
    <cfRule type="cellIs" dxfId="437" priority="660" stopIfTrue="1" operator="greaterThan">
      <formula>0</formula>
    </cfRule>
  </conditionalFormatting>
  <conditionalFormatting sqref="Q55:R55">
    <cfRule type="cellIs" dxfId="436" priority="656" stopIfTrue="1" operator="lessThan">
      <formula>0</formula>
    </cfRule>
    <cfRule type="cellIs" dxfId="435" priority="657" stopIfTrue="1" operator="greaterThan">
      <formula>0</formula>
    </cfRule>
  </conditionalFormatting>
  <conditionalFormatting sqref="Q55:R55">
    <cfRule type="cellIs" dxfId="434" priority="653" stopIfTrue="1" operator="lessThan">
      <formula>0</formula>
    </cfRule>
    <cfRule type="cellIs" dxfId="433" priority="654" stopIfTrue="1" operator="greaterThan">
      <formula>0</formula>
    </cfRule>
  </conditionalFormatting>
  <conditionalFormatting sqref="Q55:R55">
    <cfRule type="cellIs" dxfId="432" priority="650" stopIfTrue="1" operator="lessThan">
      <formula>0</formula>
    </cfRule>
    <cfRule type="cellIs" dxfId="431" priority="651" stopIfTrue="1" operator="greaterThan">
      <formula>0</formula>
    </cfRule>
  </conditionalFormatting>
  <conditionalFormatting sqref="Q55:R55">
    <cfRule type="cellIs" dxfId="430" priority="647" stopIfTrue="1" operator="lessThan">
      <formula>0</formula>
    </cfRule>
    <cfRule type="cellIs" dxfId="429" priority="648" stopIfTrue="1" operator="greaterThan">
      <formula>0</formula>
    </cfRule>
  </conditionalFormatting>
  <conditionalFormatting sqref="Q57:R57">
    <cfRule type="cellIs" dxfId="428" priority="644" stopIfTrue="1" operator="lessThan">
      <formula>0</formula>
    </cfRule>
    <cfRule type="cellIs" dxfId="427" priority="645" stopIfTrue="1" operator="greaterThan">
      <formula>0</formula>
    </cfRule>
  </conditionalFormatting>
  <conditionalFormatting sqref="Q57:R57">
    <cfRule type="cellIs" dxfId="426" priority="641" stopIfTrue="1" operator="lessThan">
      <formula>0</formula>
    </cfRule>
    <cfRule type="cellIs" dxfId="425" priority="642" stopIfTrue="1" operator="greaterThan">
      <formula>0</formula>
    </cfRule>
  </conditionalFormatting>
  <conditionalFormatting sqref="Q57:R57">
    <cfRule type="cellIs" dxfId="424" priority="638" stopIfTrue="1" operator="lessThan">
      <formula>0</formula>
    </cfRule>
    <cfRule type="cellIs" dxfId="423" priority="639" stopIfTrue="1" operator="greaterThan">
      <formula>0</formula>
    </cfRule>
  </conditionalFormatting>
  <conditionalFormatting sqref="Q57:R57">
    <cfRule type="cellIs" dxfId="422" priority="635" stopIfTrue="1" operator="lessThan">
      <formula>0</formula>
    </cfRule>
    <cfRule type="cellIs" dxfId="421" priority="636" stopIfTrue="1" operator="greaterThan">
      <formula>0</formula>
    </cfRule>
  </conditionalFormatting>
  <conditionalFormatting sqref="Q57:R57">
    <cfRule type="cellIs" dxfId="420" priority="632" stopIfTrue="1" operator="lessThan">
      <formula>0</formula>
    </cfRule>
    <cfRule type="cellIs" dxfId="419" priority="633" stopIfTrue="1" operator="greaterThan">
      <formula>0</formula>
    </cfRule>
  </conditionalFormatting>
  <conditionalFormatting sqref="Q57:R57">
    <cfRule type="cellIs" dxfId="418" priority="629" stopIfTrue="1" operator="lessThan">
      <formula>0</formula>
    </cfRule>
    <cfRule type="cellIs" dxfId="417" priority="630" stopIfTrue="1" operator="greaterThan">
      <formula>0</formula>
    </cfRule>
  </conditionalFormatting>
  <conditionalFormatting sqref="Q57:R57">
    <cfRule type="cellIs" dxfId="416" priority="626" stopIfTrue="1" operator="lessThan">
      <formula>0</formula>
    </cfRule>
    <cfRule type="cellIs" dxfId="415" priority="627" stopIfTrue="1" operator="greaterThan">
      <formula>0</formula>
    </cfRule>
  </conditionalFormatting>
  <conditionalFormatting sqref="Q57:R57">
    <cfRule type="cellIs" dxfId="414" priority="623" stopIfTrue="1" operator="lessThan">
      <formula>0</formula>
    </cfRule>
    <cfRule type="cellIs" dxfId="413" priority="624" stopIfTrue="1" operator="greaterThan">
      <formula>0</formula>
    </cfRule>
  </conditionalFormatting>
  <conditionalFormatting sqref="Q57:R57">
    <cfRule type="cellIs" dxfId="412" priority="620" stopIfTrue="1" operator="lessThan">
      <formula>0</formula>
    </cfRule>
    <cfRule type="cellIs" dxfId="411" priority="621" stopIfTrue="1" operator="greaterThan">
      <formula>0</formula>
    </cfRule>
  </conditionalFormatting>
  <conditionalFormatting sqref="Q57:R57">
    <cfRule type="cellIs" dxfId="410" priority="617" stopIfTrue="1" operator="lessThan">
      <formula>0</formula>
    </cfRule>
    <cfRule type="cellIs" dxfId="409" priority="618" stopIfTrue="1" operator="greaterThan">
      <formula>0</formula>
    </cfRule>
  </conditionalFormatting>
  <conditionalFormatting sqref="Q57:R57">
    <cfRule type="cellIs" dxfId="408" priority="614" stopIfTrue="1" operator="lessThan">
      <formula>0</formula>
    </cfRule>
    <cfRule type="cellIs" dxfId="407" priority="615" stopIfTrue="1" operator="greaterThan">
      <formula>0</formula>
    </cfRule>
  </conditionalFormatting>
  <conditionalFormatting sqref="Q57:R57">
    <cfRule type="cellIs" dxfId="406" priority="611" stopIfTrue="1" operator="lessThan">
      <formula>0</formula>
    </cfRule>
    <cfRule type="cellIs" dxfId="405" priority="612" stopIfTrue="1" operator="greaterThan">
      <formula>0</formula>
    </cfRule>
  </conditionalFormatting>
  <conditionalFormatting sqref="Q57:R57">
    <cfRule type="cellIs" dxfId="404" priority="608" stopIfTrue="1" operator="lessThan">
      <formula>0</formula>
    </cfRule>
    <cfRule type="cellIs" dxfId="403" priority="609" stopIfTrue="1" operator="greaterThan">
      <formula>0</formula>
    </cfRule>
  </conditionalFormatting>
  <conditionalFormatting sqref="Q57:R57">
    <cfRule type="cellIs" dxfId="402" priority="605" stopIfTrue="1" operator="lessThan">
      <formula>0</formula>
    </cfRule>
    <cfRule type="cellIs" dxfId="401" priority="606" stopIfTrue="1" operator="greaterThan">
      <formula>0</formula>
    </cfRule>
  </conditionalFormatting>
  <conditionalFormatting sqref="Q57:R57">
    <cfRule type="cellIs" dxfId="400" priority="602" stopIfTrue="1" operator="lessThan">
      <formula>0</formula>
    </cfRule>
    <cfRule type="cellIs" dxfId="399" priority="603" stopIfTrue="1" operator="greaterThan">
      <formula>0</formula>
    </cfRule>
  </conditionalFormatting>
  <conditionalFormatting sqref="Q57:R57">
    <cfRule type="cellIs" dxfId="398" priority="599" stopIfTrue="1" operator="lessThan">
      <formula>0</formula>
    </cfRule>
    <cfRule type="cellIs" dxfId="397" priority="600" stopIfTrue="1" operator="greaterThan">
      <formula>0</formula>
    </cfRule>
  </conditionalFormatting>
  <conditionalFormatting sqref="Q57:R57">
    <cfRule type="cellIs" dxfId="396" priority="596" stopIfTrue="1" operator="lessThan">
      <formula>0</formula>
    </cfRule>
    <cfRule type="cellIs" dxfId="395" priority="597" stopIfTrue="1" operator="greaterThan">
      <formula>0</formula>
    </cfRule>
  </conditionalFormatting>
  <conditionalFormatting sqref="Q57:R57">
    <cfRule type="cellIs" dxfId="394" priority="593" stopIfTrue="1" operator="lessThan">
      <formula>0</formula>
    </cfRule>
    <cfRule type="cellIs" dxfId="393" priority="594" stopIfTrue="1" operator="greaterThan">
      <formula>0</formula>
    </cfRule>
  </conditionalFormatting>
  <conditionalFormatting sqref="Q57:R57">
    <cfRule type="cellIs" dxfId="392" priority="590" stopIfTrue="1" operator="lessThan">
      <formula>0</formula>
    </cfRule>
    <cfRule type="cellIs" dxfId="391" priority="591" stopIfTrue="1" operator="greaterThan">
      <formula>0</formula>
    </cfRule>
  </conditionalFormatting>
  <conditionalFormatting sqref="Q57:R57">
    <cfRule type="cellIs" dxfId="390" priority="587" stopIfTrue="1" operator="lessThan">
      <formula>0</formula>
    </cfRule>
    <cfRule type="cellIs" dxfId="389" priority="588" stopIfTrue="1" operator="greaterThan">
      <formula>0</formula>
    </cfRule>
  </conditionalFormatting>
  <conditionalFormatting sqref="Q57:R57">
    <cfRule type="cellIs" dxfId="388" priority="584" stopIfTrue="1" operator="lessThan">
      <formula>0</formula>
    </cfRule>
    <cfRule type="cellIs" dxfId="387" priority="585" stopIfTrue="1" operator="greaterThan">
      <formula>0</formula>
    </cfRule>
  </conditionalFormatting>
  <conditionalFormatting sqref="Q57:R57">
    <cfRule type="cellIs" dxfId="386" priority="581" stopIfTrue="1" operator="lessThan">
      <formula>0</formula>
    </cfRule>
    <cfRule type="cellIs" dxfId="385" priority="582" stopIfTrue="1" operator="greaterThan">
      <formula>0</formula>
    </cfRule>
  </conditionalFormatting>
  <conditionalFormatting sqref="Q57:R57">
    <cfRule type="cellIs" dxfId="384" priority="578" stopIfTrue="1" operator="lessThan">
      <formula>0</formula>
    </cfRule>
    <cfRule type="cellIs" dxfId="383" priority="579" stopIfTrue="1" operator="greaterThan">
      <formula>0</formula>
    </cfRule>
  </conditionalFormatting>
  <conditionalFormatting sqref="Q57:R57">
    <cfRule type="cellIs" dxfId="382" priority="575" stopIfTrue="1" operator="lessThan">
      <formula>0</formula>
    </cfRule>
    <cfRule type="cellIs" dxfId="381" priority="576" stopIfTrue="1" operator="greaterThan">
      <formula>0</formula>
    </cfRule>
  </conditionalFormatting>
  <conditionalFormatting sqref="Q57:R57">
    <cfRule type="cellIs" dxfId="380" priority="572" stopIfTrue="1" operator="lessThan">
      <formula>0</formula>
    </cfRule>
    <cfRule type="cellIs" dxfId="379" priority="573" stopIfTrue="1" operator="greaterThan">
      <formula>0</formula>
    </cfRule>
  </conditionalFormatting>
  <conditionalFormatting sqref="Q57:R57">
    <cfRule type="cellIs" dxfId="378" priority="569" stopIfTrue="1" operator="lessThan">
      <formula>0</formula>
    </cfRule>
    <cfRule type="cellIs" dxfId="377" priority="570" stopIfTrue="1" operator="greaterThan">
      <formula>0</formula>
    </cfRule>
  </conditionalFormatting>
  <conditionalFormatting sqref="Q57:R57">
    <cfRule type="cellIs" dxfId="376" priority="566" stopIfTrue="1" operator="lessThan">
      <formula>0</formula>
    </cfRule>
    <cfRule type="cellIs" dxfId="375" priority="567" stopIfTrue="1" operator="greaterThan">
      <formula>0</formula>
    </cfRule>
  </conditionalFormatting>
  <conditionalFormatting sqref="Q57:R57">
    <cfRule type="cellIs" dxfId="374" priority="563" stopIfTrue="1" operator="lessThan">
      <formula>0</formula>
    </cfRule>
    <cfRule type="cellIs" dxfId="373" priority="564" stopIfTrue="1" operator="greaterThan">
      <formula>0</formula>
    </cfRule>
  </conditionalFormatting>
  <conditionalFormatting sqref="Q57:R57">
    <cfRule type="cellIs" dxfId="372" priority="560" stopIfTrue="1" operator="lessThan">
      <formula>0</formula>
    </cfRule>
    <cfRule type="cellIs" dxfId="371" priority="561" stopIfTrue="1" operator="greaterThan">
      <formula>0</formula>
    </cfRule>
  </conditionalFormatting>
  <conditionalFormatting sqref="Q57:R57">
    <cfRule type="cellIs" dxfId="370" priority="557" stopIfTrue="1" operator="lessThan">
      <formula>0</formula>
    </cfRule>
    <cfRule type="cellIs" dxfId="369" priority="558" stopIfTrue="1" operator="greaterThan">
      <formula>0</formula>
    </cfRule>
  </conditionalFormatting>
  <conditionalFormatting sqref="Q57:R57">
    <cfRule type="cellIs" dxfId="368" priority="554" stopIfTrue="1" operator="lessThan">
      <formula>0</formula>
    </cfRule>
    <cfRule type="cellIs" dxfId="367" priority="555" stopIfTrue="1" operator="greaterThan">
      <formula>0</formula>
    </cfRule>
  </conditionalFormatting>
  <conditionalFormatting sqref="Q57:R57">
    <cfRule type="cellIs" dxfId="366" priority="551" stopIfTrue="1" operator="lessThan">
      <formula>0</formula>
    </cfRule>
    <cfRule type="cellIs" dxfId="365" priority="552" stopIfTrue="1" operator="greaterThan">
      <formula>0</formula>
    </cfRule>
  </conditionalFormatting>
  <conditionalFormatting sqref="Q57:R57">
    <cfRule type="cellIs" dxfId="364" priority="548" stopIfTrue="1" operator="lessThan">
      <formula>0</formula>
    </cfRule>
    <cfRule type="cellIs" dxfId="363" priority="549" stopIfTrue="1" operator="greaterThan">
      <formula>0</formula>
    </cfRule>
  </conditionalFormatting>
  <conditionalFormatting sqref="Q57:R57">
    <cfRule type="cellIs" dxfId="362" priority="545" stopIfTrue="1" operator="lessThan">
      <formula>0</formula>
    </cfRule>
    <cfRule type="cellIs" dxfId="361" priority="546" stopIfTrue="1" operator="greaterThan">
      <formula>0</formula>
    </cfRule>
  </conditionalFormatting>
  <conditionalFormatting sqref="Q57:R57">
    <cfRule type="cellIs" dxfId="360" priority="542" stopIfTrue="1" operator="lessThan">
      <formula>0</formula>
    </cfRule>
    <cfRule type="cellIs" dxfId="359" priority="543" stopIfTrue="1" operator="greaterThan">
      <formula>0</formula>
    </cfRule>
  </conditionalFormatting>
  <conditionalFormatting sqref="Q57:R57">
    <cfRule type="cellIs" dxfId="358" priority="539" stopIfTrue="1" operator="lessThan">
      <formula>0</formula>
    </cfRule>
    <cfRule type="cellIs" dxfId="357" priority="540" stopIfTrue="1" operator="greaterThan">
      <formula>0</formula>
    </cfRule>
  </conditionalFormatting>
  <conditionalFormatting sqref="Q57:R57">
    <cfRule type="cellIs" dxfId="356" priority="536" stopIfTrue="1" operator="lessThan">
      <formula>0</formula>
    </cfRule>
    <cfRule type="cellIs" dxfId="355" priority="537" stopIfTrue="1" operator="greaterThan">
      <formula>0</formula>
    </cfRule>
  </conditionalFormatting>
  <conditionalFormatting sqref="Q57:R57">
    <cfRule type="cellIs" dxfId="354" priority="533" stopIfTrue="1" operator="lessThan">
      <formula>0</formula>
    </cfRule>
    <cfRule type="cellIs" dxfId="353" priority="534" stopIfTrue="1" operator="greaterThan">
      <formula>0</formula>
    </cfRule>
  </conditionalFormatting>
  <conditionalFormatting sqref="Q57:R57">
    <cfRule type="cellIs" dxfId="352" priority="530" stopIfTrue="1" operator="lessThan">
      <formula>0</formula>
    </cfRule>
    <cfRule type="cellIs" dxfId="351" priority="531" stopIfTrue="1" operator="greaterThan">
      <formula>0</formula>
    </cfRule>
  </conditionalFormatting>
  <conditionalFormatting sqref="Q57:R57">
    <cfRule type="cellIs" dxfId="350" priority="527" stopIfTrue="1" operator="lessThan">
      <formula>0</formula>
    </cfRule>
    <cfRule type="cellIs" dxfId="349" priority="528" stopIfTrue="1" operator="greaterThan">
      <formula>0</formula>
    </cfRule>
  </conditionalFormatting>
  <conditionalFormatting sqref="Q57:R57">
    <cfRule type="cellIs" dxfId="348" priority="524" stopIfTrue="1" operator="lessThan">
      <formula>0</formula>
    </cfRule>
    <cfRule type="cellIs" dxfId="347" priority="525" stopIfTrue="1" operator="greaterThan">
      <formula>0</formula>
    </cfRule>
  </conditionalFormatting>
  <conditionalFormatting sqref="Q57:R57">
    <cfRule type="cellIs" dxfId="346" priority="521" stopIfTrue="1" operator="lessThan">
      <formula>0</formula>
    </cfRule>
    <cfRule type="cellIs" dxfId="345" priority="522" stopIfTrue="1" operator="greaterThan">
      <formula>0</formula>
    </cfRule>
  </conditionalFormatting>
  <conditionalFormatting sqref="Q59:R59">
    <cfRule type="cellIs" dxfId="344" priority="518" stopIfTrue="1" operator="lessThan">
      <formula>0</formula>
    </cfRule>
    <cfRule type="cellIs" dxfId="343" priority="519" stopIfTrue="1" operator="greaterThan">
      <formula>0</formula>
    </cfRule>
  </conditionalFormatting>
  <conditionalFormatting sqref="Q59:R59">
    <cfRule type="cellIs" dxfId="342" priority="515" stopIfTrue="1" operator="lessThan">
      <formula>0</formula>
    </cfRule>
    <cfRule type="cellIs" dxfId="341" priority="516" stopIfTrue="1" operator="greaterThan">
      <formula>0</formula>
    </cfRule>
  </conditionalFormatting>
  <conditionalFormatting sqref="Q59:R59">
    <cfRule type="cellIs" dxfId="340" priority="512" stopIfTrue="1" operator="lessThan">
      <formula>0</formula>
    </cfRule>
    <cfRule type="cellIs" dxfId="339" priority="513" stopIfTrue="1" operator="greaterThan">
      <formula>0</formula>
    </cfRule>
  </conditionalFormatting>
  <conditionalFormatting sqref="Q59:R59">
    <cfRule type="cellIs" dxfId="338" priority="509" stopIfTrue="1" operator="lessThan">
      <formula>0</formula>
    </cfRule>
    <cfRule type="cellIs" dxfId="337" priority="510" stopIfTrue="1" operator="greaterThan">
      <formula>0</formula>
    </cfRule>
  </conditionalFormatting>
  <conditionalFormatting sqref="Q59:R59">
    <cfRule type="cellIs" dxfId="336" priority="506" stopIfTrue="1" operator="lessThan">
      <formula>0</formula>
    </cfRule>
    <cfRule type="cellIs" dxfId="335" priority="507" stopIfTrue="1" operator="greaterThan">
      <formula>0</formula>
    </cfRule>
  </conditionalFormatting>
  <conditionalFormatting sqref="Q59:R59">
    <cfRule type="cellIs" dxfId="334" priority="503" stopIfTrue="1" operator="lessThan">
      <formula>0</formula>
    </cfRule>
    <cfRule type="cellIs" dxfId="333" priority="504" stopIfTrue="1" operator="greaterThan">
      <formula>0</formula>
    </cfRule>
  </conditionalFormatting>
  <conditionalFormatting sqref="Q59:R59">
    <cfRule type="cellIs" dxfId="332" priority="500" stopIfTrue="1" operator="lessThan">
      <formula>0</formula>
    </cfRule>
    <cfRule type="cellIs" dxfId="331" priority="501" stopIfTrue="1" operator="greaterThan">
      <formula>0</formula>
    </cfRule>
  </conditionalFormatting>
  <conditionalFormatting sqref="Q59:R59">
    <cfRule type="cellIs" dxfId="330" priority="497" stopIfTrue="1" operator="lessThan">
      <formula>0</formula>
    </cfRule>
    <cfRule type="cellIs" dxfId="329" priority="498" stopIfTrue="1" operator="greaterThan">
      <formula>0</formula>
    </cfRule>
  </conditionalFormatting>
  <conditionalFormatting sqref="Q59:R59">
    <cfRule type="cellIs" dxfId="328" priority="494" stopIfTrue="1" operator="lessThan">
      <formula>0</formula>
    </cfRule>
    <cfRule type="cellIs" dxfId="327" priority="495" stopIfTrue="1" operator="greaterThan">
      <formula>0</formula>
    </cfRule>
  </conditionalFormatting>
  <conditionalFormatting sqref="Q59:R59">
    <cfRule type="cellIs" dxfId="326" priority="491" stopIfTrue="1" operator="lessThan">
      <formula>0</formula>
    </cfRule>
    <cfRule type="cellIs" dxfId="325" priority="492" stopIfTrue="1" operator="greaterThan">
      <formula>0</formula>
    </cfRule>
  </conditionalFormatting>
  <conditionalFormatting sqref="Q59:R59">
    <cfRule type="cellIs" dxfId="324" priority="488" stopIfTrue="1" operator="lessThan">
      <formula>0</formula>
    </cfRule>
    <cfRule type="cellIs" dxfId="323" priority="489" stopIfTrue="1" operator="greaterThan">
      <formula>0</formula>
    </cfRule>
  </conditionalFormatting>
  <conditionalFormatting sqref="Q59:R59">
    <cfRule type="cellIs" dxfId="322" priority="485" stopIfTrue="1" operator="lessThan">
      <formula>0</formula>
    </cfRule>
    <cfRule type="cellIs" dxfId="321" priority="486" stopIfTrue="1" operator="greaterThan">
      <formula>0</formula>
    </cfRule>
  </conditionalFormatting>
  <conditionalFormatting sqref="Q59:R59">
    <cfRule type="cellIs" dxfId="320" priority="482" stopIfTrue="1" operator="lessThan">
      <formula>0</formula>
    </cfRule>
    <cfRule type="cellIs" dxfId="319" priority="483" stopIfTrue="1" operator="greaterThan">
      <formula>0</formula>
    </cfRule>
  </conditionalFormatting>
  <conditionalFormatting sqref="Q59:R59">
    <cfRule type="cellIs" dxfId="318" priority="479" stopIfTrue="1" operator="lessThan">
      <formula>0</formula>
    </cfRule>
    <cfRule type="cellIs" dxfId="317" priority="480" stopIfTrue="1" operator="greaterThan">
      <formula>0</formula>
    </cfRule>
  </conditionalFormatting>
  <conditionalFormatting sqref="Q59:R59">
    <cfRule type="cellIs" dxfId="316" priority="476" stopIfTrue="1" operator="lessThan">
      <formula>0</formula>
    </cfRule>
    <cfRule type="cellIs" dxfId="315" priority="477" stopIfTrue="1" operator="greaterThan">
      <formula>0</formula>
    </cfRule>
  </conditionalFormatting>
  <conditionalFormatting sqref="Q59:R59">
    <cfRule type="cellIs" dxfId="314" priority="473" stopIfTrue="1" operator="lessThan">
      <formula>0</formula>
    </cfRule>
    <cfRule type="cellIs" dxfId="313" priority="474" stopIfTrue="1" operator="greaterThan">
      <formula>0</formula>
    </cfRule>
  </conditionalFormatting>
  <conditionalFormatting sqref="Q59:R59">
    <cfRule type="cellIs" dxfId="312" priority="470" stopIfTrue="1" operator="lessThan">
      <formula>0</formula>
    </cfRule>
    <cfRule type="cellIs" dxfId="311" priority="471" stopIfTrue="1" operator="greaterThan">
      <formula>0</formula>
    </cfRule>
  </conditionalFormatting>
  <conditionalFormatting sqref="Q59:R59">
    <cfRule type="cellIs" dxfId="310" priority="467" stopIfTrue="1" operator="lessThan">
      <formula>0</formula>
    </cfRule>
    <cfRule type="cellIs" dxfId="309" priority="468" stopIfTrue="1" operator="greaterThan">
      <formula>0</formula>
    </cfRule>
  </conditionalFormatting>
  <conditionalFormatting sqref="Q59:R59">
    <cfRule type="cellIs" dxfId="308" priority="464" stopIfTrue="1" operator="lessThan">
      <formula>0</formula>
    </cfRule>
    <cfRule type="cellIs" dxfId="307" priority="465" stopIfTrue="1" operator="greaterThan">
      <formula>0</formula>
    </cfRule>
  </conditionalFormatting>
  <conditionalFormatting sqref="Q59:R59">
    <cfRule type="cellIs" dxfId="306" priority="461" stopIfTrue="1" operator="lessThan">
      <formula>0</formula>
    </cfRule>
    <cfRule type="cellIs" dxfId="305" priority="462" stopIfTrue="1" operator="greaterThan">
      <formula>0</formula>
    </cfRule>
  </conditionalFormatting>
  <conditionalFormatting sqref="Q59:R59">
    <cfRule type="cellIs" dxfId="304" priority="458" stopIfTrue="1" operator="lessThan">
      <formula>0</formula>
    </cfRule>
    <cfRule type="cellIs" dxfId="303" priority="459" stopIfTrue="1" operator="greaterThan">
      <formula>0</formula>
    </cfRule>
  </conditionalFormatting>
  <conditionalFormatting sqref="Q59:R59">
    <cfRule type="cellIs" dxfId="302" priority="455" stopIfTrue="1" operator="lessThan">
      <formula>0</formula>
    </cfRule>
    <cfRule type="cellIs" dxfId="301" priority="456" stopIfTrue="1" operator="greaterThan">
      <formula>0</formula>
    </cfRule>
  </conditionalFormatting>
  <conditionalFormatting sqref="Q59:R59">
    <cfRule type="cellIs" dxfId="300" priority="452" stopIfTrue="1" operator="lessThan">
      <formula>0</formula>
    </cfRule>
    <cfRule type="cellIs" dxfId="299" priority="453" stopIfTrue="1" operator="greaterThan">
      <formula>0</formula>
    </cfRule>
  </conditionalFormatting>
  <conditionalFormatting sqref="Q59:R59">
    <cfRule type="cellIs" dxfId="298" priority="449" stopIfTrue="1" operator="lessThan">
      <formula>0</formula>
    </cfRule>
    <cfRule type="cellIs" dxfId="297" priority="450" stopIfTrue="1" operator="greaterThan">
      <formula>0</formula>
    </cfRule>
  </conditionalFormatting>
  <conditionalFormatting sqref="Q59:R59">
    <cfRule type="cellIs" dxfId="296" priority="446" stopIfTrue="1" operator="lessThan">
      <formula>0</formula>
    </cfRule>
    <cfRule type="cellIs" dxfId="295" priority="447" stopIfTrue="1" operator="greaterThan">
      <formula>0</formula>
    </cfRule>
  </conditionalFormatting>
  <conditionalFormatting sqref="Q59:R59">
    <cfRule type="cellIs" dxfId="294" priority="443" stopIfTrue="1" operator="lessThan">
      <formula>0</formula>
    </cfRule>
    <cfRule type="cellIs" dxfId="293" priority="444" stopIfTrue="1" operator="greaterThan">
      <formula>0</formula>
    </cfRule>
  </conditionalFormatting>
  <conditionalFormatting sqref="Q59:R59">
    <cfRule type="cellIs" dxfId="292" priority="440" stopIfTrue="1" operator="lessThan">
      <formula>0</formula>
    </cfRule>
    <cfRule type="cellIs" dxfId="291" priority="441" stopIfTrue="1" operator="greaterThan">
      <formula>0</formula>
    </cfRule>
  </conditionalFormatting>
  <conditionalFormatting sqref="Q59:R59">
    <cfRule type="cellIs" dxfId="290" priority="437" stopIfTrue="1" operator="lessThan">
      <formula>0</formula>
    </cfRule>
    <cfRule type="cellIs" dxfId="289" priority="438" stopIfTrue="1" operator="greaterThan">
      <formula>0</formula>
    </cfRule>
  </conditionalFormatting>
  <conditionalFormatting sqref="Q59:R59">
    <cfRule type="cellIs" dxfId="288" priority="434" stopIfTrue="1" operator="lessThan">
      <formula>0</formula>
    </cfRule>
    <cfRule type="cellIs" dxfId="287" priority="435" stopIfTrue="1" operator="greaterThan">
      <formula>0</formula>
    </cfRule>
  </conditionalFormatting>
  <conditionalFormatting sqref="Q59:R59">
    <cfRule type="cellIs" dxfId="286" priority="431" stopIfTrue="1" operator="lessThan">
      <formula>0</formula>
    </cfRule>
    <cfRule type="cellIs" dxfId="285" priority="432" stopIfTrue="1" operator="greaterThan">
      <formula>0</formula>
    </cfRule>
  </conditionalFormatting>
  <conditionalFormatting sqref="Q59:R59">
    <cfRule type="cellIs" dxfId="284" priority="428" stopIfTrue="1" operator="lessThan">
      <formula>0</formula>
    </cfRule>
    <cfRule type="cellIs" dxfId="283" priority="429" stopIfTrue="1" operator="greaterThan">
      <formula>0</formula>
    </cfRule>
  </conditionalFormatting>
  <conditionalFormatting sqref="Q59:R59">
    <cfRule type="cellIs" dxfId="282" priority="425" stopIfTrue="1" operator="lessThan">
      <formula>0</formula>
    </cfRule>
    <cfRule type="cellIs" dxfId="281" priority="426" stopIfTrue="1" operator="greaterThan">
      <formula>0</formula>
    </cfRule>
  </conditionalFormatting>
  <conditionalFormatting sqref="Q59:R59">
    <cfRule type="cellIs" dxfId="280" priority="422" stopIfTrue="1" operator="lessThan">
      <formula>0</formula>
    </cfRule>
    <cfRule type="cellIs" dxfId="279" priority="423" stopIfTrue="1" operator="greaterThan">
      <formula>0</formula>
    </cfRule>
  </conditionalFormatting>
  <conditionalFormatting sqref="Q59:R59">
    <cfRule type="cellIs" dxfId="278" priority="419" stopIfTrue="1" operator="lessThan">
      <formula>0</formula>
    </cfRule>
    <cfRule type="cellIs" dxfId="277" priority="420" stopIfTrue="1" operator="greaterThan">
      <formula>0</formula>
    </cfRule>
  </conditionalFormatting>
  <conditionalFormatting sqref="Q59:R59">
    <cfRule type="cellIs" dxfId="276" priority="416" stopIfTrue="1" operator="lessThan">
      <formula>0</formula>
    </cfRule>
    <cfRule type="cellIs" dxfId="275" priority="417" stopIfTrue="1" operator="greaterThan">
      <formula>0</formula>
    </cfRule>
  </conditionalFormatting>
  <conditionalFormatting sqref="Q59:R59">
    <cfRule type="cellIs" dxfId="274" priority="413" stopIfTrue="1" operator="lessThan">
      <formula>0</formula>
    </cfRule>
    <cfRule type="cellIs" dxfId="273" priority="414" stopIfTrue="1" operator="greaterThan">
      <formula>0</formula>
    </cfRule>
  </conditionalFormatting>
  <conditionalFormatting sqref="Q59:R59">
    <cfRule type="cellIs" dxfId="272" priority="410" stopIfTrue="1" operator="lessThan">
      <formula>0</formula>
    </cfRule>
    <cfRule type="cellIs" dxfId="271" priority="411" stopIfTrue="1" operator="greaterThan">
      <formula>0</formula>
    </cfRule>
  </conditionalFormatting>
  <conditionalFormatting sqref="Q59:R59">
    <cfRule type="cellIs" dxfId="270" priority="407" stopIfTrue="1" operator="lessThan">
      <formula>0</formula>
    </cfRule>
    <cfRule type="cellIs" dxfId="269" priority="408" stopIfTrue="1" operator="greaterThan">
      <formula>0</formula>
    </cfRule>
  </conditionalFormatting>
  <conditionalFormatting sqref="Q59:R59">
    <cfRule type="cellIs" dxfId="268" priority="404" stopIfTrue="1" operator="lessThan">
      <formula>0</formula>
    </cfRule>
    <cfRule type="cellIs" dxfId="267" priority="405" stopIfTrue="1" operator="greaterThan">
      <formula>0</formula>
    </cfRule>
  </conditionalFormatting>
  <conditionalFormatting sqref="Q59:R59">
    <cfRule type="cellIs" dxfId="266" priority="401" stopIfTrue="1" operator="lessThan">
      <formula>0</formula>
    </cfRule>
    <cfRule type="cellIs" dxfId="265" priority="402" stopIfTrue="1" operator="greaterThan">
      <formula>0</formula>
    </cfRule>
  </conditionalFormatting>
  <conditionalFormatting sqref="Q59:R59">
    <cfRule type="cellIs" dxfId="264" priority="398" stopIfTrue="1" operator="lessThan">
      <formula>0</formula>
    </cfRule>
    <cfRule type="cellIs" dxfId="263" priority="399" stopIfTrue="1" operator="greaterThan">
      <formula>0</formula>
    </cfRule>
  </conditionalFormatting>
  <conditionalFormatting sqref="Q59:R59">
    <cfRule type="cellIs" dxfId="262" priority="395" stopIfTrue="1" operator="lessThan">
      <formula>0</formula>
    </cfRule>
    <cfRule type="cellIs" dxfId="261" priority="396" stopIfTrue="1" operator="greaterThan">
      <formula>0</formula>
    </cfRule>
  </conditionalFormatting>
  <conditionalFormatting sqref="Q61:R61">
    <cfRule type="cellIs" dxfId="260" priority="392" stopIfTrue="1" operator="lessThan">
      <formula>0</formula>
    </cfRule>
    <cfRule type="cellIs" dxfId="259" priority="393" stopIfTrue="1" operator="greaterThan">
      <formula>0</formula>
    </cfRule>
  </conditionalFormatting>
  <conditionalFormatting sqref="Q61:R61">
    <cfRule type="cellIs" dxfId="258" priority="389" stopIfTrue="1" operator="lessThan">
      <formula>0</formula>
    </cfRule>
    <cfRule type="cellIs" dxfId="257" priority="390" stopIfTrue="1" operator="greaterThan">
      <formula>0</formula>
    </cfRule>
  </conditionalFormatting>
  <conditionalFormatting sqref="Q61:R61">
    <cfRule type="cellIs" dxfId="256" priority="386" stopIfTrue="1" operator="lessThan">
      <formula>0</formula>
    </cfRule>
    <cfRule type="cellIs" dxfId="255" priority="387" stopIfTrue="1" operator="greaterThan">
      <formula>0</formula>
    </cfRule>
  </conditionalFormatting>
  <conditionalFormatting sqref="Q61:R61">
    <cfRule type="cellIs" dxfId="254" priority="383" stopIfTrue="1" operator="lessThan">
      <formula>0</formula>
    </cfRule>
    <cfRule type="cellIs" dxfId="253" priority="384" stopIfTrue="1" operator="greaterThan">
      <formula>0</formula>
    </cfRule>
  </conditionalFormatting>
  <conditionalFormatting sqref="Q61:R61">
    <cfRule type="cellIs" dxfId="252" priority="380" stopIfTrue="1" operator="lessThan">
      <formula>0</formula>
    </cfRule>
    <cfRule type="cellIs" dxfId="251" priority="381" stopIfTrue="1" operator="greaterThan">
      <formula>0</formula>
    </cfRule>
  </conditionalFormatting>
  <conditionalFormatting sqref="Q61:R61">
    <cfRule type="cellIs" dxfId="250" priority="377" stopIfTrue="1" operator="lessThan">
      <formula>0</formula>
    </cfRule>
    <cfRule type="cellIs" dxfId="249" priority="378" stopIfTrue="1" operator="greaterThan">
      <formula>0</formula>
    </cfRule>
  </conditionalFormatting>
  <conditionalFormatting sqref="Q61:R61">
    <cfRule type="cellIs" dxfId="248" priority="374" stopIfTrue="1" operator="lessThan">
      <formula>0</formula>
    </cfRule>
    <cfRule type="cellIs" dxfId="247" priority="375" stopIfTrue="1" operator="greaterThan">
      <formula>0</formula>
    </cfRule>
  </conditionalFormatting>
  <conditionalFormatting sqref="Q61:R61">
    <cfRule type="cellIs" dxfId="246" priority="371" stopIfTrue="1" operator="lessThan">
      <formula>0</formula>
    </cfRule>
    <cfRule type="cellIs" dxfId="245" priority="372" stopIfTrue="1" operator="greaterThan">
      <formula>0</formula>
    </cfRule>
  </conditionalFormatting>
  <conditionalFormatting sqref="Q61:R61">
    <cfRule type="cellIs" dxfId="244" priority="368" stopIfTrue="1" operator="lessThan">
      <formula>0</formula>
    </cfRule>
    <cfRule type="cellIs" dxfId="243" priority="369" stopIfTrue="1" operator="greaterThan">
      <formula>0</formula>
    </cfRule>
  </conditionalFormatting>
  <conditionalFormatting sqref="Q61:R61">
    <cfRule type="cellIs" dxfId="242" priority="365" stopIfTrue="1" operator="lessThan">
      <formula>0</formula>
    </cfRule>
    <cfRule type="cellIs" dxfId="241" priority="366" stopIfTrue="1" operator="greaterThan">
      <formula>0</formula>
    </cfRule>
  </conditionalFormatting>
  <conditionalFormatting sqref="Q61:R61">
    <cfRule type="cellIs" dxfId="240" priority="362" stopIfTrue="1" operator="lessThan">
      <formula>0</formula>
    </cfRule>
    <cfRule type="cellIs" dxfId="239" priority="363" stopIfTrue="1" operator="greaterThan">
      <formula>0</formula>
    </cfRule>
  </conditionalFormatting>
  <conditionalFormatting sqref="Q61:R61">
    <cfRule type="cellIs" dxfId="238" priority="359" stopIfTrue="1" operator="lessThan">
      <formula>0</formula>
    </cfRule>
    <cfRule type="cellIs" dxfId="237" priority="360" stopIfTrue="1" operator="greaterThan">
      <formula>0</formula>
    </cfRule>
  </conditionalFormatting>
  <conditionalFormatting sqref="Q61:R61">
    <cfRule type="cellIs" dxfId="236" priority="356" stopIfTrue="1" operator="lessThan">
      <formula>0</formula>
    </cfRule>
    <cfRule type="cellIs" dxfId="235" priority="357" stopIfTrue="1" operator="greaterThan">
      <formula>0</formula>
    </cfRule>
  </conditionalFormatting>
  <conditionalFormatting sqref="Q61:R61">
    <cfRule type="cellIs" dxfId="234" priority="353" stopIfTrue="1" operator="lessThan">
      <formula>0</formula>
    </cfRule>
    <cfRule type="cellIs" dxfId="233" priority="354" stopIfTrue="1" operator="greaterThan">
      <formula>0</formula>
    </cfRule>
  </conditionalFormatting>
  <conditionalFormatting sqref="Q61:R61">
    <cfRule type="cellIs" dxfId="232" priority="350" stopIfTrue="1" operator="lessThan">
      <formula>0</formula>
    </cfRule>
    <cfRule type="cellIs" dxfId="231" priority="351" stopIfTrue="1" operator="greaterThan">
      <formula>0</formula>
    </cfRule>
  </conditionalFormatting>
  <conditionalFormatting sqref="Q61:R61">
    <cfRule type="cellIs" dxfId="230" priority="347" stopIfTrue="1" operator="lessThan">
      <formula>0</formula>
    </cfRule>
    <cfRule type="cellIs" dxfId="229" priority="348" stopIfTrue="1" operator="greaterThan">
      <formula>0</formula>
    </cfRule>
  </conditionalFormatting>
  <conditionalFormatting sqref="Q61:R61">
    <cfRule type="cellIs" dxfId="228" priority="344" stopIfTrue="1" operator="lessThan">
      <formula>0</formula>
    </cfRule>
    <cfRule type="cellIs" dxfId="227" priority="345" stopIfTrue="1" operator="greaterThan">
      <formula>0</formula>
    </cfRule>
  </conditionalFormatting>
  <conditionalFormatting sqref="Q61:R61">
    <cfRule type="cellIs" dxfId="226" priority="341" stopIfTrue="1" operator="lessThan">
      <formula>0</formula>
    </cfRule>
    <cfRule type="cellIs" dxfId="225" priority="342" stopIfTrue="1" operator="greaterThan">
      <formula>0</formula>
    </cfRule>
  </conditionalFormatting>
  <conditionalFormatting sqref="Q61:R61">
    <cfRule type="cellIs" dxfId="224" priority="338" stopIfTrue="1" operator="lessThan">
      <formula>0</formula>
    </cfRule>
    <cfRule type="cellIs" dxfId="223" priority="339" stopIfTrue="1" operator="greaterThan">
      <formula>0</formula>
    </cfRule>
  </conditionalFormatting>
  <conditionalFormatting sqref="Q61:R61">
    <cfRule type="cellIs" dxfId="222" priority="335" stopIfTrue="1" operator="lessThan">
      <formula>0</formula>
    </cfRule>
    <cfRule type="cellIs" dxfId="221" priority="336" stopIfTrue="1" operator="greaterThan">
      <formula>0</formula>
    </cfRule>
  </conditionalFormatting>
  <conditionalFormatting sqref="Q61:R61">
    <cfRule type="cellIs" dxfId="220" priority="332" stopIfTrue="1" operator="lessThan">
      <formula>0</formula>
    </cfRule>
    <cfRule type="cellIs" dxfId="219" priority="333" stopIfTrue="1" operator="greaterThan">
      <formula>0</formula>
    </cfRule>
  </conditionalFormatting>
  <conditionalFormatting sqref="Q61:R61">
    <cfRule type="cellIs" dxfId="218" priority="329" stopIfTrue="1" operator="lessThan">
      <formula>0</formula>
    </cfRule>
    <cfRule type="cellIs" dxfId="217" priority="330" stopIfTrue="1" operator="greaterThan">
      <formula>0</formula>
    </cfRule>
  </conditionalFormatting>
  <conditionalFormatting sqref="Q61:R61">
    <cfRule type="cellIs" dxfId="216" priority="326" stopIfTrue="1" operator="lessThan">
      <formula>0</formula>
    </cfRule>
    <cfRule type="cellIs" dxfId="215" priority="327" stopIfTrue="1" operator="greaterThan">
      <formula>0</formula>
    </cfRule>
  </conditionalFormatting>
  <conditionalFormatting sqref="Q61:R61">
    <cfRule type="cellIs" dxfId="214" priority="323" stopIfTrue="1" operator="lessThan">
      <formula>0</formula>
    </cfRule>
    <cfRule type="cellIs" dxfId="213" priority="324" stopIfTrue="1" operator="greaterThan">
      <formula>0</formula>
    </cfRule>
  </conditionalFormatting>
  <conditionalFormatting sqref="Q61:R61">
    <cfRule type="cellIs" dxfId="212" priority="320" stopIfTrue="1" operator="lessThan">
      <formula>0</formula>
    </cfRule>
    <cfRule type="cellIs" dxfId="211" priority="321" stopIfTrue="1" operator="greaterThan">
      <formula>0</formula>
    </cfRule>
  </conditionalFormatting>
  <conditionalFormatting sqref="Q61:R61">
    <cfRule type="cellIs" dxfId="210" priority="317" stopIfTrue="1" operator="lessThan">
      <formula>0</formula>
    </cfRule>
    <cfRule type="cellIs" dxfId="209" priority="318" stopIfTrue="1" operator="greaterThan">
      <formula>0</formula>
    </cfRule>
  </conditionalFormatting>
  <conditionalFormatting sqref="Q61:R61">
    <cfRule type="cellIs" dxfId="208" priority="314" stopIfTrue="1" operator="lessThan">
      <formula>0</formula>
    </cfRule>
    <cfRule type="cellIs" dxfId="207" priority="315" stopIfTrue="1" operator="greaterThan">
      <formula>0</formula>
    </cfRule>
  </conditionalFormatting>
  <conditionalFormatting sqref="Q61:R61">
    <cfRule type="cellIs" dxfId="206" priority="311" stopIfTrue="1" operator="lessThan">
      <formula>0</formula>
    </cfRule>
    <cfRule type="cellIs" dxfId="205" priority="312" stopIfTrue="1" operator="greaterThan">
      <formula>0</formula>
    </cfRule>
  </conditionalFormatting>
  <conditionalFormatting sqref="Q61:R61">
    <cfRule type="cellIs" dxfId="204" priority="308" stopIfTrue="1" operator="lessThan">
      <formula>0</formula>
    </cfRule>
    <cfRule type="cellIs" dxfId="203" priority="309" stopIfTrue="1" operator="greaterThan">
      <formula>0</formula>
    </cfRule>
  </conditionalFormatting>
  <conditionalFormatting sqref="Q61:R61">
    <cfRule type="cellIs" dxfId="202" priority="305" stopIfTrue="1" operator="lessThan">
      <formula>0</formula>
    </cfRule>
    <cfRule type="cellIs" dxfId="201" priority="306" stopIfTrue="1" operator="greaterThan">
      <formula>0</formula>
    </cfRule>
  </conditionalFormatting>
  <conditionalFormatting sqref="Q61:R61">
    <cfRule type="cellIs" dxfId="200" priority="302" stopIfTrue="1" operator="lessThan">
      <formula>0</formula>
    </cfRule>
    <cfRule type="cellIs" dxfId="199" priority="303" stopIfTrue="1" operator="greaterThan">
      <formula>0</formula>
    </cfRule>
  </conditionalFormatting>
  <conditionalFormatting sqref="Q61:R61">
    <cfRule type="cellIs" dxfId="198" priority="299" stopIfTrue="1" operator="lessThan">
      <formula>0</formula>
    </cfRule>
    <cfRule type="cellIs" dxfId="197" priority="300" stopIfTrue="1" operator="greaterThan">
      <formula>0</formula>
    </cfRule>
  </conditionalFormatting>
  <conditionalFormatting sqref="Q61:R61">
    <cfRule type="cellIs" dxfId="196" priority="296" stopIfTrue="1" operator="lessThan">
      <formula>0</formula>
    </cfRule>
    <cfRule type="cellIs" dxfId="195" priority="297" stopIfTrue="1" operator="greaterThan">
      <formula>0</formula>
    </cfRule>
  </conditionalFormatting>
  <conditionalFormatting sqref="Q61:R61">
    <cfRule type="cellIs" dxfId="194" priority="293" stopIfTrue="1" operator="lessThan">
      <formula>0</formula>
    </cfRule>
    <cfRule type="cellIs" dxfId="193" priority="294" stopIfTrue="1" operator="greaterThan">
      <formula>0</formula>
    </cfRule>
  </conditionalFormatting>
  <conditionalFormatting sqref="Q61:R61">
    <cfRule type="cellIs" dxfId="192" priority="290" stopIfTrue="1" operator="lessThan">
      <formula>0</formula>
    </cfRule>
    <cfRule type="cellIs" dxfId="191" priority="291" stopIfTrue="1" operator="greaterThan">
      <formula>0</formula>
    </cfRule>
  </conditionalFormatting>
  <conditionalFormatting sqref="Q61:R61">
    <cfRule type="cellIs" dxfId="190" priority="287" stopIfTrue="1" operator="lessThan">
      <formula>0</formula>
    </cfRule>
    <cfRule type="cellIs" dxfId="189" priority="288" stopIfTrue="1" operator="greaterThan">
      <formula>0</formula>
    </cfRule>
  </conditionalFormatting>
  <conditionalFormatting sqref="Q61:R61">
    <cfRule type="cellIs" dxfId="188" priority="284" stopIfTrue="1" operator="lessThan">
      <formula>0</formula>
    </cfRule>
    <cfRule type="cellIs" dxfId="187" priority="285" stopIfTrue="1" operator="greaterThan">
      <formula>0</formula>
    </cfRule>
  </conditionalFormatting>
  <conditionalFormatting sqref="Q61:R61">
    <cfRule type="cellIs" dxfId="186" priority="281" stopIfTrue="1" operator="lessThan">
      <formula>0</formula>
    </cfRule>
    <cfRule type="cellIs" dxfId="185" priority="282" stopIfTrue="1" operator="greaterThan">
      <formula>0</formula>
    </cfRule>
  </conditionalFormatting>
  <conditionalFormatting sqref="Q61:R61">
    <cfRule type="cellIs" dxfId="184" priority="278" stopIfTrue="1" operator="lessThan">
      <formula>0</formula>
    </cfRule>
    <cfRule type="cellIs" dxfId="183" priority="279" stopIfTrue="1" operator="greaterThan">
      <formula>0</formula>
    </cfRule>
  </conditionalFormatting>
  <conditionalFormatting sqref="Q61:R61">
    <cfRule type="cellIs" dxfId="182" priority="275" stopIfTrue="1" operator="lessThan">
      <formula>0</formula>
    </cfRule>
    <cfRule type="cellIs" dxfId="181" priority="276" stopIfTrue="1" operator="greaterThan">
      <formula>0</formula>
    </cfRule>
  </conditionalFormatting>
  <conditionalFormatting sqref="Q61:R61">
    <cfRule type="cellIs" dxfId="180" priority="272" stopIfTrue="1" operator="lessThan">
      <formula>0</formula>
    </cfRule>
    <cfRule type="cellIs" dxfId="179" priority="273" stopIfTrue="1" operator="greaterThan">
      <formula>0</formula>
    </cfRule>
  </conditionalFormatting>
  <conditionalFormatting sqref="Q61:R61">
    <cfRule type="cellIs" dxfId="178" priority="269" stopIfTrue="1" operator="lessThan">
      <formula>0</formula>
    </cfRule>
    <cfRule type="cellIs" dxfId="177" priority="270" stopIfTrue="1" operator="greaterThan">
      <formula>0</formula>
    </cfRule>
  </conditionalFormatting>
  <conditionalFormatting sqref="Q63:R63">
    <cfRule type="cellIs" dxfId="176" priority="266" stopIfTrue="1" operator="lessThan">
      <formula>0</formula>
    </cfRule>
    <cfRule type="cellIs" dxfId="175" priority="267" stopIfTrue="1" operator="greaterThan">
      <formula>0</formula>
    </cfRule>
  </conditionalFormatting>
  <conditionalFormatting sqref="Q63:R63">
    <cfRule type="cellIs" dxfId="174" priority="263" stopIfTrue="1" operator="lessThan">
      <formula>0</formula>
    </cfRule>
    <cfRule type="cellIs" dxfId="173" priority="264" stopIfTrue="1" operator="greaterThan">
      <formula>0</formula>
    </cfRule>
  </conditionalFormatting>
  <conditionalFormatting sqref="Q63:R63">
    <cfRule type="cellIs" dxfId="172" priority="260" stopIfTrue="1" operator="lessThan">
      <formula>0</formula>
    </cfRule>
    <cfRule type="cellIs" dxfId="171" priority="261" stopIfTrue="1" operator="greaterThan">
      <formula>0</formula>
    </cfRule>
  </conditionalFormatting>
  <conditionalFormatting sqref="Q63:R63">
    <cfRule type="cellIs" dxfId="170" priority="257" stopIfTrue="1" operator="lessThan">
      <formula>0</formula>
    </cfRule>
    <cfRule type="cellIs" dxfId="169" priority="258" stopIfTrue="1" operator="greaterThan">
      <formula>0</formula>
    </cfRule>
  </conditionalFormatting>
  <conditionalFormatting sqref="Q63:R63">
    <cfRule type="cellIs" dxfId="168" priority="254" stopIfTrue="1" operator="lessThan">
      <formula>0</formula>
    </cfRule>
    <cfRule type="cellIs" dxfId="167" priority="255" stopIfTrue="1" operator="greaterThan">
      <formula>0</formula>
    </cfRule>
  </conditionalFormatting>
  <conditionalFormatting sqref="Q63:R63">
    <cfRule type="cellIs" dxfId="166" priority="251" stopIfTrue="1" operator="lessThan">
      <formula>0</formula>
    </cfRule>
    <cfRule type="cellIs" dxfId="165" priority="252" stopIfTrue="1" operator="greaterThan">
      <formula>0</formula>
    </cfRule>
  </conditionalFormatting>
  <conditionalFormatting sqref="Q63:R63">
    <cfRule type="cellIs" dxfId="164" priority="248" stopIfTrue="1" operator="lessThan">
      <formula>0</formula>
    </cfRule>
    <cfRule type="cellIs" dxfId="163" priority="249" stopIfTrue="1" operator="greaterThan">
      <formula>0</formula>
    </cfRule>
  </conditionalFormatting>
  <conditionalFormatting sqref="Q63:R63">
    <cfRule type="cellIs" dxfId="162" priority="245" stopIfTrue="1" operator="lessThan">
      <formula>0</formula>
    </cfRule>
    <cfRule type="cellIs" dxfId="161" priority="246" stopIfTrue="1" operator="greaterThan">
      <formula>0</formula>
    </cfRule>
  </conditionalFormatting>
  <conditionalFormatting sqref="Q63:R63">
    <cfRule type="cellIs" dxfId="160" priority="242" stopIfTrue="1" operator="lessThan">
      <formula>0</formula>
    </cfRule>
    <cfRule type="cellIs" dxfId="159" priority="243" stopIfTrue="1" operator="greaterThan">
      <formula>0</formula>
    </cfRule>
  </conditionalFormatting>
  <conditionalFormatting sqref="Q63:R63">
    <cfRule type="cellIs" dxfId="158" priority="239" stopIfTrue="1" operator="lessThan">
      <formula>0</formula>
    </cfRule>
    <cfRule type="cellIs" dxfId="157" priority="240" stopIfTrue="1" operator="greaterThan">
      <formula>0</formula>
    </cfRule>
  </conditionalFormatting>
  <conditionalFormatting sqref="Q63:R63">
    <cfRule type="cellIs" dxfId="156" priority="236" stopIfTrue="1" operator="lessThan">
      <formula>0</formula>
    </cfRule>
    <cfRule type="cellIs" dxfId="155" priority="237" stopIfTrue="1" operator="greaterThan">
      <formula>0</formula>
    </cfRule>
  </conditionalFormatting>
  <conditionalFormatting sqref="Q63:R63">
    <cfRule type="cellIs" dxfId="154" priority="233" stopIfTrue="1" operator="lessThan">
      <formula>0</formula>
    </cfRule>
    <cfRule type="cellIs" dxfId="153" priority="234" stopIfTrue="1" operator="greaterThan">
      <formula>0</formula>
    </cfRule>
  </conditionalFormatting>
  <conditionalFormatting sqref="Q63:R63">
    <cfRule type="cellIs" dxfId="152" priority="230" stopIfTrue="1" operator="lessThan">
      <formula>0</formula>
    </cfRule>
    <cfRule type="cellIs" dxfId="151" priority="231" stopIfTrue="1" operator="greaterThan">
      <formula>0</formula>
    </cfRule>
  </conditionalFormatting>
  <conditionalFormatting sqref="Q63:R63">
    <cfRule type="cellIs" dxfId="150" priority="227" stopIfTrue="1" operator="lessThan">
      <formula>0</formula>
    </cfRule>
    <cfRule type="cellIs" dxfId="149" priority="228" stopIfTrue="1" operator="greaterThan">
      <formula>0</formula>
    </cfRule>
  </conditionalFormatting>
  <conditionalFormatting sqref="Q63:R63">
    <cfRule type="cellIs" dxfId="148" priority="224" stopIfTrue="1" operator="lessThan">
      <formula>0</formula>
    </cfRule>
    <cfRule type="cellIs" dxfId="147" priority="225" stopIfTrue="1" operator="greaterThan">
      <formula>0</formula>
    </cfRule>
  </conditionalFormatting>
  <conditionalFormatting sqref="Q63:R63">
    <cfRule type="cellIs" dxfId="146" priority="221" stopIfTrue="1" operator="lessThan">
      <formula>0</formula>
    </cfRule>
    <cfRule type="cellIs" dxfId="145" priority="222" stopIfTrue="1" operator="greaterThan">
      <formula>0</formula>
    </cfRule>
  </conditionalFormatting>
  <conditionalFormatting sqref="Q63:R63">
    <cfRule type="cellIs" dxfId="144" priority="218" stopIfTrue="1" operator="lessThan">
      <formula>0</formula>
    </cfRule>
    <cfRule type="cellIs" dxfId="143" priority="219" stopIfTrue="1" operator="greaterThan">
      <formula>0</formula>
    </cfRule>
  </conditionalFormatting>
  <conditionalFormatting sqref="Q63:R63">
    <cfRule type="cellIs" dxfId="142" priority="215" stopIfTrue="1" operator="lessThan">
      <formula>0</formula>
    </cfRule>
    <cfRule type="cellIs" dxfId="141" priority="216" stopIfTrue="1" operator="greaterThan">
      <formula>0</formula>
    </cfRule>
  </conditionalFormatting>
  <conditionalFormatting sqref="Q63:R63">
    <cfRule type="cellIs" dxfId="140" priority="212" stopIfTrue="1" operator="lessThan">
      <formula>0</formula>
    </cfRule>
    <cfRule type="cellIs" dxfId="139" priority="213" stopIfTrue="1" operator="greaterThan">
      <formula>0</formula>
    </cfRule>
  </conditionalFormatting>
  <conditionalFormatting sqref="Q63:R63">
    <cfRule type="cellIs" dxfId="138" priority="209" stopIfTrue="1" operator="lessThan">
      <formula>0</formula>
    </cfRule>
    <cfRule type="cellIs" dxfId="137" priority="210" stopIfTrue="1" operator="greaterThan">
      <formula>0</formula>
    </cfRule>
  </conditionalFormatting>
  <conditionalFormatting sqref="Q63:R63">
    <cfRule type="cellIs" dxfId="136" priority="206" stopIfTrue="1" operator="lessThan">
      <formula>0</formula>
    </cfRule>
    <cfRule type="cellIs" dxfId="135" priority="207" stopIfTrue="1" operator="greaterThan">
      <formula>0</formula>
    </cfRule>
  </conditionalFormatting>
  <conditionalFormatting sqref="Q63:R63">
    <cfRule type="cellIs" dxfId="134" priority="203" stopIfTrue="1" operator="lessThan">
      <formula>0</formula>
    </cfRule>
    <cfRule type="cellIs" dxfId="133" priority="204" stopIfTrue="1" operator="greaterThan">
      <formula>0</formula>
    </cfRule>
  </conditionalFormatting>
  <conditionalFormatting sqref="Q63:R63">
    <cfRule type="cellIs" dxfId="132" priority="200" stopIfTrue="1" operator="lessThan">
      <formula>0</formula>
    </cfRule>
    <cfRule type="cellIs" dxfId="131" priority="201" stopIfTrue="1" operator="greaterThan">
      <formula>0</formula>
    </cfRule>
  </conditionalFormatting>
  <conditionalFormatting sqref="Q63:R63">
    <cfRule type="cellIs" dxfId="130" priority="197" stopIfTrue="1" operator="lessThan">
      <formula>0</formula>
    </cfRule>
    <cfRule type="cellIs" dxfId="129" priority="198" stopIfTrue="1" operator="greaterThan">
      <formula>0</formula>
    </cfRule>
  </conditionalFormatting>
  <conditionalFormatting sqref="Q63:R63">
    <cfRule type="cellIs" dxfId="128" priority="194" stopIfTrue="1" operator="lessThan">
      <formula>0</formula>
    </cfRule>
    <cfRule type="cellIs" dxfId="127" priority="195" stopIfTrue="1" operator="greaterThan">
      <formula>0</formula>
    </cfRule>
  </conditionalFormatting>
  <conditionalFormatting sqref="Q63:R63">
    <cfRule type="cellIs" dxfId="126" priority="191" stopIfTrue="1" operator="lessThan">
      <formula>0</formula>
    </cfRule>
    <cfRule type="cellIs" dxfId="125" priority="192" stopIfTrue="1" operator="greaterThan">
      <formula>0</formula>
    </cfRule>
  </conditionalFormatting>
  <conditionalFormatting sqref="Q63:R63">
    <cfRule type="cellIs" dxfId="124" priority="188" stopIfTrue="1" operator="lessThan">
      <formula>0</formula>
    </cfRule>
    <cfRule type="cellIs" dxfId="123" priority="189" stopIfTrue="1" operator="greaterThan">
      <formula>0</formula>
    </cfRule>
  </conditionalFormatting>
  <conditionalFormatting sqref="Q63:R63">
    <cfRule type="cellIs" dxfId="122" priority="185" stopIfTrue="1" operator="lessThan">
      <formula>0</formula>
    </cfRule>
    <cfRule type="cellIs" dxfId="121" priority="186" stopIfTrue="1" operator="greaterThan">
      <formula>0</formula>
    </cfRule>
  </conditionalFormatting>
  <conditionalFormatting sqref="Q63:R63">
    <cfRule type="cellIs" dxfId="120" priority="182" stopIfTrue="1" operator="lessThan">
      <formula>0</formula>
    </cfRule>
    <cfRule type="cellIs" dxfId="119" priority="183" stopIfTrue="1" operator="greaterThan">
      <formula>0</formula>
    </cfRule>
  </conditionalFormatting>
  <conditionalFormatting sqref="Q63:R63">
    <cfRule type="cellIs" dxfId="118" priority="179" stopIfTrue="1" operator="lessThan">
      <formula>0</formula>
    </cfRule>
    <cfRule type="cellIs" dxfId="117" priority="180" stopIfTrue="1" operator="greaterThan">
      <formula>0</formula>
    </cfRule>
  </conditionalFormatting>
  <conditionalFormatting sqref="Q63:R63">
    <cfRule type="cellIs" dxfId="116" priority="176" stopIfTrue="1" operator="lessThan">
      <formula>0</formula>
    </cfRule>
    <cfRule type="cellIs" dxfId="115" priority="177" stopIfTrue="1" operator="greaterThan">
      <formula>0</formula>
    </cfRule>
  </conditionalFormatting>
  <conditionalFormatting sqref="Q63:R63">
    <cfRule type="cellIs" dxfId="114" priority="173" stopIfTrue="1" operator="lessThan">
      <formula>0</formula>
    </cfRule>
    <cfRule type="cellIs" dxfId="113" priority="174" stopIfTrue="1" operator="greaterThan">
      <formula>0</formula>
    </cfRule>
  </conditionalFormatting>
  <conditionalFormatting sqref="Q63:R63">
    <cfRule type="cellIs" dxfId="112" priority="170" stopIfTrue="1" operator="lessThan">
      <formula>0</formula>
    </cfRule>
    <cfRule type="cellIs" dxfId="111" priority="171" stopIfTrue="1" operator="greaterThan">
      <formula>0</formula>
    </cfRule>
  </conditionalFormatting>
  <conditionalFormatting sqref="Q63:R63">
    <cfRule type="cellIs" dxfId="110" priority="167" stopIfTrue="1" operator="lessThan">
      <formula>0</formula>
    </cfRule>
    <cfRule type="cellIs" dxfId="109" priority="168" stopIfTrue="1" operator="greaterThan">
      <formula>0</formula>
    </cfRule>
  </conditionalFormatting>
  <conditionalFormatting sqref="Q63:R63">
    <cfRule type="cellIs" dxfId="108" priority="164" stopIfTrue="1" operator="lessThan">
      <formula>0</formula>
    </cfRule>
    <cfRule type="cellIs" dxfId="107" priority="165" stopIfTrue="1" operator="greaterThan">
      <formula>0</formula>
    </cfRule>
  </conditionalFormatting>
  <conditionalFormatting sqref="Q63:R63">
    <cfRule type="cellIs" dxfId="106" priority="161" stopIfTrue="1" operator="lessThan">
      <formula>0</formula>
    </cfRule>
    <cfRule type="cellIs" dxfId="105" priority="162" stopIfTrue="1" operator="greaterThan">
      <formula>0</formula>
    </cfRule>
  </conditionalFormatting>
  <conditionalFormatting sqref="Q63:R63">
    <cfRule type="cellIs" dxfId="104" priority="158" stopIfTrue="1" operator="lessThan">
      <formula>0</formula>
    </cfRule>
    <cfRule type="cellIs" dxfId="103" priority="159" stopIfTrue="1" operator="greaterThan">
      <formula>0</formula>
    </cfRule>
  </conditionalFormatting>
  <conditionalFormatting sqref="Q63:R63">
    <cfRule type="cellIs" dxfId="102" priority="155" stopIfTrue="1" operator="lessThan">
      <formula>0</formula>
    </cfRule>
    <cfRule type="cellIs" dxfId="101" priority="156" stopIfTrue="1" operator="greaterThan">
      <formula>0</formula>
    </cfRule>
  </conditionalFormatting>
  <conditionalFormatting sqref="Q63:R63">
    <cfRule type="cellIs" dxfId="100" priority="152" stopIfTrue="1" operator="lessThan">
      <formula>0</formula>
    </cfRule>
    <cfRule type="cellIs" dxfId="99" priority="153" stopIfTrue="1" operator="greaterThan">
      <formula>0</formula>
    </cfRule>
  </conditionalFormatting>
  <conditionalFormatting sqref="Q63:R63">
    <cfRule type="cellIs" dxfId="98" priority="149" stopIfTrue="1" operator="lessThan">
      <formula>0</formula>
    </cfRule>
    <cfRule type="cellIs" dxfId="97" priority="150" stopIfTrue="1" operator="greaterThan">
      <formula>0</formula>
    </cfRule>
  </conditionalFormatting>
  <conditionalFormatting sqref="Q63:R63">
    <cfRule type="cellIs" dxfId="96" priority="146" stopIfTrue="1" operator="lessThan">
      <formula>0</formula>
    </cfRule>
    <cfRule type="cellIs" dxfId="95" priority="147" stopIfTrue="1" operator="greaterThan">
      <formula>0</formula>
    </cfRule>
  </conditionalFormatting>
  <conditionalFormatting sqref="Q63:R63">
    <cfRule type="cellIs" dxfId="94" priority="143" stopIfTrue="1" operator="lessThan">
      <formula>0</formula>
    </cfRule>
    <cfRule type="cellIs" dxfId="93" priority="144" stopIfTrue="1" operator="greaterThan">
      <formula>0</formula>
    </cfRule>
  </conditionalFormatting>
  <conditionalFormatting sqref="Q65:R65">
    <cfRule type="cellIs" dxfId="92" priority="140" stopIfTrue="1" operator="lessThan">
      <formula>0</formula>
    </cfRule>
    <cfRule type="cellIs" dxfId="91" priority="141" stopIfTrue="1" operator="greaterThan">
      <formula>0</formula>
    </cfRule>
  </conditionalFormatting>
  <conditionalFormatting sqref="Q65:R65">
    <cfRule type="cellIs" dxfId="90" priority="137" stopIfTrue="1" operator="lessThan">
      <formula>0</formula>
    </cfRule>
    <cfRule type="cellIs" dxfId="89" priority="138" stopIfTrue="1" operator="greaterThan">
      <formula>0</formula>
    </cfRule>
  </conditionalFormatting>
  <conditionalFormatting sqref="Q65:R65">
    <cfRule type="cellIs" dxfId="88" priority="134" stopIfTrue="1" operator="lessThan">
      <formula>0</formula>
    </cfRule>
    <cfRule type="cellIs" dxfId="87" priority="135" stopIfTrue="1" operator="greaterThan">
      <formula>0</formula>
    </cfRule>
  </conditionalFormatting>
  <conditionalFormatting sqref="Q65:R65">
    <cfRule type="cellIs" dxfId="86" priority="131" stopIfTrue="1" operator="lessThan">
      <formula>0</formula>
    </cfRule>
    <cfRule type="cellIs" dxfId="85" priority="132" stopIfTrue="1" operator="greaterThan">
      <formula>0</formula>
    </cfRule>
  </conditionalFormatting>
  <conditionalFormatting sqref="Q65:R65">
    <cfRule type="cellIs" dxfId="84" priority="128" stopIfTrue="1" operator="lessThan">
      <formula>0</formula>
    </cfRule>
    <cfRule type="cellIs" dxfId="83" priority="129" stopIfTrue="1" operator="greaterThan">
      <formula>0</formula>
    </cfRule>
  </conditionalFormatting>
  <conditionalFormatting sqref="Q65:R65">
    <cfRule type="cellIs" dxfId="82" priority="125" stopIfTrue="1" operator="lessThan">
      <formula>0</formula>
    </cfRule>
    <cfRule type="cellIs" dxfId="81" priority="126" stopIfTrue="1" operator="greaterThan">
      <formula>0</formula>
    </cfRule>
  </conditionalFormatting>
  <conditionalFormatting sqref="Q65:R65">
    <cfRule type="cellIs" dxfId="80" priority="122" stopIfTrue="1" operator="lessThan">
      <formula>0</formula>
    </cfRule>
    <cfRule type="cellIs" dxfId="79" priority="123" stopIfTrue="1" operator="greaterThan">
      <formula>0</formula>
    </cfRule>
  </conditionalFormatting>
  <conditionalFormatting sqref="Q65:R65">
    <cfRule type="cellIs" dxfId="78" priority="119" stopIfTrue="1" operator="lessThan">
      <formula>0</formula>
    </cfRule>
    <cfRule type="cellIs" dxfId="77" priority="120" stopIfTrue="1" operator="greaterThan">
      <formula>0</formula>
    </cfRule>
  </conditionalFormatting>
  <conditionalFormatting sqref="Q65:R65">
    <cfRule type="cellIs" dxfId="76" priority="116" stopIfTrue="1" operator="lessThan">
      <formula>0</formula>
    </cfRule>
    <cfRule type="cellIs" dxfId="75" priority="117" stopIfTrue="1" operator="greaterThan">
      <formula>0</formula>
    </cfRule>
  </conditionalFormatting>
  <conditionalFormatting sqref="Q65:R65">
    <cfRule type="cellIs" dxfId="74" priority="113" stopIfTrue="1" operator="lessThan">
      <formula>0</formula>
    </cfRule>
    <cfRule type="cellIs" dxfId="73" priority="114" stopIfTrue="1" operator="greaterThan">
      <formula>0</formula>
    </cfRule>
  </conditionalFormatting>
  <conditionalFormatting sqref="Q65:R65">
    <cfRule type="cellIs" dxfId="72" priority="110" stopIfTrue="1" operator="lessThan">
      <formula>0</formula>
    </cfRule>
    <cfRule type="cellIs" dxfId="71" priority="111" stopIfTrue="1" operator="greaterThan">
      <formula>0</formula>
    </cfRule>
  </conditionalFormatting>
  <conditionalFormatting sqref="Q65:R65">
    <cfRule type="cellIs" dxfId="70" priority="107" stopIfTrue="1" operator="lessThan">
      <formula>0</formula>
    </cfRule>
    <cfRule type="cellIs" dxfId="69" priority="108" stopIfTrue="1" operator="greaterThan">
      <formula>0</formula>
    </cfRule>
  </conditionalFormatting>
  <conditionalFormatting sqref="Q65:R65">
    <cfRule type="cellIs" dxfId="68" priority="104" stopIfTrue="1" operator="lessThan">
      <formula>0</formula>
    </cfRule>
    <cfRule type="cellIs" dxfId="67" priority="105" stopIfTrue="1" operator="greaterThan">
      <formula>0</formula>
    </cfRule>
  </conditionalFormatting>
  <conditionalFormatting sqref="Q65:R65">
    <cfRule type="cellIs" dxfId="66" priority="101" stopIfTrue="1" operator="lessThan">
      <formula>0</formula>
    </cfRule>
    <cfRule type="cellIs" dxfId="65" priority="102" stopIfTrue="1" operator="greaterThan">
      <formula>0</formula>
    </cfRule>
  </conditionalFormatting>
  <conditionalFormatting sqref="Q65:R65">
    <cfRule type="cellIs" dxfId="64" priority="98" stopIfTrue="1" operator="lessThan">
      <formula>0</formula>
    </cfRule>
    <cfRule type="cellIs" dxfId="63" priority="99" stopIfTrue="1" operator="greaterThan">
      <formula>0</formula>
    </cfRule>
  </conditionalFormatting>
  <conditionalFormatting sqref="Q65:R65">
    <cfRule type="cellIs" dxfId="62" priority="95" stopIfTrue="1" operator="lessThan">
      <formula>0</formula>
    </cfRule>
    <cfRule type="cellIs" dxfId="61" priority="96" stopIfTrue="1" operator="greaterThan">
      <formula>0</formula>
    </cfRule>
  </conditionalFormatting>
  <conditionalFormatting sqref="Q65:R65">
    <cfRule type="cellIs" dxfId="60" priority="92" stopIfTrue="1" operator="lessThan">
      <formula>0</formula>
    </cfRule>
    <cfRule type="cellIs" dxfId="59" priority="93" stopIfTrue="1" operator="greaterThan">
      <formula>0</formula>
    </cfRule>
  </conditionalFormatting>
  <conditionalFormatting sqref="Q65:R65">
    <cfRule type="cellIs" dxfId="58" priority="89" stopIfTrue="1" operator="lessThan">
      <formula>0</formula>
    </cfRule>
    <cfRule type="cellIs" dxfId="57" priority="90" stopIfTrue="1" operator="greaterThan">
      <formula>0</formula>
    </cfRule>
  </conditionalFormatting>
  <conditionalFormatting sqref="Q65:R65">
    <cfRule type="cellIs" dxfId="56" priority="86" stopIfTrue="1" operator="lessThan">
      <formula>0</formula>
    </cfRule>
    <cfRule type="cellIs" dxfId="55" priority="87" stopIfTrue="1" operator="greaterThan">
      <formula>0</formula>
    </cfRule>
  </conditionalFormatting>
  <conditionalFormatting sqref="Q65:R65">
    <cfRule type="cellIs" dxfId="54" priority="83" stopIfTrue="1" operator="lessThan">
      <formula>0</formula>
    </cfRule>
    <cfRule type="cellIs" dxfId="53" priority="84" stopIfTrue="1" operator="greaterThan">
      <formula>0</formula>
    </cfRule>
  </conditionalFormatting>
  <conditionalFormatting sqref="Q65:R65">
    <cfRule type="cellIs" dxfId="52" priority="80" stopIfTrue="1" operator="lessThan">
      <formula>0</formula>
    </cfRule>
    <cfRule type="cellIs" dxfId="51" priority="81" stopIfTrue="1" operator="greaterThan">
      <formula>0</formula>
    </cfRule>
  </conditionalFormatting>
  <conditionalFormatting sqref="Q65:R65">
    <cfRule type="cellIs" dxfId="50" priority="77" stopIfTrue="1" operator="lessThan">
      <formula>0</formula>
    </cfRule>
    <cfRule type="cellIs" dxfId="49" priority="78" stopIfTrue="1" operator="greaterThan">
      <formula>0</formula>
    </cfRule>
  </conditionalFormatting>
  <conditionalFormatting sqref="Q65:R65">
    <cfRule type="cellIs" dxfId="48" priority="74" stopIfTrue="1" operator="lessThan">
      <formula>0</formula>
    </cfRule>
    <cfRule type="cellIs" dxfId="47" priority="75" stopIfTrue="1" operator="greaterThan">
      <formula>0</formula>
    </cfRule>
  </conditionalFormatting>
  <conditionalFormatting sqref="Q65:R65">
    <cfRule type="cellIs" dxfId="46" priority="71" stopIfTrue="1" operator="lessThan">
      <formula>0</formula>
    </cfRule>
    <cfRule type="cellIs" dxfId="45" priority="72" stopIfTrue="1" operator="greaterThan">
      <formula>0</formula>
    </cfRule>
  </conditionalFormatting>
  <conditionalFormatting sqref="Q65:R65">
    <cfRule type="cellIs" dxfId="44" priority="68" stopIfTrue="1" operator="lessThan">
      <formula>0</formula>
    </cfRule>
    <cfRule type="cellIs" dxfId="43" priority="69" stopIfTrue="1" operator="greaterThan">
      <formula>0</formula>
    </cfRule>
  </conditionalFormatting>
  <conditionalFormatting sqref="Q65:R65">
    <cfRule type="cellIs" dxfId="42" priority="65" stopIfTrue="1" operator="lessThan">
      <formula>0</formula>
    </cfRule>
    <cfRule type="cellIs" dxfId="41" priority="66" stopIfTrue="1" operator="greaterThan">
      <formula>0</formula>
    </cfRule>
  </conditionalFormatting>
  <conditionalFormatting sqref="Q65:R65">
    <cfRule type="cellIs" dxfId="40" priority="62" stopIfTrue="1" operator="lessThan">
      <formula>0</formula>
    </cfRule>
    <cfRule type="cellIs" dxfId="39" priority="63" stopIfTrue="1" operator="greaterThan">
      <formula>0</formula>
    </cfRule>
  </conditionalFormatting>
  <conditionalFormatting sqref="Q65:R65">
    <cfRule type="cellIs" dxfId="38" priority="59" stopIfTrue="1" operator="lessThan">
      <formula>0</formula>
    </cfRule>
    <cfRule type="cellIs" dxfId="37" priority="60" stopIfTrue="1" operator="greaterThan">
      <formula>0</formula>
    </cfRule>
  </conditionalFormatting>
  <conditionalFormatting sqref="Q65:R65">
    <cfRule type="cellIs" dxfId="36" priority="56" stopIfTrue="1" operator="lessThan">
      <formula>0</formula>
    </cfRule>
    <cfRule type="cellIs" dxfId="35" priority="57" stopIfTrue="1" operator="greaterThan">
      <formula>0</formula>
    </cfRule>
  </conditionalFormatting>
  <conditionalFormatting sqref="Q65:R65">
    <cfRule type="cellIs" dxfId="34" priority="53" stopIfTrue="1" operator="lessThan">
      <formula>0</formula>
    </cfRule>
    <cfRule type="cellIs" dxfId="33" priority="54" stopIfTrue="1" operator="greaterThan">
      <formula>0</formula>
    </cfRule>
  </conditionalFormatting>
  <conditionalFormatting sqref="Q65:R65">
    <cfRule type="cellIs" dxfId="32" priority="50" stopIfTrue="1" operator="lessThan">
      <formula>0</formula>
    </cfRule>
    <cfRule type="cellIs" dxfId="31" priority="51" stopIfTrue="1" operator="greaterThan">
      <formula>0</formula>
    </cfRule>
  </conditionalFormatting>
  <conditionalFormatting sqref="Q65:R65">
    <cfRule type="cellIs" dxfId="30" priority="47" stopIfTrue="1" operator="lessThan">
      <formula>0</formula>
    </cfRule>
    <cfRule type="cellIs" dxfId="29" priority="48" stopIfTrue="1" operator="greaterThan">
      <formula>0</formula>
    </cfRule>
  </conditionalFormatting>
  <conditionalFormatting sqref="Q65:R65">
    <cfRule type="cellIs" dxfId="28" priority="44" stopIfTrue="1" operator="lessThan">
      <formula>0</formula>
    </cfRule>
    <cfRule type="cellIs" dxfId="27" priority="45" stopIfTrue="1" operator="greaterThan">
      <formula>0</formula>
    </cfRule>
  </conditionalFormatting>
  <conditionalFormatting sqref="Q65:R65">
    <cfRule type="cellIs" dxfId="26" priority="41" stopIfTrue="1" operator="lessThan">
      <formula>0</formula>
    </cfRule>
    <cfRule type="cellIs" dxfId="25" priority="42" stopIfTrue="1" operator="greaterThan">
      <formula>0</formula>
    </cfRule>
  </conditionalFormatting>
  <conditionalFormatting sqref="Q65:R65">
    <cfRule type="cellIs" dxfId="24" priority="38" stopIfTrue="1" operator="lessThan">
      <formula>0</formula>
    </cfRule>
    <cfRule type="cellIs" dxfId="23" priority="39" stopIfTrue="1" operator="greaterThan">
      <formula>0</formula>
    </cfRule>
  </conditionalFormatting>
  <conditionalFormatting sqref="Q65:R65">
    <cfRule type="cellIs" dxfId="22" priority="35" stopIfTrue="1" operator="lessThan">
      <formula>0</formula>
    </cfRule>
    <cfRule type="cellIs" dxfId="21" priority="36" stopIfTrue="1" operator="greaterThan">
      <formula>0</formula>
    </cfRule>
  </conditionalFormatting>
  <conditionalFormatting sqref="Q65:R65">
    <cfRule type="cellIs" dxfId="20" priority="32" stopIfTrue="1" operator="lessThan">
      <formula>0</formula>
    </cfRule>
    <cfRule type="cellIs" dxfId="19" priority="33" stopIfTrue="1" operator="greaterThan">
      <formula>0</formula>
    </cfRule>
  </conditionalFormatting>
  <conditionalFormatting sqref="Q65:R65">
    <cfRule type="cellIs" dxfId="18" priority="29" stopIfTrue="1" operator="lessThan">
      <formula>0</formula>
    </cfRule>
    <cfRule type="cellIs" dxfId="17" priority="30" stopIfTrue="1" operator="greaterThan">
      <formula>0</formula>
    </cfRule>
  </conditionalFormatting>
  <conditionalFormatting sqref="Q65:R65">
    <cfRule type="cellIs" dxfId="16" priority="26" stopIfTrue="1" operator="lessThan">
      <formula>0</formula>
    </cfRule>
    <cfRule type="cellIs" dxfId="15" priority="27" stopIfTrue="1" operator="greaterThan">
      <formula>0</formula>
    </cfRule>
  </conditionalFormatting>
  <conditionalFormatting sqref="Q65:R65">
    <cfRule type="cellIs" dxfId="14" priority="23" stopIfTrue="1" operator="lessThan">
      <formula>0</formula>
    </cfRule>
    <cfRule type="cellIs" dxfId="13" priority="24" stopIfTrue="1" operator="greaterThan">
      <formula>0</formula>
    </cfRule>
  </conditionalFormatting>
  <conditionalFormatting sqref="Q65:R65">
    <cfRule type="cellIs" dxfId="12" priority="20" stopIfTrue="1" operator="lessThan">
      <formula>0</formula>
    </cfRule>
    <cfRule type="cellIs" dxfId="11" priority="21" stopIfTrue="1" operator="greaterThan">
      <formula>0</formula>
    </cfRule>
  </conditionalFormatting>
  <conditionalFormatting sqref="Q65:R65">
    <cfRule type="cellIs" dxfId="10" priority="17" stopIfTrue="1" operator="lessThan">
      <formula>0</formula>
    </cfRule>
    <cfRule type="cellIs" dxfId="9" priority="18" stopIfTrue="1" operator="greaterThan">
      <formula>0</formula>
    </cfRule>
  </conditionalFormatting>
  <conditionalFormatting sqref="C11">
    <cfRule type="cellIs" dxfId="8" priority="12" operator="equal">
      <formula>"N"</formula>
    </cfRule>
    <cfRule type="cellIs" dxfId="7" priority="13" operator="equal">
      <formula>"Y"</formula>
    </cfRule>
  </conditionalFormatting>
  <conditionalFormatting sqref="H11">
    <cfRule type="cellIs" dxfId="6" priority="11" operator="equal">
      <formula>"q"</formula>
    </cfRule>
  </conditionalFormatting>
  <conditionalFormatting sqref="I7:K7">
    <cfRule type="cellIs" dxfId="5" priority="7" operator="equal">
      <formula>"?"</formula>
    </cfRule>
  </conditionalFormatting>
  <conditionalFormatting sqref="I9:K9">
    <cfRule type="cellIs" dxfId="4" priority="5" operator="equal">
      <formula>"?"</formula>
    </cfRule>
  </conditionalFormatting>
  <conditionalFormatting sqref="I11:K11">
    <cfRule type="cellIs" dxfId="3" priority="4" operator="equal">
      <formula>"?"</formula>
    </cfRule>
  </conditionalFormatting>
  <conditionalFormatting sqref="I11">
    <cfRule type="cellIs" dxfId="2" priority="3" operator="equal">
      <formula>"?"</formula>
    </cfRule>
  </conditionalFormatting>
  <conditionalFormatting sqref="L11:N11">
    <cfRule type="beginsWith" dxfId="1" priority="2" operator="beginsWith" text="NA">
      <formula>LEFT(L11,LEN("NA"))="NA"</formula>
    </cfRule>
  </conditionalFormatting>
  <conditionalFormatting sqref="L11:N11">
    <cfRule type="cellIs" dxfId="0" priority="1" operator="equal">
      <formula>"?"</formula>
    </cfRule>
  </conditionalFormatting>
  <hyperlinks>
    <hyperlink ref="E4" location="Main!A1" display="◄ Back to Main Page"/>
  </hyperlinks>
  <pageMargins left="0.25" right="0.25" top="0.75" bottom="0.75" header="0.3" footer="0.3"/>
  <pageSetup scale="6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90" zoomScaleNormal="90" workbookViewId="0">
      <pane xSplit="8" topLeftCell="I1" activePane="topRight" state="frozen"/>
      <selection activeCell="M33" sqref="M33"/>
      <selection pane="topRight" activeCell="N16" sqref="N16"/>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1"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18" t="str">
        <f>Main!C1</f>
        <v>UNI-PHARMA</v>
      </c>
      <c r="D1" s="418"/>
      <c r="E1" s="418"/>
      <c r="F1" s="418"/>
      <c r="G1" s="418"/>
      <c r="H1" s="418"/>
      <c r="I1" s="260"/>
      <c r="J1" s="251"/>
      <c r="K1" s="246"/>
      <c r="L1" s="260"/>
      <c r="M1" s="251"/>
      <c r="N1" s="251"/>
      <c r="O1" s="247"/>
      <c r="P1" s="263" t="s">
        <v>41</v>
      </c>
      <c r="Q1" s="257">
        <f>IF(COUNTIF(P6:P66,"&gt;0")=0,0%,COUNTIF(P6:P66,"&gt;0")/(COUNTIF(P6:P66,"&lt;=0")+COUNTIF(P6:P66,"&gt;0")))</f>
        <v>0</v>
      </c>
      <c r="R1" s="247"/>
    </row>
    <row r="2" spans="1:19" ht="15.6" customHeight="1" x14ac:dyDescent="0.2">
      <c r="B2" s="237"/>
      <c r="C2" s="243" t="str">
        <f>Main!C2</f>
        <v>ANNUAL PERFORMANCE REPORTING</v>
      </c>
      <c r="D2" s="243"/>
      <c r="E2" s="238"/>
      <c r="F2" s="238"/>
      <c r="G2" s="238"/>
      <c r="H2" s="238"/>
      <c r="I2" s="261" t="s">
        <v>38</v>
      </c>
      <c r="J2" s="252">
        <f>COUNTIF(C6:C66,"Y")+COUNTIF(C6:C66,"N")</f>
        <v>8</v>
      </c>
      <c r="K2" s="248"/>
      <c r="L2" s="261" t="s">
        <v>40</v>
      </c>
      <c r="M2" s="254">
        <f>COUNT(G7,G9,G11,G13,G15,G17,G19,G21,G23,G25,G27,G29,G31,G33,G35,G37,G39,G41,G43,G45,G47,G49,G51,G53,G55,G57,G59,G61,G63,G65)</f>
        <v>8</v>
      </c>
      <c r="N2" s="254"/>
      <c r="O2" s="249"/>
      <c r="P2" s="263" t="s">
        <v>42</v>
      </c>
      <c r="Q2" s="257">
        <f>IF(COUNTIF(Q6:Q66,"&gt;0")=0,0%,COUNTIF(Q6:Q66,"&gt;0")/(COUNTIF(Q6:Q66,"&lt;=0")+COUNTIF(Q6:Q66,"&gt;0")))</f>
        <v>0</v>
      </c>
      <c r="R2" s="301"/>
    </row>
    <row r="3" spans="1:19" ht="15.6" customHeight="1" x14ac:dyDescent="0.2">
      <c r="B3" s="279"/>
      <c r="C3" s="280">
        <v>8</v>
      </c>
      <c r="D3" s="245" t="str">
        <f>Main!C27</f>
        <v>Sales</v>
      </c>
      <c r="E3" s="302"/>
      <c r="F3" s="303"/>
      <c r="G3" s="244"/>
      <c r="H3" s="244"/>
      <c r="I3" s="261" t="s">
        <v>39</v>
      </c>
      <c r="J3" s="252">
        <f>COUNTIF(D6:D66,"Y")</f>
        <v>2</v>
      </c>
      <c r="K3" s="248"/>
      <c r="L3" s="261" t="s">
        <v>36</v>
      </c>
      <c r="M3" s="255">
        <f>IF(ISERROR(COUNTIF(C6:C66,"Y")/(COUNTIF(C6:C66,"Y")+COUNTIF(C6:C66,"N"))),0,COUNTIF(C6:C66,"Y")/(COUNTIF(C6:C66,"Y")+COUNTIF(C6:C66,"N")))</f>
        <v>0.5</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-0.83027042259849548</v>
      </c>
      <c r="R3" s="301"/>
    </row>
    <row r="4" spans="1:19" s="281" customFormat="1" ht="14.45" customHeight="1" x14ac:dyDescent="0.25">
      <c r="B4" s="225"/>
      <c r="C4" s="226"/>
      <c r="D4" s="226"/>
      <c r="E4" s="304" t="s">
        <v>3</v>
      </c>
      <c r="F4" s="305"/>
      <c r="G4" s="305"/>
      <c r="H4" s="305"/>
      <c r="I4" s="262" t="s">
        <v>25</v>
      </c>
      <c r="J4" s="253">
        <f>SUM(R6:R66)</f>
        <v>6</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5.75" customHeight="1" x14ac:dyDescent="0.2">
      <c r="A6" s="283"/>
      <c r="B6" s="233"/>
      <c r="C6" s="398"/>
      <c r="D6" s="399" t="s">
        <v>166</v>
      </c>
      <c r="E6" s="399"/>
      <c r="F6" s="399"/>
      <c r="G6" s="282"/>
      <c r="H6" s="282"/>
      <c r="I6" s="400"/>
      <c r="J6" s="400"/>
      <c r="K6" s="401"/>
      <c r="L6" s="401"/>
      <c r="M6" s="401"/>
      <c r="N6" s="401"/>
      <c r="O6" s="229"/>
      <c r="P6" s="229"/>
      <c r="Q6" s="229"/>
      <c r="R6" s="240"/>
    </row>
    <row r="7" spans="1:19" s="281" customFormat="1" ht="39" customHeight="1" x14ac:dyDescent="0.2">
      <c r="A7" s="283"/>
      <c r="B7" s="286">
        <v>1</v>
      </c>
      <c r="C7" s="311" t="s">
        <v>23</v>
      </c>
      <c r="D7" s="312" t="s">
        <v>23</v>
      </c>
      <c r="E7" s="313" t="s">
        <v>8</v>
      </c>
      <c r="F7" s="314" t="s">
        <v>231</v>
      </c>
      <c r="G7" s="402">
        <v>7.75</v>
      </c>
      <c r="H7" s="316" t="s">
        <v>4</v>
      </c>
      <c r="I7" s="322">
        <f>(I9+I11+I13)/3</f>
        <v>8.5299999999999994</v>
      </c>
      <c r="J7" s="322">
        <v>8.57</v>
      </c>
      <c r="K7" s="322">
        <v>7.60405098720548</v>
      </c>
      <c r="L7" s="322">
        <v>6.74</v>
      </c>
      <c r="M7" s="322"/>
      <c r="N7" s="322">
        <v>6.32</v>
      </c>
      <c r="O7" s="285"/>
      <c r="P7" s="284">
        <f>IF(H7="p",(IF(ISNUMBER(N7),IF(ISNUMBER(G7),(N7-G7)/ABS(G7),"NA"),"NA")),IF(H7="q",(IF(ISNUMBER(L7),IF(ISNUMBER(G7),(G7-N7)/ABS(N7),"NA"),"NA")),"NA"))</f>
        <v>-0.18451612903225803</v>
      </c>
      <c r="Q7" s="287" t="str">
        <f>IF(H7="p",(IF(ISNUMBER(N7),IF(ISNUMBER(M7),(N7-M7)/ABS(M7),"NA"),"NA")),IF(H7="q",(IF(ISNUMBER(N7),IF(ISNUMBER(M7),(M7-N7)/ABS(N7),"NA"),"NA")),"NA"))</f>
        <v>NA</v>
      </c>
      <c r="R7" s="289">
        <f>IF(OR(H7="p",H7="q"),COUNTIF(C7:D7,"Y"),0)</f>
        <v>2</v>
      </c>
      <c r="S7" s="283"/>
    </row>
    <row r="8" spans="1:19" s="281" customFormat="1" ht="18" customHeight="1" x14ac:dyDescent="0.2">
      <c r="A8" s="283"/>
      <c r="B8" s="286"/>
      <c r="C8" s="327"/>
      <c r="D8" s="399" t="s">
        <v>167</v>
      </c>
      <c r="E8" s="399"/>
      <c r="F8" s="399"/>
      <c r="G8" s="403"/>
      <c r="H8" s="282"/>
      <c r="I8" s="401"/>
      <c r="J8" s="401"/>
      <c r="K8" s="401"/>
      <c r="L8" s="322"/>
      <c r="M8" s="322"/>
      <c r="N8" s="404"/>
      <c r="O8" s="229"/>
      <c r="P8" s="229"/>
      <c r="Q8" s="229"/>
      <c r="R8" s="240"/>
    </row>
    <row r="9" spans="1:19" s="281" customFormat="1" ht="31.5" customHeight="1" x14ac:dyDescent="0.2">
      <c r="A9" s="283"/>
      <c r="B9" s="286">
        <v>2</v>
      </c>
      <c r="C9" s="311" t="s">
        <v>23</v>
      </c>
      <c r="D9" s="312" t="s">
        <v>24</v>
      </c>
      <c r="E9" s="313" t="s">
        <v>8</v>
      </c>
      <c r="F9" s="314" t="s">
        <v>232</v>
      </c>
      <c r="G9" s="402">
        <v>8.3000000000000007</v>
      </c>
      <c r="H9" s="316" t="s">
        <v>4</v>
      </c>
      <c r="I9" s="325">
        <v>8.11</v>
      </c>
      <c r="J9" s="325">
        <v>9.99</v>
      </c>
      <c r="K9" s="322">
        <v>8.1260138058346332</v>
      </c>
      <c r="L9" s="322">
        <v>7.69</v>
      </c>
      <c r="M9" s="322"/>
      <c r="N9" s="322">
        <v>6.61</v>
      </c>
      <c r="O9" s="285"/>
      <c r="P9" s="284">
        <f>IF(H9="p",(IF(ISNUMBER(N9),IF(ISNUMBER(G9),(N9-G9)/ABS(G9),"NA"),"NA")),IF(H9="q",(IF(ISNUMBER(L9),IF(ISNUMBER(G9),(G9-N9)/ABS(N9),"NA"),"NA")),"NA"))</f>
        <v>-0.20361445783132534</v>
      </c>
      <c r="Q9" s="287" t="str">
        <f>IF(H9="p",(IF(ISNUMBER(N9),IF(ISNUMBER(M9),(N9-M9)/ABS(M9),"NA"),"NA")),IF(H9="q",(IF(ISNUMBER(N9),IF(ISNUMBER(M9),(M9-N9)/ABS(N9),"NA"),"NA")),"NA"))</f>
        <v>NA</v>
      </c>
      <c r="R9" s="289">
        <f>IF(OR(H9="p",H9="q"),COUNTIF(C9:D9,"Y"),0)</f>
        <v>1</v>
      </c>
      <c r="S9" s="283"/>
    </row>
    <row r="10" spans="1:19" s="281" customFormat="1" ht="18" customHeight="1" x14ac:dyDescent="0.2">
      <c r="A10" s="283"/>
      <c r="B10" s="286"/>
      <c r="C10" s="327"/>
      <c r="D10" s="399" t="s">
        <v>168</v>
      </c>
      <c r="E10" s="399"/>
      <c r="F10" s="399"/>
      <c r="G10" s="403"/>
      <c r="H10" s="282"/>
      <c r="I10" s="401"/>
      <c r="J10" s="401"/>
      <c r="K10" s="401"/>
      <c r="L10" s="322"/>
      <c r="M10" s="322"/>
      <c r="N10" s="404"/>
      <c r="O10" s="229"/>
      <c r="P10" s="229"/>
      <c r="Q10" s="229"/>
      <c r="R10" s="240"/>
    </row>
    <row r="11" spans="1:19" s="281" customFormat="1" ht="30" customHeight="1" x14ac:dyDescent="0.2">
      <c r="A11" s="283"/>
      <c r="B11" s="286">
        <v>3</v>
      </c>
      <c r="C11" s="311" t="s">
        <v>23</v>
      </c>
      <c r="D11" s="312" t="s">
        <v>24</v>
      </c>
      <c r="E11" s="313" t="s">
        <v>8</v>
      </c>
      <c r="F11" s="314" t="s">
        <v>233</v>
      </c>
      <c r="G11" s="402">
        <v>7.2</v>
      </c>
      <c r="H11" s="316" t="s">
        <v>4</v>
      </c>
      <c r="I11" s="322">
        <v>10.02</v>
      </c>
      <c r="J11" s="322">
        <v>5.38</v>
      </c>
      <c r="K11" s="322">
        <v>7.0791757161671276</v>
      </c>
      <c r="L11" s="322">
        <v>5.5</v>
      </c>
      <c r="M11" s="322"/>
      <c r="N11" s="322">
        <v>6.11</v>
      </c>
      <c r="O11" s="285"/>
      <c r="P11" s="284">
        <f>IF(H11="p",(IF(ISNUMBER(N11),IF(ISNUMBER(G11),(N11-G11)/ABS(G11),"NA"),"NA")),IF(H11="q",(IF(ISNUMBER(L11),IF(ISNUMBER(G11),(G11-N11)/ABS(N11),"NA"),"NA")),"NA"))</f>
        <v>-0.15138888888888888</v>
      </c>
      <c r="Q11" s="287" t="str">
        <f>IF(H11="p",(IF(ISNUMBER(N11),IF(ISNUMBER(M11),(N11-M11)/ABS(M11),"NA"),"NA")),IF(H11="q",(IF(ISNUMBER(N11),IF(ISNUMBER(M11),(M11-N11)/ABS(N11),"NA"),"NA")),"NA"))</f>
        <v>NA</v>
      </c>
      <c r="R11" s="289">
        <f>IF(OR(H11="p",H11="q"),COUNTIF(C11:D11,"Y"),0)</f>
        <v>1</v>
      </c>
      <c r="S11" s="283"/>
    </row>
    <row r="12" spans="1:19" s="281" customFormat="1" ht="18" customHeight="1" x14ac:dyDescent="0.2">
      <c r="A12" s="283"/>
      <c r="B12" s="286"/>
      <c r="C12" s="327"/>
      <c r="D12" s="399" t="s">
        <v>169</v>
      </c>
      <c r="E12" s="399"/>
      <c r="F12" s="399"/>
      <c r="G12" s="403"/>
      <c r="H12" s="282"/>
      <c r="I12" s="401"/>
      <c r="J12" s="401"/>
      <c r="K12" s="401"/>
      <c r="L12" s="322"/>
      <c r="M12" s="322"/>
      <c r="N12" s="404"/>
      <c r="O12" s="229"/>
      <c r="P12" s="229"/>
      <c r="Q12" s="229"/>
      <c r="R12" s="240"/>
    </row>
    <row r="13" spans="1:19" s="281" customFormat="1" ht="30" customHeight="1" x14ac:dyDescent="0.2">
      <c r="A13" s="283"/>
      <c r="B13" s="286">
        <v>4</v>
      </c>
      <c r="C13" s="311" t="s">
        <v>23</v>
      </c>
      <c r="D13" s="312" t="s">
        <v>24</v>
      </c>
      <c r="E13" s="313" t="s">
        <v>8</v>
      </c>
      <c r="F13" s="314" t="s">
        <v>234</v>
      </c>
      <c r="G13" s="402">
        <v>6.5</v>
      </c>
      <c r="H13" s="316" t="s">
        <v>4</v>
      </c>
      <c r="I13" s="322">
        <v>7.46</v>
      </c>
      <c r="J13" s="322">
        <v>3.98</v>
      </c>
      <c r="K13" s="322">
        <v>6.3252692522677556</v>
      </c>
      <c r="L13" s="322">
        <v>5.34</v>
      </c>
      <c r="M13" s="322"/>
      <c r="N13" s="322">
        <v>6.22</v>
      </c>
      <c r="O13" s="285"/>
      <c r="P13" s="284">
        <f>IF(H13="p",(IF(ISNUMBER(N13),IF(ISNUMBER(G13),(N13-G13)/ABS(G13),"NA"),"NA")),IF(H13="q",(IF(ISNUMBER(L13),IF(ISNUMBER(G13),(G13-N13)/ABS(N13),"NA"),"NA")),"NA"))</f>
        <v>-4.3076923076923117E-2</v>
      </c>
      <c r="Q13" s="287" t="str">
        <f>IF(H13="p",(IF(ISNUMBER(N13),IF(ISNUMBER(M13),(N13-M13)/ABS(M13),"NA"),"NA")),IF(H13="q",(IF(ISNUMBER(N13),IF(ISNUMBER(M13),(M13-N13)/ABS(N13),"NA"),"NA")),"NA"))</f>
        <v>NA</v>
      </c>
      <c r="R13" s="289">
        <f>IF(OR(H13="p",H13="q"),COUNTIF(C13:D13,"Y"),0)</f>
        <v>1</v>
      </c>
      <c r="S13" s="283"/>
    </row>
    <row r="14" spans="1:19" s="281" customFormat="1" ht="18" customHeight="1" x14ac:dyDescent="0.2">
      <c r="A14" s="283"/>
      <c r="B14" s="286"/>
      <c r="C14" s="327"/>
      <c r="D14" s="399" t="s">
        <v>268</v>
      </c>
      <c r="E14" s="399"/>
      <c r="F14" s="399"/>
      <c r="G14" s="403"/>
      <c r="H14" s="282"/>
      <c r="I14" s="401"/>
      <c r="J14" s="401"/>
      <c r="K14" s="401"/>
      <c r="L14" s="322"/>
      <c r="M14" s="322"/>
      <c r="N14" s="404"/>
      <c r="O14" s="229"/>
      <c r="P14" s="229"/>
      <c r="Q14" s="229"/>
      <c r="R14" s="240"/>
    </row>
    <row r="15" spans="1:19" s="281" customFormat="1" ht="43.5" customHeight="1" x14ac:dyDescent="0.2">
      <c r="A15" s="283"/>
      <c r="B15" s="286">
        <v>5</v>
      </c>
      <c r="C15" s="311" t="s">
        <v>24</v>
      </c>
      <c r="D15" s="312" t="s">
        <v>24</v>
      </c>
      <c r="E15" s="313" t="s">
        <v>8</v>
      </c>
      <c r="F15" s="314" t="s">
        <v>269</v>
      </c>
      <c r="G15" s="402">
        <v>7.8</v>
      </c>
      <c r="H15" s="316" t="s">
        <v>4</v>
      </c>
      <c r="I15" s="322"/>
      <c r="J15" s="322"/>
      <c r="K15" s="322">
        <v>7.77</v>
      </c>
      <c r="L15" s="322">
        <v>6.79</v>
      </c>
      <c r="M15" s="322"/>
      <c r="N15" s="322">
        <v>5.35</v>
      </c>
      <c r="O15" s="285"/>
      <c r="P15" s="284">
        <f>IF(H15="p",(IF(ISNUMBER(N15),IF(ISNUMBER(G15),(N15-G15)/ABS(G15),"NA"),"NA")),IF(H15="q",(IF(ISNUMBER(L15),IF(ISNUMBER(G15),(G15-N15)/ABS(N15),"NA"),"NA")),"NA"))</f>
        <v>-0.31410256410256415</v>
      </c>
      <c r="Q15" s="287" t="str">
        <f>IF(H15="p",(IF(ISNUMBER(N15),IF(ISNUMBER(M15),(N15-M15)/ABS(M15),"NA"),"NA")),IF(H15="q",(IF(ISNUMBER(N15),IF(ISNUMBER(M15),(M15-N15)/ABS(N15),"NA"),"NA")),"NA"))</f>
        <v>NA</v>
      </c>
      <c r="R15" s="289">
        <f>IF(OR(H15="p",H15="q"),COUNTIF(C15:D15,"Y"),0)</f>
        <v>0</v>
      </c>
      <c r="S15" s="283"/>
    </row>
    <row r="16" spans="1:19" s="281" customFormat="1" ht="18" customHeight="1" x14ac:dyDescent="0.2">
      <c r="A16" s="283"/>
      <c r="B16" s="286"/>
      <c r="C16" s="327"/>
      <c r="D16" s="399" t="s">
        <v>170</v>
      </c>
      <c r="E16" s="399"/>
      <c r="F16" s="399"/>
      <c r="G16" s="403"/>
      <c r="H16" s="282"/>
      <c r="I16" s="401"/>
      <c r="J16" s="401"/>
      <c r="K16" s="401"/>
      <c r="L16" s="322"/>
      <c r="M16" s="322"/>
      <c r="N16" s="404"/>
      <c r="O16" s="229"/>
      <c r="P16" s="229"/>
      <c r="Q16" s="229"/>
      <c r="R16" s="240"/>
    </row>
    <row r="17" spans="1:19" s="281" customFormat="1" ht="46.5" customHeight="1" x14ac:dyDescent="0.2">
      <c r="A17" s="283"/>
      <c r="B17" s="286">
        <v>6</v>
      </c>
      <c r="C17" s="311" t="s">
        <v>24</v>
      </c>
      <c r="D17" s="312" t="s">
        <v>23</v>
      </c>
      <c r="E17" s="313" t="s">
        <v>8</v>
      </c>
      <c r="F17" s="314" t="s">
        <v>215</v>
      </c>
      <c r="G17" s="402">
        <v>0.95</v>
      </c>
      <c r="H17" s="316" t="s">
        <v>4</v>
      </c>
      <c r="I17" s="322">
        <v>0.93</v>
      </c>
      <c r="J17" s="326"/>
      <c r="K17" s="326"/>
      <c r="L17" s="322"/>
      <c r="M17" s="322"/>
      <c r="N17" s="322">
        <v>0.89</v>
      </c>
      <c r="O17" s="285"/>
      <c r="P17" s="284">
        <f>IF(H17="p",(IF(ISNUMBER(N17),IF(ISNUMBER(G17),(N17-G17)/ABS(G17),"NA"),"NA")),IF(H17="q",(IF(ISNUMBER(L17),IF(ISNUMBER(G17),(G17-N17)/ABS(N17),"NA"),"NA")),"NA"))</f>
        <v>-6.3157894736842052E-2</v>
      </c>
      <c r="Q17" s="287" t="str">
        <f>IF(H17="p",(IF(ISNUMBER(N17),IF(ISNUMBER(M17),(N17-M17)/ABS(M17),"NA"),"NA")),IF(H17="q",(IF(ISNUMBER(N17),IF(ISNUMBER(M17),(M17-N17)/ABS(N17),"NA"),"NA")),"NA"))</f>
        <v>NA</v>
      </c>
      <c r="R17" s="289">
        <f>IF(OR(H17="p",H17="q"),COUNTIF(C17:D17,"Y"),0)</f>
        <v>1</v>
      </c>
      <c r="S17" s="283"/>
    </row>
    <row r="18" spans="1:19" s="281" customFormat="1" ht="18" customHeight="1" x14ac:dyDescent="0.2">
      <c r="A18" s="283"/>
      <c r="B18" s="233"/>
      <c r="C18" s="327"/>
      <c r="D18" s="399" t="s">
        <v>171</v>
      </c>
      <c r="E18" s="399"/>
      <c r="F18" s="399"/>
      <c r="G18" s="403"/>
      <c r="H18" s="282"/>
      <c r="I18" s="401"/>
      <c r="J18" s="401"/>
      <c r="K18" s="401"/>
      <c r="L18" s="322"/>
      <c r="M18" s="322"/>
      <c r="N18" s="404"/>
      <c r="O18" s="229"/>
      <c r="P18" s="229"/>
      <c r="Q18" s="229"/>
      <c r="R18" s="240"/>
    </row>
    <row r="19" spans="1:19" s="281" customFormat="1" ht="51.75" customHeight="1" x14ac:dyDescent="0.2">
      <c r="A19" s="283"/>
      <c r="B19" s="286">
        <v>7</v>
      </c>
      <c r="C19" s="311" t="s">
        <v>24</v>
      </c>
      <c r="D19" s="312" t="s">
        <v>24</v>
      </c>
      <c r="E19" s="313" t="s">
        <v>8</v>
      </c>
      <c r="F19" s="314" t="s">
        <v>214</v>
      </c>
      <c r="G19" s="405">
        <v>0.95</v>
      </c>
      <c r="H19" s="316" t="s">
        <v>4</v>
      </c>
      <c r="I19" s="322">
        <v>0.92</v>
      </c>
      <c r="J19" s="324"/>
      <c r="K19" s="324"/>
      <c r="L19" s="322"/>
      <c r="M19" s="322"/>
      <c r="N19" s="322">
        <v>0.95</v>
      </c>
      <c r="O19" s="285"/>
      <c r="P19" s="284">
        <f>IF(H19="p",(IF(ISNUMBER(N19),IF(ISNUMBER(G19),(N19-G19)/ABS(G19),"NA"),"NA")),IF(H19="q",(IF(ISNUMBER(L19),IF(ISNUMBER(G19),(G19-N19)/ABS(N19),"NA"),"NA")),"NA"))</f>
        <v>0</v>
      </c>
      <c r="Q19" s="287" t="str">
        <f>IF(H19="p",(IF(ISNUMBER(N19),IF(ISNUMBER(M19),(N19-M19)/ABS(M19),"NA"),"NA")),IF(H19="q",(IF(ISNUMBER(N19),IF(ISNUMBER(M19),(M19-N19)/ABS(N19),"NA"),"NA")),"NA"))</f>
        <v>NA</v>
      </c>
      <c r="R19" s="289">
        <f>IF(OR(H19="p",H19="q"),COUNTIF(C19:D19,"Y"),0)</f>
        <v>0</v>
      </c>
      <c r="S19" s="283"/>
    </row>
    <row r="20" spans="1:19" s="281" customFormat="1" ht="18" customHeight="1" x14ac:dyDescent="0.2">
      <c r="A20" s="283"/>
      <c r="B20" s="233"/>
      <c r="C20" s="327"/>
      <c r="D20" s="399" t="s">
        <v>172</v>
      </c>
      <c r="E20" s="399"/>
      <c r="F20" s="399"/>
      <c r="G20" s="403"/>
      <c r="H20" s="282"/>
      <c r="I20" s="401"/>
      <c r="J20" s="401"/>
      <c r="K20" s="401"/>
      <c r="L20" s="322"/>
      <c r="M20" s="322"/>
      <c r="N20" s="404"/>
      <c r="O20" s="229"/>
      <c r="P20" s="229"/>
      <c r="Q20" s="229"/>
      <c r="R20" s="240"/>
    </row>
    <row r="21" spans="1:19" s="281" customFormat="1" ht="36.75" customHeight="1" x14ac:dyDescent="0.2">
      <c r="A21" s="283"/>
      <c r="B21" s="286">
        <v>8</v>
      </c>
      <c r="C21" s="311" t="s">
        <v>24</v>
      </c>
      <c r="D21" s="312" t="s">
        <v>24</v>
      </c>
      <c r="E21" s="313" t="s">
        <v>8</v>
      </c>
      <c r="F21" s="314" t="s">
        <v>216</v>
      </c>
      <c r="G21" s="402">
        <v>0.95</v>
      </c>
      <c r="H21" s="316" t="s">
        <v>4</v>
      </c>
      <c r="I21" s="322">
        <v>0.90400000000000003</v>
      </c>
      <c r="J21" s="324"/>
      <c r="K21" s="324"/>
      <c r="L21" s="322"/>
      <c r="M21" s="322"/>
      <c r="N21" s="322">
        <v>0.89</v>
      </c>
      <c r="O21" s="285"/>
      <c r="P21" s="284">
        <f>IF(H21="p",(IF(ISNUMBER(N21),IF(ISNUMBER(G21),(N21-G21)/ABS(G21),"NA"),"NA")),IF(H21="q",(IF(ISNUMBER(L21),IF(ISNUMBER(G21),(G21-N21)/ABS(N21),"NA"),"NA")),"NA"))</f>
        <v>-6.3157894736842052E-2</v>
      </c>
      <c r="Q21" s="287" t="str">
        <f>IF(H21="p",(IF(ISNUMBER(N21),IF(ISNUMBER(M21),(N21-M21)/ABS(M21),"NA"),"NA")),IF(H21="q",(IF(ISNUMBER(N21),IF(ISNUMBER(M21),(M21-N21)/ABS(N21),"NA"),"NA")),"NA"))</f>
        <v>NA</v>
      </c>
      <c r="R21" s="289">
        <f>IF(OR(H21="p",H21="q"),COUNTIF(C21:D21,"Y"),0)</f>
        <v>0</v>
      </c>
      <c r="S21" s="283"/>
    </row>
    <row r="22" spans="1:19" s="281" customFormat="1" ht="18"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4"/>
      <c r="J23" s="324"/>
      <c r="K23" s="324"/>
      <c r="L23" s="324"/>
      <c r="M23" s="324"/>
      <c r="N23" s="324"/>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71"/>
      <c r="J25" s="371"/>
      <c r="K25" s="371"/>
      <c r="L25" s="371"/>
      <c r="M25" s="371"/>
      <c r="N25" s="371"/>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406"/>
      <c r="J29" s="406"/>
      <c r="K29" s="406"/>
      <c r="L29" s="406"/>
      <c r="M29" s="406"/>
      <c r="N29" s="406"/>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4"/>
      <c r="J35" s="324"/>
      <c r="K35" s="324"/>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9E53" sqref="C7 D7 D9 C9 C11 D11 D13 C13 C15 D15 D17 C17 C19 D19 D21 C21 M21 N21 N19 M19 M17:N17 M15:N15 M13:N13 M11:N11 M9:N9 M7:N7" name="Περιοχή1" securityDescriptor="O:WDG:WDD:(A;;CC;;;S-1-5-21-1060284298-1004336348-1801674531-1753)"/>
  </protectedRanges>
  <mergeCells count="2">
    <mergeCell ref="C1:H1"/>
    <mergeCell ref="B5:C5"/>
  </mergeCells>
  <conditionalFormatting sqref="P18:Q18 P28:Q28 P38:Q38 P46:Q46 P54:Q54 P62:Q62 P30:Q30 P32:Q32 P34:Q34 P40:Q40 P42:Q42 P48:Q48 P50:Q50 P56:Q56 P58:Q58 P64:Q64">
    <cfRule type="cellIs" dxfId="54956" priority="3719" stopIfTrue="1" operator="lessThan">
      <formula>0</formula>
    </cfRule>
    <cfRule type="cellIs" dxfId="54955" priority="3720" stopIfTrue="1" operator="greaterThan">
      <formula>0</formula>
    </cfRule>
  </conditionalFormatting>
  <conditionalFormatting sqref="I25:N25 I37:N37 I39:N39 I41:N41 I43:N43 I45:N45 I47:N47 I49:N49 I51:N51 I53:N53 I55:N55 I57:N57 I59:N59 I61:N61 I63:N63 I65:N65 I29:N29 I27:N27 I23:N23 I31:N31 I33:N33 I35:N35 I13:K13 I9:K9 I11:K11 I7:K7 I17:K17 I19:K19 I21:K21 K15">
    <cfRule type="cellIs" dxfId="54954" priority="3718" operator="equal">
      <formula>"?"</formula>
    </cfRule>
  </conditionalFormatting>
  <conditionalFormatting sqref="C6:C66">
    <cfRule type="cellIs" dxfId="54953" priority="3716" operator="equal">
      <formula>"N"</formula>
    </cfRule>
    <cfRule type="cellIs" dxfId="54952" priority="3717" operator="equal">
      <formula>"Y"</formula>
    </cfRule>
  </conditionalFormatting>
  <conditionalFormatting sqref="H65 H63 H61 H59 H57 H55 H53 H51 H49 H47 H45 H43 H41 H39 H37 H29 H27 H25 H23 H13 H11 H9 H7 H31 H33 H35 H21 H19 H17">
    <cfRule type="cellIs" dxfId="54951" priority="3715" operator="equal">
      <formula>"q"</formula>
    </cfRule>
  </conditionalFormatting>
  <conditionalFormatting sqref="I35">
    <cfRule type="cellIs" dxfId="54950" priority="3714" operator="equal">
      <formula>"?"</formula>
    </cfRule>
  </conditionalFormatting>
  <conditionalFormatting sqref="C34:C35">
    <cfRule type="cellIs" dxfId="54949" priority="3712" operator="equal">
      <formula>"N"</formula>
    </cfRule>
    <cfRule type="cellIs" dxfId="54948" priority="3713" operator="equal">
      <formula>"Y"</formula>
    </cfRule>
  </conditionalFormatting>
  <conditionalFormatting sqref="H35">
    <cfRule type="cellIs" dxfId="54947" priority="3711" operator="equal">
      <formula>"q"</formula>
    </cfRule>
  </conditionalFormatting>
  <conditionalFormatting sqref="P7:Q7">
    <cfRule type="cellIs" dxfId="54946" priority="3709" stopIfTrue="1" operator="lessThan">
      <formula>0</formula>
    </cfRule>
    <cfRule type="cellIs" dxfId="54945" priority="3710" stopIfTrue="1" operator="greaterThan">
      <formula>0</formula>
    </cfRule>
  </conditionalFormatting>
  <conditionalFormatting sqref="P7:Q7">
    <cfRule type="cellIs" dxfId="54944" priority="3707" stopIfTrue="1" operator="lessThan">
      <formula>0</formula>
    </cfRule>
    <cfRule type="cellIs" dxfId="54943" priority="3708" stopIfTrue="1" operator="greaterThan">
      <formula>0</formula>
    </cfRule>
  </conditionalFormatting>
  <conditionalFormatting sqref="P7:Q7">
    <cfRule type="cellIs" dxfId="54942" priority="3705" stopIfTrue="1" operator="lessThan">
      <formula>0</formula>
    </cfRule>
    <cfRule type="cellIs" dxfId="54941" priority="3706" stopIfTrue="1" operator="greaterThan">
      <formula>0</formula>
    </cfRule>
  </conditionalFormatting>
  <conditionalFormatting sqref="P7:Q7">
    <cfRule type="cellIs" dxfId="54940" priority="3703" stopIfTrue="1" operator="lessThan">
      <formula>0</formula>
    </cfRule>
    <cfRule type="cellIs" dxfId="54939" priority="3704" stopIfTrue="1" operator="greaterThan">
      <formula>0</formula>
    </cfRule>
  </conditionalFormatting>
  <conditionalFormatting sqref="P7:Q7">
    <cfRule type="cellIs" dxfId="54938" priority="3701" stopIfTrue="1" operator="lessThan">
      <formula>0</formula>
    </cfRule>
    <cfRule type="cellIs" dxfId="54937" priority="3702" stopIfTrue="1" operator="greaterThan">
      <formula>0</formula>
    </cfRule>
  </conditionalFormatting>
  <conditionalFormatting sqref="P7:Q7">
    <cfRule type="cellIs" dxfId="54936" priority="3699" stopIfTrue="1" operator="lessThan">
      <formula>0</formula>
    </cfRule>
    <cfRule type="cellIs" dxfId="54935" priority="3700" stopIfTrue="1" operator="greaterThan">
      <formula>0</formula>
    </cfRule>
  </conditionalFormatting>
  <conditionalFormatting sqref="P7:Q7">
    <cfRule type="cellIs" dxfId="54934" priority="3697" stopIfTrue="1" operator="lessThan">
      <formula>0</formula>
    </cfRule>
    <cfRule type="cellIs" dxfId="54933" priority="3698" stopIfTrue="1" operator="greaterThan">
      <formula>0</formula>
    </cfRule>
  </conditionalFormatting>
  <conditionalFormatting sqref="P7:Q7">
    <cfRule type="cellIs" dxfId="54932" priority="3695" stopIfTrue="1" operator="lessThan">
      <formula>0</formula>
    </cfRule>
    <cfRule type="cellIs" dxfId="54931" priority="3696" stopIfTrue="1" operator="greaterThan">
      <formula>0</formula>
    </cfRule>
  </conditionalFormatting>
  <conditionalFormatting sqref="P7:Q7">
    <cfRule type="cellIs" dxfId="54930" priority="3693" stopIfTrue="1" operator="lessThan">
      <formula>0</formula>
    </cfRule>
    <cfRule type="cellIs" dxfId="54929" priority="3694" stopIfTrue="1" operator="greaterThan">
      <formula>0</formula>
    </cfRule>
  </conditionalFormatting>
  <conditionalFormatting sqref="P7:Q7">
    <cfRule type="cellIs" dxfId="54928" priority="3691" stopIfTrue="1" operator="lessThan">
      <formula>0</formula>
    </cfRule>
    <cfRule type="cellIs" dxfId="54927" priority="3692" stopIfTrue="1" operator="greaterThan">
      <formula>0</formula>
    </cfRule>
  </conditionalFormatting>
  <conditionalFormatting sqref="P7:Q7">
    <cfRule type="cellIs" dxfId="54926" priority="3689" stopIfTrue="1" operator="lessThan">
      <formula>0</formula>
    </cfRule>
    <cfRule type="cellIs" dxfId="54925" priority="3690" stopIfTrue="1" operator="greaterThan">
      <formula>0</formula>
    </cfRule>
  </conditionalFormatting>
  <conditionalFormatting sqref="P7:Q7">
    <cfRule type="cellIs" dxfId="54924" priority="3687" stopIfTrue="1" operator="lessThan">
      <formula>0</formula>
    </cfRule>
    <cfRule type="cellIs" dxfId="54923" priority="3688" stopIfTrue="1" operator="greaterThan">
      <formula>0</formula>
    </cfRule>
  </conditionalFormatting>
  <conditionalFormatting sqref="P7:Q7">
    <cfRule type="cellIs" dxfId="54922" priority="3685" stopIfTrue="1" operator="lessThan">
      <formula>0</formula>
    </cfRule>
    <cfRule type="cellIs" dxfId="54921" priority="3686" stopIfTrue="1" operator="greaterThan">
      <formula>0</formula>
    </cfRule>
  </conditionalFormatting>
  <conditionalFormatting sqref="P7:Q7">
    <cfRule type="cellIs" dxfId="54920" priority="3683" stopIfTrue="1" operator="lessThan">
      <formula>0</formula>
    </cfRule>
    <cfRule type="cellIs" dxfId="54919" priority="3684" stopIfTrue="1" operator="greaterThan">
      <formula>0</formula>
    </cfRule>
  </conditionalFormatting>
  <conditionalFormatting sqref="P7:Q7">
    <cfRule type="cellIs" dxfId="54918" priority="3681" stopIfTrue="1" operator="lessThan">
      <formula>0</formula>
    </cfRule>
    <cfRule type="cellIs" dxfId="54917" priority="3682" stopIfTrue="1" operator="greaterThan">
      <formula>0</formula>
    </cfRule>
  </conditionalFormatting>
  <conditionalFormatting sqref="P7:Q7">
    <cfRule type="cellIs" dxfId="54916" priority="3679" stopIfTrue="1" operator="lessThan">
      <formula>0</formula>
    </cfRule>
    <cfRule type="cellIs" dxfId="54915" priority="3680" stopIfTrue="1" operator="greaterThan">
      <formula>0</formula>
    </cfRule>
  </conditionalFormatting>
  <conditionalFormatting sqref="P7:Q7">
    <cfRule type="cellIs" dxfId="54914" priority="3677" stopIfTrue="1" operator="lessThan">
      <formula>0</formula>
    </cfRule>
    <cfRule type="cellIs" dxfId="54913" priority="3678" stopIfTrue="1" operator="greaterThan">
      <formula>0</formula>
    </cfRule>
  </conditionalFormatting>
  <conditionalFormatting sqref="P7:Q7">
    <cfRule type="cellIs" dxfId="54912" priority="3675" stopIfTrue="1" operator="lessThan">
      <formula>0</formula>
    </cfRule>
    <cfRule type="cellIs" dxfId="54911" priority="3676" stopIfTrue="1" operator="greaterThan">
      <formula>0</formula>
    </cfRule>
  </conditionalFormatting>
  <conditionalFormatting sqref="P7:Q7">
    <cfRule type="cellIs" dxfId="54910" priority="3673" stopIfTrue="1" operator="lessThan">
      <formula>0</formula>
    </cfRule>
    <cfRule type="cellIs" dxfId="54909" priority="3674" stopIfTrue="1" operator="greaterThan">
      <formula>0</formula>
    </cfRule>
  </conditionalFormatting>
  <conditionalFormatting sqref="P7:Q7">
    <cfRule type="cellIs" dxfId="54908" priority="3671" stopIfTrue="1" operator="lessThan">
      <formula>0</formula>
    </cfRule>
    <cfRule type="cellIs" dxfId="54907" priority="3672" stopIfTrue="1" operator="greaterThan">
      <formula>0</formula>
    </cfRule>
  </conditionalFormatting>
  <conditionalFormatting sqref="P7:Q7">
    <cfRule type="cellIs" dxfId="54906" priority="3669" stopIfTrue="1" operator="lessThan">
      <formula>0</formula>
    </cfRule>
    <cfRule type="cellIs" dxfId="54905" priority="3670" stopIfTrue="1" operator="greaterThan">
      <formula>0</formula>
    </cfRule>
  </conditionalFormatting>
  <conditionalFormatting sqref="P7:Q7">
    <cfRule type="cellIs" dxfId="54904" priority="3667" stopIfTrue="1" operator="lessThan">
      <formula>0</formula>
    </cfRule>
    <cfRule type="cellIs" dxfId="54903" priority="3668" stopIfTrue="1" operator="greaterThan">
      <formula>0</formula>
    </cfRule>
  </conditionalFormatting>
  <conditionalFormatting sqref="P7:Q7">
    <cfRule type="cellIs" dxfId="54902" priority="3665" stopIfTrue="1" operator="lessThan">
      <formula>0</formula>
    </cfRule>
    <cfRule type="cellIs" dxfId="54901" priority="3666" stopIfTrue="1" operator="greaterThan">
      <formula>0</formula>
    </cfRule>
  </conditionalFormatting>
  <conditionalFormatting sqref="P7:Q7">
    <cfRule type="cellIs" dxfId="54900" priority="3663" stopIfTrue="1" operator="lessThan">
      <formula>0</formula>
    </cfRule>
    <cfRule type="cellIs" dxfId="54899" priority="3664" stopIfTrue="1" operator="greaterThan">
      <formula>0</formula>
    </cfRule>
  </conditionalFormatting>
  <conditionalFormatting sqref="P7:Q7">
    <cfRule type="cellIs" dxfId="54898" priority="3661" stopIfTrue="1" operator="lessThan">
      <formula>0</formula>
    </cfRule>
    <cfRule type="cellIs" dxfId="54897" priority="3662" stopIfTrue="1" operator="greaterThan">
      <formula>0</formula>
    </cfRule>
  </conditionalFormatting>
  <conditionalFormatting sqref="P7:Q7">
    <cfRule type="cellIs" dxfId="54896" priority="3659" stopIfTrue="1" operator="lessThan">
      <formula>0</formula>
    </cfRule>
    <cfRule type="cellIs" dxfId="54895" priority="3660" stopIfTrue="1" operator="greaterThan">
      <formula>0</formula>
    </cfRule>
  </conditionalFormatting>
  <conditionalFormatting sqref="P7:Q7">
    <cfRule type="cellIs" dxfId="54894" priority="3657" stopIfTrue="1" operator="lessThan">
      <formula>0</formula>
    </cfRule>
    <cfRule type="cellIs" dxfId="54893" priority="3658" stopIfTrue="1" operator="greaterThan">
      <formula>0</formula>
    </cfRule>
  </conditionalFormatting>
  <conditionalFormatting sqref="P7:Q7">
    <cfRule type="cellIs" dxfId="54892" priority="3655" stopIfTrue="1" operator="lessThan">
      <formula>0</formula>
    </cfRule>
    <cfRule type="cellIs" dxfId="54891" priority="3656" stopIfTrue="1" operator="greaterThan">
      <formula>0</formula>
    </cfRule>
  </conditionalFormatting>
  <conditionalFormatting sqref="P7:Q7">
    <cfRule type="cellIs" dxfId="54890" priority="3653" stopIfTrue="1" operator="lessThan">
      <formula>0</formula>
    </cfRule>
    <cfRule type="cellIs" dxfId="54889" priority="3654" stopIfTrue="1" operator="greaterThan">
      <formula>0</formula>
    </cfRule>
  </conditionalFormatting>
  <conditionalFormatting sqref="P7:Q7">
    <cfRule type="cellIs" dxfId="54888" priority="3651" stopIfTrue="1" operator="lessThan">
      <formula>0</formula>
    </cfRule>
    <cfRule type="cellIs" dxfId="54887" priority="3652" stopIfTrue="1" operator="greaterThan">
      <formula>0</formula>
    </cfRule>
  </conditionalFormatting>
  <conditionalFormatting sqref="P7:Q7">
    <cfRule type="cellIs" dxfId="54886" priority="3649" stopIfTrue="1" operator="lessThan">
      <formula>0</formula>
    </cfRule>
    <cfRule type="cellIs" dxfId="54885" priority="3650" stopIfTrue="1" operator="greaterThan">
      <formula>0</formula>
    </cfRule>
  </conditionalFormatting>
  <conditionalFormatting sqref="P7:Q7">
    <cfRule type="cellIs" dxfId="54884" priority="3647" stopIfTrue="1" operator="lessThan">
      <formula>0</formula>
    </cfRule>
    <cfRule type="cellIs" dxfId="54883" priority="3648" stopIfTrue="1" operator="greaterThan">
      <formula>0</formula>
    </cfRule>
  </conditionalFormatting>
  <conditionalFormatting sqref="P7:Q7">
    <cfRule type="cellIs" dxfId="54882" priority="3645" stopIfTrue="1" operator="lessThan">
      <formula>0</formula>
    </cfRule>
    <cfRule type="cellIs" dxfId="54881" priority="3646" stopIfTrue="1" operator="greaterThan">
      <formula>0</formula>
    </cfRule>
  </conditionalFormatting>
  <conditionalFormatting sqref="P7:Q7">
    <cfRule type="cellIs" dxfId="54880" priority="3643" stopIfTrue="1" operator="lessThan">
      <formula>0</formula>
    </cfRule>
    <cfRule type="cellIs" dxfId="54879" priority="3644" stopIfTrue="1" operator="greaterThan">
      <formula>0</formula>
    </cfRule>
  </conditionalFormatting>
  <conditionalFormatting sqref="P7:Q7">
    <cfRule type="cellIs" dxfId="54878" priority="3641" stopIfTrue="1" operator="lessThan">
      <formula>0</formula>
    </cfRule>
    <cfRule type="cellIs" dxfId="54877" priority="3642" stopIfTrue="1" operator="greaterThan">
      <formula>0</formula>
    </cfRule>
  </conditionalFormatting>
  <conditionalFormatting sqref="P7:Q7">
    <cfRule type="cellIs" dxfId="54876" priority="3639" stopIfTrue="1" operator="lessThan">
      <formula>0</formula>
    </cfRule>
    <cfRule type="cellIs" dxfId="54875" priority="3640" stopIfTrue="1" operator="greaterThan">
      <formula>0</formula>
    </cfRule>
  </conditionalFormatting>
  <conditionalFormatting sqref="P7:Q7">
    <cfRule type="cellIs" dxfId="54874" priority="3637" stopIfTrue="1" operator="lessThan">
      <formula>0</formula>
    </cfRule>
    <cfRule type="cellIs" dxfId="54873" priority="3638" stopIfTrue="1" operator="greaterThan">
      <formula>0</formula>
    </cfRule>
  </conditionalFormatting>
  <conditionalFormatting sqref="P7:Q7">
    <cfRule type="cellIs" dxfId="54872" priority="3635" stopIfTrue="1" operator="lessThan">
      <formula>0</formula>
    </cfRule>
    <cfRule type="cellIs" dxfId="54871" priority="3636" stopIfTrue="1" operator="greaterThan">
      <formula>0</formula>
    </cfRule>
  </conditionalFormatting>
  <conditionalFormatting sqref="P7:Q7">
    <cfRule type="cellIs" dxfId="54870" priority="3633" stopIfTrue="1" operator="lessThan">
      <formula>0</formula>
    </cfRule>
    <cfRule type="cellIs" dxfId="54869" priority="3634" stopIfTrue="1" operator="greaterThan">
      <formula>0</formula>
    </cfRule>
  </conditionalFormatting>
  <conditionalFormatting sqref="P7:Q7">
    <cfRule type="cellIs" dxfId="54868" priority="3631" stopIfTrue="1" operator="lessThan">
      <formula>0</formula>
    </cfRule>
    <cfRule type="cellIs" dxfId="54867" priority="3632" stopIfTrue="1" operator="greaterThan">
      <formula>0</formula>
    </cfRule>
  </conditionalFormatting>
  <conditionalFormatting sqref="P7:Q7">
    <cfRule type="cellIs" dxfId="54866" priority="3629" stopIfTrue="1" operator="lessThan">
      <formula>0</formula>
    </cfRule>
    <cfRule type="cellIs" dxfId="54865" priority="3630" stopIfTrue="1" operator="greaterThan">
      <formula>0</formula>
    </cfRule>
  </conditionalFormatting>
  <conditionalFormatting sqref="P7:Q7">
    <cfRule type="cellIs" dxfId="54864" priority="3627" stopIfTrue="1" operator="lessThan">
      <formula>0</formula>
    </cfRule>
    <cfRule type="cellIs" dxfId="54863" priority="3628" stopIfTrue="1" operator="greaterThan">
      <formula>0</formula>
    </cfRule>
  </conditionalFormatting>
  <conditionalFormatting sqref="P23:Q23">
    <cfRule type="cellIs" dxfId="54862" priority="3037" stopIfTrue="1" operator="lessThan">
      <formula>0</formula>
    </cfRule>
    <cfRule type="cellIs" dxfId="54861" priority="3038" stopIfTrue="1" operator="greaterThan">
      <formula>0</formula>
    </cfRule>
  </conditionalFormatting>
  <conditionalFormatting sqref="P23:Q23">
    <cfRule type="cellIs" dxfId="54860" priority="3035" stopIfTrue="1" operator="lessThan">
      <formula>0</formula>
    </cfRule>
    <cfRule type="cellIs" dxfId="54859" priority="3036" stopIfTrue="1" operator="greaterThan">
      <formula>0</formula>
    </cfRule>
  </conditionalFormatting>
  <conditionalFormatting sqref="P23:Q23">
    <cfRule type="cellIs" dxfId="54858" priority="3033" stopIfTrue="1" operator="lessThan">
      <formula>0</formula>
    </cfRule>
    <cfRule type="cellIs" dxfId="54857" priority="3034" stopIfTrue="1" operator="greaterThan">
      <formula>0</formula>
    </cfRule>
  </conditionalFormatting>
  <conditionalFormatting sqref="P23:Q23">
    <cfRule type="cellIs" dxfId="54856" priority="3031" stopIfTrue="1" operator="lessThan">
      <formula>0</formula>
    </cfRule>
    <cfRule type="cellIs" dxfId="54855" priority="3032" stopIfTrue="1" operator="greaterThan">
      <formula>0</formula>
    </cfRule>
  </conditionalFormatting>
  <conditionalFormatting sqref="P23:Q23">
    <cfRule type="cellIs" dxfId="54854" priority="3029" stopIfTrue="1" operator="lessThan">
      <formula>0</formula>
    </cfRule>
    <cfRule type="cellIs" dxfId="54853" priority="3030" stopIfTrue="1" operator="greaterThan">
      <formula>0</formula>
    </cfRule>
  </conditionalFormatting>
  <conditionalFormatting sqref="P23:Q23">
    <cfRule type="cellIs" dxfId="54852" priority="3027" stopIfTrue="1" operator="lessThan">
      <formula>0</formula>
    </cfRule>
    <cfRule type="cellIs" dxfId="54851" priority="3028" stopIfTrue="1" operator="greaterThan">
      <formula>0</formula>
    </cfRule>
  </conditionalFormatting>
  <conditionalFormatting sqref="P23:Q23">
    <cfRule type="cellIs" dxfId="54850" priority="3025" stopIfTrue="1" operator="lessThan">
      <formula>0</formula>
    </cfRule>
    <cfRule type="cellIs" dxfId="54849" priority="3026" stopIfTrue="1" operator="greaterThan">
      <formula>0</formula>
    </cfRule>
  </conditionalFormatting>
  <conditionalFormatting sqref="P23:Q23">
    <cfRule type="cellIs" dxfId="54848" priority="3023" stopIfTrue="1" operator="lessThan">
      <formula>0</formula>
    </cfRule>
    <cfRule type="cellIs" dxfId="54847" priority="3024" stopIfTrue="1" operator="greaterThan">
      <formula>0</formula>
    </cfRule>
  </conditionalFormatting>
  <conditionalFormatting sqref="P23:Q23">
    <cfRule type="cellIs" dxfId="54846" priority="3021" stopIfTrue="1" operator="lessThan">
      <formula>0</formula>
    </cfRule>
    <cfRule type="cellIs" dxfId="54845" priority="3022" stopIfTrue="1" operator="greaterThan">
      <formula>0</formula>
    </cfRule>
  </conditionalFormatting>
  <conditionalFormatting sqref="P23:Q23">
    <cfRule type="cellIs" dxfId="54844" priority="3019" stopIfTrue="1" operator="lessThan">
      <formula>0</formula>
    </cfRule>
    <cfRule type="cellIs" dxfId="54843" priority="3020" stopIfTrue="1" operator="greaterThan">
      <formula>0</formula>
    </cfRule>
  </conditionalFormatting>
  <conditionalFormatting sqref="P23:Q23">
    <cfRule type="cellIs" dxfId="54842" priority="3017" stopIfTrue="1" operator="lessThan">
      <formula>0</formula>
    </cfRule>
    <cfRule type="cellIs" dxfId="54841" priority="3018" stopIfTrue="1" operator="greaterThan">
      <formula>0</formula>
    </cfRule>
  </conditionalFormatting>
  <conditionalFormatting sqref="P23:Q23">
    <cfRule type="cellIs" dxfId="54840" priority="3015" stopIfTrue="1" operator="lessThan">
      <formula>0</formula>
    </cfRule>
    <cfRule type="cellIs" dxfId="54839" priority="3016" stopIfTrue="1" operator="greaterThan">
      <formula>0</formula>
    </cfRule>
  </conditionalFormatting>
  <conditionalFormatting sqref="P23:Q23">
    <cfRule type="cellIs" dxfId="54838" priority="3013" stopIfTrue="1" operator="lessThan">
      <formula>0</formula>
    </cfRule>
    <cfRule type="cellIs" dxfId="54837" priority="3014" stopIfTrue="1" operator="greaterThan">
      <formula>0</formula>
    </cfRule>
  </conditionalFormatting>
  <conditionalFormatting sqref="P23:Q23">
    <cfRule type="cellIs" dxfId="54836" priority="3011" stopIfTrue="1" operator="lessThan">
      <formula>0</formula>
    </cfRule>
    <cfRule type="cellIs" dxfId="54835" priority="3012" stopIfTrue="1" operator="greaterThan">
      <formula>0</formula>
    </cfRule>
  </conditionalFormatting>
  <conditionalFormatting sqref="P23:Q23">
    <cfRule type="cellIs" dxfId="54834" priority="3009" stopIfTrue="1" operator="lessThan">
      <formula>0</formula>
    </cfRule>
    <cfRule type="cellIs" dxfId="54833" priority="3010" stopIfTrue="1" operator="greaterThan">
      <formula>0</formula>
    </cfRule>
  </conditionalFormatting>
  <conditionalFormatting sqref="P23:Q23">
    <cfRule type="cellIs" dxfId="54832" priority="3007" stopIfTrue="1" operator="lessThan">
      <formula>0</formula>
    </cfRule>
    <cfRule type="cellIs" dxfId="54831" priority="3008" stopIfTrue="1" operator="greaterThan">
      <formula>0</formula>
    </cfRule>
  </conditionalFormatting>
  <conditionalFormatting sqref="P23:Q23">
    <cfRule type="cellIs" dxfId="54830" priority="3005" stopIfTrue="1" operator="lessThan">
      <formula>0</formula>
    </cfRule>
    <cfRule type="cellIs" dxfId="54829" priority="3006" stopIfTrue="1" operator="greaterThan">
      <formula>0</formula>
    </cfRule>
  </conditionalFormatting>
  <conditionalFormatting sqref="P23:Q23">
    <cfRule type="cellIs" dxfId="54828" priority="3003" stopIfTrue="1" operator="lessThan">
      <formula>0</formula>
    </cfRule>
    <cfRule type="cellIs" dxfId="54827" priority="3004" stopIfTrue="1" operator="greaterThan">
      <formula>0</formula>
    </cfRule>
  </conditionalFormatting>
  <conditionalFormatting sqref="P23:Q23">
    <cfRule type="cellIs" dxfId="54826" priority="3001" stopIfTrue="1" operator="lessThan">
      <formula>0</formula>
    </cfRule>
    <cfRule type="cellIs" dxfId="54825" priority="3002" stopIfTrue="1" operator="greaterThan">
      <formula>0</formula>
    </cfRule>
  </conditionalFormatting>
  <conditionalFormatting sqref="P23:Q23">
    <cfRule type="cellIs" dxfId="54824" priority="2999" stopIfTrue="1" operator="lessThan">
      <formula>0</formula>
    </cfRule>
    <cfRule type="cellIs" dxfId="54823" priority="3000" stopIfTrue="1" operator="greaterThan">
      <formula>0</formula>
    </cfRule>
  </conditionalFormatting>
  <conditionalFormatting sqref="P23:Q23">
    <cfRule type="cellIs" dxfId="54822" priority="2997" stopIfTrue="1" operator="lessThan">
      <formula>0</formula>
    </cfRule>
    <cfRule type="cellIs" dxfId="54821" priority="2998" stopIfTrue="1" operator="greaterThan">
      <formula>0</formula>
    </cfRule>
  </conditionalFormatting>
  <conditionalFormatting sqref="P23:Q23">
    <cfRule type="cellIs" dxfId="54820" priority="2995" stopIfTrue="1" operator="lessThan">
      <formula>0</formula>
    </cfRule>
    <cfRule type="cellIs" dxfId="54819" priority="2996" stopIfTrue="1" operator="greaterThan">
      <formula>0</formula>
    </cfRule>
  </conditionalFormatting>
  <conditionalFormatting sqref="P23:Q23">
    <cfRule type="cellIs" dxfId="54818" priority="2993" stopIfTrue="1" operator="lessThan">
      <formula>0</formula>
    </cfRule>
    <cfRule type="cellIs" dxfId="54817" priority="2994" stopIfTrue="1" operator="greaterThan">
      <formula>0</formula>
    </cfRule>
  </conditionalFormatting>
  <conditionalFormatting sqref="P23:Q23">
    <cfRule type="cellIs" dxfId="54816" priority="2991" stopIfTrue="1" operator="lessThan">
      <formula>0</formula>
    </cfRule>
    <cfRule type="cellIs" dxfId="54815" priority="2992" stopIfTrue="1" operator="greaterThan">
      <formula>0</formula>
    </cfRule>
  </conditionalFormatting>
  <conditionalFormatting sqref="P23:Q23">
    <cfRule type="cellIs" dxfId="54814" priority="2989" stopIfTrue="1" operator="lessThan">
      <formula>0</formula>
    </cfRule>
    <cfRule type="cellIs" dxfId="54813" priority="2990" stopIfTrue="1" operator="greaterThan">
      <formula>0</formula>
    </cfRule>
  </conditionalFormatting>
  <conditionalFormatting sqref="P23:Q23">
    <cfRule type="cellIs" dxfId="54812" priority="2987" stopIfTrue="1" operator="lessThan">
      <formula>0</formula>
    </cfRule>
    <cfRule type="cellIs" dxfId="54811" priority="2988" stopIfTrue="1" operator="greaterThan">
      <formula>0</formula>
    </cfRule>
  </conditionalFormatting>
  <conditionalFormatting sqref="P23:Q23">
    <cfRule type="cellIs" dxfId="54810" priority="2985" stopIfTrue="1" operator="lessThan">
      <formula>0</formula>
    </cfRule>
    <cfRule type="cellIs" dxfId="54809" priority="2986" stopIfTrue="1" operator="greaterThan">
      <formula>0</formula>
    </cfRule>
  </conditionalFormatting>
  <conditionalFormatting sqref="P23:Q23">
    <cfRule type="cellIs" dxfId="54808" priority="2983" stopIfTrue="1" operator="lessThan">
      <formula>0</formula>
    </cfRule>
    <cfRule type="cellIs" dxfId="54807" priority="2984" stopIfTrue="1" operator="greaterThan">
      <formula>0</formula>
    </cfRule>
  </conditionalFormatting>
  <conditionalFormatting sqref="P23:Q23">
    <cfRule type="cellIs" dxfId="54806" priority="2981" stopIfTrue="1" operator="lessThan">
      <formula>0</formula>
    </cfRule>
    <cfRule type="cellIs" dxfId="54805" priority="2982" stopIfTrue="1" operator="greaterThan">
      <formula>0</formula>
    </cfRule>
  </conditionalFormatting>
  <conditionalFormatting sqref="P23:Q23">
    <cfRule type="cellIs" dxfId="54804" priority="2979" stopIfTrue="1" operator="lessThan">
      <formula>0</formula>
    </cfRule>
    <cfRule type="cellIs" dxfId="54803" priority="2980" stopIfTrue="1" operator="greaterThan">
      <formula>0</formula>
    </cfRule>
  </conditionalFormatting>
  <conditionalFormatting sqref="P23:Q23">
    <cfRule type="cellIs" dxfId="54802" priority="2977" stopIfTrue="1" operator="lessThan">
      <formula>0</formula>
    </cfRule>
    <cfRule type="cellIs" dxfId="54801" priority="2978" stopIfTrue="1" operator="greaterThan">
      <formula>0</formula>
    </cfRule>
  </conditionalFormatting>
  <conditionalFormatting sqref="P23:Q23">
    <cfRule type="cellIs" dxfId="54800" priority="2975" stopIfTrue="1" operator="lessThan">
      <formula>0</formula>
    </cfRule>
    <cfRule type="cellIs" dxfId="54799" priority="2976" stopIfTrue="1" operator="greaterThan">
      <formula>0</formula>
    </cfRule>
  </conditionalFormatting>
  <conditionalFormatting sqref="P23:Q23">
    <cfRule type="cellIs" dxfId="54798" priority="2973" stopIfTrue="1" operator="lessThan">
      <formula>0</formula>
    </cfRule>
    <cfRule type="cellIs" dxfId="54797" priority="2974" stopIfTrue="1" operator="greaterThan">
      <formula>0</formula>
    </cfRule>
  </conditionalFormatting>
  <conditionalFormatting sqref="P23:Q23">
    <cfRule type="cellIs" dxfId="54796" priority="2971" stopIfTrue="1" operator="lessThan">
      <formula>0</formula>
    </cfRule>
    <cfRule type="cellIs" dxfId="54795" priority="2972" stopIfTrue="1" operator="greaterThan">
      <formula>0</formula>
    </cfRule>
  </conditionalFormatting>
  <conditionalFormatting sqref="P23:Q23">
    <cfRule type="cellIs" dxfId="54794" priority="2969" stopIfTrue="1" operator="lessThan">
      <formula>0</formula>
    </cfRule>
    <cfRule type="cellIs" dxfId="54793" priority="2970" stopIfTrue="1" operator="greaterThan">
      <formula>0</formula>
    </cfRule>
  </conditionalFormatting>
  <conditionalFormatting sqref="P23:Q23">
    <cfRule type="cellIs" dxfId="54792" priority="2967" stopIfTrue="1" operator="lessThan">
      <formula>0</formula>
    </cfRule>
    <cfRule type="cellIs" dxfId="54791" priority="2968" stopIfTrue="1" operator="greaterThan">
      <formula>0</formula>
    </cfRule>
  </conditionalFormatting>
  <conditionalFormatting sqref="P23:Q23">
    <cfRule type="cellIs" dxfId="54790" priority="2965" stopIfTrue="1" operator="lessThan">
      <formula>0</formula>
    </cfRule>
    <cfRule type="cellIs" dxfId="54789" priority="2966" stopIfTrue="1" operator="greaterThan">
      <formula>0</formula>
    </cfRule>
  </conditionalFormatting>
  <conditionalFormatting sqref="P23:Q23">
    <cfRule type="cellIs" dxfId="54788" priority="2963" stopIfTrue="1" operator="lessThan">
      <formula>0</formula>
    </cfRule>
    <cfRule type="cellIs" dxfId="54787" priority="2964" stopIfTrue="1" operator="greaterThan">
      <formula>0</formula>
    </cfRule>
  </conditionalFormatting>
  <conditionalFormatting sqref="P23:Q23">
    <cfRule type="cellIs" dxfId="54786" priority="2961" stopIfTrue="1" operator="lessThan">
      <formula>0</formula>
    </cfRule>
    <cfRule type="cellIs" dxfId="54785" priority="2962" stopIfTrue="1" operator="greaterThan">
      <formula>0</formula>
    </cfRule>
  </conditionalFormatting>
  <conditionalFormatting sqref="P23:Q23">
    <cfRule type="cellIs" dxfId="54784" priority="2959" stopIfTrue="1" operator="lessThan">
      <formula>0</formula>
    </cfRule>
    <cfRule type="cellIs" dxfId="54783" priority="2960" stopIfTrue="1" operator="greaterThan">
      <formula>0</formula>
    </cfRule>
  </conditionalFormatting>
  <conditionalFormatting sqref="P23:Q23">
    <cfRule type="cellIs" dxfId="54782" priority="2957" stopIfTrue="1" operator="lessThan">
      <formula>0</formula>
    </cfRule>
    <cfRule type="cellIs" dxfId="54781" priority="2958" stopIfTrue="1" operator="greaterThan">
      <formula>0</formula>
    </cfRule>
  </conditionalFormatting>
  <conditionalFormatting sqref="P23:Q23">
    <cfRule type="cellIs" dxfId="54780" priority="2955" stopIfTrue="1" operator="lessThan">
      <formula>0</formula>
    </cfRule>
    <cfRule type="cellIs" dxfId="54779" priority="2956" stopIfTrue="1" operator="greaterThan">
      <formula>0</formula>
    </cfRule>
  </conditionalFormatting>
  <conditionalFormatting sqref="P25:Q25">
    <cfRule type="cellIs" dxfId="54778" priority="2953" stopIfTrue="1" operator="lessThan">
      <formula>0</formula>
    </cfRule>
    <cfRule type="cellIs" dxfId="54777" priority="2954" stopIfTrue="1" operator="greaterThan">
      <formula>0</formula>
    </cfRule>
  </conditionalFormatting>
  <conditionalFormatting sqref="P25:Q25">
    <cfRule type="cellIs" dxfId="54776" priority="2951" stopIfTrue="1" operator="lessThan">
      <formula>0</formula>
    </cfRule>
    <cfRule type="cellIs" dxfId="54775" priority="2952" stopIfTrue="1" operator="greaterThan">
      <formula>0</formula>
    </cfRule>
  </conditionalFormatting>
  <conditionalFormatting sqref="P25:Q25">
    <cfRule type="cellIs" dxfId="54774" priority="2949" stopIfTrue="1" operator="lessThan">
      <formula>0</formula>
    </cfRule>
    <cfRule type="cellIs" dxfId="54773" priority="2950" stopIfTrue="1" operator="greaterThan">
      <formula>0</formula>
    </cfRule>
  </conditionalFormatting>
  <conditionalFormatting sqref="P25:Q25">
    <cfRule type="cellIs" dxfId="54772" priority="2947" stopIfTrue="1" operator="lessThan">
      <formula>0</formula>
    </cfRule>
    <cfRule type="cellIs" dxfId="54771" priority="2948" stopIfTrue="1" operator="greaterThan">
      <formula>0</formula>
    </cfRule>
  </conditionalFormatting>
  <conditionalFormatting sqref="P25:Q25">
    <cfRule type="cellIs" dxfId="54770" priority="2945" stopIfTrue="1" operator="lessThan">
      <formula>0</formula>
    </cfRule>
    <cfRule type="cellIs" dxfId="54769" priority="2946" stopIfTrue="1" operator="greaterThan">
      <formula>0</formula>
    </cfRule>
  </conditionalFormatting>
  <conditionalFormatting sqref="P25:Q25">
    <cfRule type="cellIs" dxfId="54768" priority="2943" stopIfTrue="1" operator="lessThan">
      <formula>0</formula>
    </cfRule>
    <cfRule type="cellIs" dxfId="54767" priority="2944" stopIfTrue="1" operator="greaterThan">
      <formula>0</formula>
    </cfRule>
  </conditionalFormatting>
  <conditionalFormatting sqref="P25:Q25">
    <cfRule type="cellIs" dxfId="54766" priority="2941" stopIfTrue="1" operator="lessThan">
      <formula>0</formula>
    </cfRule>
    <cfRule type="cellIs" dxfId="54765" priority="2942" stopIfTrue="1" operator="greaterThan">
      <formula>0</formula>
    </cfRule>
  </conditionalFormatting>
  <conditionalFormatting sqref="P25:Q25">
    <cfRule type="cellIs" dxfId="54764" priority="2939" stopIfTrue="1" operator="lessThan">
      <formula>0</formula>
    </cfRule>
    <cfRule type="cellIs" dxfId="54763" priority="2940" stopIfTrue="1" operator="greaterThan">
      <formula>0</formula>
    </cfRule>
  </conditionalFormatting>
  <conditionalFormatting sqref="P25:Q25">
    <cfRule type="cellIs" dxfId="54762" priority="2937" stopIfTrue="1" operator="lessThan">
      <formula>0</formula>
    </cfRule>
    <cfRule type="cellIs" dxfId="54761" priority="2938" stopIfTrue="1" operator="greaterThan">
      <formula>0</formula>
    </cfRule>
  </conditionalFormatting>
  <conditionalFormatting sqref="P25:Q25">
    <cfRule type="cellIs" dxfId="54760" priority="2935" stopIfTrue="1" operator="lessThan">
      <formula>0</formula>
    </cfRule>
    <cfRule type="cellIs" dxfId="54759" priority="2936" stopIfTrue="1" operator="greaterThan">
      <formula>0</formula>
    </cfRule>
  </conditionalFormatting>
  <conditionalFormatting sqref="P25:Q25">
    <cfRule type="cellIs" dxfId="54758" priority="2933" stopIfTrue="1" operator="lessThan">
      <formula>0</formula>
    </cfRule>
    <cfRule type="cellIs" dxfId="54757" priority="2934" stopIfTrue="1" operator="greaterThan">
      <formula>0</formula>
    </cfRule>
  </conditionalFormatting>
  <conditionalFormatting sqref="P25:Q25">
    <cfRule type="cellIs" dxfId="54756" priority="2931" stopIfTrue="1" operator="lessThan">
      <formula>0</formula>
    </cfRule>
    <cfRule type="cellIs" dxfId="54755" priority="2932" stopIfTrue="1" operator="greaterThan">
      <formula>0</formula>
    </cfRule>
  </conditionalFormatting>
  <conditionalFormatting sqref="P25:Q25">
    <cfRule type="cellIs" dxfId="54754" priority="2929" stopIfTrue="1" operator="lessThan">
      <formula>0</formula>
    </cfRule>
    <cfRule type="cellIs" dxfId="54753" priority="2930" stopIfTrue="1" operator="greaterThan">
      <formula>0</formula>
    </cfRule>
  </conditionalFormatting>
  <conditionalFormatting sqref="P25:Q25">
    <cfRule type="cellIs" dxfId="54752" priority="2927" stopIfTrue="1" operator="lessThan">
      <formula>0</formula>
    </cfRule>
    <cfRule type="cellIs" dxfId="54751" priority="2928" stopIfTrue="1" operator="greaterThan">
      <formula>0</formula>
    </cfRule>
  </conditionalFormatting>
  <conditionalFormatting sqref="P25:Q25">
    <cfRule type="cellIs" dxfId="54750" priority="2925" stopIfTrue="1" operator="lessThan">
      <formula>0</formula>
    </cfRule>
    <cfRule type="cellIs" dxfId="54749" priority="2926" stopIfTrue="1" operator="greaterThan">
      <formula>0</formula>
    </cfRule>
  </conditionalFormatting>
  <conditionalFormatting sqref="P25:Q25">
    <cfRule type="cellIs" dxfId="54748" priority="2923" stopIfTrue="1" operator="lessThan">
      <formula>0</formula>
    </cfRule>
    <cfRule type="cellIs" dxfId="54747" priority="2924" stopIfTrue="1" operator="greaterThan">
      <formula>0</formula>
    </cfRule>
  </conditionalFormatting>
  <conditionalFormatting sqref="P25:Q25">
    <cfRule type="cellIs" dxfId="54746" priority="2921" stopIfTrue="1" operator="lessThan">
      <formula>0</formula>
    </cfRule>
    <cfRule type="cellIs" dxfId="54745" priority="2922" stopIfTrue="1" operator="greaterThan">
      <formula>0</formula>
    </cfRule>
  </conditionalFormatting>
  <conditionalFormatting sqref="P25:Q25">
    <cfRule type="cellIs" dxfId="54744" priority="2919" stopIfTrue="1" operator="lessThan">
      <formula>0</formula>
    </cfRule>
    <cfRule type="cellIs" dxfId="54743" priority="2920" stopIfTrue="1" operator="greaterThan">
      <formula>0</formula>
    </cfRule>
  </conditionalFormatting>
  <conditionalFormatting sqref="P25:Q25">
    <cfRule type="cellIs" dxfId="54742" priority="2917" stopIfTrue="1" operator="lessThan">
      <formula>0</formula>
    </cfRule>
    <cfRule type="cellIs" dxfId="54741" priority="2918" stopIfTrue="1" operator="greaterThan">
      <formula>0</formula>
    </cfRule>
  </conditionalFormatting>
  <conditionalFormatting sqref="P25:Q25">
    <cfRule type="cellIs" dxfId="54740" priority="2915" stopIfTrue="1" operator="lessThan">
      <formula>0</formula>
    </cfRule>
    <cfRule type="cellIs" dxfId="54739" priority="2916" stopIfTrue="1" operator="greaterThan">
      <formula>0</formula>
    </cfRule>
  </conditionalFormatting>
  <conditionalFormatting sqref="P25:Q25">
    <cfRule type="cellIs" dxfId="54738" priority="2913" stopIfTrue="1" operator="lessThan">
      <formula>0</formula>
    </cfRule>
    <cfRule type="cellIs" dxfId="54737" priority="2914" stopIfTrue="1" operator="greaterThan">
      <formula>0</formula>
    </cfRule>
  </conditionalFormatting>
  <conditionalFormatting sqref="P25:Q25">
    <cfRule type="cellIs" dxfId="54736" priority="2911" stopIfTrue="1" operator="lessThan">
      <formula>0</formula>
    </cfRule>
    <cfRule type="cellIs" dxfId="54735" priority="2912" stopIfTrue="1" operator="greaterThan">
      <formula>0</formula>
    </cfRule>
  </conditionalFormatting>
  <conditionalFormatting sqref="P25:Q25">
    <cfRule type="cellIs" dxfId="54734" priority="2909" stopIfTrue="1" operator="lessThan">
      <formula>0</formula>
    </cfRule>
    <cfRule type="cellIs" dxfId="54733" priority="2910" stopIfTrue="1" operator="greaterThan">
      <formula>0</formula>
    </cfRule>
  </conditionalFormatting>
  <conditionalFormatting sqref="P25:Q25">
    <cfRule type="cellIs" dxfId="54732" priority="2907" stopIfTrue="1" operator="lessThan">
      <formula>0</formula>
    </cfRule>
    <cfRule type="cellIs" dxfId="54731" priority="2908" stopIfTrue="1" operator="greaterThan">
      <formula>0</formula>
    </cfRule>
  </conditionalFormatting>
  <conditionalFormatting sqref="P25:Q25">
    <cfRule type="cellIs" dxfId="54730" priority="2905" stopIfTrue="1" operator="lessThan">
      <formula>0</formula>
    </cfRule>
    <cfRule type="cellIs" dxfId="54729" priority="2906" stopIfTrue="1" operator="greaterThan">
      <formula>0</formula>
    </cfRule>
  </conditionalFormatting>
  <conditionalFormatting sqref="P25:Q25">
    <cfRule type="cellIs" dxfId="54728" priority="2903" stopIfTrue="1" operator="lessThan">
      <formula>0</formula>
    </cfRule>
    <cfRule type="cellIs" dxfId="54727" priority="2904" stopIfTrue="1" operator="greaterThan">
      <formula>0</formula>
    </cfRule>
  </conditionalFormatting>
  <conditionalFormatting sqref="P25:Q25">
    <cfRule type="cellIs" dxfId="54726" priority="2901" stopIfTrue="1" operator="lessThan">
      <formula>0</formula>
    </cfRule>
    <cfRule type="cellIs" dxfId="54725" priority="2902" stopIfTrue="1" operator="greaterThan">
      <formula>0</formula>
    </cfRule>
  </conditionalFormatting>
  <conditionalFormatting sqref="P25:Q25">
    <cfRule type="cellIs" dxfId="54724" priority="2899" stopIfTrue="1" operator="lessThan">
      <formula>0</formula>
    </cfRule>
    <cfRule type="cellIs" dxfId="54723" priority="2900" stopIfTrue="1" operator="greaterThan">
      <formula>0</formula>
    </cfRule>
  </conditionalFormatting>
  <conditionalFormatting sqref="P25:Q25">
    <cfRule type="cellIs" dxfId="54722" priority="2897" stopIfTrue="1" operator="lessThan">
      <formula>0</formula>
    </cfRule>
    <cfRule type="cellIs" dxfId="54721" priority="2898" stopIfTrue="1" operator="greaterThan">
      <formula>0</formula>
    </cfRule>
  </conditionalFormatting>
  <conditionalFormatting sqref="P25:Q25">
    <cfRule type="cellIs" dxfId="54720" priority="2895" stopIfTrue="1" operator="lessThan">
      <formula>0</formula>
    </cfRule>
    <cfRule type="cellIs" dxfId="54719" priority="2896" stopIfTrue="1" operator="greaterThan">
      <formula>0</formula>
    </cfRule>
  </conditionalFormatting>
  <conditionalFormatting sqref="P25:Q25">
    <cfRule type="cellIs" dxfId="54718" priority="2893" stopIfTrue="1" operator="lessThan">
      <formula>0</formula>
    </cfRule>
    <cfRule type="cellIs" dxfId="54717" priority="2894" stopIfTrue="1" operator="greaterThan">
      <formula>0</formula>
    </cfRule>
  </conditionalFormatting>
  <conditionalFormatting sqref="P25:Q25">
    <cfRule type="cellIs" dxfId="54716" priority="2891" stopIfTrue="1" operator="lessThan">
      <formula>0</formula>
    </cfRule>
    <cfRule type="cellIs" dxfId="54715" priority="2892" stopIfTrue="1" operator="greaterThan">
      <formula>0</formula>
    </cfRule>
  </conditionalFormatting>
  <conditionalFormatting sqref="P25:Q25">
    <cfRule type="cellIs" dxfId="54714" priority="2889" stopIfTrue="1" operator="lessThan">
      <formula>0</formula>
    </cfRule>
    <cfRule type="cellIs" dxfId="54713" priority="2890" stopIfTrue="1" operator="greaterThan">
      <formula>0</formula>
    </cfRule>
  </conditionalFormatting>
  <conditionalFormatting sqref="P25:Q25">
    <cfRule type="cellIs" dxfId="54712" priority="2887" stopIfTrue="1" operator="lessThan">
      <formula>0</formula>
    </cfRule>
    <cfRule type="cellIs" dxfId="54711" priority="2888" stopIfTrue="1" operator="greaterThan">
      <formula>0</formula>
    </cfRule>
  </conditionalFormatting>
  <conditionalFormatting sqref="P25:Q25">
    <cfRule type="cellIs" dxfId="54710" priority="2885" stopIfTrue="1" operator="lessThan">
      <formula>0</formula>
    </cfRule>
    <cfRule type="cellIs" dxfId="54709" priority="2886" stopIfTrue="1" operator="greaterThan">
      <formula>0</formula>
    </cfRule>
  </conditionalFormatting>
  <conditionalFormatting sqref="P25:Q25">
    <cfRule type="cellIs" dxfId="54708" priority="2883" stopIfTrue="1" operator="lessThan">
      <formula>0</formula>
    </cfRule>
    <cfRule type="cellIs" dxfId="54707" priority="2884" stopIfTrue="1" operator="greaterThan">
      <formula>0</formula>
    </cfRule>
  </conditionalFormatting>
  <conditionalFormatting sqref="P25:Q25">
    <cfRule type="cellIs" dxfId="54706" priority="2881" stopIfTrue="1" operator="lessThan">
      <formula>0</formula>
    </cfRule>
    <cfRule type="cellIs" dxfId="54705" priority="2882" stopIfTrue="1" operator="greaterThan">
      <formula>0</formula>
    </cfRule>
  </conditionalFormatting>
  <conditionalFormatting sqref="P25:Q25">
    <cfRule type="cellIs" dxfId="54704" priority="2879" stopIfTrue="1" operator="lessThan">
      <formula>0</formula>
    </cfRule>
    <cfRule type="cellIs" dxfId="54703" priority="2880" stopIfTrue="1" operator="greaterThan">
      <formula>0</formula>
    </cfRule>
  </conditionalFormatting>
  <conditionalFormatting sqref="P25:Q25">
    <cfRule type="cellIs" dxfId="54702" priority="2877" stopIfTrue="1" operator="lessThan">
      <formula>0</formula>
    </cfRule>
    <cfRule type="cellIs" dxfId="54701" priority="2878" stopIfTrue="1" operator="greaterThan">
      <formula>0</formula>
    </cfRule>
  </conditionalFormatting>
  <conditionalFormatting sqref="P25:Q25">
    <cfRule type="cellIs" dxfId="54700" priority="2875" stopIfTrue="1" operator="lessThan">
      <formula>0</formula>
    </cfRule>
    <cfRule type="cellIs" dxfId="54699" priority="2876" stopIfTrue="1" operator="greaterThan">
      <formula>0</formula>
    </cfRule>
  </conditionalFormatting>
  <conditionalFormatting sqref="P25:Q25">
    <cfRule type="cellIs" dxfId="54698" priority="2873" stopIfTrue="1" operator="lessThan">
      <formula>0</formula>
    </cfRule>
    <cfRule type="cellIs" dxfId="54697" priority="2874" stopIfTrue="1" operator="greaterThan">
      <formula>0</formula>
    </cfRule>
  </conditionalFormatting>
  <conditionalFormatting sqref="P25:Q25">
    <cfRule type="cellIs" dxfId="54696" priority="2871" stopIfTrue="1" operator="lessThan">
      <formula>0</formula>
    </cfRule>
    <cfRule type="cellIs" dxfId="54695" priority="2872" stopIfTrue="1" operator="greaterThan">
      <formula>0</formula>
    </cfRule>
  </conditionalFormatting>
  <conditionalFormatting sqref="P27:Q27">
    <cfRule type="cellIs" dxfId="54694" priority="2869" stopIfTrue="1" operator="lessThan">
      <formula>0</formula>
    </cfRule>
    <cfRule type="cellIs" dxfId="54693" priority="2870" stopIfTrue="1" operator="greaterThan">
      <formula>0</formula>
    </cfRule>
  </conditionalFormatting>
  <conditionalFormatting sqref="P27:Q27">
    <cfRule type="cellIs" dxfId="54692" priority="2867" stopIfTrue="1" operator="lessThan">
      <formula>0</formula>
    </cfRule>
    <cfRule type="cellIs" dxfId="54691" priority="2868" stopIfTrue="1" operator="greaterThan">
      <formula>0</formula>
    </cfRule>
  </conditionalFormatting>
  <conditionalFormatting sqref="P27:Q27">
    <cfRule type="cellIs" dxfId="54690" priority="2865" stopIfTrue="1" operator="lessThan">
      <formula>0</formula>
    </cfRule>
    <cfRule type="cellIs" dxfId="54689" priority="2866" stopIfTrue="1" operator="greaterThan">
      <formula>0</formula>
    </cfRule>
  </conditionalFormatting>
  <conditionalFormatting sqref="P27:Q27">
    <cfRule type="cellIs" dxfId="54688" priority="2863" stopIfTrue="1" operator="lessThan">
      <formula>0</formula>
    </cfRule>
    <cfRule type="cellIs" dxfId="54687" priority="2864" stopIfTrue="1" operator="greaterThan">
      <formula>0</formula>
    </cfRule>
  </conditionalFormatting>
  <conditionalFormatting sqref="P27:Q27">
    <cfRule type="cellIs" dxfId="54686" priority="2861" stopIfTrue="1" operator="lessThan">
      <formula>0</formula>
    </cfRule>
    <cfRule type="cellIs" dxfId="54685" priority="2862" stopIfTrue="1" operator="greaterThan">
      <formula>0</formula>
    </cfRule>
  </conditionalFormatting>
  <conditionalFormatting sqref="P27:Q27">
    <cfRule type="cellIs" dxfId="54684" priority="2859" stopIfTrue="1" operator="lessThan">
      <formula>0</formula>
    </cfRule>
    <cfRule type="cellIs" dxfId="54683" priority="2860" stopIfTrue="1" operator="greaterThan">
      <formula>0</formula>
    </cfRule>
  </conditionalFormatting>
  <conditionalFormatting sqref="P27:Q27">
    <cfRule type="cellIs" dxfId="54682" priority="2857" stopIfTrue="1" operator="lessThan">
      <formula>0</formula>
    </cfRule>
    <cfRule type="cellIs" dxfId="54681" priority="2858" stopIfTrue="1" operator="greaterThan">
      <formula>0</formula>
    </cfRule>
  </conditionalFormatting>
  <conditionalFormatting sqref="P27:Q27">
    <cfRule type="cellIs" dxfId="54680" priority="2855" stopIfTrue="1" operator="lessThan">
      <formula>0</formula>
    </cfRule>
    <cfRule type="cellIs" dxfId="54679" priority="2856" stopIfTrue="1" operator="greaterThan">
      <formula>0</formula>
    </cfRule>
  </conditionalFormatting>
  <conditionalFormatting sqref="P27:Q27">
    <cfRule type="cellIs" dxfId="54678" priority="2853" stopIfTrue="1" operator="lessThan">
      <formula>0</formula>
    </cfRule>
    <cfRule type="cellIs" dxfId="54677" priority="2854" stopIfTrue="1" operator="greaterThan">
      <formula>0</formula>
    </cfRule>
  </conditionalFormatting>
  <conditionalFormatting sqref="P27:Q27">
    <cfRule type="cellIs" dxfId="54676" priority="2851" stopIfTrue="1" operator="lessThan">
      <formula>0</formula>
    </cfRule>
    <cfRule type="cellIs" dxfId="54675" priority="2852" stopIfTrue="1" operator="greaterThan">
      <formula>0</formula>
    </cfRule>
  </conditionalFormatting>
  <conditionalFormatting sqref="P27:Q27">
    <cfRule type="cellIs" dxfId="54674" priority="2849" stopIfTrue="1" operator="lessThan">
      <formula>0</formula>
    </cfRule>
    <cfRule type="cellIs" dxfId="54673" priority="2850" stopIfTrue="1" operator="greaterThan">
      <formula>0</formula>
    </cfRule>
  </conditionalFormatting>
  <conditionalFormatting sqref="P27:Q27">
    <cfRule type="cellIs" dxfId="54672" priority="2847" stopIfTrue="1" operator="lessThan">
      <formula>0</formula>
    </cfRule>
    <cfRule type="cellIs" dxfId="54671" priority="2848" stopIfTrue="1" operator="greaterThan">
      <formula>0</formula>
    </cfRule>
  </conditionalFormatting>
  <conditionalFormatting sqref="P27:Q27">
    <cfRule type="cellIs" dxfId="54670" priority="2845" stopIfTrue="1" operator="lessThan">
      <formula>0</formula>
    </cfRule>
    <cfRule type="cellIs" dxfId="54669" priority="2846" stopIfTrue="1" operator="greaterThan">
      <formula>0</formula>
    </cfRule>
  </conditionalFormatting>
  <conditionalFormatting sqref="P27:Q27">
    <cfRule type="cellIs" dxfId="54668" priority="2843" stopIfTrue="1" operator="lessThan">
      <formula>0</formula>
    </cfRule>
    <cfRule type="cellIs" dxfId="54667" priority="2844" stopIfTrue="1" operator="greaterThan">
      <formula>0</formula>
    </cfRule>
  </conditionalFormatting>
  <conditionalFormatting sqref="P27:Q27">
    <cfRule type="cellIs" dxfId="54666" priority="2841" stopIfTrue="1" operator="lessThan">
      <formula>0</formula>
    </cfRule>
    <cfRule type="cellIs" dxfId="54665" priority="2842" stopIfTrue="1" operator="greaterThan">
      <formula>0</formula>
    </cfRule>
  </conditionalFormatting>
  <conditionalFormatting sqref="P27:Q27">
    <cfRule type="cellIs" dxfId="54664" priority="2839" stopIfTrue="1" operator="lessThan">
      <formula>0</formula>
    </cfRule>
    <cfRule type="cellIs" dxfId="54663" priority="2840" stopIfTrue="1" operator="greaterThan">
      <formula>0</formula>
    </cfRule>
  </conditionalFormatting>
  <conditionalFormatting sqref="P27:Q27">
    <cfRule type="cellIs" dxfId="54662" priority="2837" stopIfTrue="1" operator="lessThan">
      <formula>0</formula>
    </cfRule>
    <cfRule type="cellIs" dxfId="54661" priority="2838" stopIfTrue="1" operator="greaterThan">
      <formula>0</formula>
    </cfRule>
  </conditionalFormatting>
  <conditionalFormatting sqref="P27:Q27">
    <cfRule type="cellIs" dxfId="54660" priority="2835" stopIfTrue="1" operator="lessThan">
      <formula>0</formula>
    </cfRule>
    <cfRule type="cellIs" dxfId="54659" priority="2836" stopIfTrue="1" operator="greaterThan">
      <formula>0</formula>
    </cfRule>
  </conditionalFormatting>
  <conditionalFormatting sqref="P27:Q27">
    <cfRule type="cellIs" dxfId="54658" priority="2833" stopIfTrue="1" operator="lessThan">
      <formula>0</formula>
    </cfRule>
    <cfRule type="cellIs" dxfId="54657" priority="2834" stopIfTrue="1" operator="greaterThan">
      <formula>0</formula>
    </cfRule>
  </conditionalFormatting>
  <conditionalFormatting sqref="P27:Q27">
    <cfRule type="cellIs" dxfId="54656" priority="2831" stopIfTrue="1" operator="lessThan">
      <formula>0</formula>
    </cfRule>
    <cfRule type="cellIs" dxfId="54655" priority="2832" stopIfTrue="1" operator="greaterThan">
      <formula>0</formula>
    </cfRule>
  </conditionalFormatting>
  <conditionalFormatting sqref="P27:Q27">
    <cfRule type="cellIs" dxfId="54654" priority="2829" stopIfTrue="1" operator="lessThan">
      <formula>0</formula>
    </cfRule>
    <cfRule type="cellIs" dxfId="54653" priority="2830" stopIfTrue="1" operator="greaterThan">
      <formula>0</formula>
    </cfRule>
  </conditionalFormatting>
  <conditionalFormatting sqref="P27:Q27">
    <cfRule type="cellIs" dxfId="54652" priority="2827" stopIfTrue="1" operator="lessThan">
      <formula>0</formula>
    </cfRule>
    <cfRule type="cellIs" dxfId="54651" priority="2828" stopIfTrue="1" operator="greaterThan">
      <formula>0</formula>
    </cfRule>
  </conditionalFormatting>
  <conditionalFormatting sqref="P27:Q27">
    <cfRule type="cellIs" dxfId="54650" priority="2825" stopIfTrue="1" operator="lessThan">
      <formula>0</formula>
    </cfRule>
    <cfRule type="cellIs" dxfId="54649" priority="2826" stopIfTrue="1" operator="greaterThan">
      <formula>0</formula>
    </cfRule>
  </conditionalFormatting>
  <conditionalFormatting sqref="P27:Q27">
    <cfRule type="cellIs" dxfId="54648" priority="2823" stopIfTrue="1" operator="lessThan">
      <formula>0</formula>
    </cfRule>
    <cfRule type="cellIs" dxfId="54647" priority="2824" stopIfTrue="1" operator="greaterThan">
      <formula>0</formula>
    </cfRule>
  </conditionalFormatting>
  <conditionalFormatting sqref="P27:Q27">
    <cfRule type="cellIs" dxfId="54646" priority="2821" stopIfTrue="1" operator="lessThan">
      <formula>0</formula>
    </cfRule>
    <cfRule type="cellIs" dxfId="54645" priority="2822" stopIfTrue="1" operator="greaterThan">
      <formula>0</formula>
    </cfRule>
  </conditionalFormatting>
  <conditionalFormatting sqref="P27:Q27">
    <cfRule type="cellIs" dxfId="54644" priority="2819" stopIfTrue="1" operator="lessThan">
      <formula>0</formula>
    </cfRule>
    <cfRule type="cellIs" dxfId="54643" priority="2820" stopIfTrue="1" operator="greaterThan">
      <formula>0</formula>
    </cfRule>
  </conditionalFormatting>
  <conditionalFormatting sqref="P27:Q27">
    <cfRule type="cellIs" dxfId="54642" priority="2817" stopIfTrue="1" operator="lessThan">
      <formula>0</formula>
    </cfRule>
    <cfRule type="cellIs" dxfId="54641" priority="2818" stopIfTrue="1" operator="greaterThan">
      <formula>0</formula>
    </cfRule>
  </conditionalFormatting>
  <conditionalFormatting sqref="P27:Q27">
    <cfRule type="cellIs" dxfId="54640" priority="2815" stopIfTrue="1" operator="lessThan">
      <formula>0</formula>
    </cfRule>
    <cfRule type="cellIs" dxfId="54639" priority="2816" stopIfTrue="1" operator="greaterThan">
      <formula>0</formula>
    </cfRule>
  </conditionalFormatting>
  <conditionalFormatting sqref="P27:Q27">
    <cfRule type="cellIs" dxfId="54638" priority="2813" stopIfTrue="1" operator="lessThan">
      <formula>0</formula>
    </cfRule>
    <cfRule type="cellIs" dxfId="54637" priority="2814" stopIfTrue="1" operator="greaterThan">
      <formula>0</formula>
    </cfRule>
  </conditionalFormatting>
  <conditionalFormatting sqref="P27:Q27">
    <cfRule type="cellIs" dxfId="54636" priority="2811" stopIfTrue="1" operator="lessThan">
      <formula>0</formula>
    </cfRule>
    <cfRule type="cellIs" dxfId="54635" priority="2812" stopIfTrue="1" operator="greaterThan">
      <formula>0</formula>
    </cfRule>
  </conditionalFormatting>
  <conditionalFormatting sqref="P27:Q27">
    <cfRule type="cellIs" dxfId="54634" priority="2809" stopIfTrue="1" operator="lessThan">
      <formula>0</formula>
    </cfRule>
    <cfRule type="cellIs" dxfId="54633" priority="2810" stopIfTrue="1" operator="greaterThan">
      <formula>0</formula>
    </cfRule>
  </conditionalFormatting>
  <conditionalFormatting sqref="P27:Q27">
    <cfRule type="cellIs" dxfId="54632" priority="2807" stopIfTrue="1" operator="lessThan">
      <formula>0</formula>
    </cfRule>
    <cfRule type="cellIs" dxfId="54631" priority="2808" stopIfTrue="1" operator="greaterThan">
      <formula>0</formula>
    </cfRule>
  </conditionalFormatting>
  <conditionalFormatting sqref="P27:Q27">
    <cfRule type="cellIs" dxfId="54630" priority="2805" stopIfTrue="1" operator="lessThan">
      <formula>0</formula>
    </cfRule>
    <cfRule type="cellIs" dxfId="54629" priority="2806" stopIfTrue="1" operator="greaterThan">
      <formula>0</formula>
    </cfRule>
  </conditionalFormatting>
  <conditionalFormatting sqref="P27:Q27">
    <cfRule type="cellIs" dxfId="54628" priority="2803" stopIfTrue="1" operator="lessThan">
      <formula>0</formula>
    </cfRule>
    <cfRule type="cellIs" dxfId="54627" priority="2804" stopIfTrue="1" operator="greaterThan">
      <formula>0</formula>
    </cfRule>
  </conditionalFormatting>
  <conditionalFormatting sqref="P27:Q27">
    <cfRule type="cellIs" dxfId="54626" priority="2801" stopIfTrue="1" operator="lessThan">
      <formula>0</formula>
    </cfRule>
    <cfRule type="cellIs" dxfId="54625" priority="2802" stopIfTrue="1" operator="greaterThan">
      <formula>0</formula>
    </cfRule>
  </conditionalFormatting>
  <conditionalFormatting sqref="P27:Q27">
    <cfRule type="cellIs" dxfId="54624" priority="2799" stopIfTrue="1" operator="lessThan">
      <formula>0</formula>
    </cfRule>
    <cfRule type="cellIs" dxfId="54623" priority="2800" stopIfTrue="1" operator="greaterThan">
      <formula>0</formula>
    </cfRule>
  </conditionalFormatting>
  <conditionalFormatting sqref="P27:Q27">
    <cfRule type="cellIs" dxfId="54622" priority="2797" stopIfTrue="1" operator="lessThan">
      <formula>0</formula>
    </cfRule>
    <cfRule type="cellIs" dxfId="54621" priority="2798" stopIfTrue="1" operator="greaterThan">
      <formula>0</formula>
    </cfRule>
  </conditionalFormatting>
  <conditionalFormatting sqref="P27:Q27">
    <cfRule type="cellIs" dxfId="54620" priority="2795" stopIfTrue="1" operator="lessThan">
      <formula>0</formula>
    </cfRule>
    <cfRule type="cellIs" dxfId="54619" priority="2796" stopIfTrue="1" operator="greaterThan">
      <formula>0</formula>
    </cfRule>
  </conditionalFormatting>
  <conditionalFormatting sqref="P27:Q27">
    <cfRule type="cellIs" dxfId="54618" priority="2793" stopIfTrue="1" operator="lessThan">
      <formula>0</formula>
    </cfRule>
    <cfRule type="cellIs" dxfId="54617" priority="2794" stopIfTrue="1" operator="greaterThan">
      <formula>0</formula>
    </cfRule>
  </conditionalFormatting>
  <conditionalFormatting sqref="P27:Q27">
    <cfRule type="cellIs" dxfId="54616" priority="2791" stopIfTrue="1" operator="lessThan">
      <formula>0</formula>
    </cfRule>
    <cfRule type="cellIs" dxfId="54615" priority="2792" stopIfTrue="1" operator="greaterThan">
      <formula>0</formula>
    </cfRule>
  </conditionalFormatting>
  <conditionalFormatting sqref="P27:Q27">
    <cfRule type="cellIs" dxfId="54614" priority="2789" stopIfTrue="1" operator="lessThan">
      <formula>0</formula>
    </cfRule>
    <cfRule type="cellIs" dxfId="54613" priority="2790" stopIfTrue="1" operator="greaterThan">
      <formula>0</formula>
    </cfRule>
  </conditionalFormatting>
  <conditionalFormatting sqref="P27:Q27">
    <cfRule type="cellIs" dxfId="54612" priority="2787" stopIfTrue="1" operator="lessThan">
      <formula>0</formula>
    </cfRule>
    <cfRule type="cellIs" dxfId="54611" priority="2788" stopIfTrue="1" operator="greaterThan">
      <formula>0</formula>
    </cfRule>
  </conditionalFormatting>
  <conditionalFormatting sqref="P29:Q29">
    <cfRule type="cellIs" dxfId="54610" priority="2785" stopIfTrue="1" operator="lessThan">
      <formula>0</formula>
    </cfRule>
    <cfRule type="cellIs" dxfId="54609" priority="2786" stopIfTrue="1" operator="greaterThan">
      <formula>0</formula>
    </cfRule>
  </conditionalFormatting>
  <conditionalFormatting sqref="P29:Q29">
    <cfRule type="cellIs" dxfId="54608" priority="2783" stopIfTrue="1" operator="lessThan">
      <formula>0</formula>
    </cfRule>
    <cfRule type="cellIs" dxfId="54607" priority="2784" stopIfTrue="1" operator="greaterThan">
      <formula>0</formula>
    </cfRule>
  </conditionalFormatting>
  <conditionalFormatting sqref="P29:Q29">
    <cfRule type="cellIs" dxfId="54606" priority="2781" stopIfTrue="1" operator="lessThan">
      <formula>0</formula>
    </cfRule>
    <cfRule type="cellIs" dxfId="54605" priority="2782" stopIfTrue="1" operator="greaterThan">
      <formula>0</formula>
    </cfRule>
  </conditionalFormatting>
  <conditionalFormatting sqref="P29:Q29">
    <cfRule type="cellIs" dxfId="54604" priority="2779" stopIfTrue="1" operator="lessThan">
      <formula>0</formula>
    </cfRule>
    <cfRule type="cellIs" dxfId="54603" priority="2780" stopIfTrue="1" operator="greaterThan">
      <formula>0</formula>
    </cfRule>
  </conditionalFormatting>
  <conditionalFormatting sqref="P29:Q29">
    <cfRule type="cellIs" dxfId="54602" priority="2777" stopIfTrue="1" operator="lessThan">
      <formula>0</formula>
    </cfRule>
    <cfRule type="cellIs" dxfId="54601" priority="2778" stopIfTrue="1" operator="greaterThan">
      <formula>0</formula>
    </cfRule>
  </conditionalFormatting>
  <conditionalFormatting sqref="P29:Q29">
    <cfRule type="cellIs" dxfId="54600" priority="2775" stopIfTrue="1" operator="lessThan">
      <formula>0</formula>
    </cfRule>
    <cfRule type="cellIs" dxfId="54599" priority="2776" stopIfTrue="1" operator="greaterThan">
      <formula>0</formula>
    </cfRule>
  </conditionalFormatting>
  <conditionalFormatting sqref="P29:Q29">
    <cfRule type="cellIs" dxfId="54598" priority="2773" stopIfTrue="1" operator="lessThan">
      <formula>0</formula>
    </cfRule>
    <cfRule type="cellIs" dxfId="54597" priority="2774" stopIfTrue="1" operator="greaterThan">
      <formula>0</formula>
    </cfRule>
  </conditionalFormatting>
  <conditionalFormatting sqref="P29:Q29">
    <cfRule type="cellIs" dxfId="54596" priority="2771" stopIfTrue="1" operator="lessThan">
      <formula>0</formula>
    </cfRule>
    <cfRule type="cellIs" dxfId="54595" priority="2772" stopIfTrue="1" operator="greaterThan">
      <formula>0</formula>
    </cfRule>
  </conditionalFormatting>
  <conditionalFormatting sqref="P29:Q29">
    <cfRule type="cellIs" dxfId="54594" priority="2769" stopIfTrue="1" operator="lessThan">
      <formula>0</formula>
    </cfRule>
    <cfRule type="cellIs" dxfId="54593" priority="2770" stopIfTrue="1" operator="greaterThan">
      <formula>0</formula>
    </cfRule>
  </conditionalFormatting>
  <conditionalFormatting sqref="P29:Q29">
    <cfRule type="cellIs" dxfId="54592" priority="2767" stopIfTrue="1" operator="lessThan">
      <formula>0</formula>
    </cfRule>
    <cfRule type="cellIs" dxfId="54591" priority="2768" stopIfTrue="1" operator="greaterThan">
      <formula>0</formula>
    </cfRule>
  </conditionalFormatting>
  <conditionalFormatting sqref="P29:Q29">
    <cfRule type="cellIs" dxfId="54590" priority="2765" stopIfTrue="1" operator="lessThan">
      <formula>0</formula>
    </cfRule>
    <cfRule type="cellIs" dxfId="54589" priority="2766" stopIfTrue="1" operator="greaterThan">
      <formula>0</formula>
    </cfRule>
  </conditionalFormatting>
  <conditionalFormatting sqref="P29:Q29">
    <cfRule type="cellIs" dxfId="54588" priority="2763" stopIfTrue="1" operator="lessThan">
      <formula>0</formula>
    </cfRule>
    <cfRule type="cellIs" dxfId="54587" priority="2764" stopIfTrue="1" operator="greaterThan">
      <formula>0</formula>
    </cfRule>
  </conditionalFormatting>
  <conditionalFormatting sqref="P29:Q29">
    <cfRule type="cellIs" dxfId="54586" priority="2761" stopIfTrue="1" operator="lessThan">
      <formula>0</formula>
    </cfRule>
    <cfRule type="cellIs" dxfId="54585" priority="2762" stopIfTrue="1" operator="greaterThan">
      <formula>0</formula>
    </cfRule>
  </conditionalFormatting>
  <conditionalFormatting sqref="P29:Q29">
    <cfRule type="cellIs" dxfId="54584" priority="2759" stopIfTrue="1" operator="lessThan">
      <formula>0</formula>
    </cfRule>
    <cfRule type="cellIs" dxfId="54583" priority="2760" stopIfTrue="1" operator="greaterThan">
      <formula>0</formula>
    </cfRule>
  </conditionalFormatting>
  <conditionalFormatting sqref="P29:Q29">
    <cfRule type="cellIs" dxfId="54582" priority="2757" stopIfTrue="1" operator="lessThan">
      <formula>0</formula>
    </cfRule>
    <cfRule type="cellIs" dxfId="54581" priority="2758" stopIfTrue="1" operator="greaterThan">
      <formula>0</formula>
    </cfRule>
  </conditionalFormatting>
  <conditionalFormatting sqref="P29:Q29">
    <cfRule type="cellIs" dxfId="54580" priority="2755" stopIfTrue="1" operator="lessThan">
      <formula>0</formula>
    </cfRule>
    <cfRule type="cellIs" dxfId="54579" priority="2756" stopIfTrue="1" operator="greaterThan">
      <formula>0</formula>
    </cfRule>
  </conditionalFormatting>
  <conditionalFormatting sqref="P29:Q29">
    <cfRule type="cellIs" dxfId="54578" priority="2753" stopIfTrue="1" operator="lessThan">
      <formula>0</formula>
    </cfRule>
    <cfRule type="cellIs" dxfId="54577" priority="2754" stopIfTrue="1" operator="greaterThan">
      <formula>0</formula>
    </cfRule>
  </conditionalFormatting>
  <conditionalFormatting sqref="P29:Q29">
    <cfRule type="cellIs" dxfId="54576" priority="2751" stopIfTrue="1" operator="lessThan">
      <formula>0</formula>
    </cfRule>
    <cfRule type="cellIs" dxfId="54575" priority="2752" stopIfTrue="1" operator="greaterThan">
      <formula>0</formula>
    </cfRule>
  </conditionalFormatting>
  <conditionalFormatting sqref="P29:Q29">
    <cfRule type="cellIs" dxfId="54574" priority="2749" stopIfTrue="1" operator="lessThan">
      <formula>0</formula>
    </cfRule>
    <cfRule type="cellIs" dxfId="54573" priority="2750" stopIfTrue="1" operator="greaterThan">
      <formula>0</formula>
    </cfRule>
  </conditionalFormatting>
  <conditionalFormatting sqref="P29:Q29">
    <cfRule type="cellIs" dxfId="54572" priority="2747" stopIfTrue="1" operator="lessThan">
      <formula>0</formula>
    </cfRule>
    <cfRule type="cellIs" dxfId="54571" priority="2748" stopIfTrue="1" operator="greaterThan">
      <formula>0</formula>
    </cfRule>
  </conditionalFormatting>
  <conditionalFormatting sqref="P29:Q29">
    <cfRule type="cellIs" dxfId="54570" priority="2745" stopIfTrue="1" operator="lessThan">
      <formula>0</formula>
    </cfRule>
    <cfRule type="cellIs" dxfId="54569" priority="2746" stopIfTrue="1" operator="greaterThan">
      <formula>0</formula>
    </cfRule>
  </conditionalFormatting>
  <conditionalFormatting sqref="P29:Q29">
    <cfRule type="cellIs" dxfId="54568" priority="2743" stopIfTrue="1" operator="lessThan">
      <formula>0</formula>
    </cfRule>
    <cfRule type="cellIs" dxfId="54567" priority="2744" stopIfTrue="1" operator="greaterThan">
      <formula>0</formula>
    </cfRule>
  </conditionalFormatting>
  <conditionalFormatting sqref="P29:Q29">
    <cfRule type="cellIs" dxfId="54566" priority="2741" stopIfTrue="1" operator="lessThan">
      <formula>0</formula>
    </cfRule>
    <cfRule type="cellIs" dxfId="54565" priority="2742" stopIfTrue="1" operator="greaterThan">
      <formula>0</formula>
    </cfRule>
  </conditionalFormatting>
  <conditionalFormatting sqref="P29:Q29">
    <cfRule type="cellIs" dxfId="54564" priority="2739" stopIfTrue="1" operator="lessThan">
      <formula>0</formula>
    </cfRule>
    <cfRule type="cellIs" dxfId="54563" priority="2740" stopIfTrue="1" operator="greaterThan">
      <formula>0</formula>
    </cfRule>
  </conditionalFormatting>
  <conditionalFormatting sqref="P29:Q29">
    <cfRule type="cellIs" dxfId="54562" priority="2737" stopIfTrue="1" operator="lessThan">
      <formula>0</formula>
    </cfRule>
    <cfRule type="cellIs" dxfId="54561" priority="2738" stopIfTrue="1" operator="greaterThan">
      <formula>0</formula>
    </cfRule>
  </conditionalFormatting>
  <conditionalFormatting sqref="P29:Q29">
    <cfRule type="cellIs" dxfId="54560" priority="2735" stopIfTrue="1" operator="lessThan">
      <formula>0</formula>
    </cfRule>
    <cfRule type="cellIs" dxfId="54559" priority="2736" stopIfTrue="1" operator="greaterThan">
      <formula>0</formula>
    </cfRule>
  </conditionalFormatting>
  <conditionalFormatting sqref="P29:Q29">
    <cfRule type="cellIs" dxfId="54558" priority="2733" stopIfTrue="1" operator="lessThan">
      <formula>0</formula>
    </cfRule>
    <cfRule type="cellIs" dxfId="54557" priority="2734" stopIfTrue="1" operator="greaterThan">
      <formula>0</formula>
    </cfRule>
  </conditionalFormatting>
  <conditionalFormatting sqref="P29:Q29">
    <cfRule type="cellIs" dxfId="54556" priority="2731" stopIfTrue="1" operator="lessThan">
      <formula>0</formula>
    </cfRule>
    <cfRule type="cellIs" dxfId="54555" priority="2732" stopIfTrue="1" operator="greaterThan">
      <formula>0</formula>
    </cfRule>
  </conditionalFormatting>
  <conditionalFormatting sqref="P29:Q29">
    <cfRule type="cellIs" dxfId="54554" priority="2729" stopIfTrue="1" operator="lessThan">
      <formula>0</formula>
    </cfRule>
    <cfRule type="cellIs" dxfId="54553" priority="2730" stopIfTrue="1" operator="greaterThan">
      <formula>0</formula>
    </cfRule>
  </conditionalFormatting>
  <conditionalFormatting sqref="P29:Q29">
    <cfRule type="cellIs" dxfId="54552" priority="2727" stopIfTrue="1" operator="lessThan">
      <formula>0</formula>
    </cfRule>
    <cfRule type="cellIs" dxfId="54551" priority="2728" stopIfTrue="1" operator="greaterThan">
      <formula>0</formula>
    </cfRule>
  </conditionalFormatting>
  <conditionalFormatting sqref="P29:Q29">
    <cfRule type="cellIs" dxfId="54550" priority="2725" stopIfTrue="1" operator="lessThan">
      <formula>0</formula>
    </cfRule>
    <cfRule type="cellIs" dxfId="54549" priority="2726" stopIfTrue="1" operator="greaterThan">
      <formula>0</formula>
    </cfRule>
  </conditionalFormatting>
  <conditionalFormatting sqref="P29:Q29">
    <cfRule type="cellIs" dxfId="54548" priority="2723" stopIfTrue="1" operator="lessThan">
      <formula>0</formula>
    </cfRule>
    <cfRule type="cellIs" dxfId="54547" priority="2724" stopIfTrue="1" operator="greaterThan">
      <formula>0</formula>
    </cfRule>
  </conditionalFormatting>
  <conditionalFormatting sqref="P29:Q29">
    <cfRule type="cellIs" dxfId="54546" priority="2721" stopIfTrue="1" operator="lessThan">
      <formula>0</formula>
    </cfRule>
    <cfRule type="cellIs" dxfId="54545" priority="2722" stopIfTrue="1" operator="greaterThan">
      <formula>0</formula>
    </cfRule>
  </conditionalFormatting>
  <conditionalFormatting sqref="P29:Q29">
    <cfRule type="cellIs" dxfId="54544" priority="2719" stopIfTrue="1" operator="lessThan">
      <formula>0</formula>
    </cfRule>
    <cfRule type="cellIs" dxfId="54543" priority="2720" stopIfTrue="1" operator="greaterThan">
      <formula>0</formula>
    </cfRule>
  </conditionalFormatting>
  <conditionalFormatting sqref="P29:Q29">
    <cfRule type="cellIs" dxfId="54542" priority="2717" stopIfTrue="1" operator="lessThan">
      <formula>0</formula>
    </cfRule>
    <cfRule type="cellIs" dxfId="54541" priority="2718" stopIfTrue="1" operator="greaterThan">
      <formula>0</formula>
    </cfRule>
  </conditionalFormatting>
  <conditionalFormatting sqref="P29:Q29">
    <cfRule type="cellIs" dxfId="54540" priority="2715" stopIfTrue="1" operator="lessThan">
      <formula>0</formula>
    </cfRule>
    <cfRule type="cellIs" dxfId="54539" priority="2716" stopIfTrue="1" operator="greaterThan">
      <formula>0</formula>
    </cfRule>
  </conditionalFormatting>
  <conditionalFormatting sqref="P29:Q29">
    <cfRule type="cellIs" dxfId="54538" priority="2713" stopIfTrue="1" operator="lessThan">
      <formula>0</formula>
    </cfRule>
    <cfRule type="cellIs" dxfId="54537" priority="2714" stopIfTrue="1" operator="greaterThan">
      <formula>0</formula>
    </cfRule>
  </conditionalFormatting>
  <conditionalFormatting sqref="P29:Q29">
    <cfRule type="cellIs" dxfId="54536" priority="2711" stopIfTrue="1" operator="lessThan">
      <formula>0</formula>
    </cfRule>
    <cfRule type="cellIs" dxfId="54535" priority="2712" stopIfTrue="1" operator="greaterThan">
      <formula>0</formula>
    </cfRule>
  </conditionalFormatting>
  <conditionalFormatting sqref="P29:Q29">
    <cfRule type="cellIs" dxfId="54534" priority="2709" stopIfTrue="1" operator="lessThan">
      <formula>0</formula>
    </cfRule>
    <cfRule type="cellIs" dxfId="54533" priority="2710" stopIfTrue="1" operator="greaterThan">
      <formula>0</formula>
    </cfRule>
  </conditionalFormatting>
  <conditionalFormatting sqref="P29:Q29">
    <cfRule type="cellIs" dxfId="54532" priority="2707" stopIfTrue="1" operator="lessThan">
      <formula>0</formula>
    </cfRule>
    <cfRule type="cellIs" dxfId="54531" priority="2708" stopIfTrue="1" operator="greaterThan">
      <formula>0</formula>
    </cfRule>
  </conditionalFormatting>
  <conditionalFormatting sqref="P29:Q29">
    <cfRule type="cellIs" dxfId="54530" priority="2705" stopIfTrue="1" operator="lessThan">
      <formula>0</formula>
    </cfRule>
    <cfRule type="cellIs" dxfId="54529" priority="2706" stopIfTrue="1" operator="greaterThan">
      <formula>0</formula>
    </cfRule>
  </conditionalFormatting>
  <conditionalFormatting sqref="P29:Q29">
    <cfRule type="cellIs" dxfId="54528" priority="2703" stopIfTrue="1" operator="lessThan">
      <formula>0</formula>
    </cfRule>
    <cfRule type="cellIs" dxfId="54527" priority="2704" stopIfTrue="1" operator="greaterThan">
      <formula>0</formula>
    </cfRule>
  </conditionalFormatting>
  <conditionalFormatting sqref="P31:Q31">
    <cfRule type="cellIs" dxfId="54526" priority="2701" stopIfTrue="1" operator="lessThan">
      <formula>0</formula>
    </cfRule>
    <cfRule type="cellIs" dxfId="54525" priority="2702" stopIfTrue="1" operator="greaterThan">
      <formula>0</formula>
    </cfRule>
  </conditionalFormatting>
  <conditionalFormatting sqref="P31:Q31">
    <cfRule type="cellIs" dxfId="54524" priority="2699" stopIfTrue="1" operator="lessThan">
      <formula>0</formula>
    </cfRule>
    <cfRule type="cellIs" dxfId="54523" priority="2700" stopIfTrue="1" operator="greaterThan">
      <formula>0</formula>
    </cfRule>
  </conditionalFormatting>
  <conditionalFormatting sqref="P31:Q31">
    <cfRule type="cellIs" dxfId="54522" priority="2697" stopIfTrue="1" operator="lessThan">
      <formula>0</formula>
    </cfRule>
    <cfRule type="cellIs" dxfId="54521" priority="2698" stopIfTrue="1" operator="greaterThan">
      <formula>0</formula>
    </cfRule>
  </conditionalFormatting>
  <conditionalFormatting sqref="P31:Q31">
    <cfRule type="cellIs" dxfId="54520" priority="2695" stopIfTrue="1" operator="lessThan">
      <formula>0</formula>
    </cfRule>
    <cfRule type="cellIs" dxfId="54519" priority="2696" stopIfTrue="1" operator="greaterThan">
      <formula>0</formula>
    </cfRule>
  </conditionalFormatting>
  <conditionalFormatting sqref="P31:Q31">
    <cfRule type="cellIs" dxfId="54518" priority="2693" stopIfTrue="1" operator="lessThan">
      <formula>0</formula>
    </cfRule>
    <cfRule type="cellIs" dxfId="54517" priority="2694" stopIfTrue="1" operator="greaterThan">
      <formula>0</formula>
    </cfRule>
  </conditionalFormatting>
  <conditionalFormatting sqref="P31:Q31">
    <cfRule type="cellIs" dxfId="54516" priority="2691" stopIfTrue="1" operator="lessThan">
      <formula>0</formula>
    </cfRule>
    <cfRule type="cellIs" dxfId="54515" priority="2692" stopIfTrue="1" operator="greaterThan">
      <formula>0</formula>
    </cfRule>
  </conditionalFormatting>
  <conditionalFormatting sqref="P31:Q31">
    <cfRule type="cellIs" dxfId="54514" priority="2689" stopIfTrue="1" operator="lessThan">
      <formula>0</formula>
    </cfRule>
    <cfRule type="cellIs" dxfId="54513" priority="2690" stopIfTrue="1" operator="greaterThan">
      <formula>0</formula>
    </cfRule>
  </conditionalFormatting>
  <conditionalFormatting sqref="P31:Q31">
    <cfRule type="cellIs" dxfId="54512" priority="2687" stopIfTrue="1" operator="lessThan">
      <formula>0</formula>
    </cfRule>
    <cfRule type="cellIs" dxfId="54511" priority="2688" stopIfTrue="1" operator="greaterThan">
      <formula>0</formula>
    </cfRule>
  </conditionalFormatting>
  <conditionalFormatting sqref="P31:Q31">
    <cfRule type="cellIs" dxfId="54510" priority="2685" stopIfTrue="1" operator="lessThan">
      <formula>0</formula>
    </cfRule>
    <cfRule type="cellIs" dxfId="54509" priority="2686" stopIfTrue="1" operator="greaterThan">
      <formula>0</formula>
    </cfRule>
  </conditionalFormatting>
  <conditionalFormatting sqref="P31:Q31">
    <cfRule type="cellIs" dxfId="54508" priority="2683" stopIfTrue="1" operator="lessThan">
      <formula>0</formula>
    </cfRule>
    <cfRule type="cellIs" dxfId="54507" priority="2684" stopIfTrue="1" operator="greaterThan">
      <formula>0</formula>
    </cfRule>
  </conditionalFormatting>
  <conditionalFormatting sqref="P31:Q31">
    <cfRule type="cellIs" dxfId="54506" priority="2681" stopIfTrue="1" operator="lessThan">
      <formula>0</formula>
    </cfRule>
    <cfRule type="cellIs" dxfId="54505" priority="2682" stopIfTrue="1" operator="greaterThan">
      <formula>0</formula>
    </cfRule>
  </conditionalFormatting>
  <conditionalFormatting sqref="P31:Q31">
    <cfRule type="cellIs" dxfId="54504" priority="2679" stopIfTrue="1" operator="lessThan">
      <formula>0</formula>
    </cfRule>
    <cfRule type="cellIs" dxfId="54503" priority="2680" stopIfTrue="1" operator="greaterThan">
      <formula>0</formula>
    </cfRule>
  </conditionalFormatting>
  <conditionalFormatting sqref="P31:Q31">
    <cfRule type="cellIs" dxfId="54502" priority="2677" stopIfTrue="1" operator="lessThan">
      <formula>0</formula>
    </cfRule>
    <cfRule type="cellIs" dxfId="54501" priority="2678" stopIfTrue="1" operator="greaterThan">
      <formula>0</formula>
    </cfRule>
  </conditionalFormatting>
  <conditionalFormatting sqref="P31:Q31">
    <cfRule type="cellIs" dxfId="54500" priority="2675" stopIfTrue="1" operator="lessThan">
      <formula>0</formula>
    </cfRule>
    <cfRule type="cellIs" dxfId="54499" priority="2676" stopIfTrue="1" operator="greaterThan">
      <formula>0</formula>
    </cfRule>
  </conditionalFormatting>
  <conditionalFormatting sqref="P31:Q31">
    <cfRule type="cellIs" dxfId="54498" priority="2673" stopIfTrue="1" operator="lessThan">
      <formula>0</formula>
    </cfRule>
    <cfRule type="cellIs" dxfId="54497" priority="2674" stopIfTrue="1" operator="greaterThan">
      <formula>0</formula>
    </cfRule>
  </conditionalFormatting>
  <conditionalFormatting sqref="P31:Q31">
    <cfRule type="cellIs" dxfId="54496" priority="2671" stopIfTrue="1" operator="lessThan">
      <formula>0</formula>
    </cfRule>
    <cfRule type="cellIs" dxfId="54495" priority="2672" stopIfTrue="1" operator="greaterThan">
      <formula>0</formula>
    </cfRule>
  </conditionalFormatting>
  <conditionalFormatting sqref="P31:Q31">
    <cfRule type="cellIs" dxfId="54494" priority="2669" stopIfTrue="1" operator="lessThan">
      <formula>0</formula>
    </cfRule>
    <cfRule type="cellIs" dxfId="54493" priority="2670" stopIfTrue="1" operator="greaterThan">
      <formula>0</formula>
    </cfRule>
  </conditionalFormatting>
  <conditionalFormatting sqref="P31:Q31">
    <cfRule type="cellIs" dxfId="54492" priority="2667" stopIfTrue="1" operator="lessThan">
      <formula>0</formula>
    </cfRule>
    <cfRule type="cellIs" dxfId="54491" priority="2668" stopIfTrue="1" operator="greaterThan">
      <formula>0</formula>
    </cfRule>
  </conditionalFormatting>
  <conditionalFormatting sqref="P31:Q31">
    <cfRule type="cellIs" dxfId="54490" priority="2665" stopIfTrue="1" operator="lessThan">
      <formula>0</formula>
    </cfRule>
    <cfRule type="cellIs" dxfId="54489" priority="2666" stopIfTrue="1" operator="greaterThan">
      <formula>0</formula>
    </cfRule>
  </conditionalFormatting>
  <conditionalFormatting sqref="P31:Q31">
    <cfRule type="cellIs" dxfId="54488" priority="2663" stopIfTrue="1" operator="lessThan">
      <formula>0</formula>
    </cfRule>
    <cfRule type="cellIs" dxfId="54487" priority="2664" stopIfTrue="1" operator="greaterThan">
      <formula>0</formula>
    </cfRule>
  </conditionalFormatting>
  <conditionalFormatting sqref="P31:Q31">
    <cfRule type="cellIs" dxfId="54486" priority="2661" stopIfTrue="1" operator="lessThan">
      <formula>0</formula>
    </cfRule>
    <cfRule type="cellIs" dxfId="54485" priority="2662" stopIfTrue="1" operator="greaterThan">
      <formula>0</formula>
    </cfRule>
  </conditionalFormatting>
  <conditionalFormatting sqref="P31:Q31">
    <cfRule type="cellIs" dxfId="54484" priority="2659" stopIfTrue="1" operator="lessThan">
      <formula>0</formula>
    </cfRule>
    <cfRule type="cellIs" dxfId="54483" priority="2660" stopIfTrue="1" operator="greaterThan">
      <formula>0</formula>
    </cfRule>
  </conditionalFormatting>
  <conditionalFormatting sqref="P31:Q31">
    <cfRule type="cellIs" dxfId="54482" priority="2657" stopIfTrue="1" operator="lessThan">
      <formula>0</formula>
    </cfRule>
    <cfRule type="cellIs" dxfId="54481" priority="2658" stopIfTrue="1" operator="greaterThan">
      <formula>0</formula>
    </cfRule>
  </conditionalFormatting>
  <conditionalFormatting sqref="P31:Q31">
    <cfRule type="cellIs" dxfId="54480" priority="2655" stopIfTrue="1" operator="lessThan">
      <formula>0</formula>
    </cfRule>
    <cfRule type="cellIs" dxfId="54479" priority="2656" stopIfTrue="1" operator="greaterThan">
      <formula>0</formula>
    </cfRule>
  </conditionalFormatting>
  <conditionalFormatting sqref="P31:Q31">
    <cfRule type="cellIs" dxfId="54478" priority="2653" stopIfTrue="1" operator="lessThan">
      <formula>0</formula>
    </cfRule>
    <cfRule type="cellIs" dxfId="54477" priority="2654" stopIfTrue="1" operator="greaterThan">
      <formula>0</formula>
    </cfRule>
  </conditionalFormatting>
  <conditionalFormatting sqref="P31:Q31">
    <cfRule type="cellIs" dxfId="54476" priority="2651" stopIfTrue="1" operator="lessThan">
      <formula>0</formula>
    </cfRule>
    <cfRule type="cellIs" dxfId="54475" priority="2652" stopIfTrue="1" operator="greaterThan">
      <formula>0</formula>
    </cfRule>
  </conditionalFormatting>
  <conditionalFormatting sqref="P31:Q31">
    <cfRule type="cellIs" dxfId="54474" priority="2649" stopIfTrue="1" operator="lessThan">
      <formula>0</formula>
    </cfRule>
    <cfRule type="cellIs" dxfId="54473" priority="2650" stopIfTrue="1" operator="greaterThan">
      <formula>0</formula>
    </cfRule>
  </conditionalFormatting>
  <conditionalFormatting sqref="P31:Q31">
    <cfRule type="cellIs" dxfId="54472" priority="2647" stopIfTrue="1" operator="lessThan">
      <formula>0</formula>
    </cfRule>
    <cfRule type="cellIs" dxfId="54471" priority="2648" stopIfTrue="1" operator="greaterThan">
      <formula>0</formula>
    </cfRule>
  </conditionalFormatting>
  <conditionalFormatting sqref="P31:Q31">
    <cfRule type="cellIs" dxfId="54470" priority="2645" stopIfTrue="1" operator="lessThan">
      <formula>0</formula>
    </cfRule>
    <cfRule type="cellIs" dxfId="54469" priority="2646" stopIfTrue="1" operator="greaterThan">
      <formula>0</formula>
    </cfRule>
  </conditionalFormatting>
  <conditionalFormatting sqref="P31:Q31">
    <cfRule type="cellIs" dxfId="54468" priority="2643" stopIfTrue="1" operator="lessThan">
      <formula>0</formula>
    </cfRule>
    <cfRule type="cellIs" dxfId="54467" priority="2644" stopIfTrue="1" operator="greaterThan">
      <formula>0</formula>
    </cfRule>
  </conditionalFormatting>
  <conditionalFormatting sqref="P31:Q31">
    <cfRule type="cellIs" dxfId="54466" priority="2641" stopIfTrue="1" operator="lessThan">
      <formula>0</formula>
    </cfRule>
    <cfRule type="cellIs" dxfId="54465" priority="2642" stopIfTrue="1" operator="greaterThan">
      <formula>0</formula>
    </cfRule>
  </conditionalFormatting>
  <conditionalFormatting sqref="P31:Q31">
    <cfRule type="cellIs" dxfId="54464" priority="2639" stopIfTrue="1" operator="lessThan">
      <formula>0</formula>
    </cfRule>
    <cfRule type="cellIs" dxfId="54463" priority="2640" stopIfTrue="1" operator="greaterThan">
      <formula>0</formula>
    </cfRule>
  </conditionalFormatting>
  <conditionalFormatting sqref="P31:Q31">
    <cfRule type="cellIs" dxfId="54462" priority="2637" stopIfTrue="1" operator="lessThan">
      <formula>0</formula>
    </cfRule>
    <cfRule type="cellIs" dxfId="54461" priority="2638" stopIfTrue="1" operator="greaterThan">
      <formula>0</formula>
    </cfRule>
  </conditionalFormatting>
  <conditionalFormatting sqref="P31:Q31">
    <cfRule type="cellIs" dxfId="54460" priority="2635" stopIfTrue="1" operator="lessThan">
      <formula>0</formula>
    </cfRule>
    <cfRule type="cellIs" dxfId="54459" priority="2636" stopIfTrue="1" operator="greaterThan">
      <formula>0</formula>
    </cfRule>
  </conditionalFormatting>
  <conditionalFormatting sqref="P31:Q31">
    <cfRule type="cellIs" dxfId="54458" priority="2633" stopIfTrue="1" operator="lessThan">
      <formula>0</formula>
    </cfRule>
    <cfRule type="cellIs" dxfId="54457" priority="2634" stopIfTrue="1" operator="greaterThan">
      <formula>0</formula>
    </cfRule>
  </conditionalFormatting>
  <conditionalFormatting sqref="P31:Q31">
    <cfRule type="cellIs" dxfId="54456" priority="2631" stopIfTrue="1" operator="lessThan">
      <formula>0</formula>
    </cfRule>
    <cfRule type="cellIs" dxfId="54455" priority="2632" stopIfTrue="1" operator="greaterThan">
      <formula>0</formula>
    </cfRule>
  </conditionalFormatting>
  <conditionalFormatting sqref="P31:Q31">
    <cfRule type="cellIs" dxfId="54454" priority="2629" stopIfTrue="1" operator="lessThan">
      <formula>0</formula>
    </cfRule>
    <cfRule type="cellIs" dxfId="54453" priority="2630" stopIfTrue="1" operator="greaterThan">
      <formula>0</formula>
    </cfRule>
  </conditionalFormatting>
  <conditionalFormatting sqref="P31:Q31">
    <cfRule type="cellIs" dxfId="54452" priority="2627" stopIfTrue="1" operator="lessThan">
      <formula>0</formula>
    </cfRule>
    <cfRule type="cellIs" dxfId="54451" priority="2628" stopIfTrue="1" operator="greaterThan">
      <formula>0</formula>
    </cfRule>
  </conditionalFormatting>
  <conditionalFormatting sqref="P31:Q31">
    <cfRule type="cellIs" dxfId="54450" priority="2625" stopIfTrue="1" operator="lessThan">
      <formula>0</formula>
    </cfRule>
    <cfRule type="cellIs" dxfId="54449" priority="2626" stopIfTrue="1" operator="greaterThan">
      <formula>0</formula>
    </cfRule>
  </conditionalFormatting>
  <conditionalFormatting sqref="P31:Q31">
    <cfRule type="cellIs" dxfId="54448" priority="2623" stopIfTrue="1" operator="lessThan">
      <formula>0</formula>
    </cfRule>
    <cfRule type="cellIs" dxfId="54447" priority="2624" stopIfTrue="1" operator="greaterThan">
      <formula>0</formula>
    </cfRule>
  </conditionalFormatting>
  <conditionalFormatting sqref="P31:Q31">
    <cfRule type="cellIs" dxfId="54446" priority="2621" stopIfTrue="1" operator="lessThan">
      <formula>0</formula>
    </cfRule>
    <cfRule type="cellIs" dxfId="54445" priority="2622" stopIfTrue="1" operator="greaterThan">
      <formula>0</formula>
    </cfRule>
  </conditionalFormatting>
  <conditionalFormatting sqref="P31:Q31">
    <cfRule type="cellIs" dxfId="54444" priority="2619" stopIfTrue="1" operator="lessThan">
      <formula>0</formula>
    </cfRule>
    <cfRule type="cellIs" dxfId="54443" priority="2620" stopIfTrue="1" operator="greaterThan">
      <formula>0</formula>
    </cfRule>
  </conditionalFormatting>
  <conditionalFormatting sqref="P33:Q33">
    <cfRule type="cellIs" dxfId="54442" priority="2617" stopIfTrue="1" operator="lessThan">
      <formula>0</formula>
    </cfRule>
    <cfRule type="cellIs" dxfId="54441" priority="2618" stopIfTrue="1" operator="greaterThan">
      <formula>0</formula>
    </cfRule>
  </conditionalFormatting>
  <conditionalFormatting sqref="P33:Q33">
    <cfRule type="cellIs" dxfId="54440" priority="2615" stopIfTrue="1" operator="lessThan">
      <formula>0</formula>
    </cfRule>
    <cfRule type="cellIs" dxfId="54439" priority="2616" stopIfTrue="1" operator="greaterThan">
      <formula>0</formula>
    </cfRule>
  </conditionalFormatting>
  <conditionalFormatting sqref="P33:Q33">
    <cfRule type="cellIs" dxfId="54438" priority="2613" stopIfTrue="1" operator="lessThan">
      <formula>0</formula>
    </cfRule>
    <cfRule type="cellIs" dxfId="54437" priority="2614" stopIfTrue="1" operator="greaterThan">
      <formula>0</formula>
    </cfRule>
  </conditionalFormatting>
  <conditionalFormatting sqref="P33:Q33">
    <cfRule type="cellIs" dxfId="54436" priority="2611" stopIfTrue="1" operator="lessThan">
      <formula>0</formula>
    </cfRule>
    <cfRule type="cellIs" dxfId="54435" priority="2612" stopIfTrue="1" operator="greaterThan">
      <formula>0</formula>
    </cfRule>
  </conditionalFormatting>
  <conditionalFormatting sqref="P33:Q33">
    <cfRule type="cellIs" dxfId="54434" priority="2609" stopIfTrue="1" operator="lessThan">
      <formula>0</formula>
    </cfRule>
    <cfRule type="cellIs" dxfId="54433" priority="2610" stopIfTrue="1" operator="greaterThan">
      <formula>0</formula>
    </cfRule>
  </conditionalFormatting>
  <conditionalFormatting sqref="P33:Q33">
    <cfRule type="cellIs" dxfId="54432" priority="2607" stopIfTrue="1" operator="lessThan">
      <formula>0</formula>
    </cfRule>
    <cfRule type="cellIs" dxfId="54431" priority="2608" stopIfTrue="1" operator="greaterThan">
      <formula>0</formula>
    </cfRule>
  </conditionalFormatting>
  <conditionalFormatting sqref="P33:Q33">
    <cfRule type="cellIs" dxfId="54430" priority="2605" stopIfTrue="1" operator="lessThan">
      <formula>0</formula>
    </cfRule>
    <cfRule type="cellIs" dxfId="54429" priority="2606" stopIfTrue="1" operator="greaterThan">
      <formula>0</formula>
    </cfRule>
  </conditionalFormatting>
  <conditionalFormatting sqref="P33:Q33">
    <cfRule type="cellIs" dxfId="54428" priority="2603" stopIfTrue="1" operator="lessThan">
      <formula>0</formula>
    </cfRule>
    <cfRule type="cellIs" dxfId="54427" priority="2604" stopIfTrue="1" operator="greaterThan">
      <formula>0</formula>
    </cfRule>
  </conditionalFormatting>
  <conditionalFormatting sqref="P33:Q33">
    <cfRule type="cellIs" dxfId="54426" priority="2601" stopIfTrue="1" operator="lessThan">
      <formula>0</formula>
    </cfRule>
    <cfRule type="cellIs" dxfId="54425" priority="2602" stopIfTrue="1" operator="greaterThan">
      <formula>0</formula>
    </cfRule>
  </conditionalFormatting>
  <conditionalFormatting sqref="P33:Q33">
    <cfRule type="cellIs" dxfId="54424" priority="2599" stopIfTrue="1" operator="lessThan">
      <formula>0</formula>
    </cfRule>
    <cfRule type="cellIs" dxfId="54423" priority="2600" stopIfTrue="1" operator="greaterThan">
      <formula>0</formula>
    </cfRule>
  </conditionalFormatting>
  <conditionalFormatting sqref="P33:Q33">
    <cfRule type="cellIs" dxfId="54422" priority="2597" stopIfTrue="1" operator="lessThan">
      <formula>0</formula>
    </cfRule>
    <cfRule type="cellIs" dxfId="54421" priority="2598" stopIfTrue="1" operator="greaterThan">
      <formula>0</formula>
    </cfRule>
  </conditionalFormatting>
  <conditionalFormatting sqref="P33:Q33">
    <cfRule type="cellIs" dxfId="54420" priority="2595" stopIfTrue="1" operator="lessThan">
      <formula>0</formula>
    </cfRule>
    <cfRule type="cellIs" dxfId="54419" priority="2596" stopIfTrue="1" operator="greaterThan">
      <formula>0</formula>
    </cfRule>
  </conditionalFormatting>
  <conditionalFormatting sqref="P33:Q33">
    <cfRule type="cellIs" dxfId="54418" priority="2593" stopIfTrue="1" operator="lessThan">
      <formula>0</formula>
    </cfRule>
    <cfRule type="cellIs" dxfId="54417" priority="2594" stopIfTrue="1" operator="greaterThan">
      <formula>0</formula>
    </cfRule>
  </conditionalFormatting>
  <conditionalFormatting sqref="P33:Q33">
    <cfRule type="cellIs" dxfId="54416" priority="2591" stopIfTrue="1" operator="lessThan">
      <formula>0</formula>
    </cfRule>
    <cfRule type="cellIs" dxfId="54415" priority="2592" stopIfTrue="1" operator="greaterThan">
      <formula>0</formula>
    </cfRule>
  </conditionalFormatting>
  <conditionalFormatting sqref="P33:Q33">
    <cfRule type="cellIs" dxfId="54414" priority="2589" stopIfTrue="1" operator="lessThan">
      <formula>0</formula>
    </cfRule>
    <cfRule type="cellIs" dxfId="54413" priority="2590" stopIfTrue="1" operator="greaterThan">
      <formula>0</formula>
    </cfRule>
  </conditionalFormatting>
  <conditionalFormatting sqref="P33:Q33">
    <cfRule type="cellIs" dxfId="54412" priority="2587" stopIfTrue="1" operator="lessThan">
      <formula>0</formula>
    </cfRule>
    <cfRule type="cellIs" dxfId="54411" priority="2588" stopIfTrue="1" operator="greaterThan">
      <formula>0</formula>
    </cfRule>
  </conditionalFormatting>
  <conditionalFormatting sqref="P33:Q33">
    <cfRule type="cellIs" dxfId="54410" priority="2585" stopIfTrue="1" operator="lessThan">
      <formula>0</formula>
    </cfRule>
    <cfRule type="cellIs" dxfId="54409" priority="2586" stopIfTrue="1" operator="greaterThan">
      <formula>0</formula>
    </cfRule>
  </conditionalFormatting>
  <conditionalFormatting sqref="P33:Q33">
    <cfRule type="cellIs" dxfId="54408" priority="2583" stopIfTrue="1" operator="lessThan">
      <formula>0</formula>
    </cfRule>
    <cfRule type="cellIs" dxfId="54407" priority="2584" stopIfTrue="1" operator="greaterThan">
      <formula>0</formula>
    </cfRule>
  </conditionalFormatting>
  <conditionalFormatting sqref="P33:Q33">
    <cfRule type="cellIs" dxfId="54406" priority="2581" stopIfTrue="1" operator="lessThan">
      <formula>0</formula>
    </cfRule>
    <cfRule type="cellIs" dxfId="54405" priority="2582" stopIfTrue="1" operator="greaterThan">
      <formula>0</formula>
    </cfRule>
  </conditionalFormatting>
  <conditionalFormatting sqref="P33:Q33">
    <cfRule type="cellIs" dxfId="54404" priority="2579" stopIfTrue="1" operator="lessThan">
      <formula>0</formula>
    </cfRule>
    <cfRule type="cellIs" dxfId="54403" priority="2580" stopIfTrue="1" operator="greaterThan">
      <formula>0</formula>
    </cfRule>
  </conditionalFormatting>
  <conditionalFormatting sqref="P33:Q33">
    <cfRule type="cellIs" dxfId="54402" priority="2577" stopIfTrue="1" operator="lessThan">
      <formula>0</formula>
    </cfRule>
    <cfRule type="cellIs" dxfId="54401" priority="2578" stopIfTrue="1" operator="greaterThan">
      <formula>0</formula>
    </cfRule>
  </conditionalFormatting>
  <conditionalFormatting sqref="P33:Q33">
    <cfRule type="cellIs" dxfId="54400" priority="2575" stopIfTrue="1" operator="lessThan">
      <formula>0</formula>
    </cfRule>
    <cfRule type="cellIs" dxfId="54399" priority="2576" stopIfTrue="1" operator="greaterThan">
      <formula>0</formula>
    </cfRule>
  </conditionalFormatting>
  <conditionalFormatting sqref="P33:Q33">
    <cfRule type="cellIs" dxfId="54398" priority="2573" stopIfTrue="1" operator="lessThan">
      <formula>0</formula>
    </cfRule>
    <cfRule type="cellIs" dxfId="54397" priority="2574" stopIfTrue="1" operator="greaterThan">
      <formula>0</formula>
    </cfRule>
  </conditionalFormatting>
  <conditionalFormatting sqref="P33:Q33">
    <cfRule type="cellIs" dxfId="54396" priority="2571" stopIfTrue="1" operator="lessThan">
      <formula>0</formula>
    </cfRule>
    <cfRule type="cellIs" dxfId="54395" priority="2572" stopIfTrue="1" operator="greaterThan">
      <formula>0</formula>
    </cfRule>
  </conditionalFormatting>
  <conditionalFormatting sqref="P33:Q33">
    <cfRule type="cellIs" dxfId="54394" priority="2569" stopIfTrue="1" operator="lessThan">
      <formula>0</formula>
    </cfRule>
    <cfRule type="cellIs" dxfId="54393" priority="2570" stopIfTrue="1" operator="greaterThan">
      <formula>0</formula>
    </cfRule>
  </conditionalFormatting>
  <conditionalFormatting sqref="P33:Q33">
    <cfRule type="cellIs" dxfId="54392" priority="2567" stopIfTrue="1" operator="lessThan">
      <formula>0</formula>
    </cfRule>
    <cfRule type="cellIs" dxfId="54391" priority="2568" stopIfTrue="1" operator="greaterThan">
      <formula>0</formula>
    </cfRule>
  </conditionalFormatting>
  <conditionalFormatting sqref="P33:Q33">
    <cfRule type="cellIs" dxfId="54390" priority="2565" stopIfTrue="1" operator="lessThan">
      <formula>0</formula>
    </cfRule>
    <cfRule type="cellIs" dxfId="54389" priority="2566" stopIfTrue="1" operator="greaterThan">
      <formula>0</formula>
    </cfRule>
  </conditionalFormatting>
  <conditionalFormatting sqref="P33:Q33">
    <cfRule type="cellIs" dxfId="54388" priority="2563" stopIfTrue="1" operator="lessThan">
      <formula>0</formula>
    </cfRule>
    <cfRule type="cellIs" dxfId="54387" priority="2564" stopIfTrue="1" operator="greaterThan">
      <formula>0</formula>
    </cfRule>
  </conditionalFormatting>
  <conditionalFormatting sqref="P33:Q33">
    <cfRule type="cellIs" dxfId="54386" priority="2561" stopIfTrue="1" operator="lessThan">
      <formula>0</formula>
    </cfRule>
    <cfRule type="cellIs" dxfId="54385" priority="2562" stopIfTrue="1" operator="greaterThan">
      <formula>0</formula>
    </cfRule>
  </conditionalFormatting>
  <conditionalFormatting sqref="P33:Q33">
    <cfRule type="cellIs" dxfId="54384" priority="2559" stopIfTrue="1" operator="lessThan">
      <formula>0</formula>
    </cfRule>
    <cfRule type="cellIs" dxfId="54383" priority="2560" stopIfTrue="1" operator="greaterThan">
      <formula>0</formula>
    </cfRule>
  </conditionalFormatting>
  <conditionalFormatting sqref="P33:Q33">
    <cfRule type="cellIs" dxfId="54382" priority="2557" stopIfTrue="1" operator="lessThan">
      <formula>0</formula>
    </cfRule>
    <cfRule type="cellIs" dxfId="54381" priority="2558" stopIfTrue="1" operator="greaterThan">
      <formula>0</formula>
    </cfRule>
  </conditionalFormatting>
  <conditionalFormatting sqref="P33:Q33">
    <cfRule type="cellIs" dxfId="54380" priority="2555" stopIfTrue="1" operator="lessThan">
      <formula>0</formula>
    </cfRule>
    <cfRule type="cellIs" dxfId="54379" priority="2556" stopIfTrue="1" operator="greaterThan">
      <formula>0</formula>
    </cfRule>
  </conditionalFormatting>
  <conditionalFormatting sqref="P33:Q33">
    <cfRule type="cellIs" dxfId="54378" priority="2553" stopIfTrue="1" operator="lessThan">
      <formula>0</formula>
    </cfRule>
    <cfRule type="cellIs" dxfId="54377" priority="2554" stopIfTrue="1" operator="greaterThan">
      <formula>0</formula>
    </cfRule>
  </conditionalFormatting>
  <conditionalFormatting sqref="P33:Q33">
    <cfRule type="cellIs" dxfId="54376" priority="2551" stopIfTrue="1" operator="lessThan">
      <formula>0</formula>
    </cfRule>
    <cfRule type="cellIs" dxfId="54375" priority="2552" stopIfTrue="1" operator="greaterThan">
      <formula>0</formula>
    </cfRule>
  </conditionalFormatting>
  <conditionalFormatting sqref="P33:Q33">
    <cfRule type="cellIs" dxfId="54374" priority="2549" stopIfTrue="1" operator="lessThan">
      <formula>0</formula>
    </cfRule>
    <cfRule type="cellIs" dxfId="54373" priority="2550" stopIfTrue="1" operator="greaterThan">
      <formula>0</formula>
    </cfRule>
  </conditionalFormatting>
  <conditionalFormatting sqref="P33:Q33">
    <cfRule type="cellIs" dxfId="54372" priority="2547" stopIfTrue="1" operator="lessThan">
      <formula>0</formula>
    </cfRule>
    <cfRule type="cellIs" dxfId="54371" priority="2548" stopIfTrue="1" operator="greaterThan">
      <formula>0</formula>
    </cfRule>
  </conditionalFormatting>
  <conditionalFormatting sqref="P33:Q33">
    <cfRule type="cellIs" dxfId="54370" priority="2545" stopIfTrue="1" operator="lessThan">
      <formula>0</formula>
    </cfRule>
    <cfRule type="cellIs" dxfId="54369" priority="2546" stopIfTrue="1" operator="greaterThan">
      <formula>0</formula>
    </cfRule>
  </conditionalFormatting>
  <conditionalFormatting sqref="P33:Q33">
    <cfRule type="cellIs" dxfId="54368" priority="2543" stopIfTrue="1" operator="lessThan">
      <formula>0</formula>
    </cfRule>
    <cfRule type="cellIs" dxfId="54367" priority="2544" stopIfTrue="1" operator="greaterThan">
      <formula>0</formula>
    </cfRule>
  </conditionalFormatting>
  <conditionalFormatting sqref="P33:Q33">
    <cfRule type="cellIs" dxfId="54366" priority="2541" stopIfTrue="1" operator="lessThan">
      <formula>0</formula>
    </cfRule>
    <cfRule type="cellIs" dxfId="54365" priority="2542" stopIfTrue="1" operator="greaterThan">
      <formula>0</formula>
    </cfRule>
  </conditionalFormatting>
  <conditionalFormatting sqref="P33:Q33">
    <cfRule type="cellIs" dxfId="54364" priority="2539" stopIfTrue="1" operator="lessThan">
      <formula>0</formula>
    </cfRule>
    <cfRule type="cellIs" dxfId="54363" priority="2540" stopIfTrue="1" operator="greaterThan">
      <formula>0</formula>
    </cfRule>
  </conditionalFormatting>
  <conditionalFormatting sqref="P33:Q33">
    <cfRule type="cellIs" dxfId="54362" priority="2537" stopIfTrue="1" operator="lessThan">
      <formula>0</formula>
    </cfRule>
    <cfRule type="cellIs" dxfId="54361" priority="2538" stopIfTrue="1" operator="greaterThan">
      <formula>0</formula>
    </cfRule>
  </conditionalFormatting>
  <conditionalFormatting sqref="P33:Q33">
    <cfRule type="cellIs" dxfId="54360" priority="2535" stopIfTrue="1" operator="lessThan">
      <formula>0</formula>
    </cfRule>
    <cfRule type="cellIs" dxfId="54359" priority="2536" stopIfTrue="1" operator="greaterThan">
      <formula>0</formula>
    </cfRule>
  </conditionalFormatting>
  <conditionalFormatting sqref="P35:Q35">
    <cfRule type="cellIs" dxfId="54358" priority="2533" stopIfTrue="1" operator="lessThan">
      <formula>0</formula>
    </cfRule>
    <cfRule type="cellIs" dxfId="54357" priority="2534" stopIfTrue="1" operator="greaterThan">
      <formula>0</formula>
    </cfRule>
  </conditionalFormatting>
  <conditionalFormatting sqref="P35:Q35">
    <cfRule type="cellIs" dxfId="54356" priority="2531" stopIfTrue="1" operator="lessThan">
      <formula>0</formula>
    </cfRule>
    <cfRule type="cellIs" dxfId="54355" priority="2532" stopIfTrue="1" operator="greaterThan">
      <formula>0</formula>
    </cfRule>
  </conditionalFormatting>
  <conditionalFormatting sqref="P35:Q35">
    <cfRule type="cellIs" dxfId="54354" priority="2529" stopIfTrue="1" operator="lessThan">
      <formula>0</formula>
    </cfRule>
    <cfRule type="cellIs" dxfId="54353" priority="2530" stopIfTrue="1" operator="greaterThan">
      <formula>0</formula>
    </cfRule>
  </conditionalFormatting>
  <conditionalFormatting sqref="P35:Q35">
    <cfRule type="cellIs" dxfId="54352" priority="2527" stopIfTrue="1" operator="lessThan">
      <formula>0</formula>
    </cfRule>
    <cfRule type="cellIs" dxfId="54351" priority="2528" stopIfTrue="1" operator="greaterThan">
      <formula>0</formula>
    </cfRule>
  </conditionalFormatting>
  <conditionalFormatting sqref="P35:Q35">
    <cfRule type="cellIs" dxfId="54350" priority="2525" stopIfTrue="1" operator="lessThan">
      <formula>0</formula>
    </cfRule>
    <cfRule type="cellIs" dxfId="54349" priority="2526" stopIfTrue="1" operator="greaterThan">
      <formula>0</formula>
    </cfRule>
  </conditionalFormatting>
  <conditionalFormatting sqref="P35:Q35">
    <cfRule type="cellIs" dxfId="54348" priority="2523" stopIfTrue="1" operator="lessThan">
      <formula>0</formula>
    </cfRule>
    <cfRule type="cellIs" dxfId="54347" priority="2524" stopIfTrue="1" operator="greaterThan">
      <formula>0</formula>
    </cfRule>
  </conditionalFormatting>
  <conditionalFormatting sqref="P35:Q35">
    <cfRule type="cellIs" dxfId="54346" priority="2521" stopIfTrue="1" operator="lessThan">
      <formula>0</formula>
    </cfRule>
    <cfRule type="cellIs" dxfId="54345" priority="2522" stopIfTrue="1" operator="greaterThan">
      <formula>0</formula>
    </cfRule>
  </conditionalFormatting>
  <conditionalFormatting sqref="P35:Q35">
    <cfRule type="cellIs" dxfId="54344" priority="2519" stopIfTrue="1" operator="lessThan">
      <formula>0</formula>
    </cfRule>
    <cfRule type="cellIs" dxfId="54343" priority="2520" stopIfTrue="1" operator="greaterThan">
      <formula>0</formula>
    </cfRule>
  </conditionalFormatting>
  <conditionalFormatting sqref="P35:Q35">
    <cfRule type="cellIs" dxfId="54342" priority="2517" stopIfTrue="1" operator="lessThan">
      <formula>0</formula>
    </cfRule>
    <cfRule type="cellIs" dxfId="54341" priority="2518" stopIfTrue="1" operator="greaterThan">
      <formula>0</formula>
    </cfRule>
  </conditionalFormatting>
  <conditionalFormatting sqref="P35:Q35">
    <cfRule type="cellIs" dxfId="54340" priority="2515" stopIfTrue="1" operator="lessThan">
      <formula>0</formula>
    </cfRule>
    <cfRule type="cellIs" dxfId="54339" priority="2516" stopIfTrue="1" operator="greaterThan">
      <formula>0</formula>
    </cfRule>
  </conditionalFormatting>
  <conditionalFormatting sqref="P35:Q35">
    <cfRule type="cellIs" dxfId="54338" priority="2513" stopIfTrue="1" operator="lessThan">
      <formula>0</formula>
    </cfRule>
    <cfRule type="cellIs" dxfId="54337" priority="2514" stopIfTrue="1" operator="greaterThan">
      <formula>0</formula>
    </cfRule>
  </conditionalFormatting>
  <conditionalFormatting sqref="P35:Q35">
    <cfRule type="cellIs" dxfId="54336" priority="2511" stopIfTrue="1" operator="lessThan">
      <formula>0</formula>
    </cfRule>
    <cfRule type="cellIs" dxfId="54335" priority="2512" stopIfTrue="1" operator="greaterThan">
      <formula>0</formula>
    </cfRule>
  </conditionalFormatting>
  <conditionalFormatting sqref="P35:Q35">
    <cfRule type="cellIs" dxfId="54334" priority="2509" stopIfTrue="1" operator="lessThan">
      <formula>0</formula>
    </cfRule>
    <cfRule type="cellIs" dxfId="54333" priority="2510" stopIfTrue="1" operator="greaterThan">
      <formula>0</formula>
    </cfRule>
  </conditionalFormatting>
  <conditionalFormatting sqref="P35:Q35">
    <cfRule type="cellIs" dxfId="54332" priority="2507" stopIfTrue="1" operator="lessThan">
      <formula>0</formula>
    </cfRule>
    <cfRule type="cellIs" dxfId="54331" priority="2508" stopIfTrue="1" operator="greaterThan">
      <formula>0</formula>
    </cfRule>
  </conditionalFormatting>
  <conditionalFormatting sqref="P35:Q35">
    <cfRule type="cellIs" dxfId="54330" priority="2505" stopIfTrue="1" operator="lessThan">
      <formula>0</formula>
    </cfRule>
    <cfRule type="cellIs" dxfId="54329" priority="2506" stopIfTrue="1" operator="greaterThan">
      <formula>0</formula>
    </cfRule>
  </conditionalFormatting>
  <conditionalFormatting sqref="P35:Q35">
    <cfRule type="cellIs" dxfId="54328" priority="2503" stopIfTrue="1" operator="lessThan">
      <formula>0</formula>
    </cfRule>
    <cfRule type="cellIs" dxfId="54327" priority="2504" stopIfTrue="1" operator="greaterThan">
      <formula>0</formula>
    </cfRule>
  </conditionalFormatting>
  <conditionalFormatting sqref="P35:Q35">
    <cfRule type="cellIs" dxfId="54326" priority="2501" stopIfTrue="1" operator="lessThan">
      <formula>0</formula>
    </cfRule>
    <cfRule type="cellIs" dxfId="54325" priority="2502" stopIfTrue="1" operator="greaterThan">
      <formula>0</formula>
    </cfRule>
  </conditionalFormatting>
  <conditionalFormatting sqref="P35:Q35">
    <cfRule type="cellIs" dxfId="54324" priority="2499" stopIfTrue="1" operator="lessThan">
      <formula>0</formula>
    </cfRule>
    <cfRule type="cellIs" dxfId="54323" priority="2500" stopIfTrue="1" operator="greaterThan">
      <formula>0</formula>
    </cfRule>
  </conditionalFormatting>
  <conditionalFormatting sqref="P35:Q35">
    <cfRule type="cellIs" dxfId="54322" priority="2497" stopIfTrue="1" operator="lessThan">
      <formula>0</formula>
    </cfRule>
    <cfRule type="cellIs" dxfId="54321" priority="2498" stopIfTrue="1" operator="greaterThan">
      <formula>0</formula>
    </cfRule>
  </conditionalFormatting>
  <conditionalFormatting sqref="P35:Q35">
    <cfRule type="cellIs" dxfId="54320" priority="2495" stopIfTrue="1" operator="lessThan">
      <formula>0</formula>
    </cfRule>
    <cfRule type="cellIs" dxfId="54319" priority="2496" stopIfTrue="1" operator="greaterThan">
      <formula>0</formula>
    </cfRule>
  </conditionalFormatting>
  <conditionalFormatting sqref="P35:Q35">
    <cfRule type="cellIs" dxfId="54318" priority="2493" stopIfTrue="1" operator="lessThan">
      <formula>0</formula>
    </cfRule>
    <cfRule type="cellIs" dxfId="54317" priority="2494" stopIfTrue="1" operator="greaterThan">
      <formula>0</formula>
    </cfRule>
  </conditionalFormatting>
  <conditionalFormatting sqref="P35:Q35">
    <cfRule type="cellIs" dxfId="54316" priority="2491" stopIfTrue="1" operator="lessThan">
      <formula>0</formula>
    </cfRule>
    <cfRule type="cellIs" dxfId="54315" priority="2492" stopIfTrue="1" operator="greaterThan">
      <formula>0</formula>
    </cfRule>
  </conditionalFormatting>
  <conditionalFormatting sqref="P35:Q35">
    <cfRule type="cellIs" dxfId="54314" priority="2489" stopIfTrue="1" operator="lessThan">
      <formula>0</formula>
    </cfRule>
    <cfRule type="cellIs" dxfId="54313" priority="2490" stopIfTrue="1" operator="greaterThan">
      <formula>0</formula>
    </cfRule>
  </conditionalFormatting>
  <conditionalFormatting sqref="P35:Q35">
    <cfRule type="cellIs" dxfId="54312" priority="2487" stopIfTrue="1" operator="lessThan">
      <formula>0</formula>
    </cfRule>
    <cfRule type="cellIs" dxfId="54311" priority="2488" stopIfTrue="1" operator="greaterThan">
      <formula>0</formula>
    </cfRule>
  </conditionalFormatting>
  <conditionalFormatting sqref="P35:Q35">
    <cfRule type="cellIs" dxfId="54310" priority="2485" stopIfTrue="1" operator="lessThan">
      <formula>0</formula>
    </cfRule>
    <cfRule type="cellIs" dxfId="54309" priority="2486" stopIfTrue="1" operator="greaterThan">
      <formula>0</formula>
    </cfRule>
  </conditionalFormatting>
  <conditionalFormatting sqref="P35:Q35">
    <cfRule type="cellIs" dxfId="54308" priority="2483" stopIfTrue="1" operator="lessThan">
      <formula>0</formula>
    </cfRule>
    <cfRule type="cellIs" dxfId="54307" priority="2484" stopIfTrue="1" operator="greaterThan">
      <formula>0</formula>
    </cfRule>
  </conditionalFormatting>
  <conditionalFormatting sqref="P35:Q35">
    <cfRule type="cellIs" dxfId="54306" priority="2481" stopIfTrue="1" operator="lessThan">
      <formula>0</formula>
    </cfRule>
    <cfRule type="cellIs" dxfId="54305" priority="2482" stopIfTrue="1" operator="greaterThan">
      <formula>0</formula>
    </cfRule>
  </conditionalFormatting>
  <conditionalFormatting sqref="P35:Q35">
    <cfRule type="cellIs" dxfId="54304" priority="2479" stopIfTrue="1" operator="lessThan">
      <formula>0</formula>
    </cfRule>
    <cfRule type="cellIs" dxfId="54303" priority="2480" stopIfTrue="1" operator="greaterThan">
      <formula>0</formula>
    </cfRule>
  </conditionalFormatting>
  <conditionalFormatting sqref="P35:Q35">
    <cfRule type="cellIs" dxfId="54302" priority="2477" stopIfTrue="1" operator="lessThan">
      <formula>0</formula>
    </cfRule>
    <cfRule type="cellIs" dxfId="54301" priority="2478" stopIfTrue="1" operator="greaterThan">
      <formula>0</formula>
    </cfRule>
  </conditionalFormatting>
  <conditionalFormatting sqref="P35:Q35">
    <cfRule type="cellIs" dxfId="54300" priority="2475" stopIfTrue="1" operator="lessThan">
      <formula>0</formula>
    </cfRule>
    <cfRule type="cellIs" dxfId="54299" priority="2476" stopIfTrue="1" operator="greaterThan">
      <formula>0</formula>
    </cfRule>
  </conditionalFormatting>
  <conditionalFormatting sqref="P35:Q35">
    <cfRule type="cellIs" dxfId="54298" priority="2473" stopIfTrue="1" operator="lessThan">
      <formula>0</formula>
    </cfRule>
    <cfRule type="cellIs" dxfId="54297" priority="2474" stopIfTrue="1" operator="greaterThan">
      <formula>0</formula>
    </cfRule>
  </conditionalFormatting>
  <conditionalFormatting sqref="P35:Q35">
    <cfRule type="cellIs" dxfId="54296" priority="2471" stopIfTrue="1" operator="lessThan">
      <formula>0</formula>
    </cfRule>
    <cfRule type="cellIs" dxfId="54295" priority="2472" stopIfTrue="1" operator="greaterThan">
      <formula>0</formula>
    </cfRule>
  </conditionalFormatting>
  <conditionalFormatting sqref="P35:Q35">
    <cfRule type="cellIs" dxfId="54294" priority="2469" stopIfTrue="1" operator="lessThan">
      <formula>0</formula>
    </cfRule>
    <cfRule type="cellIs" dxfId="54293" priority="2470" stopIfTrue="1" operator="greaterThan">
      <formula>0</formula>
    </cfRule>
  </conditionalFormatting>
  <conditionalFormatting sqref="P35:Q35">
    <cfRule type="cellIs" dxfId="54292" priority="2467" stopIfTrue="1" operator="lessThan">
      <formula>0</formula>
    </cfRule>
    <cfRule type="cellIs" dxfId="54291" priority="2468" stopIfTrue="1" operator="greaterThan">
      <formula>0</formula>
    </cfRule>
  </conditionalFormatting>
  <conditionalFormatting sqref="P35:Q35">
    <cfRule type="cellIs" dxfId="54290" priority="2465" stopIfTrue="1" operator="lessThan">
      <formula>0</formula>
    </cfRule>
    <cfRule type="cellIs" dxfId="54289" priority="2466" stopIfTrue="1" operator="greaterThan">
      <formula>0</formula>
    </cfRule>
  </conditionalFormatting>
  <conditionalFormatting sqref="P35:Q35">
    <cfRule type="cellIs" dxfId="54288" priority="2463" stopIfTrue="1" operator="lessThan">
      <formula>0</formula>
    </cfRule>
    <cfRule type="cellIs" dxfId="54287" priority="2464" stopIfTrue="1" operator="greaterThan">
      <formula>0</formula>
    </cfRule>
  </conditionalFormatting>
  <conditionalFormatting sqref="P35:Q35">
    <cfRule type="cellIs" dxfId="54286" priority="2461" stopIfTrue="1" operator="lessThan">
      <formula>0</formula>
    </cfRule>
    <cfRule type="cellIs" dxfId="54285" priority="2462" stopIfTrue="1" operator="greaterThan">
      <formula>0</formula>
    </cfRule>
  </conditionalFormatting>
  <conditionalFormatting sqref="P35:Q35">
    <cfRule type="cellIs" dxfId="54284" priority="2459" stopIfTrue="1" operator="lessThan">
      <formula>0</formula>
    </cfRule>
    <cfRule type="cellIs" dxfId="54283" priority="2460" stopIfTrue="1" operator="greaterThan">
      <formula>0</formula>
    </cfRule>
  </conditionalFormatting>
  <conditionalFormatting sqref="P35:Q35">
    <cfRule type="cellIs" dxfId="54282" priority="2457" stopIfTrue="1" operator="lessThan">
      <formula>0</formula>
    </cfRule>
    <cfRule type="cellIs" dxfId="54281" priority="2458" stopIfTrue="1" operator="greaterThan">
      <formula>0</formula>
    </cfRule>
  </conditionalFormatting>
  <conditionalFormatting sqref="P35:Q35">
    <cfRule type="cellIs" dxfId="54280" priority="2455" stopIfTrue="1" operator="lessThan">
      <formula>0</formula>
    </cfRule>
    <cfRule type="cellIs" dxfId="54279" priority="2456" stopIfTrue="1" operator="greaterThan">
      <formula>0</formula>
    </cfRule>
  </conditionalFormatting>
  <conditionalFormatting sqref="P35:Q35">
    <cfRule type="cellIs" dxfId="54278" priority="2453" stopIfTrue="1" operator="lessThan">
      <formula>0</formula>
    </cfRule>
    <cfRule type="cellIs" dxfId="54277" priority="2454" stopIfTrue="1" operator="greaterThan">
      <formula>0</formula>
    </cfRule>
  </conditionalFormatting>
  <conditionalFormatting sqref="P35:Q35">
    <cfRule type="cellIs" dxfId="54276" priority="2451" stopIfTrue="1" operator="lessThan">
      <formula>0</formula>
    </cfRule>
    <cfRule type="cellIs" dxfId="54275" priority="2452" stopIfTrue="1" operator="greaterThan">
      <formula>0</formula>
    </cfRule>
  </conditionalFormatting>
  <conditionalFormatting sqref="P37:Q37">
    <cfRule type="cellIs" dxfId="54274" priority="2449" stopIfTrue="1" operator="lessThan">
      <formula>0</formula>
    </cfRule>
    <cfRule type="cellIs" dxfId="54273" priority="2450" stopIfTrue="1" operator="greaterThan">
      <formula>0</formula>
    </cfRule>
  </conditionalFormatting>
  <conditionalFormatting sqref="P37:Q37">
    <cfRule type="cellIs" dxfId="54272" priority="2447" stopIfTrue="1" operator="lessThan">
      <formula>0</formula>
    </cfRule>
    <cfRule type="cellIs" dxfId="54271" priority="2448" stopIfTrue="1" operator="greaterThan">
      <formula>0</formula>
    </cfRule>
  </conditionalFormatting>
  <conditionalFormatting sqref="P37:Q37">
    <cfRule type="cellIs" dxfId="54270" priority="2445" stopIfTrue="1" operator="lessThan">
      <formula>0</formula>
    </cfRule>
    <cfRule type="cellIs" dxfId="54269" priority="2446" stopIfTrue="1" operator="greaterThan">
      <formula>0</formula>
    </cfRule>
  </conditionalFormatting>
  <conditionalFormatting sqref="P37:Q37">
    <cfRule type="cellIs" dxfId="54268" priority="2443" stopIfTrue="1" operator="lessThan">
      <formula>0</formula>
    </cfRule>
    <cfRule type="cellIs" dxfId="54267" priority="2444" stopIfTrue="1" operator="greaterThan">
      <formula>0</formula>
    </cfRule>
  </conditionalFormatting>
  <conditionalFormatting sqref="P37:Q37">
    <cfRule type="cellIs" dxfId="54266" priority="2441" stopIfTrue="1" operator="lessThan">
      <formula>0</formula>
    </cfRule>
    <cfRule type="cellIs" dxfId="54265" priority="2442" stopIfTrue="1" operator="greaterThan">
      <formula>0</formula>
    </cfRule>
  </conditionalFormatting>
  <conditionalFormatting sqref="P37:Q37">
    <cfRule type="cellIs" dxfId="54264" priority="2439" stopIfTrue="1" operator="lessThan">
      <formula>0</formula>
    </cfRule>
    <cfRule type="cellIs" dxfId="54263" priority="2440" stopIfTrue="1" operator="greaterThan">
      <formula>0</formula>
    </cfRule>
  </conditionalFormatting>
  <conditionalFormatting sqref="P37:Q37">
    <cfRule type="cellIs" dxfId="54262" priority="2437" stopIfTrue="1" operator="lessThan">
      <formula>0</formula>
    </cfRule>
    <cfRule type="cellIs" dxfId="54261" priority="2438" stopIfTrue="1" operator="greaterThan">
      <formula>0</formula>
    </cfRule>
  </conditionalFormatting>
  <conditionalFormatting sqref="P37:Q37">
    <cfRule type="cellIs" dxfId="54260" priority="2435" stopIfTrue="1" operator="lessThan">
      <formula>0</formula>
    </cfRule>
    <cfRule type="cellIs" dxfId="54259" priority="2436" stopIfTrue="1" operator="greaterThan">
      <formula>0</formula>
    </cfRule>
  </conditionalFormatting>
  <conditionalFormatting sqref="P37:Q37">
    <cfRule type="cellIs" dxfId="54258" priority="2433" stopIfTrue="1" operator="lessThan">
      <formula>0</formula>
    </cfRule>
    <cfRule type="cellIs" dxfId="54257" priority="2434" stopIfTrue="1" operator="greaterThan">
      <formula>0</formula>
    </cfRule>
  </conditionalFormatting>
  <conditionalFormatting sqref="P37:Q37">
    <cfRule type="cellIs" dxfId="54256" priority="2431" stopIfTrue="1" operator="lessThan">
      <formula>0</formula>
    </cfRule>
    <cfRule type="cellIs" dxfId="54255" priority="2432" stopIfTrue="1" operator="greaterThan">
      <formula>0</formula>
    </cfRule>
  </conditionalFormatting>
  <conditionalFormatting sqref="P37:Q37">
    <cfRule type="cellIs" dxfId="54254" priority="2429" stopIfTrue="1" operator="lessThan">
      <formula>0</formula>
    </cfRule>
    <cfRule type="cellIs" dxfId="54253" priority="2430" stopIfTrue="1" operator="greaterThan">
      <formula>0</formula>
    </cfRule>
  </conditionalFormatting>
  <conditionalFormatting sqref="P37:Q37">
    <cfRule type="cellIs" dxfId="54252" priority="2427" stopIfTrue="1" operator="lessThan">
      <formula>0</formula>
    </cfRule>
    <cfRule type="cellIs" dxfId="54251" priority="2428" stopIfTrue="1" operator="greaterThan">
      <formula>0</formula>
    </cfRule>
  </conditionalFormatting>
  <conditionalFormatting sqref="P37:Q37">
    <cfRule type="cellIs" dxfId="54250" priority="2425" stopIfTrue="1" operator="lessThan">
      <formula>0</formula>
    </cfRule>
    <cfRule type="cellIs" dxfId="54249" priority="2426" stopIfTrue="1" operator="greaterThan">
      <formula>0</formula>
    </cfRule>
  </conditionalFormatting>
  <conditionalFormatting sqref="P37:Q37">
    <cfRule type="cellIs" dxfId="54248" priority="2423" stopIfTrue="1" operator="lessThan">
      <formula>0</formula>
    </cfRule>
    <cfRule type="cellIs" dxfId="54247" priority="2424" stopIfTrue="1" operator="greaterThan">
      <formula>0</formula>
    </cfRule>
  </conditionalFormatting>
  <conditionalFormatting sqref="P37:Q37">
    <cfRule type="cellIs" dxfId="54246" priority="2421" stopIfTrue="1" operator="lessThan">
      <formula>0</formula>
    </cfRule>
    <cfRule type="cellIs" dxfId="54245" priority="2422" stopIfTrue="1" operator="greaterThan">
      <formula>0</formula>
    </cfRule>
  </conditionalFormatting>
  <conditionalFormatting sqref="P37:Q37">
    <cfRule type="cellIs" dxfId="54244" priority="2419" stopIfTrue="1" operator="lessThan">
      <formula>0</formula>
    </cfRule>
    <cfRule type="cellIs" dxfId="54243" priority="2420" stopIfTrue="1" operator="greaterThan">
      <formula>0</formula>
    </cfRule>
  </conditionalFormatting>
  <conditionalFormatting sqref="P37:Q37">
    <cfRule type="cellIs" dxfId="54242" priority="2417" stopIfTrue="1" operator="lessThan">
      <formula>0</formula>
    </cfRule>
    <cfRule type="cellIs" dxfId="54241" priority="2418" stopIfTrue="1" operator="greaterThan">
      <formula>0</formula>
    </cfRule>
  </conditionalFormatting>
  <conditionalFormatting sqref="P37:Q37">
    <cfRule type="cellIs" dxfId="54240" priority="2415" stopIfTrue="1" operator="lessThan">
      <formula>0</formula>
    </cfRule>
    <cfRule type="cellIs" dxfId="54239" priority="2416" stopIfTrue="1" operator="greaterThan">
      <formula>0</formula>
    </cfRule>
  </conditionalFormatting>
  <conditionalFormatting sqref="P37:Q37">
    <cfRule type="cellIs" dxfId="54238" priority="2413" stopIfTrue="1" operator="lessThan">
      <formula>0</formula>
    </cfRule>
    <cfRule type="cellIs" dxfId="54237" priority="2414" stopIfTrue="1" operator="greaterThan">
      <formula>0</formula>
    </cfRule>
  </conditionalFormatting>
  <conditionalFormatting sqref="P37:Q37">
    <cfRule type="cellIs" dxfId="54236" priority="2411" stopIfTrue="1" operator="lessThan">
      <formula>0</formula>
    </cfRule>
    <cfRule type="cellIs" dxfId="54235" priority="2412" stopIfTrue="1" operator="greaterThan">
      <formula>0</formula>
    </cfRule>
  </conditionalFormatting>
  <conditionalFormatting sqref="P37:Q37">
    <cfRule type="cellIs" dxfId="54234" priority="2409" stopIfTrue="1" operator="lessThan">
      <formula>0</formula>
    </cfRule>
    <cfRule type="cellIs" dxfId="54233" priority="2410" stopIfTrue="1" operator="greaterThan">
      <formula>0</formula>
    </cfRule>
  </conditionalFormatting>
  <conditionalFormatting sqref="P37:Q37">
    <cfRule type="cellIs" dxfId="54232" priority="2407" stopIfTrue="1" operator="lessThan">
      <formula>0</formula>
    </cfRule>
    <cfRule type="cellIs" dxfId="54231" priority="2408" stopIfTrue="1" operator="greaterThan">
      <formula>0</formula>
    </cfRule>
  </conditionalFormatting>
  <conditionalFormatting sqref="P37:Q37">
    <cfRule type="cellIs" dxfId="54230" priority="2405" stopIfTrue="1" operator="lessThan">
      <formula>0</formula>
    </cfRule>
    <cfRule type="cellIs" dxfId="54229" priority="2406" stopIfTrue="1" operator="greaterThan">
      <formula>0</formula>
    </cfRule>
  </conditionalFormatting>
  <conditionalFormatting sqref="P37:Q37">
    <cfRule type="cellIs" dxfId="54228" priority="2403" stopIfTrue="1" operator="lessThan">
      <formula>0</formula>
    </cfRule>
    <cfRule type="cellIs" dxfId="54227" priority="2404" stopIfTrue="1" operator="greaterThan">
      <formula>0</formula>
    </cfRule>
  </conditionalFormatting>
  <conditionalFormatting sqref="P37:Q37">
    <cfRule type="cellIs" dxfId="54226" priority="2401" stopIfTrue="1" operator="lessThan">
      <formula>0</formula>
    </cfRule>
    <cfRule type="cellIs" dxfId="54225" priority="2402" stopIfTrue="1" operator="greaterThan">
      <formula>0</formula>
    </cfRule>
  </conditionalFormatting>
  <conditionalFormatting sqref="P37:Q37">
    <cfRule type="cellIs" dxfId="54224" priority="2399" stopIfTrue="1" operator="lessThan">
      <formula>0</formula>
    </cfRule>
    <cfRule type="cellIs" dxfId="54223" priority="2400" stopIfTrue="1" operator="greaterThan">
      <formula>0</formula>
    </cfRule>
  </conditionalFormatting>
  <conditionalFormatting sqref="P37:Q37">
    <cfRule type="cellIs" dxfId="54222" priority="2397" stopIfTrue="1" operator="lessThan">
      <formula>0</formula>
    </cfRule>
    <cfRule type="cellIs" dxfId="54221" priority="2398" stopIfTrue="1" operator="greaterThan">
      <formula>0</formula>
    </cfRule>
  </conditionalFormatting>
  <conditionalFormatting sqref="P37:Q37">
    <cfRule type="cellIs" dxfId="54220" priority="2395" stopIfTrue="1" operator="lessThan">
      <formula>0</formula>
    </cfRule>
    <cfRule type="cellIs" dxfId="54219" priority="2396" stopIfTrue="1" operator="greaterThan">
      <formula>0</formula>
    </cfRule>
  </conditionalFormatting>
  <conditionalFormatting sqref="P37:Q37">
    <cfRule type="cellIs" dxfId="54218" priority="2393" stopIfTrue="1" operator="lessThan">
      <formula>0</formula>
    </cfRule>
    <cfRule type="cellIs" dxfId="54217" priority="2394" stopIfTrue="1" operator="greaterThan">
      <formula>0</formula>
    </cfRule>
  </conditionalFormatting>
  <conditionalFormatting sqref="P37:Q37">
    <cfRule type="cellIs" dxfId="54216" priority="2391" stopIfTrue="1" operator="lessThan">
      <formula>0</formula>
    </cfRule>
    <cfRule type="cellIs" dxfId="54215" priority="2392" stopIfTrue="1" operator="greaterThan">
      <formula>0</formula>
    </cfRule>
  </conditionalFormatting>
  <conditionalFormatting sqref="P37:Q37">
    <cfRule type="cellIs" dxfId="54214" priority="2389" stopIfTrue="1" operator="lessThan">
      <formula>0</formula>
    </cfRule>
    <cfRule type="cellIs" dxfId="54213" priority="2390" stopIfTrue="1" operator="greaterThan">
      <formula>0</formula>
    </cfRule>
  </conditionalFormatting>
  <conditionalFormatting sqref="P37:Q37">
    <cfRule type="cellIs" dxfId="54212" priority="2387" stopIfTrue="1" operator="lessThan">
      <formula>0</formula>
    </cfRule>
    <cfRule type="cellIs" dxfId="54211" priority="2388" stopIfTrue="1" operator="greaterThan">
      <formula>0</formula>
    </cfRule>
  </conditionalFormatting>
  <conditionalFormatting sqref="P37:Q37">
    <cfRule type="cellIs" dxfId="54210" priority="2385" stopIfTrue="1" operator="lessThan">
      <formula>0</formula>
    </cfRule>
    <cfRule type="cellIs" dxfId="54209" priority="2386" stopIfTrue="1" operator="greaterThan">
      <formula>0</formula>
    </cfRule>
  </conditionalFormatting>
  <conditionalFormatting sqref="P37:Q37">
    <cfRule type="cellIs" dxfId="54208" priority="2383" stopIfTrue="1" operator="lessThan">
      <formula>0</formula>
    </cfRule>
    <cfRule type="cellIs" dxfId="54207" priority="2384" stopIfTrue="1" operator="greaterThan">
      <formula>0</formula>
    </cfRule>
  </conditionalFormatting>
  <conditionalFormatting sqref="P37:Q37">
    <cfRule type="cellIs" dxfId="54206" priority="2381" stopIfTrue="1" operator="lessThan">
      <formula>0</formula>
    </cfRule>
    <cfRule type="cellIs" dxfId="54205" priority="2382" stopIfTrue="1" operator="greaterThan">
      <formula>0</formula>
    </cfRule>
  </conditionalFormatting>
  <conditionalFormatting sqref="P37:Q37">
    <cfRule type="cellIs" dxfId="54204" priority="2379" stopIfTrue="1" operator="lessThan">
      <formula>0</formula>
    </cfRule>
    <cfRule type="cellIs" dxfId="54203" priority="2380" stopIfTrue="1" operator="greaterThan">
      <formula>0</formula>
    </cfRule>
  </conditionalFormatting>
  <conditionalFormatting sqref="P37:Q37">
    <cfRule type="cellIs" dxfId="54202" priority="2377" stopIfTrue="1" operator="lessThan">
      <formula>0</formula>
    </cfRule>
    <cfRule type="cellIs" dxfId="54201" priority="2378" stopIfTrue="1" operator="greaterThan">
      <formula>0</formula>
    </cfRule>
  </conditionalFormatting>
  <conditionalFormatting sqref="P37:Q37">
    <cfRule type="cellIs" dxfId="54200" priority="2375" stopIfTrue="1" operator="lessThan">
      <formula>0</formula>
    </cfRule>
    <cfRule type="cellIs" dxfId="54199" priority="2376" stopIfTrue="1" operator="greaterThan">
      <formula>0</formula>
    </cfRule>
  </conditionalFormatting>
  <conditionalFormatting sqref="P37:Q37">
    <cfRule type="cellIs" dxfId="54198" priority="2373" stopIfTrue="1" operator="lessThan">
      <formula>0</formula>
    </cfRule>
    <cfRule type="cellIs" dxfId="54197" priority="2374" stopIfTrue="1" operator="greaterThan">
      <formula>0</formula>
    </cfRule>
  </conditionalFormatting>
  <conditionalFormatting sqref="P37:Q37">
    <cfRule type="cellIs" dxfId="54196" priority="2371" stopIfTrue="1" operator="lessThan">
      <formula>0</formula>
    </cfRule>
    <cfRule type="cellIs" dxfId="54195" priority="2372" stopIfTrue="1" operator="greaterThan">
      <formula>0</formula>
    </cfRule>
  </conditionalFormatting>
  <conditionalFormatting sqref="P37:Q37">
    <cfRule type="cellIs" dxfId="54194" priority="2369" stopIfTrue="1" operator="lessThan">
      <formula>0</formula>
    </cfRule>
    <cfRule type="cellIs" dxfId="54193" priority="2370" stopIfTrue="1" operator="greaterThan">
      <formula>0</formula>
    </cfRule>
  </conditionalFormatting>
  <conditionalFormatting sqref="P37:Q37">
    <cfRule type="cellIs" dxfId="54192" priority="2367" stopIfTrue="1" operator="lessThan">
      <formula>0</formula>
    </cfRule>
    <cfRule type="cellIs" dxfId="54191" priority="2368" stopIfTrue="1" operator="greaterThan">
      <formula>0</formula>
    </cfRule>
  </conditionalFormatting>
  <conditionalFormatting sqref="P39:Q39">
    <cfRule type="cellIs" dxfId="54190" priority="2365" stopIfTrue="1" operator="lessThan">
      <formula>0</formula>
    </cfRule>
    <cfRule type="cellIs" dxfId="54189" priority="2366" stopIfTrue="1" operator="greaterThan">
      <formula>0</formula>
    </cfRule>
  </conditionalFormatting>
  <conditionalFormatting sqref="P39:Q39">
    <cfRule type="cellIs" dxfId="54188" priority="2363" stopIfTrue="1" operator="lessThan">
      <formula>0</formula>
    </cfRule>
    <cfRule type="cellIs" dxfId="54187" priority="2364" stopIfTrue="1" operator="greaterThan">
      <formula>0</formula>
    </cfRule>
  </conditionalFormatting>
  <conditionalFormatting sqref="P39:Q39">
    <cfRule type="cellIs" dxfId="54186" priority="2361" stopIfTrue="1" operator="lessThan">
      <formula>0</formula>
    </cfRule>
    <cfRule type="cellIs" dxfId="54185" priority="2362" stopIfTrue="1" operator="greaterThan">
      <formula>0</formula>
    </cfRule>
  </conditionalFormatting>
  <conditionalFormatting sqref="P39:Q39">
    <cfRule type="cellIs" dxfId="54184" priority="2359" stopIfTrue="1" operator="lessThan">
      <formula>0</formula>
    </cfRule>
    <cfRule type="cellIs" dxfId="54183" priority="2360" stopIfTrue="1" operator="greaterThan">
      <formula>0</formula>
    </cfRule>
  </conditionalFormatting>
  <conditionalFormatting sqref="P39:Q39">
    <cfRule type="cellIs" dxfId="54182" priority="2357" stopIfTrue="1" operator="lessThan">
      <formula>0</formula>
    </cfRule>
    <cfRule type="cellIs" dxfId="54181" priority="2358" stopIfTrue="1" operator="greaterThan">
      <formula>0</formula>
    </cfRule>
  </conditionalFormatting>
  <conditionalFormatting sqref="P39:Q39">
    <cfRule type="cellIs" dxfId="54180" priority="2355" stopIfTrue="1" operator="lessThan">
      <formula>0</formula>
    </cfRule>
    <cfRule type="cellIs" dxfId="54179" priority="2356" stopIfTrue="1" operator="greaterThan">
      <formula>0</formula>
    </cfRule>
  </conditionalFormatting>
  <conditionalFormatting sqref="P39:Q39">
    <cfRule type="cellIs" dxfId="54178" priority="2353" stopIfTrue="1" operator="lessThan">
      <formula>0</formula>
    </cfRule>
    <cfRule type="cellIs" dxfId="54177" priority="2354" stopIfTrue="1" operator="greaterThan">
      <formula>0</formula>
    </cfRule>
  </conditionalFormatting>
  <conditionalFormatting sqref="P39:Q39">
    <cfRule type="cellIs" dxfId="54176" priority="2351" stopIfTrue="1" operator="lessThan">
      <formula>0</formula>
    </cfRule>
    <cfRule type="cellIs" dxfId="54175" priority="2352" stopIfTrue="1" operator="greaterThan">
      <formula>0</formula>
    </cfRule>
  </conditionalFormatting>
  <conditionalFormatting sqref="P39:Q39">
    <cfRule type="cellIs" dxfId="54174" priority="2349" stopIfTrue="1" operator="lessThan">
      <formula>0</formula>
    </cfRule>
    <cfRule type="cellIs" dxfId="54173" priority="2350" stopIfTrue="1" operator="greaterThan">
      <formula>0</formula>
    </cfRule>
  </conditionalFormatting>
  <conditionalFormatting sqref="P39:Q39">
    <cfRule type="cellIs" dxfId="54172" priority="2347" stopIfTrue="1" operator="lessThan">
      <formula>0</formula>
    </cfRule>
    <cfRule type="cellIs" dxfId="54171" priority="2348" stopIfTrue="1" operator="greaterThan">
      <formula>0</formula>
    </cfRule>
  </conditionalFormatting>
  <conditionalFormatting sqref="P39:Q39">
    <cfRule type="cellIs" dxfId="54170" priority="2345" stopIfTrue="1" operator="lessThan">
      <formula>0</formula>
    </cfRule>
    <cfRule type="cellIs" dxfId="54169" priority="2346" stopIfTrue="1" operator="greaterThan">
      <formula>0</formula>
    </cfRule>
  </conditionalFormatting>
  <conditionalFormatting sqref="P39:Q39">
    <cfRule type="cellIs" dxfId="54168" priority="2343" stopIfTrue="1" operator="lessThan">
      <formula>0</formula>
    </cfRule>
    <cfRule type="cellIs" dxfId="54167" priority="2344" stopIfTrue="1" operator="greaterThan">
      <formula>0</formula>
    </cfRule>
  </conditionalFormatting>
  <conditionalFormatting sqref="P39:Q39">
    <cfRule type="cellIs" dxfId="54166" priority="2341" stopIfTrue="1" operator="lessThan">
      <formula>0</formula>
    </cfRule>
    <cfRule type="cellIs" dxfId="54165" priority="2342" stopIfTrue="1" operator="greaterThan">
      <formula>0</formula>
    </cfRule>
  </conditionalFormatting>
  <conditionalFormatting sqref="P39:Q39">
    <cfRule type="cellIs" dxfId="54164" priority="2339" stopIfTrue="1" operator="lessThan">
      <formula>0</formula>
    </cfRule>
    <cfRule type="cellIs" dxfId="54163" priority="2340" stopIfTrue="1" operator="greaterThan">
      <formula>0</formula>
    </cfRule>
  </conditionalFormatting>
  <conditionalFormatting sqref="P39:Q39">
    <cfRule type="cellIs" dxfId="54162" priority="2337" stopIfTrue="1" operator="lessThan">
      <formula>0</formula>
    </cfRule>
    <cfRule type="cellIs" dxfId="54161" priority="2338" stopIfTrue="1" operator="greaterThan">
      <formula>0</formula>
    </cfRule>
  </conditionalFormatting>
  <conditionalFormatting sqref="P39:Q39">
    <cfRule type="cellIs" dxfId="54160" priority="2335" stopIfTrue="1" operator="lessThan">
      <formula>0</formula>
    </cfRule>
    <cfRule type="cellIs" dxfId="54159" priority="2336" stopIfTrue="1" operator="greaterThan">
      <formula>0</formula>
    </cfRule>
  </conditionalFormatting>
  <conditionalFormatting sqref="P39:Q39">
    <cfRule type="cellIs" dxfId="54158" priority="2333" stopIfTrue="1" operator="lessThan">
      <formula>0</formula>
    </cfRule>
    <cfRule type="cellIs" dxfId="54157" priority="2334" stopIfTrue="1" operator="greaterThan">
      <formula>0</formula>
    </cfRule>
  </conditionalFormatting>
  <conditionalFormatting sqref="P39:Q39">
    <cfRule type="cellIs" dxfId="54156" priority="2331" stopIfTrue="1" operator="lessThan">
      <formula>0</formula>
    </cfRule>
    <cfRule type="cellIs" dxfId="54155" priority="2332" stopIfTrue="1" operator="greaterThan">
      <formula>0</formula>
    </cfRule>
  </conditionalFormatting>
  <conditionalFormatting sqref="P39:Q39">
    <cfRule type="cellIs" dxfId="54154" priority="2329" stopIfTrue="1" operator="lessThan">
      <formula>0</formula>
    </cfRule>
    <cfRule type="cellIs" dxfId="54153" priority="2330" stopIfTrue="1" operator="greaterThan">
      <formula>0</formula>
    </cfRule>
  </conditionalFormatting>
  <conditionalFormatting sqref="P39:Q39">
    <cfRule type="cellIs" dxfId="54152" priority="2327" stopIfTrue="1" operator="lessThan">
      <formula>0</formula>
    </cfRule>
    <cfRule type="cellIs" dxfId="54151" priority="2328" stopIfTrue="1" operator="greaterThan">
      <formula>0</formula>
    </cfRule>
  </conditionalFormatting>
  <conditionalFormatting sqref="P39:Q39">
    <cfRule type="cellIs" dxfId="54150" priority="2325" stopIfTrue="1" operator="lessThan">
      <formula>0</formula>
    </cfRule>
    <cfRule type="cellIs" dxfId="54149" priority="2326" stopIfTrue="1" operator="greaterThan">
      <formula>0</formula>
    </cfRule>
  </conditionalFormatting>
  <conditionalFormatting sqref="P39:Q39">
    <cfRule type="cellIs" dxfId="54148" priority="2323" stopIfTrue="1" operator="lessThan">
      <formula>0</formula>
    </cfRule>
    <cfRule type="cellIs" dxfId="54147" priority="2324" stopIfTrue="1" operator="greaterThan">
      <formula>0</formula>
    </cfRule>
  </conditionalFormatting>
  <conditionalFormatting sqref="P39:Q39">
    <cfRule type="cellIs" dxfId="54146" priority="2321" stopIfTrue="1" operator="lessThan">
      <formula>0</formula>
    </cfRule>
    <cfRule type="cellIs" dxfId="54145" priority="2322" stopIfTrue="1" operator="greaterThan">
      <formula>0</formula>
    </cfRule>
  </conditionalFormatting>
  <conditionalFormatting sqref="P39:Q39">
    <cfRule type="cellIs" dxfId="54144" priority="2319" stopIfTrue="1" operator="lessThan">
      <formula>0</formula>
    </cfRule>
    <cfRule type="cellIs" dxfId="54143" priority="2320" stopIfTrue="1" operator="greaterThan">
      <formula>0</formula>
    </cfRule>
  </conditionalFormatting>
  <conditionalFormatting sqref="P39:Q39">
    <cfRule type="cellIs" dxfId="54142" priority="2317" stopIfTrue="1" operator="lessThan">
      <formula>0</formula>
    </cfRule>
    <cfRule type="cellIs" dxfId="54141" priority="2318" stopIfTrue="1" operator="greaterThan">
      <formula>0</formula>
    </cfRule>
  </conditionalFormatting>
  <conditionalFormatting sqref="P39:Q39">
    <cfRule type="cellIs" dxfId="54140" priority="2315" stopIfTrue="1" operator="lessThan">
      <formula>0</formula>
    </cfRule>
    <cfRule type="cellIs" dxfId="54139" priority="2316" stopIfTrue="1" operator="greaterThan">
      <formula>0</formula>
    </cfRule>
  </conditionalFormatting>
  <conditionalFormatting sqref="P39:Q39">
    <cfRule type="cellIs" dxfId="54138" priority="2313" stopIfTrue="1" operator="lessThan">
      <formula>0</formula>
    </cfRule>
    <cfRule type="cellIs" dxfId="54137" priority="2314" stopIfTrue="1" operator="greaterThan">
      <formula>0</formula>
    </cfRule>
  </conditionalFormatting>
  <conditionalFormatting sqref="P39:Q39">
    <cfRule type="cellIs" dxfId="54136" priority="2311" stopIfTrue="1" operator="lessThan">
      <formula>0</formula>
    </cfRule>
    <cfRule type="cellIs" dxfId="54135" priority="2312" stopIfTrue="1" operator="greaterThan">
      <formula>0</formula>
    </cfRule>
  </conditionalFormatting>
  <conditionalFormatting sqref="P39:Q39">
    <cfRule type="cellIs" dxfId="54134" priority="2309" stopIfTrue="1" operator="lessThan">
      <formula>0</formula>
    </cfRule>
    <cfRule type="cellIs" dxfId="54133" priority="2310" stopIfTrue="1" operator="greaterThan">
      <formula>0</formula>
    </cfRule>
  </conditionalFormatting>
  <conditionalFormatting sqref="P39:Q39">
    <cfRule type="cellIs" dxfId="54132" priority="2307" stopIfTrue="1" operator="lessThan">
      <formula>0</formula>
    </cfRule>
    <cfRule type="cellIs" dxfId="54131" priority="2308" stopIfTrue="1" operator="greaterThan">
      <formula>0</formula>
    </cfRule>
  </conditionalFormatting>
  <conditionalFormatting sqref="P39:Q39">
    <cfRule type="cellIs" dxfId="54130" priority="2305" stopIfTrue="1" operator="lessThan">
      <formula>0</formula>
    </cfRule>
    <cfRule type="cellIs" dxfId="54129" priority="2306" stopIfTrue="1" operator="greaterThan">
      <formula>0</formula>
    </cfRule>
  </conditionalFormatting>
  <conditionalFormatting sqref="P39:Q39">
    <cfRule type="cellIs" dxfId="54128" priority="2303" stopIfTrue="1" operator="lessThan">
      <formula>0</formula>
    </cfRule>
    <cfRule type="cellIs" dxfId="54127" priority="2304" stopIfTrue="1" operator="greaterThan">
      <formula>0</formula>
    </cfRule>
  </conditionalFormatting>
  <conditionalFormatting sqref="P39:Q39">
    <cfRule type="cellIs" dxfId="54126" priority="2301" stopIfTrue="1" operator="lessThan">
      <formula>0</formula>
    </cfRule>
    <cfRule type="cellIs" dxfId="54125" priority="2302" stopIfTrue="1" operator="greaterThan">
      <formula>0</formula>
    </cfRule>
  </conditionalFormatting>
  <conditionalFormatting sqref="P39:Q39">
    <cfRule type="cellIs" dxfId="54124" priority="2299" stopIfTrue="1" operator="lessThan">
      <formula>0</formula>
    </cfRule>
    <cfRule type="cellIs" dxfId="54123" priority="2300" stopIfTrue="1" operator="greaterThan">
      <formula>0</formula>
    </cfRule>
  </conditionalFormatting>
  <conditionalFormatting sqref="P39:Q39">
    <cfRule type="cellIs" dxfId="54122" priority="2297" stopIfTrue="1" operator="lessThan">
      <formula>0</formula>
    </cfRule>
    <cfRule type="cellIs" dxfId="54121" priority="2298" stopIfTrue="1" operator="greaterThan">
      <formula>0</formula>
    </cfRule>
  </conditionalFormatting>
  <conditionalFormatting sqref="P39:Q39">
    <cfRule type="cellIs" dxfId="54120" priority="2295" stopIfTrue="1" operator="lessThan">
      <formula>0</formula>
    </cfRule>
    <cfRule type="cellIs" dxfId="54119" priority="2296" stopIfTrue="1" operator="greaterThan">
      <formula>0</formula>
    </cfRule>
  </conditionalFormatting>
  <conditionalFormatting sqref="P39:Q39">
    <cfRule type="cellIs" dxfId="54118" priority="2293" stopIfTrue="1" operator="lessThan">
      <formula>0</formula>
    </cfRule>
    <cfRule type="cellIs" dxfId="54117" priority="2294" stopIfTrue="1" operator="greaterThan">
      <formula>0</formula>
    </cfRule>
  </conditionalFormatting>
  <conditionalFormatting sqref="P39:Q39">
    <cfRule type="cellIs" dxfId="54116" priority="2291" stopIfTrue="1" operator="lessThan">
      <formula>0</formula>
    </cfRule>
    <cfRule type="cellIs" dxfId="54115" priority="2292" stopIfTrue="1" operator="greaterThan">
      <formula>0</formula>
    </cfRule>
  </conditionalFormatting>
  <conditionalFormatting sqref="P39:Q39">
    <cfRule type="cellIs" dxfId="54114" priority="2289" stopIfTrue="1" operator="lessThan">
      <formula>0</formula>
    </cfRule>
    <cfRule type="cellIs" dxfId="54113" priority="2290" stopIfTrue="1" operator="greaterThan">
      <formula>0</formula>
    </cfRule>
  </conditionalFormatting>
  <conditionalFormatting sqref="P39:Q39">
    <cfRule type="cellIs" dxfId="54112" priority="2287" stopIfTrue="1" operator="lessThan">
      <formula>0</formula>
    </cfRule>
    <cfRule type="cellIs" dxfId="54111" priority="2288" stopIfTrue="1" operator="greaterThan">
      <formula>0</formula>
    </cfRule>
  </conditionalFormatting>
  <conditionalFormatting sqref="P39:Q39">
    <cfRule type="cellIs" dxfId="54110" priority="2285" stopIfTrue="1" operator="lessThan">
      <formula>0</formula>
    </cfRule>
    <cfRule type="cellIs" dxfId="54109" priority="2286" stopIfTrue="1" operator="greaterThan">
      <formula>0</formula>
    </cfRule>
  </conditionalFormatting>
  <conditionalFormatting sqref="P39:Q39">
    <cfRule type="cellIs" dxfId="54108" priority="2283" stopIfTrue="1" operator="lessThan">
      <formula>0</formula>
    </cfRule>
    <cfRule type="cellIs" dxfId="54107" priority="2284" stopIfTrue="1" operator="greaterThan">
      <formula>0</formula>
    </cfRule>
  </conditionalFormatting>
  <conditionalFormatting sqref="P41:Q41">
    <cfRule type="cellIs" dxfId="54106" priority="2281" stopIfTrue="1" operator="lessThan">
      <formula>0</formula>
    </cfRule>
    <cfRule type="cellIs" dxfId="54105" priority="2282" stopIfTrue="1" operator="greaterThan">
      <formula>0</formula>
    </cfRule>
  </conditionalFormatting>
  <conditionalFormatting sqref="P41:Q41">
    <cfRule type="cellIs" dxfId="54104" priority="2279" stopIfTrue="1" operator="lessThan">
      <formula>0</formula>
    </cfRule>
    <cfRule type="cellIs" dxfId="54103" priority="2280" stopIfTrue="1" operator="greaterThan">
      <formula>0</formula>
    </cfRule>
  </conditionalFormatting>
  <conditionalFormatting sqref="P41:Q41">
    <cfRule type="cellIs" dxfId="54102" priority="2277" stopIfTrue="1" operator="lessThan">
      <formula>0</formula>
    </cfRule>
    <cfRule type="cellIs" dxfId="54101" priority="2278" stopIfTrue="1" operator="greaterThan">
      <formula>0</formula>
    </cfRule>
  </conditionalFormatting>
  <conditionalFormatting sqref="P41:Q41">
    <cfRule type="cellIs" dxfId="54100" priority="2275" stopIfTrue="1" operator="lessThan">
      <formula>0</formula>
    </cfRule>
    <cfRule type="cellIs" dxfId="54099" priority="2276" stopIfTrue="1" operator="greaterThan">
      <formula>0</formula>
    </cfRule>
  </conditionalFormatting>
  <conditionalFormatting sqref="P41:Q41">
    <cfRule type="cellIs" dxfId="54098" priority="2273" stopIfTrue="1" operator="lessThan">
      <formula>0</formula>
    </cfRule>
    <cfRule type="cellIs" dxfId="54097" priority="2274" stopIfTrue="1" operator="greaterThan">
      <formula>0</formula>
    </cfRule>
  </conditionalFormatting>
  <conditionalFormatting sqref="P41:Q41">
    <cfRule type="cellIs" dxfId="54096" priority="2271" stopIfTrue="1" operator="lessThan">
      <formula>0</formula>
    </cfRule>
    <cfRule type="cellIs" dxfId="54095" priority="2272" stopIfTrue="1" operator="greaterThan">
      <formula>0</formula>
    </cfRule>
  </conditionalFormatting>
  <conditionalFormatting sqref="P41:Q41">
    <cfRule type="cellIs" dxfId="54094" priority="2269" stopIfTrue="1" operator="lessThan">
      <formula>0</formula>
    </cfRule>
    <cfRule type="cellIs" dxfId="54093" priority="2270" stopIfTrue="1" operator="greaterThan">
      <formula>0</formula>
    </cfRule>
  </conditionalFormatting>
  <conditionalFormatting sqref="P41:Q41">
    <cfRule type="cellIs" dxfId="54092" priority="2267" stopIfTrue="1" operator="lessThan">
      <formula>0</formula>
    </cfRule>
    <cfRule type="cellIs" dxfId="54091" priority="2268" stopIfTrue="1" operator="greaterThan">
      <formula>0</formula>
    </cfRule>
  </conditionalFormatting>
  <conditionalFormatting sqref="P41:Q41">
    <cfRule type="cellIs" dxfId="54090" priority="2265" stopIfTrue="1" operator="lessThan">
      <formula>0</formula>
    </cfRule>
    <cfRule type="cellIs" dxfId="54089" priority="2266" stopIfTrue="1" operator="greaterThan">
      <formula>0</formula>
    </cfRule>
  </conditionalFormatting>
  <conditionalFormatting sqref="P41:Q41">
    <cfRule type="cellIs" dxfId="54088" priority="2263" stopIfTrue="1" operator="lessThan">
      <formula>0</formula>
    </cfRule>
    <cfRule type="cellIs" dxfId="54087" priority="2264" stopIfTrue="1" operator="greaterThan">
      <formula>0</formula>
    </cfRule>
  </conditionalFormatting>
  <conditionalFormatting sqref="P41:Q41">
    <cfRule type="cellIs" dxfId="54086" priority="2261" stopIfTrue="1" operator="lessThan">
      <formula>0</formula>
    </cfRule>
    <cfRule type="cellIs" dxfId="54085" priority="2262" stopIfTrue="1" operator="greaterThan">
      <formula>0</formula>
    </cfRule>
  </conditionalFormatting>
  <conditionalFormatting sqref="P41:Q41">
    <cfRule type="cellIs" dxfId="54084" priority="2259" stopIfTrue="1" operator="lessThan">
      <formula>0</formula>
    </cfRule>
    <cfRule type="cellIs" dxfId="54083" priority="2260" stopIfTrue="1" operator="greaterThan">
      <formula>0</formula>
    </cfRule>
  </conditionalFormatting>
  <conditionalFormatting sqref="P41:Q41">
    <cfRule type="cellIs" dxfId="54082" priority="2257" stopIfTrue="1" operator="lessThan">
      <formula>0</formula>
    </cfRule>
    <cfRule type="cellIs" dxfId="54081" priority="2258" stopIfTrue="1" operator="greaterThan">
      <formula>0</formula>
    </cfRule>
  </conditionalFormatting>
  <conditionalFormatting sqref="P41:Q41">
    <cfRule type="cellIs" dxfId="54080" priority="2255" stopIfTrue="1" operator="lessThan">
      <formula>0</formula>
    </cfRule>
    <cfRule type="cellIs" dxfId="54079" priority="2256" stopIfTrue="1" operator="greaterThan">
      <formula>0</formula>
    </cfRule>
  </conditionalFormatting>
  <conditionalFormatting sqref="P41:Q41">
    <cfRule type="cellIs" dxfId="54078" priority="2253" stopIfTrue="1" operator="lessThan">
      <formula>0</formula>
    </cfRule>
    <cfRule type="cellIs" dxfId="54077" priority="2254" stopIfTrue="1" operator="greaterThan">
      <formula>0</formula>
    </cfRule>
  </conditionalFormatting>
  <conditionalFormatting sqref="P41:Q41">
    <cfRule type="cellIs" dxfId="54076" priority="2251" stopIfTrue="1" operator="lessThan">
      <formula>0</formula>
    </cfRule>
    <cfRule type="cellIs" dxfId="54075" priority="2252" stopIfTrue="1" operator="greaterThan">
      <formula>0</formula>
    </cfRule>
  </conditionalFormatting>
  <conditionalFormatting sqref="P41:Q41">
    <cfRule type="cellIs" dxfId="54074" priority="2249" stopIfTrue="1" operator="lessThan">
      <formula>0</formula>
    </cfRule>
    <cfRule type="cellIs" dxfId="54073" priority="2250" stopIfTrue="1" operator="greaterThan">
      <formula>0</formula>
    </cfRule>
  </conditionalFormatting>
  <conditionalFormatting sqref="P41:Q41">
    <cfRule type="cellIs" dxfId="54072" priority="2247" stopIfTrue="1" operator="lessThan">
      <formula>0</formula>
    </cfRule>
    <cfRule type="cellIs" dxfId="54071" priority="2248" stopIfTrue="1" operator="greaterThan">
      <formula>0</formula>
    </cfRule>
  </conditionalFormatting>
  <conditionalFormatting sqref="P41:Q41">
    <cfRule type="cellIs" dxfId="54070" priority="2245" stopIfTrue="1" operator="lessThan">
      <formula>0</formula>
    </cfRule>
    <cfRule type="cellIs" dxfId="54069" priority="2246" stopIfTrue="1" operator="greaterThan">
      <formula>0</formula>
    </cfRule>
  </conditionalFormatting>
  <conditionalFormatting sqref="P41:Q41">
    <cfRule type="cellIs" dxfId="54068" priority="2243" stopIfTrue="1" operator="lessThan">
      <formula>0</formula>
    </cfRule>
    <cfRule type="cellIs" dxfId="54067" priority="2244" stopIfTrue="1" operator="greaterThan">
      <formula>0</formula>
    </cfRule>
  </conditionalFormatting>
  <conditionalFormatting sqref="P41:Q41">
    <cfRule type="cellIs" dxfId="54066" priority="2241" stopIfTrue="1" operator="lessThan">
      <formula>0</formula>
    </cfRule>
    <cfRule type="cellIs" dxfId="54065" priority="2242" stopIfTrue="1" operator="greaterThan">
      <formula>0</formula>
    </cfRule>
  </conditionalFormatting>
  <conditionalFormatting sqref="P41:Q41">
    <cfRule type="cellIs" dxfId="54064" priority="2239" stopIfTrue="1" operator="lessThan">
      <formula>0</formula>
    </cfRule>
    <cfRule type="cellIs" dxfId="54063" priority="2240" stopIfTrue="1" operator="greaterThan">
      <formula>0</formula>
    </cfRule>
  </conditionalFormatting>
  <conditionalFormatting sqref="P41:Q41">
    <cfRule type="cellIs" dxfId="54062" priority="2237" stopIfTrue="1" operator="lessThan">
      <formula>0</formula>
    </cfRule>
    <cfRule type="cellIs" dxfId="54061" priority="2238" stopIfTrue="1" operator="greaterThan">
      <formula>0</formula>
    </cfRule>
  </conditionalFormatting>
  <conditionalFormatting sqref="P41:Q41">
    <cfRule type="cellIs" dxfId="54060" priority="2235" stopIfTrue="1" operator="lessThan">
      <formula>0</formula>
    </cfRule>
    <cfRule type="cellIs" dxfId="54059" priority="2236" stopIfTrue="1" operator="greaterThan">
      <formula>0</formula>
    </cfRule>
  </conditionalFormatting>
  <conditionalFormatting sqref="P41:Q41">
    <cfRule type="cellIs" dxfId="54058" priority="2233" stopIfTrue="1" operator="lessThan">
      <formula>0</formula>
    </cfRule>
    <cfRule type="cellIs" dxfId="54057" priority="2234" stopIfTrue="1" operator="greaterThan">
      <formula>0</formula>
    </cfRule>
  </conditionalFormatting>
  <conditionalFormatting sqref="P41:Q41">
    <cfRule type="cellIs" dxfId="54056" priority="2231" stopIfTrue="1" operator="lessThan">
      <formula>0</formula>
    </cfRule>
    <cfRule type="cellIs" dxfId="54055" priority="2232" stopIfTrue="1" operator="greaterThan">
      <formula>0</formula>
    </cfRule>
  </conditionalFormatting>
  <conditionalFormatting sqref="P41:Q41">
    <cfRule type="cellIs" dxfId="54054" priority="2229" stopIfTrue="1" operator="lessThan">
      <formula>0</formula>
    </cfRule>
    <cfRule type="cellIs" dxfId="54053" priority="2230" stopIfTrue="1" operator="greaterThan">
      <formula>0</formula>
    </cfRule>
  </conditionalFormatting>
  <conditionalFormatting sqref="P41:Q41">
    <cfRule type="cellIs" dxfId="54052" priority="2227" stopIfTrue="1" operator="lessThan">
      <formula>0</formula>
    </cfRule>
    <cfRule type="cellIs" dxfId="54051" priority="2228" stopIfTrue="1" operator="greaterThan">
      <formula>0</formula>
    </cfRule>
  </conditionalFormatting>
  <conditionalFormatting sqref="P41:Q41">
    <cfRule type="cellIs" dxfId="54050" priority="2225" stopIfTrue="1" operator="lessThan">
      <formula>0</formula>
    </cfRule>
    <cfRule type="cellIs" dxfId="54049" priority="2226" stopIfTrue="1" operator="greaterThan">
      <formula>0</formula>
    </cfRule>
  </conditionalFormatting>
  <conditionalFormatting sqref="P41:Q41">
    <cfRule type="cellIs" dxfId="54048" priority="2223" stopIfTrue="1" operator="lessThan">
      <formula>0</formula>
    </cfRule>
    <cfRule type="cellIs" dxfId="54047" priority="2224" stopIfTrue="1" operator="greaterThan">
      <formula>0</formula>
    </cfRule>
  </conditionalFormatting>
  <conditionalFormatting sqref="P41:Q41">
    <cfRule type="cellIs" dxfId="54046" priority="2221" stopIfTrue="1" operator="lessThan">
      <formula>0</formula>
    </cfRule>
    <cfRule type="cellIs" dxfId="54045" priority="2222" stopIfTrue="1" operator="greaterThan">
      <formula>0</formula>
    </cfRule>
  </conditionalFormatting>
  <conditionalFormatting sqref="P41:Q41">
    <cfRule type="cellIs" dxfId="54044" priority="2219" stopIfTrue="1" operator="lessThan">
      <formula>0</formula>
    </cfRule>
    <cfRule type="cellIs" dxfId="54043" priority="2220" stopIfTrue="1" operator="greaterThan">
      <formula>0</formula>
    </cfRule>
  </conditionalFormatting>
  <conditionalFormatting sqref="P41:Q41">
    <cfRule type="cellIs" dxfId="54042" priority="2217" stopIfTrue="1" operator="lessThan">
      <formula>0</formula>
    </cfRule>
    <cfRule type="cellIs" dxfId="54041" priority="2218" stopIfTrue="1" operator="greaterThan">
      <formula>0</formula>
    </cfRule>
  </conditionalFormatting>
  <conditionalFormatting sqref="P41:Q41">
    <cfRule type="cellIs" dxfId="54040" priority="2215" stopIfTrue="1" operator="lessThan">
      <formula>0</formula>
    </cfRule>
    <cfRule type="cellIs" dxfId="54039" priority="2216" stopIfTrue="1" operator="greaterThan">
      <formula>0</formula>
    </cfRule>
  </conditionalFormatting>
  <conditionalFormatting sqref="P41:Q41">
    <cfRule type="cellIs" dxfId="54038" priority="2213" stopIfTrue="1" operator="lessThan">
      <formula>0</formula>
    </cfRule>
    <cfRule type="cellIs" dxfId="54037" priority="2214" stopIfTrue="1" operator="greaterThan">
      <formula>0</formula>
    </cfRule>
  </conditionalFormatting>
  <conditionalFormatting sqref="P41:Q41">
    <cfRule type="cellIs" dxfId="54036" priority="2211" stopIfTrue="1" operator="lessThan">
      <formula>0</formula>
    </cfRule>
    <cfRule type="cellIs" dxfId="54035" priority="2212" stopIfTrue="1" operator="greaterThan">
      <formula>0</formula>
    </cfRule>
  </conditionalFormatting>
  <conditionalFormatting sqref="P41:Q41">
    <cfRule type="cellIs" dxfId="54034" priority="2209" stopIfTrue="1" operator="lessThan">
      <formula>0</formula>
    </cfRule>
    <cfRule type="cellIs" dxfId="54033" priority="2210" stopIfTrue="1" operator="greaterThan">
      <formula>0</formula>
    </cfRule>
  </conditionalFormatting>
  <conditionalFormatting sqref="P41:Q41">
    <cfRule type="cellIs" dxfId="54032" priority="2207" stopIfTrue="1" operator="lessThan">
      <formula>0</formula>
    </cfRule>
    <cfRule type="cellIs" dxfId="54031" priority="2208" stopIfTrue="1" operator="greaterThan">
      <formula>0</formula>
    </cfRule>
  </conditionalFormatting>
  <conditionalFormatting sqref="P41:Q41">
    <cfRule type="cellIs" dxfId="54030" priority="2205" stopIfTrue="1" operator="lessThan">
      <formula>0</formula>
    </cfRule>
    <cfRule type="cellIs" dxfId="54029" priority="2206" stopIfTrue="1" operator="greaterThan">
      <formula>0</formula>
    </cfRule>
  </conditionalFormatting>
  <conditionalFormatting sqref="P41:Q41">
    <cfRule type="cellIs" dxfId="54028" priority="2203" stopIfTrue="1" operator="lessThan">
      <formula>0</formula>
    </cfRule>
    <cfRule type="cellIs" dxfId="54027" priority="2204" stopIfTrue="1" operator="greaterThan">
      <formula>0</formula>
    </cfRule>
  </conditionalFormatting>
  <conditionalFormatting sqref="P41:Q41">
    <cfRule type="cellIs" dxfId="54026" priority="2201" stopIfTrue="1" operator="lessThan">
      <formula>0</formula>
    </cfRule>
    <cfRule type="cellIs" dxfId="54025" priority="2202" stopIfTrue="1" operator="greaterThan">
      <formula>0</formula>
    </cfRule>
  </conditionalFormatting>
  <conditionalFormatting sqref="P41:Q41">
    <cfRule type="cellIs" dxfId="54024" priority="2199" stopIfTrue="1" operator="lessThan">
      <formula>0</formula>
    </cfRule>
    <cfRule type="cellIs" dxfId="54023" priority="2200" stopIfTrue="1" operator="greaterThan">
      <formula>0</formula>
    </cfRule>
  </conditionalFormatting>
  <conditionalFormatting sqref="P43:Q43">
    <cfRule type="cellIs" dxfId="54022" priority="2197" stopIfTrue="1" operator="lessThan">
      <formula>0</formula>
    </cfRule>
    <cfRule type="cellIs" dxfId="54021" priority="2198" stopIfTrue="1" operator="greaterThan">
      <formula>0</formula>
    </cfRule>
  </conditionalFormatting>
  <conditionalFormatting sqref="P43:Q43">
    <cfRule type="cellIs" dxfId="54020" priority="2195" stopIfTrue="1" operator="lessThan">
      <formula>0</formula>
    </cfRule>
    <cfRule type="cellIs" dxfId="54019" priority="2196" stopIfTrue="1" operator="greaterThan">
      <formula>0</formula>
    </cfRule>
  </conditionalFormatting>
  <conditionalFormatting sqref="P43:Q43">
    <cfRule type="cellIs" dxfId="54018" priority="2193" stopIfTrue="1" operator="lessThan">
      <formula>0</formula>
    </cfRule>
    <cfRule type="cellIs" dxfId="54017" priority="2194" stopIfTrue="1" operator="greaterThan">
      <formula>0</formula>
    </cfRule>
  </conditionalFormatting>
  <conditionalFormatting sqref="P43:Q43">
    <cfRule type="cellIs" dxfId="54016" priority="2191" stopIfTrue="1" operator="lessThan">
      <formula>0</formula>
    </cfRule>
    <cfRule type="cellIs" dxfId="54015" priority="2192" stopIfTrue="1" operator="greaterThan">
      <formula>0</formula>
    </cfRule>
  </conditionalFormatting>
  <conditionalFormatting sqref="P43:Q43">
    <cfRule type="cellIs" dxfId="54014" priority="2189" stopIfTrue="1" operator="lessThan">
      <formula>0</formula>
    </cfRule>
    <cfRule type="cellIs" dxfId="54013" priority="2190" stopIfTrue="1" operator="greaterThan">
      <formula>0</formula>
    </cfRule>
  </conditionalFormatting>
  <conditionalFormatting sqref="P43:Q43">
    <cfRule type="cellIs" dxfId="54012" priority="2187" stopIfTrue="1" operator="lessThan">
      <formula>0</formula>
    </cfRule>
    <cfRule type="cellIs" dxfId="54011" priority="2188" stopIfTrue="1" operator="greaterThan">
      <formula>0</formula>
    </cfRule>
  </conditionalFormatting>
  <conditionalFormatting sqref="P43:Q43">
    <cfRule type="cellIs" dxfId="54010" priority="2185" stopIfTrue="1" operator="lessThan">
      <formula>0</formula>
    </cfRule>
    <cfRule type="cellIs" dxfId="54009" priority="2186" stopIfTrue="1" operator="greaterThan">
      <formula>0</formula>
    </cfRule>
  </conditionalFormatting>
  <conditionalFormatting sqref="P43:Q43">
    <cfRule type="cellIs" dxfId="54008" priority="2183" stopIfTrue="1" operator="lessThan">
      <formula>0</formula>
    </cfRule>
    <cfRule type="cellIs" dxfId="54007" priority="2184" stopIfTrue="1" operator="greaterThan">
      <formula>0</formula>
    </cfRule>
  </conditionalFormatting>
  <conditionalFormatting sqref="P43:Q43">
    <cfRule type="cellIs" dxfId="54006" priority="2181" stopIfTrue="1" operator="lessThan">
      <formula>0</formula>
    </cfRule>
    <cfRule type="cellIs" dxfId="54005" priority="2182" stopIfTrue="1" operator="greaterThan">
      <formula>0</formula>
    </cfRule>
  </conditionalFormatting>
  <conditionalFormatting sqref="P43:Q43">
    <cfRule type="cellIs" dxfId="54004" priority="2179" stopIfTrue="1" operator="lessThan">
      <formula>0</formula>
    </cfRule>
    <cfRule type="cellIs" dxfId="54003" priority="2180" stopIfTrue="1" operator="greaterThan">
      <formula>0</formula>
    </cfRule>
  </conditionalFormatting>
  <conditionalFormatting sqref="P43:Q43">
    <cfRule type="cellIs" dxfId="54002" priority="2177" stopIfTrue="1" operator="lessThan">
      <formula>0</formula>
    </cfRule>
    <cfRule type="cellIs" dxfId="54001" priority="2178" stopIfTrue="1" operator="greaterThan">
      <formula>0</formula>
    </cfRule>
  </conditionalFormatting>
  <conditionalFormatting sqref="P43:Q43">
    <cfRule type="cellIs" dxfId="54000" priority="2175" stopIfTrue="1" operator="lessThan">
      <formula>0</formula>
    </cfRule>
    <cfRule type="cellIs" dxfId="53999" priority="2176" stopIfTrue="1" operator="greaterThan">
      <formula>0</formula>
    </cfRule>
  </conditionalFormatting>
  <conditionalFormatting sqref="P43:Q43">
    <cfRule type="cellIs" dxfId="53998" priority="2173" stopIfTrue="1" operator="lessThan">
      <formula>0</formula>
    </cfRule>
    <cfRule type="cellIs" dxfId="53997" priority="2174" stopIfTrue="1" operator="greaterThan">
      <formula>0</formula>
    </cfRule>
  </conditionalFormatting>
  <conditionalFormatting sqref="P43:Q43">
    <cfRule type="cellIs" dxfId="53996" priority="2171" stopIfTrue="1" operator="lessThan">
      <formula>0</formula>
    </cfRule>
    <cfRule type="cellIs" dxfId="53995" priority="2172" stopIfTrue="1" operator="greaterThan">
      <formula>0</formula>
    </cfRule>
  </conditionalFormatting>
  <conditionalFormatting sqref="P43:Q43">
    <cfRule type="cellIs" dxfId="53994" priority="2169" stopIfTrue="1" operator="lessThan">
      <formula>0</formula>
    </cfRule>
    <cfRule type="cellIs" dxfId="53993" priority="2170" stopIfTrue="1" operator="greaterThan">
      <formula>0</formula>
    </cfRule>
  </conditionalFormatting>
  <conditionalFormatting sqref="P43:Q43">
    <cfRule type="cellIs" dxfId="53992" priority="2167" stopIfTrue="1" operator="lessThan">
      <formula>0</formula>
    </cfRule>
    <cfRule type="cellIs" dxfId="53991" priority="2168" stopIfTrue="1" operator="greaterThan">
      <formula>0</formula>
    </cfRule>
  </conditionalFormatting>
  <conditionalFormatting sqref="P43:Q43">
    <cfRule type="cellIs" dxfId="53990" priority="2165" stopIfTrue="1" operator="lessThan">
      <formula>0</formula>
    </cfRule>
    <cfRule type="cellIs" dxfId="53989" priority="2166" stopIfTrue="1" operator="greaterThan">
      <formula>0</formula>
    </cfRule>
  </conditionalFormatting>
  <conditionalFormatting sqref="P43:Q43">
    <cfRule type="cellIs" dxfId="53988" priority="2163" stopIfTrue="1" operator="lessThan">
      <formula>0</formula>
    </cfRule>
    <cfRule type="cellIs" dxfId="53987" priority="2164" stopIfTrue="1" operator="greaterThan">
      <formula>0</formula>
    </cfRule>
  </conditionalFormatting>
  <conditionalFormatting sqref="P43:Q43">
    <cfRule type="cellIs" dxfId="53986" priority="2161" stopIfTrue="1" operator="lessThan">
      <formula>0</formula>
    </cfRule>
    <cfRule type="cellIs" dxfId="53985" priority="2162" stopIfTrue="1" operator="greaterThan">
      <formula>0</formula>
    </cfRule>
  </conditionalFormatting>
  <conditionalFormatting sqref="P43:Q43">
    <cfRule type="cellIs" dxfId="53984" priority="2159" stopIfTrue="1" operator="lessThan">
      <formula>0</formula>
    </cfRule>
    <cfRule type="cellIs" dxfId="53983" priority="2160" stopIfTrue="1" operator="greaterThan">
      <formula>0</formula>
    </cfRule>
  </conditionalFormatting>
  <conditionalFormatting sqref="P43:Q43">
    <cfRule type="cellIs" dxfId="53982" priority="2157" stopIfTrue="1" operator="lessThan">
      <formula>0</formula>
    </cfRule>
    <cfRule type="cellIs" dxfId="53981" priority="2158" stopIfTrue="1" operator="greaterThan">
      <formula>0</formula>
    </cfRule>
  </conditionalFormatting>
  <conditionalFormatting sqref="P43:Q43">
    <cfRule type="cellIs" dxfId="53980" priority="2155" stopIfTrue="1" operator="lessThan">
      <formula>0</formula>
    </cfRule>
    <cfRule type="cellIs" dxfId="53979" priority="2156" stopIfTrue="1" operator="greaterThan">
      <formula>0</formula>
    </cfRule>
  </conditionalFormatting>
  <conditionalFormatting sqref="P43:Q43">
    <cfRule type="cellIs" dxfId="53978" priority="2153" stopIfTrue="1" operator="lessThan">
      <formula>0</formula>
    </cfRule>
    <cfRule type="cellIs" dxfId="53977" priority="2154" stopIfTrue="1" operator="greaterThan">
      <formula>0</formula>
    </cfRule>
  </conditionalFormatting>
  <conditionalFormatting sqref="P43:Q43">
    <cfRule type="cellIs" dxfId="53976" priority="2151" stopIfTrue="1" operator="lessThan">
      <formula>0</formula>
    </cfRule>
    <cfRule type="cellIs" dxfId="53975" priority="2152" stopIfTrue="1" operator="greaterThan">
      <formula>0</formula>
    </cfRule>
  </conditionalFormatting>
  <conditionalFormatting sqref="P43:Q43">
    <cfRule type="cellIs" dxfId="53974" priority="2149" stopIfTrue="1" operator="lessThan">
      <formula>0</formula>
    </cfRule>
    <cfRule type="cellIs" dxfId="53973" priority="2150" stopIfTrue="1" operator="greaterThan">
      <formula>0</formula>
    </cfRule>
  </conditionalFormatting>
  <conditionalFormatting sqref="P43:Q43">
    <cfRule type="cellIs" dxfId="53972" priority="2147" stopIfTrue="1" operator="lessThan">
      <formula>0</formula>
    </cfRule>
    <cfRule type="cellIs" dxfId="53971" priority="2148" stopIfTrue="1" operator="greaterThan">
      <formula>0</formula>
    </cfRule>
  </conditionalFormatting>
  <conditionalFormatting sqref="P43:Q43">
    <cfRule type="cellIs" dxfId="53970" priority="2145" stopIfTrue="1" operator="lessThan">
      <formula>0</formula>
    </cfRule>
    <cfRule type="cellIs" dxfId="53969" priority="2146" stopIfTrue="1" operator="greaterThan">
      <formula>0</formula>
    </cfRule>
  </conditionalFormatting>
  <conditionalFormatting sqref="P43:Q43">
    <cfRule type="cellIs" dxfId="53968" priority="2143" stopIfTrue="1" operator="lessThan">
      <formula>0</formula>
    </cfRule>
    <cfRule type="cellIs" dxfId="53967" priority="2144" stopIfTrue="1" operator="greaterThan">
      <formula>0</formula>
    </cfRule>
  </conditionalFormatting>
  <conditionalFormatting sqref="P43:Q43">
    <cfRule type="cellIs" dxfId="53966" priority="2141" stopIfTrue="1" operator="lessThan">
      <formula>0</formula>
    </cfRule>
    <cfRule type="cellIs" dxfId="53965" priority="2142" stopIfTrue="1" operator="greaterThan">
      <formula>0</formula>
    </cfRule>
  </conditionalFormatting>
  <conditionalFormatting sqref="P43:Q43">
    <cfRule type="cellIs" dxfId="53964" priority="2139" stopIfTrue="1" operator="lessThan">
      <formula>0</formula>
    </cfRule>
    <cfRule type="cellIs" dxfId="53963" priority="2140" stopIfTrue="1" operator="greaterThan">
      <formula>0</formula>
    </cfRule>
  </conditionalFormatting>
  <conditionalFormatting sqref="P43:Q43">
    <cfRule type="cellIs" dxfId="53962" priority="2137" stopIfTrue="1" operator="lessThan">
      <formula>0</formula>
    </cfRule>
    <cfRule type="cellIs" dxfId="53961" priority="2138" stopIfTrue="1" operator="greaterThan">
      <formula>0</formula>
    </cfRule>
  </conditionalFormatting>
  <conditionalFormatting sqref="P43:Q43">
    <cfRule type="cellIs" dxfId="53960" priority="2135" stopIfTrue="1" operator="lessThan">
      <formula>0</formula>
    </cfRule>
    <cfRule type="cellIs" dxfId="53959" priority="2136" stopIfTrue="1" operator="greaterThan">
      <formula>0</formula>
    </cfRule>
  </conditionalFormatting>
  <conditionalFormatting sqref="P43:Q43">
    <cfRule type="cellIs" dxfId="53958" priority="2133" stopIfTrue="1" operator="lessThan">
      <formula>0</formula>
    </cfRule>
    <cfRule type="cellIs" dxfId="53957" priority="2134" stopIfTrue="1" operator="greaterThan">
      <formula>0</formula>
    </cfRule>
  </conditionalFormatting>
  <conditionalFormatting sqref="P43:Q43">
    <cfRule type="cellIs" dxfId="53956" priority="2131" stopIfTrue="1" operator="lessThan">
      <formula>0</formula>
    </cfRule>
    <cfRule type="cellIs" dxfId="53955" priority="2132" stopIfTrue="1" operator="greaterThan">
      <formula>0</formula>
    </cfRule>
  </conditionalFormatting>
  <conditionalFormatting sqref="P43:Q43">
    <cfRule type="cellIs" dxfId="53954" priority="2129" stopIfTrue="1" operator="lessThan">
      <formula>0</formula>
    </cfRule>
    <cfRule type="cellIs" dxfId="53953" priority="2130" stopIfTrue="1" operator="greaterThan">
      <formula>0</formula>
    </cfRule>
  </conditionalFormatting>
  <conditionalFormatting sqref="P43:Q43">
    <cfRule type="cellIs" dxfId="53952" priority="2127" stopIfTrue="1" operator="lessThan">
      <formula>0</formula>
    </cfRule>
    <cfRule type="cellIs" dxfId="53951" priority="2128" stopIfTrue="1" operator="greaterThan">
      <formula>0</formula>
    </cfRule>
  </conditionalFormatting>
  <conditionalFormatting sqref="P43:Q43">
    <cfRule type="cellIs" dxfId="53950" priority="2125" stopIfTrue="1" operator="lessThan">
      <formula>0</formula>
    </cfRule>
    <cfRule type="cellIs" dxfId="53949" priority="2126" stopIfTrue="1" operator="greaterThan">
      <formula>0</formula>
    </cfRule>
  </conditionalFormatting>
  <conditionalFormatting sqref="P43:Q43">
    <cfRule type="cellIs" dxfId="53948" priority="2123" stopIfTrue="1" operator="lessThan">
      <formula>0</formula>
    </cfRule>
    <cfRule type="cellIs" dxfId="53947" priority="2124" stopIfTrue="1" operator="greaterThan">
      <formula>0</formula>
    </cfRule>
  </conditionalFormatting>
  <conditionalFormatting sqref="P43:Q43">
    <cfRule type="cellIs" dxfId="53946" priority="2121" stopIfTrue="1" operator="lessThan">
      <formula>0</formula>
    </cfRule>
    <cfRule type="cellIs" dxfId="53945" priority="2122" stopIfTrue="1" operator="greaterThan">
      <formula>0</formula>
    </cfRule>
  </conditionalFormatting>
  <conditionalFormatting sqref="P43:Q43">
    <cfRule type="cellIs" dxfId="53944" priority="2119" stopIfTrue="1" operator="lessThan">
      <formula>0</formula>
    </cfRule>
    <cfRule type="cellIs" dxfId="53943" priority="2120" stopIfTrue="1" operator="greaterThan">
      <formula>0</formula>
    </cfRule>
  </conditionalFormatting>
  <conditionalFormatting sqref="P43:Q43">
    <cfRule type="cellIs" dxfId="53942" priority="2117" stopIfTrue="1" operator="lessThan">
      <formula>0</formula>
    </cfRule>
    <cfRule type="cellIs" dxfId="53941" priority="2118" stopIfTrue="1" operator="greaterThan">
      <formula>0</formula>
    </cfRule>
  </conditionalFormatting>
  <conditionalFormatting sqref="P43:Q43">
    <cfRule type="cellIs" dxfId="53940" priority="2115" stopIfTrue="1" operator="lessThan">
      <formula>0</formula>
    </cfRule>
    <cfRule type="cellIs" dxfId="53939" priority="2116" stopIfTrue="1" operator="greaterThan">
      <formula>0</formula>
    </cfRule>
  </conditionalFormatting>
  <conditionalFormatting sqref="P45:Q45">
    <cfRule type="cellIs" dxfId="53938" priority="2113" stopIfTrue="1" operator="lessThan">
      <formula>0</formula>
    </cfRule>
    <cfRule type="cellIs" dxfId="53937" priority="2114" stopIfTrue="1" operator="greaterThan">
      <formula>0</formula>
    </cfRule>
  </conditionalFormatting>
  <conditionalFormatting sqref="P45:Q45">
    <cfRule type="cellIs" dxfId="53936" priority="2111" stopIfTrue="1" operator="lessThan">
      <formula>0</formula>
    </cfRule>
    <cfRule type="cellIs" dxfId="53935" priority="2112" stopIfTrue="1" operator="greaterThan">
      <formula>0</formula>
    </cfRule>
  </conditionalFormatting>
  <conditionalFormatting sqref="P45:Q45">
    <cfRule type="cellIs" dxfId="53934" priority="2109" stopIfTrue="1" operator="lessThan">
      <formula>0</formula>
    </cfRule>
    <cfRule type="cellIs" dxfId="53933" priority="2110" stopIfTrue="1" operator="greaterThan">
      <formula>0</formula>
    </cfRule>
  </conditionalFormatting>
  <conditionalFormatting sqref="P45:Q45">
    <cfRule type="cellIs" dxfId="53932" priority="2107" stopIfTrue="1" operator="lessThan">
      <formula>0</formula>
    </cfRule>
    <cfRule type="cellIs" dxfId="53931" priority="2108" stopIfTrue="1" operator="greaterThan">
      <formula>0</formula>
    </cfRule>
  </conditionalFormatting>
  <conditionalFormatting sqref="P45:Q45">
    <cfRule type="cellIs" dxfId="53930" priority="2105" stopIfTrue="1" operator="lessThan">
      <formula>0</formula>
    </cfRule>
    <cfRule type="cellIs" dxfId="53929" priority="2106" stopIfTrue="1" operator="greaterThan">
      <formula>0</formula>
    </cfRule>
  </conditionalFormatting>
  <conditionalFormatting sqref="P45:Q45">
    <cfRule type="cellIs" dxfId="53928" priority="2103" stopIfTrue="1" operator="lessThan">
      <formula>0</formula>
    </cfRule>
    <cfRule type="cellIs" dxfId="53927" priority="2104" stopIfTrue="1" operator="greaterThan">
      <formula>0</formula>
    </cfRule>
  </conditionalFormatting>
  <conditionalFormatting sqref="P45:Q45">
    <cfRule type="cellIs" dxfId="53926" priority="2101" stopIfTrue="1" operator="lessThan">
      <formula>0</formula>
    </cfRule>
    <cfRule type="cellIs" dxfId="53925" priority="2102" stopIfTrue="1" operator="greaterThan">
      <formula>0</formula>
    </cfRule>
  </conditionalFormatting>
  <conditionalFormatting sqref="P45:Q45">
    <cfRule type="cellIs" dxfId="53924" priority="2099" stopIfTrue="1" operator="lessThan">
      <formula>0</formula>
    </cfRule>
    <cfRule type="cellIs" dxfId="53923" priority="2100" stopIfTrue="1" operator="greaterThan">
      <formula>0</formula>
    </cfRule>
  </conditionalFormatting>
  <conditionalFormatting sqref="P45:Q45">
    <cfRule type="cellIs" dxfId="53922" priority="2097" stopIfTrue="1" operator="lessThan">
      <formula>0</formula>
    </cfRule>
    <cfRule type="cellIs" dxfId="53921" priority="2098" stopIfTrue="1" operator="greaterThan">
      <formula>0</formula>
    </cfRule>
  </conditionalFormatting>
  <conditionalFormatting sqref="P45:Q45">
    <cfRule type="cellIs" dxfId="53920" priority="2095" stopIfTrue="1" operator="lessThan">
      <formula>0</formula>
    </cfRule>
    <cfRule type="cellIs" dxfId="53919" priority="2096" stopIfTrue="1" operator="greaterThan">
      <formula>0</formula>
    </cfRule>
  </conditionalFormatting>
  <conditionalFormatting sqref="P45:Q45">
    <cfRule type="cellIs" dxfId="53918" priority="2093" stopIfTrue="1" operator="lessThan">
      <formula>0</formula>
    </cfRule>
    <cfRule type="cellIs" dxfId="53917" priority="2094" stopIfTrue="1" operator="greaterThan">
      <formula>0</formula>
    </cfRule>
  </conditionalFormatting>
  <conditionalFormatting sqref="P45:Q45">
    <cfRule type="cellIs" dxfId="53916" priority="2091" stopIfTrue="1" operator="lessThan">
      <formula>0</formula>
    </cfRule>
    <cfRule type="cellIs" dxfId="53915" priority="2092" stopIfTrue="1" operator="greaterThan">
      <formula>0</formula>
    </cfRule>
  </conditionalFormatting>
  <conditionalFormatting sqref="P45:Q45">
    <cfRule type="cellIs" dxfId="53914" priority="2089" stopIfTrue="1" operator="lessThan">
      <formula>0</formula>
    </cfRule>
    <cfRule type="cellIs" dxfId="53913" priority="2090" stopIfTrue="1" operator="greaterThan">
      <formula>0</formula>
    </cfRule>
  </conditionalFormatting>
  <conditionalFormatting sqref="P45:Q45">
    <cfRule type="cellIs" dxfId="53912" priority="2087" stopIfTrue="1" operator="lessThan">
      <formula>0</formula>
    </cfRule>
    <cfRule type="cellIs" dxfId="53911" priority="2088" stopIfTrue="1" operator="greaterThan">
      <formula>0</formula>
    </cfRule>
  </conditionalFormatting>
  <conditionalFormatting sqref="P45:Q45">
    <cfRule type="cellIs" dxfId="53910" priority="2085" stopIfTrue="1" operator="lessThan">
      <formula>0</formula>
    </cfRule>
    <cfRule type="cellIs" dxfId="53909" priority="2086" stopIfTrue="1" operator="greaterThan">
      <formula>0</formula>
    </cfRule>
  </conditionalFormatting>
  <conditionalFormatting sqref="P45:Q45">
    <cfRule type="cellIs" dxfId="53908" priority="2083" stopIfTrue="1" operator="lessThan">
      <formula>0</formula>
    </cfRule>
    <cfRule type="cellIs" dxfId="53907" priority="2084" stopIfTrue="1" operator="greaterThan">
      <formula>0</formula>
    </cfRule>
  </conditionalFormatting>
  <conditionalFormatting sqref="P45:Q45">
    <cfRule type="cellIs" dxfId="53906" priority="2081" stopIfTrue="1" operator="lessThan">
      <formula>0</formula>
    </cfRule>
    <cfRule type="cellIs" dxfId="53905" priority="2082" stopIfTrue="1" operator="greaterThan">
      <formula>0</formula>
    </cfRule>
  </conditionalFormatting>
  <conditionalFormatting sqref="P45:Q45">
    <cfRule type="cellIs" dxfId="53904" priority="2079" stopIfTrue="1" operator="lessThan">
      <formula>0</formula>
    </cfRule>
    <cfRule type="cellIs" dxfId="53903" priority="2080" stopIfTrue="1" operator="greaterThan">
      <formula>0</formula>
    </cfRule>
  </conditionalFormatting>
  <conditionalFormatting sqref="P45:Q45">
    <cfRule type="cellIs" dxfId="53902" priority="2077" stopIfTrue="1" operator="lessThan">
      <formula>0</formula>
    </cfRule>
    <cfRule type="cellIs" dxfId="53901" priority="2078" stopIfTrue="1" operator="greaterThan">
      <formula>0</formula>
    </cfRule>
  </conditionalFormatting>
  <conditionalFormatting sqref="P45:Q45">
    <cfRule type="cellIs" dxfId="53900" priority="2075" stopIfTrue="1" operator="lessThan">
      <formula>0</formula>
    </cfRule>
    <cfRule type="cellIs" dxfId="53899" priority="2076" stopIfTrue="1" operator="greaterThan">
      <formula>0</formula>
    </cfRule>
  </conditionalFormatting>
  <conditionalFormatting sqref="P45:Q45">
    <cfRule type="cellIs" dxfId="53898" priority="2073" stopIfTrue="1" operator="lessThan">
      <formula>0</formula>
    </cfRule>
    <cfRule type="cellIs" dxfId="53897" priority="2074" stopIfTrue="1" operator="greaterThan">
      <formula>0</formula>
    </cfRule>
  </conditionalFormatting>
  <conditionalFormatting sqref="P45:Q45">
    <cfRule type="cellIs" dxfId="53896" priority="2071" stopIfTrue="1" operator="lessThan">
      <formula>0</formula>
    </cfRule>
    <cfRule type="cellIs" dxfId="53895" priority="2072" stopIfTrue="1" operator="greaterThan">
      <formula>0</formula>
    </cfRule>
  </conditionalFormatting>
  <conditionalFormatting sqref="P45:Q45">
    <cfRule type="cellIs" dxfId="53894" priority="2069" stopIfTrue="1" operator="lessThan">
      <formula>0</formula>
    </cfRule>
    <cfRule type="cellIs" dxfId="53893" priority="2070" stopIfTrue="1" operator="greaterThan">
      <formula>0</formula>
    </cfRule>
  </conditionalFormatting>
  <conditionalFormatting sqref="P45:Q45">
    <cfRule type="cellIs" dxfId="53892" priority="2067" stopIfTrue="1" operator="lessThan">
      <formula>0</formula>
    </cfRule>
    <cfRule type="cellIs" dxfId="53891" priority="2068" stopIfTrue="1" operator="greaterThan">
      <formula>0</formula>
    </cfRule>
  </conditionalFormatting>
  <conditionalFormatting sqref="P45:Q45">
    <cfRule type="cellIs" dxfId="53890" priority="2065" stopIfTrue="1" operator="lessThan">
      <formula>0</formula>
    </cfRule>
    <cfRule type="cellIs" dxfId="53889" priority="2066" stopIfTrue="1" operator="greaterThan">
      <formula>0</formula>
    </cfRule>
  </conditionalFormatting>
  <conditionalFormatting sqref="P45:Q45">
    <cfRule type="cellIs" dxfId="53888" priority="2063" stopIfTrue="1" operator="lessThan">
      <formula>0</formula>
    </cfRule>
    <cfRule type="cellIs" dxfId="53887" priority="2064" stopIfTrue="1" operator="greaterThan">
      <formula>0</formula>
    </cfRule>
  </conditionalFormatting>
  <conditionalFormatting sqref="P45:Q45">
    <cfRule type="cellIs" dxfId="53886" priority="2061" stopIfTrue="1" operator="lessThan">
      <formula>0</formula>
    </cfRule>
    <cfRule type="cellIs" dxfId="53885" priority="2062" stopIfTrue="1" operator="greaterThan">
      <formula>0</formula>
    </cfRule>
  </conditionalFormatting>
  <conditionalFormatting sqref="P45:Q45">
    <cfRule type="cellIs" dxfId="53884" priority="2059" stopIfTrue="1" operator="lessThan">
      <formula>0</formula>
    </cfRule>
    <cfRule type="cellIs" dxfId="53883" priority="2060" stopIfTrue="1" operator="greaterThan">
      <formula>0</formula>
    </cfRule>
  </conditionalFormatting>
  <conditionalFormatting sqref="P45:Q45">
    <cfRule type="cellIs" dxfId="53882" priority="2057" stopIfTrue="1" operator="lessThan">
      <formula>0</formula>
    </cfRule>
    <cfRule type="cellIs" dxfId="53881" priority="2058" stopIfTrue="1" operator="greaterThan">
      <formula>0</formula>
    </cfRule>
  </conditionalFormatting>
  <conditionalFormatting sqref="P45:Q45">
    <cfRule type="cellIs" dxfId="53880" priority="2055" stopIfTrue="1" operator="lessThan">
      <formula>0</formula>
    </cfRule>
    <cfRule type="cellIs" dxfId="53879" priority="2056" stopIfTrue="1" operator="greaterThan">
      <formula>0</formula>
    </cfRule>
  </conditionalFormatting>
  <conditionalFormatting sqref="P45:Q45">
    <cfRule type="cellIs" dxfId="53878" priority="2053" stopIfTrue="1" operator="lessThan">
      <formula>0</formula>
    </cfRule>
    <cfRule type="cellIs" dxfId="53877" priority="2054" stopIfTrue="1" operator="greaterThan">
      <formula>0</formula>
    </cfRule>
  </conditionalFormatting>
  <conditionalFormatting sqref="P45:Q45">
    <cfRule type="cellIs" dxfId="53876" priority="2051" stopIfTrue="1" operator="lessThan">
      <formula>0</formula>
    </cfRule>
    <cfRule type="cellIs" dxfId="53875" priority="2052" stopIfTrue="1" operator="greaterThan">
      <formula>0</formula>
    </cfRule>
  </conditionalFormatting>
  <conditionalFormatting sqref="P45:Q45">
    <cfRule type="cellIs" dxfId="53874" priority="2049" stopIfTrue="1" operator="lessThan">
      <formula>0</formula>
    </cfRule>
    <cfRule type="cellIs" dxfId="53873" priority="2050" stopIfTrue="1" operator="greaterThan">
      <formula>0</formula>
    </cfRule>
  </conditionalFormatting>
  <conditionalFormatting sqref="P45:Q45">
    <cfRule type="cellIs" dxfId="53872" priority="2047" stopIfTrue="1" operator="lessThan">
      <formula>0</formula>
    </cfRule>
    <cfRule type="cellIs" dxfId="53871" priority="2048" stopIfTrue="1" operator="greaterThan">
      <formula>0</formula>
    </cfRule>
  </conditionalFormatting>
  <conditionalFormatting sqref="P45:Q45">
    <cfRule type="cellIs" dxfId="53870" priority="2045" stopIfTrue="1" operator="lessThan">
      <formula>0</formula>
    </cfRule>
    <cfRule type="cellIs" dxfId="53869" priority="2046" stopIfTrue="1" operator="greaterThan">
      <formula>0</formula>
    </cfRule>
  </conditionalFormatting>
  <conditionalFormatting sqref="P45:Q45">
    <cfRule type="cellIs" dxfId="53868" priority="2043" stopIfTrue="1" operator="lessThan">
      <formula>0</formula>
    </cfRule>
    <cfRule type="cellIs" dxfId="53867" priority="2044" stopIfTrue="1" operator="greaterThan">
      <formula>0</formula>
    </cfRule>
  </conditionalFormatting>
  <conditionalFormatting sqref="P45:Q45">
    <cfRule type="cellIs" dxfId="53866" priority="2041" stopIfTrue="1" operator="lessThan">
      <formula>0</formula>
    </cfRule>
    <cfRule type="cellIs" dxfId="53865" priority="2042" stopIfTrue="1" operator="greaterThan">
      <formula>0</formula>
    </cfRule>
  </conditionalFormatting>
  <conditionalFormatting sqref="P45:Q45">
    <cfRule type="cellIs" dxfId="53864" priority="2039" stopIfTrue="1" operator="lessThan">
      <formula>0</formula>
    </cfRule>
    <cfRule type="cellIs" dxfId="53863" priority="2040" stopIfTrue="1" operator="greaterThan">
      <formula>0</formula>
    </cfRule>
  </conditionalFormatting>
  <conditionalFormatting sqref="P45:Q45">
    <cfRule type="cellIs" dxfId="53862" priority="2037" stopIfTrue="1" operator="lessThan">
      <formula>0</formula>
    </cfRule>
    <cfRule type="cellIs" dxfId="53861" priority="2038" stopIfTrue="1" operator="greaterThan">
      <formula>0</formula>
    </cfRule>
  </conditionalFormatting>
  <conditionalFormatting sqref="P45:Q45">
    <cfRule type="cellIs" dxfId="53860" priority="2035" stopIfTrue="1" operator="lessThan">
      <formula>0</formula>
    </cfRule>
    <cfRule type="cellIs" dxfId="53859" priority="2036" stopIfTrue="1" operator="greaterThan">
      <formula>0</formula>
    </cfRule>
  </conditionalFormatting>
  <conditionalFormatting sqref="P45:Q45">
    <cfRule type="cellIs" dxfId="53858" priority="2033" stopIfTrue="1" operator="lessThan">
      <formula>0</formula>
    </cfRule>
    <cfRule type="cellIs" dxfId="53857" priority="2034" stopIfTrue="1" operator="greaterThan">
      <formula>0</formula>
    </cfRule>
  </conditionalFormatting>
  <conditionalFormatting sqref="P45:Q45">
    <cfRule type="cellIs" dxfId="53856" priority="2031" stopIfTrue="1" operator="lessThan">
      <formula>0</formula>
    </cfRule>
    <cfRule type="cellIs" dxfId="53855" priority="2032" stopIfTrue="1" operator="greaterThan">
      <formula>0</formula>
    </cfRule>
  </conditionalFormatting>
  <conditionalFormatting sqref="P47:Q47">
    <cfRule type="cellIs" dxfId="53854" priority="2029" stopIfTrue="1" operator="lessThan">
      <formula>0</formula>
    </cfRule>
    <cfRule type="cellIs" dxfId="53853" priority="2030" stopIfTrue="1" operator="greaterThan">
      <formula>0</formula>
    </cfRule>
  </conditionalFormatting>
  <conditionalFormatting sqref="P47:Q47">
    <cfRule type="cellIs" dxfId="53852" priority="2027" stopIfTrue="1" operator="lessThan">
      <formula>0</formula>
    </cfRule>
    <cfRule type="cellIs" dxfId="53851" priority="2028" stopIfTrue="1" operator="greaterThan">
      <formula>0</formula>
    </cfRule>
  </conditionalFormatting>
  <conditionalFormatting sqref="P47:Q47">
    <cfRule type="cellIs" dxfId="53850" priority="2025" stopIfTrue="1" operator="lessThan">
      <formula>0</formula>
    </cfRule>
    <cfRule type="cellIs" dxfId="53849" priority="2026" stopIfTrue="1" operator="greaterThan">
      <formula>0</formula>
    </cfRule>
  </conditionalFormatting>
  <conditionalFormatting sqref="P47:Q47">
    <cfRule type="cellIs" dxfId="53848" priority="2023" stopIfTrue="1" operator="lessThan">
      <formula>0</formula>
    </cfRule>
    <cfRule type="cellIs" dxfId="53847" priority="2024" stopIfTrue="1" operator="greaterThan">
      <formula>0</formula>
    </cfRule>
  </conditionalFormatting>
  <conditionalFormatting sqref="P47:Q47">
    <cfRule type="cellIs" dxfId="53846" priority="2021" stopIfTrue="1" operator="lessThan">
      <formula>0</formula>
    </cfRule>
    <cfRule type="cellIs" dxfId="53845" priority="2022" stopIfTrue="1" operator="greaterThan">
      <formula>0</formula>
    </cfRule>
  </conditionalFormatting>
  <conditionalFormatting sqref="P47:Q47">
    <cfRule type="cellIs" dxfId="53844" priority="2019" stopIfTrue="1" operator="lessThan">
      <formula>0</formula>
    </cfRule>
    <cfRule type="cellIs" dxfId="53843" priority="2020" stopIfTrue="1" operator="greaterThan">
      <formula>0</formula>
    </cfRule>
  </conditionalFormatting>
  <conditionalFormatting sqref="P47:Q47">
    <cfRule type="cellIs" dxfId="53842" priority="2017" stopIfTrue="1" operator="lessThan">
      <formula>0</formula>
    </cfRule>
    <cfRule type="cellIs" dxfId="53841" priority="2018" stopIfTrue="1" operator="greaterThan">
      <formula>0</formula>
    </cfRule>
  </conditionalFormatting>
  <conditionalFormatting sqref="P47:Q47">
    <cfRule type="cellIs" dxfId="53840" priority="2015" stopIfTrue="1" operator="lessThan">
      <formula>0</formula>
    </cfRule>
    <cfRule type="cellIs" dxfId="53839" priority="2016" stopIfTrue="1" operator="greaterThan">
      <formula>0</formula>
    </cfRule>
  </conditionalFormatting>
  <conditionalFormatting sqref="P47:Q47">
    <cfRule type="cellIs" dxfId="53838" priority="2013" stopIfTrue="1" operator="lessThan">
      <formula>0</formula>
    </cfRule>
    <cfRule type="cellIs" dxfId="53837" priority="2014" stopIfTrue="1" operator="greaterThan">
      <formula>0</formula>
    </cfRule>
  </conditionalFormatting>
  <conditionalFormatting sqref="P47:Q47">
    <cfRule type="cellIs" dxfId="53836" priority="2011" stopIfTrue="1" operator="lessThan">
      <formula>0</formula>
    </cfRule>
    <cfRule type="cellIs" dxfId="53835" priority="2012" stopIfTrue="1" operator="greaterThan">
      <formula>0</formula>
    </cfRule>
  </conditionalFormatting>
  <conditionalFormatting sqref="P47:Q47">
    <cfRule type="cellIs" dxfId="53834" priority="2009" stopIfTrue="1" operator="lessThan">
      <formula>0</formula>
    </cfRule>
    <cfRule type="cellIs" dxfId="53833" priority="2010" stopIfTrue="1" operator="greaterThan">
      <formula>0</formula>
    </cfRule>
  </conditionalFormatting>
  <conditionalFormatting sqref="P47:Q47">
    <cfRule type="cellIs" dxfId="53832" priority="2007" stopIfTrue="1" operator="lessThan">
      <formula>0</formula>
    </cfRule>
    <cfRule type="cellIs" dxfId="53831" priority="2008" stopIfTrue="1" operator="greaterThan">
      <formula>0</formula>
    </cfRule>
  </conditionalFormatting>
  <conditionalFormatting sqref="P47:Q47">
    <cfRule type="cellIs" dxfId="53830" priority="2005" stopIfTrue="1" operator="lessThan">
      <formula>0</formula>
    </cfRule>
    <cfRule type="cellIs" dxfId="53829" priority="2006" stopIfTrue="1" operator="greaterThan">
      <formula>0</formula>
    </cfRule>
  </conditionalFormatting>
  <conditionalFormatting sqref="P47:Q47">
    <cfRule type="cellIs" dxfId="53828" priority="2003" stopIfTrue="1" operator="lessThan">
      <formula>0</formula>
    </cfRule>
    <cfRule type="cellIs" dxfId="53827" priority="2004" stopIfTrue="1" operator="greaterThan">
      <formula>0</formula>
    </cfRule>
  </conditionalFormatting>
  <conditionalFormatting sqref="P47:Q47">
    <cfRule type="cellIs" dxfId="53826" priority="2001" stopIfTrue="1" operator="lessThan">
      <formula>0</formula>
    </cfRule>
    <cfRule type="cellIs" dxfId="53825" priority="2002" stopIfTrue="1" operator="greaterThan">
      <formula>0</formula>
    </cfRule>
  </conditionalFormatting>
  <conditionalFormatting sqref="P47:Q47">
    <cfRule type="cellIs" dxfId="53824" priority="1999" stopIfTrue="1" operator="lessThan">
      <formula>0</formula>
    </cfRule>
    <cfRule type="cellIs" dxfId="53823" priority="2000" stopIfTrue="1" operator="greaterThan">
      <formula>0</formula>
    </cfRule>
  </conditionalFormatting>
  <conditionalFormatting sqref="P47:Q47">
    <cfRule type="cellIs" dxfId="53822" priority="1997" stopIfTrue="1" operator="lessThan">
      <formula>0</formula>
    </cfRule>
    <cfRule type="cellIs" dxfId="53821" priority="1998" stopIfTrue="1" operator="greaterThan">
      <formula>0</formula>
    </cfRule>
  </conditionalFormatting>
  <conditionalFormatting sqref="P47:Q47">
    <cfRule type="cellIs" dxfId="53820" priority="1995" stopIfTrue="1" operator="lessThan">
      <formula>0</formula>
    </cfRule>
    <cfRule type="cellIs" dxfId="53819" priority="1996" stopIfTrue="1" operator="greaterThan">
      <formula>0</formula>
    </cfRule>
  </conditionalFormatting>
  <conditionalFormatting sqref="P47:Q47">
    <cfRule type="cellIs" dxfId="53818" priority="1993" stopIfTrue="1" operator="lessThan">
      <formula>0</formula>
    </cfRule>
    <cfRule type="cellIs" dxfId="53817" priority="1994" stopIfTrue="1" operator="greaterThan">
      <formula>0</formula>
    </cfRule>
  </conditionalFormatting>
  <conditionalFormatting sqref="P47:Q47">
    <cfRule type="cellIs" dxfId="53816" priority="1991" stopIfTrue="1" operator="lessThan">
      <formula>0</formula>
    </cfRule>
    <cfRule type="cellIs" dxfId="53815" priority="1992" stopIfTrue="1" operator="greaterThan">
      <formula>0</formula>
    </cfRule>
  </conditionalFormatting>
  <conditionalFormatting sqref="P47:Q47">
    <cfRule type="cellIs" dxfId="53814" priority="1989" stopIfTrue="1" operator="lessThan">
      <formula>0</formula>
    </cfRule>
    <cfRule type="cellIs" dxfId="53813" priority="1990" stopIfTrue="1" operator="greaterThan">
      <formula>0</formula>
    </cfRule>
  </conditionalFormatting>
  <conditionalFormatting sqref="P47:Q47">
    <cfRule type="cellIs" dxfId="53812" priority="1987" stopIfTrue="1" operator="lessThan">
      <formula>0</formula>
    </cfRule>
    <cfRule type="cellIs" dxfId="53811" priority="1988" stopIfTrue="1" operator="greaterThan">
      <formula>0</formula>
    </cfRule>
  </conditionalFormatting>
  <conditionalFormatting sqref="P47:Q47">
    <cfRule type="cellIs" dxfId="53810" priority="1985" stopIfTrue="1" operator="lessThan">
      <formula>0</formula>
    </cfRule>
    <cfRule type="cellIs" dxfId="53809" priority="1986" stopIfTrue="1" operator="greaterThan">
      <formula>0</formula>
    </cfRule>
  </conditionalFormatting>
  <conditionalFormatting sqref="P47:Q47">
    <cfRule type="cellIs" dxfId="53808" priority="1983" stopIfTrue="1" operator="lessThan">
      <formula>0</formula>
    </cfRule>
    <cfRule type="cellIs" dxfId="53807" priority="1984" stopIfTrue="1" operator="greaterThan">
      <formula>0</formula>
    </cfRule>
  </conditionalFormatting>
  <conditionalFormatting sqref="P47:Q47">
    <cfRule type="cellIs" dxfId="53806" priority="1981" stopIfTrue="1" operator="lessThan">
      <formula>0</formula>
    </cfRule>
    <cfRule type="cellIs" dxfId="53805" priority="1982" stopIfTrue="1" operator="greaterThan">
      <formula>0</formula>
    </cfRule>
  </conditionalFormatting>
  <conditionalFormatting sqref="P47:Q47">
    <cfRule type="cellIs" dxfId="53804" priority="1979" stopIfTrue="1" operator="lessThan">
      <formula>0</formula>
    </cfRule>
    <cfRule type="cellIs" dxfId="53803" priority="1980" stopIfTrue="1" operator="greaterThan">
      <formula>0</formula>
    </cfRule>
  </conditionalFormatting>
  <conditionalFormatting sqref="P47:Q47">
    <cfRule type="cellIs" dxfId="53802" priority="1977" stopIfTrue="1" operator="lessThan">
      <formula>0</formula>
    </cfRule>
    <cfRule type="cellIs" dxfId="53801" priority="1978" stopIfTrue="1" operator="greaterThan">
      <formula>0</formula>
    </cfRule>
  </conditionalFormatting>
  <conditionalFormatting sqref="P47:Q47">
    <cfRule type="cellIs" dxfId="53800" priority="1975" stopIfTrue="1" operator="lessThan">
      <formula>0</formula>
    </cfRule>
    <cfRule type="cellIs" dxfId="53799" priority="1976" stopIfTrue="1" operator="greaterThan">
      <formula>0</formula>
    </cfRule>
  </conditionalFormatting>
  <conditionalFormatting sqref="P47:Q47">
    <cfRule type="cellIs" dxfId="53798" priority="1973" stopIfTrue="1" operator="lessThan">
      <formula>0</formula>
    </cfRule>
    <cfRule type="cellIs" dxfId="53797" priority="1974" stopIfTrue="1" operator="greaterThan">
      <formula>0</formula>
    </cfRule>
  </conditionalFormatting>
  <conditionalFormatting sqref="P47:Q47">
    <cfRule type="cellIs" dxfId="53796" priority="1971" stopIfTrue="1" operator="lessThan">
      <formula>0</formula>
    </cfRule>
    <cfRule type="cellIs" dxfId="53795" priority="1972" stopIfTrue="1" operator="greaterThan">
      <formula>0</formula>
    </cfRule>
  </conditionalFormatting>
  <conditionalFormatting sqref="P47:Q47">
    <cfRule type="cellIs" dxfId="53794" priority="1969" stopIfTrue="1" operator="lessThan">
      <formula>0</formula>
    </cfRule>
    <cfRule type="cellIs" dxfId="53793" priority="1970" stopIfTrue="1" operator="greaterThan">
      <formula>0</formula>
    </cfRule>
  </conditionalFormatting>
  <conditionalFormatting sqref="P47:Q47">
    <cfRule type="cellIs" dxfId="53792" priority="1967" stopIfTrue="1" operator="lessThan">
      <formula>0</formula>
    </cfRule>
    <cfRule type="cellIs" dxfId="53791" priority="1968" stopIfTrue="1" operator="greaterThan">
      <formula>0</formula>
    </cfRule>
  </conditionalFormatting>
  <conditionalFormatting sqref="P47:Q47">
    <cfRule type="cellIs" dxfId="53790" priority="1965" stopIfTrue="1" operator="lessThan">
      <formula>0</formula>
    </cfRule>
    <cfRule type="cellIs" dxfId="53789" priority="1966" stopIfTrue="1" operator="greaterThan">
      <formula>0</formula>
    </cfRule>
  </conditionalFormatting>
  <conditionalFormatting sqref="P47:Q47">
    <cfRule type="cellIs" dxfId="53788" priority="1963" stopIfTrue="1" operator="lessThan">
      <formula>0</formula>
    </cfRule>
    <cfRule type="cellIs" dxfId="53787" priority="1964" stopIfTrue="1" operator="greaterThan">
      <formula>0</formula>
    </cfRule>
  </conditionalFormatting>
  <conditionalFormatting sqref="P47:Q47">
    <cfRule type="cellIs" dxfId="53786" priority="1961" stopIfTrue="1" operator="lessThan">
      <formula>0</formula>
    </cfRule>
    <cfRule type="cellIs" dxfId="53785" priority="1962" stopIfTrue="1" operator="greaterThan">
      <formula>0</formula>
    </cfRule>
  </conditionalFormatting>
  <conditionalFormatting sqref="P47:Q47">
    <cfRule type="cellIs" dxfId="53784" priority="1959" stopIfTrue="1" operator="lessThan">
      <formula>0</formula>
    </cfRule>
    <cfRule type="cellIs" dxfId="53783" priority="1960" stopIfTrue="1" operator="greaterThan">
      <formula>0</formula>
    </cfRule>
  </conditionalFormatting>
  <conditionalFormatting sqref="P47:Q47">
    <cfRule type="cellIs" dxfId="53782" priority="1957" stopIfTrue="1" operator="lessThan">
      <formula>0</formula>
    </cfRule>
    <cfRule type="cellIs" dxfId="53781" priority="1958" stopIfTrue="1" operator="greaterThan">
      <formula>0</formula>
    </cfRule>
  </conditionalFormatting>
  <conditionalFormatting sqref="P47:Q47">
    <cfRule type="cellIs" dxfId="53780" priority="1955" stopIfTrue="1" operator="lessThan">
      <formula>0</formula>
    </cfRule>
    <cfRule type="cellIs" dxfId="53779" priority="1956" stopIfTrue="1" operator="greaterThan">
      <formula>0</formula>
    </cfRule>
  </conditionalFormatting>
  <conditionalFormatting sqref="P47:Q47">
    <cfRule type="cellIs" dxfId="53778" priority="1953" stopIfTrue="1" operator="lessThan">
      <formula>0</formula>
    </cfRule>
    <cfRule type="cellIs" dxfId="53777" priority="1954" stopIfTrue="1" operator="greaterThan">
      <formula>0</formula>
    </cfRule>
  </conditionalFormatting>
  <conditionalFormatting sqref="P47:Q47">
    <cfRule type="cellIs" dxfId="53776" priority="1951" stopIfTrue="1" operator="lessThan">
      <formula>0</formula>
    </cfRule>
    <cfRule type="cellIs" dxfId="53775" priority="1952" stopIfTrue="1" operator="greaterThan">
      <formula>0</formula>
    </cfRule>
  </conditionalFormatting>
  <conditionalFormatting sqref="P47:Q47">
    <cfRule type="cellIs" dxfId="53774" priority="1949" stopIfTrue="1" operator="lessThan">
      <formula>0</formula>
    </cfRule>
    <cfRule type="cellIs" dxfId="53773" priority="1950" stopIfTrue="1" operator="greaterThan">
      <formula>0</formula>
    </cfRule>
  </conditionalFormatting>
  <conditionalFormatting sqref="P47:Q47">
    <cfRule type="cellIs" dxfId="53772" priority="1947" stopIfTrue="1" operator="lessThan">
      <formula>0</formula>
    </cfRule>
    <cfRule type="cellIs" dxfId="53771" priority="1948" stopIfTrue="1" operator="greaterThan">
      <formula>0</formula>
    </cfRule>
  </conditionalFormatting>
  <conditionalFormatting sqref="P49:Q49">
    <cfRule type="cellIs" dxfId="53770" priority="1945" stopIfTrue="1" operator="lessThan">
      <formula>0</formula>
    </cfRule>
    <cfRule type="cellIs" dxfId="53769" priority="1946" stopIfTrue="1" operator="greaterThan">
      <formula>0</formula>
    </cfRule>
  </conditionalFormatting>
  <conditionalFormatting sqref="P49:Q49">
    <cfRule type="cellIs" dxfId="53768" priority="1943" stopIfTrue="1" operator="lessThan">
      <formula>0</formula>
    </cfRule>
    <cfRule type="cellIs" dxfId="53767" priority="1944" stopIfTrue="1" operator="greaterThan">
      <formula>0</formula>
    </cfRule>
  </conditionalFormatting>
  <conditionalFormatting sqref="P49:Q49">
    <cfRule type="cellIs" dxfId="53766" priority="1941" stopIfTrue="1" operator="lessThan">
      <formula>0</formula>
    </cfRule>
    <cfRule type="cellIs" dxfId="53765" priority="1942" stopIfTrue="1" operator="greaterThan">
      <formula>0</formula>
    </cfRule>
  </conditionalFormatting>
  <conditionalFormatting sqref="P49:Q49">
    <cfRule type="cellIs" dxfId="53764" priority="1939" stopIfTrue="1" operator="lessThan">
      <formula>0</formula>
    </cfRule>
    <cfRule type="cellIs" dxfId="53763" priority="1940" stopIfTrue="1" operator="greaterThan">
      <formula>0</formula>
    </cfRule>
  </conditionalFormatting>
  <conditionalFormatting sqref="P49:Q49">
    <cfRule type="cellIs" dxfId="53762" priority="1937" stopIfTrue="1" operator="lessThan">
      <formula>0</formula>
    </cfRule>
    <cfRule type="cellIs" dxfId="53761" priority="1938" stopIfTrue="1" operator="greaterThan">
      <formula>0</formula>
    </cfRule>
  </conditionalFormatting>
  <conditionalFormatting sqref="P49:Q49">
    <cfRule type="cellIs" dxfId="53760" priority="1935" stopIfTrue="1" operator="lessThan">
      <formula>0</formula>
    </cfRule>
    <cfRule type="cellIs" dxfId="53759" priority="1936" stopIfTrue="1" operator="greaterThan">
      <formula>0</formula>
    </cfRule>
  </conditionalFormatting>
  <conditionalFormatting sqref="P49:Q49">
    <cfRule type="cellIs" dxfId="53758" priority="1933" stopIfTrue="1" operator="lessThan">
      <formula>0</formula>
    </cfRule>
    <cfRule type="cellIs" dxfId="53757" priority="1934" stopIfTrue="1" operator="greaterThan">
      <formula>0</formula>
    </cfRule>
  </conditionalFormatting>
  <conditionalFormatting sqref="P49:Q49">
    <cfRule type="cellIs" dxfId="53756" priority="1931" stopIfTrue="1" operator="lessThan">
      <formula>0</formula>
    </cfRule>
    <cfRule type="cellIs" dxfId="53755" priority="1932" stopIfTrue="1" operator="greaterThan">
      <formula>0</formula>
    </cfRule>
  </conditionalFormatting>
  <conditionalFormatting sqref="P49:Q49">
    <cfRule type="cellIs" dxfId="53754" priority="1929" stopIfTrue="1" operator="lessThan">
      <formula>0</formula>
    </cfRule>
    <cfRule type="cellIs" dxfId="53753" priority="1930" stopIfTrue="1" operator="greaterThan">
      <formula>0</formula>
    </cfRule>
  </conditionalFormatting>
  <conditionalFormatting sqref="P49:Q49">
    <cfRule type="cellIs" dxfId="53752" priority="1927" stopIfTrue="1" operator="lessThan">
      <formula>0</formula>
    </cfRule>
    <cfRule type="cellIs" dxfId="53751" priority="1928" stopIfTrue="1" operator="greaterThan">
      <formula>0</formula>
    </cfRule>
  </conditionalFormatting>
  <conditionalFormatting sqref="P49:Q49">
    <cfRule type="cellIs" dxfId="53750" priority="1925" stopIfTrue="1" operator="lessThan">
      <formula>0</formula>
    </cfRule>
    <cfRule type="cellIs" dxfId="53749" priority="1926" stopIfTrue="1" operator="greaterThan">
      <formula>0</formula>
    </cfRule>
  </conditionalFormatting>
  <conditionalFormatting sqref="P49:Q49">
    <cfRule type="cellIs" dxfId="53748" priority="1923" stopIfTrue="1" operator="lessThan">
      <formula>0</formula>
    </cfRule>
    <cfRule type="cellIs" dxfId="53747" priority="1924" stopIfTrue="1" operator="greaterThan">
      <formula>0</formula>
    </cfRule>
  </conditionalFormatting>
  <conditionalFormatting sqref="P49:Q49">
    <cfRule type="cellIs" dxfId="53746" priority="1921" stopIfTrue="1" operator="lessThan">
      <formula>0</formula>
    </cfRule>
    <cfRule type="cellIs" dxfId="53745" priority="1922" stopIfTrue="1" operator="greaterThan">
      <formula>0</formula>
    </cfRule>
  </conditionalFormatting>
  <conditionalFormatting sqref="P49:Q49">
    <cfRule type="cellIs" dxfId="53744" priority="1919" stopIfTrue="1" operator="lessThan">
      <formula>0</formula>
    </cfRule>
    <cfRule type="cellIs" dxfId="53743" priority="1920" stopIfTrue="1" operator="greaterThan">
      <formula>0</formula>
    </cfRule>
  </conditionalFormatting>
  <conditionalFormatting sqref="P49:Q49">
    <cfRule type="cellIs" dxfId="53742" priority="1917" stopIfTrue="1" operator="lessThan">
      <formula>0</formula>
    </cfRule>
    <cfRule type="cellIs" dxfId="53741" priority="1918" stopIfTrue="1" operator="greaterThan">
      <formula>0</formula>
    </cfRule>
  </conditionalFormatting>
  <conditionalFormatting sqref="P49:Q49">
    <cfRule type="cellIs" dxfId="53740" priority="1915" stopIfTrue="1" operator="lessThan">
      <formula>0</formula>
    </cfRule>
    <cfRule type="cellIs" dxfId="53739" priority="1916" stopIfTrue="1" operator="greaterThan">
      <formula>0</formula>
    </cfRule>
  </conditionalFormatting>
  <conditionalFormatting sqref="P49:Q49">
    <cfRule type="cellIs" dxfId="53738" priority="1913" stopIfTrue="1" operator="lessThan">
      <formula>0</formula>
    </cfRule>
    <cfRule type="cellIs" dxfId="53737" priority="1914" stopIfTrue="1" operator="greaterThan">
      <formula>0</formula>
    </cfRule>
  </conditionalFormatting>
  <conditionalFormatting sqref="P49:Q49">
    <cfRule type="cellIs" dxfId="53736" priority="1911" stopIfTrue="1" operator="lessThan">
      <formula>0</formula>
    </cfRule>
    <cfRule type="cellIs" dxfId="53735" priority="1912" stopIfTrue="1" operator="greaterThan">
      <formula>0</formula>
    </cfRule>
  </conditionalFormatting>
  <conditionalFormatting sqref="P49:Q49">
    <cfRule type="cellIs" dxfId="53734" priority="1909" stopIfTrue="1" operator="lessThan">
      <formula>0</formula>
    </cfRule>
    <cfRule type="cellIs" dxfId="53733" priority="1910" stopIfTrue="1" operator="greaterThan">
      <formula>0</formula>
    </cfRule>
  </conditionalFormatting>
  <conditionalFormatting sqref="P49:Q49">
    <cfRule type="cellIs" dxfId="53732" priority="1907" stopIfTrue="1" operator="lessThan">
      <formula>0</formula>
    </cfRule>
    <cfRule type="cellIs" dxfId="53731" priority="1908" stopIfTrue="1" operator="greaterThan">
      <formula>0</formula>
    </cfRule>
  </conditionalFormatting>
  <conditionalFormatting sqref="P49:Q49">
    <cfRule type="cellIs" dxfId="53730" priority="1905" stopIfTrue="1" operator="lessThan">
      <formula>0</formula>
    </cfRule>
    <cfRule type="cellIs" dxfId="53729" priority="1906" stopIfTrue="1" operator="greaterThan">
      <formula>0</formula>
    </cfRule>
  </conditionalFormatting>
  <conditionalFormatting sqref="P49:Q49">
    <cfRule type="cellIs" dxfId="53728" priority="1903" stopIfTrue="1" operator="lessThan">
      <formula>0</formula>
    </cfRule>
    <cfRule type="cellIs" dxfId="53727" priority="1904" stopIfTrue="1" operator="greaterThan">
      <formula>0</formula>
    </cfRule>
  </conditionalFormatting>
  <conditionalFormatting sqref="P49:Q49">
    <cfRule type="cellIs" dxfId="53726" priority="1901" stopIfTrue="1" operator="lessThan">
      <formula>0</formula>
    </cfRule>
    <cfRule type="cellIs" dxfId="53725" priority="1902" stopIfTrue="1" operator="greaterThan">
      <formula>0</formula>
    </cfRule>
  </conditionalFormatting>
  <conditionalFormatting sqref="P49:Q49">
    <cfRule type="cellIs" dxfId="53724" priority="1899" stopIfTrue="1" operator="lessThan">
      <formula>0</formula>
    </cfRule>
    <cfRule type="cellIs" dxfId="53723" priority="1900" stopIfTrue="1" operator="greaterThan">
      <formula>0</formula>
    </cfRule>
  </conditionalFormatting>
  <conditionalFormatting sqref="P49:Q49">
    <cfRule type="cellIs" dxfId="53722" priority="1897" stopIfTrue="1" operator="lessThan">
      <formula>0</formula>
    </cfRule>
    <cfRule type="cellIs" dxfId="53721" priority="1898" stopIfTrue="1" operator="greaterThan">
      <formula>0</formula>
    </cfRule>
  </conditionalFormatting>
  <conditionalFormatting sqref="P49:Q49">
    <cfRule type="cellIs" dxfId="53720" priority="1895" stopIfTrue="1" operator="lessThan">
      <formula>0</formula>
    </cfRule>
    <cfRule type="cellIs" dxfId="53719" priority="1896" stopIfTrue="1" operator="greaterThan">
      <formula>0</formula>
    </cfRule>
  </conditionalFormatting>
  <conditionalFormatting sqref="P49:Q49">
    <cfRule type="cellIs" dxfId="53718" priority="1893" stopIfTrue="1" operator="lessThan">
      <formula>0</formula>
    </cfRule>
    <cfRule type="cellIs" dxfId="53717" priority="1894" stopIfTrue="1" operator="greaterThan">
      <formula>0</formula>
    </cfRule>
  </conditionalFormatting>
  <conditionalFormatting sqref="P49:Q49">
    <cfRule type="cellIs" dxfId="53716" priority="1891" stopIfTrue="1" operator="lessThan">
      <formula>0</formula>
    </cfRule>
    <cfRule type="cellIs" dxfId="53715" priority="1892" stopIfTrue="1" operator="greaterThan">
      <formula>0</formula>
    </cfRule>
  </conditionalFormatting>
  <conditionalFormatting sqref="P49:Q49">
    <cfRule type="cellIs" dxfId="53714" priority="1889" stopIfTrue="1" operator="lessThan">
      <formula>0</formula>
    </cfRule>
    <cfRule type="cellIs" dxfId="53713" priority="1890" stopIfTrue="1" operator="greaterThan">
      <formula>0</formula>
    </cfRule>
  </conditionalFormatting>
  <conditionalFormatting sqref="P49:Q49">
    <cfRule type="cellIs" dxfId="53712" priority="1887" stopIfTrue="1" operator="lessThan">
      <formula>0</formula>
    </cfRule>
    <cfRule type="cellIs" dxfId="53711" priority="1888" stopIfTrue="1" operator="greaterThan">
      <formula>0</formula>
    </cfRule>
  </conditionalFormatting>
  <conditionalFormatting sqref="P49:Q49">
    <cfRule type="cellIs" dxfId="53710" priority="1885" stopIfTrue="1" operator="lessThan">
      <formula>0</formula>
    </cfRule>
    <cfRule type="cellIs" dxfId="53709" priority="1886" stopIfTrue="1" operator="greaterThan">
      <formula>0</formula>
    </cfRule>
  </conditionalFormatting>
  <conditionalFormatting sqref="P49:Q49">
    <cfRule type="cellIs" dxfId="53708" priority="1883" stopIfTrue="1" operator="lessThan">
      <formula>0</formula>
    </cfRule>
    <cfRule type="cellIs" dxfId="53707" priority="1884" stopIfTrue="1" operator="greaterThan">
      <formula>0</formula>
    </cfRule>
  </conditionalFormatting>
  <conditionalFormatting sqref="P49:Q49">
    <cfRule type="cellIs" dxfId="53706" priority="1881" stopIfTrue="1" operator="lessThan">
      <formula>0</formula>
    </cfRule>
    <cfRule type="cellIs" dxfId="53705" priority="1882" stopIfTrue="1" operator="greaterThan">
      <formula>0</formula>
    </cfRule>
  </conditionalFormatting>
  <conditionalFormatting sqref="P49:Q49">
    <cfRule type="cellIs" dxfId="53704" priority="1879" stopIfTrue="1" operator="lessThan">
      <formula>0</formula>
    </cfRule>
    <cfRule type="cellIs" dxfId="53703" priority="1880" stopIfTrue="1" operator="greaterThan">
      <formula>0</formula>
    </cfRule>
  </conditionalFormatting>
  <conditionalFormatting sqref="P49:Q49">
    <cfRule type="cellIs" dxfId="53702" priority="1877" stopIfTrue="1" operator="lessThan">
      <formula>0</formula>
    </cfRule>
    <cfRule type="cellIs" dxfId="53701" priority="1878" stopIfTrue="1" operator="greaterThan">
      <formula>0</formula>
    </cfRule>
  </conditionalFormatting>
  <conditionalFormatting sqref="P49:Q49">
    <cfRule type="cellIs" dxfId="53700" priority="1875" stopIfTrue="1" operator="lessThan">
      <formula>0</formula>
    </cfRule>
    <cfRule type="cellIs" dxfId="53699" priority="1876" stopIfTrue="1" operator="greaterThan">
      <formula>0</formula>
    </cfRule>
  </conditionalFormatting>
  <conditionalFormatting sqref="P49:Q49">
    <cfRule type="cellIs" dxfId="53698" priority="1873" stopIfTrue="1" operator="lessThan">
      <formula>0</formula>
    </cfRule>
    <cfRule type="cellIs" dxfId="53697" priority="1874" stopIfTrue="1" operator="greaterThan">
      <formula>0</formula>
    </cfRule>
  </conditionalFormatting>
  <conditionalFormatting sqref="P49:Q49">
    <cfRule type="cellIs" dxfId="53696" priority="1871" stopIfTrue="1" operator="lessThan">
      <formula>0</formula>
    </cfRule>
    <cfRule type="cellIs" dxfId="53695" priority="1872" stopIfTrue="1" operator="greaterThan">
      <formula>0</formula>
    </cfRule>
  </conditionalFormatting>
  <conditionalFormatting sqref="P49:Q49">
    <cfRule type="cellIs" dxfId="53694" priority="1869" stopIfTrue="1" operator="lessThan">
      <formula>0</formula>
    </cfRule>
    <cfRule type="cellIs" dxfId="53693" priority="1870" stopIfTrue="1" operator="greaterThan">
      <formula>0</formula>
    </cfRule>
  </conditionalFormatting>
  <conditionalFormatting sqref="P49:Q49">
    <cfRule type="cellIs" dxfId="53692" priority="1867" stopIfTrue="1" operator="lessThan">
      <formula>0</formula>
    </cfRule>
    <cfRule type="cellIs" dxfId="53691" priority="1868" stopIfTrue="1" operator="greaterThan">
      <formula>0</formula>
    </cfRule>
  </conditionalFormatting>
  <conditionalFormatting sqref="P49:Q49">
    <cfRule type="cellIs" dxfId="53690" priority="1865" stopIfTrue="1" operator="lessThan">
      <formula>0</formula>
    </cfRule>
    <cfRule type="cellIs" dxfId="53689" priority="1866" stopIfTrue="1" operator="greaterThan">
      <formula>0</formula>
    </cfRule>
  </conditionalFormatting>
  <conditionalFormatting sqref="P49:Q49">
    <cfRule type="cellIs" dxfId="53688" priority="1863" stopIfTrue="1" operator="lessThan">
      <formula>0</formula>
    </cfRule>
    <cfRule type="cellIs" dxfId="53687" priority="1864" stopIfTrue="1" operator="greaterThan">
      <formula>0</formula>
    </cfRule>
  </conditionalFormatting>
  <conditionalFormatting sqref="P51:Q51">
    <cfRule type="cellIs" dxfId="53686" priority="1861" stopIfTrue="1" operator="lessThan">
      <formula>0</formula>
    </cfRule>
    <cfRule type="cellIs" dxfId="53685" priority="1862" stopIfTrue="1" operator="greaterThan">
      <formula>0</formula>
    </cfRule>
  </conditionalFormatting>
  <conditionalFormatting sqref="P51:Q51">
    <cfRule type="cellIs" dxfId="53684" priority="1859" stopIfTrue="1" operator="lessThan">
      <formula>0</formula>
    </cfRule>
    <cfRule type="cellIs" dxfId="53683" priority="1860" stopIfTrue="1" operator="greaterThan">
      <formula>0</formula>
    </cfRule>
  </conditionalFormatting>
  <conditionalFormatting sqref="P51:Q51">
    <cfRule type="cellIs" dxfId="53682" priority="1857" stopIfTrue="1" operator="lessThan">
      <formula>0</formula>
    </cfRule>
    <cfRule type="cellIs" dxfId="53681" priority="1858" stopIfTrue="1" operator="greaterThan">
      <formula>0</formula>
    </cfRule>
  </conditionalFormatting>
  <conditionalFormatting sqref="P51:Q51">
    <cfRule type="cellIs" dxfId="53680" priority="1855" stopIfTrue="1" operator="lessThan">
      <formula>0</formula>
    </cfRule>
    <cfRule type="cellIs" dxfId="53679" priority="1856" stopIfTrue="1" operator="greaterThan">
      <formula>0</formula>
    </cfRule>
  </conditionalFormatting>
  <conditionalFormatting sqref="P51:Q51">
    <cfRule type="cellIs" dxfId="53678" priority="1853" stopIfTrue="1" operator="lessThan">
      <formula>0</formula>
    </cfRule>
    <cfRule type="cellIs" dxfId="53677" priority="1854" stopIfTrue="1" operator="greaterThan">
      <formula>0</formula>
    </cfRule>
  </conditionalFormatting>
  <conditionalFormatting sqref="P51:Q51">
    <cfRule type="cellIs" dxfId="53676" priority="1851" stopIfTrue="1" operator="lessThan">
      <formula>0</formula>
    </cfRule>
    <cfRule type="cellIs" dxfId="53675" priority="1852" stopIfTrue="1" operator="greaterThan">
      <formula>0</formula>
    </cfRule>
  </conditionalFormatting>
  <conditionalFormatting sqref="P51:Q51">
    <cfRule type="cellIs" dxfId="53674" priority="1849" stopIfTrue="1" operator="lessThan">
      <formula>0</formula>
    </cfRule>
    <cfRule type="cellIs" dxfId="53673" priority="1850" stopIfTrue="1" operator="greaterThan">
      <formula>0</formula>
    </cfRule>
  </conditionalFormatting>
  <conditionalFormatting sqref="P51:Q51">
    <cfRule type="cellIs" dxfId="53672" priority="1847" stopIfTrue="1" operator="lessThan">
      <formula>0</formula>
    </cfRule>
    <cfRule type="cellIs" dxfId="53671" priority="1848" stopIfTrue="1" operator="greaterThan">
      <formula>0</formula>
    </cfRule>
  </conditionalFormatting>
  <conditionalFormatting sqref="P51:Q51">
    <cfRule type="cellIs" dxfId="53670" priority="1845" stopIfTrue="1" operator="lessThan">
      <formula>0</formula>
    </cfRule>
    <cfRule type="cellIs" dxfId="53669" priority="1846" stopIfTrue="1" operator="greaterThan">
      <formula>0</formula>
    </cfRule>
  </conditionalFormatting>
  <conditionalFormatting sqref="P51:Q51">
    <cfRule type="cellIs" dxfId="53668" priority="1843" stopIfTrue="1" operator="lessThan">
      <formula>0</formula>
    </cfRule>
    <cfRule type="cellIs" dxfId="53667" priority="1844" stopIfTrue="1" operator="greaterThan">
      <formula>0</formula>
    </cfRule>
  </conditionalFormatting>
  <conditionalFormatting sqref="P51:Q51">
    <cfRule type="cellIs" dxfId="53666" priority="1841" stopIfTrue="1" operator="lessThan">
      <formula>0</formula>
    </cfRule>
    <cfRule type="cellIs" dxfId="53665" priority="1842" stopIfTrue="1" operator="greaterThan">
      <formula>0</formula>
    </cfRule>
  </conditionalFormatting>
  <conditionalFormatting sqref="P51:Q51">
    <cfRule type="cellIs" dxfId="53664" priority="1839" stopIfTrue="1" operator="lessThan">
      <formula>0</formula>
    </cfRule>
    <cfRule type="cellIs" dxfId="53663" priority="1840" stopIfTrue="1" operator="greaterThan">
      <formula>0</formula>
    </cfRule>
  </conditionalFormatting>
  <conditionalFormatting sqref="P51:Q51">
    <cfRule type="cellIs" dxfId="53662" priority="1837" stopIfTrue="1" operator="lessThan">
      <formula>0</formula>
    </cfRule>
    <cfRule type="cellIs" dxfId="53661" priority="1838" stopIfTrue="1" operator="greaterThan">
      <formula>0</formula>
    </cfRule>
  </conditionalFormatting>
  <conditionalFormatting sqref="P51:Q51">
    <cfRule type="cellIs" dxfId="53660" priority="1835" stopIfTrue="1" operator="lessThan">
      <formula>0</formula>
    </cfRule>
    <cfRule type="cellIs" dxfId="53659" priority="1836" stopIfTrue="1" operator="greaterThan">
      <formula>0</formula>
    </cfRule>
  </conditionalFormatting>
  <conditionalFormatting sqref="P51:Q51">
    <cfRule type="cellIs" dxfId="53658" priority="1833" stopIfTrue="1" operator="lessThan">
      <formula>0</formula>
    </cfRule>
    <cfRule type="cellIs" dxfId="53657" priority="1834" stopIfTrue="1" operator="greaterThan">
      <formula>0</formula>
    </cfRule>
  </conditionalFormatting>
  <conditionalFormatting sqref="P51:Q51">
    <cfRule type="cellIs" dxfId="53656" priority="1831" stopIfTrue="1" operator="lessThan">
      <formula>0</formula>
    </cfRule>
    <cfRule type="cellIs" dxfId="53655" priority="1832" stopIfTrue="1" operator="greaterThan">
      <formula>0</formula>
    </cfRule>
  </conditionalFormatting>
  <conditionalFormatting sqref="P51:Q51">
    <cfRule type="cellIs" dxfId="53654" priority="1829" stopIfTrue="1" operator="lessThan">
      <formula>0</formula>
    </cfRule>
    <cfRule type="cellIs" dxfId="53653" priority="1830" stopIfTrue="1" operator="greaterThan">
      <formula>0</formula>
    </cfRule>
  </conditionalFormatting>
  <conditionalFormatting sqref="P51:Q51">
    <cfRule type="cellIs" dxfId="53652" priority="1827" stopIfTrue="1" operator="lessThan">
      <formula>0</formula>
    </cfRule>
    <cfRule type="cellIs" dxfId="53651" priority="1828" stopIfTrue="1" operator="greaterThan">
      <formula>0</formula>
    </cfRule>
  </conditionalFormatting>
  <conditionalFormatting sqref="P51:Q51">
    <cfRule type="cellIs" dxfId="53650" priority="1825" stopIfTrue="1" operator="lessThan">
      <formula>0</formula>
    </cfRule>
    <cfRule type="cellIs" dxfId="53649" priority="1826" stopIfTrue="1" operator="greaterThan">
      <formula>0</formula>
    </cfRule>
  </conditionalFormatting>
  <conditionalFormatting sqref="P51:Q51">
    <cfRule type="cellIs" dxfId="53648" priority="1823" stopIfTrue="1" operator="lessThan">
      <formula>0</formula>
    </cfRule>
    <cfRule type="cellIs" dxfId="53647" priority="1824" stopIfTrue="1" operator="greaterThan">
      <formula>0</formula>
    </cfRule>
  </conditionalFormatting>
  <conditionalFormatting sqref="P51:Q51">
    <cfRule type="cellIs" dxfId="53646" priority="1821" stopIfTrue="1" operator="lessThan">
      <formula>0</formula>
    </cfRule>
    <cfRule type="cellIs" dxfId="53645" priority="1822" stopIfTrue="1" operator="greaterThan">
      <formula>0</formula>
    </cfRule>
  </conditionalFormatting>
  <conditionalFormatting sqref="P51:Q51">
    <cfRule type="cellIs" dxfId="53644" priority="1819" stopIfTrue="1" operator="lessThan">
      <formula>0</formula>
    </cfRule>
    <cfRule type="cellIs" dxfId="53643" priority="1820" stopIfTrue="1" operator="greaterThan">
      <formula>0</formula>
    </cfRule>
  </conditionalFormatting>
  <conditionalFormatting sqref="P51:Q51">
    <cfRule type="cellIs" dxfId="53642" priority="1817" stopIfTrue="1" operator="lessThan">
      <formula>0</formula>
    </cfRule>
    <cfRule type="cellIs" dxfId="53641" priority="1818" stopIfTrue="1" operator="greaterThan">
      <formula>0</formula>
    </cfRule>
  </conditionalFormatting>
  <conditionalFormatting sqref="P51:Q51">
    <cfRule type="cellIs" dxfId="53640" priority="1815" stopIfTrue="1" operator="lessThan">
      <formula>0</formula>
    </cfRule>
    <cfRule type="cellIs" dxfId="53639" priority="1816" stopIfTrue="1" operator="greaterThan">
      <formula>0</formula>
    </cfRule>
  </conditionalFormatting>
  <conditionalFormatting sqref="P51:Q51">
    <cfRule type="cellIs" dxfId="53638" priority="1813" stopIfTrue="1" operator="lessThan">
      <formula>0</formula>
    </cfRule>
    <cfRule type="cellIs" dxfId="53637" priority="1814" stopIfTrue="1" operator="greaterThan">
      <formula>0</formula>
    </cfRule>
  </conditionalFormatting>
  <conditionalFormatting sqref="P51:Q51">
    <cfRule type="cellIs" dxfId="53636" priority="1811" stopIfTrue="1" operator="lessThan">
      <formula>0</formula>
    </cfRule>
    <cfRule type="cellIs" dxfId="53635" priority="1812" stopIfTrue="1" operator="greaterThan">
      <formula>0</formula>
    </cfRule>
  </conditionalFormatting>
  <conditionalFormatting sqref="P51:Q51">
    <cfRule type="cellIs" dxfId="53634" priority="1809" stopIfTrue="1" operator="lessThan">
      <formula>0</formula>
    </cfRule>
    <cfRule type="cellIs" dxfId="53633" priority="1810" stopIfTrue="1" operator="greaterThan">
      <formula>0</formula>
    </cfRule>
  </conditionalFormatting>
  <conditionalFormatting sqref="P51:Q51">
    <cfRule type="cellIs" dxfId="53632" priority="1807" stopIfTrue="1" operator="lessThan">
      <formula>0</formula>
    </cfRule>
    <cfRule type="cellIs" dxfId="53631" priority="1808" stopIfTrue="1" operator="greaterThan">
      <formula>0</formula>
    </cfRule>
  </conditionalFormatting>
  <conditionalFormatting sqref="P51:Q51">
    <cfRule type="cellIs" dxfId="53630" priority="1805" stopIfTrue="1" operator="lessThan">
      <formula>0</formula>
    </cfRule>
    <cfRule type="cellIs" dxfId="53629" priority="1806" stopIfTrue="1" operator="greaterThan">
      <formula>0</formula>
    </cfRule>
  </conditionalFormatting>
  <conditionalFormatting sqref="P51:Q51">
    <cfRule type="cellIs" dxfId="53628" priority="1803" stopIfTrue="1" operator="lessThan">
      <formula>0</formula>
    </cfRule>
    <cfRule type="cellIs" dxfId="53627" priority="1804" stopIfTrue="1" operator="greaterThan">
      <formula>0</formula>
    </cfRule>
  </conditionalFormatting>
  <conditionalFormatting sqref="P51:Q51">
    <cfRule type="cellIs" dxfId="53626" priority="1801" stopIfTrue="1" operator="lessThan">
      <formula>0</formula>
    </cfRule>
    <cfRule type="cellIs" dxfId="53625" priority="1802" stopIfTrue="1" operator="greaterThan">
      <formula>0</formula>
    </cfRule>
  </conditionalFormatting>
  <conditionalFormatting sqref="P51:Q51">
    <cfRule type="cellIs" dxfId="53624" priority="1799" stopIfTrue="1" operator="lessThan">
      <formula>0</formula>
    </cfRule>
    <cfRule type="cellIs" dxfId="53623" priority="1800" stopIfTrue="1" operator="greaterThan">
      <formula>0</formula>
    </cfRule>
  </conditionalFormatting>
  <conditionalFormatting sqref="P51:Q51">
    <cfRule type="cellIs" dxfId="53622" priority="1797" stopIfTrue="1" operator="lessThan">
      <formula>0</formula>
    </cfRule>
    <cfRule type="cellIs" dxfId="53621" priority="1798" stopIfTrue="1" operator="greaterThan">
      <formula>0</formula>
    </cfRule>
  </conditionalFormatting>
  <conditionalFormatting sqref="P51:Q51">
    <cfRule type="cellIs" dxfId="53620" priority="1795" stopIfTrue="1" operator="lessThan">
      <formula>0</formula>
    </cfRule>
    <cfRule type="cellIs" dxfId="53619" priority="1796" stopIfTrue="1" operator="greaterThan">
      <formula>0</formula>
    </cfRule>
  </conditionalFormatting>
  <conditionalFormatting sqref="P51:Q51">
    <cfRule type="cellIs" dxfId="53618" priority="1793" stopIfTrue="1" operator="lessThan">
      <formula>0</formula>
    </cfRule>
    <cfRule type="cellIs" dxfId="53617" priority="1794" stopIfTrue="1" operator="greaterThan">
      <formula>0</formula>
    </cfRule>
  </conditionalFormatting>
  <conditionalFormatting sqref="P51:Q51">
    <cfRule type="cellIs" dxfId="53616" priority="1791" stopIfTrue="1" operator="lessThan">
      <formula>0</formula>
    </cfRule>
    <cfRule type="cellIs" dxfId="53615" priority="1792" stopIfTrue="1" operator="greaterThan">
      <formula>0</formula>
    </cfRule>
  </conditionalFormatting>
  <conditionalFormatting sqref="P51:Q51">
    <cfRule type="cellIs" dxfId="53614" priority="1789" stopIfTrue="1" operator="lessThan">
      <formula>0</formula>
    </cfRule>
    <cfRule type="cellIs" dxfId="53613" priority="1790" stopIfTrue="1" operator="greaterThan">
      <formula>0</formula>
    </cfRule>
  </conditionalFormatting>
  <conditionalFormatting sqref="P51:Q51">
    <cfRule type="cellIs" dxfId="53612" priority="1787" stopIfTrue="1" operator="lessThan">
      <formula>0</formula>
    </cfRule>
    <cfRule type="cellIs" dxfId="53611" priority="1788" stopIfTrue="1" operator="greaterThan">
      <formula>0</formula>
    </cfRule>
  </conditionalFormatting>
  <conditionalFormatting sqref="P51:Q51">
    <cfRule type="cellIs" dxfId="53610" priority="1785" stopIfTrue="1" operator="lessThan">
      <formula>0</formula>
    </cfRule>
    <cfRule type="cellIs" dxfId="53609" priority="1786" stopIfTrue="1" operator="greaterThan">
      <formula>0</formula>
    </cfRule>
  </conditionalFormatting>
  <conditionalFormatting sqref="P51:Q51">
    <cfRule type="cellIs" dxfId="53608" priority="1783" stopIfTrue="1" operator="lessThan">
      <formula>0</formula>
    </cfRule>
    <cfRule type="cellIs" dxfId="53607" priority="1784" stopIfTrue="1" operator="greaterThan">
      <formula>0</formula>
    </cfRule>
  </conditionalFormatting>
  <conditionalFormatting sqref="P51:Q51">
    <cfRule type="cellIs" dxfId="53606" priority="1781" stopIfTrue="1" operator="lessThan">
      <formula>0</formula>
    </cfRule>
    <cfRule type="cellIs" dxfId="53605" priority="1782" stopIfTrue="1" operator="greaterThan">
      <formula>0</formula>
    </cfRule>
  </conditionalFormatting>
  <conditionalFormatting sqref="P51:Q51">
    <cfRule type="cellIs" dxfId="53604" priority="1779" stopIfTrue="1" operator="lessThan">
      <formula>0</formula>
    </cfRule>
    <cfRule type="cellIs" dxfId="53603" priority="1780" stopIfTrue="1" operator="greaterThan">
      <formula>0</formula>
    </cfRule>
  </conditionalFormatting>
  <conditionalFormatting sqref="P53:Q53">
    <cfRule type="cellIs" dxfId="53602" priority="1777" stopIfTrue="1" operator="lessThan">
      <formula>0</formula>
    </cfRule>
    <cfRule type="cellIs" dxfId="53601" priority="1778" stopIfTrue="1" operator="greaterThan">
      <formula>0</formula>
    </cfRule>
  </conditionalFormatting>
  <conditionalFormatting sqref="P53:Q53">
    <cfRule type="cellIs" dxfId="53600" priority="1775" stopIfTrue="1" operator="lessThan">
      <formula>0</formula>
    </cfRule>
    <cfRule type="cellIs" dxfId="53599" priority="1776" stopIfTrue="1" operator="greaterThan">
      <formula>0</formula>
    </cfRule>
  </conditionalFormatting>
  <conditionalFormatting sqref="P53:Q53">
    <cfRule type="cellIs" dxfId="53598" priority="1773" stopIfTrue="1" operator="lessThan">
      <formula>0</formula>
    </cfRule>
    <cfRule type="cellIs" dxfId="53597" priority="1774" stopIfTrue="1" operator="greaterThan">
      <formula>0</formula>
    </cfRule>
  </conditionalFormatting>
  <conditionalFormatting sqref="P53:Q53">
    <cfRule type="cellIs" dxfId="53596" priority="1771" stopIfTrue="1" operator="lessThan">
      <formula>0</formula>
    </cfRule>
    <cfRule type="cellIs" dxfId="53595" priority="1772" stopIfTrue="1" operator="greaterThan">
      <formula>0</formula>
    </cfRule>
  </conditionalFormatting>
  <conditionalFormatting sqref="P53:Q53">
    <cfRule type="cellIs" dxfId="53594" priority="1769" stopIfTrue="1" operator="lessThan">
      <formula>0</formula>
    </cfRule>
    <cfRule type="cellIs" dxfId="53593" priority="1770" stopIfTrue="1" operator="greaterThan">
      <formula>0</formula>
    </cfRule>
  </conditionalFormatting>
  <conditionalFormatting sqref="P53:Q53">
    <cfRule type="cellIs" dxfId="53592" priority="1767" stopIfTrue="1" operator="lessThan">
      <formula>0</formula>
    </cfRule>
    <cfRule type="cellIs" dxfId="53591" priority="1768" stopIfTrue="1" operator="greaterThan">
      <formula>0</formula>
    </cfRule>
  </conditionalFormatting>
  <conditionalFormatting sqref="P53:Q53">
    <cfRule type="cellIs" dxfId="53590" priority="1765" stopIfTrue="1" operator="lessThan">
      <formula>0</formula>
    </cfRule>
    <cfRule type="cellIs" dxfId="53589" priority="1766" stopIfTrue="1" operator="greaterThan">
      <formula>0</formula>
    </cfRule>
  </conditionalFormatting>
  <conditionalFormatting sqref="P53:Q53">
    <cfRule type="cellIs" dxfId="53588" priority="1763" stopIfTrue="1" operator="lessThan">
      <formula>0</formula>
    </cfRule>
    <cfRule type="cellIs" dxfId="53587" priority="1764" stopIfTrue="1" operator="greaterThan">
      <formula>0</formula>
    </cfRule>
  </conditionalFormatting>
  <conditionalFormatting sqref="P53:Q53">
    <cfRule type="cellIs" dxfId="53586" priority="1761" stopIfTrue="1" operator="lessThan">
      <formula>0</formula>
    </cfRule>
    <cfRule type="cellIs" dxfId="53585" priority="1762" stopIfTrue="1" operator="greaterThan">
      <formula>0</formula>
    </cfRule>
  </conditionalFormatting>
  <conditionalFormatting sqref="P53:Q53">
    <cfRule type="cellIs" dxfId="53584" priority="1759" stopIfTrue="1" operator="lessThan">
      <formula>0</formula>
    </cfRule>
    <cfRule type="cellIs" dxfId="53583" priority="1760" stopIfTrue="1" operator="greaterThan">
      <formula>0</formula>
    </cfRule>
  </conditionalFormatting>
  <conditionalFormatting sqref="P53:Q53">
    <cfRule type="cellIs" dxfId="53582" priority="1757" stopIfTrue="1" operator="lessThan">
      <formula>0</formula>
    </cfRule>
    <cfRule type="cellIs" dxfId="53581" priority="1758" stopIfTrue="1" operator="greaterThan">
      <formula>0</formula>
    </cfRule>
  </conditionalFormatting>
  <conditionalFormatting sqref="P53:Q53">
    <cfRule type="cellIs" dxfId="53580" priority="1755" stopIfTrue="1" operator="lessThan">
      <formula>0</formula>
    </cfRule>
    <cfRule type="cellIs" dxfId="53579" priority="1756" stopIfTrue="1" operator="greaterThan">
      <formula>0</formula>
    </cfRule>
  </conditionalFormatting>
  <conditionalFormatting sqref="P53:Q53">
    <cfRule type="cellIs" dxfId="53578" priority="1753" stopIfTrue="1" operator="lessThan">
      <formula>0</formula>
    </cfRule>
    <cfRule type="cellIs" dxfId="53577" priority="1754" stopIfTrue="1" operator="greaterThan">
      <formula>0</formula>
    </cfRule>
  </conditionalFormatting>
  <conditionalFormatting sqref="P53:Q53">
    <cfRule type="cellIs" dxfId="53576" priority="1751" stopIfTrue="1" operator="lessThan">
      <formula>0</formula>
    </cfRule>
    <cfRule type="cellIs" dxfId="53575" priority="1752" stopIfTrue="1" operator="greaterThan">
      <formula>0</formula>
    </cfRule>
  </conditionalFormatting>
  <conditionalFormatting sqref="P53:Q53">
    <cfRule type="cellIs" dxfId="53574" priority="1749" stopIfTrue="1" operator="lessThan">
      <formula>0</formula>
    </cfRule>
    <cfRule type="cellIs" dxfId="53573" priority="1750" stopIfTrue="1" operator="greaterThan">
      <formula>0</formula>
    </cfRule>
  </conditionalFormatting>
  <conditionalFormatting sqref="P53:Q53">
    <cfRule type="cellIs" dxfId="53572" priority="1747" stopIfTrue="1" operator="lessThan">
      <formula>0</formula>
    </cfRule>
    <cfRule type="cellIs" dxfId="53571" priority="1748" stopIfTrue="1" operator="greaterThan">
      <formula>0</formula>
    </cfRule>
  </conditionalFormatting>
  <conditionalFormatting sqref="P53:Q53">
    <cfRule type="cellIs" dxfId="53570" priority="1745" stopIfTrue="1" operator="lessThan">
      <formula>0</formula>
    </cfRule>
    <cfRule type="cellIs" dxfId="53569" priority="1746" stopIfTrue="1" operator="greaterThan">
      <formula>0</formula>
    </cfRule>
  </conditionalFormatting>
  <conditionalFormatting sqref="P53:Q53">
    <cfRule type="cellIs" dxfId="53568" priority="1743" stopIfTrue="1" operator="lessThan">
      <formula>0</formula>
    </cfRule>
    <cfRule type="cellIs" dxfId="53567" priority="1744" stopIfTrue="1" operator="greaterThan">
      <formula>0</formula>
    </cfRule>
  </conditionalFormatting>
  <conditionalFormatting sqref="P53:Q53">
    <cfRule type="cellIs" dxfId="53566" priority="1741" stopIfTrue="1" operator="lessThan">
      <formula>0</formula>
    </cfRule>
    <cfRule type="cellIs" dxfId="53565" priority="1742" stopIfTrue="1" operator="greaterThan">
      <formula>0</formula>
    </cfRule>
  </conditionalFormatting>
  <conditionalFormatting sqref="P53:Q53">
    <cfRule type="cellIs" dxfId="53564" priority="1739" stopIfTrue="1" operator="lessThan">
      <formula>0</formula>
    </cfRule>
    <cfRule type="cellIs" dxfId="53563" priority="1740" stopIfTrue="1" operator="greaterThan">
      <formula>0</formula>
    </cfRule>
  </conditionalFormatting>
  <conditionalFormatting sqref="P53:Q53">
    <cfRule type="cellIs" dxfId="53562" priority="1737" stopIfTrue="1" operator="lessThan">
      <formula>0</formula>
    </cfRule>
    <cfRule type="cellIs" dxfId="53561" priority="1738" stopIfTrue="1" operator="greaterThan">
      <formula>0</formula>
    </cfRule>
  </conditionalFormatting>
  <conditionalFormatting sqref="P53:Q53">
    <cfRule type="cellIs" dxfId="53560" priority="1735" stopIfTrue="1" operator="lessThan">
      <formula>0</formula>
    </cfRule>
    <cfRule type="cellIs" dxfId="53559" priority="1736" stopIfTrue="1" operator="greaterThan">
      <formula>0</formula>
    </cfRule>
  </conditionalFormatting>
  <conditionalFormatting sqref="P53:Q53">
    <cfRule type="cellIs" dxfId="53558" priority="1733" stopIfTrue="1" operator="lessThan">
      <formula>0</formula>
    </cfRule>
    <cfRule type="cellIs" dxfId="53557" priority="1734" stopIfTrue="1" operator="greaterThan">
      <formula>0</formula>
    </cfRule>
  </conditionalFormatting>
  <conditionalFormatting sqref="P53:Q53">
    <cfRule type="cellIs" dxfId="53556" priority="1731" stopIfTrue="1" operator="lessThan">
      <formula>0</formula>
    </cfRule>
    <cfRule type="cellIs" dxfId="53555" priority="1732" stopIfTrue="1" operator="greaterThan">
      <formula>0</formula>
    </cfRule>
  </conditionalFormatting>
  <conditionalFormatting sqref="P53:Q53">
    <cfRule type="cellIs" dxfId="53554" priority="1729" stopIfTrue="1" operator="lessThan">
      <formula>0</formula>
    </cfRule>
    <cfRule type="cellIs" dxfId="53553" priority="1730" stopIfTrue="1" operator="greaterThan">
      <formula>0</formula>
    </cfRule>
  </conditionalFormatting>
  <conditionalFormatting sqref="P53:Q53">
    <cfRule type="cellIs" dxfId="53552" priority="1727" stopIfTrue="1" operator="lessThan">
      <formula>0</formula>
    </cfRule>
    <cfRule type="cellIs" dxfId="53551" priority="1728" stopIfTrue="1" operator="greaterThan">
      <formula>0</formula>
    </cfRule>
  </conditionalFormatting>
  <conditionalFormatting sqref="P53:Q53">
    <cfRule type="cellIs" dxfId="53550" priority="1725" stopIfTrue="1" operator="lessThan">
      <formula>0</formula>
    </cfRule>
    <cfRule type="cellIs" dxfId="53549" priority="1726" stopIfTrue="1" operator="greaterThan">
      <formula>0</formula>
    </cfRule>
  </conditionalFormatting>
  <conditionalFormatting sqref="P53:Q53">
    <cfRule type="cellIs" dxfId="53548" priority="1723" stopIfTrue="1" operator="lessThan">
      <formula>0</formula>
    </cfRule>
    <cfRule type="cellIs" dxfId="53547" priority="1724" stopIfTrue="1" operator="greaterThan">
      <formula>0</formula>
    </cfRule>
  </conditionalFormatting>
  <conditionalFormatting sqref="P53:Q53">
    <cfRule type="cellIs" dxfId="53546" priority="1721" stopIfTrue="1" operator="lessThan">
      <formula>0</formula>
    </cfRule>
    <cfRule type="cellIs" dxfId="53545" priority="1722" stopIfTrue="1" operator="greaterThan">
      <formula>0</formula>
    </cfRule>
  </conditionalFormatting>
  <conditionalFormatting sqref="P53:Q53">
    <cfRule type="cellIs" dxfId="53544" priority="1719" stopIfTrue="1" operator="lessThan">
      <formula>0</formula>
    </cfRule>
    <cfRule type="cellIs" dxfId="53543" priority="1720" stopIfTrue="1" operator="greaterThan">
      <formula>0</formula>
    </cfRule>
  </conditionalFormatting>
  <conditionalFormatting sqref="P53:Q53">
    <cfRule type="cellIs" dxfId="53542" priority="1717" stopIfTrue="1" operator="lessThan">
      <formula>0</formula>
    </cfRule>
    <cfRule type="cellIs" dxfId="53541" priority="1718" stopIfTrue="1" operator="greaterThan">
      <formula>0</formula>
    </cfRule>
  </conditionalFormatting>
  <conditionalFormatting sqref="P53:Q53">
    <cfRule type="cellIs" dxfId="53540" priority="1715" stopIfTrue="1" operator="lessThan">
      <formula>0</formula>
    </cfRule>
    <cfRule type="cellIs" dxfId="53539" priority="1716" stopIfTrue="1" operator="greaterThan">
      <formula>0</formula>
    </cfRule>
  </conditionalFormatting>
  <conditionalFormatting sqref="P53:Q53">
    <cfRule type="cellIs" dxfId="53538" priority="1713" stopIfTrue="1" operator="lessThan">
      <formula>0</formula>
    </cfRule>
    <cfRule type="cellIs" dxfId="53537" priority="1714" stopIfTrue="1" operator="greaterThan">
      <formula>0</formula>
    </cfRule>
  </conditionalFormatting>
  <conditionalFormatting sqref="P53:Q53">
    <cfRule type="cellIs" dxfId="53536" priority="1711" stopIfTrue="1" operator="lessThan">
      <formula>0</formula>
    </cfRule>
    <cfRule type="cellIs" dxfId="53535" priority="1712" stopIfTrue="1" operator="greaterThan">
      <formula>0</formula>
    </cfRule>
  </conditionalFormatting>
  <conditionalFormatting sqref="P53:Q53">
    <cfRule type="cellIs" dxfId="53534" priority="1709" stopIfTrue="1" operator="lessThan">
      <formula>0</formula>
    </cfRule>
    <cfRule type="cellIs" dxfId="53533" priority="1710" stopIfTrue="1" operator="greaterThan">
      <formula>0</formula>
    </cfRule>
  </conditionalFormatting>
  <conditionalFormatting sqref="P53:Q53">
    <cfRule type="cellIs" dxfId="53532" priority="1707" stopIfTrue="1" operator="lessThan">
      <formula>0</formula>
    </cfRule>
    <cfRule type="cellIs" dxfId="53531" priority="1708" stopIfTrue="1" operator="greaterThan">
      <formula>0</formula>
    </cfRule>
  </conditionalFormatting>
  <conditionalFormatting sqref="P53:Q53">
    <cfRule type="cellIs" dxfId="53530" priority="1705" stopIfTrue="1" operator="lessThan">
      <formula>0</formula>
    </cfRule>
    <cfRule type="cellIs" dxfId="53529" priority="1706" stopIfTrue="1" operator="greaterThan">
      <formula>0</formula>
    </cfRule>
  </conditionalFormatting>
  <conditionalFormatting sqref="P53:Q53">
    <cfRule type="cellIs" dxfId="53528" priority="1703" stopIfTrue="1" operator="lessThan">
      <formula>0</formula>
    </cfRule>
    <cfRule type="cellIs" dxfId="53527" priority="1704" stopIfTrue="1" operator="greaterThan">
      <formula>0</formula>
    </cfRule>
  </conditionalFormatting>
  <conditionalFormatting sqref="P53:Q53">
    <cfRule type="cellIs" dxfId="53526" priority="1701" stopIfTrue="1" operator="lessThan">
      <formula>0</formula>
    </cfRule>
    <cfRule type="cellIs" dxfId="53525" priority="1702" stopIfTrue="1" operator="greaterThan">
      <formula>0</formula>
    </cfRule>
  </conditionalFormatting>
  <conditionalFormatting sqref="P53:Q53">
    <cfRule type="cellIs" dxfId="53524" priority="1699" stopIfTrue="1" operator="lessThan">
      <formula>0</formula>
    </cfRule>
    <cfRule type="cellIs" dxfId="53523" priority="1700" stopIfTrue="1" operator="greaterThan">
      <formula>0</formula>
    </cfRule>
  </conditionalFormatting>
  <conditionalFormatting sqref="P53:Q53">
    <cfRule type="cellIs" dxfId="53522" priority="1697" stopIfTrue="1" operator="lessThan">
      <formula>0</formula>
    </cfRule>
    <cfRule type="cellIs" dxfId="53521" priority="1698" stopIfTrue="1" operator="greaterThan">
      <formula>0</formula>
    </cfRule>
  </conditionalFormatting>
  <conditionalFormatting sqref="P53:Q53">
    <cfRule type="cellIs" dxfId="53520" priority="1695" stopIfTrue="1" operator="lessThan">
      <formula>0</formula>
    </cfRule>
    <cfRule type="cellIs" dxfId="53519" priority="1696" stopIfTrue="1" operator="greaterThan">
      <formula>0</formula>
    </cfRule>
  </conditionalFormatting>
  <conditionalFormatting sqref="P55:Q55">
    <cfRule type="cellIs" dxfId="53518" priority="1693" stopIfTrue="1" operator="lessThan">
      <formula>0</formula>
    </cfRule>
    <cfRule type="cellIs" dxfId="53517" priority="1694" stopIfTrue="1" operator="greaterThan">
      <formula>0</formula>
    </cfRule>
  </conditionalFormatting>
  <conditionalFormatting sqref="P55:Q55">
    <cfRule type="cellIs" dxfId="53516" priority="1691" stopIfTrue="1" operator="lessThan">
      <formula>0</formula>
    </cfRule>
    <cfRule type="cellIs" dxfId="53515" priority="1692" stopIfTrue="1" operator="greaterThan">
      <formula>0</formula>
    </cfRule>
  </conditionalFormatting>
  <conditionalFormatting sqref="P55:Q55">
    <cfRule type="cellIs" dxfId="53514" priority="1689" stopIfTrue="1" operator="lessThan">
      <formula>0</formula>
    </cfRule>
    <cfRule type="cellIs" dxfId="53513" priority="1690" stopIfTrue="1" operator="greaterThan">
      <formula>0</formula>
    </cfRule>
  </conditionalFormatting>
  <conditionalFormatting sqref="P55:Q55">
    <cfRule type="cellIs" dxfId="53512" priority="1687" stopIfTrue="1" operator="lessThan">
      <formula>0</formula>
    </cfRule>
    <cfRule type="cellIs" dxfId="53511" priority="1688" stopIfTrue="1" operator="greaterThan">
      <formula>0</formula>
    </cfRule>
  </conditionalFormatting>
  <conditionalFormatting sqref="P55:Q55">
    <cfRule type="cellIs" dxfId="53510" priority="1685" stopIfTrue="1" operator="lessThan">
      <formula>0</formula>
    </cfRule>
    <cfRule type="cellIs" dxfId="53509" priority="1686" stopIfTrue="1" operator="greaterThan">
      <formula>0</formula>
    </cfRule>
  </conditionalFormatting>
  <conditionalFormatting sqref="P55:Q55">
    <cfRule type="cellIs" dxfId="53508" priority="1683" stopIfTrue="1" operator="lessThan">
      <formula>0</formula>
    </cfRule>
    <cfRule type="cellIs" dxfId="53507" priority="1684" stopIfTrue="1" operator="greaterThan">
      <formula>0</formula>
    </cfRule>
  </conditionalFormatting>
  <conditionalFormatting sqref="P55:Q55">
    <cfRule type="cellIs" dxfId="53506" priority="1681" stopIfTrue="1" operator="lessThan">
      <formula>0</formula>
    </cfRule>
    <cfRule type="cellIs" dxfId="53505" priority="1682" stopIfTrue="1" operator="greaterThan">
      <formula>0</formula>
    </cfRule>
  </conditionalFormatting>
  <conditionalFormatting sqref="P55:Q55">
    <cfRule type="cellIs" dxfId="53504" priority="1679" stopIfTrue="1" operator="lessThan">
      <formula>0</formula>
    </cfRule>
    <cfRule type="cellIs" dxfId="53503" priority="1680" stopIfTrue="1" operator="greaterThan">
      <formula>0</formula>
    </cfRule>
  </conditionalFormatting>
  <conditionalFormatting sqref="P55:Q55">
    <cfRule type="cellIs" dxfId="53502" priority="1677" stopIfTrue="1" operator="lessThan">
      <formula>0</formula>
    </cfRule>
    <cfRule type="cellIs" dxfId="53501" priority="1678" stopIfTrue="1" operator="greaterThan">
      <formula>0</formula>
    </cfRule>
  </conditionalFormatting>
  <conditionalFormatting sqref="P55:Q55">
    <cfRule type="cellIs" dxfId="53500" priority="1675" stopIfTrue="1" operator="lessThan">
      <formula>0</formula>
    </cfRule>
    <cfRule type="cellIs" dxfId="53499" priority="1676" stopIfTrue="1" operator="greaterThan">
      <formula>0</formula>
    </cfRule>
  </conditionalFormatting>
  <conditionalFormatting sqref="P55:Q55">
    <cfRule type="cellIs" dxfId="53498" priority="1673" stopIfTrue="1" operator="lessThan">
      <formula>0</formula>
    </cfRule>
    <cfRule type="cellIs" dxfId="53497" priority="1674" stopIfTrue="1" operator="greaterThan">
      <formula>0</formula>
    </cfRule>
  </conditionalFormatting>
  <conditionalFormatting sqref="P55:Q55">
    <cfRule type="cellIs" dxfId="53496" priority="1671" stopIfTrue="1" operator="lessThan">
      <formula>0</formula>
    </cfRule>
    <cfRule type="cellIs" dxfId="53495" priority="1672" stopIfTrue="1" operator="greaterThan">
      <formula>0</formula>
    </cfRule>
  </conditionalFormatting>
  <conditionalFormatting sqref="P55:Q55">
    <cfRule type="cellIs" dxfId="53494" priority="1669" stopIfTrue="1" operator="lessThan">
      <formula>0</formula>
    </cfRule>
    <cfRule type="cellIs" dxfId="53493" priority="1670" stopIfTrue="1" operator="greaterThan">
      <formula>0</formula>
    </cfRule>
  </conditionalFormatting>
  <conditionalFormatting sqref="P55:Q55">
    <cfRule type="cellIs" dxfId="53492" priority="1667" stopIfTrue="1" operator="lessThan">
      <formula>0</formula>
    </cfRule>
    <cfRule type="cellIs" dxfId="53491" priority="1668" stopIfTrue="1" operator="greaterThan">
      <formula>0</formula>
    </cfRule>
  </conditionalFormatting>
  <conditionalFormatting sqref="P55:Q55">
    <cfRule type="cellIs" dxfId="53490" priority="1665" stopIfTrue="1" operator="lessThan">
      <formula>0</formula>
    </cfRule>
    <cfRule type="cellIs" dxfId="53489" priority="1666" stopIfTrue="1" operator="greaterThan">
      <formula>0</formula>
    </cfRule>
  </conditionalFormatting>
  <conditionalFormatting sqref="P55:Q55">
    <cfRule type="cellIs" dxfId="53488" priority="1663" stopIfTrue="1" operator="lessThan">
      <formula>0</formula>
    </cfRule>
    <cfRule type="cellIs" dxfId="53487" priority="1664" stopIfTrue="1" operator="greaterThan">
      <formula>0</formula>
    </cfRule>
  </conditionalFormatting>
  <conditionalFormatting sqref="P55:Q55">
    <cfRule type="cellIs" dxfId="53486" priority="1661" stopIfTrue="1" operator="lessThan">
      <formula>0</formula>
    </cfRule>
    <cfRule type="cellIs" dxfId="53485" priority="1662" stopIfTrue="1" operator="greaterThan">
      <formula>0</formula>
    </cfRule>
  </conditionalFormatting>
  <conditionalFormatting sqref="P55:Q55">
    <cfRule type="cellIs" dxfId="53484" priority="1659" stopIfTrue="1" operator="lessThan">
      <formula>0</formula>
    </cfRule>
    <cfRule type="cellIs" dxfId="53483" priority="1660" stopIfTrue="1" operator="greaterThan">
      <formula>0</formula>
    </cfRule>
  </conditionalFormatting>
  <conditionalFormatting sqref="P55:Q55">
    <cfRule type="cellIs" dxfId="53482" priority="1657" stopIfTrue="1" operator="lessThan">
      <formula>0</formula>
    </cfRule>
    <cfRule type="cellIs" dxfId="53481" priority="1658" stopIfTrue="1" operator="greaterThan">
      <formula>0</formula>
    </cfRule>
  </conditionalFormatting>
  <conditionalFormatting sqref="P55:Q55">
    <cfRule type="cellIs" dxfId="53480" priority="1655" stopIfTrue="1" operator="lessThan">
      <formula>0</formula>
    </cfRule>
    <cfRule type="cellIs" dxfId="53479" priority="1656" stopIfTrue="1" operator="greaterThan">
      <formula>0</formula>
    </cfRule>
  </conditionalFormatting>
  <conditionalFormatting sqref="P55:Q55">
    <cfRule type="cellIs" dxfId="53478" priority="1653" stopIfTrue="1" operator="lessThan">
      <formula>0</formula>
    </cfRule>
    <cfRule type="cellIs" dxfId="53477" priority="1654" stopIfTrue="1" operator="greaterThan">
      <formula>0</formula>
    </cfRule>
  </conditionalFormatting>
  <conditionalFormatting sqref="P55:Q55">
    <cfRule type="cellIs" dxfId="53476" priority="1651" stopIfTrue="1" operator="lessThan">
      <formula>0</formula>
    </cfRule>
    <cfRule type="cellIs" dxfId="53475" priority="1652" stopIfTrue="1" operator="greaterThan">
      <formula>0</formula>
    </cfRule>
  </conditionalFormatting>
  <conditionalFormatting sqref="P55:Q55">
    <cfRule type="cellIs" dxfId="53474" priority="1649" stopIfTrue="1" operator="lessThan">
      <formula>0</formula>
    </cfRule>
    <cfRule type="cellIs" dxfId="53473" priority="1650" stopIfTrue="1" operator="greaterThan">
      <formula>0</formula>
    </cfRule>
  </conditionalFormatting>
  <conditionalFormatting sqref="P55:Q55">
    <cfRule type="cellIs" dxfId="53472" priority="1647" stopIfTrue="1" operator="lessThan">
      <formula>0</formula>
    </cfRule>
    <cfRule type="cellIs" dxfId="53471" priority="1648" stopIfTrue="1" operator="greaterThan">
      <formula>0</formula>
    </cfRule>
  </conditionalFormatting>
  <conditionalFormatting sqref="P55:Q55">
    <cfRule type="cellIs" dxfId="53470" priority="1645" stopIfTrue="1" operator="lessThan">
      <formula>0</formula>
    </cfRule>
    <cfRule type="cellIs" dxfId="53469" priority="1646" stopIfTrue="1" operator="greaterThan">
      <formula>0</formula>
    </cfRule>
  </conditionalFormatting>
  <conditionalFormatting sqref="P55:Q55">
    <cfRule type="cellIs" dxfId="53468" priority="1643" stopIfTrue="1" operator="lessThan">
      <formula>0</formula>
    </cfRule>
    <cfRule type="cellIs" dxfId="53467" priority="1644" stopIfTrue="1" operator="greaterThan">
      <formula>0</formula>
    </cfRule>
  </conditionalFormatting>
  <conditionalFormatting sqref="P55:Q55">
    <cfRule type="cellIs" dxfId="53466" priority="1641" stopIfTrue="1" operator="lessThan">
      <formula>0</formula>
    </cfRule>
    <cfRule type="cellIs" dxfId="53465" priority="1642" stopIfTrue="1" operator="greaterThan">
      <formula>0</formula>
    </cfRule>
  </conditionalFormatting>
  <conditionalFormatting sqref="P55:Q55">
    <cfRule type="cellIs" dxfId="53464" priority="1639" stopIfTrue="1" operator="lessThan">
      <formula>0</formula>
    </cfRule>
    <cfRule type="cellIs" dxfId="53463" priority="1640" stopIfTrue="1" operator="greaterThan">
      <formula>0</formula>
    </cfRule>
  </conditionalFormatting>
  <conditionalFormatting sqref="P55:Q55">
    <cfRule type="cellIs" dxfId="53462" priority="1637" stopIfTrue="1" operator="lessThan">
      <formula>0</formula>
    </cfRule>
    <cfRule type="cellIs" dxfId="53461" priority="1638" stopIfTrue="1" operator="greaterThan">
      <formula>0</formula>
    </cfRule>
  </conditionalFormatting>
  <conditionalFormatting sqref="P55:Q55">
    <cfRule type="cellIs" dxfId="53460" priority="1635" stopIfTrue="1" operator="lessThan">
      <formula>0</formula>
    </cfRule>
    <cfRule type="cellIs" dxfId="53459" priority="1636" stopIfTrue="1" operator="greaterThan">
      <formula>0</formula>
    </cfRule>
  </conditionalFormatting>
  <conditionalFormatting sqref="P55:Q55">
    <cfRule type="cellIs" dxfId="53458" priority="1633" stopIfTrue="1" operator="lessThan">
      <formula>0</formula>
    </cfRule>
    <cfRule type="cellIs" dxfId="53457" priority="1634" stopIfTrue="1" operator="greaterThan">
      <formula>0</formula>
    </cfRule>
  </conditionalFormatting>
  <conditionalFormatting sqref="P55:Q55">
    <cfRule type="cellIs" dxfId="53456" priority="1631" stopIfTrue="1" operator="lessThan">
      <formula>0</formula>
    </cfRule>
    <cfRule type="cellIs" dxfId="53455" priority="1632" stopIfTrue="1" operator="greaterThan">
      <formula>0</formula>
    </cfRule>
  </conditionalFormatting>
  <conditionalFormatting sqref="P55:Q55">
    <cfRule type="cellIs" dxfId="53454" priority="1629" stopIfTrue="1" operator="lessThan">
      <formula>0</formula>
    </cfRule>
    <cfRule type="cellIs" dxfId="53453" priority="1630" stopIfTrue="1" operator="greaterThan">
      <formula>0</formula>
    </cfRule>
  </conditionalFormatting>
  <conditionalFormatting sqref="P55:Q55">
    <cfRule type="cellIs" dxfId="53452" priority="1627" stopIfTrue="1" operator="lessThan">
      <formula>0</formula>
    </cfRule>
    <cfRule type="cellIs" dxfId="53451" priority="1628" stopIfTrue="1" operator="greaterThan">
      <formula>0</formula>
    </cfRule>
  </conditionalFormatting>
  <conditionalFormatting sqref="P55:Q55">
    <cfRule type="cellIs" dxfId="53450" priority="1625" stopIfTrue="1" operator="lessThan">
      <formula>0</formula>
    </cfRule>
    <cfRule type="cellIs" dxfId="53449" priority="1626" stopIfTrue="1" operator="greaterThan">
      <formula>0</formula>
    </cfRule>
  </conditionalFormatting>
  <conditionalFormatting sqref="P55:Q55">
    <cfRule type="cellIs" dxfId="53448" priority="1623" stopIfTrue="1" operator="lessThan">
      <formula>0</formula>
    </cfRule>
    <cfRule type="cellIs" dxfId="53447" priority="1624" stopIfTrue="1" operator="greaterThan">
      <formula>0</formula>
    </cfRule>
  </conditionalFormatting>
  <conditionalFormatting sqref="P55:Q55">
    <cfRule type="cellIs" dxfId="53446" priority="1621" stopIfTrue="1" operator="lessThan">
      <formula>0</formula>
    </cfRule>
    <cfRule type="cellIs" dxfId="53445" priority="1622" stopIfTrue="1" operator="greaterThan">
      <formula>0</formula>
    </cfRule>
  </conditionalFormatting>
  <conditionalFormatting sqref="P55:Q55">
    <cfRule type="cellIs" dxfId="53444" priority="1619" stopIfTrue="1" operator="lessThan">
      <formula>0</formula>
    </cfRule>
    <cfRule type="cellIs" dxfId="53443" priority="1620" stopIfTrue="1" operator="greaterThan">
      <formula>0</formula>
    </cfRule>
  </conditionalFormatting>
  <conditionalFormatting sqref="P55:Q55">
    <cfRule type="cellIs" dxfId="53442" priority="1617" stopIfTrue="1" operator="lessThan">
      <formula>0</formula>
    </cfRule>
    <cfRule type="cellIs" dxfId="53441" priority="1618" stopIfTrue="1" operator="greaterThan">
      <formula>0</formula>
    </cfRule>
  </conditionalFormatting>
  <conditionalFormatting sqref="P55:Q55">
    <cfRule type="cellIs" dxfId="53440" priority="1615" stopIfTrue="1" operator="lessThan">
      <formula>0</formula>
    </cfRule>
    <cfRule type="cellIs" dxfId="53439" priority="1616" stopIfTrue="1" operator="greaterThan">
      <formula>0</formula>
    </cfRule>
  </conditionalFormatting>
  <conditionalFormatting sqref="P55:Q55">
    <cfRule type="cellIs" dxfId="53438" priority="1613" stopIfTrue="1" operator="lessThan">
      <formula>0</formula>
    </cfRule>
    <cfRule type="cellIs" dxfId="53437" priority="1614" stopIfTrue="1" operator="greaterThan">
      <formula>0</formula>
    </cfRule>
  </conditionalFormatting>
  <conditionalFormatting sqref="P55:Q55">
    <cfRule type="cellIs" dxfId="53436" priority="1611" stopIfTrue="1" operator="lessThan">
      <formula>0</formula>
    </cfRule>
    <cfRule type="cellIs" dxfId="53435" priority="1612" stopIfTrue="1" operator="greaterThan">
      <formula>0</formula>
    </cfRule>
  </conditionalFormatting>
  <conditionalFormatting sqref="P57:Q57">
    <cfRule type="cellIs" dxfId="53434" priority="1609" stopIfTrue="1" operator="lessThan">
      <formula>0</formula>
    </cfRule>
    <cfRule type="cellIs" dxfId="53433" priority="1610" stopIfTrue="1" operator="greaterThan">
      <formula>0</formula>
    </cfRule>
  </conditionalFormatting>
  <conditionalFormatting sqref="P57:Q57">
    <cfRule type="cellIs" dxfId="53432" priority="1607" stopIfTrue="1" operator="lessThan">
      <formula>0</formula>
    </cfRule>
    <cfRule type="cellIs" dxfId="53431" priority="1608" stopIfTrue="1" operator="greaterThan">
      <formula>0</formula>
    </cfRule>
  </conditionalFormatting>
  <conditionalFormatting sqref="P57:Q57">
    <cfRule type="cellIs" dxfId="53430" priority="1605" stopIfTrue="1" operator="lessThan">
      <formula>0</formula>
    </cfRule>
    <cfRule type="cellIs" dxfId="53429" priority="1606" stopIfTrue="1" operator="greaterThan">
      <formula>0</formula>
    </cfRule>
  </conditionalFormatting>
  <conditionalFormatting sqref="P57:Q57">
    <cfRule type="cellIs" dxfId="53428" priority="1603" stopIfTrue="1" operator="lessThan">
      <formula>0</formula>
    </cfRule>
    <cfRule type="cellIs" dxfId="53427" priority="1604" stopIfTrue="1" operator="greaterThan">
      <formula>0</formula>
    </cfRule>
  </conditionalFormatting>
  <conditionalFormatting sqref="P57:Q57">
    <cfRule type="cellIs" dxfId="53426" priority="1601" stopIfTrue="1" operator="lessThan">
      <formula>0</formula>
    </cfRule>
    <cfRule type="cellIs" dxfId="53425" priority="1602" stopIfTrue="1" operator="greaterThan">
      <formula>0</formula>
    </cfRule>
  </conditionalFormatting>
  <conditionalFormatting sqref="P57:Q57">
    <cfRule type="cellIs" dxfId="53424" priority="1599" stopIfTrue="1" operator="lessThan">
      <formula>0</formula>
    </cfRule>
    <cfRule type="cellIs" dxfId="53423" priority="1600" stopIfTrue="1" operator="greaterThan">
      <formula>0</formula>
    </cfRule>
  </conditionalFormatting>
  <conditionalFormatting sqref="P57:Q57">
    <cfRule type="cellIs" dxfId="53422" priority="1597" stopIfTrue="1" operator="lessThan">
      <formula>0</formula>
    </cfRule>
    <cfRule type="cellIs" dxfId="53421" priority="1598" stopIfTrue="1" operator="greaterThan">
      <formula>0</formula>
    </cfRule>
  </conditionalFormatting>
  <conditionalFormatting sqref="P57:Q57">
    <cfRule type="cellIs" dxfId="53420" priority="1595" stopIfTrue="1" operator="lessThan">
      <formula>0</formula>
    </cfRule>
    <cfRule type="cellIs" dxfId="53419" priority="1596" stopIfTrue="1" operator="greaterThan">
      <formula>0</formula>
    </cfRule>
  </conditionalFormatting>
  <conditionalFormatting sqref="P57:Q57">
    <cfRule type="cellIs" dxfId="53418" priority="1593" stopIfTrue="1" operator="lessThan">
      <formula>0</formula>
    </cfRule>
    <cfRule type="cellIs" dxfId="53417" priority="1594" stopIfTrue="1" operator="greaterThan">
      <formula>0</formula>
    </cfRule>
  </conditionalFormatting>
  <conditionalFormatting sqref="P57:Q57">
    <cfRule type="cellIs" dxfId="53416" priority="1591" stopIfTrue="1" operator="lessThan">
      <formula>0</formula>
    </cfRule>
    <cfRule type="cellIs" dxfId="53415" priority="1592" stopIfTrue="1" operator="greaterThan">
      <formula>0</formula>
    </cfRule>
  </conditionalFormatting>
  <conditionalFormatting sqref="P57:Q57">
    <cfRule type="cellIs" dxfId="53414" priority="1589" stopIfTrue="1" operator="lessThan">
      <formula>0</formula>
    </cfRule>
    <cfRule type="cellIs" dxfId="53413" priority="1590" stopIfTrue="1" operator="greaterThan">
      <formula>0</formula>
    </cfRule>
  </conditionalFormatting>
  <conditionalFormatting sqref="P57:Q57">
    <cfRule type="cellIs" dxfId="53412" priority="1587" stopIfTrue="1" operator="lessThan">
      <formula>0</formula>
    </cfRule>
    <cfRule type="cellIs" dxfId="53411" priority="1588" stopIfTrue="1" operator="greaterThan">
      <formula>0</formula>
    </cfRule>
  </conditionalFormatting>
  <conditionalFormatting sqref="P57:Q57">
    <cfRule type="cellIs" dxfId="53410" priority="1585" stopIfTrue="1" operator="lessThan">
      <formula>0</formula>
    </cfRule>
    <cfRule type="cellIs" dxfId="53409" priority="1586" stopIfTrue="1" operator="greaterThan">
      <formula>0</formula>
    </cfRule>
  </conditionalFormatting>
  <conditionalFormatting sqref="P57:Q57">
    <cfRule type="cellIs" dxfId="53408" priority="1583" stopIfTrue="1" operator="lessThan">
      <formula>0</formula>
    </cfRule>
    <cfRule type="cellIs" dxfId="53407" priority="1584" stopIfTrue="1" operator="greaterThan">
      <formula>0</formula>
    </cfRule>
  </conditionalFormatting>
  <conditionalFormatting sqref="P57:Q57">
    <cfRule type="cellIs" dxfId="53406" priority="1581" stopIfTrue="1" operator="lessThan">
      <formula>0</formula>
    </cfRule>
    <cfRule type="cellIs" dxfId="53405" priority="1582" stopIfTrue="1" operator="greaterThan">
      <formula>0</formula>
    </cfRule>
  </conditionalFormatting>
  <conditionalFormatting sqref="P57:Q57">
    <cfRule type="cellIs" dxfId="53404" priority="1579" stopIfTrue="1" operator="lessThan">
      <formula>0</formula>
    </cfRule>
    <cfRule type="cellIs" dxfId="53403" priority="1580" stopIfTrue="1" operator="greaterThan">
      <formula>0</formula>
    </cfRule>
  </conditionalFormatting>
  <conditionalFormatting sqref="P57:Q57">
    <cfRule type="cellIs" dxfId="53402" priority="1577" stopIfTrue="1" operator="lessThan">
      <formula>0</formula>
    </cfRule>
    <cfRule type="cellIs" dxfId="53401" priority="1578" stopIfTrue="1" operator="greaterThan">
      <formula>0</formula>
    </cfRule>
  </conditionalFormatting>
  <conditionalFormatting sqref="P57:Q57">
    <cfRule type="cellIs" dxfId="53400" priority="1575" stopIfTrue="1" operator="lessThan">
      <formula>0</formula>
    </cfRule>
    <cfRule type="cellIs" dxfId="53399" priority="1576" stopIfTrue="1" operator="greaterThan">
      <formula>0</formula>
    </cfRule>
  </conditionalFormatting>
  <conditionalFormatting sqref="P57:Q57">
    <cfRule type="cellIs" dxfId="53398" priority="1573" stopIfTrue="1" operator="lessThan">
      <formula>0</formula>
    </cfRule>
    <cfRule type="cellIs" dxfId="53397" priority="1574" stopIfTrue="1" operator="greaterThan">
      <formula>0</formula>
    </cfRule>
  </conditionalFormatting>
  <conditionalFormatting sqref="P57:Q57">
    <cfRule type="cellIs" dxfId="53396" priority="1571" stopIfTrue="1" operator="lessThan">
      <formula>0</formula>
    </cfRule>
    <cfRule type="cellIs" dxfId="53395" priority="1572" stopIfTrue="1" operator="greaterThan">
      <formula>0</formula>
    </cfRule>
  </conditionalFormatting>
  <conditionalFormatting sqref="P57:Q57">
    <cfRule type="cellIs" dxfId="53394" priority="1569" stopIfTrue="1" operator="lessThan">
      <formula>0</formula>
    </cfRule>
    <cfRule type="cellIs" dxfId="53393" priority="1570" stopIfTrue="1" operator="greaterThan">
      <formula>0</formula>
    </cfRule>
  </conditionalFormatting>
  <conditionalFormatting sqref="P57:Q57">
    <cfRule type="cellIs" dxfId="53392" priority="1567" stopIfTrue="1" operator="lessThan">
      <formula>0</formula>
    </cfRule>
    <cfRule type="cellIs" dxfId="53391" priority="1568" stopIfTrue="1" operator="greaterThan">
      <formula>0</formula>
    </cfRule>
  </conditionalFormatting>
  <conditionalFormatting sqref="P57:Q57">
    <cfRule type="cellIs" dxfId="53390" priority="1565" stopIfTrue="1" operator="lessThan">
      <formula>0</formula>
    </cfRule>
    <cfRule type="cellIs" dxfId="53389" priority="1566" stopIfTrue="1" operator="greaterThan">
      <formula>0</formula>
    </cfRule>
  </conditionalFormatting>
  <conditionalFormatting sqref="P57:Q57">
    <cfRule type="cellIs" dxfId="53388" priority="1563" stopIfTrue="1" operator="lessThan">
      <formula>0</formula>
    </cfRule>
    <cfRule type="cellIs" dxfId="53387" priority="1564" stopIfTrue="1" operator="greaterThan">
      <formula>0</formula>
    </cfRule>
  </conditionalFormatting>
  <conditionalFormatting sqref="P57:Q57">
    <cfRule type="cellIs" dxfId="53386" priority="1561" stopIfTrue="1" operator="lessThan">
      <formula>0</formula>
    </cfRule>
    <cfRule type="cellIs" dxfId="53385" priority="1562" stopIfTrue="1" operator="greaterThan">
      <formula>0</formula>
    </cfRule>
  </conditionalFormatting>
  <conditionalFormatting sqref="P57:Q57">
    <cfRule type="cellIs" dxfId="53384" priority="1559" stopIfTrue="1" operator="lessThan">
      <formula>0</formula>
    </cfRule>
    <cfRule type="cellIs" dxfId="53383" priority="1560" stopIfTrue="1" operator="greaterThan">
      <formula>0</formula>
    </cfRule>
  </conditionalFormatting>
  <conditionalFormatting sqref="P57:Q57">
    <cfRule type="cellIs" dxfId="53382" priority="1557" stopIfTrue="1" operator="lessThan">
      <formula>0</formula>
    </cfRule>
    <cfRule type="cellIs" dxfId="53381" priority="1558" stopIfTrue="1" operator="greaterThan">
      <formula>0</formula>
    </cfRule>
  </conditionalFormatting>
  <conditionalFormatting sqref="P57:Q57">
    <cfRule type="cellIs" dxfId="53380" priority="1555" stopIfTrue="1" operator="lessThan">
      <formula>0</formula>
    </cfRule>
    <cfRule type="cellIs" dxfId="53379" priority="1556" stopIfTrue="1" operator="greaterThan">
      <formula>0</formula>
    </cfRule>
  </conditionalFormatting>
  <conditionalFormatting sqref="P57:Q57">
    <cfRule type="cellIs" dxfId="53378" priority="1553" stopIfTrue="1" operator="lessThan">
      <formula>0</formula>
    </cfRule>
    <cfRule type="cellIs" dxfId="53377" priority="1554" stopIfTrue="1" operator="greaterThan">
      <formula>0</formula>
    </cfRule>
  </conditionalFormatting>
  <conditionalFormatting sqref="P57:Q57">
    <cfRule type="cellIs" dxfId="53376" priority="1551" stopIfTrue="1" operator="lessThan">
      <formula>0</formula>
    </cfRule>
    <cfRule type="cellIs" dxfId="53375" priority="1552" stopIfTrue="1" operator="greaterThan">
      <formula>0</formula>
    </cfRule>
  </conditionalFormatting>
  <conditionalFormatting sqref="P57:Q57">
    <cfRule type="cellIs" dxfId="53374" priority="1549" stopIfTrue="1" operator="lessThan">
      <formula>0</formula>
    </cfRule>
    <cfRule type="cellIs" dxfId="53373" priority="1550" stopIfTrue="1" operator="greaterThan">
      <formula>0</formula>
    </cfRule>
  </conditionalFormatting>
  <conditionalFormatting sqref="P57:Q57">
    <cfRule type="cellIs" dxfId="53372" priority="1547" stopIfTrue="1" operator="lessThan">
      <formula>0</formula>
    </cfRule>
    <cfRule type="cellIs" dxfId="53371" priority="1548" stopIfTrue="1" operator="greaterThan">
      <formula>0</formula>
    </cfRule>
  </conditionalFormatting>
  <conditionalFormatting sqref="P57:Q57">
    <cfRule type="cellIs" dxfId="53370" priority="1545" stopIfTrue="1" operator="lessThan">
      <formula>0</formula>
    </cfRule>
    <cfRule type="cellIs" dxfId="53369" priority="1546" stopIfTrue="1" operator="greaterThan">
      <formula>0</formula>
    </cfRule>
  </conditionalFormatting>
  <conditionalFormatting sqref="P57:Q57">
    <cfRule type="cellIs" dxfId="53368" priority="1543" stopIfTrue="1" operator="lessThan">
      <formula>0</formula>
    </cfRule>
    <cfRule type="cellIs" dxfId="53367" priority="1544" stopIfTrue="1" operator="greaterThan">
      <formula>0</formula>
    </cfRule>
  </conditionalFormatting>
  <conditionalFormatting sqref="P57:Q57">
    <cfRule type="cellIs" dxfId="53366" priority="1541" stopIfTrue="1" operator="lessThan">
      <formula>0</formula>
    </cfRule>
    <cfRule type="cellIs" dxfId="53365" priority="1542" stopIfTrue="1" operator="greaterThan">
      <formula>0</formula>
    </cfRule>
  </conditionalFormatting>
  <conditionalFormatting sqref="P57:Q57">
    <cfRule type="cellIs" dxfId="53364" priority="1539" stopIfTrue="1" operator="lessThan">
      <formula>0</formula>
    </cfRule>
    <cfRule type="cellIs" dxfId="53363" priority="1540" stopIfTrue="1" operator="greaterThan">
      <formula>0</formula>
    </cfRule>
  </conditionalFormatting>
  <conditionalFormatting sqref="P57:Q57">
    <cfRule type="cellIs" dxfId="53362" priority="1537" stopIfTrue="1" operator="lessThan">
      <formula>0</formula>
    </cfRule>
    <cfRule type="cellIs" dxfId="53361" priority="1538" stopIfTrue="1" operator="greaterThan">
      <formula>0</formula>
    </cfRule>
  </conditionalFormatting>
  <conditionalFormatting sqref="P57:Q57">
    <cfRule type="cellIs" dxfId="53360" priority="1535" stopIfTrue="1" operator="lessThan">
      <formula>0</formula>
    </cfRule>
    <cfRule type="cellIs" dxfId="53359" priority="1536" stopIfTrue="1" operator="greaterThan">
      <formula>0</formula>
    </cfRule>
  </conditionalFormatting>
  <conditionalFormatting sqref="P57:Q57">
    <cfRule type="cellIs" dxfId="53358" priority="1533" stopIfTrue="1" operator="lessThan">
      <formula>0</formula>
    </cfRule>
    <cfRule type="cellIs" dxfId="53357" priority="1534" stopIfTrue="1" operator="greaterThan">
      <formula>0</formula>
    </cfRule>
  </conditionalFormatting>
  <conditionalFormatting sqref="P57:Q57">
    <cfRule type="cellIs" dxfId="53356" priority="1531" stopIfTrue="1" operator="lessThan">
      <formula>0</formula>
    </cfRule>
    <cfRule type="cellIs" dxfId="53355" priority="1532" stopIfTrue="1" operator="greaterThan">
      <formula>0</formula>
    </cfRule>
  </conditionalFormatting>
  <conditionalFormatting sqref="P57:Q57">
    <cfRule type="cellIs" dxfId="53354" priority="1529" stopIfTrue="1" operator="lessThan">
      <formula>0</formula>
    </cfRule>
    <cfRule type="cellIs" dxfId="53353" priority="1530" stopIfTrue="1" operator="greaterThan">
      <formula>0</formula>
    </cfRule>
  </conditionalFormatting>
  <conditionalFormatting sqref="P57:Q57">
    <cfRule type="cellIs" dxfId="53352" priority="1527" stopIfTrue="1" operator="lessThan">
      <formula>0</formula>
    </cfRule>
    <cfRule type="cellIs" dxfId="53351" priority="1528" stopIfTrue="1" operator="greaterThan">
      <formula>0</formula>
    </cfRule>
  </conditionalFormatting>
  <conditionalFormatting sqref="P59:Q59">
    <cfRule type="cellIs" dxfId="53350" priority="1525" stopIfTrue="1" operator="lessThan">
      <formula>0</formula>
    </cfRule>
    <cfRule type="cellIs" dxfId="53349" priority="1526" stopIfTrue="1" operator="greaterThan">
      <formula>0</formula>
    </cfRule>
  </conditionalFormatting>
  <conditionalFormatting sqref="P59:Q59">
    <cfRule type="cellIs" dxfId="53348" priority="1523" stopIfTrue="1" operator="lessThan">
      <formula>0</formula>
    </cfRule>
    <cfRule type="cellIs" dxfId="53347" priority="1524" stopIfTrue="1" operator="greaterThan">
      <formula>0</formula>
    </cfRule>
  </conditionalFormatting>
  <conditionalFormatting sqref="P59:Q59">
    <cfRule type="cellIs" dxfId="53346" priority="1521" stopIfTrue="1" operator="lessThan">
      <formula>0</formula>
    </cfRule>
    <cfRule type="cellIs" dxfId="53345" priority="1522" stopIfTrue="1" operator="greaterThan">
      <formula>0</formula>
    </cfRule>
  </conditionalFormatting>
  <conditionalFormatting sqref="P59:Q59">
    <cfRule type="cellIs" dxfId="53344" priority="1519" stopIfTrue="1" operator="lessThan">
      <formula>0</formula>
    </cfRule>
    <cfRule type="cellIs" dxfId="53343" priority="1520" stopIfTrue="1" operator="greaterThan">
      <formula>0</formula>
    </cfRule>
  </conditionalFormatting>
  <conditionalFormatting sqref="P59:Q59">
    <cfRule type="cellIs" dxfId="53342" priority="1517" stopIfTrue="1" operator="lessThan">
      <formula>0</formula>
    </cfRule>
    <cfRule type="cellIs" dxfId="53341" priority="1518" stopIfTrue="1" operator="greaterThan">
      <formula>0</formula>
    </cfRule>
  </conditionalFormatting>
  <conditionalFormatting sqref="P59:Q59">
    <cfRule type="cellIs" dxfId="53340" priority="1515" stopIfTrue="1" operator="lessThan">
      <formula>0</formula>
    </cfRule>
    <cfRule type="cellIs" dxfId="53339" priority="1516" stopIfTrue="1" operator="greaterThan">
      <formula>0</formula>
    </cfRule>
  </conditionalFormatting>
  <conditionalFormatting sqref="P59:Q59">
    <cfRule type="cellIs" dxfId="53338" priority="1513" stopIfTrue="1" operator="lessThan">
      <formula>0</formula>
    </cfRule>
    <cfRule type="cellIs" dxfId="53337" priority="1514" stopIfTrue="1" operator="greaterThan">
      <formula>0</formula>
    </cfRule>
  </conditionalFormatting>
  <conditionalFormatting sqref="P59:Q59">
    <cfRule type="cellIs" dxfId="53336" priority="1511" stopIfTrue="1" operator="lessThan">
      <formula>0</formula>
    </cfRule>
    <cfRule type="cellIs" dxfId="53335" priority="1512" stopIfTrue="1" operator="greaterThan">
      <formula>0</formula>
    </cfRule>
  </conditionalFormatting>
  <conditionalFormatting sqref="P59:Q59">
    <cfRule type="cellIs" dxfId="53334" priority="1509" stopIfTrue="1" operator="lessThan">
      <formula>0</formula>
    </cfRule>
    <cfRule type="cellIs" dxfId="53333" priority="1510" stopIfTrue="1" operator="greaterThan">
      <formula>0</formula>
    </cfRule>
  </conditionalFormatting>
  <conditionalFormatting sqref="P59:Q59">
    <cfRule type="cellIs" dxfId="53332" priority="1507" stopIfTrue="1" operator="lessThan">
      <formula>0</formula>
    </cfRule>
    <cfRule type="cellIs" dxfId="53331" priority="1508" stopIfTrue="1" operator="greaterThan">
      <formula>0</formula>
    </cfRule>
  </conditionalFormatting>
  <conditionalFormatting sqref="P59:Q59">
    <cfRule type="cellIs" dxfId="53330" priority="1505" stopIfTrue="1" operator="lessThan">
      <formula>0</formula>
    </cfRule>
    <cfRule type="cellIs" dxfId="53329" priority="1506" stopIfTrue="1" operator="greaterThan">
      <formula>0</formula>
    </cfRule>
  </conditionalFormatting>
  <conditionalFormatting sqref="P59:Q59">
    <cfRule type="cellIs" dxfId="53328" priority="1503" stopIfTrue="1" operator="lessThan">
      <formula>0</formula>
    </cfRule>
    <cfRule type="cellIs" dxfId="53327" priority="1504" stopIfTrue="1" operator="greaterThan">
      <formula>0</formula>
    </cfRule>
  </conditionalFormatting>
  <conditionalFormatting sqref="P59:Q59">
    <cfRule type="cellIs" dxfId="53326" priority="1501" stopIfTrue="1" operator="lessThan">
      <formula>0</formula>
    </cfRule>
    <cfRule type="cellIs" dxfId="53325" priority="1502" stopIfTrue="1" operator="greaterThan">
      <formula>0</formula>
    </cfRule>
  </conditionalFormatting>
  <conditionalFormatting sqref="P59:Q59">
    <cfRule type="cellIs" dxfId="53324" priority="1499" stopIfTrue="1" operator="lessThan">
      <formula>0</formula>
    </cfRule>
    <cfRule type="cellIs" dxfId="53323" priority="1500" stopIfTrue="1" operator="greaterThan">
      <formula>0</formula>
    </cfRule>
  </conditionalFormatting>
  <conditionalFormatting sqref="P59:Q59">
    <cfRule type="cellIs" dxfId="53322" priority="1497" stopIfTrue="1" operator="lessThan">
      <formula>0</formula>
    </cfRule>
    <cfRule type="cellIs" dxfId="53321" priority="1498" stopIfTrue="1" operator="greaterThan">
      <formula>0</formula>
    </cfRule>
  </conditionalFormatting>
  <conditionalFormatting sqref="P59:Q59">
    <cfRule type="cellIs" dxfId="53320" priority="1495" stopIfTrue="1" operator="lessThan">
      <formula>0</formula>
    </cfRule>
    <cfRule type="cellIs" dxfId="53319" priority="1496" stopIfTrue="1" operator="greaterThan">
      <formula>0</formula>
    </cfRule>
  </conditionalFormatting>
  <conditionalFormatting sqref="P59:Q59">
    <cfRule type="cellIs" dxfId="53318" priority="1493" stopIfTrue="1" operator="lessThan">
      <formula>0</formula>
    </cfRule>
    <cfRule type="cellIs" dxfId="53317" priority="1494" stopIfTrue="1" operator="greaterThan">
      <formula>0</formula>
    </cfRule>
  </conditionalFormatting>
  <conditionalFormatting sqref="P59:Q59">
    <cfRule type="cellIs" dxfId="53316" priority="1491" stopIfTrue="1" operator="lessThan">
      <formula>0</formula>
    </cfRule>
    <cfRule type="cellIs" dxfId="53315" priority="1492" stopIfTrue="1" operator="greaterThan">
      <formula>0</formula>
    </cfRule>
  </conditionalFormatting>
  <conditionalFormatting sqref="P59:Q59">
    <cfRule type="cellIs" dxfId="53314" priority="1489" stopIfTrue="1" operator="lessThan">
      <formula>0</formula>
    </cfRule>
    <cfRule type="cellIs" dxfId="53313" priority="1490" stopIfTrue="1" operator="greaterThan">
      <formula>0</formula>
    </cfRule>
  </conditionalFormatting>
  <conditionalFormatting sqref="P59:Q59">
    <cfRule type="cellIs" dxfId="53312" priority="1487" stopIfTrue="1" operator="lessThan">
      <formula>0</formula>
    </cfRule>
    <cfRule type="cellIs" dxfId="53311" priority="1488" stopIfTrue="1" operator="greaterThan">
      <formula>0</formula>
    </cfRule>
  </conditionalFormatting>
  <conditionalFormatting sqref="P59:Q59">
    <cfRule type="cellIs" dxfId="53310" priority="1485" stopIfTrue="1" operator="lessThan">
      <formula>0</formula>
    </cfRule>
    <cfRule type="cellIs" dxfId="53309" priority="1486" stopIfTrue="1" operator="greaterThan">
      <formula>0</formula>
    </cfRule>
  </conditionalFormatting>
  <conditionalFormatting sqref="P59:Q59">
    <cfRule type="cellIs" dxfId="53308" priority="1483" stopIfTrue="1" operator="lessThan">
      <formula>0</formula>
    </cfRule>
    <cfRule type="cellIs" dxfId="53307" priority="1484" stopIfTrue="1" operator="greaterThan">
      <formula>0</formula>
    </cfRule>
  </conditionalFormatting>
  <conditionalFormatting sqref="P59:Q59">
    <cfRule type="cellIs" dxfId="53306" priority="1481" stopIfTrue="1" operator="lessThan">
      <formula>0</formula>
    </cfRule>
    <cfRule type="cellIs" dxfId="53305" priority="1482" stopIfTrue="1" operator="greaterThan">
      <formula>0</formula>
    </cfRule>
  </conditionalFormatting>
  <conditionalFormatting sqref="P59:Q59">
    <cfRule type="cellIs" dxfId="53304" priority="1479" stopIfTrue="1" operator="lessThan">
      <formula>0</formula>
    </cfRule>
    <cfRule type="cellIs" dxfId="53303" priority="1480" stopIfTrue="1" operator="greaterThan">
      <formula>0</formula>
    </cfRule>
  </conditionalFormatting>
  <conditionalFormatting sqref="P59:Q59">
    <cfRule type="cellIs" dxfId="53302" priority="1477" stopIfTrue="1" operator="lessThan">
      <formula>0</formula>
    </cfRule>
    <cfRule type="cellIs" dxfId="53301" priority="1478" stopIfTrue="1" operator="greaterThan">
      <formula>0</formula>
    </cfRule>
  </conditionalFormatting>
  <conditionalFormatting sqref="P59:Q59">
    <cfRule type="cellIs" dxfId="53300" priority="1475" stopIfTrue="1" operator="lessThan">
      <formula>0</formula>
    </cfRule>
    <cfRule type="cellIs" dxfId="53299" priority="1476" stopIfTrue="1" operator="greaterThan">
      <formula>0</formula>
    </cfRule>
  </conditionalFormatting>
  <conditionalFormatting sqref="P59:Q59">
    <cfRule type="cellIs" dxfId="53298" priority="1473" stopIfTrue="1" operator="lessThan">
      <formula>0</formula>
    </cfRule>
    <cfRule type="cellIs" dxfId="53297" priority="1474" stopIfTrue="1" operator="greaterThan">
      <formula>0</formula>
    </cfRule>
  </conditionalFormatting>
  <conditionalFormatting sqref="P59:Q59">
    <cfRule type="cellIs" dxfId="53296" priority="1471" stopIfTrue="1" operator="lessThan">
      <formula>0</formula>
    </cfRule>
    <cfRule type="cellIs" dxfId="53295" priority="1472" stopIfTrue="1" operator="greaterThan">
      <formula>0</formula>
    </cfRule>
  </conditionalFormatting>
  <conditionalFormatting sqref="P59:Q59">
    <cfRule type="cellIs" dxfId="53294" priority="1469" stopIfTrue="1" operator="lessThan">
      <formula>0</formula>
    </cfRule>
    <cfRule type="cellIs" dxfId="53293" priority="1470" stopIfTrue="1" operator="greaterThan">
      <formula>0</formula>
    </cfRule>
  </conditionalFormatting>
  <conditionalFormatting sqref="P59:Q59">
    <cfRule type="cellIs" dxfId="53292" priority="1467" stopIfTrue="1" operator="lessThan">
      <formula>0</formula>
    </cfRule>
    <cfRule type="cellIs" dxfId="53291" priority="1468" stopIfTrue="1" operator="greaterThan">
      <formula>0</formula>
    </cfRule>
  </conditionalFormatting>
  <conditionalFormatting sqref="P59:Q59">
    <cfRule type="cellIs" dxfId="53290" priority="1465" stopIfTrue="1" operator="lessThan">
      <formula>0</formula>
    </cfRule>
    <cfRule type="cellIs" dxfId="53289" priority="1466" stopIfTrue="1" operator="greaterThan">
      <formula>0</formula>
    </cfRule>
  </conditionalFormatting>
  <conditionalFormatting sqref="P59:Q59">
    <cfRule type="cellIs" dxfId="53288" priority="1463" stopIfTrue="1" operator="lessThan">
      <formula>0</formula>
    </cfRule>
    <cfRule type="cellIs" dxfId="53287" priority="1464" stopIfTrue="1" operator="greaterThan">
      <formula>0</formula>
    </cfRule>
  </conditionalFormatting>
  <conditionalFormatting sqref="P59:Q59">
    <cfRule type="cellIs" dxfId="53286" priority="1461" stopIfTrue="1" operator="lessThan">
      <formula>0</formula>
    </cfRule>
    <cfRule type="cellIs" dxfId="53285" priority="1462" stopIfTrue="1" operator="greaterThan">
      <formula>0</formula>
    </cfRule>
  </conditionalFormatting>
  <conditionalFormatting sqref="P59:Q59">
    <cfRule type="cellIs" dxfId="53284" priority="1459" stopIfTrue="1" operator="lessThan">
      <formula>0</formula>
    </cfRule>
    <cfRule type="cellIs" dxfId="53283" priority="1460" stopIfTrue="1" operator="greaterThan">
      <formula>0</formula>
    </cfRule>
  </conditionalFormatting>
  <conditionalFormatting sqref="P59:Q59">
    <cfRule type="cellIs" dxfId="53282" priority="1457" stopIfTrue="1" operator="lessThan">
      <formula>0</formula>
    </cfRule>
    <cfRule type="cellIs" dxfId="53281" priority="1458" stopIfTrue="1" operator="greaterThan">
      <formula>0</formula>
    </cfRule>
  </conditionalFormatting>
  <conditionalFormatting sqref="P59:Q59">
    <cfRule type="cellIs" dxfId="53280" priority="1455" stopIfTrue="1" operator="lessThan">
      <formula>0</formula>
    </cfRule>
    <cfRule type="cellIs" dxfId="53279" priority="1456" stopIfTrue="1" operator="greaterThan">
      <formula>0</formula>
    </cfRule>
  </conditionalFormatting>
  <conditionalFormatting sqref="P59:Q59">
    <cfRule type="cellIs" dxfId="53278" priority="1453" stopIfTrue="1" operator="lessThan">
      <formula>0</formula>
    </cfRule>
    <cfRule type="cellIs" dxfId="53277" priority="1454" stopIfTrue="1" operator="greaterThan">
      <formula>0</formula>
    </cfRule>
  </conditionalFormatting>
  <conditionalFormatting sqref="P59:Q59">
    <cfRule type="cellIs" dxfId="53276" priority="1451" stopIfTrue="1" operator="lessThan">
      <formula>0</formula>
    </cfRule>
    <cfRule type="cellIs" dxfId="53275" priority="1452" stopIfTrue="1" operator="greaterThan">
      <formula>0</formula>
    </cfRule>
  </conditionalFormatting>
  <conditionalFormatting sqref="P59:Q59">
    <cfRule type="cellIs" dxfId="53274" priority="1449" stopIfTrue="1" operator="lessThan">
      <formula>0</formula>
    </cfRule>
    <cfRule type="cellIs" dxfId="53273" priority="1450" stopIfTrue="1" operator="greaterThan">
      <formula>0</formula>
    </cfRule>
  </conditionalFormatting>
  <conditionalFormatting sqref="P59:Q59">
    <cfRule type="cellIs" dxfId="53272" priority="1447" stopIfTrue="1" operator="lessThan">
      <formula>0</formula>
    </cfRule>
    <cfRule type="cellIs" dxfId="53271" priority="1448" stopIfTrue="1" operator="greaterThan">
      <formula>0</formula>
    </cfRule>
  </conditionalFormatting>
  <conditionalFormatting sqref="P59:Q59">
    <cfRule type="cellIs" dxfId="53270" priority="1445" stopIfTrue="1" operator="lessThan">
      <formula>0</formula>
    </cfRule>
    <cfRule type="cellIs" dxfId="53269" priority="1446" stopIfTrue="1" operator="greaterThan">
      <formula>0</formula>
    </cfRule>
  </conditionalFormatting>
  <conditionalFormatting sqref="P59:Q59">
    <cfRule type="cellIs" dxfId="53268" priority="1443" stopIfTrue="1" operator="lessThan">
      <formula>0</formula>
    </cfRule>
    <cfRule type="cellIs" dxfId="53267" priority="1444" stopIfTrue="1" operator="greaterThan">
      <formula>0</formula>
    </cfRule>
  </conditionalFormatting>
  <conditionalFormatting sqref="P61:Q61">
    <cfRule type="cellIs" dxfId="53266" priority="1441" stopIfTrue="1" operator="lessThan">
      <formula>0</formula>
    </cfRule>
    <cfRule type="cellIs" dxfId="53265" priority="1442" stopIfTrue="1" operator="greaterThan">
      <formula>0</formula>
    </cfRule>
  </conditionalFormatting>
  <conditionalFormatting sqref="P61:Q61">
    <cfRule type="cellIs" dxfId="53264" priority="1439" stopIfTrue="1" operator="lessThan">
      <formula>0</formula>
    </cfRule>
    <cfRule type="cellIs" dxfId="53263" priority="1440" stopIfTrue="1" operator="greaterThan">
      <formula>0</formula>
    </cfRule>
  </conditionalFormatting>
  <conditionalFormatting sqref="P61:Q61">
    <cfRule type="cellIs" dxfId="53262" priority="1437" stopIfTrue="1" operator="lessThan">
      <formula>0</formula>
    </cfRule>
    <cfRule type="cellIs" dxfId="53261" priority="1438" stopIfTrue="1" operator="greaterThan">
      <formula>0</formula>
    </cfRule>
  </conditionalFormatting>
  <conditionalFormatting sqref="P61:Q61">
    <cfRule type="cellIs" dxfId="53260" priority="1435" stopIfTrue="1" operator="lessThan">
      <formula>0</formula>
    </cfRule>
    <cfRule type="cellIs" dxfId="53259" priority="1436" stopIfTrue="1" operator="greaterThan">
      <formula>0</formula>
    </cfRule>
  </conditionalFormatting>
  <conditionalFormatting sqref="P61:Q61">
    <cfRule type="cellIs" dxfId="53258" priority="1433" stopIfTrue="1" operator="lessThan">
      <formula>0</formula>
    </cfRule>
    <cfRule type="cellIs" dxfId="53257" priority="1434" stopIfTrue="1" operator="greaterThan">
      <formula>0</formula>
    </cfRule>
  </conditionalFormatting>
  <conditionalFormatting sqref="P61:Q61">
    <cfRule type="cellIs" dxfId="53256" priority="1431" stopIfTrue="1" operator="lessThan">
      <formula>0</formula>
    </cfRule>
    <cfRule type="cellIs" dxfId="53255" priority="1432" stopIfTrue="1" operator="greaterThan">
      <formula>0</formula>
    </cfRule>
  </conditionalFormatting>
  <conditionalFormatting sqref="P61:Q61">
    <cfRule type="cellIs" dxfId="53254" priority="1429" stopIfTrue="1" operator="lessThan">
      <formula>0</formula>
    </cfRule>
    <cfRule type="cellIs" dxfId="53253" priority="1430" stopIfTrue="1" operator="greaterThan">
      <formula>0</formula>
    </cfRule>
  </conditionalFormatting>
  <conditionalFormatting sqref="P61:Q61">
    <cfRule type="cellIs" dxfId="53252" priority="1427" stopIfTrue="1" operator="lessThan">
      <formula>0</formula>
    </cfRule>
    <cfRule type="cellIs" dxfId="53251" priority="1428" stopIfTrue="1" operator="greaterThan">
      <formula>0</formula>
    </cfRule>
  </conditionalFormatting>
  <conditionalFormatting sqref="P61:Q61">
    <cfRule type="cellIs" dxfId="53250" priority="1425" stopIfTrue="1" operator="lessThan">
      <formula>0</formula>
    </cfRule>
    <cfRule type="cellIs" dxfId="53249" priority="1426" stopIfTrue="1" operator="greaterThan">
      <formula>0</formula>
    </cfRule>
  </conditionalFormatting>
  <conditionalFormatting sqref="P61:Q61">
    <cfRule type="cellIs" dxfId="53248" priority="1423" stopIfTrue="1" operator="lessThan">
      <formula>0</formula>
    </cfRule>
    <cfRule type="cellIs" dxfId="53247" priority="1424" stopIfTrue="1" operator="greaterThan">
      <formula>0</formula>
    </cfRule>
  </conditionalFormatting>
  <conditionalFormatting sqref="P61:Q61">
    <cfRule type="cellIs" dxfId="53246" priority="1421" stopIfTrue="1" operator="lessThan">
      <formula>0</formula>
    </cfRule>
    <cfRule type="cellIs" dxfId="53245" priority="1422" stopIfTrue="1" operator="greaterThan">
      <formula>0</formula>
    </cfRule>
  </conditionalFormatting>
  <conditionalFormatting sqref="P61:Q61">
    <cfRule type="cellIs" dxfId="53244" priority="1419" stopIfTrue="1" operator="lessThan">
      <formula>0</formula>
    </cfRule>
    <cfRule type="cellIs" dxfId="53243" priority="1420" stopIfTrue="1" operator="greaterThan">
      <formula>0</formula>
    </cfRule>
  </conditionalFormatting>
  <conditionalFormatting sqref="P61:Q61">
    <cfRule type="cellIs" dxfId="53242" priority="1417" stopIfTrue="1" operator="lessThan">
      <formula>0</formula>
    </cfRule>
    <cfRule type="cellIs" dxfId="53241" priority="1418" stopIfTrue="1" operator="greaterThan">
      <formula>0</formula>
    </cfRule>
  </conditionalFormatting>
  <conditionalFormatting sqref="P61:Q61">
    <cfRule type="cellIs" dxfId="53240" priority="1415" stopIfTrue="1" operator="lessThan">
      <formula>0</formula>
    </cfRule>
    <cfRule type="cellIs" dxfId="53239" priority="1416" stopIfTrue="1" operator="greaterThan">
      <formula>0</formula>
    </cfRule>
  </conditionalFormatting>
  <conditionalFormatting sqref="P61:Q61">
    <cfRule type="cellIs" dxfId="53238" priority="1413" stopIfTrue="1" operator="lessThan">
      <formula>0</formula>
    </cfRule>
    <cfRule type="cellIs" dxfId="53237" priority="1414" stopIfTrue="1" operator="greaterThan">
      <formula>0</formula>
    </cfRule>
  </conditionalFormatting>
  <conditionalFormatting sqref="P61:Q61">
    <cfRule type="cellIs" dxfId="53236" priority="1411" stopIfTrue="1" operator="lessThan">
      <formula>0</formula>
    </cfRule>
    <cfRule type="cellIs" dxfId="53235" priority="1412" stopIfTrue="1" operator="greaterThan">
      <formula>0</formula>
    </cfRule>
  </conditionalFormatting>
  <conditionalFormatting sqref="P61:Q61">
    <cfRule type="cellIs" dxfId="53234" priority="1409" stopIfTrue="1" operator="lessThan">
      <formula>0</formula>
    </cfRule>
    <cfRule type="cellIs" dxfId="53233" priority="1410" stopIfTrue="1" operator="greaterThan">
      <formula>0</formula>
    </cfRule>
  </conditionalFormatting>
  <conditionalFormatting sqref="P61:Q61">
    <cfRule type="cellIs" dxfId="53232" priority="1407" stopIfTrue="1" operator="lessThan">
      <formula>0</formula>
    </cfRule>
    <cfRule type="cellIs" dxfId="53231" priority="1408" stopIfTrue="1" operator="greaterThan">
      <formula>0</formula>
    </cfRule>
  </conditionalFormatting>
  <conditionalFormatting sqref="P61:Q61">
    <cfRule type="cellIs" dxfId="53230" priority="1405" stopIfTrue="1" operator="lessThan">
      <formula>0</formula>
    </cfRule>
    <cfRule type="cellIs" dxfId="53229" priority="1406" stopIfTrue="1" operator="greaterThan">
      <formula>0</formula>
    </cfRule>
  </conditionalFormatting>
  <conditionalFormatting sqref="P61:Q61">
    <cfRule type="cellIs" dxfId="53228" priority="1403" stopIfTrue="1" operator="lessThan">
      <formula>0</formula>
    </cfRule>
    <cfRule type="cellIs" dxfId="53227" priority="1404" stopIfTrue="1" operator="greaterThan">
      <formula>0</formula>
    </cfRule>
  </conditionalFormatting>
  <conditionalFormatting sqref="P61:Q61">
    <cfRule type="cellIs" dxfId="53226" priority="1401" stopIfTrue="1" operator="lessThan">
      <formula>0</formula>
    </cfRule>
    <cfRule type="cellIs" dxfId="53225" priority="1402" stopIfTrue="1" operator="greaterThan">
      <formula>0</formula>
    </cfRule>
  </conditionalFormatting>
  <conditionalFormatting sqref="P61:Q61">
    <cfRule type="cellIs" dxfId="53224" priority="1399" stopIfTrue="1" operator="lessThan">
      <formula>0</formula>
    </cfRule>
    <cfRule type="cellIs" dxfId="53223" priority="1400" stopIfTrue="1" operator="greaterThan">
      <formula>0</formula>
    </cfRule>
  </conditionalFormatting>
  <conditionalFormatting sqref="P61:Q61">
    <cfRule type="cellIs" dxfId="53222" priority="1397" stopIfTrue="1" operator="lessThan">
      <formula>0</formula>
    </cfRule>
    <cfRule type="cellIs" dxfId="53221" priority="1398" stopIfTrue="1" operator="greaterThan">
      <formula>0</formula>
    </cfRule>
  </conditionalFormatting>
  <conditionalFormatting sqref="P61:Q61">
    <cfRule type="cellIs" dxfId="53220" priority="1395" stopIfTrue="1" operator="lessThan">
      <formula>0</formula>
    </cfRule>
    <cfRule type="cellIs" dxfId="53219" priority="1396" stopIfTrue="1" operator="greaterThan">
      <formula>0</formula>
    </cfRule>
  </conditionalFormatting>
  <conditionalFormatting sqref="P61:Q61">
    <cfRule type="cellIs" dxfId="53218" priority="1393" stopIfTrue="1" operator="lessThan">
      <formula>0</formula>
    </cfRule>
    <cfRule type="cellIs" dxfId="53217" priority="1394" stopIfTrue="1" operator="greaterThan">
      <formula>0</formula>
    </cfRule>
  </conditionalFormatting>
  <conditionalFormatting sqref="P61:Q61">
    <cfRule type="cellIs" dxfId="53216" priority="1391" stopIfTrue="1" operator="lessThan">
      <formula>0</formula>
    </cfRule>
    <cfRule type="cellIs" dxfId="53215" priority="1392" stopIfTrue="1" operator="greaterThan">
      <formula>0</formula>
    </cfRule>
  </conditionalFormatting>
  <conditionalFormatting sqref="P61:Q61">
    <cfRule type="cellIs" dxfId="53214" priority="1389" stopIfTrue="1" operator="lessThan">
      <formula>0</formula>
    </cfRule>
    <cfRule type="cellIs" dxfId="53213" priority="1390" stopIfTrue="1" operator="greaterThan">
      <formula>0</formula>
    </cfRule>
  </conditionalFormatting>
  <conditionalFormatting sqref="P61:Q61">
    <cfRule type="cellIs" dxfId="53212" priority="1387" stopIfTrue="1" operator="lessThan">
      <formula>0</formula>
    </cfRule>
    <cfRule type="cellIs" dxfId="53211" priority="1388" stopIfTrue="1" operator="greaterThan">
      <formula>0</formula>
    </cfRule>
  </conditionalFormatting>
  <conditionalFormatting sqref="P61:Q61">
    <cfRule type="cellIs" dxfId="53210" priority="1385" stopIfTrue="1" operator="lessThan">
      <formula>0</formula>
    </cfRule>
    <cfRule type="cellIs" dxfId="53209" priority="1386" stopIfTrue="1" operator="greaterThan">
      <formula>0</formula>
    </cfRule>
  </conditionalFormatting>
  <conditionalFormatting sqref="P61:Q61">
    <cfRule type="cellIs" dxfId="53208" priority="1383" stopIfTrue="1" operator="lessThan">
      <formula>0</formula>
    </cfRule>
    <cfRule type="cellIs" dxfId="53207" priority="1384" stopIfTrue="1" operator="greaterThan">
      <formula>0</formula>
    </cfRule>
  </conditionalFormatting>
  <conditionalFormatting sqref="P61:Q61">
    <cfRule type="cellIs" dxfId="53206" priority="1381" stopIfTrue="1" operator="lessThan">
      <formula>0</formula>
    </cfRule>
    <cfRule type="cellIs" dxfId="53205" priority="1382" stopIfTrue="1" operator="greaterThan">
      <formula>0</formula>
    </cfRule>
  </conditionalFormatting>
  <conditionalFormatting sqref="P61:Q61">
    <cfRule type="cellIs" dxfId="53204" priority="1379" stopIfTrue="1" operator="lessThan">
      <formula>0</formula>
    </cfRule>
    <cfRule type="cellIs" dxfId="53203" priority="1380" stopIfTrue="1" operator="greaterThan">
      <formula>0</formula>
    </cfRule>
  </conditionalFormatting>
  <conditionalFormatting sqref="P61:Q61">
    <cfRule type="cellIs" dxfId="53202" priority="1377" stopIfTrue="1" operator="lessThan">
      <formula>0</formula>
    </cfRule>
    <cfRule type="cellIs" dxfId="53201" priority="1378" stopIfTrue="1" operator="greaterThan">
      <formula>0</formula>
    </cfRule>
  </conditionalFormatting>
  <conditionalFormatting sqref="P61:Q61">
    <cfRule type="cellIs" dxfId="53200" priority="1375" stopIfTrue="1" operator="lessThan">
      <formula>0</formula>
    </cfRule>
    <cfRule type="cellIs" dxfId="53199" priority="1376" stopIfTrue="1" operator="greaterThan">
      <formula>0</formula>
    </cfRule>
  </conditionalFormatting>
  <conditionalFormatting sqref="P61:Q61">
    <cfRule type="cellIs" dxfId="53198" priority="1373" stopIfTrue="1" operator="lessThan">
      <formula>0</formula>
    </cfRule>
    <cfRule type="cellIs" dxfId="53197" priority="1374" stopIfTrue="1" operator="greaterThan">
      <formula>0</formula>
    </cfRule>
  </conditionalFormatting>
  <conditionalFormatting sqref="P61:Q61">
    <cfRule type="cellIs" dxfId="53196" priority="1371" stopIfTrue="1" operator="lessThan">
      <formula>0</formula>
    </cfRule>
    <cfRule type="cellIs" dxfId="53195" priority="1372" stopIfTrue="1" operator="greaterThan">
      <formula>0</formula>
    </cfRule>
  </conditionalFormatting>
  <conditionalFormatting sqref="P61:Q61">
    <cfRule type="cellIs" dxfId="53194" priority="1369" stopIfTrue="1" operator="lessThan">
      <formula>0</formula>
    </cfRule>
    <cfRule type="cellIs" dxfId="53193" priority="1370" stopIfTrue="1" operator="greaterThan">
      <formula>0</formula>
    </cfRule>
  </conditionalFormatting>
  <conditionalFormatting sqref="P61:Q61">
    <cfRule type="cellIs" dxfId="53192" priority="1367" stopIfTrue="1" operator="lessThan">
      <formula>0</formula>
    </cfRule>
    <cfRule type="cellIs" dxfId="53191" priority="1368" stopIfTrue="1" operator="greaterThan">
      <formula>0</formula>
    </cfRule>
  </conditionalFormatting>
  <conditionalFormatting sqref="P61:Q61">
    <cfRule type="cellIs" dxfId="53190" priority="1365" stopIfTrue="1" operator="lessThan">
      <formula>0</formula>
    </cfRule>
    <cfRule type="cellIs" dxfId="53189" priority="1366" stopIfTrue="1" operator="greaterThan">
      <formula>0</formula>
    </cfRule>
  </conditionalFormatting>
  <conditionalFormatting sqref="P61:Q61">
    <cfRule type="cellIs" dxfId="53188" priority="1363" stopIfTrue="1" operator="lessThan">
      <formula>0</formula>
    </cfRule>
    <cfRule type="cellIs" dxfId="53187" priority="1364" stopIfTrue="1" operator="greaterThan">
      <formula>0</formula>
    </cfRule>
  </conditionalFormatting>
  <conditionalFormatting sqref="P61:Q61">
    <cfRule type="cellIs" dxfId="53186" priority="1361" stopIfTrue="1" operator="lessThan">
      <formula>0</formula>
    </cfRule>
    <cfRule type="cellIs" dxfId="53185" priority="1362" stopIfTrue="1" operator="greaterThan">
      <formula>0</formula>
    </cfRule>
  </conditionalFormatting>
  <conditionalFormatting sqref="P61:Q61">
    <cfRule type="cellIs" dxfId="53184" priority="1359" stopIfTrue="1" operator="lessThan">
      <formula>0</formula>
    </cfRule>
    <cfRule type="cellIs" dxfId="53183" priority="1360" stopIfTrue="1" operator="greaterThan">
      <formula>0</formula>
    </cfRule>
  </conditionalFormatting>
  <conditionalFormatting sqref="P63:Q63">
    <cfRule type="cellIs" dxfId="53182" priority="1357" stopIfTrue="1" operator="lessThan">
      <formula>0</formula>
    </cfRule>
    <cfRule type="cellIs" dxfId="53181" priority="1358" stopIfTrue="1" operator="greaterThan">
      <formula>0</formula>
    </cfRule>
  </conditionalFormatting>
  <conditionalFormatting sqref="P63:Q63">
    <cfRule type="cellIs" dxfId="53180" priority="1355" stopIfTrue="1" operator="lessThan">
      <formula>0</formula>
    </cfRule>
    <cfRule type="cellIs" dxfId="53179" priority="1356" stopIfTrue="1" operator="greaterThan">
      <formula>0</formula>
    </cfRule>
  </conditionalFormatting>
  <conditionalFormatting sqref="P63:Q63">
    <cfRule type="cellIs" dxfId="53178" priority="1353" stopIfTrue="1" operator="lessThan">
      <formula>0</formula>
    </cfRule>
    <cfRule type="cellIs" dxfId="53177" priority="1354" stopIfTrue="1" operator="greaterThan">
      <formula>0</formula>
    </cfRule>
  </conditionalFormatting>
  <conditionalFormatting sqref="P63:Q63">
    <cfRule type="cellIs" dxfId="53176" priority="1351" stopIfTrue="1" operator="lessThan">
      <formula>0</formula>
    </cfRule>
    <cfRule type="cellIs" dxfId="53175" priority="1352" stopIfTrue="1" operator="greaterThan">
      <formula>0</formula>
    </cfRule>
  </conditionalFormatting>
  <conditionalFormatting sqref="P63:Q63">
    <cfRule type="cellIs" dxfId="53174" priority="1349" stopIfTrue="1" operator="lessThan">
      <formula>0</formula>
    </cfRule>
    <cfRule type="cellIs" dxfId="53173" priority="1350" stopIfTrue="1" operator="greaterThan">
      <formula>0</formula>
    </cfRule>
  </conditionalFormatting>
  <conditionalFormatting sqref="P63:Q63">
    <cfRule type="cellIs" dxfId="53172" priority="1347" stopIfTrue="1" operator="lessThan">
      <formula>0</formula>
    </cfRule>
    <cfRule type="cellIs" dxfId="53171" priority="1348" stopIfTrue="1" operator="greaterThan">
      <formula>0</formula>
    </cfRule>
  </conditionalFormatting>
  <conditionalFormatting sqref="P63:Q63">
    <cfRule type="cellIs" dxfId="53170" priority="1345" stopIfTrue="1" operator="lessThan">
      <formula>0</formula>
    </cfRule>
    <cfRule type="cellIs" dxfId="53169" priority="1346" stopIfTrue="1" operator="greaterThan">
      <formula>0</formula>
    </cfRule>
  </conditionalFormatting>
  <conditionalFormatting sqref="P63:Q63">
    <cfRule type="cellIs" dxfId="53168" priority="1343" stopIfTrue="1" operator="lessThan">
      <formula>0</formula>
    </cfRule>
    <cfRule type="cellIs" dxfId="53167" priority="1344" stopIfTrue="1" operator="greaterThan">
      <formula>0</formula>
    </cfRule>
  </conditionalFormatting>
  <conditionalFormatting sqref="P63:Q63">
    <cfRule type="cellIs" dxfId="53166" priority="1341" stopIfTrue="1" operator="lessThan">
      <formula>0</formula>
    </cfRule>
    <cfRule type="cellIs" dxfId="53165" priority="1342" stopIfTrue="1" operator="greaterThan">
      <formula>0</formula>
    </cfRule>
  </conditionalFormatting>
  <conditionalFormatting sqref="P63:Q63">
    <cfRule type="cellIs" dxfId="53164" priority="1339" stopIfTrue="1" operator="lessThan">
      <formula>0</formula>
    </cfRule>
    <cfRule type="cellIs" dxfId="53163" priority="1340" stopIfTrue="1" operator="greaterThan">
      <formula>0</formula>
    </cfRule>
  </conditionalFormatting>
  <conditionalFormatting sqref="P63:Q63">
    <cfRule type="cellIs" dxfId="53162" priority="1337" stopIfTrue="1" operator="lessThan">
      <formula>0</formula>
    </cfRule>
    <cfRule type="cellIs" dxfId="53161" priority="1338" stopIfTrue="1" operator="greaterThan">
      <formula>0</formula>
    </cfRule>
  </conditionalFormatting>
  <conditionalFormatting sqref="P63:Q63">
    <cfRule type="cellIs" dxfId="53160" priority="1335" stopIfTrue="1" operator="lessThan">
      <formula>0</formula>
    </cfRule>
    <cfRule type="cellIs" dxfId="53159" priority="1336" stopIfTrue="1" operator="greaterThan">
      <formula>0</formula>
    </cfRule>
  </conditionalFormatting>
  <conditionalFormatting sqref="P63:Q63">
    <cfRule type="cellIs" dxfId="53158" priority="1333" stopIfTrue="1" operator="lessThan">
      <formula>0</formula>
    </cfRule>
    <cfRule type="cellIs" dxfId="53157" priority="1334" stopIfTrue="1" operator="greaterThan">
      <formula>0</formula>
    </cfRule>
  </conditionalFormatting>
  <conditionalFormatting sqref="P63:Q63">
    <cfRule type="cellIs" dxfId="53156" priority="1331" stopIfTrue="1" operator="lessThan">
      <formula>0</formula>
    </cfRule>
    <cfRule type="cellIs" dxfId="53155" priority="1332" stopIfTrue="1" operator="greaterThan">
      <formula>0</formula>
    </cfRule>
  </conditionalFormatting>
  <conditionalFormatting sqref="P63:Q63">
    <cfRule type="cellIs" dxfId="53154" priority="1329" stopIfTrue="1" operator="lessThan">
      <formula>0</formula>
    </cfRule>
    <cfRule type="cellIs" dxfId="53153" priority="1330" stopIfTrue="1" operator="greaterThan">
      <formula>0</formula>
    </cfRule>
  </conditionalFormatting>
  <conditionalFormatting sqref="P63:Q63">
    <cfRule type="cellIs" dxfId="53152" priority="1327" stopIfTrue="1" operator="lessThan">
      <formula>0</formula>
    </cfRule>
    <cfRule type="cellIs" dxfId="53151" priority="1328" stopIfTrue="1" operator="greaterThan">
      <formula>0</formula>
    </cfRule>
  </conditionalFormatting>
  <conditionalFormatting sqref="P63:Q63">
    <cfRule type="cellIs" dxfId="53150" priority="1325" stopIfTrue="1" operator="lessThan">
      <formula>0</formula>
    </cfRule>
    <cfRule type="cellIs" dxfId="53149" priority="1326" stopIfTrue="1" operator="greaterThan">
      <formula>0</formula>
    </cfRule>
  </conditionalFormatting>
  <conditionalFormatting sqref="P63:Q63">
    <cfRule type="cellIs" dxfId="53148" priority="1323" stopIfTrue="1" operator="lessThan">
      <formula>0</formula>
    </cfRule>
    <cfRule type="cellIs" dxfId="53147" priority="1324" stopIfTrue="1" operator="greaterThan">
      <formula>0</formula>
    </cfRule>
  </conditionalFormatting>
  <conditionalFormatting sqref="P63:Q63">
    <cfRule type="cellIs" dxfId="53146" priority="1321" stopIfTrue="1" operator="lessThan">
      <formula>0</formula>
    </cfRule>
    <cfRule type="cellIs" dxfId="53145" priority="1322" stopIfTrue="1" operator="greaterThan">
      <formula>0</formula>
    </cfRule>
  </conditionalFormatting>
  <conditionalFormatting sqref="P63:Q63">
    <cfRule type="cellIs" dxfId="53144" priority="1319" stopIfTrue="1" operator="lessThan">
      <formula>0</formula>
    </cfRule>
    <cfRule type="cellIs" dxfId="53143" priority="1320" stopIfTrue="1" operator="greaterThan">
      <formula>0</formula>
    </cfRule>
  </conditionalFormatting>
  <conditionalFormatting sqref="P63:Q63">
    <cfRule type="cellIs" dxfId="53142" priority="1317" stopIfTrue="1" operator="lessThan">
      <formula>0</formula>
    </cfRule>
    <cfRule type="cellIs" dxfId="53141" priority="1318" stopIfTrue="1" operator="greaterThan">
      <formula>0</formula>
    </cfRule>
  </conditionalFormatting>
  <conditionalFormatting sqref="P63:Q63">
    <cfRule type="cellIs" dxfId="53140" priority="1315" stopIfTrue="1" operator="lessThan">
      <formula>0</formula>
    </cfRule>
    <cfRule type="cellIs" dxfId="53139" priority="1316" stopIfTrue="1" operator="greaterThan">
      <formula>0</formula>
    </cfRule>
  </conditionalFormatting>
  <conditionalFormatting sqref="P63:Q63">
    <cfRule type="cellIs" dxfId="53138" priority="1313" stopIfTrue="1" operator="lessThan">
      <formula>0</formula>
    </cfRule>
    <cfRule type="cellIs" dxfId="53137" priority="1314" stopIfTrue="1" operator="greaterThan">
      <formula>0</formula>
    </cfRule>
  </conditionalFormatting>
  <conditionalFormatting sqref="P63:Q63">
    <cfRule type="cellIs" dxfId="53136" priority="1311" stopIfTrue="1" operator="lessThan">
      <formula>0</formula>
    </cfRule>
    <cfRule type="cellIs" dxfId="53135" priority="1312" stopIfTrue="1" operator="greaterThan">
      <formula>0</formula>
    </cfRule>
  </conditionalFormatting>
  <conditionalFormatting sqref="P63:Q63">
    <cfRule type="cellIs" dxfId="53134" priority="1309" stopIfTrue="1" operator="lessThan">
      <formula>0</formula>
    </cfRule>
    <cfRule type="cellIs" dxfId="53133" priority="1310" stopIfTrue="1" operator="greaterThan">
      <formula>0</formula>
    </cfRule>
  </conditionalFormatting>
  <conditionalFormatting sqref="P63:Q63">
    <cfRule type="cellIs" dxfId="53132" priority="1307" stopIfTrue="1" operator="lessThan">
      <formula>0</formula>
    </cfRule>
    <cfRule type="cellIs" dxfId="53131" priority="1308" stopIfTrue="1" operator="greaterThan">
      <formula>0</formula>
    </cfRule>
  </conditionalFormatting>
  <conditionalFormatting sqref="P63:Q63">
    <cfRule type="cellIs" dxfId="53130" priority="1305" stopIfTrue="1" operator="lessThan">
      <formula>0</formula>
    </cfRule>
    <cfRule type="cellIs" dxfId="53129" priority="1306" stopIfTrue="1" operator="greaterThan">
      <formula>0</formula>
    </cfRule>
  </conditionalFormatting>
  <conditionalFormatting sqref="P63:Q63">
    <cfRule type="cellIs" dxfId="53128" priority="1303" stopIfTrue="1" operator="lessThan">
      <formula>0</formula>
    </cfRule>
    <cfRule type="cellIs" dxfId="53127" priority="1304" stopIfTrue="1" operator="greaterThan">
      <formula>0</formula>
    </cfRule>
  </conditionalFormatting>
  <conditionalFormatting sqref="P63:Q63">
    <cfRule type="cellIs" dxfId="53126" priority="1301" stopIfTrue="1" operator="lessThan">
      <formula>0</formula>
    </cfRule>
    <cfRule type="cellIs" dxfId="53125" priority="1302" stopIfTrue="1" operator="greaterThan">
      <formula>0</formula>
    </cfRule>
  </conditionalFormatting>
  <conditionalFormatting sqref="P63:Q63">
    <cfRule type="cellIs" dxfId="53124" priority="1299" stopIfTrue="1" operator="lessThan">
      <formula>0</formula>
    </cfRule>
    <cfRule type="cellIs" dxfId="53123" priority="1300" stopIfTrue="1" operator="greaterThan">
      <formula>0</formula>
    </cfRule>
  </conditionalFormatting>
  <conditionalFormatting sqref="P63:Q63">
    <cfRule type="cellIs" dxfId="53122" priority="1297" stopIfTrue="1" operator="lessThan">
      <formula>0</formula>
    </cfRule>
    <cfRule type="cellIs" dxfId="53121" priority="1298" stopIfTrue="1" operator="greaterThan">
      <formula>0</formula>
    </cfRule>
  </conditionalFormatting>
  <conditionalFormatting sqref="P63:Q63">
    <cfRule type="cellIs" dxfId="53120" priority="1295" stopIfTrue="1" operator="lessThan">
      <formula>0</formula>
    </cfRule>
    <cfRule type="cellIs" dxfId="53119" priority="1296" stopIfTrue="1" operator="greaterThan">
      <formula>0</formula>
    </cfRule>
  </conditionalFormatting>
  <conditionalFormatting sqref="P63:Q63">
    <cfRule type="cellIs" dxfId="53118" priority="1293" stopIfTrue="1" operator="lessThan">
      <formula>0</formula>
    </cfRule>
    <cfRule type="cellIs" dxfId="53117" priority="1294" stopIfTrue="1" operator="greaterThan">
      <formula>0</formula>
    </cfRule>
  </conditionalFormatting>
  <conditionalFormatting sqref="P63:Q63">
    <cfRule type="cellIs" dxfId="53116" priority="1291" stopIfTrue="1" operator="lessThan">
      <formula>0</formula>
    </cfRule>
    <cfRule type="cellIs" dxfId="53115" priority="1292" stopIfTrue="1" operator="greaterThan">
      <formula>0</formula>
    </cfRule>
  </conditionalFormatting>
  <conditionalFormatting sqref="P63:Q63">
    <cfRule type="cellIs" dxfId="53114" priority="1289" stopIfTrue="1" operator="lessThan">
      <formula>0</formula>
    </cfRule>
    <cfRule type="cellIs" dxfId="53113" priority="1290" stopIfTrue="1" operator="greaterThan">
      <formula>0</formula>
    </cfRule>
  </conditionalFormatting>
  <conditionalFormatting sqref="P63:Q63">
    <cfRule type="cellIs" dxfId="53112" priority="1287" stopIfTrue="1" operator="lessThan">
      <formula>0</formula>
    </cfRule>
    <cfRule type="cellIs" dxfId="53111" priority="1288" stopIfTrue="1" operator="greaterThan">
      <formula>0</formula>
    </cfRule>
  </conditionalFormatting>
  <conditionalFormatting sqref="P63:Q63">
    <cfRule type="cellIs" dxfId="53110" priority="1285" stopIfTrue="1" operator="lessThan">
      <formula>0</formula>
    </cfRule>
    <cfRule type="cellIs" dxfId="53109" priority="1286" stopIfTrue="1" operator="greaterThan">
      <formula>0</formula>
    </cfRule>
  </conditionalFormatting>
  <conditionalFormatting sqref="P63:Q63">
    <cfRule type="cellIs" dxfId="53108" priority="1283" stopIfTrue="1" operator="lessThan">
      <formula>0</formula>
    </cfRule>
    <cfRule type="cellIs" dxfId="53107" priority="1284" stopIfTrue="1" operator="greaterThan">
      <formula>0</formula>
    </cfRule>
  </conditionalFormatting>
  <conditionalFormatting sqref="P63:Q63">
    <cfRule type="cellIs" dxfId="53106" priority="1281" stopIfTrue="1" operator="lessThan">
      <formula>0</formula>
    </cfRule>
    <cfRule type="cellIs" dxfId="53105" priority="1282" stopIfTrue="1" operator="greaterThan">
      <formula>0</formula>
    </cfRule>
  </conditionalFormatting>
  <conditionalFormatting sqref="P63:Q63">
    <cfRule type="cellIs" dxfId="53104" priority="1279" stopIfTrue="1" operator="lessThan">
      <formula>0</formula>
    </cfRule>
    <cfRule type="cellIs" dxfId="53103" priority="1280" stopIfTrue="1" operator="greaterThan">
      <formula>0</formula>
    </cfRule>
  </conditionalFormatting>
  <conditionalFormatting sqref="P63:Q63">
    <cfRule type="cellIs" dxfId="53102" priority="1277" stopIfTrue="1" operator="lessThan">
      <formula>0</formula>
    </cfRule>
    <cfRule type="cellIs" dxfId="53101" priority="1278" stopIfTrue="1" operator="greaterThan">
      <formula>0</formula>
    </cfRule>
  </conditionalFormatting>
  <conditionalFormatting sqref="P63:Q63">
    <cfRule type="cellIs" dxfId="53100" priority="1275" stopIfTrue="1" operator="lessThan">
      <formula>0</formula>
    </cfRule>
    <cfRule type="cellIs" dxfId="53099" priority="1276" stopIfTrue="1" operator="greaterThan">
      <formula>0</formula>
    </cfRule>
  </conditionalFormatting>
  <conditionalFormatting sqref="P65:Q65">
    <cfRule type="cellIs" dxfId="53098" priority="1273" stopIfTrue="1" operator="lessThan">
      <formula>0</formula>
    </cfRule>
    <cfRule type="cellIs" dxfId="53097" priority="1274" stopIfTrue="1" operator="greaterThan">
      <formula>0</formula>
    </cfRule>
  </conditionalFormatting>
  <conditionalFormatting sqref="P65:Q65">
    <cfRule type="cellIs" dxfId="53096" priority="1271" stopIfTrue="1" operator="lessThan">
      <formula>0</formula>
    </cfRule>
    <cfRule type="cellIs" dxfId="53095" priority="1272" stopIfTrue="1" operator="greaterThan">
      <formula>0</formula>
    </cfRule>
  </conditionalFormatting>
  <conditionalFormatting sqref="P65:Q65">
    <cfRule type="cellIs" dxfId="53094" priority="1269" stopIfTrue="1" operator="lessThan">
      <formula>0</formula>
    </cfRule>
    <cfRule type="cellIs" dxfId="53093" priority="1270" stopIfTrue="1" operator="greaterThan">
      <formula>0</formula>
    </cfRule>
  </conditionalFormatting>
  <conditionalFormatting sqref="P65:Q65">
    <cfRule type="cellIs" dxfId="53092" priority="1267" stopIfTrue="1" operator="lessThan">
      <formula>0</formula>
    </cfRule>
    <cfRule type="cellIs" dxfId="53091" priority="1268" stopIfTrue="1" operator="greaterThan">
      <formula>0</formula>
    </cfRule>
  </conditionalFormatting>
  <conditionalFormatting sqref="P65:Q65">
    <cfRule type="cellIs" dxfId="53090" priority="1265" stopIfTrue="1" operator="lessThan">
      <formula>0</formula>
    </cfRule>
    <cfRule type="cellIs" dxfId="53089" priority="1266" stopIfTrue="1" operator="greaterThan">
      <formula>0</formula>
    </cfRule>
  </conditionalFormatting>
  <conditionalFormatting sqref="P65:Q65">
    <cfRule type="cellIs" dxfId="53088" priority="1263" stopIfTrue="1" operator="lessThan">
      <formula>0</formula>
    </cfRule>
    <cfRule type="cellIs" dxfId="53087" priority="1264" stopIfTrue="1" operator="greaterThan">
      <formula>0</formula>
    </cfRule>
  </conditionalFormatting>
  <conditionalFormatting sqref="P65:Q65">
    <cfRule type="cellIs" dxfId="53086" priority="1261" stopIfTrue="1" operator="lessThan">
      <formula>0</formula>
    </cfRule>
    <cfRule type="cellIs" dxfId="53085" priority="1262" stopIfTrue="1" operator="greaterThan">
      <formula>0</formula>
    </cfRule>
  </conditionalFormatting>
  <conditionalFormatting sqref="P65:Q65">
    <cfRule type="cellIs" dxfId="53084" priority="1259" stopIfTrue="1" operator="lessThan">
      <formula>0</formula>
    </cfRule>
    <cfRule type="cellIs" dxfId="53083" priority="1260" stopIfTrue="1" operator="greaterThan">
      <formula>0</formula>
    </cfRule>
  </conditionalFormatting>
  <conditionalFormatting sqref="P65:Q65">
    <cfRule type="cellIs" dxfId="53082" priority="1257" stopIfTrue="1" operator="lessThan">
      <formula>0</formula>
    </cfRule>
    <cfRule type="cellIs" dxfId="53081" priority="1258" stopIfTrue="1" operator="greaterThan">
      <formula>0</formula>
    </cfRule>
  </conditionalFormatting>
  <conditionalFormatting sqref="P65:Q65">
    <cfRule type="cellIs" dxfId="53080" priority="1255" stopIfTrue="1" operator="lessThan">
      <formula>0</formula>
    </cfRule>
    <cfRule type="cellIs" dxfId="53079" priority="1256" stopIfTrue="1" operator="greaterThan">
      <formula>0</formula>
    </cfRule>
  </conditionalFormatting>
  <conditionalFormatting sqref="P65:Q65">
    <cfRule type="cellIs" dxfId="53078" priority="1253" stopIfTrue="1" operator="lessThan">
      <formula>0</formula>
    </cfRule>
    <cfRule type="cellIs" dxfId="53077" priority="1254" stopIfTrue="1" operator="greaterThan">
      <formula>0</formula>
    </cfRule>
  </conditionalFormatting>
  <conditionalFormatting sqref="P65:Q65">
    <cfRule type="cellIs" dxfId="53076" priority="1251" stopIfTrue="1" operator="lessThan">
      <formula>0</formula>
    </cfRule>
    <cfRule type="cellIs" dxfId="53075" priority="1252" stopIfTrue="1" operator="greaterThan">
      <formula>0</formula>
    </cfRule>
  </conditionalFormatting>
  <conditionalFormatting sqref="P65:Q65">
    <cfRule type="cellIs" dxfId="53074" priority="1249" stopIfTrue="1" operator="lessThan">
      <formula>0</formula>
    </cfRule>
    <cfRule type="cellIs" dxfId="53073" priority="1250" stopIfTrue="1" operator="greaterThan">
      <formula>0</formula>
    </cfRule>
  </conditionalFormatting>
  <conditionalFormatting sqref="P65:Q65">
    <cfRule type="cellIs" dxfId="53072" priority="1247" stopIfTrue="1" operator="lessThan">
      <formula>0</formula>
    </cfRule>
    <cfRule type="cellIs" dxfId="53071" priority="1248" stopIfTrue="1" operator="greaterThan">
      <formula>0</formula>
    </cfRule>
  </conditionalFormatting>
  <conditionalFormatting sqref="P65:Q65">
    <cfRule type="cellIs" dxfId="53070" priority="1245" stopIfTrue="1" operator="lessThan">
      <formula>0</formula>
    </cfRule>
    <cfRule type="cellIs" dxfId="53069" priority="1246" stopIfTrue="1" operator="greaterThan">
      <formula>0</formula>
    </cfRule>
  </conditionalFormatting>
  <conditionalFormatting sqref="P65:Q65">
    <cfRule type="cellIs" dxfId="53068" priority="1243" stopIfTrue="1" operator="lessThan">
      <formula>0</formula>
    </cfRule>
    <cfRule type="cellIs" dxfId="53067" priority="1244" stopIfTrue="1" operator="greaterThan">
      <formula>0</formula>
    </cfRule>
  </conditionalFormatting>
  <conditionalFormatting sqref="P65:Q65">
    <cfRule type="cellIs" dxfId="53066" priority="1241" stopIfTrue="1" operator="lessThan">
      <formula>0</formula>
    </cfRule>
    <cfRule type="cellIs" dxfId="53065" priority="1242" stopIfTrue="1" operator="greaterThan">
      <formula>0</formula>
    </cfRule>
  </conditionalFormatting>
  <conditionalFormatting sqref="P65:Q65">
    <cfRule type="cellIs" dxfId="53064" priority="1239" stopIfTrue="1" operator="lessThan">
      <formula>0</formula>
    </cfRule>
    <cfRule type="cellIs" dxfId="53063" priority="1240" stopIfTrue="1" operator="greaterThan">
      <formula>0</formula>
    </cfRule>
  </conditionalFormatting>
  <conditionalFormatting sqref="P65:Q65">
    <cfRule type="cellIs" dxfId="53062" priority="1237" stopIfTrue="1" operator="lessThan">
      <formula>0</formula>
    </cfRule>
    <cfRule type="cellIs" dxfId="53061" priority="1238" stopIfTrue="1" operator="greaterThan">
      <formula>0</formula>
    </cfRule>
  </conditionalFormatting>
  <conditionalFormatting sqref="P65:Q65">
    <cfRule type="cellIs" dxfId="53060" priority="1235" stopIfTrue="1" operator="lessThan">
      <formula>0</formula>
    </cfRule>
    <cfRule type="cellIs" dxfId="53059" priority="1236" stopIfTrue="1" operator="greaterThan">
      <formula>0</formula>
    </cfRule>
  </conditionalFormatting>
  <conditionalFormatting sqref="P65:Q65">
    <cfRule type="cellIs" dxfId="53058" priority="1233" stopIfTrue="1" operator="lessThan">
      <formula>0</formula>
    </cfRule>
    <cfRule type="cellIs" dxfId="53057" priority="1234" stopIfTrue="1" operator="greaterThan">
      <formula>0</formula>
    </cfRule>
  </conditionalFormatting>
  <conditionalFormatting sqref="P65:Q65">
    <cfRule type="cellIs" dxfId="53056" priority="1231" stopIfTrue="1" operator="lessThan">
      <formula>0</formula>
    </cfRule>
    <cfRule type="cellIs" dxfId="53055" priority="1232" stopIfTrue="1" operator="greaterThan">
      <formula>0</formula>
    </cfRule>
  </conditionalFormatting>
  <conditionalFormatting sqref="P65:Q65">
    <cfRule type="cellIs" dxfId="53054" priority="1229" stopIfTrue="1" operator="lessThan">
      <formula>0</formula>
    </cfRule>
    <cfRule type="cellIs" dxfId="53053" priority="1230" stopIfTrue="1" operator="greaterThan">
      <formula>0</formula>
    </cfRule>
  </conditionalFormatting>
  <conditionalFormatting sqref="P65:Q65">
    <cfRule type="cellIs" dxfId="53052" priority="1227" stopIfTrue="1" operator="lessThan">
      <formula>0</formula>
    </cfRule>
    <cfRule type="cellIs" dxfId="53051" priority="1228" stopIfTrue="1" operator="greaterThan">
      <formula>0</formula>
    </cfRule>
  </conditionalFormatting>
  <conditionalFormatting sqref="P65:Q65">
    <cfRule type="cellIs" dxfId="53050" priority="1225" stopIfTrue="1" operator="lessThan">
      <formula>0</formula>
    </cfRule>
    <cfRule type="cellIs" dxfId="53049" priority="1226" stopIfTrue="1" operator="greaterThan">
      <formula>0</formula>
    </cfRule>
  </conditionalFormatting>
  <conditionalFormatting sqref="P65:Q65">
    <cfRule type="cellIs" dxfId="53048" priority="1223" stopIfTrue="1" operator="lessThan">
      <formula>0</formula>
    </cfRule>
    <cfRule type="cellIs" dxfId="53047" priority="1224" stopIfTrue="1" operator="greaterThan">
      <formula>0</formula>
    </cfRule>
  </conditionalFormatting>
  <conditionalFormatting sqref="P65:Q65">
    <cfRule type="cellIs" dxfId="53046" priority="1221" stopIfTrue="1" operator="lessThan">
      <formula>0</formula>
    </cfRule>
    <cfRule type="cellIs" dxfId="53045" priority="1222" stopIfTrue="1" operator="greaterThan">
      <formula>0</formula>
    </cfRule>
  </conditionalFormatting>
  <conditionalFormatting sqref="P65:Q65">
    <cfRule type="cellIs" dxfId="53044" priority="1219" stopIfTrue="1" operator="lessThan">
      <formula>0</formula>
    </cfRule>
    <cfRule type="cellIs" dxfId="53043" priority="1220" stopIfTrue="1" operator="greaterThan">
      <formula>0</formula>
    </cfRule>
  </conditionalFormatting>
  <conditionalFormatting sqref="P65:Q65">
    <cfRule type="cellIs" dxfId="53042" priority="1217" stopIfTrue="1" operator="lessThan">
      <formula>0</formula>
    </cfRule>
    <cfRule type="cellIs" dxfId="53041" priority="1218" stopIfTrue="1" operator="greaterThan">
      <formula>0</formula>
    </cfRule>
  </conditionalFormatting>
  <conditionalFormatting sqref="P65:Q65">
    <cfRule type="cellIs" dxfId="53040" priority="1215" stopIfTrue="1" operator="lessThan">
      <formula>0</formula>
    </cfRule>
    <cfRule type="cellIs" dxfId="53039" priority="1216" stopIfTrue="1" operator="greaterThan">
      <formula>0</formula>
    </cfRule>
  </conditionalFormatting>
  <conditionalFormatting sqref="P65:Q65">
    <cfRule type="cellIs" dxfId="53038" priority="1213" stopIfTrue="1" operator="lessThan">
      <formula>0</formula>
    </cfRule>
    <cfRule type="cellIs" dxfId="53037" priority="1214" stopIfTrue="1" operator="greaterThan">
      <formula>0</formula>
    </cfRule>
  </conditionalFormatting>
  <conditionalFormatting sqref="P65:Q65">
    <cfRule type="cellIs" dxfId="53036" priority="1211" stopIfTrue="1" operator="lessThan">
      <formula>0</formula>
    </cfRule>
    <cfRule type="cellIs" dxfId="53035" priority="1212" stopIfTrue="1" operator="greaterThan">
      <formula>0</formula>
    </cfRule>
  </conditionalFormatting>
  <conditionalFormatting sqref="P65:Q65">
    <cfRule type="cellIs" dxfId="53034" priority="1209" stopIfTrue="1" operator="lessThan">
      <formula>0</formula>
    </cfRule>
    <cfRule type="cellIs" dxfId="53033" priority="1210" stopIfTrue="1" operator="greaterThan">
      <formula>0</formula>
    </cfRule>
  </conditionalFormatting>
  <conditionalFormatting sqref="P65:Q65">
    <cfRule type="cellIs" dxfId="53032" priority="1207" stopIfTrue="1" operator="lessThan">
      <formula>0</formula>
    </cfRule>
    <cfRule type="cellIs" dxfId="53031" priority="1208" stopIfTrue="1" operator="greaterThan">
      <formula>0</formula>
    </cfRule>
  </conditionalFormatting>
  <conditionalFormatting sqref="P65:Q65">
    <cfRule type="cellIs" dxfId="53030" priority="1205" stopIfTrue="1" operator="lessThan">
      <formula>0</formula>
    </cfRule>
    <cfRule type="cellIs" dxfId="53029" priority="1206" stopIfTrue="1" operator="greaterThan">
      <formula>0</formula>
    </cfRule>
  </conditionalFormatting>
  <conditionalFormatting sqref="P65:Q65">
    <cfRule type="cellIs" dxfId="53028" priority="1203" stopIfTrue="1" operator="lessThan">
      <formula>0</formula>
    </cfRule>
    <cfRule type="cellIs" dxfId="53027" priority="1204" stopIfTrue="1" operator="greaterThan">
      <formula>0</formula>
    </cfRule>
  </conditionalFormatting>
  <conditionalFormatting sqref="P65:Q65">
    <cfRule type="cellIs" dxfId="53026" priority="1201" stopIfTrue="1" operator="lessThan">
      <formula>0</formula>
    </cfRule>
    <cfRule type="cellIs" dxfId="53025" priority="1202" stopIfTrue="1" operator="greaterThan">
      <formula>0</formula>
    </cfRule>
  </conditionalFormatting>
  <conditionalFormatting sqref="P65:Q65">
    <cfRule type="cellIs" dxfId="53024" priority="1199" stopIfTrue="1" operator="lessThan">
      <formula>0</formula>
    </cfRule>
    <cfRule type="cellIs" dxfId="53023" priority="1200" stopIfTrue="1" operator="greaterThan">
      <formula>0</formula>
    </cfRule>
  </conditionalFormatting>
  <conditionalFormatting sqref="P65:Q65">
    <cfRule type="cellIs" dxfId="53022" priority="1197" stopIfTrue="1" operator="lessThan">
      <formula>0</formula>
    </cfRule>
    <cfRule type="cellIs" dxfId="53021" priority="1198" stopIfTrue="1" operator="greaterThan">
      <formula>0</formula>
    </cfRule>
  </conditionalFormatting>
  <conditionalFormatting sqref="P65:Q65">
    <cfRule type="cellIs" dxfId="53020" priority="1195" stopIfTrue="1" operator="lessThan">
      <formula>0</formula>
    </cfRule>
    <cfRule type="cellIs" dxfId="53019" priority="1196" stopIfTrue="1" operator="greaterThan">
      <formula>0</formula>
    </cfRule>
  </conditionalFormatting>
  <conditionalFormatting sqref="P65:Q65">
    <cfRule type="cellIs" dxfId="53018" priority="1193" stopIfTrue="1" operator="lessThan">
      <formula>0</formula>
    </cfRule>
    <cfRule type="cellIs" dxfId="53017" priority="1194" stopIfTrue="1" operator="greaterThan">
      <formula>0</formula>
    </cfRule>
  </conditionalFormatting>
  <conditionalFormatting sqref="P65:Q65">
    <cfRule type="cellIs" dxfId="53016" priority="1191" stopIfTrue="1" operator="lessThan">
      <formula>0</formula>
    </cfRule>
    <cfRule type="cellIs" dxfId="53015" priority="1192" stopIfTrue="1" operator="greaterThan">
      <formula>0</formula>
    </cfRule>
  </conditionalFormatting>
  <conditionalFormatting sqref="I17:J17">
    <cfRule type="cellIs" dxfId="53014" priority="1190" operator="equal">
      <formula>"?"</formula>
    </cfRule>
  </conditionalFormatting>
  <conditionalFormatting sqref="I19">
    <cfRule type="cellIs" dxfId="53013" priority="1189" operator="equal">
      <formula>"?"</formula>
    </cfRule>
  </conditionalFormatting>
  <conditionalFormatting sqref="I19:J19">
    <cfRule type="cellIs" dxfId="53012" priority="1187" operator="equal">
      <formula>"?"</formula>
    </cfRule>
  </conditionalFormatting>
  <conditionalFormatting sqref="I21">
    <cfRule type="cellIs" dxfId="53011" priority="1186" operator="equal">
      <formula>"?"</formula>
    </cfRule>
  </conditionalFormatting>
  <conditionalFormatting sqref="I15:K15">
    <cfRule type="cellIs" dxfId="53010" priority="1184" operator="equal">
      <formula>"?"</formula>
    </cfRule>
  </conditionalFormatting>
  <conditionalFormatting sqref="H15">
    <cfRule type="cellIs" dxfId="53009" priority="1183" operator="equal">
      <formula>"q"</formula>
    </cfRule>
  </conditionalFormatting>
  <conditionalFormatting sqref="M7:N7">
    <cfRule type="cellIs" dxfId="53008" priority="1182" operator="equal">
      <formula>"?"</formula>
    </cfRule>
  </conditionalFormatting>
  <conditionalFormatting sqref="M8:N8">
    <cfRule type="cellIs" dxfId="53007" priority="1181" operator="equal">
      <formula>"?"</formula>
    </cfRule>
  </conditionalFormatting>
  <conditionalFormatting sqref="M9:N21">
    <cfRule type="cellIs" dxfId="53006" priority="1180" operator="equal">
      <formula>"?"</formula>
    </cfRule>
  </conditionalFormatting>
  <conditionalFormatting sqref="L7">
    <cfRule type="cellIs" dxfId="53005" priority="1179" operator="equal">
      <formula>"?"</formula>
    </cfRule>
  </conditionalFormatting>
  <conditionalFormatting sqref="L8">
    <cfRule type="cellIs" dxfId="53004" priority="1178" operator="equal">
      <formula>"?"</formula>
    </cfRule>
  </conditionalFormatting>
  <conditionalFormatting sqref="L9:L21">
    <cfRule type="cellIs" dxfId="53003" priority="1177" operator="equal">
      <formula>"?"</formula>
    </cfRule>
  </conditionalFormatting>
  <conditionalFormatting sqref="P9">
    <cfRule type="cellIs" dxfId="53002" priority="1175" stopIfTrue="1" operator="lessThan">
      <formula>0</formula>
    </cfRule>
    <cfRule type="cellIs" dxfId="53001" priority="1176" stopIfTrue="1" operator="greaterThan">
      <formula>0</formula>
    </cfRule>
  </conditionalFormatting>
  <conditionalFormatting sqref="P9">
    <cfRule type="cellIs" dxfId="53000" priority="1173" stopIfTrue="1" operator="lessThan">
      <formula>0</formula>
    </cfRule>
    <cfRule type="cellIs" dxfId="52999" priority="1174" stopIfTrue="1" operator="greaterThan">
      <formula>0</formula>
    </cfRule>
  </conditionalFormatting>
  <conditionalFormatting sqref="P9">
    <cfRule type="cellIs" dxfId="52998" priority="1171" stopIfTrue="1" operator="lessThan">
      <formula>0</formula>
    </cfRule>
    <cfRule type="cellIs" dxfId="52997" priority="1172" stopIfTrue="1" operator="greaterThan">
      <formula>0</formula>
    </cfRule>
  </conditionalFormatting>
  <conditionalFormatting sqref="P9">
    <cfRule type="cellIs" dxfId="52996" priority="1169" stopIfTrue="1" operator="lessThan">
      <formula>0</formula>
    </cfRule>
    <cfRule type="cellIs" dxfId="52995" priority="1170" stopIfTrue="1" operator="greaterThan">
      <formula>0</formula>
    </cfRule>
  </conditionalFormatting>
  <conditionalFormatting sqref="P9">
    <cfRule type="cellIs" dxfId="52994" priority="1167" stopIfTrue="1" operator="lessThan">
      <formula>0</formula>
    </cfRule>
    <cfRule type="cellIs" dxfId="52993" priority="1168" stopIfTrue="1" operator="greaterThan">
      <formula>0</formula>
    </cfRule>
  </conditionalFormatting>
  <conditionalFormatting sqref="P9">
    <cfRule type="cellIs" dxfId="52992" priority="1165" stopIfTrue="1" operator="lessThan">
      <formula>0</formula>
    </cfRule>
    <cfRule type="cellIs" dxfId="52991" priority="1166" stopIfTrue="1" operator="greaterThan">
      <formula>0</formula>
    </cfRule>
  </conditionalFormatting>
  <conditionalFormatting sqref="P9">
    <cfRule type="cellIs" dxfId="52990" priority="1163" stopIfTrue="1" operator="lessThan">
      <formula>0</formula>
    </cfRule>
    <cfRule type="cellIs" dxfId="52989" priority="1164" stopIfTrue="1" operator="greaterThan">
      <formula>0</formula>
    </cfRule>
  </conditionalFormatting>
  <conditionalFormatting sqref="P9">
    <cfRule type="cellIs" dxfId="52988" priority="1161" stopIfTrue="1" operator="lessThan">
      <formula>0</formula>
    </cfRule>
    <cfRule type="cellIs" dxfId="52987" priority="1162" stopIfTrue="1" operator="greaterThan">
      <formula>0</formula>
    </cfRule>
  </conditionalFormatting>
  <conditionalFormatting sqref="P9">
    <cfRule type="cellIs" dxfId="52986" priority="1159" stopIfTrue="1" operator="lessThan">
      <formula>0</formula>
    </cfRule>
    <cfRule type="cellIs" dxfId="52985" priority="1160" stopIfTrue="1" operator="greaterThan">
      <formula>0</formula>
    </cfRule>
  </conditionalFormatting>
  <conditionalFormatting sqref="P9">
    <cfRule type="cellIs" dxfId="52984" priority="1157" stopIfTrue="1" operator="lessThan">
      <formula>0</formula>
    </cfRule>
    <cfRule type="cellIs" dxfId="52983" priority="1158" stopIfTrue="1" operator="greaterThan">
      <formula>0</formula>
    </cfRule>
  </conditionalFormatting>
  <conditionalFormatting sqref="P9">
    <cfRule type="cellIs" dxfId="52982" priority="1155" stopIfTrue="1" operator="lessThan">
      <formula>0</formula>
    </cfRule>
    <cfRule type="cellIs" dxfId="52981" priority="1156" stopIfTrue="1" operator="greaterThan">
      <formula>0</formula>
    </cfRule>
  </conditionalFormatting>
  <conditionalFormatting sqref="P9">
    <cfRule type="cellIs" dxfId="52980" priority="1153" stopIfTrue="1" operator="lessThan">
      <formula>0</formula>
    </cfRule>
    <cfRule type="cellIs" dxfId="52979" priority="1154" stopIfTrue="1" operator="greaterThan">
      <formula>0</formula>
    </cfRule>
  </conditionalFormatting>
  <conditionalFormatting sqref="P9">
    <cfRule type="cellIs" dxfId="52978" priority="1151" stopIfTrue="1" operator="lessThan">
      <formula>0</formula>
    </cfRule>
    <cfRule type="cellIs" dxfId="52977" priority="1152" stopIfTrue="1" operator="greaterThan">
      <formula>0</formula>
    </cfRule>
  </conditionalFormatting>
  <conditionalFormatting sqref="P9">
    <cfRule type="cellIs" dxfId="52976" priority="1149" stopIfTrue="1" operator="lessThan">
      <formula>0</formula>
    </cfRule>
    <cfRule type="cellIs" dxfId="52975" priority="1150" stopIfTrue="1" operator="greaterThan">
      <formula>0</formula>
    </cfRule>
  </conditionalFormatting>
  <conditionalFormatting sqref="P9">
    <cfRule type="cellIs" dxfId="52974" priority="1147" stopIfTrue="1" operator="lessThan">
      <formula>0</formula>
    </cfRule>
    <cfRule type="cellIs" dxfId="52973" priority="1148" stopIfTrue="1" operator="greaterThan">
      <formula>0</formula>
    </cfRule>
  </conditionalFormatting>
  <conditionalFormatting sqref="P9">
    <cfRule type="cellIs" dxfId="52972" priority="1145" stopIfTrue="1" operator="lessThan">
      <formula>0</formula>
    </cfRule>
    <cfRule type="cellIs" dxfId="52971" priority="1146" stopIfTrue="1" operator="greaterThan">
      <formula>0</formula>
    </cfRule>
  </conditionalFormatting>
  <conditionalFormatting sqref="P9">
    <cfRule type="cellIs" dxfId="52970" priority="1143" stopIfTrue="1" operator="lessThan">
      <formula>0</formula>
    </cfRule>
    <cfRule type="cellIs" dxfId="52969" priority="1144" stopIfTrue="1" operator="greaterThan">
      <formula>0</formula>
    </cfRule>
  </conditionalFormatting>
  <conditionalFormatting sqref="P9">
    <cfRule type="cellIs" dxfId="52968" priority="1141" stopIfTrue="1" operator="lessThan">
      <formula>0</formula>
    </cfRule>
    <cfRule type="cellIs" dxfId="52967" priority="1142" stopIfTrue="1" operator="greaterThan">
      <formula>0</formula>
    </cfRule>
  </conditionalFormatting>
  <conditionalFormatting sqref="P9">
    <cfRule type="cellIs" dxfId="52966" priority="1139" stopIfTrue="1" operator="lessThan">
      <formula>0</formula>
    </cfRule>
    <cfRule type="cellIs" dxfId="52965" priority="1140" stopIfTrue="1" operator="greaterThan">
      <formula>0</formula>
    </cfRule>
  </conditionalFormatting>
  <conditionalFormatting sqref="P9">
    <cfRule type="cellIs" dxfId="52964" priority="1137" stopIfTrue="1" operator="lessThan">
      <formula>0</formula>
    </cfRule>
    <cfRule type="cellIs" dxfId="52963" priority="1138" stopIfTrue="1" operator="greaterThan">
      <formula>0</formula>
    </cfRule>
  </conditionalFormatting>
  <conditionalFormatting sqref="P9">
    <cfRule type="cellIs" dxfId="52962" priority="1135" stopIfTrue="1" operator="lessThan">
      <formula>0</formula>
    </cfRule>
    <cfRule type="cellIs" dxfId="52961" priority="1136" stopIfTrue="1" operator="greaterThan">
      <formula>0</formula>
    </cfRule>
  </conditionalFormatting>
  <conditionalFormatting sqref="P9">
    <cfRule type="cellIs" dxfId="52960" priority="1133" stopIfTrue="1" operator="lessThan">
      <formula>0</formula>
    </cfRule>
    <cfRule type="cellIs" dxfId="52959" priority="1134" stopIfTrue="1" operator="greaterThan">
      <formula>0</formula>
    </cfRule>
  </conditionalFormatting>
  <conditionalFormatting sqref="P9">
    <cfRule type="cellIs" dxfId="52958" priority="1131" stopIfTrue="1" operator="lessThan">
      <formula>0</formula>
    </cfRule>
    <cfRule type="cellIs" dxfId="52957" priority="1132" stopIfTrue="1" operator="greaterThan">
      <formula>0</formula>
    </cfRule>
  </conditionalFormatting>
  <conditionalFormatting sqref="P9">
    <cfRule type="cellIs" dxfId="52956" priority="1129" stopIfTrue="1" operator="lessThan">
      <formula>0</formula>
    </cfRule>
    <cfRule type="cellIs" dxfId="52955" priority="1130" stopIfTrue="1" operator="greaterThan">
      <formula>0</formula>
    </cfRule>
  </conditionalFormatting>
  <conditionalFormatting sqref="P9">
    <cfRule type="cellIs" dxfId="52954" priority="1127" stopIfTrue="1" operator="lessThan">
      <formula>0</formula>
    </cfRule>
    <cfRule type="cellIs" dxfId="52953" priority="1128" stopIfTrue="1" operator="greaterThan">
      <formula>0</formula>
    </cfRule>
  </conditionalFormatting>
  <conditionalFormatting sqref="P9">
    <cfRule type="cellIs" dxfId="52952" priority="1125" stopIfTrue="1" operator="lessThan">
      <formula>0</formula>
    </cfRule>
    <cfRule type="cellIs" dxfId="52951" priority="1126" stopIfTrue="1" operator="greaterThan">
      <formula>0</formula>
    </cfRule>
  </conditionalFormatting>
  <conditionalFormatting sqref="P9">
    <cfRule type="cellIs" dxfId="52950" priority="1123" stopIfTrue="1" operator="lessThan">
      <formula>0</formula>
    </cfRule>
    <cfRule type="cellIs" dxfId="52949" priority="1124" stopIfTrue="1" operator="greaterThan">
      <formula>0</formula>
    </cfRule>
  </conditionalFormatting>
  <conditionalFormatting sqref="P9">
    <cfRule type="cellIs" dxfId="52948" priority="1121" stopIfTrue="1" operator="lessThan">
      <formula>0</formula>
    </cfRule>
    <cfRule type="cellIs" dxfId="52947" priority="1122" stopIfTrue="1" operator="greaterThan">
      <formula>0</formula>
    </cfRule>
  </conditionalFormatting>
  <conditionalFormatting sqref="P9">
    <cfRule type="cellIs" dxfId="52946" priority="1119" stopIfTrue="1" operator="lessThan">
      <formula>0</formula>
    </cfRule>
    <cfRule type="cellIs" dxfId="52945" priority="1120" stopIfTrue="1" operator="greaterThan">
      <formula>0</formula>
    </cfRule>
  </conditionalFormatting>
  <conditionalFormatting sqref="P9">
    <cfRule type="cellIs" dxfId="52944" priority="1117" stopIfTrue="1" operator="lessThan">
      <formula>0</formula>
    </cfRule>
    <cfRule type="cellIs" dxfId="52943" priority="1118" stopIfTrue="1" operator="greaterThan">
      <formula>0</formula>
    </cfRule>
  </conditionalFormatting>
  <conditionalFormatting sqref="P9">
    <cfRule type="cellIs" dxfId="52942" priority="1115" stopIfTrue="1" operator="lessThan">
      <formula>0</formula>
    </cfRule>
    <cfRule type="cellIs" dxfId="52941" priority="1116" stopIfTrue="1" operator="greaterThan">
      <formula>0</formula>
    </cfRule>
  </conditionalFormatting>
  <conditionalFormatting sqref="P9">
    <cfRule type="cellIs" dxfId="52940" priority="1113" stopIfTrue="1" operator="lessThan">
      <formula>0</formula>
    </cfRule>
    <cfRule type="cellIs" dxfId="52939" priority="1114" stopIfTrue="1" operator="greaterThan">
      <formula>0</formula>
    </cfRule>
  </conditionalFormatting>
  <conditionalFormatting sqref="P9">
    <cfRule type="cellIs" dxfId="52938" priority="1111" stopIfTrue="1" operator="lessThan">
      <formula>0</formula>
    </cfRule>
    <cfRule type="cellIs" dxfId="52937" priority="1112" stopIfTrue="1" operator="greaterThan">
      <formula>0</formula>
    </cfRule>
  </conditionalFormatting>
  <conditionalFormatting sqref="P9">
    <cfRule type="cellIs" dxfId="52936" priority="1109" stopIfTrue="1" operator="lessThan">
      <formula>0</formula>
    </cfRule>
    <cfRule type="cellIs" dxfId="52935" priority="1110" stopIfTrue="1" operator="greaterThan">
      <formula>0</formula>
    </cfRule>
  </conditionalFormatting>
  <conditionalFormatting sqref="P9">
    <cfRule type="cellIs" dxfId="52934" priority="1107" stopIfTrue="1" operator="lessThan">
      <formula>0</formula>
    </cfRule>
    <cfRule type="cellIs" dxfId="52933" priority="1108" stopIfTrue="1" operator="greaterThan">
      <formula>0</formula>
    </cfRule>
  </conditionalFormatting>
  <conditionalFormatting sqref="P9">
    <cfRule type="cellIs" dxfId="52932" priority="1105" stopIfTrue="1" operator="lessThan">
      <formula>0</formula>
    </cfRule>
    <cfRule type="cellIs" dxfId="52931" priority="1106" stopIfTrue="1" operator="greaterThan">
      <formula>0</formula>
    </cfRule>
  </conditionalFormatting>
  <conditionalFormatting sqref="P9">
    <cfRule type="cellIs" dxfId="52930" priority="1103" stopIfTrue="1" operator="lessThan">
      <formula>0</formula>
    </cfRule>
    <cfRule type="cellIs" dxfId="52929" priority="1104" stopIfTrue="1" operator="greaterThan">
      <formula>0</formula>
    </cfRule>
  </conditionalFormatting>
  <conditionalFormatting sqref="P9">
    <cfRule type="cellIs" dxfId="52928" priority="1101" stopIfTrue="1" operator="lessThan">
      <formula>0</formula>
    </cfRule>
    <cfRule type="cellIs" dxfId="52927" priority="1102" stopIfTrue="1" operator="greaterThan">
      <formula>0</formula>
    </cfRule>
  </conditionalFormatting>
  <conditionalFormatting sqref="P9">
    <cfRule type="cellIs" dxfId="52926" priority="1099" stopIfTrue="1" operator="lessThan">
      <formula>0</formula>
    </cfRule>
    <cfRule type="cellIs" dxfId="52925" priority="1100" stopIfTrue="1" operator="greaterThan">
      <formula>0</formula>
    </cfRule>
  </conditionalFormatting>
  <conditionalFormatting sqref="P9">
    <cfRule type="cellIs" dxfId="52924" priority="1097" stopIfTrue="1" operator="lessThan">
      <formula>0</formula>
    </cfRule>
    <cfRule type="cellIs" dxfId="52923" priority="1098" stopIfTrue="1" operator="greaterThan">
      <formula>0</formula>
    </cfRule>
  </conditionalFormatting>
  <conditionalFormatting sqref="P9">
    <cfRule type="cellIs" dxfId="52922" priority="1095" stopIfTrue="1" operator="lessThan">
      <formula>0</formula>
    </cfRule>
    <cfRule type="cellIs" dxfId="52921" priority="1096" stopIfTrue="1" operator="greaterThan">
      <formula>0</formula>
    </cfRule>
  </conditionalFormatting>
  <conditionalFormatting sqref="P9">
    <cfRule type="cellIs" dxfId="52920" priority="1093" stopIfTrue="1" operator="lessThan">
      <formula>0</formula>
    </cfRule>
    <cfRule type="cellIs" dxfId="52919" priority="1094" stopIfTrue="1" operator="greaterThan">
      <formula>0</formula>
    </cfRule>
  </conditionalFormatting>
  <conditionalFormatting sqref="P11">
    <cfRule type="cellIs" dxfId="52918" priority="1091" stopIfTrue="1" operator="lessThan">
      <formula>0</formula>
    </cfRule>
    <cfRule type="cellIs" dxfId="52917" priority="1092" stopIfTrue="1" operator="greaterThan">
      <formula>0</formula>
    </cfRule>
  </conditionalFormatting>
  <conditionalFormatting sqref="P11">
    <cfRule type="cellIs" dxfId="52916" priority="1089" stopIfTrue="1" operator="lessThan">
      <formula>0</formula>
    </cfRule>
    <cfRule type="cellIs" dxfId="52915" priority="1090" stopIfTrue="1" operator="greaterThan">
      <formula>0</formula>
    </cfRule>
  </conditionalFormatting>
  <conditionalFormatting sqref="P11">
    <cfRule type="cellIs" dxfId="52914" priority="1087" stopIfTrue="1" operator="lessThan">
      <formula>0</formula>
    </cfRule>
    <cfRule type="cellIs" dxfId="52913" priority="1088" stopIfTrue="1" operator="greaterThan">
      <formula>0</formula>
    </cfRule>
  </conditionalFormatting>
  <conditionalFormatting sqref="P11">
    <cfRule type="cellIs" dxfId="52912" priority="1085" stopIfTrue="1" operator="lessThan">
      <formula>0</formula>
    </cfRule>
    <cfRule type="cellIs" dxfId="52911" priority="1086" stopIfTrue="1" operator="greaterThan">
      <formula>0</formula>
    </cfRule>
  </conditionalFormatting>
  <conditionalFormatting sqref="P11">
    <cfRule type="cellIs" dxfId="52910" priority="1083" stopIfTrue="1" operator="lessThan">
      <formula>0</formula>
    </cfRule>
    <cfRule type="cellIs" dxfId="52909" priority="1084" stopIfTrue="1" operator="greaterThan">
      <formula>0</formula>
    </cfRule>
  </conditionalFormatting>
  <conditionalFormatting sqref="P11">
    <cfRule type="cellIs" dxfId="52908" priority="1081" stopIfTrue="1" operator="lessThan">
      <formula>0</formula>
    </cfRule>
    <cfRule type="cellIs" dxfId="52907" priority="1082" stopIfTrue="1" operator="greaterThan">
      <formula>0</formula>
    </cfRule>
  </conditionalFormatting>
  <conditionalFormatting sqref="P11">
    <cfRule type="cellIs" dxfId="52906" priority="1079" stopIfTrue="1" operator="lessThan">
      <formula>0</formula>
    </cfRule>
    <cfRule type="cellIs" dxfId="52905" priority="1080" stopIfTrue="1" operator="greaterThan">
      <formula>0</formula>
    </cfRule>
  </conditionalFormatting>
  <conditionalFormatting sqref="P11">
    <cfRule type="cellIs" dxfId="52904" priority="1077" stopIfTrue="1" operator="lessThan">
      <formula>0</formula>
    </cfRule>
    <cfRule type="cellIs" dxfId="52903" priority="1078" stopIfTrue="1" operator="greaterThan">
      <formula>0</formula>
    </cfRule>
  </conditionalFormatting>
  <conditionalFormatting sqref="P11">
    <cfRule type="cellIs" dxfId="52902" priority="1075" stopIfTrue="1" operator="lessThan">
      <formula>0</formula>
    </cfRule>
    <cfRule type="cellIs" dxfId="52901" priority="1076" stopIfTrue="1" operator="greaterThan">
      <formula>0</formula>
    </cfRule>
  </conditionalFormatting>
  <conditionalFormatting sqref="P11">
    <cfRule type="cellIs" dxfId="52900" priority="1073" stopIfTrue="1" operator="lessThan">
      <formula>0</formula>
    </cfRule>
    <cfRule type="cellIs" dxfId="52899" priority="1074" stopIfTrue="1" operator="greaterThan">
      <formula>0</formula>
    </cfRule>
  </conditionalFormatting>
  <conditionalFormatting sqref="P11">
    <cfRule type="cellIs" dxfId="52898" priority="1071" stopIfTrue="1" operator="lessThan">
      <formula>0</formula>
    </cfRule>
    <cfRule type="cellIs" dxfId="52897" priority="1072" stopIfTrue="1" operator="greaterThan">
      <formula>0</formula>
    </cfRule>
  </conditionalFormatting>
  <conditionalFormatting sqref="P11">
    <cfRule type="cellIs" dxfId="52896" priority="1069" stopIfTrue="1" operator="lessThan">
      <formula>0</formula>
    </cfRule>
    <cfRule type="cellIs" dxfId="52895" priority="1070" stopIfTrue="1" operator="greaterThan">
      <formula>0</formula>
    </cfRule>
  </conditionalFormatting>
  <conditionalFormatting sqref="P11">
    <cfRule type="cellIs" dxfId="52894" priority="1067" stopIfTrue="1" operator="lessThan">
      <formula>0</formula>
    </cfRule>
    <cfRule type="cellIs" dxfId="52893" priority="1068" stopIfTrue="1" operator="greaterThan">
      <formula>0</formula>
    </cfRule>
  </conditionalFormatting>
  <conditionalFormatting sqref="P11">
    <cfRule type="cellIs" dxfId="52892" priority="1065" stopIfTrue="1" operator="lessThan">
      <formula>0</formula>
    </cfRule>
    <cfRule type="cellIs" dxfId="52891" priority="1066" stopIfTrue="1" operator="greaterThan">
      <formula>0</formula>
    </cfRule>
  </conditionalFormatting>
  <conditionalFormatting sqref="P11">
    <cfRule type="cellIs" dxfId="52890" priority="1063" stopIfTrue="1" operator="lessThan">
      <formula>0</formula>
    </cfRule>
    <cfRule type="cellIs" dxfId="52889" priority="1064" stopIfTrue="1" operator="greaterThan">
      <formula>0</formula>
    </cfRule>
  </conditionalFormatting>
  <conditionalFormatting sqref="P11">
    <cfRule type="cellIs" dxfId="52888" priority="1061" stopIfTrue="1" operator="lessThan">
      <formula>0</formula>
    </cfRule>
    <cfRule type="cellIs" dxfId="52887" priority="1062" stopIfTrue="1" operator="greaterThan">
      <formula>0</formula>
    </cfRule>
  </conditionalFormatting>
  <conditionalFormatting sqref="P11">
    <cfRule type="cellIs" dxfId="52886" priority="1059" stopIfTrue="1" operator="lessThan">
      <formula>0</formula>
    </cfRule>
    <cfRule type="cellIs" dxfId="52885" priority="1060" stopIfTrue="1" operator="greaterThan">
      <formula>0</formula>
    </cfRule>
  </conditionalFormatting>
  <conditionalFormatting sqref="P11">
    <cfRule type="cellIs" dxfId="52884" priority="1057" stopIfTrue="1" operator="lessThan">
      <formula>0</formula>
    </cfRule>
    <cfRule type="cellIs" dxfId="52883" priority="1058" stopIfTrue="1" operator="greaterThan">
      <formula>0</formula>
    </cfRule>
  </conditionalFormatting>
  <conditionalFormatting sqref="P11">
    <cfRule type="cellIs" dxfId="52882" priority="1055" stopIfTrue="1" operator="lessThan">
      <formula>0</formula>
    </cfRule>
    <cfRule type="cellIs" dxfId="52881" priority="1056" stopIfTrue="1" operator="greaterThan">
      <formula>0</formula>
    </cfRule>
  </conditionalFormatting>
  <conditionalFormatting sqref="P11">
    <cfRule type="cellIs" dxfId="52880" priority="1053" stopIfTrue="1" operator="lessThan">
      <formula>0</formula>
    </cfRule>
    <cfRule type="cellIs" dxfId="52879" priority="1054" stopIfTrue="1" operator="greaterThan">
      <formula>0</formula>
    </cfRule>
  </conditionalFormatting>
  <conditionalFormatting sqref="P11">
    <cfRule type="cellIs" dxfId="52878" priority="1051" stopIfTrue="1" operator="lessThan">
      <formula>0</formula>
    </cfRule>
    <cfRule type="cellIs" dxfId="52877" priority="1052" stopIfTrue="1" operator="greaterThan">
      <formula>0</formula>
    </cfRule>
  </conditionalFormatting>
  <conditionalFormatting sqref="P11">
    <cfRule type="cellIs" dxfId="52876" priority="1049" stopIfTrue="1" operator="lessThan">
      <formula>0</formula>
    </cfRule>
    <cfRule type="cellIs" dxfId="52875" priority="1050" stopIfTrue="1" operator="greaterThan">
      <formula>0</formula>
    </cfRule>
  </conditionalFormatting>
  <conditionalFormatting sqref="P11">
    <cfRule type="cellIs" dxfId="52874" priority="1047" stopIfTrue="1" operator="lessThan">
      <formula>0</formula>
    </cfRule>
    <cfRule type="cellIs" dxfId="52873" priority="1048" stopIfTrue="1" operator="greaterThan">
      <formula>0</formula>
    </cfRule>
  </conditionalFormatting>
  <conditionalFormatting sqref="P11">
    <cfRule type="cellIs" dxfId="52872" priority="1045" stopIfTrue="1" operator="lessThan">
      <formula>0</formula>
    </cfRule>
    <cfRule type="cellIs" dxfId="52871" priority="1046" stopIfTrue="1" operator="greaterThan">
      <formula>0</formula>
    </cfRule>
  </conditionalFormatting>
  <conditionalFormatting sqref="P11">
    <cfRule type="cellIs" dxfId="52870" priority="1043" stopIfTrue="1" operator="lessThan">
      <formula>0</formula>
    </cfRule>
    <cfRule type="cellIs" dxfId="52869" priority="1044" stopIfTrue="1" operator="greaterThan">
      <formula>0</formula>
    </cfRule>
  </conditionalFormatting>
  <conditionalFormatting sqref="P11">
    <cfRule type="cellIs" dxfId="52868" priority="1041" stopIfTrue="1" operator="lessThan">
      <formula>0</formula>
    </cfRule>
    <cfRule type="cellIs" dxfId="52867" priority="1042" stopIfTrue="1" operator="greaterThan">
      <formula>0</formula>
    </cfRule>
  </conditionalFormatting>
  <conditionalFormatting sqref="P11">
    <cfRule type="cellIs" dxfId="52866" priority="1039" stopIfTrue="1" operator="lessThan">
      <formula>0</formula>
    </cfRule>
    <cfRule type="cellIs" dxfId="52865" priority="1040" stopIfTrue="1" operator="greaterThan">
      <formula>0</formula>
    </cfRule>
  </conditionalFormatting>
  <conditionalFormatting sqref="P11">
    <cfRule type="cellIs" dxfId="52864" priority="1037" stopIfTrue="1" operator="lessThan">
      <formula>0</formula>
    </cfRule>
    <cfRule type="cellIs" dxfId="52863" priority="1038" stopIfTrue="1" operator="greaterThan">
      <formula>0</formula>
    </cfRule>
  </conditionalFormatting>
  <conditionalFormatting sqref="P11">
    <cfRule type="cellIs" dxfId="52862" priority="1035" stopIfTrue="1" operator="lessThan">
      <formula>0</formula>
    </cfRule>
    <cfRule type="cellIs" dxfId="52861" priority="1036" stopIfTrue="1" operator="greaterThan">
      <formula>0</formula>
    </cfRule>
  </conditionalFormatting>
  <conditionalFormatting sqref="P11">
    <cfRule type="cellIs" dxfId="52860" priority="1033" stopIfTrue="1" operator="lessThan">
      <formula>0</formula>
    </cfRule>
    <cfRule type="cellIs" dxfId="52859" priority="1034" stopIfTrue="1" operator="greaterThan">
      <formula>0</formula>
    </cfRule>
  </conditionalFormatting>
  <conditionalFormatting sqref="P11">
    <cfRule type="cellIs" dxfId="52858" priority="1031" stopIfTrue="1" operator="lessThan">
      <formula>0</formula>
    </cfRule>
    <cfRule type="cellIs" dxfId="52857" priority="1032" stopIfTrue="1" operator="greaterThan">
      <formula>0</formula>
    </cfRule>
  </conditionalFormatting>
  <conditionalFormatting sqref="P11">
    <cfRule type="cellIs" dxfId="52856" priority="1029" stopIfTrue="1" operator="lessThan">
      <formula>0</formula>
    </cfRule>
    <cfRule type="cellIs" dxfId="52855" priority="1030" stopIfTrue="1" operator="greaterThan">
      <formula>0</formula>
    </cfRule>
  </conditionalFormatting>
  <conditionalFormatting sqref="P11">
    <cfRule type="cellIs" dxfId="52854" priority="1027" stopIfTrue="1" operator="lessThan">
      <formula>0</formula>
    </cfRule>
    <cfRule type="cellIs" dxfId="52853" priority="1028" stopIfTrue="1" operator="greaterThan">
      <formula>0</formula>
    </cfRule>
  </conditionalFormatting>
  <conditionalFormatting sqref="P11">
    <cfRule type="cellIs" dxfId="52852" priority="1025" stopIfTrue="1" operator="lessThan">
      <formula>0</formula>
    </cfRule>
    <cfRule type="cellIs" dxfId="52851" priority="1026" stopIfTrue="1" operator="greaterThan">
      <formula>0</formula>
    </cfRule>
  </conditionalFormatting>
  <conditionalFormatting sqref="P11">
    <cfRule type="cellIs" dxfId="52850" priority="1023" stopIfTrue="1" operator="lessThan">
      <formula>0</formula>
    </cfRule>
    <cfRule type="cellIs" dxfId="52849" priority="1024" stopIfTrue="1" operator="greaterThan">
      <formula>0</formula>
    </cfRule>
  </conditionalFormatting>
  <conditionalFormatting sqref="P11">
    <cfRule type="cellIs" dxfId="52848" priority="1021" stopIfTrue="1" operator="lessThan">
      <formula>0</formula>
    </cfRule>
    <cfRule type="cellIs" dxfId="52847" priority="1022" stopIfTrue="1" operator="greaterThan">
      <formula>0</formula>
    </cfRule>
  </conditionalFormatting>
  <conditionalFormatting sqref="P11">
    <cfRule type="cellIs" dxfId="52846" priority="1019" stopIfTrue="1" operator="lessThan">
      <formula>0</formula>
    </cfRule>
    <cfRule type="cellIs" dxfId="52845" priority="1020" stopIfTrue="1" operator="greaterThan">
      <formula>0</formula>
    </cfRule>
  </conditionalFormatting>
  <conditionalFormatting sqref="P11">
    <cfRule type="cellIs" dxfId="52844" priority="1017" stopIfTrue="1" operator="lessThan">
      <formula>0</formula>
    </cfRule>
    <cfRule type="cellIs" dxfId="52843" priority="1018" stopIfTrue="1" operator="greaterThan">
      <formula>0</formula>
    </cfRule>
  </conditionalFormatting>
  <conditionalFormatting sqref="P11">
    <cfRule type="cellIs" dxfId="52842" priority="1015" stopIfTrue="1" operator="lessThan">
      <formula>0</formula>
    </cfRule>
    <cfRule type="cellIs" dxfId="52841" priority="1016" stopIfTrue="1" operator="greaterThan">
      <formula>0</formula>
    </cfRule>
  </conditionalFormatting>
  <conditionalFormatting sqref="P11">
    <cfRule type="cellIs" dxfId="52840" priority="1013" stopIfTrue="1" operator="lessThan">
      <formula>0</formula>
    </cfRule>
    <cfRule type="cellIs" dxfId="52839" priority="1014" stopIfTrue="1" operator="greaterThan">
      <formula>0</formula>
    </cfRule>
  </conditionalFormatting>
  <conditionalFormatting sqref="P11">
    <cfRule type="cellIs" dxfId="52838" priority="1011" stopIfTrue="1" operator="lessThan">
      <formula>0</formula>
    </cfRule>
    <cfRule type="cellIs" dxfId="52837" priority="1012" stopIfTrue="1" operator="greaterThan">
      <formula>0</formula>
    </cfRule>
  </conditionalFormatting>
  <conditionalFormatting sqref="P11">
    <cfRule type="cellIs" dxfId="52836" priority="1009" stopIfTrue="1" operator="lessThan">
      <formula>0</formula>
    </cfRule>
    <cfRule type="cellIs" dxfId="52835" priority="1010" stopIfTrue="1" operator="greaterThan">
      <formula>0</formula>
    </cfRule>
  </conditionalFormatting>
  <conditionalFormatting sqref="P13">
    <cfRule type="cellIs" dxfId="52834" priority="1007" stopIfTrue="1" operator="lessThan">
      <formula>0</formula>
    </cfRule>
    <cfRule type="cellIs" dxfId="52833" priority="1008" stopIfTrue="1" operator="greaterThan">
      <formula>0</formula>
    </cfRule>
  </conditionalFormatting>
  <conditionalFormatting sqref="P13">
    <cfRule type="cellIs" dxfId="52832" priority="1005" stopIfTrue="1" operator="lessThan">
      <formula>0</formula>
    </cfRule>
    <cfRule type="cellIs" dxfId="52831" priority="1006" stopIfTrue="1" operator="greaterThan">
      <formula>0</formula>
    </cfRule>
  </conditionalFormatting>
  <conditionalFormatting sqref="P13">
    <cfRule type="cellIs" dxfId="52830" priority="1003" stopIfTrue="1" operator="lessThan">
      <formula>0</formula>
    </cfRule>
    <cfRule type="cellIs" dxfId="52829" priority="1004" stopIfTrue="1" operator="greaterThan">
      <formula>0</formula>
    </cfRule>
  </conditionalFormatting>
  <conditionalFormatting sqref="P13">
    <cfRule type="cellIs" dxfId="52828" priority="1001" stopIfTrue="1" operator="lessThan">
      <formula>0</formula>
    </cfRule>
    <cfRule type="cellIs" dxfId="52827" priority="1002" stopIfTrue="1" operator="greaterThan">
      <formula>0</formula>
    </cfRule>
  </conditionalFormatting>
  <conditionalFormatting sqref="P13">
    <cfRule type="cellIs" dxfId="52826" priority="999" stopIfTrue="1" operator="lessThan">
      <formula>0</formula>
    </cfRule>
    <cfRule type="cellIs" dxfId="52825" priority="1000" stopIfTrue="1" operator="greaterThan">
      <formula>0</formula>
    </cfRule>
  </conditionalFormatting>
  <conditionalFormatting sqref="P13">
    <cfRule type="cellIs" dxfId="52824" priority="997" stopIfTrue="1" operator="lessThan">
      <formula>0</formula>
    </cfRule>
    <cfRule type="cellIs" dxfId="52823" priority="998" stopIfTrue="1" operator="greaterThan">
      <formula>0</formula>
    </cfRule>
  </conditionalFormatting>
  <conditionalFormatting sqref="P13">
    <cfRule type="cellIs" dxfId="52822" priority="995" stopIfTrue="1" operator="lessThan">
      <formula>0</formula>
    </cfRule>
    <cfRule type="cellIs" dxfId="52821" priority="996" stopIfTrue="1" operator="greaterThan">
      <formula>0</formula>
    </cfRule>
  </conditionalFormatting>
  <conditionalFormatting sqref="P13">
    <cfRule type="cellIs" dxfId="52820" priority="993" stopIfTrue="1" operator="lessThan">
      <formula>0</formula>
    </cfRule>
    <cfRule type="cellIs" dxfId="52819" priority="994" stopIfTrue="1" operator="greaterThan">
      <formula>0</formula>
    </cfRule>
  </conditionalFormatting>
  <conditionalFormatting sqref="P13">
    <cfRule type="cellIs" dxfId="52818" priority="991" stopIfTrue="1" operator="lessThan">
      <formula>0</formula>
    </cfRule>
    <cfRule type="cellIs" dxfId="52817" priority="992" stopIfTrue="1" operator="greaterThan">
      <formula>0</formula>
    </cfRule>
  </conditionalFormatting>
  <conditionalFormatting sqref="P13">
    <cfRule type="cellIs" dxfId="52816" priority="989" stopIfTrue="1" operator="lessThan">
      <formula>0</formula>
    </cfRule>
    <cfRule type="cellIs" dxfId="52815" priority="990" stopIfTrue="1" operator="greaterThan">
      <formula>0</formula>
    </cfRule>
  </conditionalFormatting>
  <conditionalFormatting sqref="P13">
    <cfRule type="cellIs" dxfId="52814" priority="987" stopIfTrue="1" operator="lessThan">
      <formula>0</formula>
    </cfRule>
    <cfRule type="cellIs" dxfId="52813" priority="988" stopIfTrue="1" operator="greaterThan">
      <formula>0</formula>
    </cfRule>
  </conditionalFormatting>
  <conditionalFormatting sqref="P13">
    <cfRule type="cellIs" dxfId="52812" priority="985" stopIfTrue="1" operator="lessThan">
      <formula>0</formula>
    </cfRule>
    <cfRule type="cellIs" dxfId="52811" priority="986" stopIfTrue="1" operator="greaterThan">
      <formula>0</formula>
    </cfRule>
  </conditionalFormatting>
  <conditionalFormatting sqref="P13">
    <cfRule type="cellIs" dxfId="52810" priority="983" stopIfTrue="1" operator="lessThan">
      <formula>0</formula>
    </cfRule>
    <cfRule type="cellIs" dxfId="52809" priority="984" stopIfTrue="1" operator="greaterThan">
      <formula>0</formula>
    </cfRule>
  </conditionalFormatting>
  <conditionalFormatting sqref="P13">
    <cfRule type="cellIs" dxfId="52808" priority="981" stopIfTrue="1" operator="lessThan">
      <formula>0</formula>
    </cfRule>
    <cfRule type="cellIs" dxfId="52807" priority="982" stopIfTrue="1" operator="greaterThan">
      <formula>0</formula>
    </cfRule>
  </conditionalFormatting>
  <conditionalFormatting sqref="P13">
    <cfRule type="cellIs" dxfId="52806" priority="979" stopIfTrue="1" operator="lessThan">
      <formula>0</formula>
    </cfRule>
    <cfRule type="cellIs" dxfId="52805" priority="980" stopIfTrue="1" operator="greaterThan">
      <formula>0</formula>
    </cfRule>
  </conditionalFormatting>
  <conditionalFormatting sqref="P13">
    <cfRule type="cellIs" dxfId="52804" priority="977" stopIfTrue="1" operator="lessThan">
      <formula>0</formula>
    </cfRule>
    <cfRule type="cellIs" dxfId="52803" priority="978" stopIfTrue="1" operator="greaterThan">
      <formula>0</formula>
    </cfRule>
  </conditionalFormatting>
  <conditionalFormatting sqref="P13">
    <cfRule type="cellIs" dxfId="52802" priority="975" stopIfTrue="1" operator="lessThan">
      <formula>0</formula>
    </cfRule>
    <cfRule type="cellIs" dxfId="52801" priority="976" stopIfTrue="1" operator="greaterThan">
      <formula>0</formula>
    </cfRule>
  </conditionalFormatting>
  <conditionalFormatting sqref="P13">
    <cfRule type="cellIs" dxfId="52800" priority="973" stopIfTrue="1" operator="lessThan">
      <formula>0</formula>
    </cfRule>
    <cfRule type="cellIs" dxfId="52799" priority="974" stopIfTrue="1" operator="greaterThan">
      <formula>0</formula>
    </cfRule>
  </conditionalFormatting>
  <conditionalFormatting sqref="P13">
    <cfRule type="cellIs" dxfId="52798" priority="971" stopIfTrue="1" operator="lessThan">
      <formula>0</formula>
    </cfRule>
    <cfRule type="cellIs" dxfId="52797" priority="972" stopIfTrue="1" operator="greaterThan">
      <formula>0</formula>
    </cfRule>
  </conditionalFormatting>
  <conditionalFormatting sqref="P13">
    <cfRule type="cellIs" dxfId="52796" priority="969" stopIfTrue="1" operator="lessThan">
      <formula>0</formula>
    </cfRule>
    <cfRule type="cellIs" dxfId="52795" priority="970" stopIfTrue="1" operator="greaterThan">
      <formula>0</formula>
    </cfRule>
  </conditionalFormatting>
  <conditionalFormatting sqref="P13">
    <cfRule type="cellIs" dxfId="52794" priority="967" stopIfTrue="1" operator="lessThan">
      <formula>0</formula>
    </cfRule>
    <cfRule type="cellIs" dxfId="52793" priority="968" stopIfTrue="1" operator="greaterThan">
      <formula>0</formula>
    </cfRule>
  </conditionalFormatting>
  <conditionalFormatting sqref="P13">
    <cfRule type="cellIs" dxfId="52792" priority="965" stopIfTrue="1" operator="lessThan">
      <formula>0</formula>
    </cfRule>
    <cfRule type="cellIs" dxfId="52791" priority="966" stopIfTrue="1" operator="greaterThan">
      <formula>0</formula>
    </cfRule>
  </conditionalFormatting>
  <conditionalFormatting sqref="P13">
    <cfRule type="cellIs" dxfId="52790" priority="963" stopIfTrue="1" operator="lessThan">
      <formula>0</formula>
    </cfRule>
    <cfRule type="cellIs" dxfId="52789" priority="964" stopIfTrue="1" operator="greaterThan">
      <formula>0</formula>
    </cfRule>
  </conditionalFormatting>
  <conditionalFormatting sqref="P13">
    <cfRule type="cellIs" dxfId="52788" priority="961" stopIfTrue="1" operator="lessThan">
      <formula>0</formula>
    </cfRule>
    <cfRule type="cellIs" dxfId="52787" priority="962" stopIfTrue="1" operator="greaterThan">
      <formula>0</formula>
    </cfRule>
  </conditionalFormatting>
  <conditionalFormatting sqref="P13">
    <cfRule type="cellIs" dxfId="52786" priority="959" stopIfTrue="1" operator="lessThan">
      <formula>0</formula>
    </cfRule>
    <cfRule type="cellIs" dxfId="52785" priority="960" stopIfTrue="1" operator="greaterThan">
      <formula>0</formula>
    </cfRule>
  </conditionalFormatting>
  <conditionalFormatting sqref="P13">
    <cfRule type="cellIs" dxfId="52784" priority="957" stopIfTrue="1" operator="lessThan">
      <formula>0</formula>
    </cfRule>
    <cfRule type="cellIs" dxfId="52783" priority="958" stopIfTrue="1" operator="greaterThan">
      <formula>0</formula>
    </cfRule>
  </conditionalFormatting>
  <conditionalFormatting sqref="P13">
    <cfRule type="cellIs" dxfId="52782" priority="955" stopIfTrue="1" operator="lessThan">
      <formula>0</formula>
    </cfRule>
    <cfRule type="cellIs" dxfId="52781" priority="956" stopIfTrue="1" operator="greaterThan">
      <formula>0</formula>
    </cfRule>
  </conditionalFormatting>
  <conditionalFormatting sqref="P13">
    <cfRule type="cellIs" dxfId="52780" priority="953" stopIfTrue="1" operator="lessThan">
      <formula>0</formula>
    </cfRule>
    <cfRule type="cellIs" dxfId="52779" priority="954" stopIfTrue="1" operator="greaterThan">
      <formula>0</formula>
    </cfRule>
  </conditionalFormatting>
  <conditionalFormatting sqref="P13">
    <cfRule type="cellIs" dxfId="52778" priority="951" stopIfTrue="1" operator="lessThan">
      <formula>0</formula>
    </cfRule>
    <cfRule type="cellIs" dxfId="52777" priority="952" stopIfTrue="1" operator="greaterThan">
      <formula>0</formula>
    </cfRule>
  </conditionalFormatting>
  <conditionalFormatting sqref="P13">
    <cfRule type="cellIs" dxfId="52776" priority="949" stopIfTrue="1" operator="lessThan">
      <formula>0</formula>
    </cfRule>
    <cfRule type="cellIs" dxfId="52775" priority="950" stopIfTrue="1" operator="greaterThan">
      <formula>0</formula>
    </cfRule>
  </conditionalFormatting>
  <conditionalFormatting sqref="P13">
    <cfRule type="cellIs" dxfId="52774" priority="947" stopIfTrue="1" operator="lessThan">
      <formula>0</formula>
    </cfRule>
    <cfRule type="cellIs" dxfId="52773" priority="948" stopIfTrue="1" operator="greaterThan">
      <formula>0</formula>
    </cfRule>
  </conditionalFormatting>
  <conditionalFormatting sqref="P13">
    <cfRule type="cellIs" dxfId="52772" priority="945" stopIfTrue="1" operator="lessThan">
      <formula>0</formula>
    </cfRule>
    <cfRule type="cellIs" dxfId="52771" priority="946" stopIfTrue="1" operator="greaterThan">
      <formula>0</formula>
    </cfRule>
  </conditionalFormatting>
  <conditionalFormatting sqref="P13">
    <cfRule type="cellIs" dxfId="52770" priority="943" stopIfTrue="1" operator="lessThan">
      <formula>0</formula>
    </cfRule>
    <cfRule type="cellIs" dxfId="52769" priority="944" stopIfTrue="1" operator="greaterThan">
      <formula>0</formula>
    </cfRule>
  </conditionalFormatting>
  <conditionalFormatting sqref="P13">
    <cfRule type="cellIs" dxfId="52768" priority="941" stopIfTrue="1" operator="lessThan">
      <formula>0</formula>
    </cfRule>
    <cfRule type="cellIs" dxfId="52767" priority="942" stopIfTrue="1" operator="greaterThan">
      <formula>0</formula>
    </cfRule>
  </conditionalFormatting>
  <conditionalFormatting sqref="P13">
    <cfRule type="cellIs" dxfId="52766" priority="939" stopIfTrue="1" operator="lessThan">
      <formula>0</formula>
    </cfRule>
    <cfRule type="cellIs" dxfId="52765" priority="940" stopIfTrue="1" operator="greaterThan">
      <formula>0</formula>
    </cfRule>
  </conditionalFormatting>
  <conditionalFormatting sqref="P13">
    <cfRule type="cellIs" dxfId="52764" priority="937" stopIfTrue="1" operator="lessThan">
      <formula>0</formula>
    </cfRule>
    <cfRule type="cellIs" dxfId="52763" priority="938" stopIfTrue="1" operator="greaterThan">
      <formula>0</formula>
    </cfRule>
  </conditionalFormatting>
  <conditionalFormatting sqref="P13">
    <cfRule type="cellIs" dxfId="52762" priority="935" stopIfTrue="1" operator="lessThan">
      <formula>0</formula>
    </cfRule>
    <cfRule type="cellIs" dxfId="52761" priority="936" stopIfTrue="1" operator="greaterThan">
      <formula>0</formula>
    </cfRule>
  </conditionalFormatting>
  <conditionalFormatting sqref="P13">
    <cfRule type="cellIs" dxfId="52760" priority="933" stopIfTrue="1" operator="lessThan">
      <formula>0</formula>
    </cfRule>
    <cfRule type="cellIs" dxfId="52759" priority="934" stopIfTrue="1" operator="greaterThan">
      <formula>0</formula>
    </cfRule>
  </conditionalFormatting>
  <conditionalFormatting sqref="P13">
    <cfRule type="cellIs" dxfId="52758" priority="931" stopIfTrue="1" operator="lessThan">
      <formula>0</formula>
    </cfRule>
    <cfRule type="cellIs" dxfId="52757" priority="932" stopIfTrue="1" operator="greaterThan">
      <formula>0</formula>
    </cfRule>
  </conditionalFormatting>
  <conditionalFormatting sqref="P13">
    <cfRule type="cellIs" dxfId="52756" priority="929" stopIfTrue="1" operator="lessThan">
      <formula>0</formula>
    </cfRule>
    <cfRule type="cellIs" dxfId="52755" priority="930" stopIfTrue="1" operator="greaterThan">
      <formula>0</formula>
    </cfRule>
  </conditionalFormatting>
  <conditionalFormatting sqref="P13">
    <cfRule type="cellIs" dxfId="52754" priority="927" stopIfTrue="1" operator="lessThan">
      <formula>0</formula>
    </cfRule>
    <cfRule type="cellIs" dxfId="52753" priority="928" stopIfTrue="1" operator="greaterThan">
      <formula>0</formula>
    </cfRule>
  </conditionalFormatting>
  <conditionalFormatting sqref="P13">
    <cfRule type="cellIs" dxfId="52752" priority="925" stopIfTrue="1" operator="lessThan">
      <formula>0</formula>
    </cfRule>
    <cfRule type="cellIs" dxfId="52751" priority="926" stopIfTrue="1" operator="greaterThan">
      <formula>0</formula>
    </cfRule>
  </conditionalFormatting>
  <conditionalFormatting sqref="P15">
    <cfRule type="cellIs" dxfId="52750" priority="923" stopIfTrue="1" operator="lessThan">
      <formula>0</formula>
    </cfRule>
    <cfRule type="cellIs" dxfId="52749" priority="924" stopIfTrue="1" operator="greaterThan">
      <formula>0</formula>
    </cfRule>
  </conditionalFormatting>
  <conditionalFormatting sqref="P15">
    <cfRule type="cellIs" dxfId="52748" priority="921" stopIfTrue="1" operator="lessThan">
      <formula>0</formula>
    </cfRule>
    <cfRule type="cellIs" dxfId="52747" priority="922" stopIfTrue="1" operator="greaterThan">
      <formula>0</formula>
    </cfRule>
  </conditionalFormatting>
  <conditionalFormatting sqref="P15">
    <cfRule type="cellIs" dxfId="52746" priority="919" stopIfTrue="1" operator="lessThan">
      <formula>0</formula>
    </cfRule>
    <cfRule type="cellIs" dxfId="52745" priority="920" stopIfTrue="1" operator="greaterThan">
      <formula>0</formula>
    </cfRule>
  </conditionalFormatting>
  <conditionalFormatting sqref="P15">
    <cfRule type="cellIs" dxfId="52744" priority="917" stopIfTrue="1" operator="lessThan">
      <formula>0</formula>
    </cfRule>
    <cfRule type="cellIs" dxfId="52743" priority="918" stopIfTrue="1" operator="greaterThan">
      <formula>0</formula>
    </cfRule>
  </conditionalFormatting>
  <conditionalFormatting sqref="P15">
    <cfRule type="cellIs" dxfId="52742" priority="915" stopIfTrue="1" operator="lessThan">
      <formula>0</formula>
    </cfRule>
    <cfRule type="cellIs" dxfId="52741" priority="916" stopIfTrue="1" operator="greaterThan">
      <formula>0</formula>
    </cfRule>
  </conditionalFormatting>
  <conditionalFormatting sqref="P15">
    <cfRule type="cellIs" dxfId="52740" priority="913" stopIfTrue="1" operator="lessThan">
      <formula>0</formula>
    </cfRule>
    <cfRule type="cellIs" dxfId="52739" priority="914" stopIfTrue="1" operator="greaterThan">
      <formula>0</formula>
    </cfRule>
  </conditionalFormatting>
  <conditionalFormatting sqref="P15">
    <cfRule type="cellIs" dxfId="52738" priority="911" stopIfTrue="1" operator="lessThan">
      <formula>0</formula>
    </cfRule>
    <cfRule type="cellIs" dxfId="52737" priority="912" stopIfTrue="1" operator="greaterThan">
      <formula>0</formula>
    </cfRule>
  </conditionalFormatting>
  <conditionalFormatting sqref="P15">
    <cfRule type="cellIs" dxfId="52736" priority="909" stopIfTrue="1" operator="lessThan">
      <formula>0</formula>
    </cfRule>
    <cfRule type="cellIs" dxfId="52735" priority="910" stopIfTrue="1" operator="greaterThan">
      <formula>0</formula>
    </cfRule>
  </conditionalFormatting>
  <conditionalFormatting sqref="P15">
    <cfRule type="cellIs" dxfId="52734" priority="907" stopIfTrue="1" operator="lessThan">
      <formula>0</formula>
    </cfRule>
    <cfRule type="cellIs" dxfId="52733" priority="908" stopIfTrue="1" operator="greaterThan">
      <formula>0</formula>
    </cfRule>
  </conditionalFormatting>
  <conditionalFormatting sqref="P15">
    <cfRule type="cellIs" dxfId="52732" priority="905" stopIfTrue="1" operator="lessThan">
      <formula>0</formula>
    </cfRule>
    <cfRule type="cellIs" dxfId="52731" priority="906" stopIfTrue="1" operator="greaterThan">
      <formula>0</formula>
    </cfRule>
  </conditionalFormatting>
  <conditionalFormatting sqref="P15">
    <cfRule type="cellIs" dxfId="52730" priority="903" stopIfTrue="1" operator="lessThan">
      <formula>0</formula>
    </cfRule>
    <cfRule type="cellIs" dxfId="52729" priority="904" stopIfTrue="1" operator="greaterThan">
      <formula>0</formula>
    </cfRule>
  </conditionalFormatting>
  <conditionalFormatting sqref="P15">
    <cfRule type="cellIs" dxfId="52728" priority="901" stopIfTrue="1" operator="lessThan">
      <formula>0</formula>
    </cfRule>
    <cfRule type="cellIs" dxfId="52727" priority="902" stopIfTrue="1" operator="greaterThan">
      <formula>0</formula>
    </cfRule>
  </conditionalFormatting>
  <conditionalFormatting sqref="P15">
    <cfRule type="cellIs" dxfId="52726" priority="899" stopIfTrue="1" operator="lessThan">
      <formula>0</formula>
    </cfRule>
    <cfRule type="cellIs" dxfId="52725" priority="900" stopIfTrue="1" operator="greaterThan">
      <formula>0</formula>
    </cfRule>
  </conditionalFormatting>
  <conditionalFormatting sqref="P15">
    <cfRule type="cellIs" dxfId="52724" priority="897" stopIfTrue="1" operator="lessThan">
      <formula>0</formula>
    </cfRule>
    <cfRule type="cellIs" dxfId="52723" priority="898" stopIfTrue="1" operator="greaterThan">
      <formula>0</formula>
    </cfRule>
  </conditionalFormatting>
  <conditionalFormatting sqref="P15">
    <cfRule type="cellIs" dxfId="52722" priority="895" stopIfTrue="1" operator="lessThan">
      <formula>0</formula>
    </cfRule>
    <cfRule type="cellIs" dxfId="52721" priority="896" stopIfTrue="1" operator="greaterThan">
      <formula>0</formula>
    </cfRule>
  </conditionalFormatting>
  <conditionalFormatting sqref="P15">
    <cfRule type="cellIs" dxfId="52720" priority="893" stopIfTrue="1" operator="lessThan">
      <formula>0</formula>
    </cfRule>
    <cfRule type="cellIs" dxfId="52719" priority="894" stopIfTrue="1" operator="greaterThan">
      <formula>0</formula>
    </cfRule>
  </conditionalFormatting>
  <conditionalFormatting sqref="P15">
    <cfRule type="cellIs" dxfId="52718" priority="891" stopIfTrue="1" operator="lessThan">
      <formula>0</formula>
    </cfRule>
    <cfRule type="cellIs" dxfId="52717" priority="892" stopIfTrue="1" operator="greaterThan">
      <formula>0</formula>
    </cfRule>
  </conditionalFormatting>
  <conditionalFormatting sqref="P15">
    <cfRule type="cellIs" dxfId="52716" priority="889" stopIfTrue="1" operator="lessThan">
      <formula>0</formula>
    </cfRule>
    <cfRule type="cellIs" dxfId="52715" priority="890" stopIfTrue="1" operator="greaterThan">
      <formula>0</formula>
    </cfRule>
  </conditionalFormatting>
  <conditionalFormatting sqref="P15">
    <cfRule type="cellIs" dxfId="52714" priority="887" stopIfTrue="1" operator="lessThan">
      <formula>0</formula>
    </cfRule>
    <cfRule type="cellIs" dxfId="52713" priority="888" stopIfTrue="1" operator="greaterThan">
      <formula>0</formula>
    </cfRule>
  </conditionalFormatting>
  <conditionalFormatting sqref="P15">
    <cfRule type="cellIs" dxfId="52712" priority="885" stopIfTrue="1" operator="lessThan">
      <formula>0</formula>
    </cfRule>
    <cfRule type="cellIs" dxfId="52711" priority="886" stopIfTrue="1" operator="greaterThan">
      <formula>0</formula>
    </cfRule>
  </conditionalFormatting>
  <conditionalFormatting sqref="P15">
    <cfRule type="cellIs" dxfId="52710" priority="883" stopIfTrue="1" operator="lessThan">
      <formula>0</formula>
    </cfRule>
    <cfRule type="cellIs" dxfId="52709" priority="884" stopIfTrue="1" operator="greaterThan">
      <formula>0</formula>
    </cfRule>
  </conditionalFormatting>
  <conditionalFormatting sqref="P15">
    <cfRule type="cellIs" dxfId="52708" priority="881" stopIfTrue="1" operator="lessThan">
      <formula>0</formula>
    </cfRule>
    <cfRule type="cellIs" dxfId="52707" priority="882" stopIfTrue="1" operator="greaterThan">
      <formula>0</formula>
    </cfRule>
  </conditionalFormatting>
  <conditionalFormatting sqref="P15">
    <cfRule type="cellIs" dxfId="52706" priority="879" stopIfTrue="1" operator="lessThan">
      <formula>0</formula>
    </cfRule>
    <cfRule type="cellIs" dxfId="52705" priority="880" stopIfTrue="1" operator="greaterThan">
      <formula>0</formula>
    </cfRule>
  </conditionalFormatting>
  <conditionalFormatting sqref="P15">
    <cfRule type="cellIs" dxfId="52704" priority="877" stopIfTrue="1" operator="lessThan">
      <formula>0</formula>
    </cfRule>
    <cfRule type="cellIs" dxfId="52703" priority="878" stopIfTrue="1" operator="greaterThan">
      <formula>0</formula>
    </cfRule>
  </conditionalFormatting>
  <conditionalFormatting sqref="P15">
    <cfRule type="cellIs" dxfId="52702" priority="875" stopIfTrue="1" operator="lessThan">
      <formula>0</formula>
    </cfRule>
    <cfRule type="cellIs" dxfId="52701" priority="876" stopIfTrue="1" operator="greaterThan">
      <formula>0</formula>
    </cfRule>
  </conditionalFormatting>
  <conditionalFormatting sqref="P15">
    <cfRule type="cellIs" dxfId="52700" priority="873" stopIfTrue="1" operator="lessThan">
      <formula>0</formula>
    </cfRule>
    <cfRule type="cellIs" dxfId="52699" priority="874" stopIfTrue="1" operator="greaterThan">
      <formula>0</formula>
    </cfRule>
  </conditionalFormatting>
  <conditionalFormatting sqref="P15">
    <cfRule type="cellIs" dxfId="52698" priority="871" stopIfTrue="1" operator="lessThan">
      <formula>0</formula>
    </cfRule>
    <cfRule type="cellIs" dxfId="52697" priority="872" stopIfTrue="1" operator="greaterThan">
      <formula>0</formula>
    </cfRule>
  </conditionalFormatting>
  <conditionalFormatting sqref="P15">
    <cfRule type="cellIs" dxfId="52696" priority="869" stopIfTrue="1" operator="lessThan">
      <formula>0</formula>
    </cfRule>
    <cfRule type="cellIs" dxfId="52695" priority="870" stopIfTrue="1" operator="greaterThan">
      <formula>0</formula>
    </cfRule>
  </conditionalFormatting>
  <conditionalFormatting sqref="P15">
    <cfRule type="cellIs" dxfId="52694" priority="867" stopIfTrue="1" operator="lessThan">
      <formula>0</formula>
    </cfRule>
    <cfRule type="cellIs" dxfId="52693" priority="868" stopIfTrue="1" operator="greaterThan">
      <formula>0</formula>
    </cfRule>
  </conditionalFormatting>
  <conditionalFormatting sqref="P15">
    <cfRule type="cellIs" dxfId="52692" priority="865" stopIfTrue="1" operator="lessThan">
      <formula>0</formula>
    </cfRule>
    <cfRule type="cellIs" dxfId="52691" priority="866" stopIfTrue="1" operator="greaterThan">
      <formula>0</formula>
    </cfRule>
  </conditionalFormatting>
  <conditionalFormatting sqref="P15">
    <cfRule type="cellIs" dxfId="52690" priority="863" stopIfTrue="1" operator="lessThan">
      <formula>0</formula>
    </cfRule>
    <cfRule type="cellIs" dxfId="52689" priority="864" stopIfTrue="1" operator="greaterThan">
      <formula>0</formula>
    </cfRule>
  </conditionalFormatting>
  <conditionalFormatting sqref="P15">
    <cfRule type="cellIs" dxfId="52688" priority="861" stopIfTrue="1" operator="lessThan">
      <formula>0</formula>
    </cfRule>
    <cfRule type="cellIs" dxfId="52687" priority="862" stopIfTrue="1" operator="greaterThan">
      <formula>0</formula>
    </cfRule>
  </conditionalFormatting>
  <conditionalFormatting sqref="P15">
    <cfRule type="cellIs" dxfId="52686" priority="859" stopIfTrue="1" operator="lessThan">
      <formula>0</formula>
    </cfRule>
    <cfRule type="cellIs" dxfId="52685" priority="860" stopIfTrue="1" operator="greaterThan">
      <formula>0</formula>
    </cfRule>
  </conditionalFormatting>
  <conditionalFormatting sqref="P15">
    <cfRule type="cellIs" dxfId="52684" priority="857" stopIfTrue="1" operator="lessThan">
      <formula>0</formula>
    </cfRule>
    <cfRule type="cellIs" dxfId="52683" priority="858" stopIfTrue="1" operator="greaterThan">
      <formula>0</formula>
    </cfRule>
  </conditionalFormatting>
  <conditionalFormatting sqref="P15">
    <cfRule type="cellIs" dxfId="52682" priority="855" stopIfTrue="1" operator="lessThan">
      <formula>0</formula>
    </cfRule>
    <cfRule type="cellIs" dxfId="52681" priority="856" stopIfTrue="1" operator="greaterThan">
      <formula>0</formula>
    </cfRule>
  </conditionalFormatting>
  <conditionalFormatting sqref="P15">
    <cfRule type="cellIs" dxfId="52680" priority="853" stopIfTrue="1" operator="lessThan">
      <formula>0</formula>
    </cfRule>
    <cfRule type="cellIs" dxfId="52679" priority="854" stopIfTrue="1" operator="greaterThan">
      <formula>0</formula>
    </cfRule>
  </conditionalFormatting>
  <conditionalFormatting sqref="P15">
    <cfRule type="cellIs" dxfId="52678" priority="851" stopIfTrue="1" operator="lessThan">
      <formula>0</formula>
    </cfRule>
    <cfRule type="cellIs" dxfId="52677" priority="852" stopIfTrue="1" operator="greaterThan">
      <formula>0</formula>
    </cfRule>
  </conditionalFormatting>
  <conditionalFormatting sqref="P15">
    <cfRule type="cellIs" dxfId="52676" priority="849" stopIfTrue="1" operator="lessThan">
      <formula>0</formula>
    </cfRule>
    <cfRule type="cellIs" dxfId="52675" priority="850" stopIfTrue="1" operator="greaterThan">
      <formula>0</formula>
    </cfRule>
  </conditionalFormatting>
  <conditionalFormatting sqref="P15">
    <cfRule type="cellIs" dxfId="52674" priority="847" stopIfTrue="1" operator="lessThan">
      <formula>0</formula>
    </cfRule>
    <cfRule type="cellIs" dxfId="52673" priority="848" stopIfTrue="1" operator="greaterThan">
      <formula>0</formula>
    </cfRule>
  </conditionalFormatting>
  <conditionalFormatting sqref="P15">
    <cfRule type="cellIs" dxfId="52672" priority="845" stopIfTrue="1" operator="lessThan">
      <formula>0</formula>
    </cfRule>
    <cfRule type="cellIs" dxfId="52671" priority="846" stopIfTrue="1" operator="greaterThan">
      <formula>0</formula>
    </cfRule>
  </conditionalFormatting>
  <conditionalFormatting sqref="P15">
    <cfRule type="cellIs" dxfId="52670" priority="843" stopIfTrue="1" operator="lessThan">
      <formula>0</formula>
    </cfRule>
    <cfRule type="cellIs" dxfId="52669" priority="844" stopIfTrue="1" operator="greaterThan">
      <formula>0</formula>
    </cfRule>
  </conditionalFormatting>
  <conditionalFormatting sqref="P15">
    <cfRule type="cellIs" dxfId="52668" priority="841" stopIfTrue="1" operator="lessThan">
      <formula>0</formula>
    </cfRule>
    <cfRule type="cellIs" dxfId="52667" priority="842" stopIfTrue="1" operator="greaterThan">
      <formula>0</formula>
    </cfRule>
  </conditionalFormatting>
  <conditionalFormatting sqref="P17">
    <cfRule type="cellIs" dxfId="52666" priority="839" stopIfTrue="1" operator="lessThan">
      <formula>0</formula>
    </cfRule>
    <cfRule type="cellIs" dxfId="52665" priority="840" stopIfTrue="1" operator="greaterThan">
      <formula>0</formula>
    </cfRule>
  </conditionalFormatting>
  <conditionalFormatting sqref="P17">
    <cfRule type="cellIs" dxfId="52664" priority="837" stopIfTrue="1" operator="lessThan">
      <formula>0</formula>
    </cfRule>
    <cfRule type="cellIs" dxfId="52663" priority="838" stopIfTrue="1" operator="greaterThan">
      <formula>0</formula>
    </cfRule>
  </conditionalFormatting>
  <conditionalFormatting sqref="P17">
    <cfRule type="cellIs" dxfId="52662" priority="835" stopIfTrue="1" operator="lessThan">
      <formula>0</formula>
    </cfRule>
    <cfRule type="cellIs" dxfId="52661" priority="836" stopIfTrue="1" operator="greaterThan">
      <formula>0</formula>
    </cfRule>
  </conditionalFormatting>
  <conditionalFormatting sqref="P17">
    <cfRule type="cellIs" dxfId="52660" priority="833" stopIfTrue="1" operator="lessThan">
      <formula>0</formula>
    </cfRule>
    <cfRule type="cellIs" dxfId="52659" priority="834" stopIfTrue="1" operator="greaterThan">
      <formula>0</formula>
    </cfRule>
  </conditionalFormatting>
  <conditionalFormatting sqref="P17">
    <cfRule type="cellIs" dxfId="52658" priority="831" stopIfTrue="1" operator="lessThan">
      <formula>0</formula>
    </cfRule>
    <cfRule type="cellIs" dxfId="52657" priority="832" stopIfTrue="1" operator="greaterThan">
      <formula>0</formula>
    </cfRule>
  </conditionalFormatting>
  <conditionalFormatting sqref="P17">
    <cfRule type="cellIs" dxfId="52656" priority="829" stopIfTrue="1" operator="lessThan">
      <formula>0</formula>
    </cfRule>
    <cfRule type="cellIs" dxfId="52655" priority="830" stopIfTrue="1" operator="greaterThan">
      <formula>0</formula>
    </cfRule>
  </conditionalFormatting>
  <conditionalFormatting sqref="P17">
    <cfRule type="cellIs" dxfId="52654" priority="827" stopIfTrue="1" operator="lessThan">
      <formula>0</formula>
    </cfRule>
    <cfRule type="cellIs" dxfId="52653" priority="828" stopIfTrue="1" operator="greaterThan">
      <formula>0</formula>
    </cfRule>
  </conditionalFormatting>
  <conditionalFormatting sqref="P17">
    <cfRule type="cellIs" dxfId="52652" priority="825" stopIfTrue="1" operator="lessThan">
      <formula>0</formula>
    </cfRule>
    <cfRule type="cellIs" dxfId="52651" priority="826" stopIfTrue="1" operator="greaterThan">
      <formula>0</formula>
    </cfRule>
  </conditionalFormatting>
  <conditionalFormatting sqref="P17">
    <cfRule type="cellIs" dxfId="52650" priority="823" stopIfTrue="1" operator="lessThan">
      <formula>0</formula>
    </cfRule>
    <cfRule type="cellIs" dxfId="52649" priority="824" stopIfTrue="1" operator="greaterThan">
      <formula>0</formula>
    </cfRule>
  </conditionalFormatting>
  <conditionalFormatting sqref="P17">
    <cfRule type="cellIs" dxfId="52648" priority="821" stopIfTrue="1" operator="lessThan">
      <formula>0</formula>
    </cfRule>
    <cfRule type="cellIs" dxfId="52647" priority="822" stopIfTrue="1" operator="greaterThan">
      <formula>0</formula>
    </cfRule>
  </conditionalFormatting>
  <conditionalFormatting sqref="P17">
    <cfRule type="cellIs" dxfId="52646" priority="819" stopIfTrue="1" operator="lessThan">
      <formula>0</formula>
    </cfRule>
    <cfRule type="cellIs" dxfId="52645" priority="820" stopIfTrue="1" operator="greaterThan">
      <formula>0</formula>
    </cfRule>
  </conditionalFormatting>
  <conditionalFormatting sqref="P17">
    <cfRule type="cellIs" dxfId="52644" priority="817" stopIfTrue="1" operator="lessThan">
      <formula>0</formula>
    </cfRule>
    <cfRule type="cellIs" dxfId="52643" priority="818" stopIfTrue="1" operator="greaterThan">
      <formula>0</formula>
    </cfRule>
  </conditionalFormatting>
  <conditionalFormatting sqref="P17">
    <cfRule type="cellIs" dxfId="52642" priority="815" stopIfTrue="1" operator="lessThan">
      <formula>0</formula>
    </cfRule>
    <cfRule type="cellIs" dxfId="52641" priority="816" stopIfTrue="1" operator="greaterThan">
      <formula>0</formula>
    </cfRule>
  </conditionalFormatting>
  <conditionalFormatting sqref="P17">
    <cfRule type="cellIs" dxfId="52640" priority="813" stopIfTrue="1" operator="lessThan">
      <formula>0</formula>
    </cfRule>
    <cfRule type="cellIs" dxfId="52639" priority="814" stopIfTrue="1" operator="greaterThan">
      <formula>0</formula>
    </cfRule>
  </conditionalFormatting>
  <conditionalFormatting sqref="P17">
    <cfRule type="cellIs" dxfId="52638" priority="811" stopIfTrue="1" operator="lessThan">
      <formula>0</formula>
    </cfRule>
    <cfRule type="cellIs" dxfId="52637" priority="812" stopIfTrue="1" operator="greaterThan">
      <formula>0</formula>
    </cfRule>
  </conditionalFormatting>
  <conditionalFormatting sqref="P17">
    <cfRule type="cellIs" dxfId="52636" priority="809" stopIfTrue="1" operator="lessThan">
      <formula>0</formula>
    </cfRule>
    <cfRule type="cellIs" dxfId="52635" priority="810" stopIfTrue="1" operator="greaterThan">
      <formula>0</formula>
    </cfRule>
  </conditionalFormatting>
  <conditionalFormatting sqref="P17">
    <cfRule type="cellIs" dxfId="52634" priority="807" stopIfTrue="1" operator="lessThan">
      <formula>0</formula>
    </cfRule>
    <cfRule type="cellIs" dxfId="52633" priority="808" stopIfTrue="1" operator="greaterThan">
      <formula>0</formula>
    </cfRule>
  </conditionalFormatting>
  <conditionalFormatting sqref="P17">
    <cfRule type="cellIs" dxfId="52632" priority="805" stopIfTrue="1" operator="lessThan">
      <formula>0</formula>
    </cfRule>
    <cfRule type="cellIs" dxfId="52631" priority="806" stopIfTrue="1" operator="greaterThan">
      <formula>0</formula>
    </cfRule>
  </conditionalFormatting>
  <conditionalFormatting sqref="P17">
    <cfRule type="cellIs" dxfId="52630" priority="803" stopIfTrue="1" operator="lessThan">
      <formula>0</formula>
    </cfRule>
    <cfRule type="cellIs" dxfId="52629" priority="804" stopIfTrue="1" operator="greaterThan">
      <formula>0</formula>
    </cfRule>
  </conditionalFormatting>
  <conditionalFormatting sqref="P17">
    <cfRule type="cellIs" dxfId="52628" priority="801" stopIfTrue="1" operator="lessThan">
      <formula>0</formula>
    </cfRule>
    <cfRule type="cellIs" dxfId="52627" priority="802" stopIfTrue="1" operator="greaterThan">
      <formula>0</formula>
    </cfRule>
  </conditionalFormatting>
  <conditionalFormatting sqref="P17">
    <cfRule type="cellIs" dxfId="52626" priority="799" stopIfTrue="1" operator="lessThan">
      <formula>0</formula>
    </cfRule>
    <cfRule type="cellIs" dxfId="52625" priority="800" stopIfTrue="1" operator="greaterThan">
      <formula>0</formula>
    </cfRule>
  </conditionalFormatting>
  <conditionalFormatting sqref="P17">
    <cfRule type="cellIs" dxfId="52624" priority="797" stopIfTrue="1" operator="lessThan">
      <formula>0</formula>
    </cfRule>
    <cfRule type="cellIs" dxfId="52623" priority="798" stopIfTrue="1" operator="greaterThan">
      <formula>0</formula>
    </cfRule>
  </conditionalFormatting>
  <conditionalFormatting sqref="P17">
    <cfRule type="cellIs" dxfId="52622" priority="795" stopIfTrue="1" operator="lessThan">
      <formula>0</formula>
    </cfRule>
    <cfRule type="cellIs" dxfId="52621" priority="796" stopIfTrue="1" operator="greaterThan">
      <formula>0</formula>
    </cfRule>
  </conditionalFormatting>
  <conditionalFormatting sqref="P17">
    <cfRule type="cellIs" dxfId="52620" priority="793" stopIfTrue="1" operator="lessThan">
      <formula>0</formula>
    </cfRule>
    <cfRule type="cellIs" dxfId="52619" priority="794" stopIfTrue="1" operator="greaterThan">
      <formula>0</formula>
    </cfRule>
  </conditionalFormatting>
  <conditionalFormatting sqref="P17">
    <cfRule type="cellIs" dxfId="52618" priority="791" stopIfTrue="1" operator="lessThan">
      <formula>0</formula>
    </cfRule>
    <cfRule type="cellIs" dxfId="52617" priority="792" stopIfTrue="1" operator="greaterThan">
      <formula>0</formula>
    </cfRule>
  </conditionalFormatting>
  <conditionalFormatting sqref="P17">
    <cfRule type="cellIs" dxfId="52616" priority="789" stopIfTrue="1" operator="lessThan">
      <formula>0</formula>
    </cfRule>
    <cfRule type="cellIs" dxfId="52615" priority="790" stopIfTrue="1" operator="greaterThan">
      <formula>0</formula>
    </cfRule>
  </conditionalFormatting>
  <conditionalFormatting sqref="P17">
    <cfRule type="cellIs" dxfId="52614" priority="787" stopIfTrue="1" operator="lessThan">
      <formula>0</formula>
    </cfRule>
    <cfRule type="cellIs" dxfId="52613" priority="788" stopIfTrue="1" operator="greaterThan">
      <formula>0</formula>
    </cfRule>
  </conditionalFormatting>
  <conditionalFormatting sqref="P17">
    <cfRule type="cellIs" dxfId="52612" priority="785" stopIfTrue="1" operator="lessThan">
      <formula>0</formula>
    </cfRule>
    <cfRule type="cellIs" dxfId="52611" priority="786" stopIfTrue="1" operator="greaterThan">
      <formula>0</formula>
    </cfRule>
  </conditionalFormatting>
  <conditionalFormatting sqref="P17">
    <cfRule type="cellIs" dxfId="52610" priority="783" stopIfTrue="1" operator="lessThan">
      <formula>0</formula>
    </cfRule>
    <cfRule type="cellIs" dxfId="52609" priority="784" stopIfTrue="1" operator="greaterThan">
      <formula>0</formula>
    </cfRule>
  </conditionalFormatting>
  <conditionalFormatting sqref="P17">
    <cfRule type="cellIs" dxfId="52608" priority="781" stopIfTrue="1" operator="lessThan">
      <formula>0</formula>
    </cfRule>
    <cfRule type="cellIs" dxfId="52607" priority="782" stopIfTrue="1" operator="greaterThan">
      <formula>0</formula>
    </cfRule>
  </conditionalFormatting>
  <conditionalFormatting sqref="P17">
    <cfRule type="cellIs" dxfId="52606" priority="779" stopIfTrue="1" operator="lessThan">
      <formula>0</formula>
    </cfRule>
    <cfRule type="cellIs" dxfId="52605" priority="780" stopIfTrue="1" operator="greaterThan">
      <formula>0</formula>
    </cfRule>
  </conditionalFormatting>
  <conditionalFormatting sqref="P17">
    <cfRule type="cellIs" dxfId="52604" priority="777" stopIfTrue="1" operator="lessThan">
      <formula>0</formula>
    </cfRule>
    <cfRule type="cellIs" dxfId="52603" priority="778" stopIfTrue="1" operator="greaterThan">
      <formula>0</formula>
    </cfRule>
  </conditionalFormatting>
  <conditionalFormatting sqref="P17">
    <cfRule type="cellIs" dxfId="52602" priority="775" stopIfTrue="1" operator="lessThan">
      <formula>0</formula>
    </cfRule>
    <cfRule type="cellIs" dxfId="52601" priority="776" stopIfTrue="1" operator="greaterThan">
      <formula>0</formula>
    </cfRule>
  </conditionalFormatting>
  <conditionalFormatting sqref="P17">
    <cfRule type="cellIs" dxfId="52600" priority="773" stopIfTrue="1" operator="lessThan">
      <formula>0</formula>
    </cfRule>
    <cfRule type="cellIs" dxfId="52599" priority="774" stopIfTrue="1" operator="greaterThan">
      <formula>0</formula>
    </cfRule>
  </conditionalFormatting>
  <conditionalFormatting sqref="P17">
    <cfRule type="cellIs" dxfId="52598" priority="771" stopIfTrue="1" operator="lessThan">
      <formula>0</formula>
    </cfRule>
    <cfRule type="cellIs" dxfId="52597" priority="772" stopIfTrue="1" operator="greaterThan">
      <formula>0</formula>
    </cfRule>
  </conditionalFormatting>
  <conditionalFormatting sqref="P17">
    <cfRule type="cellIs" dxfId="52596" priority="769" stopIfTrue="1" operator="lessThan">
      <formula>0</formula>
    </cfRule>
    <cfRule type="cellIs" dxfId="52595" priority="770" stopIfTrue="1" operator="greaterThan">
      <formula>0</formula>
    </cfRule>
  </conditionalFormatting>
  <conditionalFormatting sqref="P17">
    <cfRule type="cellIs" dxfId="52594" priority="767" stopIfTrue="1" operator="lessThan">
      <formula>0</formula>
    </cfRule>
    <cfRule type="cellIs" dxfId="52593" priority="768" stopIfTrue="1" operator="greaterThan">
      <formula>0</formula>
    </cfRule>
  </conditionalFormatting>
  <conditionalFormatting sqref="P17">
    <cfRule type="cellIs" dxfId="52592" priority="765" stopIfTrue="1" operator="lessThan">
      <formula>0</formula>
    </cfRule>
    <cfRule type="cellIs" dxfId="52591" priority="766" stopIfTrue="1" operator="greaterThan">
      <formula>0</formula>
    </cfRule>
  </conditionalFormatting>
  <conditionalFormatting sqref="P17">
    <cfRule type="cellIs" dxfId="52590" priority="763" stopIfTrue="1" operator="lessThan">
      <formula>0</formula>
    </cfRule>
    <cfRule type="cellIs" dxfId="52589" priority="764" stopIfTrue="1" operator="greaterThan">
      <formula>0</formula>
    </cfRule>
  </conditionalFormatting>
  <conditionalFormatting sqref="P17">
    <cfRule type="cellIs" dxfId="52588" priority="761" stopIfTrue="1" operator="lessThan">
      <formula>0</formula>
    </cfRule>
    <cfRule type="cellIs" dxfId="52587" priority="762" stopIfTrue="1" operator="greaterThan">
      <formula>0</formula>
    </cfRule>
  </conditionalFormatting>
  <conditionalFormatting sqref="P17">
    <cfRule type="cellIs" dxfId="52586" priority="759" stopIfTrue="1" operator="lessThan">
      <formula>0</formula>
    </cfRule>
    <cfRule type="cellIs" dxfId="52585" priority="760" stopIfTrue="1" operator="greaterThan">
      <formula>0</formula>
    </cfRule>
  </conditionalFormatting>
  <conditionalFormatting sqref="P17">
    <cfRule type="cellIs" dxfId="52584" priority="757" stopIfTrue="1" operator="lessThan">
      <formula>0</formula>
    </cfRule>
    <cfRule type="cellIs" dxfId="52583" priority="758" stopIfTrue="1" operator="greaterThan">
      <formula>0</formula>
    </cfRule>
  </conditionalFormatting>
  <conditionalFormatting sqref="P19">
    <cfRule type="cellIs" dxfId="52582" priority="755" stopIfTrue="1" operator="lessThan">
      <formula>0</formula>
    </cfRule>
    <cfRule type="cellIs" dxfId="52581" priority="756" stopIfTrue="1" operator="greaterThan">
      <formula>0</formula>
    </cfRule>
  </conditionalFormatting>
  <conditionalFormatting sqref="P19">
    <cfRule type="cellIs" dxfId="52580" priority="753" stopIfTrue="1" operator="lessThan">
      <formula>0</formula>
    </cfRule>
    <cfRule type="cellIs" dxfId="52579" priority="754" stopIfTrue="1" operator="greaterThan">
      <formula>0</formula>
    </cfRule>
  </conditionalFormatting>
  <conditionalFormatting sqref="P19">
    <cfRule type="cellIs" dxfId="52578" priority="751" stopIfTrue="1" operator="lessThan">
      <formula>0</formula>
    </cfRule>
    <cfRule type="cellIs" dxfId="52577" priority="752" stopIfTrue="1" operator="greaterThan">
      <formula>0</formula>
    </cfRule>
  </conditionalFormatting>
  <conditionalFormatting sqref="P19">
    <cfRule type="cellIs" dxfId="52576" priority="749" stopIfTrue="1" operator="lessThan">
      <formula>0</formula>
    </cfRule>
    <cfRule type="cellIs" dxfId="52575" priority="750" stopIfTrue="1" operator="greaterThan">
      <formula>0</formula>
    </cfRule>
  </conditionalFormatting>
  <conditionalFormatting sqref="P19">
    <cfRule type="cellIs" dxfId="52574" priority="747" stopIfTrue="1" operator="lessThan">
      <formula>0</formula>
    </cfRule>
    <cfRule type="cellIs" dxfId="52573" priority="748" stopIfTrue="1" operator="greaterThan">
      <formula>0</formula>
    </cfRule>
  </conditionalFormatting>
  <conditionalFormatting sqref="P19">
    <cfRule type="cellIs" dxfId="52572" priority="745" stopIfTrue="1" operator="lessThan">
      <formula>0</formula>
    </cfRule>
    <cfRule type="cellIs" dxfId="52571" priority="746" stopIfTrue="1" operator="greaterThan">
      <formula>0</formula>
    </cfRule>
  </conditionalFormatting>
  <conditionalFormatting sqref="P19">
    <cfRule type="cellIs" dxfId="52570" priority="743" stopIfTrue="1" operator="lessThan">
      <formula>0</formula>
    </cfRule>
    <cfRule type="cellIs" dxfId="52569" priority="744" stopIfTrue="1" operator="greaterThan">
      <formula>0</formula>
    </cfRule>
  </conditionalFormatting>
  <conditionalFormatting sqref="P19">
    <cfRule type="cellIs" dxfId="52568" priority="741" stopIfTrue="1" operator="lessThan">
      <formula>0</formula>
    </cfRule>
    <cfRule type="cellIs" dxfId="52567" priority="742" stopIfTrue="1" operator="greaterThan">
      <formula>0</formula>
    </cfRule>
  </conditionalFormatting>
  <conditionalFormatting sqref="P19">
    <cfRule type="cellIs" dxfId="52566" priority="739" stopIfTrue="1" operator="lessThan">
      <formula>0</formula>
    </cfRule>
    <cfRule type="cellIs" dxfId="52565" priority="740" stopIfTrue="1" operator="greaterThan">
      <formula>0</formula>
    </cfRule>
  </conditionalFormatting>
  <conditionalFormatting sqref="P19">
    <cfRule type="cellIs" dxfId="52564" priority="737" stopIfTrue="1" operator="lessThan">
      <formula>0</formula>
    </cfRule>
    <cfRule type="cellIs" dxfId="52563" priority="738" stopIfTrue="1" operator="greaterThan">
      <formula>0</formula>
    </cfRule>
  </conditionalFormatting>
  <conditionalFormatting sqref="P19">
    <cfRule type="cellIs" dxfId="52562" priority="735" stopIfTrue="1" operator="lessThan">
      <formula>0</formula>
    </cfRule>
    <cfRule type="cellIs" dxfId="52561" priority="736" stopIfTrue="1" operator="greaterThan">
      <formula>0</formula>
    </cfRule>
  </conditionalFormatting>
  <conditionalFormatting sqref="P19">
    <cfRule type="cellIs" dxfId="52560" priority="733" stopIfTrue="1" operator="lessThan">
      <formula>0</formula>
    </cfRule>
    <cfRule type="cellIs" dxfId="52559" priority="734" stopIfTrue="1" operator="greaterThan">
      <formula>0</formula>
    </cfRule>
  </conditionalFormatting>
  <conditionalFormatting sqref="P19">
    <cfRule type="cellIs" dxfId="52558" priority="731" stopIfTrue="1" operator="lessThan">
      <formula>0</formula>
    </cfRule>
    <cfRule type="cellIs" dxfId="52557" priority="732" stopIfTrue="1" operator="greaterThan">
      <formula>0</formula>
    </cfRule>
  </conditionalFormatting>
  <conditionalFormatting sqref="P19">
    <cfRule type="cellIs" dxfId="52556" priority="729" stopIfTrue="1" operator="lessThan">
      <formula>0</formula>
    </cfRule>
    <cfRule type="cellIs" dxfId="52555" priority="730" stopIfTrue="1" operator="greaterThan">
      <formula>0</formula>
    </cfRule>
  </conditionalFormatting>
  <conditionalFormatting sqref="P19">
    <cfRule type="cellIs" dxfId="52554" priority="727" stopIfTrue="1" operator="lessThan">
      <formula>0</formula>
    </cfRule>
    <cfRule type="cellIs" dxfId="52553" priority="728" stopIfTrue="1" operator="greaterThan">
      <formula>0</formula>
    </cfRule>
  </conditionalFormatting>
  <conditionalFormatting sqref="P19">
    <cfRule type="cellIs" dxfId="52552" priority="725" stopIfTrue="1" operator="lessThan">
      <formula>0</formula>
    </cfRule>
    <cfRule type="cellIs" dxfId="52551" priority="726" stopIfTrue="1" operator="greaterThan">
      <formula>0</formula>
    </cfRule>
  </conditionalFormatting>
  <conditionalFormatting sqref="P19">
    <cfRule type="cellIs" dxfId="52550" priority="723" stopIfTrue="1" operator="lessThan">
      <formula>0</formula>
    </cfRule>
    <cfRule type="cellIs" dxfId="52549" priority="724" stopIfTrue="1" operator="greaterThan">
      <formula>0</formula>
    </cfRule>
  </conditionalFormatting>
  <conditionalFormatting sqref="P19">
    <cfRule type="cellIs" dxfId="52548" priority="721" stopIfTrue="1" operator="lessThan">
      <formula>0</formula>
    </cfRule>
    <cfRule type="cellIs" dxfId="52547" priority="722" stopIfTrue="1" operator="greaterThan">
      <formula>0</formula>
    </cfRule>
  </conditionalFormatting>
  <conditionalFormatting sqref="P19">
    <cfRule type="cellIs" dxfId="52546" priority="719" stopIfTrue="1" operator="lessThan">
      <formula>0</formula>
    </cfRule>
    <cfRule type="cellIs" dxfId="52545" priority="720" stopIfTrue="1" operator="greaterThan">
      <formula>0</formula>
    </cfRule>
  </conditionalFormatting>
  <conditionalFormatting sqref="P19">
    <cfRule type="cellIs" dxfId="52544" priority="717" stopIfTrue="1" operator="lessThan">
      <formula>0</formula>
    </cfRule>
    <cfRule type="cellIs" dxfId="52543" priority="718" stopIfTrue="1" operator="greaterThan">
      <formula>0</formula>
    </cfRule>
  </conditionalFormatting>
  <conditionalFormatting sqref="P19">
    <cfRule type="cellIs" dxfId="52542" priority="715" stopIfTrue="1" operator="lessThan">
      <formula>0</formula>
    </cfRule>
    <cfRule type="cellIs" dxfId="52541" priority="716" stopIfTrue="1" operator="greaterThan">
      <formula>0</formula>
    </cfRule>
  </conditionalFormatting>
  <conditionalFormatting sqref="P19">
    <cfRule type="cellIs" dxfId="52540" priority="713" stopIfTrue="1" operator="lessThan">
      <formula>0</formula>
    </cfRule>
    <cfRule type="cellIs" dxfId="52539" priority="714" stopIfTrue="1" operator="greaterThan">
      <formula>0</formula>
    </cfRule>
  </conditionalFormatting>
  <conditionalFormatting sqref="P19">
    <cfRule type="cellIs" dxfId="52538" priority="711" stopIfTrue="1" operator="lessThan">
      <formula>0</formula>
    </cfRule>
    <cfRule type="cellIs" dxfId="52537" priority="712" stopIfTrue="1" operator="greaterThan">
      <formula>0</formula>
    </cfRule>
  </conditionalFormatting>
  <conditionalFormatting sqref="P19">
    <cfRule type="cellIs" dxfId="52536" priority="709" stopIfTrue="1" operator="lessThan">
      <formula>0</formula>
    </cfRule>
    <cfRule type="cellIs" dxfId="52535" priority="710" stopIfTrue="1" operator="greaterThan">
      <formula>0</formula>
    </cfRule>
  </conditionalFormatting>
  <conditionalFormatting sqref="P19">
    <cfRule type="cellIs" dxfId="52534" priority="707" stopIfTrue="1" operator="lessThan">
      <formula>0</formula>
    </cfRule>
    <cfRule type="cellIs" dxfId="52533" priority="708" stopIfTrue="1" operator="greaterThan">
      <formula>0</formula>
    </cfRule>
  </conditionalFormatting>
  <conditionalFormatting sqref="P19">
    <cfRule type="cellIs" dxfId="52532" priority="705" stopIfTrue="1" operator="lessThan">
      <formula>0</formula>
    </cfRule>
    <cfRule type="cellIs" dxfId="52531" priority="706" stopIfTrue="1" operator="greaterThan">
      <formula>0</formula>
    </cfRule>
  </conditionalFormatting>
  <conditionalFormatting sqref="P19">
    <cfRule type="cellIs" dxfId="52530" priority="703" stopIfTrue="1" operator="lessThan">
      <formula>0</formula>
    </cfRule>
    <cfRule type="cellIs" dxfId="52529" priority="704" stopIfTrue="1" operator="greaterThan">
      <formula>0</formula>
    </cfRule>
  </conditionalFormatting>
  <conditionalFormatting sqref="P19">
    <cfRule type="cellIs" dxfId="52528" priority="701" stopIfTrue="1" operator="lessThan">
      <formula>0</formula>
    </cfRule>
    <cfRule type="cellIs" dxfId="52527" priority="702" stopIfTrue="1" operator="greaterThan">
      <formula>0</formula>
    </cfRule>
  </conditionalFormatting>
  <conditionalFormatting sqref="P19">
    <cfRule type="cellIs" dxfId="52526" priority="699" stopIfTrue="1" operator="lessThan">
      <formula>0</formula>
    </cfRule>
    <cfRule type="cellIs" dxfId="52525" priority="700" stopIfTrue="1" operator="greaterThan">
      <formula>0</formula>
    </cfRule>
  </conditionalFormatting>
  <conditionalFormatting sqref="P19">
    <cfRule type="cellIs" dxfId="52524" priority="697" stopIfTrue="1" operator="lessThan">
      <formula>0</formula>
    </cfRule>
    <cfRule type="cellIs" dxfId="52523" priority="698" stopIfTrue="1" operator="greaterThan">
      <formula>0</formula>
    </cfRule>
  </conditionalFormatting>
  <conditionalFormatting sqref="P19">
    <cfRule type="cellIs" dxfId="52522" priority="695" stopIfTrue="1" operator="lessThan">
      <formula>0</formula>
    </cfRule>
    <cfRule type="cellIs" dxfId="52521" priority="696" stopIfTrue="1" operator="greaterThan">
      <formula>0</formula>
    </cfRule>
  </conditionalFormatting>
  <conditionalFormatting sqref="P19">
    <cfRule type="cellIs" dxfId="52520" priority="693" stopIfTrue="1" operator="lessThan">
      <formula>0</formula>
    </cfRule>
    <cfRule type="cellIs" dxfId="52519" priority="694" stopIfTrue="1" operator="greaterThan">
      <formula>0</formula>
    </cfRule>
  </conditionalFormatting>
  <conditionalFormatting sqref="P19">
    <cfRule type="cellIs" dxfId="52518" priority="691" stopIfTrue="1" operator="lessThan">
      <formula>0</formula>
    </cfRule>
    <cfRule type="cellIs" dxfId="52517" priority="692" stopIfTrue="1" operator="greaterThan">
      <formula>0</formula>
    </cfRule>
  </conditionalFormatting>
  <conditionalFormatting sqref="P19">
    <cfRule type="cellIs" dxfId="52516" priority="689" stopIfTrue="1" operator="lessThan">
      <formula>0</formula>
    </cfRule>
    <cfRule type="cellIs" dxfId="52515" priority="690" stopIfTrue="1" operator="greaterThan">
      <formula>0</formula>
    </cfRule>
  </conditionalFormatting>
  <conditionalFormatting sqref="P19">
    <cfRule type="cellIs" dxfId="52514" priority="687" stopIfTrue="1" operator="lessThan">
      <formula>0</formula>
    </cfRule>
    <cfRule type="cellIs" dxfId="52513" priority="688" stopIfTrue="1" operator="greaterThan">
      <formula>0</formula>
    </cfRule>
  </conditionalFormatting>
  <conditionalFormatting sqref="P19">
    <cfRule type="cellIs" dxfId="52512" priority="685" stopIfTrue="1" operator="lessThan">
      <formula>0</formula>
    </cfRule>
    <cfRule type="cellIs" dxfId="52511" priority="686" stopIfTrue="1" operator="greaterThan">
      <formula>0</formula>
    </cfRule>
  </conditionalFormatting>
  <conditionalFormatting sqref="P19">
    <cfRule type="cellIs" dxfId="52510" priority="683" stopIfTrue="1" operator="lessThan">
      <formula>0</formula>
    </cfRule>
    <cfRule type="cellIs" dxfId="52509" priority="684" stopIfTrue="1" operator="greaterThan">
      <formula>0</formula>
    </cfRule>
  </conditionalFormatting>
  <conditionalFormatting sqref="P19">
    <cfRule type="cellIs" dxfId="52508" priority="681" stopIfTrue="1" operator="lessThan">
      <formula>0</formula>
    </cfRule>
    <cfRule type="cellIs" dxfId="52507" priority="682" stopIfTrue="1" operator="greaterThan">
      <formula>0</formula>
    </cfRule>
  </conditionalFormatting>
  <conditionalFormatting sqref="P19">
    <cfRule type="cellIs" dxfId="52506" priority="679" stopIfTrue="1" operator="lessThan">
      <formula>0</formula>
    </cfRule>
    <cfRule type="cellIs" dxfId="52505" priority="680" stopIfTrue="1" operator="greaterThan">
      <formula>0</formula>
    </cfRule>
  </conditionalFormatting>
  <conditionalFormatting sqref="P19">
    <cfRule type="cellIs" dxfId="52504" priority="677" stopIfTrue="1" operator="lessThan">
      <formula>0</formula>
    </cfRule>
    <cfRule type="cellIs" dxfId="52503" priority="678" stopIfTrue="1" operator="greaterThan">
      <formula>0</formula>
    </cfRule>
  </conditionalFormatting>
  <conditionalFormatting sqref="P19">
    <cfRule type="cellIs" dxfId="52502" priority="675" stopIfTrue="1" operator="lessThan">
      <formula>0</formula>
    </cfRule>
    <cfRule type="cellIs" dxfId="52501" priority="676" stopIfTrue="1" operator="greaterThan">
      <formula>0</formula>
    </cfRule>
  </conditionalFormatting>
  <conditionalFormatting sqref="P19">
    <cfRule type="cellIs" dxfId="52500" priority="673" stopIfTrue="1" operator="lessThan">
      <formula>0</formula>
    </cfRule>
    <cfRule type="cellIs" dxfId="52499" priority="674" stopIfTrue="1" operator="greaterThan">
      <formula>0</formula>
    </cfRule>
  </conditionalFormatting>
  <conditionalFormatting sqref="P21">
    <cfRule type="cellIs" dxfId="52498" priority="671" stopIfTrue="1" operator="lessThan">
      <formula>0</formula>
    </cfRule>
    <cfRule type="cellIs" dxfId="52497" priority="672" stopIfTrue="1" operator="greaterThan">
      <formula>0</formula>
    </cfRule>
  </conditionalFormatting>
  <conditionalFormatting sqref="P21">
    <cfRule type="cellIs" dxfId="52496" priority="669" stopIfTrue="1" operator="lessThan">
      <formula>0</formula>
    </cfRule>
    <cfRule type="cellIs" dxfId="52495" priority="670" stopIfTrue="1" operator="greaterThan">
      <formula>0</formula>
    </cfRule>
  </conditionalFormatting>
  <conditionalFormatting sqref="P21">
    <cfRule type="cellIs" dxfId="52494" priority="667" stopIfTrue="1" operator="lessThan">
      <formula>0</formula>
    </cfRule>
    <cfRule type="cellIs" dxfId="52493" priority="668" stopIfTrue="1" operator="greaterThan">
      <formula>0</formula>
    </cfRule>
  </conditionalFormatting>
  <conditionalFormatting sqref="P21">
    <cfRule type="cellIs" dxfId="52492" priority="665" stopIfTrue="1" operator="lessThan">
      <formula>0</formula>
    </cfRule>
    <cfRule type="cellIs" dxfId="52491" priority="666" stopIfTrue="1" operator="greaterThan">
      <formula>0</formula>
    </cfRule>
  </conditionalFormatting>
  <conditionalFormatting sqref="P21">
    <cfRule type="cellIs" dxfId="52490" priority="663" stopIfTrue="1" operator="lessThan">
      <formula>0</formula>
    </cfRule>
    <cfRule type="cellIs" dxfId="52489" priority="664" stopIfTrue="1" operator="greaterThan">
      <formula>0</formula>
    </cfRule>
  </conditionalFormatting>
  <conditionalFormatting sqref="P21">
    <cfRule type="cellIs" dxfId="52488" priority="661" stopIfTrue="1" operator="lessThan">
      <formula>0</formula>
    </cfRule>
    <cfRule type="cellIs" dxfId="52487" priority="662" stopIfTrue="1" operator="greaterThan">
      <formula>0</formula>
    </cfRule>
  </conditionalFormatting>
  <conditionalFormatting sqref="P21">
    <cfRule type="cellIs" dxfId="52486" priority="659" stopIfTrue="1" operator="lessThan">
      <formula>0</formula>
    </cfRule>
    <cfRule type="cellIs" dxfId="52485" priority="660" stopIfTrue="1" operator="greaterThan">
      <formula>0</formula>
    </cfRule>
  </conditionalFormatting>
  <conditionalFormatting sqref="P21">
    <cfRule type="cellIs" dxfId="52484" priority="657" stopIfTrue="1" operator="lessThan">
      <formula>0</formula>
    </cfRule>
    <cfRule type="cellIs" dxfId="52483" priority="658" stopIfTrue="1" operator="greaterThan">
      <formula>0</formula>
    </cfRule>
  </conditionalFormatting>
  <conditionalFormatting sqref="P21">
    <cfRule type="cellIs" dxfId="52482" priority="655" stopIfTrue="1" operator="lessThan">
      <formula>0</formula>
    </cfRule>
    <cfRule type="cellIs" dxfId="52481" priority="656" stopIfTrue="1" operator="greaterThan">
      <formula>0</formula>
    </cfRule>
  </conditionalFormatting>
  <conditionalFormatting sqref="P21">
    <cfRule type="cellIs" dxfId="52480" priority="653" stopIfTrue="1" operator="lessThan">
      <formula>0</formula>
    </cfRule>
    <cfRule type="cellIs" dxfId="52479" priority="654" stopIfTrue="1" operator="greaterThan">
      <formula>0</formula>
    </cfRule>
  </conditionalFormatting>
  <conditionalFormatting sqref="P21">
    <cfRule type="cellIs" dxfId="52478" priority="651" stopIfTrue="1" operator="lessThan">
      <formula>0</formula>
    </cfRule>
    <cfRule type="cellIs" dxfId="52477" priority="652" stopIfTrue="1" operator="greaterThan">
      <formula>0</formula>
    </cfRule>
  </conditionalFormatting>
  <conditionalFormatting sqref="P21">
    <cfRule type="cellIs" dxfId="52476" priority="649" stopIfTrue="1" operator="lessThan">
      <formula>0</formula>
    </cfRule>
    <cfRule type="cellIs" dxfId="52475" priority="650" stopIfTrue="1" operator="greaterThan">
      <formula>0</formula>
    </cfRule>
  </conditionalFormatting>
  <conditionalFormatting sqref="P21">
    <cfRule type="cellIs" dxfId="52474" priority="647" stopIfTrue="1" operator="lessThan">
      <formula>0</formula>
    </cfRule>
    <cfRule type="cellIs" dxfId="52473" priority="648" stopIfTrue="1" operator="greaterThan">
      <formula>0</formula>
    </cfRule>
  </conditionalFormatting>
  <conditionalFormatting sqref="P21">
    <cfRule type="cellIs" dxfId="52472" priority="645" stopIfTrue="1" operator="lessThan">
      <formula>0</formula>
    </cfRule>
    <cfRule type="cellIs" dxfId="52471" priority="646" stopIfTrue="1" operator="greaterThan">
      <formula>0</formula>
    </cfRule>
  </conditionalFormatting>
  <conditionalFormatting sqref="P21">
    <cfRule type="cellIs" dxfId="52470" priority="643" stopIfTrue="1" operator="lessThan">
      <formula>0</formula>
    </cfRule>
    <cfRule type="cellIs" dxfId="52469" priority="644" stopIfTrue="1" operator="greaterThan">
      <formula>0</formula>
    </cfRule>
  </conditionalFormatting>
  <conditionalFormatting sqref="P21">
    <cfRule type="cellIs" dxfId="52468" priority="641" stopIfTrue="1" operator="lessThan">
      <formula>0</formula>
    </cfRule>
    <cfRule type="cellIs" dxfId="52467" priority="642" stopIfTrue="1" operator="greaterThan">
      <formula>0</formula>
    </cfRule>
  </conditionalFormatting>
  <conditionalFormatting sqref="P21">
    <cfRule type="cellIs" dxfId="52466" priority="639" stopIfTrue="1" operator="lessThan">
      <formula>0</formula>
    </cfRule>
    <cfRule type="cellIs" dxfId="52465" priority="640" stopIfTrue="1" operator="greaterThan">
      <formula>0</formula>
    </cfRule>
  </conditionalFormatting>
  <conditionalFormatting sqref="P21">
    <cfRule type="cellIs" dxfId="52464" priority="637" stopIfTrue="1" operator="lessThan">
      <formula>0</formula>
    </cfRule>
    <cfRule type="cellIs" dxfId="52463" priority="638" stopIfTrue="1" operator="greaterThan">
      <formula>0</formula>
    </cfRule>
  </conditionalFormatting>
  <conditionalFormatting sqref="P21">
    <cfRule type="cellIs" dxfId="52462" priority="635" stopIfTrue="1" operator="lessThan">
      <formula>0</formula>
    </cfRule>
    <cfRule type="cellIs" dxfId="52461" priority="636" stopIfTrue="1" operator="greaterThan">
      <formula>0</formula>
    </cfRule>
  </conditionalFormatting>
  <conditionalFormatting sqref="P21">
    <cfRule type="cellIs" dxfId="52460" priority="633" stopIfTrue="1" operator="lessThan">
      <formula>0</formula>
    </cfRule>
    <cfRule type="cellIs" dxfId="52459" priority="634" stopIfTrue="1" operator="greaterThan">
      <formula>0</formula>
    </cfRule>
  </conditionalFormatting>
  <conditionalFormatting sqref="P21">
    <cfRule type="cellIs" dxfId="52458" priority="631" stopIfTrue="1" operator="lessThan">
      <formula>0</formula>
    </cfRule>
    <cfRule type="cellIs" dxfId="52457" priority="632" stopIfTrue="1" operator="greaterThan">
      <formula>0</formula>
    </cfRule>
  </conditionalFormatting>
  <conditionalFormatting sqref="P21">
    <cfRule type="cellIs" dxfId="52456" priority="629" stopIfTrue="1" operator="lessThan">
      <formula>0</formula>
    </cfRule>
    <cfRule type="cellIs" dxfId="52455" priority="630" stopIfTrue="1" operator="greaterThan">
      <formula>0</formula>
    </cfRule>
  </conditionalFormatting>
  <conditionalFormatting sqref="P21">
    <cfRule type="cellIs" dxfId="52454" priority="627" stopIfTrue="1" operator="lessThan">
      <formula>0</formula>
    </cfRule>
    <cfRule type="cellIs" dxfId="52453" priority="628" stopIfTrue="1" operator="greaterThan">
      <formula>0</formula>
    </cfRule>
  </conditionalFormatting>
  <conditionalFormatting sqref="P21">
    <cfRule type="cellIs" dxfId="52452" priority="625" stopIfTrue="1" operator="lessThan">
      <formula>0</formula>
    </cfRule>
    <cfRule type="cellIs" dxfId="52451" priority="626" stopIfTrue="1" operator="greaterThan">
      <formula>0</formula>
    </cfRule>
  </conditionalFormatting>
  <conditionalFormatting sqref="P21">
    <cfRule type="cellIs" dxfId="52450" priority="623" stopIfTrue="1" operator="lessThan">
      <formula>0</formula>
    </cfRule>
    <cfRule type="cellIs" dxfId="52449" priority="624" stopIfTrue="1" operator="greaterThan">
      <formula>0</formula>
    </cfRule>
  </conditionalFormatting>
  <conditionalFormatting sqref="P21">
    <cfRule type="cellIs" dxfId="52448" priority="621" stopIfTrue="1" operator="lessThan">
      <formula>0</formula>
    </cfRule>
    <cfRule type="cellIs" dxfId="52447" priority="622" stopIfTrue="1" operator="greaterThan">
      <formula>0</formula>
    </cfRule>
  </conditionalFormatting>
  <conditionalFormatting sqref="P21">
    <cfRule type="cellIs" dxfId="52446" priority="619" stopIfTrue="1" operator="lessThan">
      <formula>0</formula>
    </cfRule>
    <cfRule type="cellIs" dxfId="52445" priority="620" stopIfTrue="1" operator="greaterThan">
      <formula>0</formula>
    </cfRule>
  </conditionalFormatting>
  <conditionalFormatting sqref="P21">
    <cfRule type="cellIs" dxfId="52444" priority="617" stopIfTrue="1" operator="lessThan">
      <formula>0</formula>
    </cfRule>
    <cfRule type="cellIs" dxfId="52443" priority="618" stopIfTrue="1" operator="greaterThan">
      <formula>0</formula>
    </cfRule>
  </conditionalFormatting>
  <conditionalFormatting sqref="P21">
    <cfRule type="cellIs" dxfId="52442" priority="615" stopIfTrue="1" operator="lessThan">
      <formula>0</formula>
    </cfRule>
    <cfRule type="cellIs" dxfId="52441" priority="616" stopIfTrue="1" operator="greaterThan">
      <formula>0</formula>
    </cfRule>
  </conditionalFormatting>
  <conditionalFormatting sqref="P21">
    <cfRule type="cellIs" dxfId="52440" priority="613" stopIfTrue="1" operator="lessThan">
      <formula>0</formula>
    </cfRule>
    <cfRule type="cellIs" dxfId="52439" priority="614" stopIfTrue="1" operator="greaterThan">
      <formula>0</formula>
    </cfRule>
  </conditionalFormatting>
  <conditionalFormatting sqref="P21">
    <cfRule type="cellIs" dxfId="52438" priority="611" stopIfTrue="1" operator="lessThan">
      <formula>0</formula>
    </cfRule>
    <cfRule type="cellIs" dxfId="52437" priority="612" stopIfTrue="1" operator="greaterThan">
      <formula>0</formula>
    </cfRule>
  </conditionalFormatting>
  <conditionalFormatting sqref="P21">
    <cfRule type="cellIs" dxfId="52436" priority="609" stopIfTrue="1" operator="lessThan">
      <formula>0</formula>
    </cfRule>
    <cfRule type="cellIs" dxfId="52435" priority="610" stopIfTrue="1" operator="greaterThan">
      <formula>0</formula>
    </cfRule>
  </conditionalFormatting>
  <conditionalFormatting sqref="P21">
    <cfRule type="cellIs" dxfId="52434" priority="607" stopIfTrue="1" operator="lessThan">
      <formula>0</formula>
    </cfRule>
    <cfRule type="cellIs" dxfId="52433" priority="608" stopIfTrue="1" operator="greaterThan">
      <formula>0</formula>
    </cfRule>
  </conditionalFormatting>
  <conditionalFormatting sqref="P21">
    <cfRule type="cellIs" dxfId="52432" priority="605" stopIfTrue="1" operator="lessThan">
      <formula>0</formula>
    </cfRule>
    <cfRule type="cellIs" dxfId="52431" priority="606" stopIfTrue="1" operator="greaterThan">
      <formula>0</formula>
    </cfRule>
  </conditionalFormatting>
  <conditionalFormatting sqref="P21">
    <cfRule type="cellIs" dxfId="52430" priority="603" stopIfTrue="1" operator="lessThan">
      <formula>0</formula>
    </cfRule>
    <cfRule type="cellIs" dxfId="52429" priority="604" stopIfTrue="1" operator="greaterThan">
      <formula>0</formula>
    </cfRule>
  </conditionalFormatting>
  <conditionalFormatting sqref="P21">
    <cfRule type="cellIs" dxfId="52428" priority="601" stopIfTrue="1" operator="lessThan">
      <formula>0</formula>
    </cfRule>
    <cfRule type="cellIs" dxfId="52427" priority="602" stopIfTrue="1" operator="greaterThan">
      <formula>0</formula>
    </cfRule>
  </conditionalFormatting>
  <conditionalFormatting sqref="P21">
    <cfRule type="cellIs" dxfId="52426" priority="599" stopIfTrue="1" operator="lessThan">
      <formula>0</formula>
    </cfRule>
    <cfRule type="cellIs" dxfId="52425" priority="600" stopIfTrue="1" operator="greaterThan">
      <formula>0</formula>
    </cfRule>
  </conditionalFormatting>
  <conditionalFormatting sqref="P21">
    <cfRule type="cellIs" dxfId="52424" priority="597" stopIfTrue="1" operator="lessThan">
      <formula>0</formula>
    </cfRule>
    <cfRule type="cellIs" dxfId="52423" priority="598" stopIfTrue="1" operator="greaterThan">
      <formula>0</formula>
    </cfRule>
  </conditionalFormatting>
  <conditionalFormatting sqref="P21">
    <cfRule type="cellIs" dxfId="52422" priority="595" stopIfTrue="1" operator="lessThan">
      <formula>0</formula>
    </cfRule>
    <cfRule type="cellIs" dxfId="52421" priority="596" stopIfTrue="1" operator="greaterThan">
      <formula>0</formula>
    </cfRule>
  </conditionalFormatting>
  <conditionalFormatting sqref="P21">
    <cfRule type="cellIs" dxfId="52420" priority="593" stopIfTrue="1" operator="lessThan">
      <formula>0</formula>
    </cfRule>
    <cfRule type="cellIs" dxfId="52419" priority="594" stopIfTrue="1" operator="greaterThan">
      <formula>0</formula>
    </cfRule>
  </conditionalFormatting>
  <conditionalFormatting sqref="P21">
    <cfRule type="cellIs" dxfId="52418" priority="591" stopIfTrue="1" operator="lessThan">
      <formula>0</formula>
    </cfRule>
    <cfRule type="cellIs" dxfId="52417" priority="592" stopIfTrue="1" operator="greaterThan">
      <formula>0</formula>
    </cfRule>
  </conditionalFormatting>
  <conditionalFormatting sqref="P21">
    <cfRule type="cellIs" dxfId="52416" priority="589" stopIfTrue="1" operator="lessThan">
      <formula>0</formula>
    </cfRule>
    <cfRule type="cellIs" dxfId="52415" priority="590" stopIfTrue="1" operator="greaterThan">
      <formula>0</formula>
    </cfRule>
  </conditionalFormatting>
  <conditionalFormatting sqref="Q9">
    <cfRule type="cellIs" dxfId="52414" priority="587" stopIfTrue="1" operator="lessThan">
      <formula>0</formula>
    </cfRule>
    <cfRule type="cellIs" dxfId="52413" priority="588" stopIfTrue="1" operator="greaterThan">
      <formula>0</formula>
    </cfRule>
  </conditionalFormatting>
  <conditionalFormatting sqref="Q9">
    <cfRule type="cellIs" dxfId="52412" priority="585" stopIfTrue="1" operator="lessThan">
      <formula>0</formula>
    </cfRule>
    <cfRule type="cellIs" dxfId="52411" priority="586" stopIfTrue="1" operator="greaterThan">
      <formula>0</formula>
    </cfRule>
  </conditionalFormatting>
  <conditionalFormatting sqref="Q9">
    <cfRule type="cellIs" dxfId="52410" priority="583" stopIfTrue="1" operator="lessThan">
      <formula>0</formula>
    </cfRule>
    <cfRule type="cellIs" dxfId="52409" priority="584" stopIfTrue="1" operator="greaterThan">
      <formula>0</formula>
    </cfRule>
  </conditionalFormatting>
  <conditionalFormatting sqref="Q9">
    <cfRule type="cellIs" dxfId="52408" priority="581" stopIfTrue="1" operator="lessThan">
      <formula>0</formula>
    </cfRule>
    <cfRule type="cellIs" dxfId="52407" priority="582" stopIfTrue="1" operator="greaterThan">
      <formula>0</formula>
    </cfRule>
  </conditionalFormatting>
  <conditionalFormatting sqref="Q9">
    <cfRule type="cellIs" dxfId="52406" priority="579" stopIfTrue="1" operator="lessThan">
      <formula>0</formula>
    </cfRule>
    <cfRule type="cellIs" dxfId="52405" priority="580" stopIfTrue="1" operator="greaterThan">
      <formula>0</formula>
    </cfRule>
  </conditionalFormatting>
  <conditionalFormatting sqref="Q9">
    <cfRule type="cellIs" dxfId="52404" priority="577" stopIfTrue="1" operator="lessThan">
      <formula>0</formula>
    </cfRule>
    <cfRule type="cellIs" dxfId="52403" priority="578" stopIfTrue="1" operator="greaterThan">
      <formula>0</formula>
    </cfRule>
  </conditionalFormatting>
  <conditionalFormatting sqref="Q9">
    <cfRule type="cellIs" dxfId="52402" priority="575" stopIfTrue="1" operator="lessThan">
      <formula>0</formula>
    </cfRule>
    <cfRule type="cellIs" dxfId="52401" priority="576" stopIfTrue="1" operator="greaterThan">
      <formula>0</formula>
    </cfRule>
  </conditionalFormatting>
  <conditionalFormatting sqref="Q9">
    <cfRule type="cellIs" dxfId="52400" priority="573" stopIfTrue="1" operator="lessThan">
      <formula>0</formula>
    </cfRule>
    <cfRule type="cellIs" dxfId="52399" priority="574" stopIfTrue="1" operator="greaterThan">
      <formula>0</formula>
    </cfRule>
  </conditionalFormatting>
  <conditionalFormatting sqref="Q9">
    <cfRule type="cellIs" dxfId="52398" priority="571" stopIfTrue="1" operator="lessThan">
      <formula>0</formula>
    </cfRule>
    <cfRule type="cellIs" dxfId="52397" priority="572" stopIfTrue="1" operator="greaterThan">
      <formula>0</formula>
    </cfRule>
  </conditionalFormatting>
  <conditionalFormatting sqref="Q9">
    <cfRule type="cellIs" dxfId="52396" priority="569" stopIfTrue="1" operator="lessThan">
      <formula>0</formula>
    </cfRule>
    <cfRule type="cellIs" dxfId="52395" priority="570" stopIfTrue="1" operator="greaterThan">
      <formula>0</formula>
    </cfRule>
  </conditionalFormatting>
  <conditionalFormatting sqref="Q9">
    <cfRule type="cellIs" dxfId="52394" priority="567" stopIfTrue="1" operator="lessThan">
      <formula>0</formula>
    </cfRule>
    <cfRule type="cellIs" dxfId="52393" priority="568" stopIfTrue="1" operator="greaterThan">
      <formula>0</formula>
    </cfRule>
  </conditionalFormatting>
  <conditionalFormatting sqref="Q9">
    <cfRule type="cellIs" dxfId="52392" priority="565" stopIfTrue="1" operator="lessThan">
      <formula>0</formula>
    </cfRule>
    <cfRule type="cellIs" dxfId="52391" priority="566" stopIfTrue="1" operator="greaterThan">
      <formula>0</formula>
    </cfRule>
  </conditionalFormatting>
  <conditionalFormatting sqref="Q9">
    <cfRule type="cellIs" dxfId="52390" priority="563" stopIfTrue="1" operator="lessThan">
      <formula>0</formula>
    </cfRule>
    <cfRule type="cellIs" dxfId="52389" priority="564" stopIfTrue="1" operator="greaterThan">
      <formula>0</formula>
    </cfRule>
  </conditionalFormatting>
  <conditionalFormatting sqref="Q9">
    <cfRule type="cellIs" dxfId="52388" priority="561" stopIfTrue="1" operator="lessThan">
      <formula>0</formula>
    </cfRule>
    <cfRule type="cellIs" dxfId="52387" priority="562" stopIfTrue="1" operator="greaterThan">
      <formula>0</formula>
    </cfRule>
  </conditionalFormatting>
  <conditionalFormatting sqref="Q9">
    <cfRule type="cellIs" dxfId="52386" priority="559" stopIfTrue="1" operator="lessThan">
      <formula>0</formula>
    </cfRule>
    <cfRule type="cellIs" dxfId="52385" priority="560" stopIfTrue="1" operator="greaterThan">
      <formula>0</formula>
    </cfRule>
  </conditionalFormatting>
  <conditionalFormatting sqref="Q9">
    <cfRule type="cellIs" dxfId="52384" priority="557" stopIfTrue="1" operator="lessThan">
      <formula>0</formula>
    </cfRule>
    <cfRule type="cellIs" dxfId="52383" priority="558" stopIfTrue="1" operator="greaterThan">
      <formula>0</formula>
    </cfRule>
  </conditionalFormatting>
  <conditionalFormatting sqref="Q9">
    <cfRule type="cellIs" dxfId="52382" priority="555" stopIfTrue="1" operator="lessThan">
      <formula>0</formula>
    </cfRule>
    <cfRule type="cellIs" dxfId="52381" priority="556" stopIfTrue="1" operator="greaterThan">
      <formula>0</formula>
    </cfRule>
  </conditionalFormatting>
  <conditionalFormatting sqref="Q9">
    <cfRule type="cellIs" dxfId="52380" priority="553" stopIfTrue="1" operator="lessThan">
      <formula>0</formula>
    </cfRule>
    <cfRule type="cellIs" dxfId="52379" priority="554" stopIfTrue="1" operator="greaterThan">
      <formula>0</formula>
    </cfRule>
  </conditionalFormatting>
  <conditionalFormatting sqref="Q9">
    <cfRule type="cellIs" dxfId="52378" priority="551" stopIfTrue="1" operator="lessThan">
      <formula>0</formula>
    </cfRule>
    <cfRule type="cellIs" dxfId="52377" priority="552" stopIfTrue="1" operator="greaterThan">
      <formula>0</formula>
    </cfRule>
  </conditionalFormatting>
  <conditionalFormatting sqref="Q9">
    <cfRule type="cellIs" dxfId="52376" priority="549" stopIfTrue="1" operator="lessThan">
      <formula>0</formula>
    </cfRule>
    <cfRule type="cellIs" dxfId="52375" priority="550" stopIfTrue="1" operator="greaterThan">
      <formula>0</formula>
    </cfRule>
  </conditionalFormatting>
  <conditionalFormatting sqref="Q9">
    <cfRule type="cellIs" dxfId="52374" priority="547" stopIfTrue="1" operator="lessThan">
      <formula>0</formula>
    </cfRule>
    <cfRule type="cellIs" dxfId="52373" priority="548" stopIfTrue="1" operator="greaterThan">
      <formula>0</formula>
    </cfRule>
  </conditionalFormatting>
  <conditionalFormatting sqref="Q9">
    <cfRule type="cellIs" dxfId="52372" priority="545" stopIfTrue="1" operator="lessThan">
      <formula>0</formula>
    </cfRule>
    <cfRule type="cellIs" dxfId="52371" priority="546" stopIfTrue="1" operator="greaterThan">
      <formula>0</formula>
    </cfRule>
  </conditionalFormatting>
  <conditionalFormatting sqref="Q9">
    <cfRule type="cellIs" dxfId="52370" priority="543" stopIfTrue="1" operator="lessThan">
      <formula>0</formula>
    </cfRule>
    <cfRule type="cellIs" dxfId="52369" priority="544" stopIfTrue="1" operator="greaterThan">
      <formula>0</formula>
    </cfRule>
  </conditionalFormatting>
  <conditionalFormatting sqref="Q9">
    <cfRule type="cellIs" dxfId="52368" priority="541" stopIfTrue="1" operator="lessThan">
      <formula>0</formula>
    </cfRule>
    <cfRule type="cellIs" dxfId="52367" priority="542" stopIfTrue="1" operator="greaterThan">
      <formula>0</formula>
    </cfRule>
  </conditionalFormatting>
  <conditionalFormatting sqref="Q9">
    <cfRule type="cellIs" dxfId="52366" priority="539" stopIfTrue="1" operator="lessThan">
      <formula>0</formula>
    </cfRule>
    <cfRule type="cellIs" dxfId="52365" priority="540" stopIfTrue="1" operator="greaterThan">
      <formula>0</formula>
    </cfRule>
  </conditionalFormatting>
  <conditionalFormatting sqref="Q9">
    <cfRule type="cellIs" dxfId="52364" priority="537" stopIfTrue="1" operator="lessThan">
      <formula>0</formula>
    </cfRule>
    <cfRule type="cellIs" dxfId="52363" priority="538" stopIfTrue="1" operator="greaterThan">
      <formula>0</formula>
    </cfRule>
  </conditionalFormatting>
  <conditionalFormatting sqref="Q9">
    <cfRule type="cellIs" dxfId="52362" priority="535" stopIfTrue="1" operator="lessThan">
      <formula>0</formula>
    </cfRule>
    <cfRule type="cellIs" dxfId="52361" priority="536" stopIfTrue="1" operator="greaterThan">
      <formula>0</formula>
    </cfRule>
  </conditionalFormatting>
  <conditionalFormatting sqref="Q9">
    <cfRule type="cellIs" dxfId="52360" priority="533" stopIfTrue="1" operator="lessThan">
      <formula>0</formula>
    </cfRule>
    <cfRule type="cellIs" dxfId="52359" priority="534" stopIfTrue="1" operator="greaterThan">
      <formula>0</formula>
    </cfRule>
  </conditionalFormatting>
  <conditionalFormatting sqref="Q9">
    <cfRule type="cellIs" dxfId="52358" priority="531" stopIfTrue="1" operator="lessThan">
      <formula>0</formula>
    </cfRule>
    <cfRule type="cellIs" dxfId="52357" priority="532" stopIfTrue="1" operator="greaterThan">
      <formula>0</formula>
    </cfRule>
  </conditionalFormatting>
  <conditionalFormatting sqref="Q9">
    <cfRule type="cellIs" dxfId="52356" priority="529" stopIfTrue="1" operator="lessThan">
      <formula>0</formula>
    </cfRule>
    <cfRule type="cellIs" dxfId="52355" priority="530" stopIfTrue="1" operator="greaterThan">
      <formula>0</formula>
    </cfRule>
  </conditionalFormatting>
  <conditionalFormatting sqref="Q9">
    <cfRule type="cellIs" dxfId="52354" priority="527" stopIfTrue="1" operator="lessThan">
      <formula>0</formula>
    </cfRule>
    <cfRule type="cellIs" dxfId="52353" priority="528" stopIfTrue="1" operator="greaterThan">
      <formula>0</formula>
    </cfRule>
  </conditionalFormatting>
  <conditionalFormatting sqref="Q9">
    <cfRule type="cellIs" dxfId="52352" priority="525" stopIfTrue="1" operator="lessThan">
      <formula>0</formula>
    </cfRule>
    <cfRule type="cellIs" dxfId="52351" priority="526" stopIfTrue="1" operator="greaterThan">
      <formula>0</formula>
    </cfRule>
  </conditionalFormatting>
  <conditionalFormatting sqref="Q9">
    <cfRule type="cellIs" dxfId="52350" priority="523" stopIfTrue="1" operator="lessThan">
      <formula>0</formula>
    </cfRule>
    <cfRule type="cellIs" dxfId="52349" priority="524" stopIfTrue="1" operator="greaterThan">
      <formula>0</formula>
    </cfRule>
  </conditionalFormatting>
  <conditionalFormatting sqref="Q9">
    <cfRule type="cellIs" dxfId="52348" priority="521" stopIfTrue="1" operator="lessThan">
      <formula>0</formula>
    </cfRule>
    <cfRule type="cellIs" dxfId="52347" priority="522" stopIfTrue="1" operator="greaterThan">
      <formula>0</formula>
    </cfRule>
  </conditionalFormatting>
  <conditionalFormatting sqref="Q9">
    <cfRule type="cellIs" dxfId="52346" priority="519" stopIfTrue="1" operator="lessThan">
      <formula>0</formula>
    </cfRule>
    <cfRule type="cellIs" dxfId="52345" priority="520" stopIfTrue="1" operator="greaterThan">
      <formula>0</formula>
    </cfRule>
  </conditionalFormatting>
  <conditionalFormatting sqref="Q9">
    <cfRule type="cellIs" dxfId="52344" priority="517" stopIfTrue="1" operator="lessThan">
      <formula>0</formula>
    </cfRule>
    <cfRule type="cellIs" dxfId="52343" priority="518" stopIfTrue="1" operator="greaterThan">
      <formula>0</formula>
    </cfRule>
  </conditionalFormatting>
  <conditionalFormatting sqref="Q9">
    <cfRule type="cellIs" dxfId="52342" priority="515" stopIfTrue="1" operator="lessThan">
      <formula>0</formula>
    </cfRule>
    <cfRule type="cellIs" dxfId="52341" priority="516" stopIfTrue="1" operator="greaterThan">
      <formula>0</formula>
    </cfRule>
  </conditionalFormatting>
  <conditionalFormatting sqref="Q9">
    <cfRule type="cellIs" dxfId="52340" priority="513" stopIfTrue="1" operator="lessThan">
      <formula>0</formula>
    </cfRule>
    <cfRule type="cellIs" dxfId="52339" priority="514" stopIfTrue="1" operator="greaterThan">
      <formula>0</formula>
    </cfRule>
  </conditionalFormatting>
  <conditionalFormatting sqref="Q9">
    <cfRule type="cellIs" dxfId="52338" priority="511" stopIfTrue="1" operator="lessThan">
      <formula>0</formula>
    </cfRule>
    <cfRule type="cellIs" dxfId="52337" priority="512" stopIfTrue="1" operator="greaterThan">
      <formula>0</formula>
    </cfRule>
  </conditionalFormatting>
  <conditionalFormatting sqref="Q9">
    <cfRule type="cellIs" dxfId="52336" priority="509" stopIfTrue="1" operator="lessThan">
      <formula>0</formula>
    </cfRule>
    <cfRule type="cellIs" dxfId="52335" priority="510" stopIfTrue="1" operator="greaterThan">
      <formula>0</formula>
    </cfRule>
  </conditionalFormatting>
  <conditionalFormatting sqref="Q9">
    <cfRule type="cellIs" dxfId="52334" priority="507" stopIfTrue="1" operator="lessThan">
      <formula>0</formula>
    </cfRule>
    <cfRule type="cellIs" dxfId="52333" priority="508" stopIfTrue="1" operator="greaterThan">
      <formula>0</formula>
    </cfRule>
  </conditionalFormatting>
  <conditionalFormatting sqref="Q9">
    <cfRule type="cellIs" dxfId="52332" priority="505" stopIfTrue="1" operator="lessThan">
      <formula>0</formula>
    </cfRule>
    <cfRule type="cellIs" dxfId="52331" priority="506" stopIfTrue="1" operator="greaterThan">
      <formula>0</formula>
    </cfRule>
  </conditionalFormatting>
  <conditionalFormatting sqref="Q11">
    <cfRule type="cellIs" dxfId="52330" priority="503" stopIfTrue="1" operator="lessThan">
      <formula>0</formula>
    </cfRule>
    <cfRule type="cellIs" dxfId="52329" priority="504" stopIfTrue="1" operator="greaterThan">
      <formula>0</formula>
    </cfRule>
  </conditionalFormatting>
  <conditionalFormatting sqref="Q11">
    <cfRule type="cellIs" dxfId="52328" priority="501" stopIfTrue="1" operator="lessThan">
      <formula>0</formula>
    </cfRule>
    <cfRule type="cellIs" dxfId="52327" priority="502" stopIfTrue="1" operator="greaterThan">
      <formula>0</formula>
    </cfRule>
  </conditionalFormatting>
  <conditionalFormatting sqref="Q11">
    <cfRule type="cellIs" dxfId="52326" priority="499" stopIfTrue="1" operator="lessThan">
      <formula>0</formula>
    </cfRule>
    <cfRule type="cellIs" dxfId="52325" priority="500" stopIfTrue="1" operator="greaterThan">
      <formula>0</formula>
    </cfRule>
  </conditionalFormatting>
  <conditionalFormatting sqref="Q11">
    <cfRule type="cellIs" dxfId="52324" priority="497" stopIfTrue="1" operator="lessThan">
      <formula>0</formula>
    </cfRule>
    <cfRule type="cellIs" dxfId="52323" priority="498" stopIfTrue="1" operator="greaterThan">
      <formula>0</formula>
    </cfRule>
  </conditionalFormatting>
  <conditionalFormatting sqref="Q11">
    <cfRule type="cellIs" dxfId="52322" priority="495" stopIfTrue="1" operator="lessThan">
      <formula>0</formula>
    </cfRule>
    <cfRule type="cellIs" dxfId="52321" priority="496" stopIfTrue="1" operator="greaterThan">
      <formula>0</formula>
    </cfRule>
  </conditionalFormatting>
  <conditionalFormatting sqref="Q11">
    <cfRule type="cellIs" dxfId="52320" priority="493" stopIfTrue="1" operator="lessThan">
      <formula>0</formula>
    </cfRule>
    <cfRule type="cellIs" dxfId="52319" priority="494" stopIfTrue="1" operator="greaterThan">
      <formula>0</formula>
    </cfRule>
  </conditionalFormatting>
  <conditionalFormatting sqref="Q11">
    <cfRule type="cellIs" dxfId="52318" priority="491" stopIfTrue="1" operator="lessThan">
      <formula>0</formula>
    </cfRule>
    <cfRule type="cellIs" dxfId="52317" priority="492" stopIfTrue="1" operator="greaterThan">
      <formula>0</formula>
    </cfRule>
  </conditionalFormatting>
  <conditionalFormatting sqref="Q11">
    <cfRule type="cellIs" dxfId="52316" priority="489" stopIfTrue="1" operator="lessThan">
      <formula>0</formula>
    </cfRule>
    <cfRule type="cellIs" dxfId="52315" priority="490" stopIfTrue="1" operator="greaterThan">
      <formula>0</formula>
    </cfRule>
  </conditionalFormatting>
  <conditionalFormatting sqref="Q11">
    <cfRule type="cellIs" dxfId="52314" priority="487" stopIfTrue="1" operator="lessThan">
      <formula>0</formula>
    </cfRule>
    <cfRule type="cellIs" dxfId="52313" priority="488" stopIfTrue="1" operator="greaterThan">
      <formula>0</formula>
    </cfRule>
  </conditionalFormatting>
  <conditionalFormatting sqref="Q11">
    <cfRule type="cellIs" dxfId="52312" priority="485" stopIfTrue="1" operator="lessThan">
      <formula>0</formula>
    </cfRule>
    <cfRule type="cellIs" dxfId="52311" priority="486" stopIfTrue="1" operator="greaterThan">
      <formula>0</formula>
    </cfRule>
  </conditionalFormatting>
  <conditionalFormatting sqref="Q11">
    <cfRule type="cellIs" dxfId="52310" priority="483" stopIfTrue="1" operator="lessThan">
      <formula>0</formula>
    </cfRule>
    <cfRule type="cellIs" dxfId="52309" priority="484" stopIfTrue="1" operator="greaterThan">
      <formula>0</formula>
    </cfRule>
  </conditionalFormatting>
  <conditionalFormatting sqref="Q11">
    <cfRule type="cellIs" dxfId="52308" priority="481" stopIfTrue="1" operator="lessThan">
      <formula>0</formula>
    </cfRule>
    <cfRule type="cellIs" dxfId="52307" priority="482" stopIfTrue="1" operator="greaterThan">
      <formula>0</formula>
    </cfRule>
  </conditionalFormatting>
  <conditionalFormatting sqref="Q11">
    <cfRule type="cellIs" dxfId="52306" priority="479" stopIfTrue="1" operator="lessThan">
      <formula>0</formula>
    </cfRule>
    <cfRule type="cellIs" dxfId="52305" priority="480" stopIfTrue="1" operator="greaterThan">
      <formula>0</formula>
    </cfRule>
  </conditionalFormatting>
  <conditionalFormatting sqref="Q11">
    <cfRule type="cellIs" dxfId="52304" priority="477" stopIfTrue="1" operator="lessThan">
      <formula>0</formula>
    </cfRule>
    <cfRule type="cellIs" dxfId="52303" priority="478" stopIfTrue="1" operator="greaterThan">
      <formula>0</formula>
    </cfRule>
  </conditionalFormatting>
  <conditionalFormatting sqref="Q11">
    <cfRule type="cellIs" dxfId="52302" priority="475" stopIfTrue="1" operator="lessThan">
      <formula>0</formula>
    </cfRule>
    <cfRule type="cellIs" dxfId="52301" priority="476" stopIfTrue="1" operator="greaterThan">
      <formula>0</formula>
    </cfRule>
  </conditionalFormatting>
  <conditionalFormatting sqref="Q11">
    <cfRule type="cellIs" dxfId="52300" priority="473" stopIfTrue="1" operator="lessThan">
      <formula>0</formula>
    </cfRule>
    <cfRule type="cellIs" dxfId="52299" priority="474" stopIfTrue="1" operator="greaterThan">
      <formula>0</formula>
    </cfRule>
  </conditionalFormatting>
  <conditionalFormatting sqref="Q11">
    <cfRule type="cellIs" dxfId="52298" priority="471" stopIfTrue="1" operator="lessThan">
      <formula>0</formula>
    </cfRule>
    <cfRule type="cellIs" dxfId="52297" priority="472" stopIfTrue="1" operator="greaterThan">
      <formula>0</formula>
    </cfRule>
  </conditionalFormatting>
  <conditionalFormatting sqref="Q11">
    <cfRule type="cellIs" dxfId="52296" priority="469" stopIfTrue="1" operator="lessThan">
      <formula>0</formula>
    </cfRule>
    <cfRule type="cellIs" dxfId="52295" priority="470" stopIfTrue="1" operator="greaterThan">
      <formula>0</formula>
    </cfRule>
  </conditionalFormatting>
  <conditionalFormatting sqref="Q11">
    <cfRule type="cellIs" dxfId="52294" priority="467" stopIfTrue="1" operator="lessThan">
      <formula>0</formula>
    </cfRule>
    <cfRule type="cellIs" dxfId="52293" priority="468" stopIfTrue="1" operator="greaterThan">
      <formula>0</formula>
    </cfRule>
  </conditionalFormatting>
  <conditionalFormatting sqref="Q11">
    <cfRule type="cellIs" dxfId="52292" priority="465" stopIfTrue="1" operator="lessThan">
      <formula>0</formula>
    </cfRule>
    <cfRule type="cellIs" dxfId="52291" priority="466" stopIfTrue="1" operator="greaterThan">
      <formula>0</formula>
    </cfRule>
  </conditionalFormatting>
  <conditionalFormatting sqref="Q11">
    <cfRule type="cellIs" dxfId="52290" priority="463" stopIfTrue="1" operator="lessThan">
      <formula>0</formula>
    </cfRule>
    <cfRule type="cellIs" dxfId="52289" priority="464" stopIfTrue="1" operator="greaterThan">
      <formula>0</formula>
    </cfRule>
  </conditionalFormatting>
  <conditionalFormatting sqref="Q11">
    <cfRule type="cellIs" dxfId="52288" priority="461" stopIfTrue="1" operator="lessThan">
      <formula>0</formula>
    </cfRule>
    <cfRule type="cellIs" dxfId="52287" priority="462" stopIfTrue="1" operator="greaterThan">
      <formula>0</formula>
    </cfRule>
  </conditionalFormatting>
  <conditionalFormatting sqref="Q11">
    <cfRule type="cellIs" dxfId="52286" priority="459" stopIfTrue="1" operator="lessThan">
      <formula>0</formula>
    </cfRule>
    <cfRule type="cellIs" dxfId="52285" priority="460" stopIfTrue="1" operator="greaterThan">
      <formula>0</formula>
    </cfRule>
  </conditionalFormatting>
  <conditionalFormatting sqref="Q11">
    <cfRule type="cellIs" dxfId="52284" priority="457" stopIfTrue="1" operator="lessThan">
      <formula>0</formula>
    </cfRule>
    <cfRule type="cellIs" dxfId="52283" priority="458" stopIfTrue="1" operator="greaterThan">
      <formula>0</formula>
    </cfRule>
  </conditionalFormatting>
  <conditionalFormatting sqref="Q11">
    <cfRule type="cellIs" dxfId="52282" priority="455" stopIfTrue="1" operator="lessThan">
      <formula>0</formula>
    </cfRule>
    <cfRule type="cellIs" dxfId="52281" priority="456" stopIfTrue="1" operator="greaterThan">
      <formula>0</formula>
    </cfRule>
  </conditionalFormatting>
  <conditionalFormatting sqref="Q11">
    <cfRule type="cellIs" dxfId="52280" priority="453" stopIfTrue="1" operator="lessThan">
      <formula>0</formula>
    </cfRule>
    <cfRule type="cellIs" dxfId="52279" priority="454" stopIfTrue="1" operator="greaterThan">
      <formula>0</formula>
    </cfRule>
  </conditionalFormatting>
  <conditionalFormatting sqref="Q11">
    <cfRule type="cellIs" dxfId="52278" priority="451" stopIfTrue="1" operator="lessThan">
      <formula>0</formula>
    </cfRule>
    <cfRule type="cellIs" dxfId="52277" priority="452" stopIfTrue="1" operator="greaterThan">
      <formula>0</formula>
    </cfRule>
  </conditionalFormatting>
  <conditionalFormatting sqref="Q11">
    <cfRule type="cellIs" dxfId="52276" priority="449" stopIfTrue="1" operator="lessThan">
      <formula>0</formula>
    </cfRule>
    <cfRule type="cellIs" dxfId="52275" priority="450" stopIfTrue="1" operator="greaterThan">
      <formula>0</formula>
    </cfRule>
  </conditionalFormatting>
  <conditionalFormatting sqref="Q11">
    <cfRule type="cellIs" dxfId="52274" priority="447" stopIfTrue="1" operator="lessThan">
      <formula>0</formula>
    </cfRule>
    <cfRule type="cellIs" dxfId="52273" priority="448" stopIfTrue="1" operator="greaterThan">
      <formula>0</formula>
    </cfRule>
  </conditionalFormatting>
  <conditionalFormatting sqref="Q11">
    <cfRule type="cellIs" dxfId="52272" priority="445" stopIfTrue="1" operator="lessThan">
      <formula>0</formula>
    </cfRule>
    <cfRule type="cellIs" dxfId="52271" priority="446" stopIfTrue="1" operator="greaterThan">
      <formula>0</formula>
    </cfRule>
  </conditionalFormatting>
  <conditionalFormatting sqref="Q11">
    <cfRule type="cellIs" dxfId="52270" priority="443" stopIfTrue="1" operator="lessThan">
      <formula>0</formula>
    </cfRule>
    <cfRule type="cellIs" dxfId="52269" priority="444" stopIfTrue="1" operator="greaterThan">
      <formula>0</formula>
    </cfRule>
  </conditionalFormatting>
  <conditionalFormatting sqref="Q11">
    <cfRule type="cellIs" dxfId="52268" priority="441" stopIfTrue="1" operator="lessThan">
      <formula>0</formula>
    </cfRule>
    <cfRule type="cellIs" dxfId="52267" priority="442" stopIfTrue="1" operator="greaterThan">
      <formula>0</formula>
    </cfRule>
  </conditionalFormatting>
  <conditionalFormatting sqref="Q11">
    <cfRule type="cellIs" dxfId="52266" priority="439" stopIfTrue="1" operator="lessThan">
      <formula>0</formula>
    </cfRule>
    <cfRule type="cellIs" dxfId="52265" priority="440" stopIfTrue="1" operator="greaterThan">
      <formula>0</formula>
    </cfRule>
  </conditionalFormatting>
  <conditionalFormatting sqref="Q11">
    <cfRule type="cellIs" dxfId="52264" priority="437" stopIfTrue="1" operator="lessThan">
      <formula>0</formula>
    </cfRule>
    <cfRule type="cellIs" dxfId="52263" priority="438" stopIfTrue="1" operator="greaterThan">
      <formula>0</formula>
    </cfRule>
  </conditionalFormatting>
  <conditionalFormatting sqref="Q11">
    <cfRule type="cellIs" dxfId="52262" priority="435" stopIfTrue="1" operator="lessThan">
      <formula>0</formula>
    </cfRule>
    <cfRule type="cellIs" dxfId="52261" priority="436" stopIfTrue="1" operator="greaterThan">
      <formula>0</formula>
    </cfRule>
  </conditionalFormatting>
  <conditionalFormatting sqref="Q11">
    <cfRule type="cellIs" dxfId="52260" priority="433" stopIfTrue="1" operator="lessThan">
      <formula>0</formula>
    </cfRule>
    <cfRule type="cellIs" dxfId="52259" priority="434" stopIfTrue="1" operator="greaterThan">
      <formula>0</formula>
    </cfRule>
  </conditionalFormatting>
  <conditionalFormatting sqref="Q11">
    <cfRule type="cellIs" dxfId="52258" priority="431" stopIfTrue="1" operator="lessThan">
      <formula>0</formula>
    </cfRule>
    <cfRule type="cellIs" dxfId="52257" priority="432" stopIfTrue="1" operator="greaterThan">
      <formula>0</formula>
    </cfRule>
  </conditionalFormatting>
  <conditionalFormatting sqref="Q11">
    <cfRule type="cellIs" dxfId="52256" priority="429" stopIfTrue="1" operator="lessThan">
      <formula>0</formula>
    </cfRule>
    <cfRule type="cellIs" dxfId="52255" priority="430" stopIfTrue="1" operator="greaterThan">
      <formula>0</formula>
    </cfRule>
  </conditionalFormatting>
  <conditionalFormatting sqref="Q11">
    <cfRule type="cellIs" dxfId="52254" priority="427" stopIfTrue="1" operator="lessThan">
      <formula>0</formula>
    </cfRule>
    <cfRule type="cellIs" dxfId="52253" priority="428" stopIfTrue="1" operator="greaterThan">
      <formula>0</formula>
    </cfRule>
  </conditionalFormatting>
  <conditionalFormatting sqref="Q11">
    <cfRule type="cellIs" dxfId="52252" priority="425" stopIfTrue="1" operator="lessThan">
      <formula>0</formula>
    </cfRule>
    <cfRule type="cellIs" dxfId="52251" priority="426" stopIfTrue="1" operator="greaterThan">
      <formula>0</formula>
    </cfRule>
  </conditionalFormatting>
  <conditionalFormatting sqref="Q11">
    <cfRule type="cellIs" dxfId="52250" priority="423" stopIfTrue="1" operator="lessThan">
      <formula>0</formula>
    </cfRule>
    <cfRule type="cellIs" dxfId="52249" priority="424" stopIfTrue="1" operator="greaterThan">
      <formula>0</formula>
    </cfRule>
  </conditionalFormatting>
  <conditionalFormatting sqref="Q11">
    <cfRule type="cellIs" dxfId="52248" priority="421" stopIfTrue="1" operator="lessThan">
      <formula>0</formula>
    </cfRule>
    <cfRule type="cellIs" dxfId="52247" priority="422" stopIfTrue="1" operator="greaterThan">
      <formula>0</formula>
    </cfRule>
  </conditionalFormatting>
  <conditionalFormatting sqref="Q13">
    <cfRule type="cellIs" dxfId="52246" priority="419" stopIfTrue="1" operator="lessThan">
      <formula>0</formula>
    </cfRule>
    <cfRule type="cellIs" dxfId="52245" priority="420" stopIfTrue="1" operator="greaterThan">
      <formula>0</formula>
    </cfRule>
  </conditionalFormatting>
  <conditionalFormatting sqref="Q13">
    <cfRule type="cellIs" dxfId="52244" priority="417" stopIfTrue="1" operator="lessThan">
      <formula>0</formula>
    </cfRule>
    <cfRule type="cellIs" dxfId="52243" priority="418" stopIfTrue="1" operator="greaterThan">
      <formula>0</formula>
    </cfRule>
  </conditionalFormatting>
  <conditionalFormatting sqref="Q13">
    <cfRule type="cellIs" dxfId="52242" priority="415" stopIfTrue="1" operator="lessThan">
      <formula>0</formula>
    </cfRule>
    <cfRule type="cellIs" dxfId="52241" priority="416" stopIfTrue="1" operator="greaterThan">
      <formula>0</formula>
    </cfRule>
  </conditionalFormatting>
  <conditionalFormatting sqref="Q13">
    <cfRule type="cellIs" dxfId="52240" priority="413" stopIfTrue="1" operator="lessThan">
      <formula>0</formula>
    </cfRule>
    <cfRule type="cellIs" dxfId="52239" priority="414" stopIfTrue="1" operator="greaterThan">
      <formula>0</formula>
    </cfRule>
  </conditionalFormatting>
  <conditionalFormatting sqref="Q13">
    <cfRule type="cellIs" dxfId="52238" priority="411" stopIfTrue="1" operator="lessThan">
      <formula>0</formula>
    </cfRule>
    <cfRule type="cellIs" dxfId="52237" priority="412" stopIfTrue="1" operator="greaterThan">
      <formula>0</formula>
    </cfRule>
  </conditionalFormatting>
  <conditionalFormatting sqref="Q13">
    <cfRule type="cellIs" dxfId="52236" priority="409" stopIfTrue="1" operator="lessThan">
      <formula>0</formula>
    </cfRule>
    <cfRule type="cellIs" dxfId="52235" priority="410" stopIfTrue="1" operator="greaterThan">
      <formula>0</formula>
    </cfRule>
  </conditionalFormatting>
  <conditionalFormatting sqref="Q13">
    <cfRule type="cellIs" dxfId="52234" priority="407" stopIfTrue="1" operator="lessThan">
      <formula>0</formula>
    </cfRule>
    <cfRule type="cellIs" dxfId="52233" priority="408" stopIfTrue="1" operator="greaterThan">
      <formula>0</formula>
    </cfRule>
  </conditionalFormatting>
  <conditionalFormatting sqref="Q13">
    <cfRule type="cellIs" dxfId="52232" priority="405" stopIfTrue="1" operator="lessThan">
      <formula>0</formula>
    </cfRule>
    <cfRule type="cellIs" dxfId="52231" priority="406" stopIfTrue="1" operator="greaterThan">
      <formula>0</formula>
    </cfRule>
  </conditionalFormatting>
  <conditionalFormatting sqref="Q13">
    <cfRule type="cellIs" dxfId="52230" priority="403" stopIfTrue="1" operator="lessThan">
      <formula>0</formula>
    </cfRule>
    <cfRule type="cellIs" dxfId="52229" priority="404" stopIfTrue="1" operator="greaterThan">
      <formula>0</formula>
    </cfRule>
  </conditionalFormatting>
  <conditionalFormatting sqref="Q13">
    <cfRule type="cellIs" dxfId="52228" priority="401" stopIfTrue="1" operator="lessThan">
      <formula>0</formula>
    </cfRule>
    <cfRule type="cellIs" dxfId="52227" priority="402" stopIfTrue="1" operator="greaterThan">
      <formula>0</formula>
    </cfRule>
  </conditionalFormatting>
  <conditionalFormatting sqref="Q13">
    <cfRule type="cellIs" dxfId="52226" priority="399" stopIfTrue="1" operator="lessThan">
      <formula>0</formula>
    </cfRule>
    <cfRule type="cellIs" dxfId="52225" priority="400" stopIfTrue="1" operator="greaterThan">
      <formula>0</formula>
    </cfRule>
  </conditionalFormatting>
  <conditionalFormatting sqref="Q13">
    <cfRule type="cellIs" dxfId="52224" priority="397" stopIfTrue="1" operator="lessThan">
      <formula>0</formula>
    </cfRule>
    <cfRule type="cellIs" dxfId="52223" priority="398" stopIfTrue="1" operator="greaterThan">
      <formula>0</formula>
    </cfRule>
  </conditionalFormatting>
  <conditionalFormatting sqref="Q13">
    <cfRule type="cellIs" dxfId="52222" priority="395" stopIfTrue="1" operator="lessThan">
      <formula>0</formula>
    </cfRule>
    <cfRule type="cellIs" dxfId="52221" priority="396" stopIfTrue="1" operator="greaterThan">
      <formula>0</formula>
    </cfRule>
  </conditionalFormatting>
  <conditionalFormatting sqref="Q13">
    <cfRule type="cellIs" dxfId="52220" priority="393" stopIfTrue="1" operator="lessThan">
      <formula>0</formula>
    </cfRule>
    <cfRule type="cellIs" dxfId="52219" priority="394" stopIfTrue="1" operator="greaterThan">
      <formula>0</formula>
    </cfRule>
  </conditionalFormatting>
  <conditionalFormatting sqref="Q13">
    <cfRule type="cellIs" dxfId="52218" priority="391" stopIfTrue="1" operator="lessThan">
      <formula>0</formula>
    </cfRule>
    <cfRule type="cellIs" dxfId="52217" priority="392" stopIfTrue="1" operator="greaterThan">
      <formula>0</formula>
    </cfRule>
  </conditionalFormatting>
  <conditionalFormatting sqref="Q13">
    <cfRule type="cellIs" dxfId="52216" priority="389" stopIfTrue="1" operator="lessThan">
      <formula>0</formula>
    </cfRule>
    <cfRule type="cellIs" dxfId="52215" priority="390" stopIfTrue="1" operator="greaterThan">
      <formula>0</formula>
    </cfRule>
  </conditionalFormatting>
  <conditionalFormatting sqref="Q13">
    <cfRule type="cellIs" dxfId="52214" priority="387" stopIfTrue="1" operator="lessThan">
      <formula>0</formula>
    </cfRule>
    <cfRule type="cellIs" dxfId="52213" priority="388" stopIfTrue="1" operator="greaterThan">
      <formula>0</formula>
    </cfRule>
  </conditionalFormatting>
  <conditionalFormatting sqref="Q13">
    <cfRule type="cellIs" dxfId="52212" priority="385" stopIfTrue="1" operator="lessThan">
      <formula>0</formula>
    </cfRule>
    <cfRule type="cellIs" dxfId="52211" priority="386" stopIfTrue="1" operator="greaterThan">
      <formula>0</formula>
    </cfRule>
  </conditionalFormatting>
  <conditionalFormatting sqref="Q13">
    <cfRule type="cellIs" dxfId="52210" priority="383" stopIfTrue="1" operator="lessThan">
      <formula>0</formula>
    </cfRule>
    <cfRule type="cellIs" dxfId="52209" priority="384" stopIfTrue="1" operator="greaterThan">
      <formula>0</formula>
    </cfRule>
  </conditionalFormatting>
  <conditionalFormatting sqref="Q13">
    <cfRule type="cellIs" dxfId="52208" priority="381" stopIfTrue="1" operator="lessThan">
      <formula>0</formula>
    </cfRule>
    <cfRule type="cellIs" dxfId="52207" priority="382" stopIfTrue="1" operator="greaterThan">
      <formula>0</formula>
    </cfRule>
  </conditionalFormatting>
  <conditionalFormatting sqref="Q13">
    <cfRule type="cellIs" dxfId="52206" priority="379" stopIfTrue="1" operator="lessThan">
      <formula>0</formula>
    </cfRule>
    <cfRule type="cellIs" dxfId="52205" priority="380" stopIfTrue="1" operator="greaterThan">
      <formula>0</formula>
    </cfRule>
  </conditionalFormatting>
  <conditionalFormatting sqref="Q13">
    <cfRule type="cellIs" dxfId="52204" priority="377" stopIfTrue="1" operator="lessThan">
      <formula>0</formula>
    </cfRule>
    <cfRule type="cellIs" dxfId="52203" priority="378" stopIfTrue="1" operator="greaterThan">
      <formula>0</formula>
    </cfRule>
  </conditionalFormatting>
  <conditionalFormatting sqref="Q13">
    <cfRule type="cellIs" dxfId="52202" priority="375" stopIfTrue="1" operator="lessThan">
      <formula>0</formula>
    </cfRule>
    <cfRule type="cellIs" dxfId="52201" priority="376" stopIfTrue="1" operator="greaterThan">
      <formula>0</formula>
    </cfRule>
  </conditionalFormatting>
  <conditionalFormatting sqref="Q13">
    <cfRule type="cellIs" dxfId="52200" priority="373" stopIfTrue="1" operator="lessThan">
      <formula>0</formula>
    </cfRule>
    <cfRule type="cellIs" dxfId="52199" priority="374" stopIfTrue="1" operator="greaterThan">
      <formula>0</formula>
    </cfRule>
  </conditionalFormatting>
  <conditionalFormatting sqref="Q13">
    <cfRule type="cellIs" dxfId="52198" priority="371" stopIfTrue="1" operator="lessThan">
      <formula>0</formula>
    </cfRule>
    <cfRule type="cellIs" dxfId="52197" priority="372" stopIfTrue="1" operator="greaterThan">
      <formula>0</formula>
    </cfRule>
  </conditionalFormatting>
  <conditionalFormatting sqref="Q13">
    <cfRule type="cellIs" dxfId="52196" priority="369" stopIfTrue="1" operator="lessThan">
      <formula>0</formula>
    </cfRule>
    <cfRule type="cellIs" dxfId="52195" priority="370" stopIfTrue="1" operator="greaterThan">
      <formula>0</formula>
    </cfRule>
  </conditionalFormatting>
  <conditionalFormatting sqref="Q13">
    <cfRule type="cellIs" dxfId="52194" priority="367" stopIfTrue="1" operator="lessThan">
      <formula>0</formula>
    </cfRule>
    <cfRule type="cellIs" dxfId="52193" priority="368" stopIfTrue="1" operator="greaterThan">
      <formula>0</formula>
    </cfRule>
  </conditionalFormatting>
  <conditionalFormatting sqref="Q13">
    <cfRule type="cellIs" dxfId="52192" priority="365" stopIfTrue="1" operator="lessThan">
      <formula>0</formula>
    </cfRule>
    <cfRule type="cellIs" dxfId="52191" priority="366" stopIfTrue="1" operator="greaterThan">
      <formula>0</formula>
    </cfRule>
  </conditionalFormatting>
  <conditionalFormatting sqref="Q13">
    <cfRule type="cellIs" dxfId="52190" priority="363" stopIfTrue="1" operator="lessThan">
      <formula>0</formula>
    </cfRule>
    <cfRule type="cellIs" dxfId="52189" priority="364" stopIfTrue="1" operator="greaterThan">
      <formula>0</formula>
    </cfRule>
  </conditionalFormatting>
  <conditionalFormatting sqref="Q13">
    <cfRule type="cellIs" dxfId="52188" priority="361" stopIfTrue="1" operator="lessThan">
      <formula>0</formula>
    </cfRule>
    <cfRule type="cellIs" dxfId="52187" priority="362" stopIfTrue="1" operator="greaterThan">
      <formula>0</formula>
    </cfRule>
  </conditionalFormatting>
  <conditionalFormatting sqref="Q13">
    <cfRule type="cellIs" dxfId="52186" priority="359" stopIfTrue="1" operator="lessThan">
      <formula>0</formula>
    </cfRule>
    <cfRule type="cellIs" dxfId="52185" priority="360" stopIfTrue="1" operator="greaterThan">
      <formula>0</formula>
    </cfRule>
  </conditionalFormatting>
  <conditionalFormatting sqref="Q13">
    <cfRule type="cellIs" dxfId="52184" priority="357" stopIfTrue="1" operator="lessThan">
      <formula>0</formula>
    </cfRule>
    <cfRule type="cellIs" dxfId="52183" priority="358" stopIfTrue="1" operator="greaterThan">
      <formula>0</formula>
    </cfRule>
  </conditionalFormatting>
  <conditionalFormatting sqref="Q13">
    <cfRule type="cellIs" dxfId="52182" priority="355" stopIfTrue="1" operator="lessThan">
      <formula>0</formula>
    </cfRule>
    <cfRule type="cellIs" dxfId="52181" priority="356" stopIfTrue="1" operator="greaterThan">
      <formula>0</formula>
    </cfRule>
  </conditionalFormatting>
  <conditionalFormatting sqref="Q13">
    <cfRule type="cellIs" dxfId="52180" priority="353" stopIfTrue="1" operator="lessThan">
      <formula>0</formula>
    </cfRule>
    <cfRule type="cellIs" dxfId="52179" priority="354" stopIfTrue="1" operator="greaterThan">
      <formula>0</formula>
    </cfRule>
  </conditionalFormatting>
  <conditionalFormatting sqref="Q13">
    <cfRule type="cellIs" dxfId="52178" priority="351" stopIfTrue="1" operator="lessThan">
      <formula>0</formula>
    </cfRule>
    <cfRule type="cellIs" dxfId="52177" priority="352" stopIfTrue="1" operator="greaterThan">
      <formula>0</formula>
    </cfRule>
  </conditionalFormatting>
  <conditionalFormatting sqref="Q13">
    <cfRule type="cellIs" dxfId="52176" priority="349" stopIfTrue="1" operator="lessThan">
      <formula>0</formula>
    </cfRule>
    <cfRule type="cellIs" dxfId="52175" priority="350" stopIfTrue="1" operator="greaterThan">
      <formula>0</formula>
    </cfRule>
  </conditionalFormatting>
  <conditionalFormatting sqref="Q13">
    <cfRule type="cellIs" dxfId="52174" priority="347" stopIfTrue="1" operator="lessThan">
      <formula>0</formula>
    </cfRule>
    <cfRule type="cellIs" dxfId="52173" priority="348" stopIfTrue="1" operator="greaterThan">
      <formula>0</formula>
    </cfRule>
  </conditionalFormatting>
  <conditionalFormatting sqref="Q13">
    <cfRule type="cellIs" dxfId="52172" priority="345" stopIfTrue="1" operator="lessThan">
      <formula>0</formula>
    </cfRule>
    <cfRule type="cellIs" dxfId="52171" priority="346" stopIfTrue="1" operator="greaterThan">
      <formula>0</formula>
    </cfRule>
  </conditionalFormatting>
  <conditionalFormatting sqref="Q13">
    <cfRule type="cellIs" dxfId="52170" priority="343" stopIfTrue="1" operator="lessThan">
      <formula>0</formula>
    </cfRule>
    <cfRule type="cellIs" dxfId="52169" priority="344" stopIfTrue="1" operator="greaterThan">
      <formula>0</formula>
    </cfRule>
  </conditionalFormatting>
  <conditionalFormatting sqref="Q13">
    <cfRule type="cellIs" dxfId="52168" priority="341" stopIfTrue="1" operator="lessThan">
      <formula>0</formula>
    </cfRule>
    <cfRule type="cellIs" dxfId="52167" priority="342" stopIfTrue="1" operator="greaterThan">
      <formula>0</formula>
    </cfRule>
  </conditionalFormatting>
  <conditionalFormatting sqref="Q13">
    <cfRule type="cellIs" dxfId="52166" priority="339" stopIfTrue="1" operator="lessThan">
      <formula>0</formula>
    </cfRule>
    <cfRule type="cellIs" dxfId="52165" priority="340" stopIfTrue="1" operator="greaterThan">
      <formula>0</formula>
    </cfRule>
  </conditionalFormatting>
  <conditionalFormatting sqref="Q13">
    <cfRule type="cellIs" dxfId="52164" priority="337" stopIfTrue="1" operator="lessThan">
      <formula>0</formula>
    </cfRule>
    <cfRule type="cellIs" dxfId="52163" priority="338" stopIfTrue="1" operator="greaterThan">
      <formula>0</formula>
    </cfRule>
  </conditionalFormatting>
  <conditionalFormatting sqref="Q15">
    <cfRule type="cellIs" dxfId="52162" priority="335" stopIfTrue="1" operator="lessThan">
      <formula>0</formula>
    </cfRule>
    <cfRule type="cellIs" dxfId="52161" priority="336" stopIfTrue="1" operator="greaterThan">
      <formula>0</formula>
    </cfRule>
  </conditionalFormatting>
  <conditionalFormatting sqref="Q15">
    <cfRule type="cellIs" dxfId="52160" priority="333" stopIfTrue="1" operator="lessThan">
      <formula>0</formula>
    </cfRule>
    <cfRule type="cellIs" dxfId="52159" priority="334" stopIfTrue="1" operator="greaterThan">
      <formula>0</formula>
    </cfRule>
  </conditionalFormatting>
  <conditionalFormatting sqref="Q15">
    <cfRule type="cellIs" dxfId="52158" priority="331" stopIfTrue="1" operator="lessThan">
      <formula>0</formula>
    </cfRule>
    <cfRule type="cellIs" dxfId="52157" priority="332" stopIfTrue="1" operator="greaterThan">
      <formula>0</formula>
    </cfRule>
  </conditionalFormatting>
  <conditionalFormatting sqref="Q15">
    <cfRule type="cellIs" dxfId="52156" priority="329" stopIfTrue="1" operator="lessThan">
      <formula>0</formula>
    </cfRule>
    <cfRule type="cellIs" dxfId="52155" priority="330" stopIfTrue="1" operator="greaterThan">
      <formula>0</formula>
    </cfRule>
  </conditionalFormatting>
  <conditionalFormatting sqref="Q15">
    <cfRule type="cellIs" dxfId="52154" priority="327" stopIfTrue="1" operator="lessThan">
      <formula>0</formula>
    </cfRule>
    <cfRule type="cellIs" dxfId="52153" priority="328" stopIfTrue="1" operator="greaterThan">
      <formula>0</formula>
    </cfRule>
  </conditionalFormatting>
  <conditionalFormatting sqref="Q15">
    <cfRule type="cellIs" dxfId="52152" priority="325" stopIfTrue="1" operator="lessThan">
      <formula>0</formula>
    </cfRule>
    <cfRule type="cellIs" dxfId="52151" priority="326" stopIfTrue="1" operator="greaterThan">
      <formula>0</formula>
    </cfRule>
  </conditionalFormatting>
  <conditionalFormatting sqref="Q15">
    <cfRule type="cellIs" dxfId="52150" priority="323" stopIfTrue="1" operator="lessThan">
      <formula>0</formula>
    </cfRule>
    <cfRule type="cellIs" dxfId="52149" priority="324" stopIfTrue="1" operator="greaterThan">
      <formula>0</formula>
    </cfRule>
  </conditionalFormatting>
  <conditionalFormatting sqref="Q15">
    <cfRule type="cellIs" dxfId="52148" priority="321" stopIfTrue="1" operator="lessThan">
      <formula>0</formula>
    </cfRule>
    <cfRule type="cellIs" dxfId="52147" priority="322" stopIfTrue="1" operator="greaterThan">
      <formula>0</formula>
    </cfRule>
  </conditionalFormatting>
  <conditionalFormatting sqref="Q15">
    <cfRule type="cellIs" dxfId="52146" priority="319" stopIfTrue="1" operator="lessThan">
      <formula>0</formula>
    </cfRule>
    <cfRule type="cellIs" dxfId="52145" priority="320" stopIfTrue="1" operator="greaterThan">
      <formula>0</formula>
    </cfRule>
  </conditionalFormatting>
  <conditionalFormatting sqref="Q15">
    <cfRule type="cellIs" dxfId="52144" priority="317" stopIfTrue="1" operator="lessThan">
      <formula>0</formula>
    </cfRule>
    <cfRule type="cellIs" dxfId="52143" priority="318" stopIfTrue="1" operator="greaterThan">
      <formula>0</formula>
    </cfRule>
  </conditionalFormatting>
  <conditionalFormatting sqref="Q15">
    <cfRule type="cellIs" dxfId="52142" priority="315" stopIfTrue="1" operator="lessThan">
      <formula>0</formula>
    </cfRule>
    <cfRule type="cellIs" dxfId="52141" priority="316" stopIfTrue="1" operator="greaterThan">
      <formula>0</formula>
    </cfRule>
  </conditionalFormatting>
  <conditionalFormatting sqref="Q15">
    <cfRule type="cellIs" dxfId="52140" priority="313" stopIfTrue="1" operator="lessThan">
      <formula>0</formula>
    </cfRule>
    <cfRule type="cellIs" dxfId="52139" priority="314" stopIfTrue="1" operator="greaterThan">
      <formula>0</formula>
    </cfRule>
  </conditionalFormatting>
  <conditionalFormatting sqref="Q15">
    <cfRule type="cellIs" dxfId="52138" priority="311" stopIfTrue="1" operator="lessThan">
      <formula>0</formula>
    </cfRule>
    <cfRule type="cellIs" dxfId="52137" priority="312" stopIfTrue="1" operator="greaterThan">
      <formula>0</formula>
    </cfRule>
  </conditionalFormatting>
  <conditionalFormatting sqref="Q15">
    <cfRule type="cellIs" dxfId="52136" priority="309" stopIfTrue="1" operator="lessThan">
      <formula>0</formula>
    </cfRule>
    <cfRule type="cellIs" dxfId="52135" priority="310" stopIfTrue="1" operator="greaterThan">
      <formula>0</formula>
    </cfRule>
  </conditionalFormatting>
  <conditionalFormatting sqref="Q15">
    <cfRule type="cellIs" dxfId="52134" priority="307" stopIfTrue="1" operator="lessThan">
      <formula>0</formula>
    </cfRule>
    <cfRule type="cellIs" dxfId="52133" priority="308" stopIfTrue="1" operator="greaterThan">
      <formula>0</formula>
    </cfRule>
  </conditionalFormatting>
  <conditionalFormatting sqref="Q15">
    <cfRule type="cellIs" dxfId="52132" priority="305" stopIfTrue="1" operator="lessThan">
      <formula>0</formula>
    </cfRule>
    <cfRule type="cellIs" dxfId="52131" priority="306" stopIfTrue="1" operator="greaterThan">
      <formula>0</formula>
    </cfRule>
  </conditionalFormatting>
  <conditionalFormatting sqref="Q15">
    <cfRule type="cellIs" dxfId="52130" priority="303" stopIfTrue="1" operator="lessThan">
      <formula>0</formula>
    </cfRule>
    <cfRule type="cellIs" dxfId="52129" priority="304" stopIfTrue="1" operator="greaterThan">
      <formula>0</formula>
    </cfRule>
  </conditionalFormatting>
  <conditionalFormatting sqref="Q15">
    <cfRule type="cellIs" dxfId="52128" priority="301" stopIfTrue="1" operator="lessThan">
      <formula>0</formula>
    </cfRule>
    <cfRule type="cellIs" dxfId="52127" priority="302" stopIfTrue="1" operator="greaterThan">
      <formula>0</formula>
    </cfRule>
  </conditionalFormatting>
  <conditionalFormatting sqref="Q15">
    <cfRule type="cellIs" dxfId="52126" priority="299" stopIfTrue="1" operator="lessThan">
      <formula>0</formula>
    </cfRule>
    <cfRule type="cellIs" dxfId="52125" priority="300" stopIfTrue="1" operator="greaterThan">
      <formula>0</formula>
    </cfRule>
  </conditionalFormatting>
  <conditionalFormatting sqref="Q15">
    <cfRule type="cellIs" dxfId="52124" priority="297" stopIfTrue="1" operator="lessThan">
      <formula>0</formula>
    </cfRule>
    <cfRule type="cellIs" dxfId="52123" priority="298" stopIfTrue="1" operator="greaterThan">
      <formula>0</formula>
    </cfRule>
  </conditionalFormatting>
  <conditionalFormatting sqref="Q15">
    <cfRule type="cellIs" dxfId="52122" priority="295" stopIfTrue="1" operator="lessThan">
      <formula>0</formula>
    </cfRule>
    <cfRule type="cellIs" dxfId="52121" priority="296" stopIfTrue="1" operator="greaterThan">
      <formula>0</formula>
    </cfRule>
  </conditionalFormatting>
  <conditionalFormatting sqref="Q15">
    <cfRule type="cellIs" dxfId="52120" priority="293" stopIfTrue="1" operator="lessThan">
      <formula>0</formula>
    </cfRule>
    <cfRule type="cellIs" dxfId="52119" priority="294" stopIfTrue="1" operator="greaterThan">
      <formula>0</formula>
    </cfRule>
  </conditionalFormatting>
  <conditionalFormatting sqref="Q15">
    <cfRule type="cellIs" dxfId="52118" priority="291" stopIfTrue="1" operator="lessThan">
      <formula>0</formula>
    </cfRule>
    <cfRule type="cellIs" dxfId="52117" priority="292" stopIfTrue="1" operator="greaterThan">
      <formula>0</formula>
    </cfRule>
  </conditionalFormatting>
  <conditionalFormatting sqref="Q15">
    <cfRule type="cellIs" dxfId="52116" priority="289" stopIfTrue="1" operator="lessThan">
      <formula>0</formula>
    </cfRule>
    <cfRule type="cellIs" dxfId="52115" priority="290" stopIfTrue="1" operator="greaterThan">
      <formula>0</formula>
    </cfRule>
  </conditionalFormatting>
  <conditionalFormatting sqref="Q15">
    <cfRule type="cellIs" dxfId="52114" priority="287" stopIfTrue="1" operator="lessThan">
      <formula>0</formula>
    </cfRule>
    <cfRule type="cellIs" dxfId="52113" priority="288" stopIfTrue="1" operator="greaterThan">
      <formula>0</formula>
    </cfRule>
  </conditionalFormatting>
  <conditionalFormatting sqref="Q15">
    <cfRule type="cellIs" dxfId="52112" priority="285" stopIfTrue="1" operator="lessThan">
      <formula>0</formula>
    </cfRule>
    <cfRule type="cellIs" dxfId="52111" priority="286" stopIfTrue="1" operator="greaterThan">
      <formula>0</formula>
    </cfRule>
  </conditionalFormatting>
  <conditionalFormatting sqref="Q15">
    <cfRule type="cellIs" dxfId="52110" priority="283" stopIfTrue="1" operator="lessThan">
      <formula>0</formula>
    </cfRule>
    <cfRule type="cellIs" dxfId="52109" priority="284" stopIfTrue="1" operator="greaterThan">
      <formula>0</formula>
    </cfRule>
  </conditionalFormatting>
  <conditionalFormatting sqref="Q15">
    <cfRule type="cellIs" dxfId="52108" priority="281" stopIfTrue="1" operator="lessThan">
      <formula>0</formula>
    </cfRule>
    <cfRule type="cellIs" dxfId="52107" priority="282" stopIfTrue="1" operator="greaterThan">
      <formula>0</formula>
    </cfRule>
  </conditionalFormatting>
  <conditionalFormatting sqref="Q15">
    <cfRule type="cellIs" dxfId="52106" priority="279" stopIfTrue="1" operator="lessThan">
      <formula>0</formula>
    </cfRule>
    <cfRule type="cellIs" dxfId="52105" priority="280" stopIfTrue="1" operator="greaterThan">
      <formula>0</formula>
    </cfRule>
  </conditionalFormatting>
  <conditionalFormatting sqref="Q15">
    <cfRule type="cellIs" dxfId="52104" priority="277" stopIfTrue="1" operator="lessThan">
      <formula>0</formula>
    </cfRule>
    <cfRule type="cellIs" dxfId="52103" priority="278" stopIfTrue="1" operator="greaterThan">
      <formula>0</formula>
    </cfRule>
  </conditionalFormatting>
  <conditionalFormatting sqref="Q15">
    <cfRule type="cellIs" dxfId="52102" priority="275" stopIfTrue="1" operator="lessThan">
      <formula>0</formula>
    </cfRule>
    <cfRule type="cellIs" dxfId="52101" priority="276" stopIfTrue="1" operator="greaterThan">
      <formula>0</formula>
    </cfRule>
  </conditionalFormatting>
  <conditionalFormatting sqref="Q15">
    <cfRule type="cellIs" dxfId="52100" priority="273" stopIfTrue="1" operator="lessThan">
      <formula>0</formula>
    </cfRule>
    <cfRule type="cellIs" dxfId="52099" priority="274" stopIfTrue="1" operator="greaterThan">
      <formula>0</formula>
    </cfRule>
  </conditionalFormatting>
  <conditionalFormatting sqref="Q15">
    <cfRule type="cellIs" dxfId="52098" priority="271" stopIfTrue="1" operator="lessThan">
      <formula>0</formula>
    </cfRule>
    <cfRule type="cellIs" dxfId="52097" priority="272" stopIfTrue="1" operator="greaterThan">
      <formula>0</formula>
    </cfRule>
  </conditionalFormatting>
  <conditionalFormatting sqref="Q15">
    <cfRule type="cellIs" dxfId="52096" priority="269" stopIfTrue="1" operator="lessThan">
      <formula>0</formula>
    </cfRule>
    <cfRule type="cellIs" dxfId="52095" priority="270" stopIfTrue="1" operator="greaterThan">
      <formula>0</formula>
    </cfRule>
  </conditionalFormatting>
  <conditionalFormatting sqref="Q15">
    <cfRule type="cellIs" dxfId="52094" priority="267" stopIfTrue="1" operator="lessThan">
      <formula>0</formula>
    </cfRule>
    <cfRule type="cellIs" dxfId="52093" priority="268" stopIfTrue="1" operator="greaterThan">
      <formula>0</formula>
    </cfRule>
  </conditionalFormatting>
  <conditionalFormatting sqref="Q15">
    <cfRule type="cellIs" dxfId="52092" priority="265" stopIfTrue="1" operator="lessThan">
      <formula>0</formula>
    </cfRule>
    <cfRule type="cellIs" dxfId="52091" priority="266" stopIfTrue="1" operator="greaterThan">
      <formula>0</formula>
    </cfRule>
  </conditionalFormatting>
  <conditionalFormatting sqref="Q15">
    <cfRule type="cellIs" dxfId="52090" priority="263" stopIfTrue="1" operator="lessThan">
      <formula>0</formula>
    </cfRule>
    <cfRule type="cellIs" dxfId="52089" priority="264" stopIfTrue="1" operator="greaterThan">
      <formula>0</formula>
    </cfRule>
  </conditionalFormatting>
  <conditionalFormatting sqref="Q15">
    <cfRule type="cellIs" dxfId="52088" priority="261" stopIfTrue="1" operator="lessThan">
      <formula>0</formula>
    </cfRule>
    <cfRule type="cellIs" dxfId="52087" priority="262" stopIfTrue="1" operator="greaterThan">
      <formula>0</formula>
    </cfRule>
  </conditionalFormatting>
  <conditionalFormatting sqref="Q15">
    <cfRule type="cellIs" dxfId="52086" priority="259" stopIfTrue="1" operator="lessThan">
      <formula>0</formula>
    </cfRule>
    <cfRule type="cellIs" dxfId="52085" priority="260" stopIfTrue="1" operator="greaterThan">
      <formula>0</formula>
    </cfRule>
  </conditionalFormatting>
  <conditionalFormatting sqref="Q15">
    <cfRule type="cellIs" dxfId="52084" priority="257" stopIfTrue="1" operator="lessThan">
      <formula>0</formula>
    </cfRule>
    <cfRule type="cellIs" dxfId="52083" priority="258" stopIfTrue="1" operator="greaterThan">
      <formula>0</formula>
    </cfRule>
  </conditionalFormatting>
  <conditionalFormatting sqref="Q15">
    <cfRule type="cellIs" dxfId="52082" priority="255" stopIfTrue="1" operator="lessThan">
      <formula>0</formula>
    </cfRule>
    <cfRule type="cellIs" dxfId="52081" priority="256" stopIfTrue="1" operator="greaterThan">
      <formula>0</formula>
    </cfRule>
  </conditionalFormatting>
  <conditionalFormatting sqref="Q15">
    <cfRule type="cellIs" dxfId="52080" priority="253" stopIfTrue="1" operator="lessThan">
      <formula>0</formula>
    </cfRule>
    <cfRule type="cellIs" dxfId="52079" priority="254" stopIfTrue="1" operator="greaterThan">
      <formula>0</formula>
    </cfRule>
  </conditionalFormatting>
  <conditionalFormatting sqref="Q17">
    <cfRule type="cellIs" dxfId="52078" priority="251" stopIfTrue="1" operator="lessThan">
      <formula>0</formula>
    </cfRule>
    <cfRule type="cellIs" dxfId="52077" priority="252" stopIfTrue="1" operator="greaterThan">
      <formula>0</formula>
    </cfRule>
  </conditionalFormatting>
  <conditionalFormatting sqref="Q17">
    <cfRule type="cellIs" dxfId="52076" priority="249" stopIfTrue="1" operator="lessThan">
      <formula>0</formula>
    </cfRule>
    <cfRule type="cellIs" dxfId="52075" priority="250" stopIfTrue="1" operator="greaterThan">
      <formula>0</formula>
    </cfRule>
  </conditionalFormatting>
  <conditionalFormatting sqref="Q17">
    <cfRule type="cellIs" dxfId="52074" priority="247" stopIfTrue="1" operator="lessThan">
      <formula>0</formula>
    </cfRule>
    <cfRule type="cellIs" dxfId="52073" priority="248" stopIfTrue="1" operator="greaterThan">
      <formula>0</formula>
    </cfRule>
  </conditionalFormatting>
  <conditionalFormatting sqref="Q17">
    <cfRule type="cellIs" dxfId="52072" priority="245" stopIfTrue="1" operator="lessThan">
      <formula>0</formula>
    </cfRule>
    <cfRule type="cellIs" dxfId="52071" priority="246" stopIfTrue="1" operator="greaterThan">
      <formula>0</formula>
    </cfRule>
  </conditionalFormatting>
  <conditionalFormatting sqref="Q17">
    <cfRule type="cellIs" dxfId="52070" priority="243" stopIfTrue="1" operator="lessThan">
      <formula>0</formula>
    </cfRule>
    <cfRule type="cellIs" dxfId="52069" priority="244" stopIfTrue="1" operator="greaterThan">
      <formula>0</formula>
    </cfRule>
  </conditionalFormatting>
  <conditionalFormatting sqref="Q17">
    <cfRule type="cellIs" dxfId="52068" priority="241" stopIfTrue="1" operator="lessThan">
      <formula>0</formula>
    </cfRule>
    <cfRule type="cellIs" dxfId="52067" priority="242" stopIfTrue="1" operator="greaterThan">
      <formula>0</formula>
    </cfRule>
  </conditionalFormatting>
  <conditionalFormatting sqref="Q17">
    <cfRule type="cellIs" dxfId="52066" priority="239" stopIfTrue="1" operator="lessThan">
      <formula>0</formula>
    </cfRule>
    <cfRule type="cellIs" dxfId="52065" priority="240" stopIfTrue="1" operator="greaterThan">
      <formula>0</formula>
    </cfRule>
  </conditionalFormatting>
  <conditionalFormatting sqref="Q17">
    <cfRule type="cellIs" dxfId="52064" priority="237" stopIfTrue="1" operator="lessThan">
      <formula>0</formula>
    </cfRule>
    <cfRule type="cellIs" dxfId="52063" priority="238" stopIfTrue="1" operator="greaterThan">
      <formula>0</formula>
    </cfRule>
  </conditionalFormatting>
  <conditionalFormatting sqref="Q17">
    <cfRule type="cellIs" dxfId="52062" priority="235" stopIfTrue="1" operator="lessThan">
      <formula>0</formula>
    </cfRule>
    <cfRule type="cellIs" dxfId="52061" priority="236" stopIfTrue="1" operator="greaterThan">
      <formula>0</formula>
    </cfRule>
  </conditionalFormatting>
  <conditionalFormatting sqref="Q17">
    <cfRule type="cellIs" dxfId="52060" priority="233" stopIfTrue="1" operator="lessThan">
      <formula>0</formula>
    </cfRule>
    <cfRule type="cellIs" dxfId="52059" priority="234" stopIfTrue="1" operator="greaterThan">
      <formula>0</formula>
    </cfRule>
  </conditionalFormatting>
  <conditionalFormatting sqref="Q17">
    <cfRule type="cellIs" dxfId="52058" priority="231" stopIfTrue="1" operator="lessThan">
      <formula>0</formula>
    </cfRule>
    <cfRule type="cellIs" dxfId="52057" priority="232" stopIfTrue="1" operator="greaterThan">
      <formula>0</formula>
    </cfRule>
  </conditionalFormatting>
  <conditionalFormatting sqref="Q17">
    <cfRule type="cellIs" dxfId="52056" priority="229" stopIfTrue="1" operator="lessThan">
      <formula>0</formula>
    </cfRule>
    <cfRule type="cellIs" dxfId="52055" priority="230" stopIfTrue="1" operator="greaterThan">
      <formula>0</formula>
    </cfRule>
  </conditionalFormatting>
  <conditionalFormatting sqref="Q17">
    <cfRule type="cellIs" dxfId="52054" priority="227" stopIfTrue="1" operator="lessThan">
      <formula>0</formula>
    </cfRule>
    <cfRule type="cellIs" dxfId="52053" priority="228" stopIfTrue="1" operator="greaterThan">
      <formula>0</formula>
    </cfRule>
  </conditionalFormatting>
  <conditionalFormatting sqref="Q17">
    <cfRule type="cellIs" dxfId="52052" priority="225" stopIfTrue="1" operator="lessThan">
      <formula>0</formula>
    </cfRule>
    <cfRule type="cellIs" dxfId="52051" priority="226" stopIfTrue="1" operator="greaterThan">
      <formula>0</formula>
    </cfRule>
  </conditionalFormatting>
  <conditionalFormatting sqref="Q17">
    <cfRule type="cellIs" dxfId="52050" priority="223" stopIfTrue="1" operator="lessThan">
      <formula>0</formula>
    </cfRule>
    <cfRule type="cellIs" dxfId="52049" priority="224" stopIfTrue="1" operator="greaterThan">
      <formula>0</formula>
    </cfRule>
  </conditionalFormatting>
  <conditionalFormatting sqref="Q17">
    <cfRule type="cellIs" dxfId="52048" priority="221" stopIfTrue="1" operator="lessThan">
      <formula>0</formula>
    </cfRule>
    <cfRule type="cellIs" dxfId="52047" priority="222" stopIfTrue="1" operator="greaterThan">
      <formula>0</formula>
    </cfRule>
  </conditionalFormatting>
  <conditionalFormatting sqref="Q17">
    <cfRule type="cellIs" dxfId="52046" priority="219" stopIfTrue="1" operator="lessThan">
      <formula>0</formula>
    </cfRule>
    <cfRule type="cellIs" dxfId="52045" priority="220" stopIfTrue="1" operator="greaterThan">
      <formula>0</formula>
    </cfRule>
  </conditionalFormatting>
  <conditionalFormatting sqref="Q17">
    <cfRule type="cellIs" dxfId="52044" priority="217" stopIfTrue="1" operator="lessThan">
      <formula>0</formula>
    </cfRule>
    <cfRule type="cellIs" dxfId="52043" priority="218" stopIfTrue="1" operator="greaterThan">
      <formula>0</formula>
    </cfRule>
  </conditionalFormatting>
  <conditionalFormatting sqref="Q17">
    <cfRule type="cellIs" dxfId="52042" priority="215" stopIfTrue="1" operator="lessThan">
      <formula>0</formula>
    </cfRule>
    <cfRule type="cellIs" dxfId="52041" priority="216" stopIfTrue="1" operator="greaterThan">
      <formula>0</formula>
    </cfRule>
  </conditionalFormatting>
  <conditionalFormatting sqref="Q17">
    <cfRule type="cellIs" dxfId="52040" priority="213" stopIfTrue="1" operator="lessThan">
      <formula>0</formula>
    </cfRule>
    <cfRule type="cellIs" dxfId="52039" priority="214" stopIfTrue="1" operator="greaterThan">
      <formula>0</formula>
    </cfRule>
  </conditionalFormatting>
  <conditionalFormatting sqref="Q17">
    <cfRule type="cellIs" dxfId="52038" priority="211" stopIfTrue="1" operator="lessThan">
      <formula>0</formula>
    </cfRule>
    <cfRule type="cellIs" dxfId="52037" priority="212" stopIfTrue="1" operator="greaterThan">
      <formula>0</formula>
    </cfRule>
  </conditionalFormatting>
  <conditionalFormatting sqref="Q17">
    <cfRule type="cellIs" dxfId="52036" priority="209" stopIfTrue="1" operator="lessThan">
      <formula>0</formula>
    </cfRule>
    <cfRule type="cellIs" dxfId="52035" priority="210" stopIfTrue="1" operator="greaterThan">
      <formula>0</formula>
    </cfRule>
  </conditionalFormatting>
  <conditionalFormatting sqref="Q17">
    <cfRule type="cellIs" dxfId="52034" priority="207" stopIfTrue="1" operator="lessThan">
      <formula>0</formula>
    </cfRule>
    <cfRule type="cellIs" dxfId="52033" priority="208" stopIfTrue="1" operator="greaterThan">
      <formula>0</formula>
    </cfRule>
  </conditionalFormatting>
  <conditionalFormatting sqref="Q17">
    <cfRule type="cellIs" dxfId="52032" priority="205" stopIfTrue="1" operator="lessThan">
      <formula>0</formula>
    </cfRule>
    <cfRule type="cellIs" dxfId="52031" priority="206" stopIfTrue="1" operator="greaterThan">
      <formula>0</formula>
    </cfRule>
  </conditionalFormatting>
  <conditionalFormatting sqref="Q17">
    <cfRule type="cellIs" dxfId="52030" priority="203" stopIfTrue="1" operator="lessThan">
      <formula>0</formula>
    </cfRule>
    <cfRule type="cellIs" dxfId="52029" priority="204" stopIfTrue="1" operator="greaterThan">
      <formula>0</formula>
    </cfRule>
  </conditionalFormatting>
  <conditionalFormatting sqref="Q17">
    <cfRule type="cellIs" dxfId="52028" priority="201" stopIfTrue="1" operator="lessThan">
      <formula>0</formula>
    </cfRule>
    <cfRule type="cellIs" dxfId="52027" priority="202" stopIfTrue="1" operator="greaterThan">
      <formula>0</formula>
    </cfRule>
  </conditionalFormatting>
  <conditionalFormatting sqref="Q17">
    <cfRule type="cellIs" dxfId="52026" priority="199" stopIfTrue="1" operator="lessThan">
      <formula>0</formula>
    </cfRule>
    <cfRule type="cellIs" dxfId="52025" priority="200" stopIfTrue="1" operator="greaterThan">
      <formula>0</formula>
    </cfRule>
  </conditionalFormatting>
  <conditionalFormatting sqref="Q17">
    <cfRule type="cellIs" dxfId="52024" priority="197" stopIfTrue="1" operator="lessThan">
      <formula>0</formula>
    </cfRule>
    <cfRule type="cellIs" dxfId="52023" priority="198" stopIfTrue="1" operator="greaterThan">
      <formula>0</formula>
    </cfRule>
  </conditionalFormatting>
  <conditionalFormatting sqref="Q17">
    <cfRule type="cellIs" dxfId="52022" priority="195" stopIfTrue="1" operator="lessThan">
      <formula>0</formula>
    </cfRule>
    <cfRule type="cellIs" dxfId="52021" priority="196" stopIfTrue="1" operator="greaterThan">
      <formula>0</formula>
    </cfRule>
  </conditionalFormatting>
  <conditionalFormatting sqref="Q17">
    <cfRule type="cellIs" dxfId="52020" priority="193" stopIfTrue="1" operator="lessThan">
      <formula>0</formula>
    </cfRule>
    <cfRule type="cellIs" dxfId="52019" priority="194" stopIfTrue="1" operator="greaterThan">
      <formula>0</formula>
    </cfRule>
  </conditionalFormatting>
  <conditionalFormatting sqref="Q17">
    <cfRule type="cellIs" dxfId="52018" priority="191" stopIfTrue="1" operator="lessThan">
      <formula>0</formula>
    </cfRule>
    <cfRule type="cellIs" dxfId="52017" priority="192" stopIfTrue="1" operator="greaterThan">
      <formula>0</formula>
    </cfRule>
  </conditionalFormatting>
  <conditionalFormatting sqref="Q17">
    <cfRule type="cellIs" dxfId="52016" priority="189" stopIfTrue="1" operator="lessThan">
      <formula>0</formula>
    </cfRule>
    <cfRule type="cellIs" dxfId="52015" priority="190" stopIfTrue="1" operator="greaterThan">
      <formula>0</formula>
    </cfRule>
  </conditionalFormatting>
  <conditionalFormatting sqref="Q17">
    <cfRule type="cellIs" dxfId="52014" priority="187" stopIfTrue="1" operator="lessThan">
      <formula>0</formula>
    </cfRule>
    <cfRule type="cellIs" dxfId="52013" priority="188" stopIfTrue="1" operator="greaterThan">
      <formula>0</formula>
    </cfRule>
  </conditionalFormatting>
  <conditionalFormatting sqref="Q17">
    <cfRule type="cellIs" dxfId="52012" priority="185" stopIfTrue="1" operator="lessThan">
      <formula>0</formula>
    </cfRule>
    <cfRule type="cellIs" dxfId="52011" priority="186" stopIfTrue="1" operator="greaterThan">
      <formula>0</formula>
    </cfRule>
  </conditionalFormatting>
  <conditionalFormatting sqref="Q17">
    <cfRule type="cellIs" dxfId="52010" priority="183" stopIfTrue="1" operator="lessThan">
      <formula>0</formula>
    </cfRule>
    <cfRule type="cellIs" dxfId="52009" priority="184" stopIfTrue="1" operator="greaterThan">
      <formula>0</formula>
    </cfRule>
  </conditionalFormatting>
  <conditionalFormatting sqref="Q17">
    <cfRule type="cellIs" dxfId="52008" priority="181" stopIfTrue="1" operator="lessThan">
      <formula>0</formula>
    </cfRule>
    <cfRule type="cellIs" dxfId="52007" priority="182" stopIfTrue="1" operator="greaterThan">
      <formula>0</formula>
    </cfRule>
  </conditionalFormatting>
  <conditionalFormatting sqref="Q17">
    <cfRule type="cellIs" dxfId="52006" priority="179" stopIfTrue="1" operator="lessThan">
      <formula>0</formula>
    </cfRule>
    <cfRule type="cellIs" dxfId="52005" priority="180" stopIfTrue="1" operator="greaterThan">
      <formula>0</formula>
    </cfRule>
  </conditionalFormatting>
  <conditionalFormatting sqref="Q17">
    <cfRule type="cellIs" dxfId="52004" priority="177" stopIfTrue="1" operator="lessThan">
      <formula>0</formula>
    </cfRule>
    <cfRule type="cellIs" dxfId="52003" priority="178" stopIfTrue="1" operator="greaterThan">
      <formula>0</formula>
    </cfRule>
  </conditionalFormatting>
  <conditionalFormatting sqref="Q17">
    <cfRule type="cellIs" dxfId="52002" priority="175" stopIfTrue="1" operator="lessThan">
      <formula>0</formula>
    </cfRule>
    <cfRule type="cellIs" dxfId="52001" priority="176" stopIfTrue="1" operator="greaterThan">
      <formula>0</formula>
    </cfRule>
  </conditionalFormatting>
  <conditionalFormatting sqref="Q17">
    <cfRule type="cellIs" dxfId="52000" priority="173" stopIfTrue="1" operator="lessThan">
      <formula>0</formula>
    </cfRule>
    <cfRule type="cellIs" dxfId="51999" priority="174" stopIfTrue="1" operator="greaterThan">
      <formula>0</formula>
    </cfRule>
  </conditionalFormatting>
  <conditionalFormatting sqref="Q17">
    <cfRule type="cellIs" dxfId="51998" priority="171" stopIfTrue="1" operator="lessThan">
      <formula>0</formula>
    </cfRule>
    <cfRule type="cellIs" dxfId="51997" priority="172" stopIfTrue="1" operator="greaterThan">
      <formula>0</formula>
    </cfRule>
  </conditionalFormatting>
  <conditionalFormatting sqref="Q17">
    <cfRule type="cellIs" dxfId="51996" priority="169" stopIfTrue="1" operator="lessThan">
      <formula>0</formula>
    </cfRule>
    <cfRule type="cellIs" dxfId="51995" priority="170" stopIfTrue="1" operator="greaterThan">
      <formula>0</formula>
    </cfRule>
  </conditionalFormatting>
  <conditionalFormatting sqref="Q19">
    <cfRule type="cellIs" dxfId="51994" priority="167" stopIfTrue="1" operator="lessThan">
      <formula>0</formula>
    </cfRule>
    <cfRule type="cellIs" dxfId="51993" priority="168" stopIfTrue="1" operator="greaterThan">
      <formula>0</formula>
    </cfRule>
  </conditionalFormatting>
  <conditionalFormatting sqref="Q19">
    <cfRule type="cellIs" dxfId="51992" priority="165" stopIfTrue="1" operator="lessThan">
      <formula>0</formula>
    </cfRule>
    <cfRule type="cellIs" dxfId="51991" priority="166" stopIfTrue="1" operator="greaterThan">
      <formula>0</formula>
    </cfRule>
  </conditionalFormatting>
  <conditionalFormatting sqref="Q19">
    <cfRule type="cellIs" dxfId="51990" priority="163" stopIfTrue="1" operator="lessThan">
      <formula>0</formula>
    </cfRule>
    <cfRule type="cellIs" dxfId="51989" priority="164" stopIfTrue="1" operator="greaterThan">
      <formula>0</formula>
    </cfRule>
  </conditionalFormatting>
  <conditionalFormatting sqref="Q19">
    <cfRule type="cellIs" dxfId="51988" priority="161" stopIfTrue="1" operator="lessThan">
      <formula>0</formula>
    </cfRule>
    <cfRule type="cellIs" dxfId="51987" priority="162" stopIfTrue="1" operator="greaterThan">
      <formula>0</formula>
    </cfRule>
  </conditionalFormatting>
  <conditionalFormatting sqref="Q19">
    <cfRule type="cellIs" dxfId="51986" priority="159" stopIfTrue="1" operator="lessThan">
      <formula>0</formula>
    </cfRule>
    <cfRule type="cellIs" dxfId="51985" priority="160" stopIfTrue="1" operator="greaterThan">
      <formula>0</formula>
    </cfRule>
  </conditionalFormatting>
  <conditionalFormatting sqref="Q19">
    <cfRule type="cellIs" dxfId="51984" priority="157" stopIfTrue="1" operator="lessThan">
      <formula>0</formula>
    </cfRule>
    <cfRule type="cellIs" dxfId="51983" priority="158" stopIfTrue="1" operator="greaterThan">
      <formula>0</formula>
    </cfRule>
  </conditionalFormatting>
  <conditionalFormatting sqref="Q19">
    <cfRule type="cellIs" dxfId="51982" priority="155" stopIfTrue="1" operator="lessThan">
      <formula>0</formula>
    </cfRule>
    <cfRule type="cellIs" dxfId="51981" priority="156" stopIfTrue="1" operator="greaterThan">
      <formula>0</formula>
    </cfRule>
  </conditionalFormatting>
  <conditionalFormatting sqref="Q19">
    <cfRule type="cellIs" dxfId="51980" priority="153" stopIfTrue="1" operator="lessThan">
      <formula>0</formula>
    </cfRule>
    <cfRule type="cellIs" dxfId="51979" priority="154" stopIfTrue="1" operator="greaterThan">
      <formula>0</formula>
    </cfRule>
  </conditionalFormatting>
  <conditionalFormatting sqref="Q19">
    <cfRule type="cellIs" dxfId="51978" priority="151" stopIfTrue="1" operator="lessThan">
      <formula>0</formula>
    </cfRule>
    <cfRule type="cellIs" dxfId="51977" priority="152" stopIfTrue="1" operator="greaterThan">
      <formula>0</formula>
    </cfRule>
  </conditionalFormatting>
  <conditionalFormatting sqref="Q19">
    <cfRule type="cellIs" dxfId="51976" priority="149" stopIfTrue="1" operator="lessThan">
      <formula>0</formula>
    </cfRule>
    <cfRule type="cellIs" dxfId="51975" priority="150" stopIfTrue="1" operator="greaterThan">
      <formula>0</formula>
    </cfRule>
  </conditionalFormatting>
  <conditionalFormatting sqref="Q19">
    <cfRule type="cellIs" dxfId="51974" priority="147" stopIfTrue="1" operator="lessThan">
      <formula>0</formula>
    </cfRule>
    <cfRule type="cellIs" dxfId="51973" priority="148" stopIfTrue="1" operator="greaterThan">
      <formula>0</formula>
    </cfRule>
  </conditionalFormatting>
  <conditionalFormatting sqref="Q19">
    <cfRule type="cellIs" dxfId="51972" priority="145" stopIfTrue="1" operator="lessThan">
      <formula>0</formula>
    </cfRule>
    <cfRule type="cellIs" dxfId="51971" priority="146" stopIfTrue="1" operator="greaterThan">
      <formula>0</formula>
    </cfRule>
  </conditionalFormatting>
  <conditionalFormatting sqref="Q19">
    <cfRule type="cellIs" dxfId="51970" priority="143" stopIfTrue="1" operator="lessThan">
      <formula>0</formula>
    </cfRule>
    <cfRule type="cellIs" dxfId="51969" priority="144" stopIfTrue="1" operator="greaterThan">
      <formula>0</formula>
    </cfRule>
  </conditionalFormatting>
  <conditionalFormatting sqref="Q19">
    <cfRule type="cellIs" dxfId="51968" priority="141" stopIfTrue="1" operator="lessThan">
      <formula>0</formula>
    </cfRule>
    <cfRule type="cellIs" dxfId="51967" priority="142" stopIfTrue="1" operator="greaterThan">
      <formula>0</formula>
    </cfRule>
  </conditionalFormatting>
  <conditionalFormatting sqref="Q19">
    <cfRule type="cellIs" dxfId="51966" priority="139" stopIfTrue="1" operator="lessThan">
      <formula>0</formula>
    </cfRule>
    <cfRule type="cellIs" dxfId="51965" priority="140" stopIfTrue="1" operator="greaterThan">
      <formula>0</formula>
    </cfRule>
  </conditionalFormatting>
  <conditionalFormatting sqref="Q19">
    <cfRule type="cellIs" dxfId="51964" priority="137" stopIfTrue="1" operator="lessThan">
      <formula>0</formula>
    </cfRule>
    <cfRule type="cellIs" dxfId="51963" priority="138" stopIfTrue="1" operator="greaterThan">
      <formula>0</formula>
    </cfRule>
  </conditionalFormatting>
  <conditionalFormatting sqref="Q19">
    <cfRule type="cellIs" dxfId="51962" priority="135" stopIfTrue="1" operator="lessThan">
      <formula>0</formula>
    </cfRule>
    <cfRule type="cellIs" dxfId="51961" priority="136" stopIfTrue="1" operator="greaterThan">
      <formula>0</formula>
    </cfRule>
  </conditionalFormatting>
  <conditionalFormatting sqref="Q19">
    <cfRule type="cellIs" dxfId="51960" priority="133" stopIfTrue="1" operator="lessThan">
      <formula>0</formula>
    </cfRule>
    <cfRule type="cellIs" dxfId="51959" priority="134" stopIfTrue="1" operator="greaterThan">
      <formula>0</formula>
    </cfRule>
  </conditionalFormatting>
  <conditionalFormatting sqref="Q19">
    <cfRule type="cellIs" dxfId="51958" priority="131" stopIfTrue="1" operator="lessThan">
      <formula>0</formula>
    </cfRule>
    <cfRule type="cellIs" dxfId="51957" priority="132" stopIfTrue="1" operator="greaterThan">
      <formula>0</formula>
    </cfRule>
  </conditionalFormatting>
  <conditionalFormatting sqref="Q19">
    <cfRule type="cellIs" dxfId="51956" priority="129" stopIfTrue="1" operator="lessThan">
      <formula>0</formula>
    </cfRule>
    <cfRule type="cellIs" dxfId="51955" priority="130" stopIfTrue="1" operator="greaterThan">
      <formula>0</formula>
    </cfRule>
  </conditionalFormatting>
  <conditionalFormatting sqref="Q19">
    <cfRule type="cellIs" dxfId="51954" priority="127" stopIfTrue="1" operator="lessThan">
      <formula>0</formula>
    </cfRule>
    <cfRule type="cellIs" dxfId="51953" priority="128" stopIfTrue="1" operator="greaterThan">
      <formula>0</formula>
    </cfRule>
  </conditionalFormatting>
  <conditionalFormatting sqref="Q19">
    <cfRule type="cellIs" dxfId="51952" priority="125" stopIfTrue="1" operator="lessThan">
      <formula>0</formula>
    </cfRule>
    <cfRule type="cellIs" dxfId="51951" priority="126" stopIfTrue="1" operator="greaterThan">
      <formula>0</formula>
    </cfRule>
  </conditionalFormatting>
  <conditionalFormatting sqref="Q19">
    <cfRule type="cellIs" dxfId="51950" priority="123" stopIfTrue="1" operator="lessThan">
      <formula>0</formula>
    </cfRule>
    <cfRule type="cellIs" dxfId="51949" priority="124" stopIfTrue="1" operator="greaterThan">
      <formula>0</formula>
    </cfRule>
  </conditionalFormatting>
  <conditionalFormatting sqref="Q19">
    <cfRule type="cellIs" dxfId="51948" priority="121" stopIfTrue="1" operator="lessThan">
      <formula>0</formula>
    </cfRule>
    <cfRule type="cellIs" dxfId="51947" priority="122" stopIfTrue="1" operator="greaterThan">
      <formula>0</formula>
    </cfRule>
  </conditionalFormatting>
  <conditionalFormatting sqref="Q19">
    <cfRule type="cellIs" dxfId="51946" priority="119" stopIfTrue="1" operator="lessThan">
      <formula>0</formula>
    </cfRule>
    <cfRule type="cellIs" dxfId="51945" priority="120" stopIfTrue="1" operator="greaterThan">
      <formula>0</formula>
    </cfRule>
  </conditionalFormatting>
  <conditionalFormatting sqref="Q19">
    <cfRule type="cellIs" dxfId="51944" priority="117" stopIfTrue="1" operator="lessThan">
      <formula>0</formula>
    </cfRule>
    <cfRule type="cellIs" dxfId="51943" priority="118" stopIfTrue="1" operator="greaterThan">
      <formula>0</formula>
    </cfRule>
  </conditionalFormatting>
  <conditionalFormatting sqref="Q19">
    <cfRule type="cellIs" dxfId="51942" priority="115" stopIfTrue="1" operator="lessThan">
      <formula>0</formula>
    </cfRule>
    <cfRule type="cellIs" dxfId="51941" priority="116" stopIfTrue="1" operator="greaterThan">
      <formula>0</formula>
    </cfRule>
  </conditionalFormatting>
  <conditionalFormatting sqref="Q19">
    <cfRule type="cellIs" dxfId="51940" priority="113" stopIfTrue="1" operator="lessThan">
      <formula>0</formula>
    </cfRule>
    <cfRule type="cellIs" dxfId="51939" priority="114" stopIfTrue="1" operator="greaterThan">
      <formula>0</formula>
    </cfRule>
  </conditionalFormatting>
  <conditionalFormatting sqref="Q19">
    <cfRule type="cellIs" dxfId="51938" priority="111" stopIfTrue="1" operator="lessThan">
      <formula>0</formula>
    </cfRule>
    <cfRule type="cellIs" dxfId="51937" priority="112" stopIfTrue="1" operator="greaterThan">
      <formula>0</formula>
    </cfRule>
  </conditionalFormatting>
  <conditionalFormatting sqref="Q19">
    <cfRule type="cellIs" dxfId="51936" priority="109" stopIfTrue="1" operator="lessThan">
      <formula>0</formula>
    </cfRule>
    <cfRule type="cellIs" dxfId="51935" priority="110" stopIfTrue="1" operator="greaterThan">
      <formula>0</formula>
    </cfRule>
  </conditionalFormatting>
  <conditionalFormatting sqref="Q19">
    <cfRule type="cellIs" dxfId="51934" priority="107" stopIfTrue="1" operator="lessThan">
      <formula>0</formula>
    </cfRule>
    <cfRule type="cellIs" dxfId="51933" priority="108" stopIfTrue="1" operator="greaterThan">
      <formula>0</formula>
    </cfRule>
  </conditionalFormatting>
  <conditionalFormatting sqref="Q19">
    <cfRule type="cellIs" dxfId="51932" priority="105" stopIfTrue="1" operator="lessThan">
      <formula>0</formula>
    </cfRule>
    <cfRule type="cellIs" dxfId="51931" priority="106" stopIfTrue="1" operator="greaterThan">
      <formula>0</formula>
    </cfRule>
  </conditionalFormatting>
  <conditionalFormatting sqref="Q19">
    <cfRule type="cellIs" dxfId="51930" priority="103" stopIfTrue="1" operator="lessThan">
      <formula>0</formula>
    </cfRule>
    <cfRule type="cellIs" dxfId="51929" priority="104" stopIfTrue="1" operator="greaterThan">
      <formula>0</formula>
    </cfRule>
  </conditionalFormatting>
  <conditionalFormatting sqref="Q19">
    <cfRule type="cellIs" dxfId="51928" priority="101" stopIfTrue="1" operator="lessThan">
      <formula>0</formula>
    </cfRule>
    <cfRule type="cellIs" dxfId="51927" priority="102" stopIfTrue="1" operator="greaterThan">
      <formula>0</formula>
    </cfRule>
  </conditionalFormatting>
  <conditionalFormatting sqref="Q19">
    <cfRule type="cellIs" dxfId="51926" priority="99" stopIfTrue="1" operator="lessThan">
      <formula>0</formula>
    </cfRule>
    <cfRule type="cellIs" dxfId="51925" priority="100" stopIfTrue="1" operator="greaterThan">
      <formula>0</formula>
    </cfRule>
  </conditionalFormatting>
  <conditionalFormatting sqref="Q19">
    <cfRule type="cellIs" dxfId="51924" priority="97" stopIfTrue="1" operator="lessThan">
      <formula>0</formula>
    </cfRule>
    <cfRule type="cellIs" dxfId="51923" priority="98" stopIfTrue="1" operator="greaterThan">
      <formula>0</formula>
    </cfRule>
  </conditionalFormatting>
  <conditionalFormatting sqref="Q19">
    <cfRule type="cellIs" dxfId="51922" priority="95" stopIfTrue="1" operator="lessThan">
      <formula>0</formula>
    </cfRule>
    <cfRule type="cellIs" dxfId="51921" priority="96" stopIfTrue="1" operator="greaterThan">
      <formula>0</formula>
    </cfRule>
  </conditionalFormatting>
  <conditionalFormatting sqref="Q19">
    <cfRule type="cellIs" dxfId="51920" priority="93" stopIfTrue="1" operator="lessThan">
      <formula>0</formula>
    </cfRule>
    <cfRule type="cellIs" dxfId="51919" priority="94" stopIfTrue="1" operator="greaterThan">
      <formula>0</formula>
    </cfRule>
  </conditionalFormatting>
  <conditionalFormatting sqref="Q19">
    <cfRule type="cellIs" dxfId="51918" priority="91" stopIfTrue="1" operator="lessThan">
      <formula>0</formula>
    </cfRule>
    <cfRule type="cellIs" dxfId="51917" priority="92" stopIfTrue="1" operator="greaterThan">
      <formula>0</formula>
    </cfRule>
  </conditionalFormatting>
  <conditionalFormatting sqref="Q19">
    <cfRule type="cellIs" dxfId="51916" priority="89" stopIfTrue="1" operator="lessThan">
      <formula>0</formula>
    </cfRule>
    <cfRule type="cellIs" dxfId="51915" priority="90" stopIfTrue="1" operator="greaterThan">
      <formula>0</formula>
    </cfRule>
  </conditionalFormatting>
  <conditionalFormatting sqref="Q19">
    <cfRule type="cellIs" dxfId="51914" priority="87" stopIfTrue="1" operator="lessThan">
      <formula>0</formula>
    </cfRule>
    <cfRule type="cellIs" dxfId="51913" priority="88" stopIfTrue="1" operator="greaterThan">
      <formula>0</formula>
    </cfRule>
  </conditionalFormatting>
  <conditionalFormatting sqref="Q19">
    <cfRule type="cellIs" dxfId="51912" priority="85" stopIfTrue="1" operator="lessThan">
      <formula>0</formula>
    </cfRule>
    <cfRule type="cellIs" dxfId="51911" priority="86" stopIfTrue="1" operator="greaterThan">
      <formula>0</formula>
    </cfRule>
  </conditionalFormatting>
  <conditionalFormatting sqref="Q21">
    <cfRule type="cellIs" dxfId="51910" priority="83" stopIfTrue="1" operator="lessThan">
      <formula>0</formula>
    </cfRule>
    <cfRule type="cellIs" dxfId="51909" priority="84" stopIfTrue="1" operator="greaterThan">
      <formula>0</formula>
    </cfRule>
  </conditionalFormatting>
  <conditionalFormatting sqref="Q21">
    <cfRule type="cellIs" dxfId="51908" priority="81" stopIfTrue="1" operator="lessThan">
      <formula>0</formula>
    </cfRule>
    <cfRule type="cellIs" dxfId="51907" priority="82" stopIfTrue="1" operator="greaterThan">
      <formula>0</formula>
    </cfRule>
  </conditionalFormatting>
  <conditionalFormatting sqref="Q21">
    <cfRule type="cellIs" dxfId="51906" priority="79" stopIfTrue="1" operator="lessThan">
      <formula>0</formula>
    </cfRule>
    <cfRule type="cellIs" dxfId="51905" priority="80" stopIfTrue="1" operator="greaterThan">
      <formula>0</formula>
    </cfRule>
  </conditionalFormatting>
  <conditionalFormatting sqref="Q21">
    <cfRule type="cellIs" dxfId="51904" priority="77" stopIfTrue="1" operator="lessThan">
      <formula>0</formula>
    </cfRule>
    <cfRule type="cellIs" dxfId="51903" priority="78" stopIfTrue="1" operator="greaterThan">
      <formula>0</formula>
    </cfRule>
  </conditionalFormatting>
  <conditionalFormatting sqref="Q21">
    <cfRule type="cellIs" dxfId="51902" priority="75" stopIfTrue="1" operator="lessThan">
      <formula>0</formula>
    </cfRule>
    <cfRule type="cellIs" dxfId="51901" priority="76" stopIfTrue="1" operator="greaterThan">
      <formula>0</formula>
    </cfRule>
  </conditionalFormatting>
  <conditionalFormatting sqref="Q21">
    <cfRule type="cellIs" dxfId="51900" priority="73" stopIfTrue="1" operator="lessThan">
      <formula>0</formula>
    </cfRule>
    <cfRule type="cellIs" dxfId="51899" priority="74" stopIfTrue="1" operator="greaterThan">
      <formula>0</formula>
    </cfRule>
  </conditionalFormatting>
  <conditionalFormatting sqref="Q21">
    <cfRule type="cellIs" dxfId="51898" priority="71" stopIfTrue="1" operator="lessThan">
      <formula>0</formula>
    </cfRule>
    <cfRule type="cellIs" dxfId="51897" priority="72" stopIfTrue="1" operator="greaterThan">
      <formula>0</formula>
    </cfRule>
  </conditionalFormatting>
  <conditionalFormatting sqref="Q21">
    <cfRule type="cellIs" dxfId="51896" priority="69" stopIfTrue="1" operator="lessThan">
      <formula>0</formula>
    </cfRule>
    <cfRule type="cellIs" dxfId="51895" priority="70" stopIfTrue="1" operator="greaterThan">
      <formula>0</formula>
    </cfRule>
  </conditionalFormatting>
  <conditionalFormatting sqref="Q21">
    <cfRule type="cellIs" dxfId="51894" priority="67" stopIfTrue="1" operator="lessThan">
      <formula>0</formula>
    </cfRule>
    <cfRule type="cellIs" dxfId="51893" priority="68" stopIfTrue="1" operator="greaterThan">
      <formula>0</formula>
    </cfRule>
  </conditionalFormatting>
  <conditionalFormatting sqref="Q21">
    <cfRule type="cellIs" dxfId="51892" priority="65" stopIfTrue="1" operator="lessThan">
      <formula>0</formula>
    </cfRule>
    <cfRule type="cellIs" dxfId="51891" priority="66" stopIfTrue="1" operator="greaterThan">
      <formula>0</formula>
    </cfRule>
  </conditionalFormatting>
  <conditionalFormatting sqref="Q21">
    <cfRule type="cellIs" dxfId="51890" priority="63" stopIfTrue="1" operator="lessThan">
      <formula>0</formula>
    </cfRule>
    <cfRule type="cellIs" dxfId="51889" priority="64" stopIfTrue="1" operator="greaterThan">
      <formula>0</formula>
    </cfRule>
  </conditionalFormatting>
  <conditionalFormatting sqref="Q21">
    <cfRule type="cellIs" dxfId="51888" priority="61" stopIfTrue="1" operator="lessThan">
      <formula>0</formula>
    </cfRule>
    <cfRule type="cellIs" dxfId="51887" priority="62" stopIfTrue="1" operator="greaterThan">
      <formula>0</formula>
    </cfRule>
  </conditionalFormatting>
  <conditionalFormatting sqref="Q21">
    <cfRule type="cellIs" dxfId="51886" priority="59" stopIfTrue="1" operator="lessThan">
      <formula>0</formula>
    </cfRule>
    <cfRule type="cellIs" dxfId="51885" priority="60" stopIfTrue="1" operator="greaterThan">
      <formula>0</formula>
    </cfRule>
  </conditionalFormatting>
  <conditionalFormatting sqref="Q21">
    <cfRule type="cellIs" dxfId="51884" priority="57" stopIfTrue="1" operator="lessThan">
      <formula>0</formula>
    </cfRule>
    <cfRule type="cellIs" dxfId="51883" priority="58" stopIfTrue="1" operator="greaterThan">
      <formula>0</formula>
    </cfRule>
  </conditionalFormatting>
  <conditionalFormatting sqref="Q21">
    <cfRule type="cellIs" dxfId="51882" priority="55" stopIfTrue="1" operator="lessThan">
      <formula>0</formula>
    </cfRule>
    <cfRule type="cellIs" dxfId="51881" priority="56" stopIfTrue="1" operator="greaterThan">
      <formula>0</formula>
    </cfRule>
  </conditionalFormatting>
  <conditionalFormatting sqref="Q21">
    <cfRule type="cellIs" dxfId="51880" priority="53" stopIfTrue="1" operator="lessThan">
      <formula>0</formula>
    </cfRule>
    <cfRule type="cellIs" dxfId="51879" priority="54" stopIfTrue="1" operator="greaterThan">
      <formula>0</formula>
    </cfRule>
  </conditionalFormatting>
  <conditionalFormatting sqref="Q21">
    <cfRule type="cellIs" dxfId="51878" priority="51" stopIfTrue="1" operator="lessThan">
      <formula>0</formula>
    </cfRule>
    <cfRule type="cellIs" dxfId="51877" priority="52" stopIfTrue="1" operator="greaterThan">
      <formula>0</formula>
    </cfRule>
  </conditionalFormatting>
  <conditionalFormatting sqref="Q21">
    <cfRule type="cellIs" dxfId="51876" priority="49" stopIfTrue="1" operator="lessThan">
      <formula>0</formula>
    </cfRule>
    <cfRule type="cellIs" dxfId="51875" priority="50" stopIfTrue="1" operator="greaterThan">
      <formula>0</formula>
    </cfRule>
  </conditionalFormatting>
  <conditionalFormatting sqref="Q21">
    <cfRule type="cellIs" dxfId="51874" priority="47" stopIfTrue="1" operator="lessThan">
      <formula>0</formula>
    </cfRule>
    <cfRule type="cellIs" dxfId="51873" priority="48" stopIfTrue="1" operator="greaterThan">
      <formula>0</formula>
    </cfRule>
  </conditionalFormatting>
  <conditionalFormatting sqref="Q21">
    <cfRule type="cellIs" dxfId="51872" priority="45" stopIfTrue="1" operator="lessThan">
      <formula>0</formula>
    </cfRule>
    <cfRule type="cellIs" dxfId="51871" priority="46" stopIfTrue="1" operator="greaterThan">
      <formula>0</formula>
    </cfRule>
  </conditionalFormatting>
  <conditionalFormatting sqref="Q21">
    <cfRule type="cellIs" dxfId="51870" priority="43" stopIfTrue="1" operator="lessThan">
      <formula>0</formula>
    </cfRule>
    <cfRule type="cellIs" dxfId="51869" priority="44" stopIfTrue="1" operator="greaterThan">
      <formula>0</formula>
    </cfRule>
  </conditionalFormatting>
  <conditionalFormatting sqref="Q21">
    <cfRule type="cellIs" dxfId="51868" priority="41" stopIfTrue="1" operator="lessThan">
      <formula>0</formula>
    </cfRule>
    <cfRule type="cellIs" dxfId="51867" priority="42" stopIfTrue="1" operator="greaterThan">
      <formula>0</formula>
    </cfRule>
  </conditionalFormatting>
  <conditionalFormatting sqref="Q21">
    <cfRule type="cellIs" dxfId="51866" priority="39" stopIfTrue="1" operator="lessThan">
      <formula>0</formula>
    </cfRule>
    <cfRule type="cellIs" dxfId="51865" priority="40" stopIfTrue="1" operator="greaterThan">
      <formula>0</formula>
    </cfRule>
  </conditionalFormatting>
  <conditionalFormatting sqref="Q21">
    <cfRule type="cellIs" dxfId="51864" priority="37" stopIfTrue="1" operator="lessThan">
      <formula>0</formula>
    </cfRule>
    <cfRule type="cellIs" dxfId="51863" priority="38" stopIfTrue="1" operator="greaterThan">
      <formula>0</formula>
    </cfRule>
  </conditionalFormatting>
  <conditionalFormatting sqref="Q21">
    <cfRule type="cellIs" dxfId="51862" priority="35" stopIfTrue="1" operator="lessThan">
      <formula>0</formula>
    </cfRule>
    <cfRule type="cellIs" dxfId="51861" priority="36" stopIfTrue="1" operator="greaterThan">
      <formula>0</formula>
    </cfRule>
  </conditionalFormatting>
  <conditionalFormatting sqref="Q21">
    <cfRule type="cellIs" dxfId="51860" priority="33" stopIfTrue="1" operator="lessThan">
      <formula>0</formula>
    </cfRule>
    <cfRule type="cellIs" dxfId="51859" priority="34" stopIfTrue="1" operator="greaterThan">
      <formula>0</formula>
    </cfRule>
  </conditionalFormatting>
  <conditionalFormatting sqref="Q21">
    <cfRule type="cellIs" dxfId="51858" priority="31" stopIfTrue="1" operator="lessThan">
      <formula>0</formula>
    </cfRule>
    <cfRule type="cellIs" dxfId="51857" priority="32" stopIfTrue="1" operator="greaterThan">
      <formula>0</formula>
    </cfRule>
  </conditionalFormatting>
  <conditionalFormatting sqref="Q21">
    <cfRule type="cellIs" dxfId="51856" priority="29" stopIfTrue="1" operator="lessThan">
      <formula>0</formula>
    </cfRule>
    <cfRule type="cellIs" dxfId="51855" priority="30" stopIfTrue="1" operator="greaterThan">
      <formula>0</formula>
    </cfRule>
  </conditionalFormatting>
  <conditionalFormatting sqref="Q21">
    <cfRule type="cellIs" dxfId="51854" priority="27" stopIfTrue="1" operator="lessThan">
      <formula>0</formula>
    </cfRule>
    <cfRule type="cellIs" dxfId="51853" priority="28" stopIfTrue="1" operator="greaterThan">
      <formula>0</formula>
    </cfRule>
  </conditionalFormatting>
  <conditionalFormatting sqref="Q21">
    <cfRule type="cellIs" dxfId="51852" priority="25" stopIfTrue="1" operator="lessThan">
      <formula>0</formula>
    </cfRule>
    <cfRule type="cellIs" dxfId="51851" priority="26" stopIfTrue="1" operator="greaterThan">
      <formula>0</formula>
    </cfRule>
  </conditionalFormatting>
  <conditionalFormatting sqref="Q21">
    <cfRule type="cellIs" dxfId="51850" priority="23" stopIfTrue="1" operator="lessThan">
      <formula>0</formula>
    </cfRule>
    <cfRule type="cellIs" dxfId="51849" priority="24" stopIfTrue="1" operator="greaterThan">
      <formula>0</formula>
    </cfRule>
  </conditionalFormatting>
  <conditionalFormatting sqref="Q21">
    <cfRule type="cellIs" dxfId="51848" priority="21" stopIfTrue="1" operator="lessThan">
      <formula>0</formula>
    </cfRule>
    <cfRule type="cellIs" dxfId="51847" priority="22" stopIfTrue="1" operator="greaterThan">
      <formula>0</formula>
    </cfRule>
  </conditionalFormatting>
  <conditionalFormatting sqref="Q21">
    <cfRule type="cellIs" dxfId="51846" priority="19" stopIfTrue="1" operator="lessThan">
      <formula>0</formula>
    </cfRule>
    <cfRule type="cellIs" dxfId="51845" priority="20" stopIfTrue="1" operator="greaterThan">
      <formula>0</formula>
    </cfRule>
  </conditionalFormatting>
  <conditionalFormatting sqref="Q21">
    <cfRule type="cellIs" dxfId="51844" priority="17" stopIfTrue="1" operator="lessThan">
      <formula>0</formula>
    </cfRule>
    <cfRule type="cellIs" dxfId="51843" priority="18" stopIfTrue="1" operator="greaterThan">
      <formula>0</formula>
    </cfRule>
  </conditionalFormatting>
  <conditionalFormatting sqref="Q21">
    <cfRule type="cellIs" dxfId="51842" priority="15" stopIfTrue="1" operator="lessThan">
      <formula>0</formula>
    </cfRule>
    <cfRule type="cellIs" dxfId="51841" priority="16" stopIfTrue="1" operator="greaterThan">
      <formula>0</formula>
    </cfRule>
  </conditionalFormatting>
  <conditionalFormatting sqref="Q21">
    <cfRule type="cellIs" dxfId="51840" priority="13" stopIfTrue="1" operator="lessThan">
      <formula>0</formula>
    </cfRule>
    <cfRule type="cellIs" dxfId="51839" priority="14" stopIfTrue="1" operator="greaterThan">
      <formula>0</formula>
    </cfRule>
  </conditionalFormatting>
  <conditionalFormatting sqref="Q21">
    <cfRule type="cellIs" dxfId="51838" priority="11" stopIfTrue="1" operator="lessThan">
      <formula>0</formula>
    </cfRule>
    <cfRule type="cellIs" dxfId="51837" priority="12" stopIfTrue="1" operator="greaterThan">
      <formula>0</formula>
    </cfRule>
  </conditionalFormatting>
  <conditionalFormatting sqref="Q21">
    <cfRule type="cellIs" dxfId="51836" priority="9" stopIfTrue="1" operator="lessThan">
      <formula>0</formula>
    </cfRule>
    <cfRule type="cellIs" dxfId="51835" priority="10" stopIfTrue="1" operator="greaterThan">
      <formula>0</formula>
    </cfRule>
  </conditionalFormatting>
  <conditionalFormatting sqref="Q21">
    <cfRule type="cellIs" dxfId="51834" priority="7" stopIfTrue="1" operator="lessThan">
      <formula>0</formula>
    </cfRule>
    <cfRule type="cellIs" dxfId="51833" priority="8" stopIfTrue="1" operator="greaterThan">
      <formula>0</formula>
    </cfRule>
  </conditionalFormatting>
  <conditionalFormatting sqref="Q21">
    <cfRule type="cellIs" dxfId="51832" priority="5" stopIfTrue="1" operator="lessThan">
      <formula>0</formula>
    </cfRule>
    <cfRule type="cellIs" dxfId="51831" priority="6" stopIfTrue="1" operator="greaterThan">
      <formula>0</formula>
    </cfRule>
  </conditionalFormatting>
  <conditionalFormatting sqref="Q21">
    <cfRule type="cellIs" dxfId="51830" priority="3" stopIfTrue="1" operator="lessThan">
      <formula>0</formula>
    </cfRule>
    <cfRule type="cellIs" dxfId="51829" priority="4" stopIfTrue="1" operator="greaterThan">
      <formula>0</formula>
    </cfRule>
  </conditionalFormatting>
  <conditionalFormatting sqref="Q21">
    <cfRule type="cellIs" dxfId="51828" priority="1" stopIfTrue="1" operator="lessThan">
      <formula>0</formula>
    </cfRule>
    <cfRule type="cellIs" dxfId="51827" priority="2" stopIfTrue="1" operator="greaterThan">
      <formula>0</formula>
    </cfRule>
  </conditionalFormatting>
  <hyperlinks>
    <hyperlink ref="E4" location="Main!A1" display="◄ Back to Main Page"/>
  </hyperlinks>
  <pageMargins left="0.25" right="0.25" top="0.75" bottom="0.75" header="0.3" footer="0.3"/>
  <pageSetup scale="6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90" zoomScaleNormal="90" workbookViewId="0">
      <pane xSplit="8" topLeftCell="I1" activePane="topRight" state="frozen"/>
      <selection activeCell="M33" sqref="M33"/>
      <selection pane="topRight" activeCell="C7" sqref="C7:D7"/>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18" t="str">
        <f>Main!C1</f>
        <v>UNI-PHARMA</v>
      </c>
      <c r="D1" s="418"/>
      <c r="E1" s="418"/>
      <c r="F1" s="418"/>
      <c r="G1" s="418"/>
      <c r="H1" s="418"/>
      <c r="I1" s="260"/>
      <c r="J1" s="251"/>
      <c r="K1" s="246"/>
      <c r="L1" s="260"/>
      <c r="M1" s="251"/>
      <c r="N1" s="251"/>
      <c r="O1" s="247"/>
      <c r="P1" s="263" t="s">
        <v>41</v>
      </c>
      <c r="Q1" s="257">
        <f>IF(COUNTIF(P6:P66,"&gt;0")=0,0%,COUNTIF(P6:P66,"&gt;0")/(COUNTIF(P6:P66,"&lt;=0")+COUNTIF(P6:P66,"&gt;0")))</f>
        <v>0</v>
      </c>
      <c r="R1" s="247"/>
    </row>
    <row r="2" spans="1:19" ht="15.6" customHeight="1" x14ac:dyDescent="0.2">
      <c r="B2" s="237"/>
      <c r="C2" s="243" t="str">
        <f>Main!C2</f>
        <v>ANNUAL PERFORMANCE REPORTING</v>
      </c>
      <c r="D2" s="243"/>
      <c r="E2" s="238"/>
      <c r="F2" s="238"/>
      <c r="G2" s="238"/>
      <c r="H2" s="238"/>
      <c r="I2" s="261" t="s">
        <v>38</v>
      </c>
      <c r="J2" s="252">
        <f>COUNTIF(C6:C66,"Y")+COUNTIF(C6:C66,"N")</f>
        <v>6</v>
      </c>
      <c r="K2" s="248"/>
      <c r="L2" s="261" t="s">
        <v>40</v>
      </c>
      <c r="M2" s="254">
        <f>COUNT(G7,G9,G11,G13,G15,G17,G19,G21,G23,G25,G27,G29,G31,G33,G35,G37,G39,G41,G43,G45,G47,G49,G51,G53,G55,G57,G59,G61,G63,G65)</f>
        <v>6</v>
      </c>
      <c r="N2" s="254"/>
      <c r="O2" s="249"/>
      <c r="P2" s="263" t="s">
        <v>42</v>
      </c>
      <c r="Q2" s="257">
        <f>IF(COUNTIF(Q6:Q66,"&gt;0")=0,0%,COUNTIF(Q6:Q66,"&gt;0")/(COUNTIF(Q6:Q66,"&lt;=0")+COUNTIF(Q6:Q66,"&gt;0")))</f>
        <v>0</v>
      </c>
      <c r="R2" s="301"/>
    </row>
    <row r="3" spans="1:19" ht="15.6" customHeight="1" x14ac:dyDescent="0.2">
      <c r="B3" s="279"/>
      <c r="C3" s="280">
        <v>8</v>
      </c>
      <c r="D3" s="245" t="str">
        <f>Main!L9</f>
        <v>Customer and Services</v>
      </c>
      <c r="E3" s="302"/>
      <c r="F3" s="303"/>
      <c r="G3" s="244"/>
      <c r="H3" s="244"/>
      <c r="I3" s="261" t="s">
        <v>39</v>
      </c>
      <c r="J3" s="252">
        <f>COUNTIF(D6:D66,"Y")</f>
        <v>2</v>
      </c>
      <c r="K3" s="248"/>
      <c r="L3" s="261" t="s">
        <v>36</v>
      </c>
      <c r="M3" s="255">
        <f>IF(ISERROR(COUNTIF(C6:C66,"Y")/(COUNTIF(C6:C66,"Y")+COUNTIF(C6:C66,"N"))),0,COUNTIF(C6:C66,"Y")/(COUNTIF(C6:C66,"Y")+COUNTIF(C6:C66,"N")))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v>
      </c>
      <c r="R3" s="301"/>
    </row>
    <row r="4" spans="1:19" s="281" customFormat="1" ht="14.45" customHeight="1" x14ac:dyDescent="0.25">
      <c r="B4" s="225"/>
      <c r="C4" s="226"/>
      <c r="D4" s="226"/>
      <c r="E4" s="304" t="s">
        <v>3</v>
      </c>
      <c r="F4" s="305"/>
      <c r="G4" s="305"/>
      <c r="H4" s="305"/>
      <c r="I4" s="262" t="s">
        <v>25</v>
      </c>
      <c r="J4" s="253">
        <f>SUM(R6:R66)</f>
        <v>8</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237</v>
      </c>
      <c r="E6" s="307"/>
      <c r="F6" s="307"/>
      <c r="G6" s="308"/>
      <c r="H6" s="308"/>
      <c r="I6" s="309"/>
      <c r="J6" s="309"/>
      <c r="K6" s="310"/>
      <c r="L6" s="310"/>
      <c r="M6" s="310"/>
      <c r="N6" s="310"/>
      <c r="O6" s="228"/>
      <c r="P6" s="229"/>
      <c r="Q6" s="229"/>
      <c r="R6" s="240"/>
    </row>
    <row r="7" spans="1:19" s="281" customFormat="1" ht="30" customHeight="1" x14ac:dyDescent="0.2">
      <c r="A7" s="283"/>
      <c r="B7" s="286">
        <v>1</v>
      </c>
      <c r="C7" s="288" t="s">
        <v>23</v>
      </c>
      <c r="D7" s="242" t="s">
        <v>23</v>
      </c>
      <c r="E7" s="313" t="s">
        <v>8</v>
      </c>
      <c r="F7" s="314" t="s">
        <v>238</v>
      </c>
      <c r="G7" s="407">
        <v>0.9</v>
      </c>
      <c r="H7" s="316" t="s">
        <v>4</v>
      </c>
      <c r="I7" s="318">
        <v>0.86</v>
      </c>
      <c r="J7" s="318"/>
      <c r="K7" s="318">
        <v>0.84</v>
      </c>
      <c r="L7" s="296"/>
      <c r="M7" s="296"/>
      <c r="N7" s="296" t="s">
        <v>344</v>
      </c>
      <c r="O7" s="285"/>
      <c r="P7" s="284" t="str">
        <f>IF(H7="p",(IF(ISNUMBER(N7),IF(ISNUMBER(G7),(N7-G7)/ABS(G7),"NA"),"NA")),IF(H7="q",(IF(ISNUMBER(N7),IF(ISNUMBER(G7),(G7-N7)/ABS(N7),"NA"),"NA")),"NA"))</f>
        <v>NA</v>
      </c>
      <c r="Q7" s="287" t="str">
        <f>IF(H7="p",(IF(ISNUMBER(N7),IF(ISNUMBER(M7),(N7-M7)/ABS(M7),"NA"),"NA")),IF(H7="q",(IF(ISNUMBER(N7),IF(ISNUMBER(M7),(M7-N7)/ABS(N7),"NA"),"NA")),"NA"))</f>
        <v>NA</v>
      </c>
      <c r="R7" s="289">
        <f>IF(OR(H7="p",H7="q"),COUNTIF(C7:D7,"Y"),0)</f>
        <v>2</v>
      </c>
      <c r="S7" s="283"/>
    </row>
    <row r="8" spans="1:19" s="281" customFormat="1" ht="18" customHeight="1" x14ac:dyDescent="0.2">
      <c r="A8" s="283"/>
      <c r="B8" s="286"/>
      <c r="C8" s="319"/>
      <c r="D8" s="307" t="s">
        <v>239</v>
      </c>
      <c r="E8" s="307"/>
      <c r="F8" s="307"/>
      <c r="G8" s="320"/>
      <c r="H8" s="308"/>
      <c r="I8" s="310"/>
      <c r="J8" s="310"/>
      <c r="K8" s="310"/>
      <c r="L8" s="310"/>
      <c r="M8" s="310"/>
      <c r="N8" s="310"/>
      <c r="O8" s="228"/>
      <c r="P8" s="229"/>
      <c r="Q8" s="229"/>
      <c r="R8" s="240"/>
    </row>
    <row r="9" spans="1:19" s="281" customFormat="1" ht="56.25" x14ac:dyDescent="0.2">
      <c r="A9" s="283"/>
      <c r="B9" s="286">
        <v>2</v>
      </c>
      <c r="C9" s="288" t="s">
        <v>23</v>
      </c>
      <c r="D9" s="242" t="s">
        <v>23</v>
      </c>
      <c r="E9" s="313" t="s">
        <v>0</v>
      </c>
      <c r="F9" s="314" t="s">
        <v>240</v>
      </c>
      <c r="G9" s="405">
        <v>0.6</v>
      </c>
      <c r="H9" s="316" t="s">
        <v>4</v>
      </c>
      <c r="I9" s="318">
        <v>0.55000000000000004</v>
      </c>
      <c r="J9" s="318">
        <v>0.5847</v>
      </c>
      <c r="K9" s="318">
        <v>0.67400000000000004</v>
      </c>
      <c r="L9" s="296"/>
      <c r="M9" s="296"/>
      <c r="N9" s="296" t="s">
        <v>345</v>
      </c>
      <c r="O9" s="285"/>
      <c r="P9" s="284" t="str">
        <f>IF(H9="p",(IF(ISNUMBER(N9),IF(ISNUMBER(G9),(N9-G9)/ABS(G9),"NA"),"NA")),IF(H9="q",(IF(ISNUMBER(N9),IF(ISNUMBER(G9),(G9-N9)/ABS(N9),"NA"),"NA")),"NA"))</f>
        <v>NA</v>
      </c>
      <c r="Q9" s="287" t="str">
        <f>IF(H9="p",(IF(ISNUMBER(N9),IF(ISNUMBER(M9),(N9-M9)/ABS(M9),"NA"),"NA")),IF(H9="q",(IF(ISNUMBER(N9),IF(ISNUMBER(M9),(M9-N9)/ABS(N9),"NA"),"NA")),"NA"))</f>
        <v>NA</v>
      </c>
      <c r="R9" s="289">
        <f>IF(OR(H9="p",H9="q"),COUNTIF(C9:D9,"Y"),0)</f>
        <v>2</v>
      </c>
      <c r="S9" s="283"/>
    </row>
    <row r="10" spans="1:19" s="281" customFormat="1" ht="18" customHeight="1" x14ac:dyDescent="0.2">
      <c r="A10" s="283"/>
      <c r="B10" s="286"/>
      <c r="C10" s="319"/>
      <c r="D10" s="307" t="s">
        <v>239</v>
      </c>
      <c r="E10" s="307"/>
      <c r="F10" s="307"/>
      <c r="G10" s="320"/>
      <c r="H10" s="308"/>
      <c r="I10" s="310"/>
      <c r="J10" s="310"/>
      <c r="K10" s="310"/>
      <c r="L10" s="310"/>
      <c r="M10" s="310"/>
      <c r="N10" s="310"/>
      <c r="O10" s="228"/>
      <c r="P10" s="229"/>
      <c r="Q10" s="229"/>
      <c r="R10" s="240"/>
    </row>
    <row r="11" spans="1:19" s="281" customFormat="1" ht="56.25" x14ac:dyDescent="0.2">
      <c r="A11" s="283"/>
      <c r="B11" s="286">
        <v>3</v>
      </c>
      <c r="C11" s="288" t="s">
        <v>23</v>
      </c>
      <c r="D11" s="242" t="s">
        <v>24</v>
      </c>
      <c r="E11" s="313" t="s">
        <v>0</v>
      </c>
      <c r="F11" s="314" t="s">
        <v>241</v>
      </c>
      <c r="G11" s="405">
        <v>0.3</v>
      </c>
      <c r="H11" s="316" t="s">
        <v>6</v>
      </c>
      <c r="I11" s="318">
        <v>0.35</v>
      </c>
      <c r="J11" s="318">
        <v>0.33210000000000001</v>
      </c>
      <c r="K11" s="318">
        <v>0.27200000000000002</v>
      </c>
      <c r="L11" s="296"/>
      <c r="M11" s="296"/>
      <c r="N11" s="296" t="s">
        <v>346</v>
      </c>
      <c r="O11" s="285"/>
      <c r="P11" s="284" t="str">
        <f>IF(H11="p",(IF(ISNUMBER(N11),IF(ISNUMBER(G11),(N11-G11)/ABS(G11),"NA"),"NA")),IF(H11="q",(IF(ISNUMBER(N11),IF(ISNUMBER(G11),(G11-N11)/ABS(N11),"NA"),"NA")),"NA"))</f>
        <v>NA</v>
      </c>
      <c r="Q11" s="287" t="str">
        <f>IF(H11="p",(IF(ISNUMBER(N11),IF(ISNUMBER(M11),(N11-M11)/ABS(M11),"NA"),"NA")),IF(H11="q",(IF(ISNUMBER(N11),IF(ISNUMBER(M11),(M11-N11)/ABS(N11),"NA"),"NA")),"NA"))</f>
        <v>NA</v>
      </c>
      <c r="R11" s="289">
        <f>IF(OR(H11="p",H11="q"),COUNTIF(C11:D11,"Y"),0)</f>
        <v>1</v>
      </c>
      <c r="S11" s="283"/>
    </row>
    <row r="12" spans="1:19" s="281" customFormat="1" ht="18" customHeight="1" x14ac:dyDescent="0.2">
      <c r="A12" s="283"/>
      <c r="B12" s="286"/>
      <c r="C12" s="319"/>
      <c r="D12" s="307" t="s">
        <v>239</v>
      </c>
      <c r="E12" s="307"/>
      <c r="F12" s="307"/>
      <c r="G12" s="320"/>
      <c r="H12" s="308"/>
      <c r="I12" s="310"/>
      <c r="J12" s="310"/>
      <c r="K12" s="310"/>
      <c r="L12" s="310"/>
      <c r="M12" s="310"/>
      <c r="N12" s="310"/>
      <c r="O12" s="228"/>
      <c r="P12" s="229"/>
      <c r="Q12" s="229"/>
      <c r="R12" s="240"/>
    </row>
    <row r="13" spans="1:19" s="281" customFormat="1" ht="56.25" x14ac:dyDescent="0.2">
      <c r="A13" s="283"/>
      <c r="B13" s="286">
        <v>4</v>
      </c>
      <c r="C13" s="288" t="s">
        <v>23</v>
      </c>
      <c r="D13" s="242" t="s">
        <v>24</v>
      </c>
      <c r="E13" s="313" t="s">
        <v>0</v>
      </c>
      <c r="F13" s="314" t="s">
        <v>242</v>
      </c>
      <c r="G13" s="402">
        <v>0.1</v>
      </c>
      <c r="H13" s="316" t="s">
        <v>6</v>
      </c>
      <c r="I13" s="318">
        <v>7.0000000000000007E-2</v>
      </c>
      <c r="J13" s="318">
        <v>8.3199999999999996E-2</v>
      </c>
      <c r="K13" s="318">
        <v>5.3999999999999999E-2</v>
      </c>
      <c r="L13" s="296"/>
      <c r="M13" s="296"/>
      <c r="N13" s="296" t="s">
        <v>347</v>
      </c>
      <c r="O13" s="285"/>
      <c r="P13" s="284" t="str">
        <f>IF(H13="p",(IF(ISNUMBER(N13),IF(ISNUMBER(G13),(N13-G13)/ABS(G13),"NA"),"NA")),IF(H13="q",(IF(ISNUMBER(N13),IF(ISNUMBER(G13),(G13-N13)/ABS(N13),"NA"),"NA")),"NA"))</f>
        <v>NA</v>
      </c>
      <c r="Q13" s="287" t="str">
        <f>IF(H13="p",(IF(ISNUMBER(N13),IF(ISNUMBER(M13),(N13-M13)/ABS(M13),"NA"),"NA")),IF(H13="q",(IF(ISNUMBER(N13),IF(ISNUMBER(M13),(M13-N13)/ABS(N13),"NA"),"NA")),"NA"))</f>
        <v>NA</v>
      </c>
      <c r="R13" s="289">
        <f>IF(OR(H13="p",H13="q"),COUNTIF(C13:D13,"Y"),0)</f>
        <v>1</v>
      </c>
      <c r="S13" s="283"/>
    </row>
    <row r="14" spans="1:19" s="281" customFormat="1" ht="18" customHeight="1" x14ac:dyDescent="0.2">
      <c r="A14" s="283"/>
      <c r="B14" s="286"/>
      <c r="C14" s="319"/>
      <c r="D14" s="307" t="s">
        <v>243</v>
      </c>
      <c r="E14" s="307"/>
      <c r="F14" s="307"/>
      <c r="G14" s="320"/>
      <c r="H14" s="308"/>
      <c r="I14" s="310"/>
      <c r="J14" s="310"/>
      <c r="K14" s="310"/>
      <c r="L14" s="310"/>
      <c r="M14" s="310"/>
      <c r="N14" s="310"/>
      <c r="O14" s="228"/>
      <c r="P14" s="229"/>
      <c r="Q14" s="229"/>
      <c r="R14" s="240"/>
    </row>
    <row r="15" spans="1:19" s="281" customFormat="1" ht="30" customHeight="1" x14ac:dyDescent="0.2">
      <c r="A15" s="283"/>
      <c r="B15" s="286">
        <v>5</v>
      </c>
      <c r="C15" s="288" t="s">
        <v>23</v>
      </c>
      <c r="D15" s="83" t="s">
        <v>24</v>
      </c>
      <c r="E15" s="313" t="s">
        <v>8</v>
      </c>
      <c r="F15" s="314" t="s">
        <v>244</v>
      </c>
      <c r="G15" s="408">
        <f>1/1000</f>
        <v>1E-3</v>
      </c>
      <c r="H15" s="316" t="s">
        <v>6</v>
      </c>
      <c r="I15" s="409">
        <f>6/13883</f>
        <v>4.321832456961752E-4</v>
      </c>
      <c r="J15" s="409">
        <f>7/21790</f>
        <v>3.2124827902707662E-4</v>
      </c>
      <c r="K15" s="409">
        <v>4.0000000000000002E-4</v>
      </c>
      <c r="L15" s="160"/>
      <c r="M15" s="160"/>
      <c r="N15" s="160"/>
      <c r="O15" s="285"/>
      <c r="P15" s="284" t="str">
        <f>IF(H15="p",(IF(ISNUMBER(N15),IF(ISNUMBER(G15),(N15-G15)/ABS(G15),"NA"),"NA")),IF(H15="q",(IF(ISNUMBER(N15),IF(ISNUMBER(G15),(G15-N15)/ABS(N15),"NA"),"NA")),"NA"))</f>
        <v>NA</v>
      </c>
      <c r="Q15" s="287" t="str">
        <f>IF(H15="p",(IF(ISNUMBER(N15),IF(ISNUMBER(M15),(N15-M15)/ABS(M15),"NA"),"NA")),IF(H15="q",(IF(ISNUMBER(N15),IF(ISNUMBER(M15),(M15-N15)/ABS(N15),"NA"),"NA")),"NA"))</f>
        <v>NA</v>
      </c>
      <c r="R15" s="289">
        <f>IF(OR(H15="p",H15="q"),COUNTIF(C15:D15,"Y"),0)</f>
        <v>1</v>
      </c>
      <c r="S15" s="283"/>
    </row>
    <row r="16" spans="1:19" s="281" customFormat="1" ht="18" customHeight="1" x14ac:dyDescent="0.2">
      <c r="A16" s="283"/>
      <c r="B16" s="286"/>
      <c r="C16" s="319"/>
      <c r="D16" s="307" t="s">
        <v>245</v>
      </c>
      <c r="E16" s="307"/>
      <c r="F16" s="307"/>
      <c r="G16" s="320"/>
      <c r="H16" s="308"/>
      <c r="I16" s="310"/>
      <c r="J16" s="310"/>
      <c r="K16" s="310"/>
      <c r="L16" s="310"/>
      <c r="M16" s="310"/>
      <c r="N16" s="310"/>
      <c r="O16" s="228"/>
      <c r="P16" s="229"/>
      <c r="Q16" s="229"/>
      <c r="R16" s="240"/>
    </row>
    <row r="17" spans="1:19" s="281" customFormat="1" ht="33.75" x14ac:dyDescent="0.2">
      <c r="A17" s="283"/>
      <c r="B17" s="286">
        <v>6</v>
      </c>
      <c r="C17" s="288" t="s">
        <v>23</v>
      </c>
      <c r="D17" s="242" t="s">
        <v>24</v>
      </c>
      <c r="E17" s="313" t="s">
        <v>8</v>
      </c>
      <c r="F17" s="314" t="s">
        <v>246</v>
      </c>
      <c r="G17" s="408">
        <f>1/1000</f>
        <v>1E-3</v>
      </c>
      <c r="H17" s="316" t="s">
        <v>6</v>
      </c>
      <c r="I17" s="409">
        <f>5/13883</f>
        <v>3.6015270474681264E-4</v>
      </c>
      <c r="J17" s="371">
        <f>4/21790</f>
        <v>1.835704451583295E-4</v>
      </c>
      <c r="K17" s="371">
        <v>2.9999999999999997E-4</v>
      </c>
      <c r="L17" s="41"/>
      <c r="M17" s="41"/>
      <c r="N17" s="41"/>
      <c r="O17" s="285"/>
      <c r="P17" s="284" t="str">
        <f>IF(H17="p",(IF(ISNUMBER(N17),IF(ISNUMBER(G17),(N17-G17)/ABS(G17),"NA"),"NA")),IF(H17="q",(IF(ISNUMBER(N17),IF(ISNUMBER(G17),(G17-N17)/ABS(N17),"NA"),"NA")),"NA"))</f>
        <v>NA</v>
      </c>
      <c r="Q17" s="287" t="str">
        <f>IF(H17="p",(IF(ISNUMBER(N17),IF(ISNUMBER(M17),(N17-M17)/ABS(M17),"NA"),"NA")),IF(H17="q",(IF(ISNUMBER(N17),IF(ISNUMBER(M17),(M17-N17)/ABS(N17),"NA"),"NA")),"NA"))</f>
        <v>NA</v>
      </c>
      <c r="R17" s="289">
        <f>IF(OR(H17="p",H17="q"),COUNTIF(C17:D17,"Y"),0)</f>
        <v>1</v>
      </c>
      <c r="S17" s="283"/>
    </row>
    <row r="18" spans="1:19" s="281" customFormat="1" ht="18" customHeight="1" x14ac:dyDescent="0.2">
      <c r="A18" s="283"/>
      <c r="B18" s="233"/>
      <c r="C18" s="319"/>
      <c r="D18" s="307"/>
      <c r="E18" s="307"/>
      <c r="F18" s="307"/>
      <c r="G18" s="308"/>
      <c r="H18" s="308"/>
      <c r="I18" s="309"/>
      <c r="J18" s="309"/>
      <c r="K18" s="310"/>
      <c r="L18" s="310"/>
      <c r="M18" s="310"/>
      <c r="N18" s="310"/>
      <c r="O18" s="228"/>
      <c r="P18" s="229"/>
      <c r="Q18" s="229"/>
      <c r="R18" s="240"/>
    </row>
    <row r="19" spans="1:19" s="281" customFormat="1" ht="30" hidden="1" customHeight="1" x14ac:dyDescent="0.2">
      <c r="A19" s="283"/>
      <c r="B19" s="286">
        <v>7</v>
      </c>
      <c r="C19" s="311"/>
      <c r="D19" s="312"/>
      <c r="E19" s="313"/>
      <c r="F19" s="314"/>
      <c r="G19" s="323"/>
      <c r="H19" s="316"/>
      <c r="I19" s="325"/>
      <c r="J19" s="325"/>
      <c r="K19" s="325"/>
      <c r="L19" s="325"/>
      <c r="M19" s="325"/>
      <c r="N19" s="325"/>
      <c r="O19" s="285"/>
      <c r="P19" s="284" t="str">
        <f>IF(H19="p",(IF(ISNUMBER(M19),IF(ISNUMBER(G19),(M19-G19)/ABS(G19),"NA"),"NA")),IF(H19="q",(IF(ISNUMBER(M19),IF(ISNUMBER(G19),(G19-M19)/ABS(M19),"NA"),"NA")),"NA"))</f>
        <v>NA</v>
      </c>
      <c r="Q19" s="287" t="str">
        <f>IF(H19="p",(IF(ISNUMBER(M19),IF(ISNUMBER(L19),(M19-L19)/ABS(L19),"NA"),"NA")),IF(H19="q",(IF(ISNUMBER(M19),IF(ISNUMBER(L19),(L19-M19)/ABS(M19),"NA"),"NA")),"NA"))</f>
        <v>NA</v>
      </c>
      <c r="R19" s="289">
        <f>IF(OR(H19="p",H19="q"),COUNTIF(C19:D19,"Y"),0)</f>
        <v>0</v>
      </c>
      <c r="S19" s="283"/>
    </row>
    <row r="20" spans="1:19" s="281" customFormat="1" ht="18" hidden="1" customHeight="1" x14ac:dyDescent="0.2">
      <c r="A20" s="283"/>
      <c r="B20" s="233"/>
      <c r="C20" s="319"/>
      <c r="D20" s="307"/>
      <c r="E20" s="307"/>
      <c r="F20" s="307"/>
      <c r="G20" s="308"/>
      <c r="H20" s="308"/>
      <c r="I20" s="309"/>
      <c r="J20" s="309"/>
      <c r="K20" s="310"/>
      <c r="L20" s="310"/>
      <c r="M20" s="310"/>
      <c r="N20" s="310"/>
      <c r="O20" s="228"/>
      <c r="P20" s="229"/>
      <c r="Q20" s="229"/>
      <c r="R20" s="240"/>
    </row>
    <row r="21" spans="1:19" s="281" customFormat="1" ht="30" hidden="1" customHeight="1" x14ac:dyDescent="0.2">
      <c r="A21" s="283"/>
      <c r="B21" s="286">
        <v>8</v>
      </c>
      <c r="C21" s="311"/>
      <c r="D21" s="312"/>
      <c r="E21" s="313"/>
      <c r="F21" s="314"/>
      <c r="G21" s="323"/>
      <c r="H21" s="316"/>
      <c r="I21" s="325"/>
      <c r="J21" s="325"/>
      <c r="K21" s="325"/>
      <c r="L21" s="325"/>
      <c r="M21" s="325"/>
      <c r="N21" s="325"/>
      <c r="O21" s="285"/>
      <c r="P21" s="284" t="str">
        <f>IF(H21="p",(IF(ISNUMBER(M21),IF(ISNUMBER(G21),(M21-G21)/ABS(G21),"NA"),"NA")),IF(H21="q",(IF(ISNUMBER(M21),IF(ISNUMBER(G21),(G21-M21)/ABS(M21),"NA"),"NA")),"NA"))</f>
        <v>NA</v>
      </c>
      <c r="Q21" s="287" t="str">
        <f>IF(H21="p",(IF(ISNUMBER(M21),IF(ISNUMBER(L21),(M21-L21)/ABS(L21),"NA"),"NA")),IF(H21="q",(IF(ISNUMBER(M21),IF(ISNUMBER(L21),(L21-M21)/ABS(M21),"NA"),"NA")),"NA"))</f>
        <v>NA</v>
      </c>
      <c r="R21" s="289">
        <f>IF(OR(H21="p",H21="q"),COUNTIF(C21:D21,"Y"),0)</f>
        <v>0</v>
      </c>
      <c r="S21" s="283"/>
    </row>
    <row r="22" spans="1:19" s="281" customFormat="1" ht="18" hidden="1"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5"/>
      <c r="J23" s="325"/>
      <c r="K23" s="325"/>
      <c r="L23" s="325"/>
      <c r="M23" s="325"/>
      <c r="N23" s="325"/>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6"/>
      <c r="J27" s="326"/>
      <c r="K27" s="326"/>
      <c r="L27" s="326"/>
      <c r="M27" s="326"/>
      <c r="N27" s="326"/>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6"/>
      <c r="J29" s="326"/>
      <c r="K29" s="326"/>
      <c r="L29" s="326"/>
      <c r="M29" s="326"/>
      <c r="N29" s="326"/>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6"/>
      <c r="J31" s="326"/>
      <c r="K31" s="326"/>
      <c r="L31" s="326"/>
      <c r="M31" s="326"/>
      <c r="N31" s="326"/>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15"/>
      <c r="H33" s="316"/>
      <c r="I33" s="318"/>
      <c r="J33" s="318"/>
      <c r="K33" s="318"/>
      <c r="L33" s="318"/>
      <c r="M33" s="318"/>
      <c r="N33" s="318"/>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18"/>
      <c r="J35" s="318"/>
      <c r="K35" s="318"/>
      <c r="L35" s="318"/>
      <c r="M35" s="318"/>
      <c r="N35" s="318"/>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18"/>
      <c r="J37" s="318"/>
      <c r="K37" s="318"/>
      <c r="L37" s="318"/>
      <c r="M37" s="318"/>
      <c r="N37" s="318"/>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87"/>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15"/>
      <c r="H45" s="316"/>
      <c r="I45" s="318"/>
      <c r="J45" s="318"/>
      <c r="K45" s="318"/>
      <c r="L45" s="318"/>
      <c r="M45" s="318"/>
      <c r="N45" s="318"/>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87"/>
      <c r="E47" s="313"/>
      <c r="F47" s="314"/>
      <c r="G47" s="315"/>
      <c r="H47" s="316"/>
      <c r="I47" s="325"/>
      <c r="J47" s="325"/>
      <c r="K47" s="325"/>
      <c r="L47" s="325"/>
      <c r="M47" s="325"/>
      <c r="N47" s="325"/>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5"/>
      <c r="J49" s="325"/>
      <c r="K49" s="325"/>
      <c r="L49" s="324"/>
      <c r="M49" s="324"/>
      <c r="N49" s="324"/>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5"/>
      <c r="J51" s="325"/>
      <c r="K51" s="325"/>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5"/>
      <c r="J53" s="325"/>
      <c r="K53" s="325"/>
      <c r="L53" s="318"/>
      <c r="M53" s="318"/>
      <c r="N53" s="318"/>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5"/>
      <c r="J55" s="325"/>
      <c r="K55" s="325"/>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4"/>
      <c r="J57" s="324"/>
      <c r="K57" s="324"/>
      <c r="L57" s="324"/>
      <c r="M57" s="324"/>
      <c r="N57" s="324"/>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18"/>
      <c r="J61" s="318"/>
      <c r="K61" s="318"/>
      <c r="L61" s="318"/>
      <c r="M61" s="318"/>
      <c r="N61" s="318"/>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19"/>
      <c r="D66" s="307"/>
      <c r="E66" s="307"/>
      <c r="F66" s="307"/>
      <c r="G66" s="308"/>
      <c r="H66" s="329"/>
      <c r="I66" s="309"/>
      <c r="J66" s="309"/>
      <c r="K66" s="310"/>
      <c r="L66" s="310"/>
      <c r="M66" s="310"/>
      <c r="N66" s="310"/>
      <c r="O66" s="228"/>
      <c r="P66" s="229"/>
      <c r="Q66" s="229"/>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mergeCells count="2">
    <mergeCell ref="C1:H1"/>
    <mergeCell ref="B5:C5"/>
  </mergeCells>
  <conditionalFormatting sqref="P7:Q7 P21:Q21 P23:Q23 P25:Q25 P27:Q39 P41:Q47 P49:Q55 P57:Q63 P65:Q66 P9:Q9 P11:Q11 P13:Q13 P15:Q15 P17:Q19">
    <cfRule type="cellIs" dxfId="51826" priority="4742" stopIfTrue="1" operator="lessThan">
      <formula>0</formula>
    </cfRule>
    <cfRule type="cellIs" dxfId="51825" priority="4743" stopIfTrue="1" operator="greaterThan">
      <formula>0</formula>
    </cfRule>
  </conditionalFormatting>
  <conditionalFormatting sqref="I35:N35 I37:N37 I39:N39 I47:N47 I65:N65 I57:N57 I61:N61 I63:N63 I27:N27 I29:N33 I41:N41 I43:N43 I45:N45 I59:N59 I19:N19 I21:N21 I25:N25 I23:N23 I49:N49 I51:N51 I53:N53 I55:N55 M13:N13 M11:N11 M9:N9 M7:N7 M17:N17 M15:N15">
    <cfRule type="cellIs" dxfId="51824" priority="4739" operator="equal">
      <formula>"?"</formula>
    </cfRule>
  </conditionalFormatting>
  <conditionalFormatting sqref="C6 C8:C66">
    <cfRule type="cellIs" dxfId="51823" priority="4689" operator="equal">
      <formula>"N"</formula>
    </cfRule>
    <cfRule type="cellIs" dxfId="51822" priority="4690" operator="equal">
      <formula>"Y"</formula>
    </cfRule>
  </conditionalFormatting>
  <conditionalFormatting sqref="H65 H63 H61 H59 H57 H47 H45 H43 H41 H39 H37 H35 H33 H31 H29 H27 H25 H23 H21 H19 H13 H11 H7 H49 H51 H53 H55 H9 H15 H17">
    <cfRule type="cellIs" dxfId="51821" priority="4688" operator="equal">
      <formula>"q"</formula>
    </cfRule>
  </conditionalFormatting>
  <conditionalFormatting sqref="P7:Q7">
    <cfRule type="cellIs" dxfId="51820" priority="4686" stopIfTrue="1" operator="lessThan">
      <formula>0</formula>
    </cfRule>
    <cfRule type="cellIs" dxfId="51819" priority="4687" stopIfTrue="1" operator="greaterThan">
      <formula>0</formula>
    </cfRule>
  </conditionalFormatting>
  <conditionalFormatting sqref="P7:Q7">
    <cfRule type="cellIs" dxfId="51818" priority="4683" stopIfTrue="1" operator="lessThan">
      <formula>0</formula>
    </cfRule>
    <cfRule type="cellIs" dxfId="51817" priority="4684" stopIfTrue="1" operator="greaterThan">
      <formula>0</formula>
    </cfRule>
  </conditionalFormatting>
  <conditionalFormatting sqref="P7:Q7">
    <cfRule type="cellIs" dxfId="51816" priority="4680" stopIfTrue="1" operator="lessThan">
      <formula>0</formula>
    </cfRule>
    <cfRule type="cellIs" dxfId="51815" priority="4681" stopIfTrue="1" operator="greaterThan">
      <formula>0</formula>
    </cfRule>
  </conditionalFormatting>
  <conditionalFormatting sqref="P7:Q7">
    <cfRule type="cellIs" dxfId="51814" priority="4677" stopIfTrue="1" operator="lessThan">
      <formula>0</formula>
    </cfRule>
    <cfRule type="cellIs" dxfId="51813" priority="4678" stopIfTrue="1" operator="greaterThan">
      <formula>0</formula>
    </cfRule>
  </conditionalFormatting>
  <conditionalFormatting sqref="P7:Q7">
    <cfRule type="cellIs" dxfId="51812" priority="4674" stopIfTrue="1" operator="lessThan">
      <formula>0</formula>
    </cfRule>
    <cfRule type="cellIs" dxfId="51811" priority="4675" stopIfTrue="1" operator="greaterThan">
      <formula>0</formula>
    </cfRule>
  </conditionalFormatting>
  <conditionalFormatting sqref="P7:Q7">
    <cfRule type="cellIs" dxfId="51810" priority="4671" stopIfTrue="1" operator="lessThan">
      <formula>0</formula>
    </cfRule>
    <cfRule type="cellIs" dxfId="51809" priority="4672" stopIfTrue="1" operator="greaterThan">
      <formula>0</formula>
    </cfRule>
  </conditionalFormatting>
  <conditionalFormatting sqref="P7:Q7">
    <cfRule type="cellIs" dxfId="51808" priority="4668" stopIfTrue="1" operator="lessThan">
      <formula>0</formula>
    </cfRule>
    <cfRule type="cellIs" dxfId="51807" priority="4669" stopIfTrue="1" operator="greaterThan">
      <formula>0</formula>
    </cfRule>
  </conditionalFormatting>
  <conditionalFormatting sqref="P7:Q7">
    <cfRule type="cellIs" dxfId="51806" priority="4665" stopIfTrue="1" operator="lessThan">
      <formula>0</formula>
    </cfRule>
    <cfRule type="cellIs" dxfId="51805" priority="4666" stopIfTrue="1" operator="greaterThan">
      <formula>0</formula>
    </cfRule>
  </conditionalFormatting>
  <conditionalFormatting sqref="P7:Q7">
    <cfRule type="cellIs" dxfId="51804" priority="4662" stopIfTrue="1" operator="lessThan">
      <formula>0</formula>
    </cfRule>
    <cfRule type="cellIs" dxfId="51803" priority="4663" stopIfTrue="1" operator="greaterThan">
      <formula>0</formula>
    </cfRule>
  </conditionalFormatting>
  <conditionalFormatting sqref="P7:Q7">
    <cfRule type="cellIs" dxfId="51802" priority="4659" stopIfTrue="1" operator="lessThan">
      <formula>0</formula>
    </cfRule>
    <cfRule type="cellIs" dxfId="51801" priority="4660" stopIfTrue="1" operator="greaterThan">
      <formula>0</formula>
    </cfRule>
  </conditionalFormatting>
  <conditionalFormatting sqref="P7:Q7">
    <cfRule type="cellIs" dxfId="51800" priority="4656" stopIfTrue="1" operator="lessThan">
      <formula>0</formula>
    </cfRule>
    <cfRule type="cellIs" dxfId="51799" priority="4657" stopIfTrue="1" operator="greaterThan">
      <formula>0</formula>
    </cfRule>
  </conditionalFormatting>
  <conditionalFormatting sqref="P7:Q7">
    <cfRule type="cellIs" dxfId="51798" priority="4653" stopIfTrue="1" operator="lessThan">
      <formula>0</formula>
    </cfRule>
    <cfRule type="cellIs" dxfId="51797" priority="4654" stopIfTrue="1" operator="greaterThan">
      <formula>0</formula>
    </cfRule>
  </conditionalFormatting>
  <conditionalFormatting sqref="P7:Q7">
    <cfRule type="cellIs" dxfId="51796" priority="4650" stopIfTrue="1" operator="lessThan">
      <formula>0</formula>
    </cfRule>
    <cfRule type="cellIs" dxfId="51795" priority="4651" stopIfTrue="1" operator="greaterThan">
      <formula>0</formula>
    </cfRule>
  </conditionalFormatting>
  <conditionalFormatting sqref="P7:Q7">
    <cfRule type="cellIs" dxfId="51794" priority="4647" stopIfTrue="1" operator="lessThan">
      <formula>0</formula>
    </cfRule>
    <cfRule type="cellIs" dxfId="51793" priority="4648" stopIfTrue="1" operator="greaterThan">
      <formula>0</formula>
    </cfRule>
  </conditionalFormatting>
  <conditionalFormatting sqref="P7:Q7">
    <cfRule type="cellIs" dxfId="51792" priority="4644" stopIfTrue="1" operator="lessThan">
      <formula>0</formula>
    </cfRule>
    <cfRule type="cellIs" dxfId="51791" priority="4645" stopIfTrue="1" operator="greaterThan">
      <formula>0</formula>
    </cfRule>
  </conditionalFormatting>
  <conditionalFormatting sqref="P7:Q7">
    <cfRule type="cellIs" dxfId="51790" priority="4641" stopIfTrue="1" operator="lessThan">
      <formula>0</formula>
    </cfRule>
    <cfRule type="cellIs" dxfId="51789" priority="4642" stopIfTrue="1" operator="greaterThan">
      <formula>0</formula>
    </cfRule>
  </conditionalFormatting>
  <conditionalFormatting sqref="P7:Q7">
    <cfRule type="cellIs" dxfId="51788" priority="4638" stopIfTrue="1" operator="lessThan">
      <formula>0</formula>
    </cfRule>
    <cfRule type="cellIs" dxfId="51787" priority="4639" stopIfTrue="1" operator="greaterThan">
      <formula>0</formula>
    </cfRule>
  </conditionalFormatting>
  <conditionalFormatting sqref="P7:Q7">
    <cfRule type="cellIs" dxfId="51786" priority="4635" stopIfTrue="1" operator="lessThan">
      <formula>0</formula>
    </cfRule>
    <cfRule type="cellIs" dxfId="51785" priority="4636" stopIfTrue="1" operator="greaterThan">
      <formula>0</formula>
    </cfRule>
  </conditionalFormatting>
  <conditionalFormatting sqref="P7:Q7">
    <cfRule type="cellIs" dxfId="51784" priority="4632" stopIfTrue="1" operator="lessThan">
      <formula>0</formula>
    </cfRule>
    <cfRule type="cellIs" dxfId="51783" priority="4633" stopIfTrue="1" operator="greaterThan">
      <formula>0</formula>
    </cfRule>
  </conditionalFormatting>
  <conditionalFormatting sqref="P7:Q7">
    <cfRule type="cellIs" dxfId="51782" priority="4629" stopIfTrue="1" operator="lessThan">
      <formula>0</formula>
    </cfRule>
    <cfRule type="cellIs" dxfId="51781" priority="4630" stopIfTrue="1" operator="greaterThan">
      <formula>0</formula>
    </cfRule>
  </conditionalFormatting>
  <conditionalFormatting sqref="P9:Q9">
    <cfRule type="cellIs" dxfId="51780" priority="4626" stopIfTrue="1" operator="lessThan">
      <formula>0</formula>
    </cfRule>
    <cfRule type="cellIs" dxfId="51779" priority="4627" stopIfTrue="1" operator="greaterThan">
      <formula>0</formula>
    </cfRule>
  </conditionalFormatting>
  <conditionalFormatting sqref="P9:Q9">
    <cfRule type="cellIs" dxfId="51778" priority="4623" stopIfTrue="1" operator="lessThan">
      <formula>0</formula>
    </cfRule>
    <cfRule type="cellIs" dxfId="51777" priority="4624" stopIfTrue="1" operator="greaterThan">
      <formula>0</formula>
    </cfRule>
  </conditionalFormatting>
  <conditionalFormatting sqref="P9:Q9">
    <cfRule type="cellIs" dxfId="51776" priority="4620" stopIfTrue="1" operator="lessThan">
      <formula>0</formula>
    </cfRule>
    <cfRule type="cellIs" dxfId="51775" priority="4621" stopIfTrue="1" operator="greaterThan">
      <formula>0</formula>
    </cfRule>
  </conditionalFormatting>
  <conditionalFormatting sqref="P9:Q9">
    <cfRule type="cellIs" dxfId="51774" priority="4617" stopIfTrue="1" operator="lessThan">
      <formula>0</formula>
    </cfRule>
    <cfRule type="cellIs" dxfId="51773" priority="4618" stopIfTrue="1" operator="greaterThan">
      <formula>0</formula>
    </cfRule>
  </conditionalFormatting>
  <conditionalFormatting sqref="P9:Q9">
    <cfRule type="cellIs" dxfId="51772" priority="4614" stopIfTrue="1" operator="lessThan">
      <formula>0</formula>
    </cfRule>
    <cfRule type="cellIs" dxfId="51771" priority="4615" stopIfTrue="1" operator="greaterThan">
      <formula>0</formula>
    </cfRule>
  </conditionalFormatting>
  <conditionalFormatting sqref="P9:Q9">
    <cfRule type="cellIs" dxfId="51770" priority="4611" stopIfTrue="1" operator="lessThan">
      <formula>0</formula>
    </cfRule>
    <cfRule type="cellIs" dxfId="51769" priority="4612" stopIfTrue="1" operator="greaterThan">
      <formula>0</formula>
    </cfRule>
  </conditionalFormatting>
  <conditionalFormatting sqref="P9:Q9">
    <cfRule type="cellIs" dxfId="51768" priority="4608" stopIfTrue="1" operator="lessThan">
      <formula>0</formula>
    </cfRule>
    <cfRule type="cellIs" dxfId="51767" priority="4609" stopIfTrue="1" operator="greaterThan">
      <formula>0</formula>
    </cfRule>
  </conditionalFormatting>
  <conditionalFormatting sqref="P9:Q9">
    <cfRule type="cellIs" dxfId="51766" priority="4605" stopIfTrue="1" operator="lessThan">
      <formula>0</formula>
    </cfRule>
    <cfRule type="cellIs" dxfId="51765" priority="4606" stopIfTrue="1" operator="greaterThan">
      <formula>0</formula>
    </cfRule>
  </conditionalFormatting>
  <conditionalFormatting sqref="P9:Q9">
    <cfRule type="cellIs" dxfId="51764" priority="4602" stopIfTrue="1" operator="lessThan">
      <formula>0</formula>
    </cfRule>
    <cfRule type="cellIs" dxfId="51763" priority="4603" stopIfTrue="1" operator="greaterThan">
      <formula>0</formula>
    </cfRule>
  </conditionalFormatting>
  <conditionalFormatting sqref="P9:Q9">
    <cfRule type="cellIs" dxfId="51762" priority="4599" stopIfTrue="1" operator="lessThan">
      <formula>0</formula>
    </cfRule>
    <cfRule type="cellIs" dxfId="51761" priority="4600" stopIfTrue="1" operator="greaterThan">
      <formula>0</formula>
    </cfRule>
  </conditionalFormatting>
  <conditionalFormatting sqref="P9:Q9">
    <cfRule type="cellIs" dxfId="51760" priority="4596" stopIfTrue="1" operator="lessThan">
      <formula>0</formula>
    </cfRule>
    <cfRule type="cellIs" dxfId="51759" priority="4597" stopIfTrue="1" operator="greaterThan">
      <formula>0</formula>
    </cfRule>
  </conditionalFormatting>
  <conditionalFormatting sqref="P9:Q9">
    <cfRule type="cellIs" dxfId="51758" priority="4593" stopIfTrue="1" operator="lessThan">
      <formula>0</formula>
    </cfRule>
    <cfRule type="cellIs" dxfId="51757" priority="4594" stopIfTrue="1" operator="greaterThan">
      <formula>0</formula>
    </cfRule>
  </conditionalFormatting>
  <conditionalFormatting sqref="P9:Q9">
    <cfRule type="cellIs" dxfId="51756" priority="4590" stopIfTrue="1" operator="lessThan">
      <formula>0</formula>
    </cfRule>
    <cfRule type="cellIs" dxfId="51755" priority="4591" stopIfTrue="1" operator="greaterThan">
      <formula>0</formula>
    </cfRule>
  </conditionalFormatting>
  <conditionalFormatting sqref="P9:Q9">
    <cfRule type="cellIs" dxfId="51754" priority="4587" stopIfTrue="1" operator="lessThan">
      <formula>0</formula>
    </cfRule>
    <cfRule type="cellIs" dxfId="51753" priority="4588" stopIfTrue="1" operator="greaterThan">
      <formula>0</formula>
    </cfRule>
  </conditionalFormatting>
  <conditionalFormatting sqref="P9:Q9">
    <cfRule type="cellIs" dxfId="51752" priority="4584" stopIfTrue="1" operator="lessThan">
      <formula>0</formula>
    </cfRule>
    <cfRule type="cellIs" dxfId="51751" priority="4585" stopIfTrue="1" operator="greaterThan">
      <formula>0</formula>
    </cfRule>
  </conditionalFormatting>
  <conditionalFormatting sqref="P9:Q9">
    <cfRule type="cellIs" dxfId="51750" priority="4581" stopIfTrue="1" operator="lessThan">
      <formula>0</formula>
    </cfRule>
    <cfRule type="cellIs" dxfId="51749" priority="4582" stopIfTrue="1" operator="greaterThan">
      <formula>0</formula>
    </cfRule>
  </conditionalFormatting>
  <conditionalFormatting sqref="P9:Q9">
    <cfRule type="cellIs" dxfId="51748" priority="4578" stopIfTrue="1" operator="lessThan">
      <formula>0</formula>
    </cfRule>
    <cfRule type="cellIs" dxfId="51747" priority="4579" stopIfTrue="1" operator="greaterThan">
      <formula>0</formula>
    </cfRule>
  </conditionalFormatting>
  <conditionalFormatting sqref="P9:Q9">
    <cfRule type="cellIs" dxfId="51746" priority="4575" stopIfTrue="1" operator="lessThan">
      <formula>0</formula>
    </cfRule>
    <cfRule type="cellIs" dxfId="51745" priority="4576" stopIfTrue="1" operator="greaterThan">
      <formula>0</formula>
    </cfRule>
  </conditionalFormatting>
  <conditionalFormatting sqref="P9:Q9">
    <cfRule type="cellIs" dxfId="51744" priority="4572" stopIfTrue="1" operator="lessThan">
      <formula>0</formula>
    </cfRule>
    <cfRule type="cellIs" dxfId="51743" priority="4573" stopIfTrue="1" operator="greaterThan">
      <formula>0</formula>
    </cfRule>
  </conditionalFormatting>
  <conditionalFormatting sqref="P9:Q9">
    <cfRule type="cellIs" dxfId="51742" priority="4569" stopIfTrue="1" operator="lessThan">
      <formula>0</formula>
    </cfRule>
    <cfRule type="cellIs" dxfId="51741" priority="4570" stopIfTrue="1" operator="greaterThan">
      <formula>0</formula>
    </cfRule>
  </conditionalFormatting>
  <conditionalFormatting sqref="P11:Q11">
    <cfRule type="cellIs" dxfId="51740" priority="4566" stopIfTrue="1" operator="lessThan">
      <formula>0</formula>
    </cfRule>
    <cfRule type="cellIs" dxfId="51739" priority="4567" stopIfTrue="1" operator="greaterThan">
      <formula>0</formula>
    </cfRule>
  </conditionalFormatting>
  <conditionalFormatting sqref="P11:Q11">
    <cfRule type="cellIs" dxfId="51738" priority="4563" stopIfTrue="1" operator="lessThan">
      <formula>0</formula>
    </cfRule>
    <cfRule type="cellIs" dxfId="51737" priority="4564" stopIfTrue="1" operator="greaterThan">
      <formula>0</formula>
    </cfRule>
  </conditionalFormatting>
  <conditionalFormatting sqref="P11:Q11">
    <cfRule type="cellIs" dxfId="51736" priority="4560" stopIfTrue="1" operator="lessThan">
      <formula>0</formula>
    </cfRule>
    <cfRule type="cellIs" dxfId="51735" priority="4561" stopIfTrue="1" operator="greaterThan">
      <formula>0</formula>
    </cfRule>
  </conditionalFormatting>
  <conditionalFormatting sqref="P11:Q11">
    <cfRule type="cellIs" dxfId="51734" priority="4557" stopIfTrue="1" operator="lessThan">
      <formula>0</formula>
    </cfRule>
    <cfRule type="cellIs" dxfId="51733" priority="4558" stopIfTrue="1" operator="greaterThan">
      <formula>0</formula>
    </cfRule>
  </conditionalFormatting>
  <conditionalFormatting sqref="P11:Q11">
    <cfRule type="cellIs" dxfId="51732" priority="4554" stopIfTrue="1" operator="lessThan">
      <formula>0</formula>
    </cfRule>
    <cfRule type="cellIs" dxfId="51731" priority="4555" stopIfTrue="1" operator="greaterThan">
      <formula>0</formula>
    </cfRule>
  </conditionalFormatting>
  <conditionalFormatting sqref="P11:Q11">
    <cfRule type="cellIs" dxfId="51730" priority="4551" stopIfTrue="1" operator="lessThan">
      <formula>0</formula>
    </cfRule>
    <cfRule type="cellIs" dxfId="51729" priority="4552" stopIfTrue="1" operator="greaterThan">
      <formula>0</formula>
    </cfRule>
  </conditionalFormatting>
  <conditionalFormatting sqref="P11:Q11">
    <cfRule type="cellIs" dxfId="51728" priority="4548" stopIfTrue="1" operator="lessThan">
      <formula>0</formula>
    </cfRule>
    <cfRule type="cellIs" dxfId="51727" priority="4549" stopIfTrue="1" operator="greaterThan">
      <formula>0</formula>
    </cfRule>
  </conditionalFormatting>
  <conditionalFormatting sqref="P11:Q11">
    <cfRule type="cellIs" dxfId="51726" priority="4545" stopIfTrue="1" operator="lessThan">
      <formula>0</formula>
    </cfRule>
    <cfRule type="cellIs" dxfId="51725" priority="4546" stopIfTrue="1" operator="greaterThan">
      <formula>0</formula>
    </cfRule>
  </conditionalFormatting>
  <conditionalFormatting sqref="P11:Q11">
    <cfRule type="cellIs" dxfId="51724" priority="4542" stopIfTrue="1" operator="lessThan">
      <formula>0</formula>
    </cfRule>
    <cfRule type="cellIs" dxfId="51723" priority="4543" stopIfTrue="1" operator="greaterThan">
      <formula>0</formula>
    </cfRule>
  </conditionalFormatting>
  <conditionalFormatting sqref="P11:Q11">
    <cfRule type="cellIs" dxfId="51722" priority="4539" stopIfTrue="1" operator="lessThan">
      <formula>0</formula>
    </cfRule>
    <cfRule type="cellIs" dxfId="51721" priority="4540" stopIfTrue="1" operator="greaterThan">
      <formula>0</formula>
    </cfRule>
  </conditionalFormatting>
  <conditionalFormatting sqref="P11:Q11">
    <cfRule type="cellIs" dxfId="51720" priority="4536" stopIfTrue="1" operator="lessThan">
      <formula>0</formula>
    </cfRule>
    <cfRule type="cellIs" dxfId="51719" priority="4537" stopIfTrue="1" operator="greaterThan">
      <formula>0</formula>
    </cfRule>
  </conditionalFormatting>
  <conditionalFormatting sqref="P11:Q11">
    <cfRule type="cellIs" dxfId="51718" priority="4533" stopIfTrue="1" operator="lessThan">
      <formula>0</formula>
    </cfRule>
    <cfRule type="cellIs" dxfId="51717" priority="4534" stopIfTrue="1" operator="greaterThan">
      <formula>0</formula>
    </cfRule>
  </conditionalFormatting>
  <conditionalFormatting sqref="P11:Q11">
    <cfRule type="cellIs" dxfId="51716" priority="4530" stopIfTrue="1" operator="lessThan">
      <formula>0</formula>
    </cfRule>
    <cfRule type="cellIs" dxfId="51715" priority="4531" stopIfTrue="1" operator="greaterThan">
      <formula>0</formula>
    </cfRule>
  </conditionalFormatting>
  <conditionalFormatting sqref="P11:Q11">
    <cfRule type="cellIs" dxfId="51714" priority="4527" stopIfTrue="1" operator="lessThan">
      <formula>0</formula>
    </cfRule>
    <cfRule type="cellIs" dxfId="51713" priority="4528" stopIfTrue="1" operator="greaterThan">
      <formula>0</formula>
    </cfRule>
  </conditionalFormatting>
  <conditionalFormatting sqref="P11:Q11">
    <cfRule type="cellIs" dxfId="51712" priority="4524" stopIfTrue="1" operator="lessThan">
      <formula>0</formula>
    </cfRule>
    <cfRule type="cellIs" dxfId="51711" priority="4525" stopIfTrue="1" operator="greaterThan">
      <formula>0</formula>
    </cfRule>
  </conditionalFormatting>
  <conditionalFormatting sqref="P11:Q11">
    <cfRule type="cellIs" dxfId="51710" priority="4521" stopIfTrue="1" operator="lessThan">
      <formula>0</formula>
    </cfRule>
    <cfRule type="cellIs" dxfId="51709" priority="4522" stopIfTrue="1" operator="greaterThan">
      <formula>0</formula>
    </cfRule>
  </conditionalFormatting>
  <conditionalFormatting sqref="P11:Q11">
    <cfRule type="cellIs" dxfId="51708" priority="4518" stopIfTrue="1" operator="lessThan">
      <formula>0</formula>
    </cfRule>
    <cfRule type="cellIs" dxfId="51707" priority="4519" stopIfTrue="1" operator="greaterThan">
      <formula>0</formula>
    </cfRule>
  </conditionalFormatting>
  <conditionalFormatting sqref="P11:Q11">
    <cfRule type="cellIs" dxfId="51706" priority="4515" stopIfTrue="1" operator="lessThan">
      <formula>0</formula>
    </cfRule>
    <cfRule type="cellIs" dxfId="51705" priority="4516" stopIfTrue="1" operator="greaterThan">
      <formula>0</formula>
    </cfRule>
  </conditionalFormatting>
  <conditionalFormatting sqref="P11:Q11">
    <cfRule type="cellIs" dxfId="51704" priority="4512" stopIfTrue="1" operator="lessThan">
      <formula>0</formula>
    </cfRule>
    <cfRule type="cellIs" dxfId="51703" priority="4513" stopIfTrue="1" operator="greaterThan">
      <formula>0</formula>
    </cfRule>
  </conditionalFormatting>
  <conditionalFormatting sqref="P11:Q11">
    <cfRule type="cellIs" dxfId="51702" priority="4509" stopIfTrue="1" operator="lessThan">
      <formula>0</formula>
    </cfRule>
    <cfRule type="cellIs" dxfId="51701" priority="4510" stopIfTrue="1" operator="greaterThan">
      <formula>0</formula>
    </cfRule>
  </conditionalFormatting>
  <conditionalFormatting sqref="P13:Q13">
    <cfRule type="cellIs" dxfId="51700" priority="4506" stopIfTrue="1" operator="lessThan">
      <formula>0</formula>
    </cfRule>
    <cfRule type="cellIs" dxfId="51699" priority="4507" stopIfTrue="1" operator="greaterThan">
      <formula>0</formula>
    </cfRule>
  </conditionalFormatting>
  <conditionalFormatting sqref="P13:Q13">
    <cfRule type="cellIs" dxfId="51698" priority="4503" stopIfTrue="1" operator="lessThan">
      <formula>0</formula>
    </cfRule>
    <cfRule type="cellIs" dxfId="51697" priority="4504" stopIfTrue="1" operator="greaterThan">
      <formula>0</formula>
    </cfRule>
  </conditionalFormatting>
  <conditionalFormatting sqref="P13:Q13">
    <cfRule type="cellIs" dxfId="51696" priority="4500" stopIfTrue="1" operator="lessThan">
      <formula>0</formula>
    </cfRule>
    <cfRule type="cellIs" dxfId="51695" priority="4501" stopIfTrue="1" operator="greaterThan">
      <formula>0</formula>
    </cfRule>
  </conditionalFormatting>
  <conditionalFormatting sqref="P13:Q13">
    <cfRule type="cellIs" dxfId="51694" priority="4497" stopIfTrue="1" operator="lessThan">
      <formula>0</formula>
    </cfRule>
    <cfRule type="cellIs" dxfId="51693" priority="4498" stopIfTrue="1" operator="greaterThan">
      <formula>0</formula>
    </cfRule>
  </conditionalFormatting>
  <conditionalFormatting sqref="P13:Q13">
    <cfRule type="cellIs" dxfId="51692" priority="4494" stopIfTrue="1" operator="lessThan">
      <formula>0</formula>
    </cfRule>
    <cfRule type="cellIs" dxfId="51691" priority="4495" stopIfTrue="1" operator="greaterThan">
      <formula>0</formula>
    </cfRule>
  </conditionalFormatting>
  <conditionalFormatting sqref="P13:Q13">
    <cfRule type="cellIs" dxfId="51690" priority="4491" stopIfTrue="1" operator="lessThan">
      <formula>0</formula>
    </cfRule>
    <cfRule type="cellIs" dxfId="51689" priority="4492" stopIfTrue="1" operator="greaterThan">
      <formula>0</formula>
    </cfRule>
  </conditionalFormatting>
  <conditionalFormatting sqref="P13:Q13">
    <cfRule type="cellIs" dxfId="51688" priority="4488" stopIfTrue="1" operator="lessThan">
      <formula>0</formula>
    </cfRule>
    <cfRule type="cellIs" dxfId="51687" priority="4489" stopIfTrue="1" operator="greaterThan">
      <formula>0</formula>
    </cfRule>
  </conditionalFormatting>
  <conditionalFormatting sqref="P13:Q13">
    <cfRule type="cellIs" dxfId="51686" priority="4485" stopIfTrue="1" operator="lessThan">
      <formula>0</formula>
    </cfRule>
    <cfRule type="cellIs" dxfId="51685" priority="4486" stopIfTrue="1" operator="greaterThan">
      <formula>0</formula>
    </cfRule>
  </conditionalFormatting>
  <conditionalFormatting sqref="P13:Q13">
    <cfRule type="cellIs" dxfId="51684" priority="4482" stopIfTrue="1" operator="lessThan">
      <formula>0</formula>
    </cfRule>
    <cfRule type="cellIs" dxfId="51683" priority="4483" stopIfTrue="1" operator="greaterThan">
      <formula>0</formula>
    </cfRule>
  </conditionalFormatting>
  <conditionalFormatting sqref="P13:Q13">
    <cfRule type="cellIs" dxfId="51682" priority="4479" stopIfTrue="1" operator="lessThan">
      <formula>0</formula>
    </cfRule>
    <cfRule type="cellIs" dxfId="51681" priority="4480" stopIfTrue="1" operator="greaterThan">
      <formula>0</formula>
    </cfRule>
  </conditionalFormatting>
  <conditionalFormatting sqref="P13:Q13">
    <cfRule type="cellIs" dxfId="51680" priority="4476" stopIfTrue="1" operator="lessThan">
      <formula>0</formula>
    </cfRule>
    <cfRule type="cellIs" dxfId="51679" priority="4477" stopIfTrue="1" operator="greaterThan">
      <formula>0</formula>
    </cfRule>
  </conditionalFormatting>
  <conditionalFormatting sqref="P13:Q13">
    <cfRule type="cellIs" dxfId="51678" priority="4473" stopIfTrue="1" operator="lessThan">
      <formula>0</formula>
    </cfRule>
    <cfRule type="cellIs" dxfId="51677" priority="4474" stopIfTrue="1" operator="greaterThan">
      <formula>0</formula>
    </cfRule>
  </conditionalFormatting>
  <conditionalFormatting sqref="P13:Q13">
    <cfRule type="cellIs" dxfId="51676" priority="4470" stopIfTrue="1" operator="lessThan">
      <formula>0</formula>
    </cfRule>
    <cfRule type="cellIs" dxfId="51675" priority="4471" stopIfTrue="1" operator="greaterThan">
      <formula>0</formula>
    </cfRule>
  </conditionalFormatting>
  <conditionalFormatting sqref="P13:Q13">
    <cfRule type="cellIs" dxfId="51674" priority="4467" stopIfTrue="1" operator="lessThan">
      <formula>0</formula>
    </cfRule>
    <cfRule type="cellIs" dxfId="51673" priority="4468" stopIfTrue="1" operator="greaterThan">
      <formula>0</formula>
    </cfRule>
  </conditionalFormatting>
  <conditionalFormatting sqref="P13:Q13">
    <cfRule type="cellIs" dxfId="51672" priority="4464" stopIfTrue="1" operator="lessThan">
      <formula>0</formula>
    </cfRule>
    <cfRule type="cellIs" dxfId="51671" priority="4465" stopIfTrue="1" operator="greaterThan">
      <formula>0</formula>
    </cfRule>
  </conditionalFormatting>
  <conditionalFormatting sqref="P13:Q13">
    <cfRule type="cellIs" dxfId="51670" priority="4461" stopIfTrue="1" operator="lessThan">
      <formula>0</formula>
    </cfRule>
    <cfRule type="cellIs" dxfId="51669" priority="4462" stopIfTrue="1" operator="greaterThan">
      <formula>0</formula>
    </cfRule>
  </conditionalFormatting>
  <conditionalFormatting sqref="P13:Q13">
    <cfRule type="cellIs" dxfId="51668" priority="4458" stopIfTrue="1" operator="lessThan">
      <formula>0</formula>
    </cfRule>
    <cfRule type="cellIs" dxfId="51667" priority="4459" stopIfTrue="1" operator="greaterThan">
      <formula>0</formula>
    </cfRule>
  </conditionalFormatting>
  <conditionalFormatting sqref="P13:Q13">
    <cfRule type="cellIs" dxfId="51666" priority="4455" stopIfTrue="1" operator="lessThan">
      <formula>0</formula>
    </cfRule>
    <cfRule type="cellIs" dxfId="51665" priority="4456" stopIfTrue="1" operator="greaterThan">
      <formula>0</formula>
    </cfRule>
  </conditionalFormatting>
  <conditionalFormatting sqref="P13:Q13">
    <cfRule type="cellIs" dxfId="51664" priority="4452" stopIfTrue="1" operator="lessThan">
      <formula>0</formula>
    </cfRule>
    <cfRule type="cellIs" dxfId="51663" priority="4453" stopIfTrue="1" operator="greaterThan">
      <formula>0</formula>
    </cfRule>
  </conditionalFormatting>
  <conditionalFormatting sqref="P13:Q13">
    <cfRule type="cellIs" dxfId="51662" priority="4449" stopIfTrue="1" operator="lessThan">
      <formula>0</formula>
    </cfRule>
    <cfRule type="cellIs" dxfId="51661" priority="4450" stopIfTrue="1" operator="greaterThan">
      <formula>0</formula>
    </cfRule>
  </conditionalFormatting>
  <conditionalFormatting sqref="P15:Q15">
    <cfRule type="cellIs" dxfId="51660" priority="4446" stopIfTrue="1" operator="lessThan">
      <formula>0</formula>
    </cfRule>
    <cfRule type="cellIs" dxfId="51659" priority="4447" stopIfTrue="1" operator="greaterThan">
      <formula>0</formula>
    </cfRule>
  </conditionalFormatting>
  <conditionalFormatting sqref="P15:Q15">
    <cfRule type="cellIs" dxfId="51658" priority="4443" stopIfTrue="1" operator="lessThan">
      <formula>0</formula>
    </cfRule>
    <cfRule type="cellIs" dxfId="51657" priority="4444" stopIfTrue="1" operator="greaterThan">
      <formula>0</formula>
    </cfRule>
  </conditionalFormatting>
  <conditionalFormatting sqref="P15:Q15">
    <cfRule type="cellIs" dxfId="51656" priority="4440" stopIfTrue="1" operator="lessThan">
      <formula>0</formula>
    </cfRule>
    <cfRule type="cellIs" dxfId="51655" priority="4441" stopIfTrue="1" operator="greaterThan">
      <formula>0</formula>
    </cfRule>
  </conditionalFormatting>
  <conditionalFormatting sqref="P15:Q15">
    <cfRule type="cellIs" dxfId="51654" priority="4437" stopIfTrue="1" operator="lessThan">
      <formula>0</formula>
    </cfRule>
    <cfRule type="cellIs" dxfId="51653" priority="4438" stopIfTrue="1" operator="greaterThan">
      <formula>0</formula>
    </cfRule>
  </conditionalFormatting>
  <conditionalFormatting sqref="P15:Q15">
    <cfRule type="cellIs" dxfId="51652" priority="4434" stopIfTrue="1" operator="lessThan">
      <formula>0</formula>
    </cfRule>
    <cfRule type="cellIs" dxfId="51651" priority="4435" stopIfTrue="1" operator="greaterThan">
      <formula>0</formula>
    </cfRule>
  </conditionalFormatting>
  <conditionalFormatting sqref="P15:Q15">
    <cfRule type="cellIs" dxfId="51650" priority="4431" stopIfTrue="1" operator="lessThan">
      <formula>0</formula>
    </cfRule>
    <cfRule type="cellIs" dxfId="51649" priority="4432" stopIfTrue="1" operator="greaterThan">
      <formula>0</formula>
    </cfRule>
  </conditionalFormatting>
  <conditionalFormatting sqref="P15:Q15">
    <cfRule type="cellIs" dxfId="51648" priority="4428" stopIfTrue="1" operator="lessThan">
      <formula>0</formula>
    </cfRule>
    <cfRule type="cellIs" dxfId="51647" priority="4429" stopIfTrue="1" operator="greaterThan">
      <formula>0</formula>
    </cfRule>
  </conditionalFormatting>
  <conditionalFormatting sqref="P15:Q15">
    <cfRule type="cellIs" dxfId="51646" priority="4425" stopIfTrue="1" operator="lessThan">
      <formula>0</formula>
    </cfRule>
    <cfRule type="cellIs" dxfId="51645" priority="4426" stopIfTrue="1" operator="greaterThan">
      <formula>0</formula>
    </cfRule>
  </conditionalFormatting>
  <conditionalFormatting sqref="P15:Q15">
    <cfRule type="cellIs" dxfId="51644" priority="4422" stopIfTrue="1" operator="lessThan">
      <formula>0</formula>
    </cfRule>
    <cfRule type="cellIs" dxfId="51643" priority="4423" stopIfTrue="1" operator="greaterThan">
      <formula>0</formula>
    </cfRule>
  </conditionalFormatting>
  <conditionalFormatting sqref="P15:Q15">
    <cfRule type="cellIs" dxfId="51642" priority="4419" stopIfTrue="1" operator="lessThan">
      <formula>0</formula>
    </cfRule>
    <cfRule type="cellIs" dxfId="51641" priority="4420" stopIfTrue="1" operator="greaterThan">
      <formula>0</formula>
    </cfRule>
  </conditionalFormatting>
  <conditionalFormatting sqref="P15:Q15">
    <cfRule type="cellIs" dxfId="51640" priority="4416" stopIfTrue="1" operator="lessThan">
      <formula>0</formula>
    </cfRule>
    <cfRule type="cellIs" dxfId="51639" priority="4417" stopIfTrue="1" operator="greaterThan">
      <formula>0</formula>
    </cfRule>
  </conditionalFormatting>
  <conditionalFormatting sqref="P15:Q15">
    <cfRule type="cellIs" dxfId="51638" priority="4413" stopIfTrue="1" operator="lessThan">
      <formula>0</formula>
    </cfRule>
    <cfRule type="cellIs" dxfId="51637" priority="4414" stopIfTrue="1" operator="greaterThan">
      <formula>0</formula>
    </cfRule>
  </conditionalFormatting>
  <conditionalFormatting sqref="P15:Q15">
    <cfRule type="cellIs" dxfId="51636" priority="4410" stopIfTrue="1" operator="lessThan">
      <formula>0</formula>
    </cfRule>
    <cfRule type="cellIs" dxfId="51635" priority="4411" stopIfTrue="1" operator="greaterThan">
      <formula>0</formula>
    </cfRule>
  </conditionalFormatting>
  <conditionalFormatting sqref="P15:Q15">
    <cfRule type="cellIs" dxfId="51634" priority="4407" stopIfTrue="1" operator="lessThan">
      <formula>0</formula>
    </cfRule>
    <cfRule type="cellIs" dxfId="51633" priority="4408" stopIfTrue="1" operator="greaterThan">
      <formula>0</formula>
    </cfRule>
  </conditionalFormatting>
  <conditionalFormatting sqref="P15:Q15">
    <cfRule type="cellIs" dxfId="51632" priority="4404" stopIfTrue="1" operator="lessThan">
      <formula>0</formula>
    </cfRule>
    <cfRule type="cellIs" dxfId="51631" priority="4405" stopIfTrue="1" operator="greaterThan">
      <formula>0</formula>
    </cfRule>
  </conditionalFormatting>
  <conditionalFormatting sqref="P15:Q15">
    <cfRule type="cellIs" dxfId="51630" priority="4401" stopIfTrue="1" operator="lessThan">
      <formula>0</formula>
    </cfRule>
    <cfRule type="cellIs" dxfId="51629" priority="4402" stopIfTrue="1" operator="greaterThan">
      <formula>0</formula>
    </cfRule>
  </conditionalFormatting>
  <conditionalFormatting sqref="P15:Q15">
    <cfRule type="cellIs" dxfId="51628" priority="4398" stopIfTrue="1" operator="lessThan">
      <formula>0</formula>
    </cfRule>
    <cfRule type="cellIs" dxfId="51627" priority="4399" stopIfTrue="1" operator="greaterThan">
      <formula>0</formula>
    </cfRule>
  </conditionalFormatting>
  <conditionalFormatting sqref="P15:Q15">
    <cfRule type="cellIs" dxfId="51626" priority="4395" stopIfTrue="1" operator="lessThan">
      <formula>0</formula>
    </cfRule>
    <cfRule type="cellIs" dxfId="51625" priority="4396" stopIfTrue="1" operator="greaterThan">
      <formula>0</formula>
    </cfRule>
  </conditionalFormatting>
  <conditionalFormatting sqref="P15:Q15">
    <cfRule type="cellIs" dxfId="51624" priority="4392" stopIfTrue="1" operator="lessThan">
      <formula>0</formula>
    </cfRule>
    <cfRule type="cellIs" dxfId="51623" priority="4393" stopIfTrue="1" operator="greaterThan">
      <formula>0</formula>
    </cfRule>
  </conditionalFormatting>
  <conditionalFormatting sqref="P15:Q15">
    <cfRule type="cellIs" dxfId="51622" priority="4389" stopIfTrue="1" operator="lessThan">
      <formula>0</formula>
    </cfRule>
    <cfRule type="cellIs" dxfId="51621" priority="4390" stopIfTrue="1" operator="greaterThan">
      <formula>0</formula>
    </cfRule>
  </conditionalFormatting>
  <conditionalFormatting sqref="P17:Q17">
    <cfRule type="cellIs" dxfId="51620" priority="4386" stopIfTrue="1" operator="lessThan">
      <formula>0</formula>
    </cfRule>
    <cfRule type="cellIs" dxfId="51619" priority="4387" stopIfTrue="1" operator="greaterThan">
      <formula>0</formula>
    </cfRule>
  </conditionalFormatting>
  <conditionalFormatting sqref="P17:Q17">
    <cfRule type="cellIs" dxfId="51618" priority="4383" stopIfTrue="1" operator="lessThan">
      <formula>0</formula>
    </cfRule>
    <cfRule type="cellIs" dxfId="51617" priority="4384" stopIfTrue="1" operator="greaterThan">
      <formula>0</formula>
    </cfRule>
  </conditionalFormatting>
  <conditionalFormatting sqref="P17:Q17">
    <cfRule type="cellIs" dxfId="51616" priority="4380" stopIfTrue="1" operator="lessThan">
      <formula>0</formula>
    </cfRule>
    <cfRule type="cellIs" dxfId="51615" priority="4381" stopIfTrue="1" operator="greaterThan">
      <formula>0</formula>
    </cfRule>
  </conditionalFormatting>
  <conditionalFormatting sqref="P17:Q17">
    <cfRule type="cellIs" dxfId="51614" priority="4377" stopIfTrue="1" operator="lessThan">
      <formula>0</formula>
    </cfRule>
    <cfRule type="cellIs" dxfId="51613" priority="4378" stopIfTrue="1" operator="greaterThan">
      <formula>0</formula>
    </cfRule>
  </conditionalFormatting>
  <conditionalFormatting sqref="P17:Q17">
    <cfRule type="cellIs" dxfId="51612" priority="4374" stopIfTrue="1" operator="lessThan">
      <formula>0</formula>
    </cfRule>
    <cfRule type="cellIs" dxfId="51611" priority="4375" stopIfTrue="1" operator="greaterThan">
      <formula>0</formula>
    </cfRule>
  </conditionalFormatting>
  <conditionalFormatting sqref="P17:Q17">
    <cfRule type="cellIs" dxfId="51610" priority="4371" stopIfTrue="1" operator="lessThan">
      <formula>0</formula>
    </cfRule>
    <cfRule type="cellIs" dxfId="51609" priority="4372" stopIfTrue="1" operator="greaterThan">
      <formula>0</formula>
    </cfRule>
  </conditionalFormatting>
  <conditionalFormatting sqref="P17:Q17">
    <cfRule type="cellIs" dxfId="51608" priority="4368" stopIfTrue="1" operator="lessThan">
      <formula>0</formula>
    </cfRule>
    <cfRule type="cellIs" dxfId="51607" priority="4369" stopIfTrue="1" operator="greaterThan">
      <formula>0</formula>
    </cfRule>
  </conditionalFormatting>
  <conditionalFormatting sqref="P17:Q17">
    <cfRule type="cellIs" dxfId="51606" priority="4365" stopIfTrue="1" operator="lessThan">
      <formula>0</formula>
    </cfRule>
    <cfRule type="cellIs" dxfId="51605" priority="4366" stopIfTrue="1" operator="greaterThan">
      <formula>0</formula>
    </cfRule>
  </conditionalFormatting>
  <conditionalFormatting sqref="P17:Q17">
    <cfRule type="cellIs" dxfId="51604" priority="4362" stopIfTrue="1" operator="lessThan">
      <formula>0</formula>
    </cfRule>
    <cfRule type="cellIs" dxfId="51603" priority="4363" stopIfTrue="1" operator="greaterThan">
      <formula>0</formula>
    </cfRule>
  </conditionalFormatting>
  <conditionalFormatting sqref="P17:Q17">
    <cfRule type="cellIs" dxfId="51602" priority="4359" stopIfTrue="1" operator="lessThan">
      <formula>0</formula>
    </cfRule>
    <cfRule type="cellIs" dxfId="51601" priority="4360" stopIfTrue="1" operator="greaterThan">
      <formula>0</formula>
    </cfRule>
  </conditionalFormatting>
  <conditionalFormatting sqref="P17:Q17">
    <cfRule type="cellIs" dxfId="51600" priority="4356" stopIfTrue="1" operator="lessThan">
      <formula>0</formula>
    </cfRule>
    <cfRule type="cellIs" dxfId="51599" priority="4357" stopIfTrue="1" operator="greaterThan">
      <formula>0</formula>
    </cfRule>
  </conditionalFormatting>
  <conditionalFormatting sqref="P17:Q17">
    <cfRule type="cellIs" dxfId="51598" priority="4353" stopIfTrue="1" operator="lessThan">
      <formula>0</formula>
    </cfRule>
    <cfRule type="cellIs" dxfId="51597" priority="4354" stopIfTrue="1" operator="greaterThan">
      <formula>0</formula>
    </cfRule>
  </conditionalFormatting>
  <conditionalFormatting sqref="P17:Q17">
    <cfRule type="cellIs" dxfId="51596" priority="4350" stopIfTrue="1" operator="lessThan">
      <formula>0</formula>
    </cfRule>
    <cfRule type="cellIs" dxfId="51595" priority="4351" stopIfTrue="1" operator="greaterThan">
      <formula>0</formula>
    </cfRule>
  </conditionalFormatting>
  <conditionalFormatting sqref="P17:Q17">
    <cfRule type="cellIs" dxfId="51594" priority="4347" stopIfTrue="1" operator="lessThan">
      <formula>0</formula>
    </cfRule>
    <cfRule type="cellIs" dxfId="51593" priority="4348" stopIfTrue="1" operator="greaterThan">
      <formula>0</formula>
    </cfRule>
  </conditionalFormatting>
  <conditionalFormatting sqref="P17:Q17">
    <cfRule type="cellIs" dxfId="51592" priority="4344" stopIfTrue="1" operator="lessThan">
      <formula>0</formula>
    </cfRule>
    <cfRule type="cellIs" dxfId="51591" priority="4345" stopIfTrue="1" operator="greaterThan">
      <formula>0</formula>
    </cfRule>
  </conditionalFormatting>
  <conditionalFormatting sqref="P17:Q17">
    <cfRule type="cellIs" dxfId="51590" priority="4341" stopIfTrue="1" operator="lessThan">
      <formula>0</formula>
    </cfRule>
    <cfRule type="cellIs" dxfId="51589" priority="4342" stopIfTrue="1" operator="greaterThan">
      <formula>0</formula>
    </cfRule>
  </conditionalFormatting>
  <conditionalFormatting sqref="P17:Q17">
    <cfRule type="cellIs" dxfId="51588" priority="4338" stopIfTrue="1" operator="lessThan">
      <formula>0</formula>
    </cfRule>
    <cfRule type="cellIs" dxfId="51587" priority="4339" stopIfTrue="1" operator="greaterThan">
      <formula>0</formula>
    </cfRule>
  </conditionalFormatting>
  <conditionalFormatting sqref="P17:Q17">
    <cfRule type="cellIs" dxfId="51586" priority="4335" stopIfTrue="1" operator="lessThan">
      <formula>0</formula>
    </cfRule>
    <cfRule type="cellIs" dxfId="51585" priority="4336" stopIfTrue="1" operator="greaterThan">
      <formula>0</formula>
    </cfRule>
  </conditionalFormatting>
  <conditionalFormatting sqref="P17:Q17">
    <cfRule type="cellIs" dxfId="51584" priority="4332" stopIfTrue="1" operator="lessThan">
      <formula>0</formula>
    </cfRule>
    <cfRule type="cellIs" dxfId="51583" priority="4333" stopIfTrue="1" operator="greaterThan">
      <formula>0</formula>
    </cfRule>
  </conditionalFormatting>
  <conditionalFormatting sqref="P17:Q17">
    <cfRule type="cellIs" dxfId="51582" priority="4329" stopIfTrue="1" operator="lessThan">
      <formula>0</formula>
    </cfRule>
    <cfRule type="cellIs" dxfId="51581" priority="4330" stopIfTrue="1" operator="greaterThan">
      <formula>0</formula>
    </cfRule>
  </conditionalFormatting>
  <conditionalFormatting sqref="P19:Q19">
    <cfRule type="cellIs" dxfId="51580" priority="4326" stopIfTrue="1" operator="lessThan">
      <formula>0</formula>
    </cfRule>
    <cfRule type="cellIs" dxfId="51579" priority="4327" stopIfTrue="1" operator="greaterThan">
      <formula>0</formula>
    </cfRule>
  </conditionalFormatting>
  <conditionalFormatting sqref="P19:Q19">
    <cfRule type="cellIs" dxfId="51578" priority="4323" stopIfTrue="1" operator="lessThan">
      <formula>0</formula>
    </cfRule>
    <cfRule type="cellIs" dxfId="51577" priority="4324" stopIfTrue="1" operator="greaterThan">
      <formula>0</formula>
    </cfRule>
  </conditionalFormatting>
  <conditionalFormatting sqref="P19:Q19">
    <cfRule type="cellIs" dxfId="51576" priority="4320" stopIfTrue="1" operator="lessThan">
      <formula>0</formula>
    </cfRule>
    <cfRule type="cellIs" dxfId="51575" priority="4321" stopIfTrue="1" operator="greaterThan">
      <formula>0</formula>
    </cfRule>
  </conditionalFormatting>
  <conditionalFormatting sqref="P19:Q19">
    <cfRule type="cellIs" dxfId="51574" priority="4317" stopIfTrue="1" operator="lessThan">
      <formula>0</formula>
    </cfRule>
    <cfRule type="cellIs" dxfId="51573" priority="4318" stopIfTrue="1" operator="greaterThan">
      <formula>0</formula>
    </cfRule>
  </conditionalFormatting>
  <conditionalFormatting sqref="P19:Q19">
    <cfRule type="cellIs" dxfId="51572" priority="4314" stopIfTrue="1" operator="lessThan">
      <formula>0</formula>
    </cfRule>
    <cfRule type="cellIs" dxfId="51571" priority="4315" stopIfTrue="1" operator="greaterThan">
      <formula>0</formula>
    </cfRule>
  </conditionalFormatting>
  <conditionalFormatting sqref="P19:Q19">
    <cfRule type="cellIs" dxfId="51570" priority="4311" stopIfTrue="1" operator="lessThan">
      <formula>0</formula>
    </cfRule>
    <cfRule type="cellIs" dxfId="51569" priority="4312" stopIfTrue="1" operator="greaterThan">
      <formula>0</formula>
    </cfRule>
  </conditionalFormatting>
  <conditionalFormatting sqref="P19:Q19">
    <cfRule type="cellIs" dxfId="51568" priority="4308" stopIfTrue="1" operator="lessThan">
      <formula>0</formula>
    </cfRule>
    <cfRule type="cellIs" dxfId="51567" priority="4309" stopIfTrue="1" operator="greaterThan">
      <formula>0</formula>
    </cfRule>
  </conditionalFormatting>
  <conditionalFormatting sqref="P19:Q19">
    <cfRule type="cellIs" dxfId="51566" priority="4305" stopIfTrue="1" operator="lessThan">
      <formula>0</formula>
    </cfRule>
    <cfRule type="cellIs" dxfId="51565" priority="4306" stopIfTrue="1" operator="greaterThan">
      <formula>0</formula>
    </cfRule>
  </conditionalFormatting>
  <conditionalFormatting sqref="P19:Q19">
    <cfRule type="cellIs" dxfId="51564" priority="4302" stopIfTrue="1" operator="lessThan">
      <formula>0</formula>
    </cfRule>
    <cfRule type="cellIs" dxfId="51563" priority="4303" stopIfTrue="1" operator="greaterThan">
      <formula>0</formula>
    </cfRule>
  </conditionalFormatting>
  <conditionalFormatting sqref="P19:Q19">
    <cfRule type="cellIs" dxfId="51562" priority="4299" stopIfTrue="1" operator="lessThan">
      <formula>0</formula>
    </cfRule>
    <cfRule type="cellIs" dxfId="51561" priority="4300" stopIfTrue="1" operator="greaterThan">
      <formula>0</formula>
    </cfRule>
  </conditionalFormatting>
  <conditionalFormatting sqref="P19:Q19">
    <cfRule type="cellIs" dxfId="51560" priority="4296" stopIfTrue="1" operator="lessThan">
      <formula>0</formula>
    </cfRule>
    <cfRule type="cellIs" dxfId="51559" priority="4297" stopIfTrue="1" operator="greaterThan">
      <formula>0</formula>
    </cfRule>
  </conditionalFormatting>
  <conditionalFormatting sqref="P19:Q19">
    <cfRule type="cellIs" dxfId="51558" priority="4293" stopIfTrue="1" operator="lessThan">
      <formula>0</formula>
    </cfRule>
    <cfRule type="cellIs" dxfId="51557" priority="4294" stopIfTrue="1" operator="greaterThan">
      <formula>0</formula>
    </cfRule>
  </conditionalFormatting>
  <conditionalFormatting sqref="P19:Q19">
    <cfRule type="cellIs" dxfId="51556" priority="4290" stopIfTrue="1" operator="lessThan">
      <formula>0</formula>
    </cfRule>
    <cfRule type="cellIs" dxfId="51555" priority="4291" stopIfTrue="1" operator="greaterThan">
      <formula>0</formula>
    </cfRule>
  </conditionalFormatting>
  <conditionalFormatting sqref="P19:Q19">
    <cfRule type="cellIs" dxfId="51554" priority="4287" stopIfTrue="1" operator="lessThan">
      <formula>0</formula>
    </cfRule>
    <cfRule type="cellIs" dxfId="51553" priority="4288" stopIfTrue="1" operator="greaterThan">
      <formula>0</formula>
    </cfRule>
  </conditionalFormatting>
  <conditionalFormatting sqref="P19:Q19">
    <cfRule type="cellIs" dxfId="51552" priority="4284" stopIfTrue="1" operator="lessThan">
      <formula>0</formula>
    </cfRule>
    <cfRule type="cellIs" dxfId="51551" priority="4285" stopIfTrue="1" operator="greaterThan">
      <formula>0</formula>
    </cfRule>
  </conditionalFormatting>
  <conditionalFormatting sqref="P19:Q19">
    <cfRule type="cellIs" dxfId="51550" priority="4281" stopIfTrue="1" operator="lessThan">
      <formula>0</formula>
    </cfRule>
    <cfRule type="cellIs" dxfId="51549" priority="4282" stopIfTrue="1" operator="greaterThan">
      <formula>0</formula>
    </cfRule>
  </conditionalFormatting>
  <conditionalFormatting sqref="P19:Q19">
    <cfRule type="cellIs" dxfId="51548" priority="4278" stopIfTrue="1" operator="lessThan">
      <formula>0</formula>
    </cfRule>
    <cfRule type="cellIs" dxfId="51547" priority="4279" stopIfTrue="1" operator="greaterThan">
      <formula>0</formula>
    </cfRule>
  </conditionalFormatting>
  <conditionalFormatting sqref="P19:Q19">
    <cfRule type="cellIs" dxfId="51546" priority="4275" stopIfTrue="1" operator="lessThan">
      <formula>0</formula>
    </cfRule>
    <cfRule type="cellIs" dxfId="51545" priority="4276" stopIfTrue="1" operator="greaterThan">
      <formula>0</formula>
    </cfRule>
  </conditionalFormatting>
  <conditionalFormatting sqref="P19:Q19">
    <cfRule type="cellIs" dxfId="51544" priority="4272" stopIfTrue="1" operator="lessThan">
      <formula>0</formula>
    </cfRule>
    <cfRule type="cellIs" dxfId="51543" priority="4273" stopIfTrue="1" operator="greaterThan">
      <formula>0</formula>
    </cfRule>
  </conditionalFormatting>
  <conditionalFormatting sqref="P19:Q19">
    <cfRule type="cellIs" dxfId="51542" priority="4269" stopIfTrue="1" operator="lessThan">
      <formula>0</formula>
    </cfRule>
    <cfRule type="cellIs" dxfId="51541" priority="4270" stopIfTrue="1" operator="greaterThan">
      <formula>0</formula>
    </cfRule>
  </conditionalFormatting>
  <conditionalFormatting sqref="P21:Q21">
    <cfRule type="cellIs" dxfId="51540" priority="4266" stopIfTrue="1" operator="lessThan">
      <formula>0</formula>
    </cfRule>
    <cfRule type="cellIs" dxfId="51539" priority="4267" stopIfTrue="1" operator="greaterThan">
      <formula>0</formula>
    </cfRule>
  </conditionalFormatting>
  <conditionalFormatting sqref="P21:Q21">
    <cfRule type="cellIs" dxfId="51538" priority="4263" stopIfTrue="1" operator="lessThan">
      <formula>0</formula>
    </cfRule>
    <cfRule type="cellIs" dxfId="51537" priority="4264" stopIfTrue="1" operator="greaterThan">
      <formula>0</formula>
    </cfRule>
  </conditionalFormatting>
  <conditionalFormatting sqref="P21:Q21">
    <cfRule type="cellIs" dxfId="51536" priority="4260" stopIfTrue="1" operator="lessThan">
      <formula>0</formula>
    </cfRule>
    <cfRule type="cellIs" dxfId="51535" priority="4261" stopIfTrue="1" operator="greaterThan">
      <formula>0</formula>
    </cfRule>
  </conditionalFormatting>
  <conditionalFormatting sqref="P21:Q21">
    <cfRule type="cellIs" dxfId="51534" priority="4257" stopIfTrue="1" operator="lessThan">
      <formula>0</formula>
    </cfRule>
    <cfRule type="cellIs" dxfId="51533" priority="4258" stopIfTrue="1" operator="greaterThan">
      <formula>0</formula>
    </cfRule>
  </conditionalFormatting>
  <conditionalFormatting sqref="P21:Q21">
    <cfRule type="cellIs" dxfId="51532" priority="4254" stopIfTrue="1" operator="lessThan">
      <formula>0</formula>
    </cfRule>
    <cfRule type="cellIs" dxfId="51531" priority="4255" stopIfTrue="1" operator="greaterThan">
      <formula>0</formula>
    </cfRule>
  </conditionalFormatting>
  <conditionalFormatting sqref="P21:Q21">
    <cfRule type="cellIs" dxfId="51530" priority="4251" stopIfTrue="1" operator="lessThan">
      <formula>0</formula>
    </cfRule>
    <cfRule type="cellIs" dxfId="51529" priority="4252" stopIfTrue="1" operator="greaterThan">
      <formula>0</formula>
    </cfRule>
  </conditionalFormatting>
  <conditionalFormatting sqref="P21:Q21">
    <cfRule type="cellIs" dxfId="51528" priority="4248" stopIfTrue="1" operator="lessThan">
      <formula>0</formula>
    </cfRule>
    <cfRule type="cellIs" dxfId="51527" priority="4249" stopIfTrue="1" operator="greaterThan">
      <formula>0</formula>
    </cfRule>
  </conditionalFormatting>
  <conditionalFormatting sqref="P21:Q21">
    <cfRule type="cellIs" dxfId="51526" priority="4245" stopIfTrue="1" operator="lessThan">
      <formula>0</formula>
    </cfRule>
    <cfRule type="cellIs" dxfId="51525" priority="4246" stopIfTrue="1" operator="greaterThan">
      <formula>0</formula>
    </cfRule>
  </conditionalFormatting>
  <conditionalFormatting sqref="P21:Q21">
    <cfRule type="cellIs" dxfId="51524" priority="4242" stopIfTrue="1" operator="lessThan">
      <formula>0</formula>
    </cfRule>
    <cfRule type="cellIs" dxfId="51523" priority="4243" stopIfTrue="1" operator="greaterThan">
      <formula>0</formula>
    </cfRule>
  </conditionalFormatting>
  <conditionalFormatting sqref="P21:Q21">
    <cfRule type="cellIs" dxfId="51522" priority="4239" stopIfTrue="1" operator="lessThan">
      <formula>0</formula>
    </cfRule>
    <cfRule type="cellIs" dxfId="51521" priority="4240" stopIfTrue="1" operator="greaterThan">
      <formula>0</formula>
    </cfRule>
  </conditionalFormatting>
  <conditionalFormatting sqref="P21:Q21">
    <cfRule type="cellIs" dxfId="51520" priority="4236" stopIfTrue="1" operator="lessThan">
      <formula>0</formula>
    </cfRule>
    <cfRule type="cellIs" dxfId="51519" priority="4237" stopIfTrue="1" operator="greaterThan">
      <formula>0</formula>
    </cfRule>
  </conditionalFormatting>
  <conditionalFormatting sqref="P21:Q21">
    <cfRule type="cellIs" dxfId="51518" priority="4233" stopIfTrue="1" operator="lessThan">
      <formula>0</formula>
    </cfRule>
    <cfRule type="cellIs" dxfId="51517" priority="4234" stopIfTrue="1" operator="greaterThan">
      <formula>0</formula>
    </cfRule>
  </conditionalFormatting>
  <conditionalFormatting sqref="P21:Q21">
    <cfRule type="cellIs" dxfId="51516" priority="4230" stopIfTrue="1" operator="lessThan">
      <formula>0</formula>
    </cfRule>
    <cfRule type="cellIs" dxfId="51515" priority="4231" stopIfTrue="1" operator="greaterThan">
      <formula>0</formula>
    </cfRule>
  </conditionalFormatting>
  <conditionalFormatting sqref="P21:Q21">
    <cfRule type="cellIs" dxfId="51514" priority="4227" stopIfTrue="1" operator="lessThan">
      <formula>0</formula>
    </cfRule>
    <cfRule type="cellIs" dxfId="51513" priority="4228" stopIfTrue="1" operator="greaterThan">
      <formula>0</formula>
    </cfRule>
  </conditionalFormatting>
  <conditionalFormatting sqref="P21:Q21">
    <cfRule type="cellIs" dxfId="51512" priority="4224" stopIfTrue="1" operator="lessThan">
      <formula>0</formula>
    </cfRule>
    <cfRule type="cellIs" dxfId="51511" priority="4225" stopIfTrue="1" operator="greaterThan">
      <formula>0</formula>
    </cfRule>
  </conditionalFormatting>
  <conditionalFormatting sqref="P21:Q21">
    <cfRule type="cellIs" dxfId="51510" priority="4221" stopIfTrue="1" operator="lessThan">
      <formula>0</formula>
    </cfRule>
    <cfRule type="cellIs" dxfId="51509" priority="4222" stopIfTrue="1" operator="greaterThan">
      <formula>0</formula>
    </cfRule>
  </conditionalFormatting>
  <conditionalFormatting sqref="P21:Q21">
    <cfRule type="cellIs" dxfId="51508" priority="4218" stopIfTrue="1" operator="lessThan">
      <formula>0</formula>
    </cfRule>
    <cfRule type="cellIs" dxfId="51507" priority="4219" stopIfTrue="1" operator="greaterThan">
      <formula>0</formula>
    </cfRule>
  </conditionalFormatting>
  <conditionalFormatting sqref="P21:Q21">
    <cfRule type="cellIs" dxfId="51506" priority="4215" stopIfTrue="1" operator="lessThan">
      <formula>0</formula>
    </cfRule>
    <cfRule type="cellIs" dxfId="51505" priority="4216" stopIfTrue="1" operator="greaterThan">
      <formula>0</formula>
    </cfRule>
  </conditionalFormatting>
  <conditionalFormatting sqref="P21:Q21">
    <cfRule type="cellIs" dxfId="51504" priority="4212" stopIfTrue="1" operator="lessThan">
      <formula>0</formula>
    </cfRule>
    <cfRule type="cellIs" dxfId="51503" priority="4213" stopIfTrue="1" operator="greaterThan">
      <formula>0</formula>
    </cfRule>
  </conditionalFormatting>
  <conditionalFormatting sqref="P21:Q21">
    <cfRule type="cellIs" dxfId="51502" priority="4209" stopIfTrue="1" operator="lessThan">
      <formula>0</formula>
    </cfRule>
    <cfRule type="cellIs" dxfId="51501" priority="4210" stopIfTrue="1" operator="greaterThan">
      <formula>0</formula>
    </cfRule>
  </conditionalFormatting>
  <conditionalFormatting sqref="P23:Q23">
    <cfRule type="cellIs" dxfId="51500" priority="4206" stopIfTrue="1" operator="lessThan">
      <formula>0</formula>
    </cfRule>
    <cfRule type="cellIs" dxfId="51499" priority="4207" stopIfTrue="1" operator="greaterThan">
      <formula>0</formula>
    </cfRule>
  </conditionalFormatting>
  <conditionalFormatting sqref="P23:Q23">
    <cfRule type="cellIs" dxfId="51498" priority="4203" stopIfTrue="1" operator="lessThan">
      <formula>0</formula>
    </cfRule>
    <cfRule type="cellIs" dxfId="51497" priority="4204" stopIfTrue="1" operator="greaterThan">
      <formula>0</formula>
    </cfRule>
  </conditionalFormatting>
  <conditionalFormatting sqref="P23:Q23">
    <cfRule type="cellIs" dxfId="51496" priority="4200" stopIfTrue="1" operator="lessThan">
      <formula>0</formula>
    </cfRule>
    <cfRule type="cellIs" dxfId="51495" priority="4201" stopIfTrue="1" operator="greaterThan">
      <formula>0</formula>
    </cfRule>
  </conditionalFormatting>
  <conditionalFormatting sqref="P23:Q23">
    <cfRule type="cellIs" dxfId="51494" priority="4197" stopIfTrue="1" operator="lessThan">
      <formula>0</formula>
    </cfRule>
    <cfRule type="cellIs" dxfId="51493" priority="4198" stopIfTrue="1" operator="greaterThan">
      <formula>0</formula>
    </cfRule>
  </conditionalFormatting>
  <conditionalFormatting sqref="P23:Q23">
    <cfRule type="cellIs" dxfId="51492" priority="4194" stopIfTrue="1" operator="lessThan">
      <formula>0</formula>
    </cfRule>
    <cfRule type="cellIs" dxfId="51491" priority="4195" stopIfTrue="1" operator="greaterThan">
      <formula>0</formula>
    </cfRule>
  </conditionalFormatting>
  <conditionalFormatting sqref="P23:Q23">
    <cfRule type="cellIs" dxfId="51490" priority="4191" stopIfTrue="1" operator="lessThan">
      <formula>0</formula>
    </cfRule>
    <cfRule type="cellIs" dxfId="51489" priority="4192" stopIfTrue="1" operator="greaterThan">
      <formula>0</formula>
    </cfRule>
  </conditionalFormatting>
  <conditionalFormatting sqref="P23:Q23">
    <cfRule type="cellIs" dxfId="51488" priority="4188" stopIfTrue="1" operator="lessThan">
      <formula>0</formula>
    </cfRule>
    <cfRule type="cellIs" dxfId="51487" priority="4189" stopIfTrue="1" operator="greaterThan">
      <formula>0</formula>
    </cfRule>
  </conditionalFormatting>
  <conditionalFormatting sqref="P23:Q23">
    <cfRule type="cellIs" dxfId="51486" priority="4185" stopIfTrue="1" operator="lessThan">
      <formula>0</formula>
    </cfRule>
    <cfRule type="cellIs" dxfId="51485" priority="4186" stopIfTrue="1" operator="greaterThan">
      <formula>0</formula>
    </cfRule>
  </conditionalFormatting>
  <conditionalFormatting sqref="P23:Q23">
    <cfRule type="cellIs" dxfId="51484" priority="4182" stopIfTrue="1" operator="lessThan">
      <formula>0</formula>
    </cfRule>
    <cfRule type="cellIs" dxfId="51483" priority="4183" stopIfTrue="1" operator="greaterThan">
      <formula>0</formula>
    </cfRule>
  </conditionalFormatting>
  <conditionalFormatting sqref="P23:Q23">
    <cfRule type="cellIs" dxfId="51482" priority="4179" stopIfTrue="1" operator="lessThan">
      <formula>0</formula>
    </cfRule>
    <cfRule type="cellIs" dxfId="51481" priority="4180" stopIfTrue="1" operator="greaterThan">
      <formula>0</formula>
    </cfRule>
  </conditionalFormatting>
  <conditionalFormatting sqref="P23:Q23">
    <cfRule type="cellIs" dxfId="51480" priority="4176" stopIfTrue="1" operator="lessThan">
      <formula>0</formula>
    </cfRule>
    <cfRule type="cellIs" dxfId="51479" priority="4177" stopIfTrue="1" operator="greaterThan">
      <formula>0</formula>
    </cfRule>
  </conditionalFormatting>
  <conditionalFormatting sqref="P23:Q23">
    <cfRule type="cellIs" dxfId="51478" priority="4173" stopIfTrue="1" operator="lessThan">
      <formula>0</formula>
    </cfRule>
    <cfRule type="cellIs" dxfId="51477" priority="4174" stopIfTrue="1" operator="greaterThan">
      <formula>0</formula>
    </cfRule>
  </conditionalFormatting>
  <conditionalFormatting sqref="P23:Q23">
    <cfRule type="cellIs" dxfId="51476" priority="4170" stopIfTrue="1" operator="lessThan">
      <formula>0</formula>
    </cfRule>
    <cfRule type="cellIs" dxfId="51475" priority="4171" stopIfTrue="1" operator="greaterThan">
      <formula>0</formula>
    </cfRule>
  </conditionalFormatting>
  <conditionalFormatting sqref="P23:Q23">
    <cfRule type="cellIs" dxfId="51474" priority="4167" stopIfTrue="1" operator="lessThan">
      <formula>0</formula>
    </cfRule>
    <cfRule type="cellIs" dxfId="51473" priority="4168" stopIfTrue="1" operator="greaterThan">
      <formula>0</formula>
    </cfRule>
  </conditionalFormatting>
  <conditionalFormatting sqref="P23:Q23">
    <cfRule type="cellIs" dxfId="51472" priority="4164" stopIfTrue="1" operator="lessThan">
      <formula>0</formula>
    </cfRule>
    <cfRule type="cellIs" dxfId="51471" priority="4165" stopIfTrue="1" operator="greaterThan">
      <formula>0</formula>
    </cfRule>
  </conditionalFormatting>
  <conditionalFormatting sqref="P23:Q23">
    <cfRule type="cellIs" dxfId="51470" priority="4161" stopIfTrue="1" operator="lessThan">
      <formula>0</formula>
    </cfRule>
    <cfRule type="cellIs" dxfId="51469" priority="4162" stopIfTrue="1" operator="greaterThan">
      <formula>0</formula>
    </cfRule>
  </conditionalFormatting>
  <conditionalFormatting sqref="P23:Q23">
    <cfRule type="cellIs" dxfId="51468" priority="4158" stopIfTrue="1" operator="lessThan">
      <formula>0</formula>
    </cfRule>
    <cfRule type="cellIs" dxfId="51467" priority="4159" stopIfTrue="1" operator="greaterThan">
      <formula>0</formula>
    </cfRule>
  </conditionalFormatting>
  <conditionalFormatting sqref="P23:Q23">
    <cfRule type="cellIs" dxfId="51466" priority="4155" stopIfTrue="1" operator="lessThan">
      <formula>0</formula>
    </cfRule>
    <cfRule type="cellIs" dxfId="51465" priority="4156" stopIfTrue="1" operator="greaterThan">
      <formula>0</formula>
    </cfRule>
  </conditionalFormatting>
  <conditionalFormatting sqref="P23:Q23">
    <cfRule type="cellIs" dxfId="51464" priority="4152" stopIfTrue="1" operator="lessThan">
      <formula>0</formula>
    </cfRule>
    <cfRule type="cellIs" dxfId="51463" priority="4153" stopIfTrue="1" operator="greaterThan">
      <formula>0</formula>
    </cfRule>
  </conditionalFormatting>
  <conditionalFormatting sqref="P23:Q23">
    <cfRule type="cellIs" dxfId="51462" priority="4149" stopIfTrue="1" operator="lessThan">
      <formula>0</formula>
    </cfRule>
    <cfRule type="cellIs" dxfId="51461" priority="4150" stopIfTrue="1" operator="greaterThan">
      <formula>0</formula>
    </cfRule>
  </conditionalFormatting>
  <conditionalFormatting sqref="P25:Q25">
    <cfRule type="cellIs" dxfId="51460" priority="4146" stopIfTrue="1" operator="lessThan">
      <formula>0</formula>
    </cfRule>
    <cfRule type="cellIs" dxfId="51459" priority="4147" stopIfTrue="1" operator="greaterThan">
      <formula>0</formula>
    </cfRule>
  </conditionalFormatting>
  <conditionalFormatting sqref="P25:Q25">
    <cfRule type="cellIs" dxfId="51458" priority="4143" stopIfTrue="1" operator="lessThan">
      <formula>0</formula>
    </cfRule>
    <cfRule type="cellIs" dxfId="51457" priority="4144" stopIfTrue="1" operator="greaterThan">
      <formula>0</formula>
    </cfRule>
  </conditionalFormatting>
  <conditionalFormatting sqref="P25:Q25">
    <cfRule type="cellIs" dxfId="51456" priority="4140" stopIfTrue="1" operator="lessThan">
      <formula>0</formula>
    </cfRule>
    <cfRule type="cellIs" dxfId="51455" priority="4141" stopIfTrue="1" operator="greaterThan">
      <formula>0</formula>
    </cfRule>
  </conditionalFormatting>
  <conditionalFormatting sqref="P25:Q25">
    <cfRule type="cellIs" dxfId="51454" priority="4137" stopIfTrue="1" operator="lessThan">
      <formula>0</formula>
    </cfRule>
    <cfRule type="cellIs" dxfId="51453" priority="4138" stopIfTrue="1" operator="greaterThan">
      <formula>0</formula>
    </cfRule>
  </conditionalFormatting>
  <conditionalFormatting sqref="P25:Q25">
    <cfRule type="cellIs" dxfId="51452" priority="4134" stopIfTrue="1" operator="lessThan">
      <formula>0</formula>
    </cfRule>
    <cfRule type="cellIs" dxfId="51451" priority="4135" stopIfTrue="1" operator="greaterThan">
      <formula>0</formula>
    </cfRule>
  </conditionalFormatting>
  <conditionalFormatting sqref="P25:Q25">
    <cfRule type="cellIs" dxfId="51450" priority="4131" stopIfTrue="1" operator="lessThan">
      <formula>0</formula>
    </cfRule>
    <cfRule type="cellIs" dxfId="51449" priority="4132" stopIfTrue="1" operator="greaterThan">
      <formula>0</formula>
    </cfRule>
  </conditionalFormatting>
  <conditionalFormatting sqref="P25:Q25">
    <cfRule type="cellIs" dxfId="51448" priority="4128" stopIfTrue="1" operator="lessThan">
      <formula>0</formula>
    </cfRule>
    <cfRule type="cellIs" dxfId="51447" priority="4129" stopIfTrue="1" operator="greaterThan">
      <formula>0</formula>
    </cfRule>
  </conditionalFormatting>
  <conditionalFormatting sqref="P25:Q25">
    <cfRule type="cellIs" dxfId="51446" priority="4125" stopIfTrue="1" operator="lessThan">
      <formula>0</formula>
    </cfRule>
    <cfRule type="cellIs" dxfId="51445" priority="4126" stopIfTrue="1" operator="greaterThan">
      <formula>0</formula>
    </cfRule>
  </conditionalFormatting>
  <conditionalFormatting sqref="P25:Q25">
    <cfRule type="cellIs" dxfId="51444" priority="4122" stopIfTrue="1" operator="lessThan">
      <formula>0</formula>
    </cfRule>
    <cfRule type="cellIs" dxfId="51443" priority="4123" stopIfTrue="1" operator="greaterThan">
      <formula>0</formula>
    </cfRule>
  </conditionalFormatting>
  <conditionalFormatting sqref="P25:Q25">
    <cfRule type="cellIs" dxfId="51442" priority="4119" stopIfTrue="1" operator="lessThan">
      <formula>0</formula>
    </cfRule>
    <cfRule type="cellIs" dxfId="51441" priority="4120" stopIfTrue="1" operator="greaterThan">
      <formula>0</formula>
    </cfRule>
  </conditionalFormatting>
  <conditionalFormatting sqref="P25:Q25">
    <cfRule type="cellIs" dxfId="51440" priority="4116" stopIfTrue="1" operator="lessThan">
      <formula>0</formula>
    </cfRule>
    <cfRule type="cellIs" dxfId="51439" priority="4117" stopIfTrue="1" operator="greaterThan">
      <formula>0</formula>
    </cfRule>
  </conditionalFormatting>
  <conditionalFormatting sqref="P25:Q25">
    <cfRule type="cellIs" dxfId="51438" priority="4113" stopIfTrue="1" operator="lessThan">
      <formula>0</formula>
    </cfRule>
    <cfRule type="cellIs" dxfId="51437" priority="4114" stopIfTrue="1" operator="greaterThan">
      <formula>0</formula>
    </cfRule>
  </conditionalFormatting>
  <conditionalFormatting sqref="P25:Q25">
    <cfRule type="cellIs" dxfId="51436" priority="4110" stopIfTrue="1" operator="lessThan">
      <formula>0</formula>
    </cfRule>
    <cfRule type="cellIs" dxfId="51435" priority="4111" stopIfTrue="1" operator="greaterThan">
      <formula>0</formula>
    </cfRule>
  </conditionalFormatting>
  <conditionalFormatting sqref="P25:Q25">
    <cfRule type="cellIs" dxfId="51434" priority="4107" stopIfTrue="1" operator="lessThan">
      <formula>0</formula>
    </cfRule>
    <cfRule type="cellIs" dxfId="51433" priority="4108" stopIfTrue="1" operator="greaterThan">
      <formula>0</formula>
    </cfRule>
  </conditionalFormatting>
  <conditionalFormatting sqref="P25:Q25">
    <cfRule type="cellIs" dxfId="51432" priority="4104" stopIfTrue="1" operator="lessThan">
      <formula>0</formula>
    </cfRule>
    <cfRule type="cellIs" dxfId="51431" priority="4105" stopIfTrue="1" operator="greaterThan">
      <formula>0</formula>
    </cfRule>
  </conditionalFormatting>
  <conditionalFormatting sqref="P25:Q25">
    <cfRule type="cellIs" dxfId="51430" priority="4101" stopIfTrue="1" operator="lessThan">
      <formula>0</formula>
    </cfRule>
    <cfRule type="cellIs" dxfId="51429" priority="4102" stopIfTrue="1" operator="greaterThan">
      <formula>0</formula>
    </cfRule>
  </conditionalFormatting>
  <conditionalFormatting sqref="P25:Q25">
    <cfRule type="cellIs" dxfId="51428" priority="4098" stopIfTrue="1" operator="lessThan">
      <formula>0</formula>
    </cfRule>
    <cfRule type="cellIs" dxfId="51427" priority="4099" stopIfTrue="1" operator="greaterThan">
      <formula>0</formula>
    </cfRule>
  </conditionalFormatting>
  <conditionalFormatting sqref="P25:Q25">
    <cfRule type="cellIs" dxfId="51426" priority="4095" stopIfTrue="1" operator="lessThan">
      <formula>0</formula>
    </cfRule>
    <cfRule type="cellIs" dxfId="51425" priority="4096" stopIfTrue="1" operator="greaterThan">
      <formula>0</formula>
    </cfRule>
  </conditionalFormatting>
  <conditionalFormatting sqref="P25:Q25">
    <cfRule type="cellIs" dxfId="51424" priority="4092" stopIfTrue="1" operator="lessThan">
      <formula>0</formula>
    </cfRule>
    <cfRule type="cellIs" dxfId="51423" priority="4093" stopIfTrue="1" operator="greaterThan">
      <formula>0</formula>
    </cfRule>
  </conditionalFormatting>
  <conditionalFormatting sqref="P25:Q25">
    <cfRule type="cellIs" dxfId="51422" priority="4089" stopIfTrue="1" operator="lessThan">
      <formula>0</formula>
    </cfRule>
    <cfRule type="cellIs" dxfId="51421" priority="4090" stopIfTrue="1" operator="greaterThan">
      <formula>0</formula>
    </cfRule>
  </conditionalFormatting>
  <conditionalFormatting sqref="P27:Q27">
    <cfRule type="cellIs" dxfId="51420" priority="4086" stopIfTrue="1" operator="lessThan">
      <formula>0</formula>
    </cfRule>
    <cfRule type="cellIs" dxfId="51419" priority="4087" stopIfTrue="1" operator="greaterThan">
      <formula>0</formula>
    </cfRule>
  </conditionalFormatting>
  <conditionalFormatting sqref="P27:Q27">
    <cfRule type="cellIs" dxfId="51418" priority="4083" stopIfTrue="1" operator="lessThan">
      <formula>0</formula>
    </cfRule>
    <cfRule type="cellIs" dxfId="51417" priority="4084" stopIfTrue="1" operator="greaterThan">
      <formula>0</formula>
    </cfRule>
  </conditionalFormatting>
  <conditionalFormatting sqref="P27:Q27">
    <cfRule type="cellIs" dxfId="51416" priority="4080" stopIfTrue="1" operator="lessThan">
      <formula>0</formula>
    </cfRule>
    <cfRule type="cellIs" dxfId="51415" priority="4081" stopIfTrue="1" operator="greaterThan">
      <formula>0</formula>
    </cfRule>
  </conditionalFormatting>
  <conditionalFormatting sqref="P27:Q27">
    <cfRule type="cellIs" dxfId="51414" priority="4077" stopIfTrue="1" operator="lessThan">
      <formula>0</formula>
    </cfRule>
    <cfRule type="cellIs" dxfId="51413" priority="4078" stopIfTrue="1" operator="greaterThan">
      <formula>0</formula>
    </cfRule>
  </conditionalFormatting>
  <conditionalFormatting sqref="P27:Q27">
    <cfRule type="cellIs" dxfId="51412" priority="4074" stopIfTrue="1" operator="lessThan">
      <formula>0</formula>
    </cfRule>
    <cfRule type="cellIs" dxfId="51411" priority="4075" stopIfTrue="1" operator="greaterThan">
      <formula>0</formula>
    </cfRule>
  </conditionalFormatting>
  <conditionalFormatting sqref="P27:Q27">
    <cfRule type="cellIs" dxfId="51410" priority="4071" stopIfTrue="1" operator="lessThan">
      <formula>0</formula>
    </cfRule>
    <cfRule type="cellIs" dxfId="51409" priority="4072" stopIfTrue="1" operator="greaterThan">
      <formula>0</formula>
    </cfRule>
  </conditionalFormatting>
  <conditionalFormatting sqref="P27:Q27">
    <cfRule type="cellIs" dxfId="51408" priority="4068" stopIfTrue="1" operator="lessThan">
      <formula>0</formula>
    </cfRule>
    <cfRule type="cellIs" dxfId="51407" priority="4069" stopIfTrue="1" operator="greaterThan">
      <formula>0</formula>
    </cfRule>
  </conditionalFormatting>
  <conditionalFormatting sqref="P27:Q27">
    <cfRule type="cellIs" dxfId="51406" priority="4065" stopIfTrue="1" operator="lessThan">
      <formula>0</formula>
    </cfRule>
    <cfRule type="cellIs" dxfId="51405" priority="4066" stopIfTrue="1" operator="greaterThan">
      <formula>0</formula>
    </cfRule>
  </conditionalFormatting>
  <conditionalFormatting sqref="P27:Q27">
    <cfRule type="cellIs" dxfId="51404" priority="4062" stopIfTrue="1" operator="lessThan">
      <formula>0</formula>
    </cfRule>
    <cfRule type="cellIs" dxfId="51403" priority="4063" stopIfTrue="1" operator="greaterThan">
      <formula>0</formula>
    </cfRule>
  </conditionalFormatting>
  <conditionalFormatting sqref="P27:Q27">
    <cfRule type="cellIs" dxfId="51402" priority="4059" stopIfTrue="1" operator="lessThan">
      <formula>0</formula>
    </cfRule>
    <cfRule type="cellIs" dxfId="51401" priority="4060" stopIfTrue="1" operator="greaterThan">
      <formula>0</formula>
    </cfRule>
  </conditionalFormatting>
  <conditionalFormatting sqref="P27:Q27">
    <cfRule type="cellIs" dxfId="51400" priority="4056" stopIfTrue="1" operator="lessThan">
      <formula>0</formula>
    </cfRule>
    <cfRule type="cellIs" dxfId="51399" priority="4057" stopIfTrue="1" operator="greaterThan">
      <formula>0</formula>
    </cfRule>
  </conditionalFormatting>
  <conditionalFormatting sqref="P27:Q27">
    <cfRule type="cellIs" dxfId="51398" priority="4053" stopIfTrue="1" operator="lessThan">
      <formula>0</formula>
    </cfRule>
    <cfRule type="cellIs" dxfId="51397" priority="4054" stopIfTrue="1" operator="greaterThan">
      <formula>0</formula>
    </cfRule>
  </conditionalFormatting>
  <conditionalFormatting sqref="P27:Q27">
    <cfRule type="cellIs" dxfId="51396" priority="4050" stopIfTrue="1" operator="lessThan">
      <formula>0</formula>
    </cfRule>
    <cfRule type="cellIs" dxfId="51395" priority="4051" stopIfTrue="1" operator="greaterThan">
      <formula>0</formula>
    </cfRule>
  </conditionalFormatting>
  <conditionalFormatting sqref="P27:Q27">
    <cfRule type="cellIs" dxfId="51394" priority="4047" stopIfTrue="1" operator="lessThan">
      <formula>0</formula>
    </cfRule>
    <cfRule type="cellIs" dxfId="51393" priority="4048" stopIfTrue="1" operator="greaterThan">
      <formula>0</formula>
    </cfRule>
  </conditionalFormatting>
  <conditionalFormatting sqref="P27:Q27">
    <cfRule type="cellIs" dxfId="51392" priority="4044" stopIfTrue="1" operator="lessThan">
      <formula>0</formula>
    </cfRule>
    <cfRule type="cellIs" dxfId="51391" priority="4045" stopIfTrue="1" operator="greaterThan">
      <formula>0</formula>
    </cfRule>
  </conditionalFormatting>
  <conditionalFormatting sqref="P27:Q27">
    <cfRule type="cellIs" dxfId="51390" priority="4041" stopIfTrue="1" operator="lessThan">
      <formula>0</formula>
    </cfRule>
    <cfRule type="cellIs" dxfId="51389" priority="4042" stopIfTrue="1" operator="greaterThan">
      <formula>0</formula>
    </cfRule>
  </conditionalFormatting>
  <conditionalFormatting sqref="P27:Q27">
    <cfRule type="cellIs" dxfId="51388" priority="4038" stopIfTrue="1" operator="lessThan">
      <formula>0</formula>
    </cfRule>
    <cfRule type="cellIs" dxfId="51387" priority="4039" stopIfTrue="1" operator="greaterThan">
      <formula>0</formula>
    </cfRule>
  </conditionalFormatting>
  <conditionalFormatting sqref="P27:Q27">
    <cfRule type="cellIs" dxfId="51386" priority="4035" stopIfTrue="1" operator="lessThan">
      <formula>0</formula>
    </cfRule>
    <cfRule type="cellIs" dxfId="51385" priority="4036" stopIfTrue="1" operator="greaterThan">
      <formula>0</formula>
    </cfRule>
  </conditionalFormatting>
  <conditionalFormatting sqref="P27:Q27">
    <cfRule type="cellIs" dxfId="51384" priority="4032" stopIfTrue="1" operator="lessThan">
      <formula>0</formula>
    </cfRule>
    <cfRule type="cellIs" dxfId="51383" priority="4033" stopIfTrue="1" operator="greaterThan">
      <formula>0</formula>
    </cfRule>
  </conditionalFormatting>
  <conditionalFormatting sqref="P27:Q27">
    <cfRule type="cellIs" dxfId="51382" priority="4029" stopIfTrue="1" operator="lessThan">
      <formula>0</formula>
    </cfRule>
    <cfRule type="cellIs" dxfId="51381" priority="4030" stopIfTrue="1" operator="greaterThan">
      <formula>0</formula>
    </cfRule>
  </conditionalFormatting>
  <conditionalFormatting sqref="P29:Q29">
    <cfRule type="cellIs" dxfId="51380" priority="4026" stopIfTrue="1" operator="lessThan">
      <formula>0</formula>
    </cfRule>
    <cfRule type="cellIs" dxfId="51379" priority="4027" stopIfTrue="1" operator="greaterThan">
      <formula>0</formula>
    </cfRule>
  </conditionalFormatting>
  <conditionalFormatting sqref="P29:Q29">
    <cfRule type="cellIs" dxfId="51378" priority="4023" stopIfTrue="1" operator="lessThan">
      <formula>0</formula>
    </cfRule>
    <cfRule type="cellIs" dxfId="51377" priority="4024" stopIfTrue="1" operator="greaterThan">
      <formula>0</formula>
    </cfRule>
  </conditionalFormatting>
  <conditionalFormatting sqref="P29:Q29">
    <cfRule type="cellIs" dxfId="51376" priority="4020" stopIfTrue="1" operator="lessThan">
      <formula>0</formula>
    </cfRule>
    <cfRule type="cellIs" dxfId="51375" priority="4021" stopIfTrue="1" operator="greaterThan">
      <formula>0</formula>
    </cfRule>
  </conditionalFormatting>
  <conditionalFormatting sqref="P29:Q29">
    <cfRule type="cellIs" dxfId="51374" priority="4017" stopIfTrue="1" operator="lessThan">
      <formula>0</formula>
    </cfRule>
    <cfRule type="cellIs" dxfId="51373" priority="4018" stopIfTrue="1" operator="greaterThan">
      <formula>0</formula>
    </cfRule>
  </conditionalFormatting>
  <conditionalFormatting sqref="P29:Q29">
    <cfRule type="cellIs" dxfId="51372" priority="4014" stopIfTrue="1" operator="lessThan">
      <formula>0</formula>
    </cfRule>
    <cfRule type="cellIs" dxfId="51371" priority="4015" stopIfTrue="1" operator="greaterThan">
      <formula>0</formula>
    </cfRule>
  </conditionalFormatting>
  <conditionalFormatting sqref="P29:Q29">
    <cfRule type="cellIs" dxfId="51370" priority="4011" stopIfTrue="1" operator="lessThan">
      <formula>0</formula>
    </cfRule>
    <cfRule type="cellIs" dxfId="51369" priority="4012" stopIfTrue="1" operator="greaterThan">
      <formula>0</formula>
    </cfRule>
  </conditionalFormatting>
  <conditionalFormatting sqref="P29:Q29">
    <cfRule type="cellIs" dxfId="51368" priority="4008" stopIfTrue="1" operator="lessThan">
      <formula>0</formula>
    </cfRule>
    <cfRule type="cellIs" dxfId="51367" priority="4009" stopIfTrue="1" operator="greaterThan">
      <formula>0</formula>
    </cfRule>
  </conditionalFormatting>
  <conditionalFormatting sqref="P29:Q29">
    <cfRule type="cellIs" dxfId="51366" priority="4005" stopIfTrue="1" operator="lessThan">
      <formula>0</formula>
    </cfRule>
    <cfRule type="cellIs" dxfId="51365" priority="4006" stopIfTrue="1" operator="greaterThan">
      <formula>0</formula>
    </cfRule>
  </conditionalFormatting>
  <conditionalFormatting sqref="P29:Q29">
    <cfRule type="cellIs" dxfId="51364" priority="4002" stopIfTrue="1" operator="lessThan">
      <formula>0</formula>
    </cfRule>
    <cfRule type="cellIs" dxfId="51363" priority="4003" stopIfTrue="1" operator="greaterThan">
      <formula>0</formula>
    </cfRule>
  </conditionalFormatting>
  <conditionalFormatting sqref="P29:Q29">
    <cfRule type="cellIs" dxfId="51362" priority="3999" stopIfTrue="1" operator="lessThan">
      <formula>0</formula>
    </cfRule>
    <cfRule type="cellIs" dxfId="51361" priority="4000" stopIfTrue="1" operator="greaterThan">
      <formula>0</formula>
    </cfRule>
  </conditionalFormatting>
  <conditionalFormatting sqref="P29:Q29">
    <cfRule type="cellIs" dxfId="51360" priority="3996" stopIfTrue="1" operator="lessThan">
      <formula>0</formula>
    </cfRule>
    <cfRule type="cellIs" dxfId="51359" priority="3997" stopIfTrue="1" operator="greaterThan">
      <formula>0</formula>
    </cfRule>
  </conditionalFormatting>
  <conditionalFormatting sqref="P29:Q29">
    <cfRule type="cellIs" dxfId="51358" priority="3993" stopIfTrue="1" operator="lessThan">
      <formula>0</formula>
    </cfRule>
    <cfRule type="cellIs" dxfId="51357" priority="3994" stopIfTrue="1" operator="greaterThan">
      <formula>0</formula>
    </cfRule>
  </conditionalFormatting>
  <conditionalFormatting sqref="P29:Q29">
    <cfRule type="cellIs" dxfId="51356" priority="3990" stopIfTrue="1" operator="lessThan">
      <formula>0</formula>
    </cfRule>
    <cfRule type="cellIs" dxfId="51355" priority="3991" stopIfTrue="1" operator="greaterThan">
      <formula>0</formula>
    </cfRule>
  </conditionalFormatting>
  <conditionalFormatting sqref="P29:Q29">
    <cfRule type="cellIs" dxfId="51354" priority="3987" stopIfTrue="1" operator="lessThan">
      <formula>0</formula>
    </cfRule>
    <cfRule type="cellIs" dxfId="51353" priority="3988" stopIfTrue="1" operator="greaterThan">
      <formula>0</formula>
    </cfRule>
  </conditionalFormatting>
  <conditionalFormatting sqref="P29:Q29">
    <cfRule type="cellIs" dxfId="51352" priority="3984" stopIfTrue="1" operator="lessThan">
      <formula>0</formula>
    </cfRule>
    <cfRule type="cellIs" dxfId="51351" priority="3985" stopIfTrue="1" operator="greaterThan">
      <formula>0</formula>
    </cfRule>
  </conditionalFormatting>
  <conditionalFormatting sqref="P29:Q29">
    <cfRule type="cellIs" dxfId="51350" priority="3981" stopIfTrue="1" operator="lessThan">
      <formula>0</formula>
    </cfRule>
    <cfRule type="cellIs" dxfId="51349" priority="3982" stopIfTrue="1" operator="greaterThan">
      <formula>0</formula>
    </cfRule>
  </conditionalFormatting>
  <conditionalFormatting sqref="P29:Q29">
    <cfRule type="cellIs" dxfId="51348" priority="3978" stopIfTrue="1" operator="lessThan">
      <formula>0</formula>
    </cfRule>
    <cfRule type="cellIs" dxfId="51347" priority="3979" stopIfTrue="1" operator="greaterThan">
      <formula>0</formula>
    </cfRule>
  </conditionalFormatting>
  <conditionalFormatting sqref="P29:Q29">
    <cfRule type="cellIs" dxfId="51346" priority="3975" stopIfTrue="1" operator="lessThan">
      <formula>0</formula>
    </cfRule>
    <cfRule type="cellIs" dxfId="51345" priority="3976" stopIfTrue="1" operator="greaterThan">
      <formula>0</formula>
    </cfRule>
  </conditionalFormatting>
  <conditionalFormatting sqref="P29:Q29">
    <cfRule type="cellIs" dxfId="51344" priority="3972" stopIfTrue="1" operator="lessThan">
      <formula>0</formula>
    </cfRule>
    <cfRule type="cellIs" dxfId="51343" priority="3973" stopIfTrue="1" operator="greaterThan">
      <formula>0</formula>
    </cfRule>
  </conditionalFormatting>
  <conditionalFormatting sqref="P29:Q29">
    <cfRule type="cellIs" dxfId="51342" priority="3969" stopIfTrue="1" operator="lessThan">
      <formula>0</formula>
    </cfRule>
    <cfRule type="cellIs" dxfId="51341" priority="3970" stopIfTrue="1" operator="greaterThan">
      <formula>0</formula>
    </cfRule>
  </conditionalFormatting>
  <conditionalFormatting sqref="P31:Q31">
    <cfRule type="cellIs" dxfId="51340" priority="3966" stopIfTrue="1" operator="lessThan">
      <formula>0</formula>
    </cfRule>
    <cfRule type="cellIs" dxfId="51339" priority="3967" stopIfTrue="1" operator="greaterThan">
      <formula>0</formula>
    </cfRule>
  </conditionalFormatting>
  <conditionalFormatting sqref="P31:Q31">
    <cfRule type="cellIs" dxfId="51338" priority="3963" stopIfTrue="1" operator="lessThan">
      <formula>0</formula>
    </cfRule>
    <cfRule type="cellIs" dxfId="51337" priority="3964" stopIfTrue="1" operator="greaterThan">
      <formula>0</formula>
    </cfRule>
  </conditionalFormatting>
  <conditionalFormatting sqref="P31:Q31">
    <cfRule type="cellIs" dxfId="51336" priority="3960" stopIfTrue="1" operator="lessThan">
      <formula>0</formula>
    </cfRule>
    <cfRule type="cellIs" dxfId="51335" priority="3961" stopIfTrue="1" operator="greaterThan">
      <formula>0</formula>
    </cfRule>
  </conditionalFormatting>
  <conditionalFormatting sqref="P31:Q31">
    <cfRule type="cellIs" dxfId="51334" priority="3957" stopIfTrue="1" operator="lessThan">
      <formula>0</formula>
    </cfRule>
    <cfRule type="cellIs" dxfId="51333" priority="3958" stopIfTrue="1" operator="greaterThan">
      <formula>0</formula>
    </cfRule>
  </conditionalFormatting>
  <conditionalFormatting sqref="P31:Q31">
    <cfRule type="cellIs" dxfId="51332" priority="3954" stopIfTrue="1" operator="lessThan">
      <formula>0</formula>
    </cfRule>
    <cfRule type="cellIs" dxfId="51331" priority="3955" stopIfTrue="1" operator="greaterThan">
      <formula>0</formula>
    </cfRule>
  </conditionalFormatting>
  <conditionalFormatting sqref="P31:Q31">
    <cfRule type="cellIs" dxfId="51330" priority="3951" stopIfTrue="1" operator="lessThan">
      <formula>0</formula>
    </cfRule>
    <cfRule type="cellIs" dxfId="51329" priority="3952" stopIfTrue="1" operator="greaterThan">
      <formula>0</formula>
    </cfRule>
  </conditionalFormatting>
  <conditionalFormatting sqref="P31:Q31">
    <cfRule type="cellIs" dxfId="51328" priority="3948" stopIfTrue="1" operator="lessThan">
      <formula>0</formula>
    </cfRule>
    <cfRule type="cellIs" dxfId="51327" priority="3949" stopIfTrue="1" operator="greaterThan">
      <formula>0</formula>
    </cfRule>
  </conditionalFormatting>
  <conditionalFormatting sqref="P31:Q31">
    <cfRule type="cellIs" dxfId="51326" priority="3945" stopIfTrue="1" operator="lessThan">
      <formula>0</formula>
    </cfRule>
    <cfRule type="cellIs" dxfId="51325" priority="3946" stopIfTrue="1" operator="greaterThan">
      <formula>0</formula>
    </cfRule>
  </conditionalFormatting>
  <conditionalFormatting sqref="P31:Q31">
    <cfRule type="cellIs" dxfId="51324" priority="3942" stopIfTrue="1" operator="lessThan">
      <formula>0</formula>
    </cfRule>
    <cfRule type="cellIs" dxfId="51323" priority="3943" stopIfTrue="1" operator="greaterThan">
      <formula>0</formula>
    </cfRule>
  </conditionalFormatting>
  <conditionalFormatting sqref="P31:Q31">
    <cfRule type="cellIs" dxfId="51322" priority="3939" stopIfTrue="1" operator="lessThan">
      <formula>0</formula>
    </cfRule>
    <cfRule type="cellIs" dxfId="51321" priority="3940" stopIfTrue="1" operator="greaterThan">
      <formula>0</formula>
    </cfRule>
  </conditionalFormatting>
  <conditionalFormatting sqref="P31:Q31">
    <cfRule type="cellIs" dxfId="51320" priority="3936" stopIfTrue="1" operator="lessThan">
      <formula>0</formula>
    </cfRule>
    <cfRule type="cellIs" dxfId="51319" priority="3937" stopIfTrue="1" operator="greaterThan">
      <formula>0</formula>
    </cfRule>
  </conditionalFormatting>
  <conditionalFormatting sqref="P31:Q31">
    <cfRule type="cellIs" dxfId="51318" priority="3933" stopIfTrue="1" operator="lessThan">
      <formula>0</formula>
    </cfRule>
    <cfRule type="cellIs" dxfId="51317" priority="3934" stopIfTrue="1" operator="greaterThan">
      <formula>0</formula>
    </cfRule>
  </conditionalFormatting>
  <conditionalFormatting sqref="P31:Q31">
    <cfRule type="cellIs" dxfId="51316" priority="3930" stopIfTrue="1" operator="lessThan">
      <formula>0</formula>
    </cfRule>
    <cfRule type="cellIs" dxfId="51315" priority="3931" stopIfTrue="1" operator="greaterThan">
      <formula>0</formula>
    </cfRule>
  </conditionalFormatting>
  <conditionalFormatting sqref="P31:Q31">
    <cfRule type="cellIs" dxfId="51314" priority="3927" stopIfTrue="1" operator="lessThan">
      <formula>0</formula>
    </cfRule>
    <cfRule type="cellIs" dxfId="51313" priority="3928" stopIfTrue="1" operator="greaterThan">
      <formula>0</formula>
    </cfRule>
  </conditionalFormatting>
  <conditionalFormatting sqref="P31:Q31">
    <cfRule type="cellIs" dxfId="51312" priority="3924" stopIfTrue="1" operator="lessThan">
      <formula>0</formula>
    </cfRule>
    <cfRule type="cellIs" dxfId="51311" priority="3925" stopIfTrue="1" operator="greaterThan">
      <formula>0</formula>
    </cfRule>
  </conditionalFormatting>
  <conditionalFormatting sqref="P31:Q31">
    <cfRule type="cellIs" dxfId="51310" priority="3921" stopIfTrue="1" operator="lessThan">
      <formula>0</formula>
    </cfRule>
    <cfRule type="cellIs" dxfId="51309" priority="3922" stopIfTrue="1" operator="greaterThan">
      <formula>0</formula>
    </cfRule>
  </conditionalFormatting>
  <conditionalFormatting sqref="P31:Q31">
    <cfRule type="cellIs" dxfId="51308" priority="3918" stopIfTrue="1" operator="lessThan">
      <formula>0</formula>
    </cfRule>
    <cfRule type="cellIs" dxfId="51307" priority="3919" stopIfTrue="1" operator="greaterThan">
      <formula>0</formula>
    </cfRule>
  </conditionalFormatting>
  <conditionalFormatting sqref="P31:Q31">
    <cfRule type="cellIs" dxfId="51306" priority="3915" stopIfTrue="1" operator="lessThan">
      <formula>0</formula>
    </cfRule>
    <cfRule type="cellIs" dxfId="51305" priority="3916" stopIfTrue="1" operator="greaterThan">
      <formula>0</formula>
    </cfRule>
  </conditionalFormatting>
  <conditionalFormatting sqref="P31:Q31">
    <cfRule type="cellIs" dxfId="51304" priority="3912" stopIfTrue="1" operator="lessThan">
      <formula>0</formula>
    </cfRule>
    <cfRule type="cellIs" dxfId="51303" priority="3913" stopIfTrue="1" operator="greaterThan">
      <formula>0</formula>
    </cfRule>
  </conditionalFormatting>
  <conditionalFormatting sqref="P31:Q31">
    <cfRule type="cellIs" dxfId="51302" priority="3909" stopIfTrue="1" operator="lessThan">
      <formula>0</formula>
    </cfRule>
    <cfRule type="cellIs" dxfId="51301" priority="3910" stopIfTrue="1" operator="greaterThan">
      <formula>0</formula>
    </cfRule>
  </conditionalFormatting>
  <conditionalFormatting sqref="P33:Q33">
    <cfRule type="cellIs" dxfId="51300" priority="3906" stopIfTrue="1" operator="lessThan">
      <formula>0</formula>
    </cfRule>
    <cfRule type="cellIs" dxfId="51299" priority="3907" stopIfTrue="1" operator="greaterThan">
      <formula>0</formula>
    </cfRule>
  </conditionalFormatting>
  <conditionalFormatting sqref="P33:Q33">
    <cfRule type="cellIs" dxfId="51298" priority="3903" stopIfTrue="1" operator="lessThan">
      <formula>0</formula>
    </cfRule>
    <cfRule type="cellIs" dxfId="51297" priority="3904" stopIfTrue="1" operator="greaterThan">
      <formula>0</formula>
    </cfRule>
  </conditionalFormatting>
  <conditionalFormatting sqref="P33:Q33">
    <cfRule type="cellIs" dxfId="51296" priority="3900" stopIfTrue="1" operator="lessThan">
      <formula>0</formula>
    </cfRule>
    <cfRule type="cellIs" dxfId="51295" priority="3901" stopIfTrue="1" operator="greaterThan">
      <formula>0</formula>
    </cfRule>
  </conditionalFormatting>
  <conditionalFormatting sqref="P33:Q33">
    <cfRule type="cellIs" dxfId="51294" priority="3897" stopIfTrue="1" operator="lessThan">
      <formula>0</formula>
    </cfRule>
    <cfRule type="cellIs" dxfId="51293" priority="3898" stopIfTrue="1" operator="greaterThan">
      <formula>0</formula>
    </cfRule>
  </conditionalFormatting>
  <conditionalFormatting sqref="P33:Q33">
    <cfRule type="cellIs" dxfId="51292" priority="3894" stopIfTrue="1" operator="lessThan">
      <formula>0</formula>
    </cfRule>
    <cfRule type="cellIs" dxfId="51291" priority="3895" stopIfTrue="1" operator="greaterThan">
      <formula>0</formula>
    </cfRule>
  </conditionalFormatting>
  <conditionalFormatting sqref="P33:Q33">
    <cfRule type="cellIs" dxfId="51290" priority="3891" stopIfTrue="1" operator="lessThan">
      <formula>0</formula>
    </cfRule>
    <cfRule type="cellIs" dxfId="51289" priority="3892" stopIfTrue="1" operator="greaterThan">
      <formula>0</formula>
    </cfRule>
  </conditionalFormatting>
  <conditionalFormatting sqref="P33:Q33">
    <cfRule type="cellIs" dxfId="51288" priority="3888" stopIfTrue="1" operator="lessThan">
      <formula>0</formula>
    </cfRule>
    <cfRule type="cellIs" dxfId="51287" priority="3889" stopIfTrue="1" operator="greaterThan">
      <formula>0</formula>
    </cfRule>
  </conditionalFormatting>
  <conditionalFormatting sqref="P33:Q33">
    <cfRule type="cellIs" dxfId="51286" priority="3885" stopIfTrue="1" operator="lessThan">
      <formula>0</formula>
    </cfRule>
    <cfRule type="cellIs" dxfId="51285" priority="3886" stopIfTrue="1" operator="greaterThan">
      <formula>0</formula>
    </cfRule>
  </conditionalFormatting>
  <conditionalFormatting sqref="P33:Q33">
    <cfRule type="cellIs" dxfId="51284" priority="3882" stopIfTrue="1" operator="lessThan">
      <formula>0</formula>
    </cfRule>
    <cfRule type="cellIs" dxfId="51283" priority="3883" stopIfTrue="1" operator="greaterThan">
      <formula>0</formula>
    </cfRule>
  </conditionalFormatting>
  <conditionalFormatting sqref="P33:Q33">
    <cfRule type="cellIs" dxfId="51282" priority="3879" stopIfTrue="1" operator="lessThan">
      <formula>0</formula>
    </cfRule>
    <cfRule type="cellIs" dxfId="51281" priority="3880" stopIfTrue="1" operator="greaterThan">
      <formula>0</formula>
    </cfRule>
  </conditionalFormatting>
  <conditionalFormatting sqref="P33:Q33">
    <cfRule type="cellIs" dxfId="51280" priority="3876" stopIfTrue="1" operator="lessThan">
      <formula>0</formula>
    </cfRule>
    <cfRule type="cellIs" dxfId="51279" priority="3877" stopIfTrue="1" operator="greaterThan">
      <formula>0</formula>
    </cfRule>
  </conditionalFormatting>
  <conditionalFormatting sqref="P33:Q33">
    <cfRule type="cellIs" dxfId="51278" priority="3873" stopIfTrue="1" operator="lessThan">
      <formula>0</formula>
    </cfRule>
    <cfRule type="cellIs" dxfId="51277" priority="3874" stopIfTrue="1" operator="greaterThan">
      <formula>0</formula>
    </cfRule>
  </conditionalFormatting>
  <conditionalFormatting sqref="P33:Q33">
    <cfRule type="cellIs" dxfId="51276" priority="3870" stopIfTrue="1" operator="lessThan">
      <formula>0</formula>
    </cfRule>
    <cfRule type="cellIs" dxfId="51275" priority="3871" stopIfTrue="1" operator="greaterThan">
      <formula>0</formula>
    </cfRule>
  </conditionalFormatting>
  <conditionalFormatting sqref="P33:Q33">
    <cfRule type="cellIs" dxfId="51274" priority="3867" stopIfTrue="1" operator="lessThan">
      <formula>0</formula>
    </cfRule>
    <cfRule type="cellIs" dxfId="51273" priority="3868" stopIfTrue="1" operator="greaterThan">
      <formula>0</formula>
    </cfRule>
  </conditionalFormatting>
  <conditionalFormatting sqref="P33:Q33">
    <cfRule type="cellIs" dxfId="51272" priority="3864" stopIfTrue="1" operator="lessThan">
      <formula>0</formula>
    </cfRule>
    <cfRule type="cellIs" dxfId="51271" priority="3865" stopIfTrue="1" operator="greaterThan">
      <formula>0</formula>
    </cfRule>
  </conditionalFormatting>
  <conditionalFormatting sqref="P33:Q33">
    <cfRule type="cellIs" dxfId="51270" priority="3861" stopIfTrue="1" operator="lessThan">
      <formula>0</formula>
    </cfRule>
    <cfRule type="cellIs" dxfId="51269" priority="3862" stopIfTrue="1" operator="greaterThan">
      <formula>0</formula>
    </cfRule>
  </conditionalFormatting>
  <conditionalFormatting sqref="P33:Q33">
    <cfRule type="cellIs" dxfId="51268" priority="3858" stopIfTrue="1" operator="lessThan">
      <formula>0</formula>
    </cfRule>
    <cfRule type="cellIs" dxfId="51267" priority="3859" stopIfTrue="1" operator="greaterThan">
      <formula>0</formula>
    </cfRule>
  </conditionalFormatting>
  <conditionalFormatting sqref="P33:Q33">
    <cfRule type="cellIs" dxfId="51266" priority="3855" stopIfTrue="1" operator="lessThan">
      <formula>0</formula>
    </cfRule>
    <cfRule type="cellIs" dxfId="51265" priority="3856" stopIfTrue="1" operator="greaterThan">
      <formula>0</formula>
    </cfRule>
  </conditionalFormatting>
  <conditionalFormatting sqref="P33:Q33">
    <cfRule type="cellIs" dxfId="51264" priority="3852" stopIfTrue="1" operator="lessThan">
      <formula>0</formula>
    </cfRule>
    <cfRule type="cellIs" dxfId="51263" priority="3853" stopIfTrue="1" operator="greaterThan">
      <formula>0</formula>
    </cfRule>
  </conditionalFormatting>
  <conditionalFormatting sqref="P33:Q33">
    <cfRule type="cellIs" dxfId="51262" priority="3849" stopIfTrue="1" operator="lessThan">
      <formula>0</formula>
    </cfRule>
    <cfRule type="cellIs" dxfId="51261" priority="3850" stopIfTrue="1" operator="greaterThan">
      <formula>0</formula>
    </cfRule>
  </conditionalFormatting>
  <conditionalFormatting sqref="P35:Q35">
    <cfRule type="cellIs" dxfId="51260" priority="3846" stopIfTrue="1" operator="lessThan">
      <formula>0</formula>
    </cfRule>
    <cfRule type="cellIs" dxfId="51259" priority="3847" stopIfTrue="1" operator="greaterThan">
      <formula>0</formula>
    </cfRule>
  </conditionalFormatting>
  <conditionalFormatting sqref="P35:Q35">
    <cfRule type="cellIs" dxfId="51258" priority="3843" stopIfTrue="1" operator="lessThan">
      <formula>0</formula>
    </cfRule>
    <cfRule type="cellIs" dxfId="51257" priority="3844" stopIfTrue="1" operator="greaterThan">
      <formula>0</formula>
    </cfRule>
  </conditionalFormatting>
  <conditionalFormatting sqref="P35:Q35">
    <cfRule type="cellIs" dxfId="51256" priority="3840" stopIfTrue="1" operator="lessThan">
      <formula>0</formula>
    </cfRule>
    <cfRule type="cellIs" dxfId="51255" priority="3841" stopIfTrue="1" operator="greaterThan">
      <formula>0</formula>
    </cfRule>
  </conditionalFormatting>
  <conditionalFormatting sqref="P35:Q35">
    <cfRule type="cellIs" dxfId="51254" priority="3837" stopIfTrue="1" operator="lessThan">
      <formula>0</formula>
    </cfRule>
    <cfRule type="cellIs" dxfId="51253" priority="3838" stopIfTrue="1" operator="greaterThan">
      <formula>0</formula>
    </cfRule>
  </conditionalFormatting>
  <conditionalFormatting sqref="P35:Q35">
    <cfRule type="cellIs" dxfId="51252" priority="3834" stopIfTrue="1" operator="lessThan">
      <formula>0</formula>
    </cfRule>
    <cfRule type="cellIs" dxfId="51251" priority="3835" stopIfTrue="1" operator="greaterThan">
      <formula>0</formula>
    </cfRule>
  </conditionalFormatting>
  <conditionalFormatting sqref="P35:Q35">
    <cfRule type="cellIs" dxfId="51250" priority="3831" stopIfTrue="1" operator="lessThan">
      <formula>0</formula>
    </cfRule>
    <cfRule type="cellIs" dxfId="51249" priority="3832" stopIfTrue="1" operator="greaterThan">
      <formula>0</formula>
    </cfRule>
  </conditionalFormatting>
  <conditionalFormatting sqref="P35:Q35">
    <cfRule type="cellIs" dxfId="51248" priority="3828" stopIfTrue="1" operator="lessThan">
      <formula>0</formula>
    </cfRule>
    <cfRule type="cellIs" dxfId="51247" priority="3829" stopIfTrue="1" operator="greaterThan">
      <formula>0</formula>
    </cfRule>
  </conditionalFormatting>
  <conditionalFormatting sqref="P35:Q35">
    <cfRule type="cellIs" dxfId="51246" priority="3825" stopIfTrue="1" operator="lessThan">
      <formula>0</formula>
    </cfRule>
    <cfRule type="cellIs" dxfId="51245" priority="3826" stopIfTrue="1" operator="greaterThan">
      <formula>0</formula>
    </cfRule>
  </conditionalFormatting>
  <conditionalFormatting sqref="P35:Q35">
    <cfRule type="cellIs" dxfId="51244" priority="3822" stopIfTrue="1" operator="lessThan">
      <formula>0</formula>
    </cfRule>
    <cfRule type="cellIs" dxfId="51243" priority="3823" stopIfTrue="1" operator="greaterThan">
      <formula>0</formula>
    </cfRule>
  </conditionalFormatting>
  <conditionalFormatting sqref="P35:Q35">
    <cfRule type="cellIs" dxfId="51242" priority="3819" stopIfTrue="1" operator="lessThan">
      <formula>0</formula>
    </cfRule>
    <cfRule type="cellIs" dxfId="51241" priority="3820" stopIfTrue="1" operator="greaterThan">
      <formula>0</formula>
    </cfRule>
  </conditionalFormatting>
  <conditionalFormatting sqref="P35:Q35">
    <cfRule type="cellIs" dxfId="51240" priority="3816" stopIfTrue="1" operator="lessThan">
      <formula>0</formula>
    </cfRule>
    <cfRule type="cellIs" dxfId="51239" priority="3817" stopIfTrue="1" operator="greaterThan">
      <formula>0</formula>
    </cfRule>
  </conditionalFormatting>
  <conditionalFormatting sqref="P35:Q35">
    <cfRule type="cellIs" dxfId="51238" priority="3813" stopIfTrue="1" operator="lessThan">
      <formula>0</formula>
    </cfRule>
    <cfRule type="cellIs" dxfId="51237" priority="3814" stopIfTrue="1" operator="greaterThan">
      <formula>0</formula>
    </cfRule>
  </conditionalFormatting>
  <conditionalFormatting sqref="P35:Q35">
    <cfRule type="cellIs" dxfId="51236" priority="3810" stopIfTrue="1" operator="lessThan">
      <formula>0</formula>
    </cfRule>
    <cfRule type="cellIs" dxfId="51235" priority="3811" stopIfTrue="1" operator="greaterThan">
      <formula>0</formula>
    </cfRule>
  </conditionalFormatting>
  <conditionalFormatting sqref="P35:Q35">
    <cfRule type="cellIs" dxfId="51234" priority="3807" stopIfTrue="1" operator="lessThan">
      <formula>0</formula>
    </cfRule>
    <cfRule type="cellIs" dxfId="51233" priority="3808" stopIfTrue="1" operator="greaterThan">
      <formula>0</formula>
    </cfRule>
  </conditionalFormatting>
  <conditionalFormatting sqref="P35:Q35">
    <cfRule type="cellIs" dxfId="51232" priority="3804" stopIfTrue="1" operator="lessThan">
      <formula>0</formula>
    </cfRule>
    <cfRule type="cellIs" dxfId="51231" priority="3805" stopIfTrue="1" operator="greaterThan">
      <formula>0</formula>
    </cfRule>
  </conditionalFormatting>
  <conditionalFormatting sqref="P35:Q35">
    <cfRule type="cellIs" dxfId="51230" priority="3801" stopIfTrue="1" operator="lessThan">
      <formula>0</formula>
    </cfRule>
    <cfRule type="cellIs" dxfId="51229" priority="3802" stopIfTrue="1" operator="greaterThan">
      <formula>0</formula>
    </cfRule>
  </conditionalFormatting>
  <conditionalFormatting sqref="P35:Q35">
    <cfRule type="cellIs" dxfId="51228" priority="3798" stopIfTrue="1" operator="lessThan">
      <formula>0</formula>
    </cfRule>
    <cfRule type="cellIs" dxfId="51227" priority="3799" stopIfTrue="1" operator="greaterThan">
      <formula>0</formula>
    </cfRule>
  </conditionalFormatting>
  <conditionalFormatting sqref="P35:Q35">
    <cfRule type="cellIs" dxfId="51226" priority="3795" stopIfTrue="1" operator="lessThan">
      <formula>0</formula>
    </cfRule>
    <cfRule type="cellIs" dxfId="51225" priority="3796" stopIfTrue="1" operator="greaterThan">
      <formula>0</formula>
    </cfRule>
  </conditionalFormatting>
  <conditionalFormatting sqref="P35:Q35">
    <cfRule type="cellIs" dxfId="51224" priority="3792" stopIfTrue="1" operator="lessThan">
      <formula>0</formula>
    </cfRule>
    <cfRule type="cellIs" dxfId="51223" priority="3793" stopIfTrue="1" operator="greaterThan">
      <formula>0</formula>
    </cfRule>
  </conditionalFormatting>
  <conditionalFormatting sqref="P35:Q35">
    <cfRule type="cellIs" dxfId="51222" priority="3789" stopIfTrue="1" operator="lessThan">
      <formula>0</formula>
    </cfRule>
    <cfRule type="cellIs" dxfId="51221" priority="3790" stopIfTrue="1" operator="greaterThan">
      <formula>0</formula>
    </cfRule>
  </conditionalFormatting>
  <conditionalFormatting sqref="P37:Q37">
    <cfRule type="cellIs" dxfId="51220" priority="3786" stopIfTrue="1" operator="lessThan">
      <formula>0</formula>
    </cfRule>
    <cfRule type="cellIs" dxfId="51219" priority="3787" stopIfTrue="1" operator="greaterThan">
      <formula>0</formula>
    </cfRule>
  </conditionalFormatting>
  <conditionalFormatting sqref="P37:Q37">
    <cfRule type="cellIs" dxfId="51218" priority="3783" stopIfTrue="1" operator="lessThan">
      <formula>0</formula>
    </cfRule>
    <cfRule type="cellIs" dxfId="51217" priority="3784" stopIfTrue="1" operator="greaterThan">
      <formula>0</formula>
    </cfRule>
  </conditionalFormatting>
  <conditionalFormatting sqref="P37:Q37">
    <cfRule type="cellIs" dxfId="51216" priority="3780" stopIfTrue="1" operator="lessThan">
      <formula>0</formula>
    </cfRule>
    <cfRule type="cellIs" dxfId="51215" priority="3781" stopIfTrue="1" operator="greaterThan">
      <formula>0</formula>
    </cfRule>
  </conditionalFormatting>
  <conditionalFormatting sqref="P37:Q37">
    <cfRule type="cellIs" dxfId="51214" priority="3777" stopIfTrue="1" operator="lessThan">
      <formula>0</formula>
    </cfRule>
    <cfRule type="cellIs" dxfId="51213" priority="3778" stopIfTrue="1" operator="greaterThan">
      <formula>0</formula>
    </cfRule>
  </conditionalFormatting>
  <conditionalFormatting sqref="P37:Q37">
    <cfRule type="cellIs" dxfId="51212" priority="3774" stopIfTrue="1" operator="lessThan">
      <formula>0</formula>
    </cfRule>
    <cfRule type="cellIs" dxfId="51211" priority="3775" stopIfTrue="1" operator="greaterThan">
      <formula>0</formula>
    </cfRule>
  </conditionalFormatting>
  <conditionalFormatting sqref="P37:Q37">
    <cfRule type="cellIs" dxfId="51210" priority="3771" stopIfTrue="1" operator="lessThan">
      <formula>0</formula>
    </cfRule>
    <cfRule type="cellIs" dxfId="51209" priority="3772" stopIfTrue="1" operator="greaterThan">
      <formula>0</formula>
    </cfRule>
  </conditionalFormatting>
  <conditionalFormatting sqref="P37:Q37">
    <cfRule type="cellIs" dxfId="51208" priority="3768" stopIfTrue="1" operator="lessThan">
      <formula>0</formula>
    </cfRule>
    <cfRule type="cellIs" dxfId="51207" priority="3769" stopIfTrue="1" operator="greaterThan">
      <formula>0</formula>
    </cfRule>
  </conditionalFormatting>
  <conditionalFormatting sqref="P37:Q37">
    <cfRule type="cellIs" dxfId="51206" priority="3765" stopIfTrue="1" operator="lessThan">
      <formula>0</formula>
    </cfRule>
    <cfRule type="cellIs" dxfId="51205" priority="3766" stopIfTrue="1" operator="greaterThan">
      <formula>0</formula>
    </cfRule>
  </conditionalFormatting>
  <conditionalFormatting sqref="P37:Q37">
    <cfRule type="cellIs" dxfId="51204" priority="3762" stopIfTrue="1" operator="lessThan">
      <formula>0</formula>
    </cfRule>
    <cfRule type="cellIs" dxfId="51203" priority="3763" stopIfTrue="1" operator="greaterThan">
      <formula>0</formula>
    </cfRule>
  </conditionalFormatting>
  <conditionalFormatting sqref="P37:Q37">
    <cfRule type="cellIs" dxfId="51202" priority="3759" stopIfTrue="1" operator="lessThan">
      <formula>0</formula>
    </cfRule>
    <cfRule type="cellIs" dxfId="51201" priority="3760" stopIfTrue="1" operator="greaterThan">
      <formula>0</formula>
    </cfRule>
  </conditionalFormatting>
  <conditionalFormatting sqref="P37:Q37">
    <cfRule type="cellIs" dxfId="51200" priority="3756" stopIfTrue="1" operator="lessThan">
      <formula>0</formula>
    </cfRule>
    <cfRule type="cellIs" dxfId="51199" priority="3757" stopIfTrue="1" operator="greaterThan">
      <formula>0</formula>
    </cfRule>
  </conditionalFormatting>
  <conditionalFormatting sqref="P37:Q37">
    <cfRule type="cellIs" dxfId="51198" priority="3753" stopIfTrue="1" operator="lessThan">
      <formula>0</formula>
    </cfRule>
    <cfRule type="cellIs" dxfId="51197" priority="3754" stopIfTrue="1" operator="greaterThan">
      <formula>0</formula>
    </cfRule>
  </conditionalFormatting>
  <conditionalFormatting sqref="P37:Q37">
    <cfRule type="cellIs" dxfId="51196" priority="3750" stopIfTrue="1" operator="lessThan">
      <formula>0</formula>
    </cfRule>
    <cfRule type="cellIs" dxfId="51195" priority="3751" stopIfTrue="1" operator="greaterThan">
      <formula>0</formula>
    </cfRule>
  </conditionalFormatting>
  <conditionalFormatting sqref="P37:Q37">
    <cfRule type="cellIs" dxfId="51194" priority="3747" stopIfTrue="1" operator="lessThan">
      <formula>0</formula>
    </cfRule>
    <cfRule type="cellIs" dxfId="51193" priority="3748" stopIfTrue="1" operator="greaterThan">
      <formula>0</formula>
    </cfRule>
  </conditionalFormatting>
  <conditionalFormatting sqref="P37:Q37">
    <cfRule type="cellIs" dxfId="51192" priority="3744" stopIfTrue="1" operator="lessThan">
      <formula>0</formula>
    </cfRule>
    <cfRule type="cellIs" dxfId="51191" priority="3745" stopIfTrue="1" operator="greaterThan">
      <formula>0</formula>
    </cfRule>
  </conditionalFormatting>
  <conditionalFormatting sqref="P37:Q37">
    <cfRule type="cellIs" dxfId="51190" priority="3741" stopIfTrue="1" operator="lessThan">
      <formula>0</formula>
    </cfRule>
    <cfRule type="cellIs" dxfId="51189" priority="3742" stopIfTrue="1" operator="greaterThan">
      <formula>0</formula>
    </cfRule>
  </conditionalFormatting>
  <conditionalFormatting sqref="P37:Q37">
    <cfRule type="cellIs" dxfId="51188" priority="3738" stopIfTrue="1" operator="lessThan">
      <formula>0</formula>
    </cfRule>
    <cfRule type="cellIs" dxfId="51187" priority="3739" stopIfTrue="1" operator="greaterThan">
      <formula>0</formula>
    </cfRule>
  </conditionalFormatting>
  <conditionalFormatting sqref="P37:Q37">
    <cfRule type="cellIs" dxfId="51186" priority="3735" stopIfTrue="1" operator="lessThan">
      <formula>0</formula>
    </cfRule>
    <cfRule type="cellIs" dxfId="51185" priority="3736" stopIfTrue="1" operator="greaterThan">
      <formula>0</formula>
    </cfRule>
  </conditionalFormatting>
  <conditionalFormatting sqref="P37:Q37">
    <cfRule type="cellIs" dxfId="51184" priority="3732" stopIfTrue="1" operator="lessThan">
      <formula>0</formula>
    </cfRule>
    <cfRule type="cellIs" dxfId="51183" priority="3733" stopIfTrue="1" operator="greaterThan">
      <formula>0</formula>
    </cfRule>
  </conditionalFormatting>
  <conditionalFormatting sqref="P37:Q37">
    <cfRule type="cellIs" dxfId="51182" priority="3729" stopIfTrue="1" operator="lessThan">
      <formula>0</formula>
    </cfRule>
    <cfRule type="cellIs" dxfId="51181" priority="3730" stopIfTrue="1" operator="greaterThan">
      <formula>0</formula>
    </cfRule>
  </conditionalFormatting>
  <conditionalFormatting sqref="P39:Q39">
    <cfRule type="cellIs" dxfId="51180" priority="3726" stopIfTrue="1" operator="lessThan">
      <formula>0</formula>
    </cfRule>
    <cfRule type="cellIs" dxfId="51179" priority="3727" stopIfTrue="1" operator="greaterThan">
      <formula>0</formula>
    </cfRule>
  </conditionalFormatting>
  <conditionalFormatting sqref="P39:Q39">
    <cfRule type="cellIs" dxfId="51178" priority="3723" stopIfTrue="1" operator="lessThan">
      <formula>0</formula>
    </cfRule>
    <cfRule type="cellIs" dxfId="51177" priority="3724" stopIfTrue="1" operator="greaterThan">
      <formula>0</formula>
    </cfRule>
  </conditionalFormatting>
  <conditionalFormatting sqref="P39:Q39">
    <cfRule type="cellIs" dxfId="51176" priority="3720" stopIfTrue="1" operator="lessThan">
      <formula>0</formula>
    </cfRule>
    <cfRule type="cellIs" dxfId="51175" priority="3721" stopIfTrue="1" operator="greaterThan">
      <formula>0</formula>
    </cfRule>
  </conditionalFormatting>
  <conditionalFormatting sqref="P39:Q39">
    <cfRule type="cellIs" dxfId="51174" priority="3717" stopIfTrue="1" operator="lessThan">
      <formula>0</formula>
    </cfRule>
    <cfRule type="cellIs" dxfId="51173" priority="3718" stopIfTrue="1" operator="greaterThan">
      <formula>0</formula>
    </cfRule>
  </conditionalFormatting>
  <conditionalFormatting sqref="P39:Q39">
    <cfRule type="cellIs" dxfId="51172" priority="3714" stopIfTrue="1" operator="lessThan">
      <formula>0</formula>
    </cfRule>
    <cfRule type="cellIs" dxfId="51171" priority="3715" stopIfTrue="1" operator="greaterThan">
      <formula>0</formula>
    </cfRule>
  </conditionalFormatting>
  <conditionalFormatting sqref="P39:Q39">
    <cfRule type="cellIs" dxfId="51170" priority="3711" stopIfTrue="1" operator="lessThan">
      <formula>0</formula>
    </cfRule>
    <cfRule type="cellIs" dxfId="51169" priority="3712" stopIfTrue="1" operator="greaterThan">
      <formula>0</formula>
    </cfRule>
  </conditionalFormatting>
  <conditionalFormatting sqref="P39:Q39">
    <cfRule type="cellIs" dxfId="51168" priority="3708" stopIfTrue="1" operator="lessThan">
      <formula>0</formula>
    </cfRule>
    <cfRule type="cellIs" dxfId="51167" priority="3709" stopIfTrue="1" operator="greaterThan">
      <formula>0</formula>
    </cfRule>
  </conditionalFormatting>
  <conditionalFormatting sqref="P39:Q39">
    <cfRule type="cellIs" dxfId="51166" priority="3705" stopIfTrue="1" operator="lessThan">
      <formula>0</formula>
    </cfRule>
    <cfRule type="cellIs" dxfId="51165" priority="3706" stopIfTrue="1" operator="greaterThan">
      <formula>0</formula>
    </cfRule>
  </conditionalFormatting>
  <conditionalFormatting sqref="P39:Q39">
    <cfRule type="cellIs" dxfId="51164" priority="3702" stopIfTrue="1" operator="lessThan">
      <formula>0</formula>
    </cfRule>
    <cfRule type="cellIs" dxfId="51163" priority="3703" stopIfTrue="1" operator="greaterThan">
      <formula>0</formula>
    </cfRule>
  </conditionalFormatting>
  <conditionalFormatting sqref="P39:Q39">
    <cfRule type="cellIs" dxfId="51162" priority="3699" stopIfTrue="1" operator="lessThan">
      <formula>0</formula>
    </cfRule>
    <cfRule type="cellIs" dxfId="51161" priority="3700" stopIfTrue="1" operator="greaterThan">
      <formula>0</formula>
    </cfRule>
  </conditionalFormatting>
  <conditionalFormatting sqref="P39:Q39">
    <cfRule type="cellIs" dxfId="51160" priority="3696" stopIfTrue="1" operator="lessThan">
      <formula>0</formula>
    </cfRule>
    <cfRule type="cellIs" dxfId="51159" priority="3697" stopIfTrue="1" operator="greaterThan">
      <formula>0</formula>
    </cfRule>
  </conditionalFormatting>
  <conditionalFormatting sqref="P39:Q39">
    <cfRule type="cellIs" dxfId="51158" priority="3693" stopIfTrue="1" operator="lessThan">
      <formula>0</formula>
    </cfRule>
    <cfRule type="cellIs" dxfId="51157" priority="3694" stopIfTrue="1" operator="greaterThan">
      <formula>0</formula>
    </cfRule>
  </conditionalFormatting>
  <conditionalFormatting sqref="P39:Q39">
    <cfRule type="cellIs" dxfId="51156" priority="3690" stopIfTrue="1" operator="lessThan">
      <formula>0</formula>
    </cfRule>
    <cfRule type="cellIs" dxfId="51155" priority="3691" stopIfTrue="1" operator="greaterThan">
      <formula>0</formula>
    </cfRule>
  </conditionalFormatting>
  <conditionalFormatting sqref="P39:Q39">
    <cfRule type="cellIs" dxfId="51154" priority="3687" stopIfTrue="1" operator="lessThan">
      <formula>0</formula>
    </cfRule>
    <cfRule type="cellIs" dxfId="51153" priority="3688" stopIfTrue="1" operator="greaterThan">
      <formula>0</formula>
    </cfRule>
  </conditionalFormatting>
  <conditionalFormatting sqref="P39:Q39">
    <cfRule type="cellIs" dxfId="51152" priority="3684" stopIfTrue="1" operator="lessThan">
      <formula>0</formula>
    </cfRule>
    <cfRule type="cellIs" dxfId="51151" priority="3685" stopIfTrue="1" operator="greaterThan">
      <formula>0</formula>
    </cfRule>
  </conditionalFormatting>
  <conditionalFormatting sqref="P39:Q39">
    <cfRule type="cellIs" dxfId="51150" priority="3681" stopIfTrue="1" operator="lessThan">
      <formula>0</formula>
    </cfRule>
    <cfRule type="cellIs" dxfId="51149" priority="3682" stopIfTrue="1" operator="greaterThan">
      <formula>0</formula>
    </cfRule>
  </conditionalFormatting>
  <conditionalFormatting sqref="P39:Q39">
    <cfRule type="cellIs" dxfId="51148" priority="3678" stopIfTrue="1" operator="lessThan">
      <formula>0</formula>
    </cfRule>
    <cfRule type="cellIs" dxfId="51147" priority="3679" stopIfTrue="1" operator="greaterThan">
      <formula>0</formula>
    </cfRule>
  </conditionalFormatting>
  <conditionalFormatting sqref="P39:Q39">
    <cfRule type="cellIs" dxfId="51146" priority="3675" stopIfTrue="1" operator="lessThan">
      <formula>0</formula>
    </cfRule>
    <cfRule type="cellIs" dxfId="51145" priority="3676" stopIfTrue="1" operator="greaterThan">
      <formula>0</formula>
    </cfRule>
  </conditionalFormatting>
  <conditionalFormatting sqref="P39:Q39">
    <cfRule type="cellIs" dxfId="51144" priority="3672" stopIfTrue="1" operator="lessThan">
      <formula>0</formula>
    </cfRule>
    <cfRule type="cellIs" dxfId="51143" priority="3673" stopIfTrue="1" operator="greaterThan">
      <formula>0</formula>
    </cfRule>
  </conditionalFormatting>
  <conditionalFormatting sqref="P39:Q39">
    <cfRule type="cellIs" dxfId="51142" priority="3669" stopIfTrue="1" operator="lessThan">
      <formula>0</formula>
    </cfRule>
    <cfRule type="cellIs" dxfId="51141" priority="3670" stopIfTrue="1" operator="greaterThan">
      <formula>0</formula>
    </cfRule>
  </conditionalFormatting>
  <conditionalFormatting sqref="P41:Q41">
    <cfRule type="cellIs" dxfId="51140" priority="3666" stopIfTrue="1" operator="lessThan">
      <formula>0</formula>
    </cfRule>
    <cfRule type="cellIs" dxfId="51139" priority="3667" stopIfTrue="1" operator="greaterThan">
      <formula>0</formula>
    </cfRule>
  </conditionalFormatting>
  <conditionalFormatting sqref="P41:Q41">
    <cfRule type="cellIs" dxfId="51138" priority="3663" stopIfTrue="1" operator="lessThan">
      <formula>0</formula>
    </cfRule>
    <cfRule type="cellIs" dxfId="51137" priority="3664" stopIfTrue="1" operator="greaterThan">
      <formula>0</formula>
    </cfRule>
  </conditionalFormatting>
  <conditionalFormatting sqref="P41:Q41">
    <cfRule type="cellIs" dxfId="51136" priority="3660" stopIfTrue="1" operator="lessThan">
      <formula>0</formula>
    </cfRule>
    <cfRule type="cellIs" dxfId="51135" priority="3661" stopIfTrue="1" operator="greaterThan">
      <formula>0</formula>
    </cfRule>
  </conditionalFormatting>
  <conditionalFormatting sqref="P41:Q41">
    <cfRule type="cellIs" dxfId="51134" priority="3657" stopIfTrue="1" operator="lessThan">
      <formula>0</formula>
    </cfRule>
    <cfRule type="cellIs" dxfId="51133" priority="3658" stopIfTrue="1" operator="greaterThan">
      <formula>0</formula>
    </cfRule>
  </conditionalFormatting>
  <conditionalFormatting sqref="P41:Q41">
    <cfRule type="cellIs" dxfId="51132" priority="3654" stopIfTrue="1" operator="lessThan">
      <formula>0</formula>
    </cfRule>
    <cfRule type="cellIs" dxfId="51131" priority="3655" stopIfTrue="1" operator="greaterThan">
      <formula>0</formula>
    </cfRule>
  </conditionalFormatting>
  <conditionalFormatting sqref="P41:Q41">
    <cfRule type="cellIs" dxfId="51130" priority="3651" stopIfTrue="1" operator="lessThan">
      <formula>0</formula>
    </cfRule>
    <cfRule type="cellIs" dxfId="51129" priority="3652" stopIfTrue="1" operator="greaterThan">
      <formula>0</formula>
    </cfRule>
  </conditionalFormatting>
  <conditionalFormatting sqref="P41:Q41">
    <cfRule type="cellIs" dxfId="51128" priority="3648" stopIfTrue="1" operator="lessThan">
      <formula>0</formula>
    </cfRule>
    <cfRule type="cellIs" dxfId="51127" priority="3649" stopIfTrue="1" operator="greaterThan">
      <formula>0</formula>
    </cfRule>
  </conditionalFormatting>
  <conditionalFormatting sqref="P41:Q41">
    <cfRule type="cellIs" dxfId="51126" priority="3645" stopIfTrue="1" operator="lessThan">
      <formula>0</formula>
    </cfRule>
    <cfRule type="cellIs" dxfId="51125" priority="3646" stopIfTrue="1" operator="greaterThan">
      <formula>0</formula>
    </cfRule>
  </conditionalFormatting>
  <conditionalFormatting sqref="P41:Q41">
    <cfRule type="cellIs" dxfId="51124" priority="3642" stopIfTrue="1" operator="lessThan">
      <formula>0</formula>
    </cfRule>
    <cfRule type="cellIs" dxfId="51123" priority="3643" stopIfTrue="1" operator="greaterThan">
      <formula>0</formula>
    </cfRule>
  </conditionalFormatting>
  <conditionalFormatting sqref="P41:Q41">
    <cfRule type="cellIs" dxfId="51122" priority="3639" stopIfTrue="1" operator="lessThan">
      <formula>0</formula>
    </cfRule>
    <cfRule type="cellIs" dxfId="51121" priority="3640" stopIfTrue="1" operator="greaterThan">
      <formula>0</formula>
    </cfRule>
  </conditionalFormatting>
  <conditionalFormatting sqref="P41:Q41">
    <cfRule type="cellIs" dxfId="51120" priority="3636" stopIfTrue="1" operator="lessThan">
      <formula>0</formula>
    </cfRule>
    <cfRule type="cellIs" dxfId="51119" priority="3637" stopIfTrue="1" operator="greaterThan">
      <formula>0</formula>
    </cfRule>
  </conditionalFormatting>
  <conditionalFormatting sqref="P41:Q41">
    <cfRule type="cellIs" dxfId="51118" priority="3633" stopIfTrue="1" operator="lessThan">
      <formula>0</formula>
    </cfRule>
    <cfRule type="cellIs" dxfId="51117" priority="3634" stopIfTrue="1" operator="greaterThan">
      <formula>0</formula>
    </cfRule>
  </conditionalFormatting>
  <conditionalFormatting sqref="P41:Q41">
    <cfRule type="cellIs" dxfId="51116" priority="3630" stopIfTrue="1" operator="lessThan">
      <formula>0</formula>
    </cfRule>
    <cfRule type="cellIs" dxfId="51115" priority="3631" stopIfTrue="1" operator="greaterThan">
      <formula>0</formula>
    </cfRule>
  </conditionalFormatting>
  <conditionalFormatting sqref="P41:Q41">
    <cfRule type="cellIs" dxfId="51114" priority="3627" stopIfTrue="1" operator="lessThan">
      <formula>0</formula>
    </cfRule>
    <cfRule type="cellIs" dxfId="51113" priority="3628" stopIfTrue="1" operator="greaterThan">
      <formula>0</formula>
    </cfRule>
  </conditionalFormatting>
  <conditionalFormatting sqref="P41:Q41">
    <cfRule type="cellIs" dxfId="51112" priority="3624" stopIfTrue="1" operator="lessThan">
      <formula>0</formula>
    </cfRule>
    <cfRule type="cellIs" dxfId="51111" priority="3625" stopIfTrue="1" operator="greaterThan">
      <formula>0</formula>
    </cfRule>
  </conditionalFormatting>
  <conditionalFormatting sqref="P41:Q41">
    <cfRule type="cellIs" dxfId="51110" priority="3621" stopIfTrue="1" operator="lessThan">
      <formula>0</formula>
    </cfRule>
    <cfRule type="cellIs" dxfId="51109" priority="3622" stopIfTrue="1" operator="greaterThan">
      <formula>0</formula>
    </cfRule>
  </conditionalFormatting>
  <conditionalFormatting sqref="P41:Q41">
    <cfRule type="cellIs" dxfId="51108" priority="3618" stopIfTrue="1" operator="lessThan">
      <formula>0</formula>
    </cfRule>
    <cfRule type="cellIs" dxfId="51107" priority="3619" stopIfTrue="1" operator="greaterThan">
      <formula>0</formula>
    </cfRule>
  </conditionalFormatting>
  <conditionalFormatting sqref="P41:Q41">
    <cfRule type="cellIs" dxfId="51106" priority="3615" stopIfTrue="1" operator="lessThan">
      <formula>0</formula>
    </cfRule>
    <cfRule type="cellIs" dxfId="51105" priority="3616" stopIfTrue="1" operator="greaterThan">
      <formula>0</formula>
    </cfRule>
  </conditionalFormatting>
  <conditionalFormatting sqref="P41:Q41">
    <cfRule type="cellIs" dxfId="51104" priority="3612" stopIfTrue="1" operator="lessThan">
      <formula>0</formula>
    </cfRule>
    <cfRule type="cellIs" dxfId="51103" priority="3613" stopIfTrue="1" operator="greaterThan">
      <formula>0</formula>
    </cfRule>
  </conditionalFormatting>
  <conditionalFormatting sqref="P41:Q41">
    <cfRule type="cellIs" dxfId="51102" priority="3609" stopIfTrue="1" operator="lessThan">
      <formula>0</formula>
    </cfRule>
    <cfRule type="cellIs" dxfId="51101" priority="3610" stopIfTrue="1" operator="greaterThan">
      <formula>0</formula>
    </cfRule>
  </conditionalFormatting>
  <conditionalFormatting sqref="P43:Q43">
    <cfRule type="cellIs" dxfId="51100" priority="3606" stopIfTrue="1" operator="lessThan">
      <formula>0</formula>
    </cfRule>
    <cfRule type="cellIs" dxfId="51099" priority="3607" stopIfTrue="1" operator="greaterThan">
      <formula>0</formula>
    </cfRule>
  </conditionalFormatting>
  <conditionalFormatting sqref="P43:Q43">
    <cfRule type="cellIs" dxfId="51098" priority="3603" stopIfTrue="1" operator="lessThan">
      <formula>0</formula>
    </cfRule>
    <cfRule type="cellIs" dxfId="51097" priority="3604" stopIfTrue="1" operator="greaterThan">
      <formula>0</formula>
    </cfRule>
  </conditionalFormatting>
  <conditionalFormatting sqref="P43:Q43">
    <cfRule type="cellIs" dxfId="51096" priority="3600" stopIfTrue="1" operator="lessThan">
      <formula>0</formula>
    </cfRule>
    <cfRule type="cellIs" dxfId="51095" priority="3601" stopIfTrue="1" operator="greaterThan">
      <formula>0</formula>
    </cfRule>
  </conditionalFormatting>
  <conditionalFormatting sqref="P43:Q43">
    <cfRule type="cellIs" dxfId="51094" priority="3597" stopIfTrue="1" operator="lessThan">
      <formula>0</formula>
    </cfRule>
    <cfRule type="cellIs" dxfId="51093" priority="3598" stopIfTrue="1" operator="greaterThan">
      <formula>0</formula>
    </cfRule>
  </conditionalFormatting>
  <conditionalFormatting sqref="P43:Q43">
    <cfRule type="cellIs" dxfId="51092" priority="3594" stopIfTrue="1" operator="lessThan">
      <formula>0</formula>
    </cfRule>
    <cfRule type="cellIs" dxfId="51091" priority="3595" stopIfTrue="1" operator="greaterThan">
      <formula>0</formula>
    </cfRule>
  </conditionalFormatting>
  <conditionalFormatting sqref="P43:Q43">
    <cfRule type="cellIs" dxfId="51090" priority="3591" stopIfTrue="1" operator="lessThan">
      <formula>0</formula>
    </cfRule>
    <cfRule type="cellIs" dxfId="51089" priority="3592" stopIfTrue="1" operator="greaterThan">
      <formula>0</formula>
    </cfRule>
  </conditionalFormatting>
  <conditionalFormatting sqref="P43:Q43">
    <cfRule type="cellIs" dxfId="51088" priority="3588" stopIfTrue="1" operator="lessThan">
      <formula>0</formula>
    </cfRule>
    <cfRule type="cellIs" dxfId="51087" priority="3589" stopIfTrue="1" operator="greaterThan">
      <formula>0</formula>
    </cfRule>
  </conditionalFormatting>
  <conditionalFormatting sqref="P43:Q43">
    <cfRule type="cellIs" dxfId="51086" priority="3585" stopIfTrue="1" operator="lessThan">
      <formula>0</formula>
    </cfRule>
    <cfRule type="cellIs" dxfId="51085" priority="3586" stopIfTrue="1" operator="greaterThan">
      <formula>0</formula>
    </cfRule>
  </conditionalFormatting>
  <conditionalFormatting sqref="P43:Q43">
    <cfRule type="cellIs" dxfId="51084" priority="3582" stopIfTrue="1" operator="lessThan">
      <formula>0</formula>
    </cfRule>
    <cfRule type="cellIs" dxfId="51083" priority="3583" stopIfTrue="1" operator="greaterThan">
      <formula>0</formula>
    </cfRule>
  </conditionalFormatting>
  <conditionalFormatting sqref="P43:Q43">
    <cfRule type="cellIs" dxfId="51082" priority="3579" stopIfTrue="1" operator="lessThan">
      <formula>0</formula>
    </cfRule>
    <cfRule type="cellIs" dxfId="51081" priority="3580" stopIfTrue="1" operator="greaterThan">
      <formula>0</formula>
    </cfRule>
  </conditionalFormatting>
  <conditionalFormatting sqref="P43:Q43">
    <cfRule type="cellIs" dxfId="51080" priority="3576" stopIfTrue="1" operator="lessThan">
      <formula>0</formula>
    </cfRule>
    <cfRule type="cellIs" dxfId="51079" priority="3577" stopIfTrue="1" operator="greaterThan">
      <formula>0</formula>
    </cfRule>
  </conditionalFormatting>
  <conditionalFormatting sqref="P43:Q43">
    <cfRule type="cellIs" dxfId="51078" priority="3573" stopIfTrue="1" operator="lessThan">
      <formula>0</formula>
    </cfRule>
    <cfRule type="cellIs" dxfId="51077" priority="3574" stopIfTrue="1" operator="greaterThan">
      <formula>0</formula>
    </cfRule>
  </conditionalFormatting>
  <conditionalFormatting sqref="P43:Q43">
    <cfRule type="cellIs" dxfId="51076" priority="3570" stopIfTrue="1" operator="lessThan">
      <formula>0</formula>
    </cfRule>
    <cfRule type="cellIs" dxfId="51075" priority="3571" stopIfTrue="1" operator="greaterThan">
      <formula>0</formula>
    </cfRule>
  </conditionalFormatting>
  <conditionalFormatting sqref="P43:Q43">
    <cfRule type="cellIs" dxfId="51074" priority="3567" stopIfTrue="1" operator="lessThan">
      <formula>0</formula>
    </cfRule>
    <cfRule type="cellIs" dxfId="51073" priority="3568" stopIfTrue="1" operator="greaterThan">
      <formula>0</formula>
    </cfRule>
  </conditionalFormatting>
  <conditionalFormatting sqref="P43:Q43">
    <cfRule type="cellIs" dxfId="51072" priority="3564" stopIfTrue="1" operator="lessThan">
      <formula>0</formula>
    </cfRule>
    <cfRule type="cellIs" dxfId="51071" priority="3565" stopIfTrue="1" operator="greaterThan">
      <formula>0</formula>
    </cfRule>
  </conditionalFormatting>
  <conditionalFormatting sqref="P43:Q43">
    <cfRule type="cellIs" dxfId="51070" priority="3561" stopIfTrue="1" operator="lessThan">
      <formula>0</formula>
    </cfRule>
    <cfRule type="cellIs" dxfId="51069" priority="3562" stopIfTrue="1" operator="greaterThan">
      <formula>0</formula>
    </cfRule>
  </conditionalFormatting>
  <conditionalFormatting sqref="P43:Q43">
    <cfRule type="cellIs" dxfId="51068" priority="3558" stopIfTrue="1" operator="lessThan">
      <formula>0</formula>
    </cfRule>
    <cfRule type="cellIs" dxfId="51067" priority="3559" stopIfTrue="1" operator="greaterThan">
      <formula>0</formula>
    </cfRule>
  </conditionalFormatting>
  <conditionalFormatting sqref="P43:Q43">
    <cfRule type="cellIs" dxfId="51066" priority="3555" stopIfTrue="1" operator="lessThan">
      <formula>0</formula>
    </cfRule>
    <cfRule type="cellIs" dxfId="51065" priority="3556" stopIfTrue="1" operator="greaterThan">
      <formula>0</formula>
    </cfRule>
  </conditionalFormatting>
  <conditionalFormatting sqref="P43:Q43">
    <cfRule type="cellIs" dxfId="51064" priority="3552" stopIfTrue="1" operator="lessThan">
      <formula>0</formula>
    </cfRule>
    <cfRule type="cellIs" dxfId="51063" priority="3553" stopIfTrue="1" operator="greaterThan">
      <formula>0</formula>
    </cfRule>
  </conditionalFormatting>
  <conditionalFormatting sqref="P43:Q43">
    <cfRule type="cellIs" dxfId="51062" priority="3549" stopIfTrue="1" operator="lessThan">
      <formula>0</formula>
    </cfRule>
    <cfRule type="cellIs" dxfId="51061" priority="3550" stopIfTrue="1" operator="greaterThan">
      <formula>0</formula>
    </cfRule>
  </conditionalFormatting>
  <conditionalFormatting sqref="P45:Q45">
    <cfRule type="cellIs" dxfId="51060" priority="3546" stopIfTrue="1" operator="lessThan">
      <formula>0</formula>
    </cfRule>
    <cfRule type="cellIs" dxfId="51059" priority="3547" stopIfTrue="1" operator="greaterThan">
      <formula>0</formula>
    </cfRule>
  </conditionalFormatting>
  <conditionalFormatting sqref="P45:Q45">
    <cfRule type="cellIs" dxfId="51058" priority="3543" stopIfTrue="1" operator="lessThan">
      <formula>0</formula>
    </cfRule>
    <cfRule type="cellIs" dxfId="51057" priority="3544" stopIfTrue="1" operator="greaterThan">
      <formula>0</formula>
    </cfRule>
  </conditionalFormatting>
  <conditionalFormatting sqref="P45:Q45">
    <cfRule type="cellIs" dxfId="51056" priority="3540" stopIfTrue="1" operator="lessThan">
      <formula>0</formula>
    </cfRule>
    <cfRule type="cellIs" dxfId="51055" priority="3541" stopIfTrue="1" operator="greaterThan">
      <formula>0</formula>
    </cfRule>
  </conditionalFormatting>
  <conditionalFormatting sqref="P45:Q45">
    <cfRule type="cellIs" dxfId="51054" priority="3537" stopIfTrue="1" operator="lessThan">
      <formula>0</formula>
    </cfRule>
    <cfRule type="cellIs" dxfId="51053" priority="3538" stopIfTrue="1" operator="greaterThan">
      <formula>0</formula>
    </cfRule>
  </conditionalFormatting>
  <conditionalFormatting sqref="P45:Q45">
    <cfRule type="cellIs" dxfId="51052" priority="3534" stopIfTrue="1" operator="lessThan">
      <formula>0</formula>
    </cfRule>
    <cfRule type="cellIs" dxfId="51051" priority="3535" stopIfTrue="1" operator="greaterThan">
      <formula>0</formula>
    </cfRule>
  </conditionalFormatting>
  <conditionalFormatting sqref="P45:Q45">
    <cfRule type="cellIs" dxfId="51050" priority="3531" stopIfTrue="1" operator="lessThan">
      <formula>0</formula>
    </cfRule>
    <cfRule type="cellIs" dxfId="51049" priority="3532" stopIfTrue="1" operator="greaterThan">
      <formula>0</formula>
    </cfRule>
  </conditionalFormatting>
  <conditionalFormatting sqref="P45:Q45">
    <cfRule type="cellIs" dxfId="51048" priority="3528" stopIfTrue="1" operator="lessThan">
      <formula>0</formula>
    </cfRule>
    <cfRule type="cellIs" dxfId="51047" priority="3529" stopIfTrue="1" operator="greaterThan">
      <formula>0</formula>
    </cfRule>
  </conditionalFormatting>
  <conditionalFormatting sqref="P45:Q45">
    <cfRule type="cellIs" dxfId="51046" priority="3525" stopIfTrue="1" operator="lessThan">
      <formula>0</formula>
    </cfRule>
    <cfRule type="cellIs" dxfId="51045" priority="3526" stopIfTrue="1" operator="greaterThan">
      <formula>0</formula>
    </cfRule>
  </conditionalFormatting>
  <conditionalFormatting sqref="P45:Q45">
    <cfRule type="cellIs" dxfId="51044" priority="3522" stopIfTrue="1" operator="lessThan">
      <formula>0</formula>
    </cfRule>
    <cfRule type="cellIs" dxfId="51043" priority="3523" stopIfTrue="1" operator="greaterThan">
      <formula>0</formula>
    </cfRule>
  </conditionalFormatting>
  <conditionalFormatting sqref="P45:Q45">
    <cfRule type="cellIs" dxfId="51042" priority="3519" stopIfTrue="1" operator="lessThan">
      <formula>0</formula>
    </cfRule>
    <cfRule type="cellIs" dxfId="51041" priority="3520" stopIfTrue="1" operator="greaterThan">
      <formula>0</formula>
    </cfRule>
  </conditionalFormatting>
  <conditionalFormatting sqref="P45:Q45">
    <cfRule type="cellIs" dxfId="51040" priority="3516" stopIfTrue="1" operator="lessThan">
      <formula>0</formula>
    </cfRule>
    <cfRule type="cellIs" dxfId="51039" priority="3517" stopIfTrue="1" operator="greaterThan">
      <formula>0</formula>
    </cfRule>
  </conditionalFormatting>
  <conditionalFormatting sqref="P45:Q45">
    <cfRule type="cellIs" dxfId="51038" priority="3513" stopIfTrue="1" operator="lessThan">
      <formula>0</formula>
    </cfRule>
    <cfRule type="cellIs" dxfId="51037" priority="3514" stopIfTrue="1" operator="greaterThan">
      <formula>0</formula>
    </cfRule>
  </conditionalFormatting>
  <conditionalFormatting sqref="P45:Q45">
    <cfRule type="cellIs" dxfId="51036" priority="3510" stopIfTrue="1" operator="lessThan">
      <formula>0</formula>
    </cfRule>
    <cfRule type="cellIs" dxfId="51035" priority="3511" stopIfTrue="1" operator="greaterThan">
      <formula>0</formula>
    </cfRule>
  </conditionalFormatting>
  <conditionalFormatting sqref="P45:Q45">
    <cfRule type="cellIs" dxfId="51034" priority="3507" stopIfTrue="1" operator="lessThan">
      <formula>0</formula>
    </cfRule>
    <cfRule type="cellIs" dxfId="51033" priority="3508" stopIfTrue="1" operator="greaterThan">
      <formula>0</formula>
    </cfRule>
  </conditionalFormatting>
  <conditionalFormatting sqref="P45:Q45">
    <cfRule type="cellIs" dxfId="51032" priority="3504" stopIfTrue="1" operator="lessThan">
      <formula>0</formula>
    </cfRule>
    <cfRule type="cellIs" dxfId="51031" priority="3505" stopIfTrue="1" operator="greaterThan">
      <formula>0</formula>
    </cfRule>
  </conditionalFormatting>
  <conditionalFormatting sqref="P45:Q45">
    <cfRule type="cellIs" dxfId="51030" priority="3501" stopIfTrue="1" operator="lessThan">
      <formula>0</formula>
    </cfRule>
    <cfRule type="cellIs" dxfId="51029" priority="3502" stopIfTrue="1" operator="greaterThan">
      <formula>0</formula>
    </cfRule>
  </conditionalFormatting>
  <conditionalFormatting sqref="P45:Q45">
    <cfRule type="cellIs" dxfId="51028" priority="3498" stopIfTrue="1" operator="lessThan">
      <formula>0</formula>
    </cfRule>
    <cfRule type="cellIs" dxfId="51027" priority="3499" stopIfTrue="1" operator="greaterThan">
      <formula>0</formula>
    </cfRule>
  </conditionalFormatting>
  <conditionalFormatting sqref="P45:Q45">
    <cfRule type="cellIs" dxfId="51026" priority="3495" stopIfTrue="1" operator="lessThan">
      <formula>0</formula>
    </cfRule>
    <cfRule type="cellIs" dxfId="51025" priority="3496" stopIfTrue="1" operator="greaterThan">
      <formula>0</formula>
    </cfRule>
  </conditionalFormatting>
  <conditionalFormatting sqref="P45:Q45">
    <cfRule type="cellIs" dxfId="51024" priority="3492" stopIfTrue="1" operator="lessThan">
      <formula>0</formula>
    </cfRule>
    <cfRule type="cellIs" dxfId="51023" priority="3493" stopIfTrue="1" operator="greaterThan">
      <formula>0</formula>
    </cfRule>
  </conditionalFormatting>
  <conditionalFormatting sqref="P45:Q45">
    <cfRule type="cellIs" dxfId="51022" priority="3489" stopIfTrue="1" operator="lessThan">
      <formula>0</formula>
    </cfRule>
    <cfRule type="cellIs" dxfId="51021" priority="3490" stopIfTrue="1" operator="greaterThan">
      <formula>0</formula>
    </cfRule>
  </conditionalFormatting>
  <conditionalFormatting sqref="P47:Q47">
    <cfRule type="cellIs" dxfId="51020" priority="3486" stopIfTrue="1" operator="lessThan">
      <formula>0</formula>
    </cfRule>
    <cfRule type="cellIs" dxfId="51019" priority="3487" stopIfTrue="1" operator="greaterThan">
      <formula>0</formula>
    </cfRule>
  </conditionalFormatting>
  <conditionalFormatting sqref="P47:Q47">
    <cfRule type="cellIs" dxfId="51018" priority="3483" stopIfTrue="1" operator="lessThan">
      <formula>0</formula>
    </cfRule>
    <cfRule type="cellIs" dxfId="51017" priority="3484" stopIfTrue="1" operator="greaterThan">
      <formula>0</formula>
    </cfRule>
  </conditionalFormatting>
  <conditionalFormatting sqref="P47:Q47">
    <cfRule type="cellIs" dxfId="51016" priority="3480" stopIfTrue="1" operator="lessThan">
      <formula>0</formula>
    </cfRule>
    <cfRule type="cellIs" dxfId="51015" priority="3481" stopIfTrue="1" operator="greaterThan">
      <formula>0</formula>
    </cfRule>
  </conditionalFormatting>
  <conditionalFormatting sqref="P47:Q47">
    <cfRule type="cellIs" dxfId="51014" priority="3477" stopIfTrue="1" operator="lessThan">
      <formula>0</formula>
    </cfRule>
    <cfRule type="cellIs" dxfId="51013" priority="3478" stopIfTrue="1" operator="greaterThan">
      <formula>0</formula>
    </cfRule>
  </conditionalFormatting>
  <conditionalFormatting sqref="P47:Q47">
    <cfRule type="cellIs" dxfId="51012" priority="3474" stopIfTrue="1" operator="lessThan">
      <formula>0</formula>
    </cfRule>
    <cfRule type="cellIs" dxfId="51011" priority="3475" stopIfTrue="1" operator="greaterThan">
      <formula>0</formula>
    </cfRule>
  </conditionalFormatting>
  <conditionalFormatting sqref="P47:Q47">
    <cfRule type="cellIs" dxfId="51010" priority="3471" stopIfTrue="1" operator="lessThan">
      <formula>0</formula>
    </cfRule>
    <cfRule type="cellIs" dxfId="51009" priority="3472" stopIfTrue="1" operator="greaterThan">
      <formula>0</formula>
    </cfRule>
  </conditionalFormatting>
  <conditionalFormatting sqref="P47:Q47">
    <cfRule type="cellIs" dxfId="51008" priority="3468" stopIfTrue="1" operator="lessThan">
      <formula>0</formula>
    </cfRule>
    <cfRule type="cellIs" dxfId="51007" priority="3469" stopIfTrue="1" operator="greaterThan">
      <formula>0</formula>
    </cfRule>
  </conditionalFormatting>
  <conditionalFormatting sqref="P47:Q47">
    <cfRule type="cellIs" dxfId="51006" priority="3465" stopIfTrue="1" operator="lessThan">
      <formula>0</formula>
    </cfRule>
    <cfRule type="cellIs" dxfId="51005" priority="3466" stopIfTrue="1" operator="greaterThan">
      <formula>0</formula>
    </cfRule>
  </conditionalFormatting>
  <conditionalFormatting sqref="P47:Q47">
    <cfRule type="cellIs" dxfId="51004" priority="3462" stopIfTrue="1" operator="lessThan">
      <formula>0</formula>
    </cfRule>
    <cfRule type="cellIs" dxfId="51003" priority="3463" stopIfTrue="1" operator="greaterThan">
      <formula>0</formula>
    </cfRule>
  </conditionalFormatting>
  <conditionalFormatting sqref="P47:Q47">
    <cfRule type="cellIs" dxfId="51002" priority="3459" stopIfTrue="1" operator="lessThan">
      <formula>0</formula>
    </cfRule>
    <cfRule type="cellIs" dxfId="51001" priority="3460" stopIfTrue="1" operator="greaterThan">
      <formula>0</formula>
    </cfRule>
  </conditionalFormatting>
  <conditionalFormatting sqref="P47:Q47">
    <cfRule type="cellIs" dxfId="51000" priority="3456" stopIfTrue="1" operator="lessThan">
      <formula>0</formula>
    </cfRule>
    <cfRule type="cellIs" dxfId="50999" priority="3457" stopIfTrue="1" operator="greaterThan">
      <formula>0</formula>
    </cfRule>
  </conditionalFormatting>
  <conditionalFormatting sqref="P47:Q47">
    <cfRule type="cellIs" dxfId="50998" priority="3453" stopIfTrue="1" operator="lessThan">
      <formula>0</formula>
    </cfRule>
    <cfRule type="cellIs" dxfId="50997" priority="3454" stopIfTrue="1" operator="greaterThan">
      <formula>0</formula>
    </cfRule>
  </conditionalFormatting>
  <conditionalFormatting sqref="P47:Q47">
    <cfRule type="cellIs" dxfId="50996" priority="3450" stopIfTrue="1" operator="lessThan">
      <formula>0</formula>
    </cfRule>
    <cfRule type="cellIs" dxfId="50995" priority="3451" stopIfTrue="1" operator="greaterThan">
      <formula>0</formula>
    </cfRule>
  </conditionalFormatting>
  <conditionalFormatting sqref="P47:Q47">
    <cfRule type="cellIs" dxfId="50994" priority="3447" stopIfTrue="1" operator="lessThan">
      <formula>0</formula>
    </cfRule>
    <cfRule type="cellIs" dxfId="50993" priority="3448" stopIfTrue="1" operator="greaterThan">
      <formula>0</formula>
    </cfRule>
  </conditionalFormatting>
  <conditionalFormatting sqref="P47:Q47">
    <cfRule type="cellIs" dxfId="50992" priority="3444" stopIfTrue="1" operator="lessThan">
      <formula>0</formula>
    </cfRule>
    <cfRule type="cellIs" dxfId="50991" priority="3445" stopIfTrue="1" operator="greaterThan">
      <formula>0</formula>
    </cfRule>
  </conditionalFormatting>
  <conditionalFormatting sqref="P47:Q47">
    <cfRule type="cellIs" dxfId="50990" priority="3441" stopIfTrue="1" operator="lessThan">
      <formula>0</formula>
    </cfRule>
    <cfRule type="cellIs" dxfId="50989" priority="3442" stopIfTrue="1" operator="greaterThan">
      <formula>0</formula>
    </cfRule>
  </conditionalFormatting>
  <conditionalFormatting sqref="P47:Q47">
    <cfRule type="cellIs" dxfId="50988" priority="3438" stopIfTrue="1" operator="lessThan">
      <formula>0</formula>
    </cfRule>
    <cfRule type="cellIs" dxfId="50987" priority="3439" stopIfTrue="1" operator="greaterThan">
      <formula>0</formula>
    </cfRule>
  </conditionalFormatting>
  <conditionalFormatting sqref="P47:Q47">
    <cfRule type="cellIs" dxfId="50986" priority="3435" stopIfTrue="1" operator="lessThan">
      <formula>0</formula>
    </cfRule>
    <cfRule type="cellIs" dxfId="50985" priority="3436" stopIfTrue="1" operator="greaterThan">
      <formula>0</formula>
    </cfRule>
  </conditionalFormatting>
  <conditionalFormatting sqref="P47:Q47">
    <cfRule type="cellIs" dxfId="50984" priority="3432" stopIfTrue="1" operator="lessThan">
      <formula>0</formula>
    </cfRule>
    <cfRule type="cellIs" dxfId="50983" priority="3433" stopIfTrue="1" operator="greaterThan">
      <formula>0</formula>
    </cfRule>
  </conditionalFormatting>
  <conditionalFormatting sqref="P47:Q47">
    <cfRule type="cellIs" dxfId="50982" priority="3429" stopIfTrue="1" operator="lessThan">
      <formula>0</formula>
    </cfRule>
    <cfRule type="cellIs" dxfId="50981" priority="3430" stopIfTrue="1" operator="greaterThan">
      <formula>0</formula>
    </cfRule>
  </conditionalFormatting>
  <conditionalFormatting sqref="P49:Q49">
    <cfRule type="cellIs" dxfId="50980" priority="3426" stopIfTrue="1" operator="lessThan">
      <formula>0</formula>
    </cfRule>
    <cfRule type="cellIs" dxfId="50979" priority="3427" stopIfTrue="1" operator="greaterThan">
      <formula>0</formula>
    </cfRule>
  </conditionalFormatting>
  <conditionalFormatting sqref="P49:Q49">
    <cfRule type="cellIs" dxfId="50978" priority="3423" stopIfTrue="1" operator="lessThan">
      <formula>0</formula>
    </cfRule>
    <cfRule type="cellIs" dxfId="50977" priority="3424" stopIfTrue="1" operator="greaterThan">
      <formula>0</formula>
    </cfRule>
  </conditionalFormatting>
  <conditionalFormatting sqref="P49:Q49">
    <cfRule type="cellIs" dxfId="50976" priority="3420" stopIfTrue="1" operator="lessThan">
      <formula>0</formula>
    </cfRule>
    <cfRule type="cellIs" dxfId="50975" priority="3421" stopIfTrue="1" operator="greaterThan">
      <formula>0</formula>
    </cfRule>
  </conditionalFormatting>
  <conditionalFormatting sqref="P49:Q49">
    <cfRule type="cellIs" dxfId="50974" priority="3417" stopIfTrue="1" operator="lessThan">
      <formula>0</formula>
    </cfRule>
    <cfRule type="cellIs" dxfId="50973" priority="3418" stopIfTrue="1" operator="greaterThan">
      <formula>0</formula>
    </cfRule>
  </conditionalFormatting>
  <conditionalFormatting sqref="P49:Q49">
    <cfRule type="cellIs" dxfId="50972" priority="3414" stopIfTrue="1" operator="lessThan">
      <formula>0</formula>
    </cfRule>
    <cfRule type="cellIs" dxfId="50971" priority="3415" stopIfTrue="1" operator="greaterThan">
      <formula>0</formula>
    </cfRule>
  </conditionalFormatting>
  <conditionalFormatting sqref="P49:Q49">
    <cfRule type="cellIs" dxfId="50970" priority="3411" stopIfTrue="1" operator="lessThan">
      <formula>0</formula>
    </cfRule>
    <cfRule type="cellIs" dxfId="50969" priority="3412" stopIfTrue="1" operator="greaterThan">
      <formula>0</formula>
    </cfRule>
  </conditionalFormatting>
  <conditionalFormatting sqref="P49:Q49">
    <cfRule type="cellIs" dxfId="50968" priority="3408" stopIfTrue="1" operator="lessThan">
      <formula>0</formula>
    </cfRule>
    <cfRule type="cellIs" dxfId="50967" priority="3409" stopIfTrue="1" operator="greaterThan">
      <formula>0</formula>
    </cfRule>
  </conditionalFormatting>
  <conditionalFormatting sqref="P49:Q49">
    <cfRule type="cellIs" dxfId="50966" priority="3405" stopIfTrue="1" operator="lessThan">
      <formula>0</formula>
    </cfRule>
    <cfRule type="cellIs" dxfId="50965" priority="3406" stopIfTrue="1" operator="greaterThan">
      <formula>0</formula>
    </cfRule>
  </conditionalFormatting>
  <conditionalFormatting sqref="P49:Q49">
    <cfRule type="cellIs" dxfId="50964" priority="3402" stopIfTrue="1" operator="lessThan">
      <formula>0</formula>
    </cfRule>
    <cfRule type="cellIs" dxfId="50963" priority="3403" stopIfTrue="1" operator="greaterThan">
      <formula>0</formula>
    </cfRule>
  </conditionalFormatting>
  <conditionalFormatting sqref="P49:Q49">
    <cfRule type="cellIs" dxfId="50962" priority="3399" stopIfTrue="1" operator="lessThan">
      <formula>0</formula>
    </cfRule>
    <cfRule type="cellIs" dxfId="50961" priority="3400" stopIfTrue="1" operator="greaterThan">
      <formula>0</formula>
    </cfRule>
  </conditionalFormatting>
  <conditionalFormatting sqref="P49:Q49">
    <cfRule type="cellIs" dxfId="50960" priority="3396" stopIfTrue="1" operator="lessThan">
      <formula>0</formula>
    </cfRule>
    <cfRule type="cellIs" dxfId="50959" priority="3397" stopIfTrue="1" operator="greaterThan">
      <formula>0</formula>
    </cfRule>
  </conditionalFormatting>
  <conditionalFormatting sqref="P49:Q49">
    <cfRule type="cellIs" dxfId="50958" priority="3393" stopIfTrue="1" operator="lessThan">
      <formula>0</formula>
    </cfRule>
    <cfRule type="cellIs" dxfId="50957" priority="3394" stopIfTrue="1" operator="greaterThan">
      <formula>0</formula>
    </cfRule>
  </conditionalFormatting>
  <conditionalFormatting sqref="P49:Q49">
    <cfRule type="cellIs" dxfId="50956" priority="3390" stopIfTrue="1" operator="lessThan">
      <formula>0</formula>
    </cfRule>
    <cfRule type="cellIs" dxfId="50955" priority="3391" stopIfTrue="1" operator="greaterThan">
      <formula>0</formula>
    </cfRule>
  </conditionalFormatting>
  <conditionalFormatting sqref="P49:Q49">
    <cfRule type="cellIs" dxfId="50954" priority="3387" stopIfTrue="1" operator="lessThan">
      <formula>0</formula>
    </cfRule>
    <cfRule type="cellIs" dxfId="50953" priority="3388" stopIfTrue="1" operator="greaterThan">
      <formula>0</formula>
    </cfRule>
  </conditionalFormatting>
  <conditionalFormatting sqref="P49:Q49">
    <cfRule type="cellIs" dxfId="50952" priority="3384" stopIfTrue="1" operator="lessThan">
      <formula>0</formula>
    </cfRule>
    <cfRule type="cellIs" dxfId="50951" priority="3385" stopIfTrue="1" operator="greaterThan">
      <formula>0</formula>
    </cfRule>
  </conditionalFormatting>
  <conditionalFormatting sqref="P49:Q49">
    <cfRule type="cellIs" dxfId="50950" priority="3381" stopIfTrue="1" operator="lessThan">
      <formula>0</formula>
    </cfRule>
    <cfRule type="cellIs" dxfId="50949" priority="3382" stopIfTrue="1" operator="greaterThan">
      <formula>0</formula>
    </cfRule>
  </conditionalFormatting>
  <conditionalFormatting sqref="P49:Q49">
    <cfRule type="cellIs" dxfId="50948" priority="3378" stopIfTrue="1" operator="lessThan">
      <formula>0</formula>
    </cfRule>
    <cfRule type="cellIs" dxfId="50947" priority="3379" stopIfTrue="1" operator="greaterThan">
      <formula>0</formula>
    </cfRule>
  </conditionalFormatting>
  <conditionalFormatting sqref="P49:Q49">
    <cfRule type="cellIs" dxfId="50946" priority="3375" stopIfTrue="1" operator="lessThan">
      <formula>0</formula>
    </cfRule>
    <cfRule type="cellIs" dxfId="50945" priority="3376" stopIfTrue="1" operator="greaterThan">
      <formula>0</formula>
    </cfRule>
  </conditionalFormatting>
  <conditionalFormatting sqref="P49:Q49">
    <cfRule type="cellIs" dxfId="50944" priority="3372" stopIfTrue="1" operator="lessThan">
      <formula>0</formula>
    </cfRule>
    <cfRule type="cellIs" dxfId="50943" priority="3373" stopIfTrue="1" operator="greaterThan">
      <formula>0</formula>
    </cfRule>
  </conditionalFormatting>
  <conditionalFormatting sqref="P49:Q49">
    <cfRule type="cellIs" dxfId="50942" priority="3369" stopIfTrue="1" operator="lessThan">
      <formula>0</formula>
    </cfRule>
    <cfRule type="cellIs" dxfId="50941" priority="3370" stopIfTrue="1" operator="greaterThan">
      <formula>0</formula>
    </cfRule>
  </conditionalFormatting>
  <conditionalFormatting sqref="P51:Q51">
    <cfRule type="cellIs" dxfId="50940" priority="3366" stopIfTrue="1" operator="lessThan">
      <formula>0</formula>
    </cfRule>
    <cfRule type="cellIs" dxfId="50939" priority="3367" stopIfTrue="1" operator="greaterThan">
      <formula>0</formula>
    </cfRule>
  </conditionalFormatting>
  <conditionalFormatting sqref="P51:Q51">
    <cfRule type="cellIs" dxfId="50938" priority="3363" stopIfTrue="1" operator="lessThan">
      <formula>0</formula>
    </cfRule>
    <cfRule type="cellIs" dxfId="50937" priority="3364" stopIfTrue="1" operator="greaterThan">
      <formula>0</formula>
    </cfRule>
  </conditionalFormatting>
  <conditionalFormatting sqref="P51:Q51">
    <cfRule type="cellIs" dxfId="50936" priority="3360" stopIfTrue="1" operator="lessThan">
      <formula>0</formula>
    </cfRule>
    <cfRule type="cellIs" dxfId="50935" priority="3361" stopIfTrue="1" operator="greaterThan">
      <formula>0</formula>
    </cfRule>
  </conditionalFormatting>
  <conditionalFormatting sqref="P51:Q51">
    <cfRule type="cellIs" dxfId="50934" priority="3357" stopIfTrue="1" operator="lessThan">
      <formula>0</formula>
    </cfRule>
    <cfRule type="cellIs" dxfId="50933" priority="3358" stopIfTrue="1" operator="greaterThan">
      <formula>0</formula>
    </cfRule>
  </conditionalFormatting>
  <conditionalFormatting sqref="P51:Q51">
    <cfRule type="cellIs" dxfId="50932" priority="3354" stopIfTrue="1" operator="lessThan">
      <formula>0</formula>
    </cfRule>
    <cfRule type="cellIs" dxfId="50931" priority="3355" stopIfTrue="1" operator="greaterThan">
      <formula>0</formula>
    </cfRule>
  </conditionalFormatting>
  <conditionalFormatting sqref="P51:Q51">
    <cfRule type="cellIs" dxfId="50930" priority="3351" stopIfTrue="1" operator="lessThan">
      <formula>0</formula>
    </cfRule>
    <cfRule type="cellIs" dxfId="50929" priority="3352" stopIfTrue="1" operator="greaterThan">
      <formula>0</formula>
    </cfRule>
  </conditionalFormatting>
  <conditionalFormatting sqref="P51:Q51">
    <cfRule type="cellIs" dxfId="50928" priority="3348" stopIfTrue="1" operator="lessThan">
      <formula>0</formula>
    </cfRule>
    <cfRule type="cellIs" dxfId="50927" priority="3349" stopIfTrue="1" operator="greaterThan">
      <formula>0</formula>
    </cfRule>
  </conditionalFormatting>
  <conditionalFormatting sqref="P51:Q51">
    <cfRule type="cellIs" dxfId="50926" priority="3345" stopIfTrue="1" operator="lessThan">
      <formula>0</formula>
    </cfRule>
    <cfRule type="cellIs" dxfId="50925" priority="3346" stopIfTrue="1" operator="greaterThan">
      <formula>0</formula>
    </cfRule>
  </conditionalFormatting>
  <conditionalFormatting sqref="P51:Q51">
    <cfRule type="cellIs" dxfId="50924" priority="3342" stopIfTrue="1" operator="lessThan">
      <formula>0</formula>
    </cfRule>
    <cfRule type="cellIs" dxfId="50923" priority="3343" stopIfTrue="1" operator="greaterThan">
      <formula>0</formula>
    </cfRule>
  </conditionalFormatting>
  <conditionalFormatting sqref="P51:Q51">
    <cfRule type="cellIs" dxfId="50922" priority="3339" stopIfTrue="1" operator="lessThan">
      <formula>0</formula>
    </cfRule>
    <cfRule type="cellIs" dxfId="50921" priority="3340" stopIfTrue="1" operator="greaterThan">
      <formula>0</formula>
    </cfRule>
  </conditionalFormatting>
  <conditionalFormatting sqref="P51:Q51">
    <cfRule type="cellIs" dxfId="50920" priority="3336" stopIfTrue="1" operator="lessThan">
      <formula>0</formula>
    </cfRule>
    <cfRule type="cellIs" dxfId="50919" priority="3337" stopIfTrue="1" operator="greaterThan">
      <formula>0</formula>
    </cfRule>
  </conditionalFormatting>
  <conditionalFormatting sqref="P51:Q51">
    <cfRule type="cellIs" dxfId="50918" priority="3333" stopIfTrue="1" operator="lessThan">
      <formula>0</formula>
    </cfRule>
    <cfRule type="cellIs" dxfId="50917" priority="3334" stopIfTrue="1" operator="greaterThan">
      <formula>0</formula>
    </cfRule>
  </conditionalFormatting>
  <conditionalFormatting sqref="P51:Q51">
    <cfRule type="cellIs" dxfId="50916" priority="3330" stopIfTrue="1" operator="lessThan">
      <formula>0</formula>
    </cfRule>
    <cfRule type="cellIs" dxfId="50915" priority="3331" stopIfTrue="1" operator="greaterThan">
      <formula>0</formula>
    </cfRule>
  </conditionalFormatting>
  <conditionalFormatting sqref="P51:Q51">
    <cfRule type="cellIs" dxfId="50914" priority="3327" stopIfTrue="1" operator="lessThan">
      <formula>0</formula>
    </cfRule>
    <cfRule type="cellIs" dxfId="50913" priority="3328" stopIfTrue="1" operator="greaterThan">
      <formula>0</formula>
    </cfRule>
  </conditionalFormatting>
  <conditionalFormatting sqref="P51:Q51">
    <cfRule type="cellIs" dxfId="50912" priority="3324" stopIfTrue="1" operator="lessThan">
      <formula>0</formula>
    </cfRule>
    <cfRule type="cellIs" dxfId="50911" priority="3325" stopIfTrue="1" operator="greaterThan">
      <formula>0</formula>
    </cfRule>
  </conditionalFormatting>
  <conditionalFormatting sqref="P51:Q51">
    <cfRule type="cellIs" dxfId="50910" priority="3321" stopIfTrue="1" operator="lessThan">
      <formula>0</formula>
    </cfRule>
    <cfRule type="cellIs" dxfId="50909" priority="3322" stopIfTrue="1" operator="greaterThan">
      <formula>0</formula>
    </cfRule>
  </conditionalFormatting>
  <conditionalFormatting sqref="P51:Q51">
    <cfRule type="cellIs" dxfId="50908" priority="3318" stopIfTrue="1" operator="lessThan">
      <formula>0</formula>
    </cfRule>
    <cfRule type="cellIs" dxfId="50907" priority="3319" stopIfTrue="1" operator="greaterThan">
      <formula>0</formula>
    </cfRule>
  </conditionalFormatting>
  <conditionalFormatting sqref="P51:Q51">
    <cfRule type="cellIs" dxfId="50906" priority="3315" stopIfTrue="1" operator="lessThan">
      <formula>0</formula>
    </cfRule>
    <cfRule type="cellIs" dxfId="50905" priority="3316" stopIfTrue="1" operator="greaterThan">
      <formula>0</formula>
    </cfRule>
  </conditionalFormatting>
  <conditionalFormatting sqref="P51:Q51">
    <cfRule type="cellIs" dxfId="50904" priority="3312" stopIfTrue="1" operator="lessThan">
      <formula>0</formula>
    </cfRule>
    <cfRule type="cellIs" dxfId="50903" priority="3313" stopIfTrue="1" operator="greaterThan">
      <formula>0</formula>
    </cfRule>
  </conditionalFormatting>
  <conditionalFormatting sqref="P51:Q51">
    <cfRule type="cellIs" dxfId="50902" priority="3309" stopIfTrue="1" operator="lessThan">
      <formula>0</formula>
    </cfRule>
    <cfRule type="cellIs" dxfId="50901" priority="3310" stopIfTrue="1" operator="greaterThan">
      <formula>0</formula>
    </cfRule>
  </conditionalFormatting>
  <conditionalFormatting sqref="P53:Q53">
    <cfRule type="cellIs" dxfId="50900" priority="3306" stopIfTrue="1" operator="lessThan">
      <formula>0</formula>
    </cfRule>
    <cfRule type="cellIs" dxfId="50899" priority="3307" stopIfTrue="1" operator="greaterThan">
      <formula>0</formula>
    </cfRule>
  </conditionalFormatting>
  <conditionalFormatting sqref="P53:Q53">
    <cfRule type="cellIs" dxfId="50898" priority="3303" stopIfTrue="1" operator="lessThan">
      <formula>0</formula>
    </cfRule>
    <cfRule type="cellIs" dxfId="50897" priority="3304" stopIfTrue="1" operator="greaterThan">
      <formula>0</formula>
    </cfRule>
  </conditionalFormatting>
  <conditionalFormatting sqref="P53:Q53">
    <cfRule type="cellIs" dxfId="50896" priority="3300" stopIfTrue="1" operator="lessThan">
      <formula>0</formula>
    </cfRule>
    <cfRule type="cellIs" dxfId="50895" priority="3301" stopIfTrue="1" operator="greaterThan">
      <formula>0</formula>
    </cfRule>
  </conditionalFormatting>
  <conditionalFormatting sqref="P53:Q53">
    <cfRule type="cellIs" dxfId="50894" priority="3297" stopIfTrue="1" operator="lessThan">
      <formula>0</formula>
    </cfRule>
    <cfRule type="cellIs" dxfId="50893" priority="3298" stopIfTrue="1" operator="greaterThan">
      <formula>0</formula>
    </cfRule>
  </conditionalFormatting>
  <conditionalFormatting sqref="P53:Q53">
    <cfRule type="cellIs" dxfId="50892" priority="3294" stopIfTrue="1" operator="lessThan">
      <formula>0</formula>
    </cfRule>
    <cfRule type="cellIs" dxfId="50891" priority="3295" stopIfTrue="1" operator="greaterThan">
      <formula>0</formula>
    </cfRule>
  </conditionalFormatting>
  <conditionalFormatting sqref="P53:Q53">
    <cfRule type="cellIs" dxfId="50890" priority="3291" stopIfTrue="1" operator="lessThan">
      <formula>0</formula>
    </cfRule>
    <cfRule type="cellIs" dxfId="50889" priority="3292" stopIfTrue="1" operator="greaterThan">
      <formula>0</formula>
    </cfRule>
  </conditionalFormatting>
  <conditionalFormatting sqref="P53:Q53">
    <cfRule type="cellIs" dxfId="50888" priority="3288" stopIfTrue="1" operator="lessThan">
      <formula>0</formula>
    </cfRule>
    <cfRule type="cellIs" dxfId="50887" priority="3289" stopIfTrue="1" operator="greaterThan">
      <formula>0</formula>
    </cfRule>
  </conditionalFormatting>
  <conditionalFormatting sqref="P53:Q53">
    <cfRule type="cellIs" dxfId="50886" priority="3285" stopIfTrue="1" operator="lessThan">
      <formula>0</formula>
    </cfRule>
    <cfRule type="cellIs" dxfId="50885" priority="3286" stopIfTrue="1" operator="greaterThan">
      <formula>0</formula>
    </cfRule>
  </conditionalFormatting>
  <conditionalFormatting sqref="P53:Q53">
    <cfRule type="cellIs" dxfId="50884" priority="3282" stopIfTrue="1" operator="lessThan">
      <formula>0</formula>
    </cfRule>
    <cfRule type="cellIs" dxfId="50883" priority="3283" stopIfTrue="1" operator="greaterThan">
      <formula>0</formula>
    </cfRule>
  </conditionalFormatting>
  <conditionalFormatting sqref="P53:Q53">
    <cfRule type="cellIs" dxfId="50882" priority="3279" stopIfTrue="1" operator="lessThan">
      <formula>0</formula>
    </cfRule>
    <cfRule type="cellIs" dxfId="50881" priority="3280" stopIfTrue="1" operator="greaterThan">
      <formula>0</formula>
    </cfRule>
  </conditionalFormatting>
  <conditionalFormatting sqref="P53:Q53">
    <cfRule type="cellIs" dxfId="50880" priority="3276" stopIfTrue="1" operator="lessThan">
      <formula>0</formula>
    </cfRule>
    <cfRule type="cellIs" dxfId="50879" priority="3277" stopIfTrue="1" operator="greaterThan">
      <formula>0</formula>
    </cfRule>
  </conditionalFormatting>
  <conditionalFormatting sqref="P53:Q53">
    <cfRule type="cellIs" dxfId="50878" priority="3273" stopIfTrue="1" operator="lessThan">
      <formula>0</formula>
    </cfRule>
    <cfRule type="cellIs" dxfId="50877" priority="3274" stopIfTrue="1" operator="greaterThan">
      <formula>0</formula>
    </cfRule>
  </conditionalFormatting>
  <conditionalFormatting sqref="P53:Q53">
    <cfRule type="cellIs" dxfId="50876" priority="3270" stopIfTrue="1" operator="lessThan">
      <formula>0</formula>
    </cfRule>
    <cfRule type="cellIs" dxfId="50875" priority="3271" stopIfTrue="1" operator="greaterThan">
      <formula>0</formula>
    </cfRule>
  </conditionalFormatting>
  <conditionalFormatting sqref="P53:Q53">
    <cfRule type="cellIs" dxfId="50874" priority="3267" stopIfTrue="1" operator="lessThan">
      <formula>0</formula>
    </cfRule>
    <cfRule type="cellIs" dxfId="50873" priority="3268" stopIfTrue="1" operator="greaterThan">
      <formula>0</formula>
    </cfRule>
  </conditionalFormatting>
  <conditionalFormatting sqref="P53:Q53">
    <cfRule type="cellIs" dxfId="50872" priority="3264" stopIfTrue="1" operator="lessThan">
      <formula>0</formula>
    </cfRule>
    <cfRule type="cellIs" dxfId="50871" priority="3265" stopIfTrue="1" operator="greaterThan">
      <formula>0</formula>
    </cfRule>
  </conditionalFormatting>
  <conditionalFormatting sqref="P53:Q53">
    <cfRule type="cellIs" dxfId="50870" priority="3261" stopIfTrue="1" operator="lessThan">
      <formula>0</formula>
    </cfRule>
    <cfRule type="cellIs" dxfId="50869" priority="3262" stopIfTrue="1" operator="greaterThan">
      <formula>0</formula>
    </cfRule>
  </conditionalFormatting>
  <conditionalFormatting sqref="P53:Q53">
    <cfRule type="cellIs" dxfId="50868" priority="3258" stopIfTrue="1" operator="lessThan">
      <formula>0</formula>
    </cfRule>
    <cfRule type="cellIs" dxfId="50867" priority="3259" stopIfTrue="1" operator="greaterThan">
      <formula>0</formula>
    </cfRule>
  </conditionalFormatting>
  <conditionalFormatting sqref="P53:Q53">
    <cfRule type="cellIs" dxfId="50866" priority="3255" stopIfTrue="1" operator="lessThan">
      <formula>0</formula>
    </cfRule>
    <cfRule type="cellIs" dxfId="50865" priority="3256" stopIfTrue="1" operator="greaterThan">
      <formula>0</formula>
    </cfRule>
  </conditionalFormatting>
  <conditionalFormatting sqref="P53:Q53">
    <cfRule type="cellIs" dxfId="50864" priority="3252" stopIfTrue="1" operator="lessThan">
      <formula>0</formula>
    </cfRule>
    <cfRule type="cellIs" dxfId="50863" priority="3253" stopIfTrue="1" operator="greaterThan">
      <formula>0</formula>
    </cfRule>
  </conditionalFormatting>
  <conditionalFormatting sqref="P53:Q53">
    <cfRule type="cellIs" dxfId="50862" priority="3249" stopIfTrue="1" operator="lessThan">
      <formula>0</formula>
    </cfRule>
    <cfRule type="cellIs" dxfId="50861" priority="3250" stopIfTrue="1" operator="greaterThan">
      <formula>0</formula>
    </cfRule>
  </conditionalFormatting>
  <conditionalFormatting sqref="P55:Q55">
    <cfRule type="cellIs" dxfId="50860" priority="3246" stopIfTrue="1" operator="lessThan">
      <formula>0</formula>
    </cfRule>
    <cfRule type="cellIs" dxfId="50859" priority="3247" stopIfTrue="1" operator="greaterThan">
      <formula>0</formula>
    </cfRule>
  </conditionalFormatting>
  <conditionalFormatting sqref="P55:Q55">
    <cfRule type="cellIs" dxfId="50858" priority="3243" stopIfTrue="1" operator="lessThan">
      <formula>0</formula>
    </cfRule>
    <cfRule type="cellIs" dxfId="50857" priority="3244" stopIfTrue="1" operator="greaterThan">
      <formula>0</formula>
    </cfRule>
  </conditionalFormatting>
  <conditionalFormatting sqref="P55:Q55">
    <cfRule type="cellIs" dxfId="50856" priority="3240" stopIfTrue="1" operator="lessThan">
      <formula>0</formula>
    </cfRule>
    <cfRule type="cellIs" dxfId="50855" priority="3241" stopIfTrue="1" operator="greaterThan">
      <formula>0</formula>
    </cfRule>
  </conditionalFormatting>
  <conditionalFormatting sqref="P55:Q55">
    <cfRule type="cellIs" dxfId="50854" priority="3237" stopIfTrue="1" operator="lessThan">
      <formula>0</formula>
    </cfRule>
    <cfRule type="cellIs" dxfId="50853" priority="3238" stopIfTrue="1" operator="greaterThan">
      <formula>0</formula>
    </cfRule>
  </conditionalFormatting>
  <conditionalFormatting sqref="P55:Q55">
    <cfRule type="cellIs" dxfId="50852" priority="3234" stopIfTrue="1" operator="lessThan">
      <formula>0</formula>
    </cfRule>
    <cfRule type="cellIs" dxfId="50851" priority="3235" stopIfTrue="1" operator="greaterThan">
      <formula>0</formula>
    </cfRule>
  </conditionalFormatting>
  <conditionalFormatting sqref="P55:Q55">
    <cfRule type="cellIs" dxfId="50850" priority="3231" stopIfTrue="1" operator="lessThan">
      <formula>0</formula>
    </cfRule>
    <cfRule type="cellIs" dxfId="50849" priority="3232" stopIfTrue="1" operator="greaterThan">
      <formula>0</formula>
    </cfRule>
  </conditionalFormatting>
  <conditionalFormatting sqref="P55:Q55">
    <cfRule type="cellIs" dxfId="50848" priority="3228" stopIfTrue="1" operator="lessThan">
      <formula>0</formula>
    </cfRule>
    <cfRule type="cellIs" dxfId="50847" priority="3229" stopIfTrue="1" operator="greaterThan">
      <formula>0</formula>
    </cfRule>
  </conditionalFormatting>
  <conditionalFormatting sqref="P55:Q55">
    <cfRule type="cellIs" dxfId="50846" priority="3225" stopIfTrue="1" operator="lessThan">
      <formula>0</formula>
    </cfRule>
    <cfRule type="cellIs" dxfId="50845" priority="3226" stopIfTrue="1" operator="greaterThan">
      <formula>0</formula>
    </cfRule>
  </conditionalFormatting>
  <conditionalFormatting sqref="P55:Q55">
    <cfRule type="cellIs" dxfId="50844" priority="3222" stopIfTrue="1" operator="lessThan">
      <formula>0</formula>
    </cfRule>
    <cfRule type="cellIs" dxfId="50843" priority="3223" stopIfTrue="1" operator="greaterThan">
      <formula>0</formula>
    </cfRule>
  </conditionalFormatting>
  <conditionalFormatting sqref="P55:Q55">
    <cfRule type="cellIs" dxfId="50842" priority="3219" stopIfTrue="1" operator="lessThan">
      <formula>0</formula>
    </cfRule>
    <cfRule type="cellIs" dxfId="50841" priority="3220" stopIfTrue="1" operator="greaterThan">
      <formula>0</formula>
    </cfRule>
  </conditionalFormatting>
  <conditionalFormatting sqref="P55:Q55">
    <cfRule type="cellIs" dxfId="50840" priority="3216" stopIfTrue="1" operator="lessThan">
      <formula>0</formula>
    </cfRule>
    <cfRule type="cellIs" dxfId="50839" priority="3217" stopIfTrue="1" operator="greaterThan">
      <formula>0</formula>
    </cfRule>
  </conditionalFormatting>
  <conditionalFormatting sqref="P55:Q55">
    <cfRule type="cellIs" dxfId="50838" priority="3213" stopIfTrue="1" operator="lessThan">
      <formula>0</formula>
    </cfRule>
    <cfRule type="cellIs" dxfId="50837" priority="3214" stopIfTrue="1" operator="greaterThan">
      <formula>0</formula>
    </cfRule>
  </conditionalFormatting>
  <conditionalFormatting sqref="P55:Q55">
    <cfRule type="cellIs" dxfId="50836" priority="3210" stopIfTrue="1" operator="lessThan">
      <formula>0</formula>
    </cfRule>
    <cfRule type="cellIs" dxfId="50835" priority="3211" stopIfTrue="1" operator="greaterThan">
      <formula>0</formula>
    </cfRule>
  </conditionalFormatting>
  <conditionalFormatting sqref="P55:Q55">
    <cfRule type="cellIs" dxfId="50834" priority="3207" stopIfTrue="1" operator="lessThan">
      <formula>0</formula>
    </cfRule>
    <cfRule type="cellIs" dxfId="50833" priority="3208" stopIfTrue="1" operator="greaterThan">
      <formula>0</formula>
    </cfRule>
  </conditionalFormatting>
  <conditionalFormatting sqref="P55:Q55">
    <cfRule type="cellIs" dxfId="50832" priority="3204" stopIfTrue="1" operator="lessThan">
      <formula>0</formula>
    </cfRule>
    <cfRule type="cellIs" dxfId="50831" priority="3205" stopIfTrue="1" operator="greaterThan">
      <formula>0</formula>
    </cfRule>
  </conditionalFormatting>
  <conditionalFormatting sqref="P55:Q55">
    <cfRule type="cellIs" dxfId="50830" priority="3201" stopIfTrue="1" operator="lessThan">
      <formula>0</formula>
    </cfRule>
    <cfRule type="cellIs" dxfId="50829" priority="3202" stopIfTrue="1" operator="greaterThan">
      <formula>0</formula>
    </cfRule>
  </conditionalFormatting>
  <conditionalFormatting sqref="P55:Q55">
    <cfRule type="cellIs" dxfId="50828" priority="3198" stopIfTrue="1" operator="lessThan">
      <formula>0</formula>
    </cfRule>
    <cfRule type="cellIs" dxfId="50827" priority="3199" stopIfTrue="1" operator="greaterThan">
      <formula>0</formula>
    </cfRule>
  </conditionalFormatting>
  <conditionalFormatting sqref="P55:Q55">
    <cfRule type="cellIs" dxfId="50826" priority="3195" stopIfTrue="1" operator="lessThan">
      <formula>0</formula>
    </cfRule>
    <cfRule type="cellIs" dxfId="50825" priority="3196" stopIfTrue="1" operator="greaterThan">
      <formula>0</formula>
    </cfRule>
  </conditionalFormatting>
  <conditionalFormatting sqref="P55:Q55">
    <cfRule type="cellIs" dxfId="50824" priority="3192" stopIfTrue="1" operator="lessThan">
      <formula>0</formula>
    </cfRule>
    <cfRule type="cellIs" dxfId="50823" priority="3193" stopIfTrue="1" operator="greaterThan">
      <formula>0</formula>
    </cfRule>
  </conditionalFormatting>
  <conditionalFormatting sqref="P55:Q55">
    <cfRule type="cellIs" dxfId="50822" priority="3189" stopIfTrue="1" operator="lessThan">
      <formula>0</formula>
    </cfRule>
    <cfRule type="cellIs" dxfId="50821" priority="3190" stopIfTrue="1" operator="greaterThan">
      <formula>0</formula>
    </cfRule>
  </conditionalFormatting>
  <conditionalFormatting sqref="P57:Q57">
    <cfRule type="cellIs" dxfId="50820" priority="3186" stopIfTrue="1" operator="lessThan">
      <formula>0</formula>
    </cfRule>
    <cfRule type="cellIs" dxfId="50819" priority="3187" stopIfTrue="1" operator="greaterThan">
      <formula>0</formula>
    </cfRule>
  </conditionalFormatting>
  <conditionalFormatting sqref="P57:Q57">
    <cfRule type="cellIs" dxfId="50818" priority="3183" stopIfTrue="1" operator="lessThan">
      <formula>0</formula>
    </cfRule>
    <cfRule type="cellIs" dxfId="50817" priority="3184" stopIfTrue="1" operator="greaterThan">
      <formula>0</formula>
    </cfRule>
  </conditionalFormatting>
  <conditionalFormatting sqref="P57:Q57">
    <cfRule type="cellIs" dxfId="50816" priority="3180" stopIfTrue="1" operator="lessThan">
      <formula>0</formula>
    </cfRule>
    <cfRule type="cellIs" dxfId="50815" priority="3181" stopIfTrue="1" operator="greaterThan">
      <formula>0</formula>
    </cfRule>
  </conditionalFormatting>
  <conditionalFormatting sqref="P57:Q57">
    <cfRule type="cellIs" dxfId="50814" priority="3177" stopIfTrue="1" operator="lessThan">
      <formula>0</formula>
    </cfRule>
    <cfRule type="cellIs" dxfId="50813" priority="3178" stopIfTrue="1" operator="greaterThan">
      <formula>0</formula>
    </cfRule>
  </conditionalFormatting>
  <conditionalFormatting sqref="P57:Q57">
    <cfRule type="cellIs" dxfId="50812" priority="3174" stopIfTrue="1" operator="lessThan">
      <formula>0</formula>
    </cfRule>
    <cfRule type="cellIs" dxfId="50811" priority="3175" stopIfTrue="1" operator="greaterThan">
      <formula>0</formula>
    </cfRule>
  </conditionalFormatting>
  <conditionalFormatting sqref="P57:Q57">
    <cfRule type="cellIs" dxfId="50810" priority="3171" stopIfTrue="1" operator="lessThan">
      <formula>0</formula>
    </cfRule>
    <cfRule type="cellIs" dxfId="50809" priority="3172" stopIfTrue="1" operator="greaterThan">
      <formula>0</formula>
    </cfRule>
  </conditionalFormatting>
  <conditionalFormatting sqref="P57:Q57">
    <cfRule type="cellIs" dxfId="50808" priority="3168" stopIfTrue="1" operator="lessThan">
      <formula>0</formula>
    </cfRule>
    <cfRule type="cellIs" dxfId="50807" priority="3169" stopIfTrue="1" operator="greaterThan">
      <formula>0</formula>
    </cfRule>
  </conditionalFormatting>
  <conditionalFormatting sqref="P57:Q57">
    <cfRule type="cellIs" dxfId="50806" priority="3165" stopIfTrue="1" operator="lessThan">
      <formula>0</formula>
    </cfRule>
    <cfRule type="cellIs" dxfId="50805" priority="3166" stopIfTrue="1" operator="greaterThan">
      <formula>0</formula>
    </cfRule>
  </conditionalFormatting>
  <conditionalFormatting sqref="P57:Q57">
    <cfRule type="cellIs" dxfId="50804" priority="3162" stopIfTrue="1" operator="lessThan">
      <formula>0</formula>
    </cfRule>
    <cfRule type="cellIs" dxfId="50803" priority="3163" stopIfTrue="1" operator="greaterThan">
      <formula>0</formula>
    </cfRule>
  </conditionalFormatting>
  <conditionalFormatting sqref="P57:Q57">
    <cfRule type="cellIs" dxfId="50802" priority="3159" stopIfTrue="1" operator="lessThan">
      <formula>0</formula>
    </cfRule>
    <cfRule type="cellIs" dxfId="50801" priority="3160" stopIfTrue="1" operator="greaterThan">
      <formula>0</formula>
    </cfRule>
  </conditionalFormatting>
  <conditionalFormatting sqref="P57:Q57">
    <cfRule type="cellIs" dxfId="50800" priority="3156" stopIfTrue="1" operator="lessThan">
      <formula>0</formula>
    </cfRule>
    <cfRule type="cellIs" dxfId="50799" priority="3157" stopIfTrue="1" operator="greaterThan">
      <formula>0</formula>
    </cfRule>
  </conditionalFormatting>
  <conditionalFormatting sqref="P57:Q57">
    <cfRule type="cellIs" dxfId="50798" priority="3153" stopIfTrue="1" operator="lessThan">
      <formula>0</formula>
    </cfRule>
    <cfRule type="cellIs" dxfId="50797" priority="3154" stopIfTrue="1" operator="greaterThan">
      <formula>0</formula>
    </cfRule>
  </conditionalFormatting>
  <conditionalFormatting sqref="P57:Q57">
    <cfRule type="cellIs" dxfId="50796" priority="3150" stopIfTrue="1" operator="lessThan">
      <formula>0</formula>
    </cfRule>
    <cfRule type="cellIs" dxfId="50795" priority="3151" stopIfTrue="1" operator="greaterThan">
      <formula>0</formula>
    </cfRule>
  </conditionalFormatting>
  <conditionalFormatting sqref="P57:Q57">
    <cfRule type="cellIs" dxfId="50794" priority="3147" stopIfTrue="1" operator="lessThan">
      <formula>0</formula>
    </cfRule>
    <cfRule type="cellIs" dxfId="50793" priority="3148" stopIfTrue="1" operator="greaterThan">
      <formula>0</formula>
    </cfRule>
  </conditionalFormatting>
  <conditionalFormatting sqref="P57:Q57">
    <cfRule type="cellIs" dxfId="50792" priority="3144" stopIfTrue="1" operator="lessThan">
      <formula>0</formula>
    </cfRule>
    <cfRule type="cellIs" dxfId="50791" priority="3145" stopIfTrue="1" operator="greaterThan">
      <formula>0</formula>
    </cfRule>
  </conditionalFormatting>
  <conditionalFormatting sqref="P57:Q57">
    <cfRule type="cellIs" dxfId="50790" priority="3141" stopIfTrue="1" operator="lessThan">
      <formula>0</formula>
    </cfRule>
    <cfRule type="cellIs" dxfId="50789" priority="3142" stopIfTrue="1" operator="greaterThan">
      <formula>0</formula>
    </cfRule>
  </conditionalFormatting>
  <conditionalFormatting sqref="P57:Q57">
    <cfRule type="cellIs" dxfId="50788" priority="3138" stopIfTrue="1" operator="lessThan">
      <formula>0</formula>
    </cfRule>
    <cfRule type="cellIs" dxfId="50787" priority="3139" stopIfTrue="1" operator="greaterThan">
      <formula>0</formula>
    </cfRule>
  </conditionalFormatting>
  <conditionalFormatting sqref="P57:Q57">
    <cfRule type="cellIs" dxfId="50786" priority="3135" stopIfTrue="1" operator="lessThan">
      <formula>0</formula>
    </cfRule>
    <cfRule type="cellIs" dxfId="50785" priority="3136" stopIfTrue="1" operator="greaterThan">
      <formula>0</formula>
    </cfRule>
  </conditionalFormatting>
  <conditionalFormatting sqref="P57:Q57">
    <cfRule type="cellIs" dxfId="50784" priority="3132" stopIfTrue="1" operator="lessThan">
      <formula>0</formula>
    </cfRule>
    <cfRule type="cellIs" dxfId="50783" priority="3133" stopIfTrue="1" operator="greaterThan">
      <formula>0</formula>
    </cfRule>
  </conditionalFormatting>
  <conditionalFormatting sqref="P57:Q57">
    <cfRule type="cellIs" dxfId="50782" priority="3129" stopIfTrue="1" operator="lessThan">
      <formula>0</formula>
    </cfRule>
    <cfRule type="cellIs" dxfId="50781" priority="3130" stopIfTrue="1" operator="greaterThan">
      <formula>0</formula>
    </cfRule>
  </conditionalFormatting>
  <conditionalFormatting sqref="P59:Q59">
    <cfRule type="cellIs" dxfId="50780" priority="3126" stopIfTrue="1" operator="lessThan">
      <formula>0</formula>
    </cfRule>
    <cfRule type="cellIs" dxfId="50779" priority="3127" stopIfTrue="1" operator="greaterThan">
      <formula>0</formula>
    </cfRule>
  </conditionalFormatting>
  <conditionalFormatting sqref="P59:Q59">
    <cfRule type="cellIs" dxfId="50778" priority="3123" stopIfTrue="1" operator="lessThan">
      <formula>0</formula>
    </cfRule>
    <cfRule type="cellIs" dxfId="50777" priority="3124" stopIfTrue="1" operator="greaterThan">
      <formula>0</formula>
    </cfRule>
  </conditionalFormatting>
  <conditionalFormatting sqref="P59:Q59">
    <cfRule type="cellIs" dxfId="50776" priority="3120" stopIfTrue="1" operator="lessThan">
      <formula>0</formula>
    </cfRule>
    <cfRule type="cellIs" dxfId="50775" priority="3121" stopIfTrue="1" operator="greaterThan">
      <formula>0</formula>
    </cfRule>
  </conditionalFormatting>
  <conditionalFormatting sqref="P59:Q59">
    <cfRule type="cellIs" dxfId="50774" priority="3117" stopIfTrue="1" operator="lessThan">
      <formula>0</formula>
    </cfRule>
    <cfRule type="cellIs" dxfId="50773" priority="3118" stopIfTrue="1" operator="greaterThan">
      <formula>0</formula>
    </cfRule>
  </conditionalFormatting>
  <conditionalFormatting sqref="P59:Q59">
    <cfRule type="cellIs" dxfId="50772" priority="3114" stopIfTrue="1" operator="lessThan">
      <formula>0</formula>
    </cfRule>
    <cfRule type="cellIs" dxfId="50771" priority="3115" stopIfTrue="1" operator="greaterThan">
      <formula>0</formula>
    </cfRule>
  </conditionalFormatting>
  <conditionalFormatting sqref="P59:Q59">
    <cfRule type="cellIs" dxfId="50770" priority="3111" stopIfTrue="1" operator="lessThan">
      <formula>0</formula>
    </cfRule>
    <cfRule type="cellIs" dxfId="50769" priority="3112" stopIfTrue="1" operator="greaterThan">
      <formula>0</formula>
    </cfRule>
  </conditionalFormatting>
  <conditionalFormatting sqref="P59:Q59">
    <cfRule type="cellIs" dxfId="50768" priority="3108" stopIfTrue="1" operator="lessThan">
      <formula>0</formula>
    </cfRule>
    <cfRule type="cellIs" dxfId="50767" priority="3109" stopIfTrue="1" operator="greaterThan">
      <formula>0</formula>
    </cfRule>
  </conditionalFormatting>
  <conditionalFormatting sqref="P59:Q59">
    <cfRule type="cellIs" dxfId="50766" priority="3105" stopIfTrue="1" operator="lessThan">
      <formula>0</formula>
    </cfRule>
    <cfRule type="cellIs" dxfId="50765" priority="3106" stopIfTrue="1" operator="greaterThan">
      <formula>0</formula>
    </cfRule>
  </conditionalFormatting>
  <conditionalFormatting sqref="P59:Q59">
    <cfRule type="cellIs" dxfId="50764" priority="3102" stopIfTrue="1" operator="lessThan">
      <formula>0</formula>
    </cfRule>
    <cfRule type="cellIs" dxfId="50763" priority="3103" stopIfTrue="1" operator="greaterThan">
      <formula>0</formula>
    </cfRule>
  </conditionalFormatting>
  <conditionalFormatting sqref="P59:Q59">
    <cfRule type="cellIs" dxfId="50762" priority="3099" stopIfTrue="1" operator="lessThan">
      <formula>0</formula>
    </cfRule>
    <cfRule type="cellIs" dxfId="50761" priority="3100" stopIfTrue="1" operator="greaterThan">
      <formula>0</formula>
    </cfRule>
  </conditionalFormatting>
  <conditionalFormatting sqref="P59:Q59">
    <cfRule type="cellIs" dxfId="50760" priority="3096" stopIfTrue="1" operator="lessThan">
      <formula>0</formula>
    </cfRule>
    <cfRule type="cellIs" dxfId="50759" priority="3097" stopIfTrue="1" operator="greaterThan">
      <formula>0</formula>
    </cfRule>
  </conditionalFormatting>
  <conditionalFormatting sqref="P59:Q59">
    <cfRule type="cellIs" dxfId="50758" priority="3093" stopIfTrue="1" operator="lessThan">
      <formula>0</formula>
    </cfRule>
    <cfRule type="cellIs" dxfId="50757" priority="3094" stopIfTrue="1" operator="greaterThan">
      <formula>0</formula>
    </cfRule>
  </conditionalFormatting>
  <conditionalFormatting sqref="P59:Q59">
    <cfRule type="cellIs" dxfId="50756" priority="3090" stopIfTrue="1" operator="lessThan">
      <formula>0</formula>
    </cfRule>
    <cfRule type="cellIs" dxfId="50755" priority="3091" stopIfTrue="1" operator="greaterThan">
      <formula>0</formula>
    </cfRule>
  </conditionalFormatting>
  <conditionalFormatting sqref="P59:Q59">
    <cfRule type="cellIs" dxfId="50754" priority="3087" stopIfTrue="1" operator="lessThan">
      <formula>0</formula>
    </cfRule>
    <cfRule type="cellIs" dxfId="50753" priority="3088" stopIfTrue="1" operator="greaterThan">
      <formula>0</formula>
    </cfRule>
  </conditionalFormatting>
  <conditionalFormatting sqref="P59:Q59">
    <cfRule type="cellIs" dxfId="50752" priority="3084" stopIfTrue="1" operator="lessThan">
      <formula>0</formula>
    </cfRule>
    <cfRule type="cellIs" dxfId="50751" priority="3085" stopIfTrue="1" operator="greaterThan">
      <formula>0</formula>
    </cfRule>
  </conditionalFormatting>
  <conditionalFormatting sqref="P59:Q59">
    <cfRule type="cellIs" dxfId="50750" priority="3081" stopIfTrue="1" operator="lessThan">
      <formula>0</formula>
    </cfRule>
    <cfRule type="cellIs" dxfId="50749" priority="3082" stopIfTrue="1" operator="greaterThan">
      <formula>0</formula>
    </cfRule>
  </conditionalFormatting>
  <conditionalFormatting sqref="P59:Q59">
    <cfRule type="cellIs" dxfId="50748" priority="3078" stopIfTrue="1" operator="lessThan">
      <formula>0</formula>
    </cfRule>
    <cfRule type="cellIs" dxfId="50747" priority="3079" stopIfTrue="1" operator="greaterThan">
      <formula>0</formula>
    </cfRule>
  </conditionalFormatting>
  <conditionalFormatting sqref="P59:Q59">
    <cfRule type="cellIs" dxfId="50746" priority="3075" stopIfTrue="1" operator="lessThan">
      <formula>0</formula>
    </cfRule>
    <cfRule type="cellIs" dxfId="50745" priority="3076" stopIfTrue="1" operator="greaterThan">
      <formula>0</formula>
    </cfRule>
  </conditionalFormatting>
  <conditionalFormatting sqref="P59:Q59">
    <cfRule type="cellIs" dxfId="50744" priority="3072" stopIfTrue="1" operator="lessThan">
      <formula>0</formula>
    </cfRule>
    <cfRule type="cellIs" dxfId="50743" priority="3073" stopIfTrue="1" operator="greaterThan">
      <formula>0</formula>
    </cfRule>
  </conditionalFormatting>
  <conditionalFormatting sqref="P59:Q59">
    <cfRule type="cellIs" dxfId="50742" priority="3069" stopIfTrue="1" operator="lessThan">
      <formula>0</formula>
    </cfRule>
    <cfRule type="cellIs" dxfId="50741" priority="3070" stopIfTrue="1" operator="greaterThan">
      <formula>0</formula>
    </cfRule>
  </conditionalFormatting>
  <conditionalFormatting sqref="P61:Q61">
    <cfRule type="cellIs" dxfId="50740" priority="3066" stopIfTrue="1" operator="lessThan">
      <formula>0</formula>
    </cfRule>
    <cfRule type="cellIs" dxfId="50739" priority="3067" stopIfTrue="1" operator="greaterThan">
      <formula>0</formula>
    </cfRule>
  </conditionalFormatting>
  <conditionalFormatting sqref="P61:Q61">
    <cfRule type="cellIs" dxfId="50738" priority="3063" stopIfTrue="1" operator="lessThan">
      <formula>0</formula>
    </cfRule>
    <cfRule type="cellIs" dxfId="50737" priority="3064" stopIfTrue="1" operator="greaterThan">
      <formula>0</formula>
    </cfRule>
  </conditionalFormatting>
  <conditionalFormatting sqref="P61:Q61">
    <cfRule type="cellIs" dxfId="50736" priority="3060" stopIfTrue="1" operator="lessThan">
      <formula>0</formula>
    </cfRule>
    <cfRule type="cellIs" dxfId="50735" priority="3061" stopIfTrue="1" operator="greaterThan">
      <formula>0</formula>
    </cfRule>
  </conditionalFormatting>
  <conditionalFormatting sqref="P61:Q61">
    <cfRule type="cellIs" dxfId="50734" priority="3057" stopIfTrue="1" operator="lessThan">
      <formula>0</formula>
    </cfRule>
    <cfRule type="cellIs" dxfId="50733" priority="3058" stopIfTrue="1" operator="greaterThan">
      <formula>0</formula>
    </cfRule>
  </conditionalFormatting>
  <conditionalFormatting sqref="P61:Q61">
    <cfRule type="cellIs" dxfId="50732" priority="3054" stopIfTrue="1" operator="lessThan">
      <formula>0</formula>
    </cfRule>
    <cfRule type="cellIs" dxfId="50731" priority="3055" stopIfTrue="1" operator="greaterThan">
      <formula>0</formula>
    </cfRule>
  </conditionalFormatting>
  <conditionalFormatting sqref="P61:Q61">
    <cfRule type="cellIs" dxfId="50730" priority="3051" stopIfTrue="1" operator="lessThan">
      <formula>0</formula>
    </cfRule>
    <cfRule type="cellIs" dxfId="50729" priority="3052" stopIfTrue="1" operator="greaterThan">
      <formula>0</formula>
    </cfRule>
  </conditionalFormatting>
  <conditionalFormatting sqref="P61:Q61">
    <cfRule type="cellIs" dxfId="50728" priority="3048" stopIfTrue="1" operator="lessThan">
      <formula>0</formula>
    </cfRule>
    <cfRule type="cellIs" dxfId="50727" priority="3049" stopIfTrue="1" operator="greaterThan">
      <formula>0</formula>
    </cfRule>
  </conditionalFormatting>
  <conditionalFormatting sqref="P61:Q61">
    <cfRule type="cellIs" dxfId="50726" priority="3045" stopIfTrue="1" operator="lessThan">
      <formula>0</formula>
    </cfRule>
    <cfRule type="cellIs" dxfId="50725" priority="3046" stopIfTrue="1" operator="greaterThan">
      <formula>0</formula>
    </cfRule>
  </conditionalFormatting>
  <conditionalFormatting sqref="P61:Q61">
    <cfRule type="cellIs" dxfId="50724" priority="3042" stopIfTrue="1" operator="lessThan">
      <formula>0</formula>
    </cfRule>
    <cfRule type="cellIs" dxfId="50723" priority="3043" stopIfTrue="1" operator="greaterThan">
      <formula>0</formula>
    </cfRule>
  </conditionalFormatting>
  <conditionalFormatting sqref="P61:Q61">
    <cfRule type="cellIs" dxfId="50722" priority="3039" stopIfTrue="1" operator="lessThan">
      <formula>0</formula>
    </cfRule>
    <cfRule type="cellIs" dxfId="50721" priority="3040" stopIfTrue="1" operator="greaterThan">
      <formula>0</formula>
    </cfRule>
  </conditionalFormatting>
  <conditionalFormatting sqref="P61:Q61">
    <cfRule type="cellIs" dxfId="50720" priority="3036" stopIfTrue="1" operator="lessThan">
      <formula>0</formula>
    </cfRule>
    <cfRule type="cellIs" dxfId="50719" priority="3037" stopIfTrue="1" operator="greaterThan">
      <formula>0</formula>
    </cfRule>
  </conditionalFormatting>
  <conditionalFormatting sqref="P61:Q61">
    <cfRule type="cellIs" dxfId="50718" priority="3033" stopIfTrue="1" operator="lessThan">
      <formula>0</formula>
    </cfRule>
    <cfRule type="cellIs" dxfId="50717" priority="3034" stopIfTrue="1" operator="greaterThan">
      <formula>0</formula>
    </cfRule>
  </conditionalFormatting>
  <conditionalFormatting sqref="P61:Q61">
    <cfRule type="cellIs" dxfId="50716" priority="3030" stopIfTrue="1" operator="lessThan">
      <formula>0</formula>
    </cfRule>
    <cfRule type="cellIs" dxfId="50715" priority="3031" stopIfTrue="1" operator="greaterThan">
      <formula>0</formula>
    </cfRule>
  </conditionalFormatting>
  <conditionalFormatting sqref="P61:Q61">
    <cfRule type="cellIs" dxfId="50714" priority="3027" stopIfTrue="1" operator="lessThan">
      <formula>0</formula>
    </cfRule>
    <cfRule type="cellIs" dxfId="50713" priority="3028" stopIfTrue="1" operator="greaterThan">
      <formula>0</formula>
    </cfRule>
  </conditionalFormatting>
  <conditionalFormatting sqref="P61:Q61">
    <cfRule type="cellIs" dxfId="50712" priority="3024" stopIfTrue="1" operator="lessThan">
      <formula>0</formula>
    </cfRule>
    <cfRule type="cellIs" dxfId="50711" priority="3025" stopIfTrue="1" operator="greaterThan">
      <formula>0</formula>
    </cfRule>
  </conditionalFormatting>
  <conditionalFormatting sqref="P61:Q61">
    <cfRule type="cellIs" dxfId="50710" priority="3021" stopIfTrue="1" operator="lessThan">
      <formula>0</formula>
    </cfRule>
    <cfRule type="cellIs" dxfId="50709" priority="3022" stopIfTrue="1" operator="greaterThan">
      <formula>0</formula>
    </cfRule>
  </conditionalFormatting>
  <conditionalFormatting sqref="P61:Q61">
    <cfRule type="cellIs" dxfId="50708" priority="3018" stopIfTrue="1" operator="lessThan">
      <formula>0</formula>
    </cfRule>
    <cfRule type="cellIs" dxfId="50707" priority="3019" stopIfTrue="1" operator="greaterThan">
      <formula>0</formula>
    </cfRule>
  </conditionalFormatting>
  <conditionalFormatting sqref="P61:Q61">
    <cfRule type="cellIs" dxfId="50706" priority="3015" stopIfTrue="1" operator="lessThan">
      <formula>0</formula>
    </cfRule>
    <cfRule type="cellIs" dxfId="50705" priority="3016" stopIfTrue="1" operator="greaterThan">
      <formula>0</formula>
    </cfRule>
  </conditionalFormatting>
  <conditionalFormatting sqref="P61:Q61">
    <cfRule type="cellIs" dxfId="50704" priority="3012" stopIfTrue="1" operator="lessThan">
      <formula>0</formula>
    </cfRule>
    <cfRule type="cellIs" dxfId="50703" priority="3013" stopIfTrue="1" operator="greaterThan">
      <formula>0</formula>
    </cfRule>
  </conditionalFormatting>
  <conditionalFormatting sqref="P61:Q61">
    <cfRule type="cellIs" dxfId="50702" priority="3009" stopIfTrue="1" operator="lessThan">
      <formula>0</formula>
    </cfRule>
    <cfRule type="cellIs" dxfId="50701" priority="3010" stopIfTrue="1" operator="greaterThan">
      <formula>0</formula>
    </cfRule>
  </conditionalFormatting>
  <conditionalFormatting sqref="P63:Q63">
    <cfRule type="cellIs" dxfId="50700" priority="3006" stopIfTrue="1" operator="lessThan">
      <formula>0</formula>
    </cfRule>
    <cfRule type="cellIs" dxfId="50699" priority="3007" stopIfTrue="1" operator="greaterThan">
      <formula>0</formula>
    </cfRule>
  </conditionalFormatting>
  <conditionalFormatting sqref="P63:Q63">
    <cfRule type="cellIs" dxfId="50698" priority="3003" stopIfTrue="1" operator="lessThan">
      <formula>0</formula>
    </cfRule>
    <cfRule type="cellIs" dxfId="50697" priority="3004" stopIfTrue="1" operator="greaterThan">
      <formula>0</formula>
    </cfRule>
  </conditionalFormatting>
  <conditionalFormatting sqref="P63:Q63">
    <cfRule type="cellIs" dxfId="50696" priority="3000" stopIfTrue="1" operator="lessThan">
      <formula>0</formula>
    </cfRule>
    <cfRule type="cellIs" dxfId="50695" priority="3001" stopIfTrue="1" operator="greaterThan">
      <formula>0</formula>
    </cfRule>
  </conditionalFormatting>
  <conditionalFormatting sqref="P63:Q63">
    <cfRule type="cellIs" dxfId="50694" priority="2997" stopIfTrue="1" operator="lessThan">
      <formula>0</formula>
    </cfRule>
    <cfRule type="cellIs" dxfId="50693" priority="2998" stopIfTrue="1" operator="greaterThan">
      <formula>0</formula>
    </cfRule>
  </conditionalFormatting>
  <conditionalFormatting sqref="P63:Q63">
    <cfRule type="cellIs" dxfId="50692" priority="2994" stopIfTrue="1" operator="lessThan">
      <formula>0</formula>
    </cfRule>
    <cfRule type="cellIs" dxfId="50691" priority="2995" stopIfTrue="1" operator="greaterThan">
      <formula>0</formula>
    </cfRule>
  </conditionalFormatting>
  <conditionalFormatting sqref="P63:Q63">
    <cfRule type="cellIs" dxfId="50690" priority="2991" stopIfTrue="1" operator="lessThan">
      <formula>0</formula>
    </cfRule>
    <cfRule type="cellIs" dxfId="50689" priority="2992" stopIfTrue="1" operator="greaterThan">
      <formula>0</formula>
    </cfRule>
  </conditionalFormatting>
  <conditionalFormatting sqref="P63:Q63">
    <cfRule type="cellIs" dxfId="50688" priority="2988" stopIfTrue="1" operator="lessThan">
      <formula>0</formula>
    </cfRule>
    <cfRule type="cellIs" dxfId="50687" priority="2989" stopIfTrue="1" operator="greaterThan">
      <formula>0</formula>
    </cfRule>
  </conditionalFormatting>
  <conditionalFormatting sqref="P63:Q63">
    <cfRule type="cellIs" dxfId="50686" priority="2985" stopIfTrue="1" operator="lessThan">
      <formula>0</formula>
    </cfRule>
    <cfRule type="cellIs" dxfId="50685" priority="2986" stopIfTrue="1" operator="greaterThan">
      <formula>0</formula>
    </cfRule>
  </conditionalFormatting>
  <conditionalFormatting sqref="P63:Q63">
    <cfRule type="cellIs" dxfId="50684" priority="2982" stopIfTrue="1" operator="lessThan">
      <formula>0</formula>
    </cfRule>
    <cfRule type="cellIs" dxfId="50683" priority="2983" stopIfTrue="1" operator="greaterThan">
      <formula>0</formula>
    </cfRule>
  </conditionalFormatting>
  <conditionalFormatting sqref="P63:Q63">
    <cfRule type="cellIs" dxfId="50682" priority="2979" stopIfTrue="1" operator="lessThan">
      <formula>0</formula>
    </cfRule>
    <cfRule type="cellIs" dxfId="50681" priority="2980" stopIfTrue="1" operator="greaterThan">
      <formula>0</formula>
    </cfRule>
  </conditionalFormatting>
  <conditionalFormatting sqref="P63:Q63">
    <cfRule type="cellIs" dxfId="50680" priority="2976" stopIfTrue="1" operator="lessThan">
      <formula>0</formula>
    </cfRule>
    <cfRule type="cellIs" dxfId="50679" priority="2977" stopIfTrue="1" operator="greaterThan">
      <formula>0</formula>
    </cfRule>
  </conditionalFormatting>
  <conditionalFormatting sqref="P63:Q63">
    <cfRule type="cellIs" dxfId="50678" priority="2973" stopIfTrue="1" operator="lessThan">
      <formula>0</formula>
    </cfRule>
    <cfRule type="cellIs" dxfId="50677" priority="2974" stopIfTrue="1" operator="greaterThan">
      <formula>0</formula>
    </cfRule>
  </conditionalFormatting>
  <conditionalFormatting sqref="P63:Q63">
    <cfRule type="cellIs" dxfId="50676" priority="2970" stopIfTrue="1" operator="lessThan">
      <formula>0</formula>
    </cfRule>
    <cfRule type="cellIs" dxfId="50675" priority="2971" stopIfTrue="1" operator="greaterThan">
      <formula>0</formula>
    </cfRule>
  </conditionalFormatting>
  <conditionalFormatting sqref="P63:Q63">
    <cfRule type="cellIs" dxfId="50674" priority="2967" stopIfTrue="1" operator="lessThan">
      <formula>0</formula>
    </cfRule>
    <cfRule type="cellIs" dxfId="50673" priority="2968" stopIfTrue="1" operator="greaterThan">
      <formula>0</formula>
    </cfRule>
  </conditionalFormatting>
  <conditionalFormatting sqref="P63:Q63">
    <cfRule type="cellIs" dxfId="50672" priority="2964" stopIfTrue="1" operator="lessThan">
      <formula>0</formula>
    </cfRule>
    <cfRule type="cellIs" dxfId="50671" priority="2965" stopIfTrue="1" operator="greaterThan">
      <formula>0</formula>
    </cfRule>
  </conditionalFormatting>
  <conditionalFormatting sqref="P63:Q63">
    <cfRule type="cellIs" dxfId="50670" priority="2961" stopIfTrue="1" operator="lessThan">
      <formula>0</formula>
    </cfRule>
    <cfRule type="cellIs" dxfId="50669" priority="2962" stopIfTrue="1" operator="greaterThan">
      <formula>0</formula>
    </cfRule>
  </conditionalFormatting>
  <conditionalFormatting sqref="P63:Q63">
    <cfRule type="cellIs" dxfId="50668" priority="2958" stopIfTrue="1" operator="lessThan">
      <formula>0</formula>
    </cfRule>
    <cfRule type="cellIs" dxfId="50667" priority="2959" stopIfTrue="1" operator="greaterThan">
      <formula>0</formula>
    </cfRule>
  </conditionalFormatting>
  <conditionalFormatting sqref="P63:Q63">
    <cfRule type="cellIs" dxfId="50666" priority="2955" stopIfTrue="1" operator="lessThan">
      <formula>0</formula>
    </cfRule>
    <cfRule type="cellIs" dxfId="50665" priority="2956" stopIfTrue="1" operator="greaterThan">
      <formula>0</formula>
    </cfRule>
  </conditionalFormatting>
  <conditionalFormatting sqref="P63:Q63">
    <cfRule type="cellIs" dxfId="50664" priority="2952" stopIfTrue="1" operator="lessThan">
      <formula>0</formula>
    </cfRule>
    <cfRule type="cellIs" dxfId="50663" priority="2953" stopIfTrue="1" operator="greaterThan">
      <formula>0</formula>
    </cfRule>
  </conditionalFormatting>
  <conditionalFormatting sqref="P63:Q63">
    <cfRule type="cellIs" dxfId="50662" priority="2949" stopIfTrue="1" operator="lessThan">
      <formula>0</formula>
    </cfRule>
    <cfRule type="cellIs" dxfId="50661" priority="2950" stopIfTrue="1" operator="greaterThan">
      <formula>0</formula>
    </cfRule>
  </conditionalFormatting>
  <conditionalFormatting sqref="P65:Q65">
    <cfRule type="cellIs" dxfId="50660" priority="2946" stopIfTrue="1" operator="lessThan">
      <formula>0</formula>
    </cfRule>
    <cfRule type="cellIs" dxfId="50659" priority="2947" stopIfTrue="1" operator="greaterThan">
      <formula>0</formula>
    </cfRule>
  </conditionalFormatting>
  <conditionalFormatting sqref="P65:Q65">
    <cfRule type="cellIs" dxfId="50658" priority="2943" stopIfTrue="1" operator="lessThan">
      <formula>0</formula>
    </cfRule>
    <cfRule type="cellIs" dxfId="50657" priority="2944" stopIfTrue="1" operator="greaterThan">
      <formula>0</formula>
    </cfRule>
  </conditionalFormatting>
  <conditionalFormatting sqref="P65:Q65">
    <cfRule type="cellIs" dxfId="50656" priority="2940" stopIfTrue="1" operator="lessThan">
      <formula>0</formula>
    </cfRule>
    <cfRule type="cellIs" dxfId="50655" priority="2941" stopIfTrue="1" operator="greaterThan">
      <formula>0</formula>
    </cfRule>
  </conditionalFormatting>
  <conditionalFormatting sqref="P65:Q65">
    <cfRule type="cellIs" dxfId="50654" priority="2937" stopIfTrue="1" operator="lessThan">
      <formula>0</formula>
    </cfRule>
    <cfRule type="cellIs" dxfId="50653" priority="2938" stopIfTrue="1" operator="greaterThan">
      <formula>0</formula>
    </cfRule>
  </conditionalFormatting>
  <conditionalFormatting sqref="P65:Q65">
    <cfRule type="cellIs" dxfId="50652" priority="2934" stopIfTrue="1" operator="lessThan">
      <formula>0</formula>
    </cfRule>
    <cfRule type="cellIs" dxfId="50651" priority="2935" stopIfTrue="1" operator="greaterThan">
      <formula>0</formula>
    </cfRule>
  </conditionalFormatting>
  <conditionalFormatting sqref="P65:Q65">
    <cfRule type="cellIs" dxfId="50650" priority="2931" stopIfTrue="1" operator="lessThan">
      <formula>0</formula>
    </cfRule>
    <cfRule type="cellIs" dxfId="50649" priority="2932" stopIfTrue="1" operator="greaterThan">
      <formula>0</formula>
    </cfRule>
  </conditionalFormatting>
  <conditionalFormatting sqref="P65:Q65">
    <cfRule type="cellIs" dxfId="50648" priority="2928" stopIfTrue="1" operator="lessThan">
      <formula>0</formula>
    </cfRule>
    <cfRule type="cellIs" dxfId="50647" priority="2929" stopIfTrue="1" operator="greaterThan">
      <formula>0</formula>
    </cfRule>
  </conditionalFormatting>
  <conditionalFormatting sqref="P65:Q65">
    <cfRule type="cellIs" dxfId="50646" priority="2925" stopIfTrue="1" operator="lessThan">
      <formula>0</formula>
    </cfRule>
    <cfRule type="cellIs" dxfId="50645" priority="2926" stopIfTrue="1" operator="greaterThan">
      <formula>0</formula>
    </cfRule>
  </conditionalFormatting>
  <conditionalFormatting sqref="P65:Q65">
    <cfRule type="cellIs" dxfId="50644" priority="2922" stopIfTrue="1" operator="lessThan">
      <formula>0</formula>
    </cfRule>
    <cfRule type="cellIs" dxfId="50643" priority="2923" stopIfTrue="1" operator="greaterThan">
      <formula>0</formula>
    </cfRule>
  </conditionalFormatting>
  <conditionalFormatting sqref="P65:Q65">
    <cfRule type="cellIs" dxfId="50642" priority="2919" stopIfTrue="1" operator="lessThan">
      <formula>0</formula>
    </cfRule>
    <cfRule type="cellIs" dxfId="50641" priority="2920" stopIfTrue="1" operator="greaterThan">
      <formula>0</formula>
    </cfRule>
  </conditionalFormatting>
  <conditionalFormatting sqref="P65:Q65">
    <cfRule type="cellIs" dxfId="50640" priority="2916" stopIfTrue="1" operator="lessThan">
      <formula>0</formula>
    </cfRule>
    <cfRule type="cellIs" dxfId="50639" priority="2917" stopIfTrue="1" operator="greaterThan">
      <formula>0</formula>
    </cfRule>
  </conditionalFormatting>
  <conditionalFormatting sqref="P65:Q65">
    <cfRule type="cellIs" dxfId="50638" priority="2913" stopIfTrue="1" operator="lessThan">
      <formula>0</formula>
    </cfRule>
    <cfRule type="cellIs" dxfId="50637" priority="2914" stopIfTrue="1" operator="greaterThan">
      <formula>0</formula>
    </cfRule>
  </conditionalFormatting>
  <conditionalFormatting sqref="P65:Q65">
    <cfRule type="cellIs" dxfId="50636" priority="2910" stopIfTrue="1" operator="lessThan">
      <formula>0</formula>
    </cfRule>
    <cfRule type="cellIs" dxfId="50635" priority="2911" stopIfTrue="1" operator="greaterThan">
      <formula>0</formula>
    </cfRule>
  </conditionalFormatting>
  <conditionalFormatting sqref="P65:Q65">
    <cfRule type="cellIs" dxfId="50634" priority="2907" stopIfTrue="1" operator="lessThan">
      <formula>0</formula>
    </cfRule>
    <cfRule type="cellIs" dxfId="50633" priority="2908" stopIfTrue="1" operator="greaterThan">
      <formula>0</formula>
    </cfRule>
  </conditionalFormatting>
  <conditionalFormatting sqref="P65:Q65">
    <cfRule type="cellIs" dxfId="50632" priority="2904" stopIfTrue="1" operator="lessThan">
      <formula>0</formula>
    </cfRule>
    <cfRule type="cellIs" dxfId="50631" priority="2905" stopIfTrue="1" operator="greaterThan">
      <formula>0</formula>
    </cfRule>
  </conditionalFormatting>
  <conditionalFormatting sqref="P65:Q65">
    <cfRule type="cellIs" dxfId="50630" priority="2901" stopIfTrue="1" operator="lessThan">
      <formula>0</formula>
    </cfRule>
    <cfRule type="cellIs" dxfId="50629" priority="2902" stopIfTrue="1" operator="greaterThan">
      <formula>0</formula>
    </cfRule>
  </conditionalFormatting>
  <conditionalFormatting sqref="P65:Q65">
    <cfRule type="cellIs" dxfId="50628" priority="2898" stopIfTrue="1" operator="lessThan">
      <formula>0</formula>
    </cfRule>
    <cfRule type="cellIs" dxfId="50627" priority="2899" stopIfTrue="1" operator="greaterThan">
      <formula>0</formula>
    </cfRule>
  </conditionalFormatting>
  <conditionalFormatting sqref="P65:Q65">
    <cfRule type="cellIs" dxfId="50626" priority="2895" stopIfTrue="1" operator="lessThan">
      <formula>0</formula>
    </cfRule>
    <cfRule type="cellIs" dxfId="50625" priority="2896" stopIfTrue="1" operator="greaterThan">
      <formula>0</formula>
    </cfRule>
  </conditionalFormatting>
  <conditionalFormatting sqref="P65:Q65">
    <cfRule type="cellIs" dxfId="50624" priority="2892" stopIfTrue="1" operator="lessThan">
      <formula>0</formula>
    </cfRule>
    <cfRule type="cellIs" dxfId="50623" priority="2893" stopIfTrue="1" operator="greaterThan">
      <formula>0</formula>
    </cfRule>
  </conditionalFormatting>
  <conditionalFormatting sqref="P65:Q65">
    <cfRule type="cellIs" dxfId="50622" priority="2889" stopIfTrue="1" operator="lessThan">
      <formula>0</formula>
    </cfRule>
    <cfRule type="cellIs" dxfId="50621" priority="2890" stopIfTrue="1" operator="greaterThan">
      <formula>0</formula>
    </cfRule>
  </conditionalFormatting>
  <conditionalFormatting sqref="P13:Q13">
    <cfRule type="cellIs" dxfId="50620" priority="2886" stopIfTrue="1" operator="lessThan">
      <formula>0</formula>
    </cfRule>
    <cfRule type="cellIs" dxfId="50619" priority="2887" stopIfTrue="1" operator="greaterThan">
      <formula>0</formula>
    </cfRule>
  </conditionalFormatting>
  <conditionalFormatting sqref="P13:Q13">
    <cfRule type="cellIs" dxfId="50618" priority="2883" stopIfTrue="1" operator="lessThan">
      <formula>0</formula>
    </cfRule>
    <cfRule type="cellIs" dxfId="50617" priority="2884" stopIfTrue="1" operator="greaterThan">
      <formula>0</formula>
    </cfRule>
  </conditionalFormatting>
  <conditionalFormatting sqref="P13:Q13">
    <cfRule type="cellIs" dxfId="50616" priority="2880" stopIfTrue="1" operator="lessThan">
      <formula>0</formula>
    </cfRule>
    <cfRule type="cellIs" dxfId="50615" priority="2881" stopIfTrue="1" operator="greaterThan">
      <formula>0</formula>
    </cfRule>
  </conditionalFormatting>
  <conditionalFormatting sqref="P13:Q13">
    <cfRule type="cellIs" dxfId="50614" priority="2877" stopIfTrue="1" operator="lessThan">
      <formula>0</formula>
    </cfRule>
    <cfRule type="cellIs" dxfId="50613" priority="2878" stopIfTrue="1" operator="greaterThan">
      <formula>0</formula>
    </cfRule>
  </conditionalFormatting>
  <conditionalFormatting sqref="P13:Q13">
    <cfRule type="cellIs" dxfId="50612" priority="2874" stopIfTrue="1" operator="lessThan">
      <formula>0</formula>
    </cfRule>
    <cfRule type="cellIs" dxfId="50611" priority="2875" stopIfTrue="1" operator="greaterThan">
      <formula>0</formula>
    </cfRule>
  </conditionalFormatting>
  <conditionalFormatting sqref="P13:Q13">
    <cfRule type="cellIs" dxfId="50610" priority="2871" stopIfTrue="1" operator="lessThan">
      <formula>0</formula>
    </cfRule>
    <cfRule type="cellIs" dxfId="50609" priority="2872" stopIfTrue="1" operator="greaterThan">
      <formula>0</formula>
    </cfRule>
  </conditionalFormatting>
  <conditionalFormatting sqref="P13:Q13">
    <cfRule type="cellIs" dxfId="50608" priority="2868" stopIfTrue="1" operator="lessThan">
      <formula>0</formula>
    </cfRule>
    <cfRule type="cellIs" dxfId="50607" priority="2869" stopIfTrue="1" operator="greaterThan">
      <formula>0</formula>
    </cfRule>
  </conditionalFormatting>
  <conditionalFormatting sqref="P13:Q13">
    <cfRule type="cellIs" dxfId="50606" priority="2865" stopIfTrue="1" operator="lessThan">
      <formula>0</formula>
    </cfRule>
    <cfRule type="cellIs" dxfId="50605" priority="2866" stopIfTrue="1" operator="greaterThan">
      <formula>0</formula>
    </cfRule>
  </conditionalFormatting>
  <conditionalFormatting sqref="P13:Q13">
    <cfRule type="cellIs" dxfId="50604" priority="2862" stopIfTrue="1" operator="lessThan">
      <formula>0</formula>
    </cfRule>
    <cfRule type="cellIs" dxfId="50603" priority="2863" stopIfTrue="1" operator="greaterThan">
      <formula>0</formula>
    </cfRule>
  </conditionalFormatting>
  <conditionalFormatting sqref="P13:Q13">
    <cfRule type="cellIs" dxfId="50602" priority="2859" stopIfTrue="1" operator="lessThan">
      <formula>0</formula>
    </cfRule>
    <cfRule type="cellIs" dxfId="50601" priority="2860" stopIfTrue="1" operator="greaterThan">
      <formula>0</formula>
    </cfRule>
  </conditionalFormatting>
  <conditionalFormatting sqref="P13:Q13">
    <cfRule type="cellIs" dxfId="50600" priority="2856" stopIfTrue="1" operator="lessThan">
      <formula>0</formula>
    </cfRule>
    <cfRule type="cellIs" dxfId="50599" priority="2857" stopIfTrue="1" operator="greaterThan">
      <formula>0</formula>
    </cfRule>
  </conditionalFormatting>
  <conditionalFormatting sqref="P13:Q13">
    <cfRule type="cellIs" dxfId="50598" priority="2853" stopIfTrue="1" operator="lessThan">
      <formula>0</formula>
    </cfRule>
    <cfRule type="cellIs" dxfId="50597" priority="2854" stopIfTrue="1" operator="greaterThan">
      <formula>0</formula>
    </cfRule>
  </conditionalFormatting>
  <conditionalFormatting sqref="P13:Q13">
    <cfRule type="cellIs" dxfId="50596" priority="2850" stopIfTrue="1" operator="lessThan">
      <formula>0</formula>
    </cfRule>
    <cfRule type="cellIs" dxfId="50595" priority="2851" stopIfTrue="1" operator="greaterThan">
      <formula>0</formula>
    </cfRule>
  </conditionalFormatting>
  <conditionalFormatting sqref="P13:Q13">
    <cfRule type="cellIs" dxfId="50594" priority="2847" stopIfTrue="1" operator="lessThan">
      <formula>0</formula>
    </cfRule>
    <cfRule type="cellIs" dxfId="50593" priority="2848" stopIfTrue="1" operator="greaterThan">
      <formula>0</formula>
    </cfRule>
  </conditionalFormatting>
  <conditionalFormatting sqref="P13:Q13">
    <cfRule type="cellIs" dxfId="50592" priority="2844" stopIfTrue="1" operator="lessThan">
      <formula>0</formula>
    </cfRule>
    <cfRule type="cellIs" dxfId="50591" priority="2845" stopIfTrue="1" operator="greaterThan">
      <formula>0</formula>
    </cfRule>
  </conditionalFormatting>
  <conditionalFormatting sqref="P13:Q13">
    <cfRule type="cellIs" dxfId="50590" priority="2841" stopIfTrue="1" operator="lessThan">
      <formula>0</formula>
    </cfRule>
    <cfRule type="cellIs" dxfId="50589" priority="2842" stopIfTrue="1" operator="greaterThan">
      <formula>0</formula>
    </cfRule>
  </conditionalFormatting>
  <conditionalFormatting sqref="P13:Q13">
    <cfRule type="cellIs" dxfId="50588" priority="2838" stopIfTrue="1" operator="lessThan">
      <formula>0</formula>
    </cfRule>
    <cfRule type="cellIs" dxfId="50587" priority="2839" stopIfTrue="1" operator="greaterThan">
      <formula>0</formula>
    </cfRule>
  </conditionalFormatting>
  <conditionalFormatting sqref="P13:Q13">
    <cfRule type="cellIs" dxfId="50586" priority="2835" stopIfTrue="1" operator="lessThan">
      <formula>0</formula>
    </cfRule>
    <cfRule type="cellIs" dxfId="50585" priority="2836" stopIfTrue="1" operator="greaterThan">
      <formula>0</formula>
    </cfRule>
  </conditionalFormatting>
  <conditionalFormatting sqref="P13:Q13">
    <cfRule type="cellIs" dxfId="50584" priority="2832" stopIfTrue="1" operator="lessThan">
      <formula>0</formula>
    </cfRule>
    <cfRule type="cellIs" dxfId="50583" priority="2833" stopIfTrue="1" operator="greaterThan">
      <formula>0</formula>
    </cfRule>
  </conditionalFormatting>
  <conditionalFormatting sqref="P13:Q13">
    <cfRule type="cellIs" dxfId="50582" priority="2829" stopIfTrue="1" operator="lessThan">
      <formula>0</formula>
    </cfRule>
    <cfRule type="cellIs" dxfId="50581" priority="2830" stopIfTrue="1" operator="greaterThan">
      <formula>0</formula>
    </cfRule>
  </conditionalFormatting>
  <conditionalFormatting sqref="P13:Q13">
    <cfRule type="cellIs" dxfId="50580" priority="2826" stopIfTrue="1" operator="lessThan">
      <formula>0</formula>
    </cfRule>
    <cfRule type="cellIs" dxfId="50579" priority="2827" stopIfTrue="1" operator="greaterThan">
      <formula>0</formula>
    </cfRule>
  </conditionalFormatting>
  <conditionalFormatting sqref="P13:Q13">
    <cfRule type="cellIs" dxfId="50578" priority="2823" stopIfTrue="1" operator="lessThan">
      <formula>0</formula>
    </cfRule>
    <cfRule type="cellIs" dxfId="50577" priority="2824" stopIfTrue="1" operator="greaterThan">
      <formula>0</formula>
    </cfRule>
  </conditionalFormatting>
  <conditionalFormatting sqref="P13:Q13">
    <cfRule type="cellIs" dxfId="50576" priority="2820" stopIfTrue="1" operator="lessThan">
      <formula>0</formula>
    </cfRule>
    <cfRule type="cellIs" dxfId="50575" priority="2821" stopIfTrue="1" operator="greaterThan">
      <formula>0</formula>
    </cfRule>
  </conditionalFormatting>
  <conditionalFormatting sqref="P13:Q13">
    <cfRule type="cellIs" dxfId="50574" priority="2817" stopIfTrue="1" operator="lessThan">
      <formula>0</formula>
    </cfRule>
    <cfRule type="cellIs" dxfId="50573" priority="2818" stopIfTrue="1" operator="greaterThan">
      <formula>0</formula>
    </cfRule>
  </conditionalFormatting>
  <conditionalFormatting sqref="P13:Q13">
    <cfRule type="cellIs" dxfId="50572" priority="2814" stopIfTrue="1" operator="lessThan">
      <formula>0</formula>
    </cfRule>
    <cfRule type="cellIs" dxfId="50571" priority="2815" stopIfTrue="1" operator="greaterThan">
      <formula>0</formula>
    </cfRule>
  </conditionalFormatting>
  <conditionalFormatting sqref="P13:Q13">
    <cfRule type="cellIs" dxfId="50570" priority="2811" stopIfTrue="1" operator="lessThan">
      <formula>0</formula>
    </cfRule>
    <cfRule type="cellIs" dxfId="50569" priority="2812" stopIfTrue="1" operator="greaterThan">
      <formula>0</formula>
    </cfRule>
  </conditionalFormatting>
  <conditionalFormatting sqref="P13:Q13">
    <cfRule type="cellIs" dxfId="50568" priority="2808" stopIfTrue="1" operator="lessThan">
      <formula>0</formula>
    </cfRule>
    <cfRule type="cellIs" dxfId="50567" priority="2809" stopIfTrue="1" operator="greaterThan">
      <formula>0</formula>
    </cfRule>
  </conditionalFormatting>
  <conditionalFormatting sqref="P13:Q13">
    <cfRule type="cellIs" dxfId="50566" priority="2805" stopIfTrue="1" operator="lessThan">
      <formula>0</formula>
    </cfRule>
    <cfRule type="cellIs" dxfId="50565" priority="2806" stopIfTrue="1" operator="greaterThan">
      <formula>0</formula>
    </cfRule>
  </conditionalFormatting>
  <conditionalFormatting sqref="P13:Q13">
    <cfRule type="cellIs" dxfId="50564" priority="2802" stopIfTrue="1" operator="lessThan">
      <formula>0</formula>
    </cfRule>
    <cfRule type="cellIs" dxfId="50563" priority="2803" stopIfTrue="1" operator="greaterThan">
      <formula>0</formula>
    </cfRule>
  </conditionalFormatting>
  <conditionalFormatting sqref="P13:Q13">
    <cfRule type="cellIs" dxfId="50562" priority="2799" stopIfTrue="1" operator="lessThan">
      <formula>0</formula>
    </cfRule>
    <cfRule type="cellIs" dxfId="50561" priority="2800" stopIfTrue="1" operator="greaterThan">
      <formula>0</formula>
    </cfRule>
  </conditionalFormatting>
  <conditionalFormatting sqref="P13:Q13">
    <cfRule type="cellIs" dxfId="50560" priority="2796" stopIfTrue="1" operator="lessThan">
      <formula>0</formula>
    </cfRule>
    <cfRule type="cellIs" dxfId="50559" priority="2797" stopIfTrue="1" operator="greaterThan">
      <formula>0</formula>
    </cfRule>
  </conditionalFormatting>
  <conditionalFormatting sqref="P13:Q13">
    <cfRule type="cellIs" dxfId="50558" priority="2793" stopIfTrue="1" operator="lessThan">
      <formula>0</formula>
    </cfRule>
    <cfRule type="cellIs" dxfId="50557" priority="2794" stopIfTrue="1" operator="greaterThan">
      <formula>0</formula>
    </cfRule>
  </conditionalFormatting>
  <conditionalFormatting sqref="P13:Q13">
    <cfRule type="cellIs" dxfId="50556" priority="2790" stopIfTrue="1" operator="lessThan">
      <formula>0</formula>
    </cfRule>
    <cfRule type="cellIs" dxfId="50555" priority="2791" stopIfTrue="1" operator="greaterThan">
      <formula>0</formula>
    </cfRule>
  </conditionalFormatting>
  <conditionalFormatting sqref="P13:Q13">
    <cfRule type="cellIs" dxfId="50554" priority="2787" stopIfTrue="1" operator="lessThan">
      <formula>0</formula>
    </cfRule>
    <cfRule type="cellIs" dxfId="50553" priority="2788" stopIfTrue="1" operator="greaterThan">
      <formula>0</formula>
    </cfRule>
  </conditionalFormatting>
  <conditionalFormatting sqref="P13:Q13">
    <cfRule type="cellIs" dxfId="50552" priority="2784" stopIfTrue="1" operator="lessThan">
      <formula>0</formula>
    </cfRule>
    <cfRule type="cellIs" dxfId="50551" priority="2785" stopIfTrue="1" operator="greaterThan">
      <formula>0</formula>
    </cfRule>
  </conditionalFormatting>
  <conditionalFormatting sqref="P13:Q13">
    <cfRule type="cellIs" dxfId="50550" priority="2781" stopIfTrue="1" operator="lessThan">
      <formula>0</formula>
    </cfRule>
    <cfRule type="cellIs" dxfId="50549" priority="2782" stopIfTrue="1" operator="greaterThan">
      <formula>0</formula>
    </cfRule>
  </conditionalFormatting>
  <conditionalFormatting sqref="P13:Q13">
    <cfRule type="cellIs" dxfId="50548" priority="2778" stopIfTrue="1" operator="lessThan">
      <formula>0</formula>
    </cfRule>
    <cfRule type="cellIs" dxfId="50547" priority="2779" stopIfTrue="1" operator="greaterThan">
      <formula>0</formula>
    </cfRule>
  </conditionalFormatting>
  <conditionalFormatting sqref="P13:Q13">
    <cfRule type="cellIs" dxfId="50546" priority="2775" stopIfTrue="1" operator="lessThan">
      <formula>0</formula>
    </cfRule>
    <cfRule type="cellIs" dxfId="50545" priority="2776" stopIfTrue="1" operator="greaterThan">
      <formula>0</formula>
    </cfRule>
  </conditionalFormatting>
  <conditionalFormatting sqref="P13:Q13">
    <cfRule type="cellIs" dxfId="50544" priority="2772" stopIfTrue="1" operator="lessThan">
      <formula>0</formula>
    </cfRule>
    <cfRule type="cellIs" dxfId="50543" priority="2773" stopIfTrue="1" operator="greaterThan">
      <formula>0</formula>
    </cfRule>
  </conditionalFormatting>
  <conditionalFormatting sqref="P13:Q13">
    <cfRule type="cellIs" dxfId="50542" priority="2769" stopIfTrue="1" operator="lessThan">
      <formula>0</formula>
    </cfRule>
    <cfRule type="cellIs" dxfId="50541" priority="2770" stopIfTrue="1" operator="greaterThan">
      <formula>0</formula>
    </cfRule>
  </conditionalFormatting>
  <conditionalFormatting sqref="P33:Q33">
    <cfRule type="cellIs" dxfId="50540" priority="2766" stopIfTrue="1" operator="lessThan">
      <formula>0</formula>
    </cfRule>
    <cfRule type="cellIs" dxfId="50539" priority="2767" stopIfTrue="1" operator="greaterThan">
      <formula>0</formula>
    </cfRule>
  </conditionalFormatting>
  <conditionalFormatting sqref="P33:Q33">
    <cfRule type="cellIs" dxfId="50538" priority="2763" stopIfTrue="1" operator="lessThan">
      <formula>0</formula>
    </cfRule>
    <cfRule type="cellIs" dxfId="50537" priority="2764" stopIfTrue="1" operator="greaterThan">
      <formula>0</formula>
    </cfRule>
  </conditionalFormatting>
  <conditionalFormatting sqref="P33:Q33">
    <cfRule type="cellIs" dxfId="50536" priority="2760" stopIfTrue="1" operator="lessThan">
      <formula>0</formula>
    </cfRule>
    <cfRule type="cellIs" dxfId="50535" priority="2761" stopIfTrue="1" operator="greaterThan">
      <formula>0</formula>
    </cfRule>
  </conditionalFormatting>
  <conditionalFormatting sqref="P33:Q33">
    <cfRule type="cellIs" dxfId="50534" priority="2757" stopIfTrue="1" operator="lessThan">
      <formula>0</formula>
    </cfRule>
    <cfRule type="cellIs" dxfId="50533" priority="2758" stopIfTrue="1" operator="greaterThan">
      <formula>0</formula>
    </cfRule>
  </conditionalFormatting>
  <conditionalFormatting sqref="P33:Q33">
    <cfRule type="cellIs" dxfId="50532" priority="2754" stopIfTrue="1" operator="lessThan">
      <formula>0</formula>
    </cfRule>
    <cfRule type="cellIs" dxfId="50531" priority="2755" stopIfTrue="1" operator="greaterThan">
      <formula>0</formula>
    </cfRule>
  </conditionalFormatting>
  <conditionalFormatting sqref="P33:Q33">
    <cfRule type="cellIs" dxfId="50530" priority="2751" stopIfTrue="1" operator="lessThan">
      <formula>0</formula>
    </cfRule>
    <cfRule type="cellIs" dxfId="50529" priority="2752" stopIfTrue="1" operator="greaterThan">
      <formula>0</formula>
    </cfRule>
  </conditionalFormatting>
  <conditionalFormatting sqref="P33:Q33">
    <cfRule type="cellIs" dxfId="50528" priority="2748" stopIfTrue="1" operator="lessThan">
      <formula>0</formula>
    </cfRule>
    <cfRule type="cellIs" dxfId="50527" priority="2749" stopIfTrue="1" operator="greaterThan">
      <formula>0</formula>
    </cfRule>
  </conditionalFormatting>
  <conditionalFormatting sqref="P33:Q33">
    <cfRule type="cellIs" dxfId="50526" priority="2745" stopIfTrue="1" operator="lessThan">
      <formula>0</formula>
    </cfRule>
    <cfRule type="cellIs" dxfId="50525" priority="2746" stopIfTrue="1" operator="greaterThan">
      <formula>0</formula>
    </cfRule>
  </conditionalFormatting>
  <conditionalFormatting sqref="P33:Q33">
    <cfRule type="cellIs" dxfId="50524" priority="2742" stopIfTrue="1" operator="lessThan">
      <formula>0</formula>
    </cfRule>
    <cfRule type="cellIs" dxfId="50523" priority="2743" stopIfTrue="1" operator="greaterThan">
      <formula>0</formula>
    </cfRule>
  </conditionalFormatting>
  <conditionalFormatting sqref="P33:Q33">
    <cfRule type="cellIs" dxfId="50522" priority="2739" stopIfTrue="1" operator="lessThan">
      <formula>0</formula>
    </cfRule>
    <cfRule type="cellIs" dxfId="50521" priority="2740" stopIfTrue="1" operator="greaterThan">
      <formula>0</formula>
    </cfRule>
  </conditionalFormatting>
  <conditionalFormatting sqref="P33:Q33">
    <cfRule type="cellIs" dxfId="50520" priority="2736" stopIfTrue="1" operator="lessThan">
      <formula>0</formula>
    </cfRule>
    <cfRule type="cellIs" dxfId="50519" priority="2737" stopIfTrue="1" operator="greaterThan">
      <formula>0</formula>
    </cfRule>
  </conditionalFormatting>
  <conditionalFormatting sqref="P33:Q33">
    <cfRule type="cellIs" dxfId="50518" priority="2733" stopIfTrue="1" operator="lessThan">
      <formula>0</formula>
    </cfRule>
    <cfRule type="cellIs" dxfId="50517" priority="2734" stopIfTrue="1" operator="greaterThan">
      <formula>0</formula>
    </cfRule>
  </conditionalFormatting>
  <conditionalFormatting sqref="P33:Q33">
    <cfRule type="cellIs" dxfId="50516" priority="2730" stopIfTrue="1" operator="lessThan">
      <formula>0</formula>
    </cfRule>
    <cfRule type="cellIs" dxfId="50515" priority="2731" stopIfTrue="1" operator="greaterThan">
      <formula>0</formula>
    </cfRule>
  </conditionalFormatting>
  <conditionalFormatting sqref="P33:Q33">
    <cfRule type="cellIs" dxfId="50514" priority="2727" stopIfTrue="1" operator="lessThan">
      <formula>0</formula>
    </cfRule>
    <cfRule type="cellIs" dxfId="50513" priority="2728" stopIfTrue="1" operator="greaterThan">
      <formula>0</formula>
    </cfRule>
  </conditionalFormatting>
  <conditionalFormatting sqref="P33:Q33">
    <cfRule type="cellIs" dxfId="50512" priority="2724" stopIfTrue="1" operator="lessThan">
      <formula>0</formula>
    </cfRule>
    <cfRule type="cellIs" dxfId="50511" priority="2725" stopIfTrue="1" operator="greaterThan">
      <formula>0</formula>
    </cfRule>
  </conditionalFormatting>
  <conditionalFormatting sqref="P33:Q33">
    <cfRule type="cellIs" dxfId="50510" priority="2721" stopIfTrue="1" operator="lessThan">
      <formula>0</formula>
    </cfRule>
    <cfRule type="cellIs" dxfId="50509" priority="2722" stopIfTrue="1" operator="greaterThan">
      <formula>0</formula>
    </cfRule>
  </conditionalFormatting>
  <conditionalFormatting sqref="P33:Q33">
    <cfRule type="cellIs" dxfId="50508" priority="2718" stopIfTrue="1" operator="lessThan">
      <formula>0</formula>
    </cfRule>
    <cfRule type="cellIs" dxfId="50507" priority="2719" stopIfTrue="1" operator="greaterThan">
      <formula>0</formula>
    </cfRule>
  </conditionalFormatting>
  <conditionalFormatting sqref="P33:Q33">
    <cfRule type="cellIs" dxfId="50506" priority="2715" stopIfTrue="1" operator="lessThan">
      <formula>0</formula>
    </cfRule>
    <cfRule type="cellIs" dxfId="50505" priority="2716" stopIfTrue="1" operator="greaterThan">
      <formula>0</formula>
    </cfRule>
  </conditionalFormatting>
  <conditionalFormatting sqref="P33:Q33">
    <cfRule type="cellIs" dxfId="50504" priority="2712" stopIfTrue="1" operator="lessThan">
      <formula>0</formula>
    </cfRule>
    <cfRule type="cellIs" dxfId="50503" priority="2713" stopIfTrue="1" operator="greaterThan">
      <formula>0</formula>
    </cfRule>
  </conditionalFormatting>
  <conditionalFormatting sqref="P33:Q33">
    <cfRule type="cellIs" dxfId="50502" priority="2709" stopIfTrue="1" operator="lessThan">
      <formula>0</formula>
    </cfRule>
    <cfRule type="cellIs" dxfId="50501" priority="2710" stopIfTrue="1" operator="greaterThan">
      <formula>0</formula>
    </cfRule>
  </conditionalFormatting>
  <conditionalFormatting sqref="P35:Q35">
    <cfRule type="cellIs" dxfId="50500" priority="2706" stopIfTrue="1" operator="lessThan">
      <formula>0</formula>
    </cfRule>
    <cfRule type="cellIs" dxfId="50499" priority="2707" stopIfTrue="1" operator="greaterThan">
      <formula>0</formula>
    </cfRule>
  </conditionalFormatting>
  <conditionalFormatting sqref="P35:Q35">
    <cfRule type="cellIs" dxfId="50498" priority="2703" stopIfTrue="1" operator="lessThan">
      <formula>0</formula>
    </cfRule>
    <cfRule type="cellIs" dxfId="50497" priority="2704" stopIfTrue="1" operator="greaterThan">
      <formula>0</formula>
    </cfRule>
  </conditionalFormatting>
  <conditionalFormatting sqref="P35:Q35">
    <cfRule type="cellIs" dxfId="50496" priority="2700" stopIfTrue="1" operator="lessThan">
      <formula>0</formula>
    </cfRule>
    <cfRule type="cellIs" dxfId="50495" priority="2701" stopIfTrue="1" operator="greaterThan">
      <formula>0</formula>
    </cfRule>
  </conditionalFormatting>
  <conditionalFormatting sqref="P35:Q35">
    <cfRule type="cellIs" dxfId="50494" priority="2697" stopIfTrue="1" operator="lessThan">
      <formula>0</formula>
    </cfRule>
    <cfRule type="cellIs" dxfId="50493" priority="2698" stopIfTrue="1" operator="greaterThan">
      <formula>0</formula>
    </cfRule>
  </conditionalFormatting>
  <conditionalFormatting sqref="P35:Q35">
    <cfRule type="cellIs" dxfId="50492" priority="2694" stopIfTrue="1" operator="lessThan">
      <formula>0</formula>
    </cfRule>
    <cfRule type="cellIs" dxfId="50491" priority="2695" stopIfTrue="1" operator="greaterThan">
      <formula>0</formula>
    </cfRule>
  </conditionalFormatting>
  <conditionalFormatting sqref="P35:Q35">
    <cfRule type="cellIs" dxfId="50490" priority="2691" stopIfTrue="1" operator="lessThan">
      <formula>0</formula>
    </cfRule>
    <cfRule type="cellIs" dxfId="50489" priority="2692" stopIfTrue="1" operator="greaterThan">
      <formula>0</formula>
    </cfRule>
  </conditionalFormatting>
  <conditionalFormatting sqref="P35:Q35">
    <cfRule type="cellIs" dxfId="50488" priority="2688" stopIfTrue="1" operator="lessThan">
      <formula>0</formula>
    </cfRule>
    <cfRule type="cellIs" dxfId="50487" priority="2689" stopIfTrue="1" operator="greaterThan">
      <formula>0</formula>
    </cfRule>
  </conditionalFormatting>
  <conditionalFormatting sqref="P35:Q35">
    <cfRule type="cellIs" dxfId="50486" priority="2685" stopIfTrue="1" operator="lessThan">
      <formula>0</formula>
    </cfRule>
    <cfRule type="cellIs" dxfId="50485" priority="2686" stopIfTrue="1" operator="greaterThan">
      <formula>0</formula>
    </cfRule>
  </conditionalFormatting>
  <conditionalFormatting sqref="P35:Q35">
    <cfRule type="cellIs" dxfId="50484" priority="2682" stopIfTrue="1" operator="lessThan">
      <formula>0</formula>
    </cfRule>
    <cfRule type="cellIs" dxfId="50483" priority="2683" stopIfTrue="1" operator="greaterThan">
      <formula>0</formula>
    </cfRule>
  </conditionalFormatting>
  <conditionalFormatting sqref="P35:Q35">
    <cfRule type="cellIs" dxfId="50482" priority="2679" stopIfTrue="1" operator="lessThan">
      <formula>0</formula>
    </cfRule>
    <cfRule type="cellIs" dxfId="50481" priority="2680" stopIfTrue="1" operator="greaterThan">
      <formula>0</formula>
    </cfRule>
  </conditionalFormatting>
  <conditionalFormatting sqref="P35:Q35">
    <cfRule type="cellIs" dxfId="50480" priority="2676" stopIfTrue="1" operator="lessThan">
      <formula>0</formula>
    </cfRule>
    <cfRule type="cellIs" dxfId="50479" priority="2677" stopIfTrue="1" operator="greaterThan">
      <formula>0</formula>
    </cfRule>
  </conditionalFormatting>
  <conditionalFormatting sqref="P35:Q35">
    <cfRule type="cellIs" dxfId="50478" priority="2673" stopIfTrue="1" operator="lessThan">
      <formula>0</formula>
    </cfRule>
    <cfRule type="cellIs" dxfId="50477" priority="2674" stopIfTrue="1" operator="greaterThan">
      <formula>0</formula>
    </cfRule>
  </conditionalFormatting>
  <conditionalFormatting sqref="P35:Q35">
    <cfRule type="cellIs" dxfId="50476" priority="2670" stopIfTrue="1" operator="lessThan">
      <formula>0</formula>
    </cfRule>
    <cfRule type="cellIs" dxfId="50475" priority="2671" stopIfTrue="1" operator="greaterThan">
      <formula>0</formula>
    </cfRule>
  </conditionalFormatting>
  <conditionalFormatting sqref="P35:Q35">
    <cfRule type="cellIs" dxfId="50474" priority="2667" stopIfTrue="1" operator="lessThan">
      <formula>0</formula>
    </cfRule>
    <cfRule type="cellIs" dxfId="50473" priority="2668" stopIfTrue="1" operator="greaterThan">
      <formula>0</formula>
    </cfRule>
  </conditionalFormatting>
  <conditionalFormatting sqref="P35:Q35">
    <cfRule type="cellIs" dxfId="50472" priority="2664" stopIfTrue="1" operator="lessThan">
      <formula>0</formula>
    </cfRule>
    <cfRule type="cellIs" dxfId="50471" priority="2665" stopIfTrue="1" operator="greaterThan">
      <formula>0</formula>
    </cfRule>
  </conditionalFormatting>
  <conditionalFormatting sqref="P35:Q35">
    <cfRule type="cellIs" dxfId="50470" priority="2661" stopIfTrue="1" operator="lessThan">
      <formula>0</formula>
    </cfRule>
    <cfRule type="cellIs" dxfId="50469" priority="2662" stopIfTrue="1" operator="greaterThan">
      <formula>0</formula>
    </cfRule>
  </conditionalFormatting>
  <conditionalFormatting sqref="P35:Q35">
    <cfRule type="cellIs" dxfId="50468" priority="2658" stopIfTrue="1" operator="lessThan">
      <formula>0</formula>
    </cfRule>
    <cfRule type="cellIs" dxfId="50467" priority="2659" stopIfTrue="1" operator="greaterThan">
      <formula>0</formula>
    </cfRule>
  </conditionalFormatting>
  <conditionalFormatting sqref="P35:Q35">
    <cfRule type="cellIs" dxfId="50466" priority="2655" stopIfTrue="1" operator="lessThan">
      <formula>0</formula>
    </cfRule>
    <cfRule type="cellIs" dxfId="50465" priority="2656" stopIfTrue="1" operator="greaterThan">
      <formula>0</formula>
    </cfRule>
  </conditionalFormatting>
  <conditionalFormatting sqref="P35:Q35">
    <cfRule type="cellIs" dxfId="50464" priority="2652" stopIfTrue="1" operator="lessThan">
      <formula>0</formula>
    </cfRule>
    <cfRule type="cellIs" dxfId="50463" priority="2653" stopIfTrue="1" operator="greaterThan">
      <formula>0</formula>
    </cfRule>
  </conditionalFormatting>
  <conditionalFormatting sqref="P35:Q35">
    <cfRule type="cellIs" dxfId="50462" priority="2649" stopIfTrue="1" operator="lessThan">
      <formula>0</formula>
    </cfRule>
    <cfRule type="cellIs" dxfId="50461" priority="2650" stopIfTrue="1" operator="greaterThan">
      <formula>0</formula>
    </cfRule>
  </conditionalFormatting>
  <conditionalFormatting sqref="P37:Q37">
    <cfRule type="cellIs" dxfId="50460" priority="2646" stopIfTrue="1" operator="lessThan">
      <formula>0</formula>
    </cfRule>
    <cfRule type="cellIs" dxfId="50459" priority="2647" stopIfTrue="1" operator="greaterThan">
      <formula>0</formula>
    </cfRule>
  </conditionalFormatting>
  <conditionalFormatting sqref="P37:Q37">
    <cfRule type="cellIs" dxfId="50458" priority="2643" stopIfTrue="1" operator="lessThan">
      <formula>0</formula>
    </cfRule>
    <cfRule type="cellIs" dxfId="50457" priority="2644" stopIfTrue="1" operator="greaterThan">
      <formula>0</formula>
    </cfRule>
  </conditionalFormatting>
  <conditionalFormatting sqref="P37:Q37">
    <cfRule type="cellIs" dxfId="50456" priority="2640" stopIfTrue="1" operator="lessThan">
      <formula>0</formula>
    </cfRule>
    <cfRule type="cellIs" dxfId="50455" priority="2641" stopIfTrue="1" operator="greaterThan">
      <formula>0</formula>
    </cfRule>
  </conditionalFormatting>
  <conditionalFormatting sqref="P37:Q37">
    <cfRule type="cellIs" dxfId="50454" priority="2637" stopIfTrue="1" operator="lessThan">
      <formula>0</formula>
    </cfRule>
    <cfRule type="cellIs" dxfId="50453" priority="2638" stopIfTrue="1" operator="greaterThan">
      <formula>0</formula>
    </cfRule>
  </conditionalFormatting>
  <conditionalFormatting sqref="P37:Q37">
    <cfRule type="cellIs" dxfId="50452" priority="2634" stopIfTrue="1" operator="lessThan">
      <formula>0</formula>
    </cfRule>
    <cfRule type="cellIs" dxfId="50451" priority="2635" stopIfTrue="1" operator="greaterThan">
      <formula>0</formula>
    </cfRule>
  </conditionalFormatting>
  <conditionalFormatting sqref="P37:Q37">
    <cfRule type="cellIs" dxfId="50450" priority="2631" stopIfTrue="1" operator="lessThan">
      <formula>0</formula>
    </cfRule>
    <cfRule type="cellIs" dxfId="50449" priority="2632" stopIfTrue="1" operator="greaterThan">
      <formula>0</formula>
    </cfRule>
  </conditionalFormatting>
  <conditionalFormatting sqref="P37:Q37">
    <cfRule type="cellIs" dxfId="50448" priority="2628" stopIfTrue="1" operator="lessThan">
      <formula>0</formula>
    </cfRule>
    <cfRule type="cellIs" dxfId="50447" priority="2629" stopIfTrue="1" operator="greaterThan">
      <formula>0</formula>
    </cfRule>
  </conditionalFormatting>
  <conditionalFormatting sqref="P37:Q37">
    <cfRule type="cellIs" dxfId="50446" priority="2625" stopIfTrue="1" operator="lessThan">
      <formula>0</formula>
    </cfRule>
    <cfRule type="cellIs" dxfId="50445" priority="2626" stopIfTrue="1" operator="greaterThan">
      <formula>0</formula>
    </cfRule>
  </conditionalFormatting>
  <conditionalFormatting sqref="P37:Q37">
    <cfRule type="cellIs" dxfId="50444" priority="2622" stopIfTrue="1" operator="lessThan">
      <formula>0</formula>
    </cfRule>
    <cfRule type="cellIs" dxfId="50443" priority="2623" stopIfTrue="1" operator="greaterThan">
      <formula>0</formula>
    </cfRule>
  </conditionalFormatting>
  <conditionalFormatting sqref="P37:Q37">
    <cfRule type="cellIs" dxfId="50442" priority="2619" stopIfTrue="1" operator="lessThan">
      <formula>0</formula>
    </cfRule>
    <cfRule type="cellIs" dxfId="50441" priority="2620" stopIfTrue="1" operator="greaterThan">
      <formula>0</formula>
    </cfRule>
  </conditionalFormatting>
  <conditionalFormatting sqref="P37:Q37">
    <cfRule type="cellIs" dxfId="50440" priority="2616" stopIfTrue="1" operator="lessThan">
      <formula>0</formula>
    </cfRule>
    <cfRule type="cellIs" dxfId="50439" priority="2617" stopIfTrue="1" operator="greaterThan">
      <formula>0</formula>
    </cfRule>
  </conditionalFormatting>
  <conditionalFormatting sqref="P37:Q37">
    <cfRule type="cellIs" dxfId="50438" priority="2613" stopIfTrue="1" operator="lessThan">
      <formula>0</formula>
    </cfRule>
    <cfRule type="cellIs" dxfId="50437" priority="2614" stopIfTrue="1" operator="greaterThan">
      <formula>0</formula>
    </cfRule>
  </conditionalFormatting>
  <conditionalFormatting sqref="P37:Q37">
    <cfRule type="cellIs" dxfId="50436" priority="2610" stopIfTrue="1" operator="lessThan">
      <formula>0</formula>
    </cfRule>
    <cfRule type="cellIs" dxfId="50435" priority="2611" stopIfTrue="1" operator="greaterThan">
      <formula>0</formula>
    </cfRule>
  </conditionalFormatting>
  <conditionalFormatting sqref="P37:Q37">
    <cfRule type="cellIs" dxfId="50434" priority="2607" stopIfTrue="1" operator="lessThan">
      <formula>0</formula>
    </cfRule>
    <cfRule type="cellIs" dxfId="50433" priority="2608" stopIfTrue="1" operator="greaterThan">
      <formula>0</formula>
    </cfRule>
  </conditionalFormatting>
  <conditionalFormatting sqref="P37:Q37">
    <cfRule type="cellIs" dxfId="50432" priority="2604" stopIfTrue="1" operator="lessThan">
      <formula>0</formula>
    </cfRule>
    <cfRule type="cellIs" dxfId="50431" priority="2605" stopIfTrue="1" operator="greaterThan">
      <formula>0</formula>
    </cfRule>
  </conditionalFormatting>
  <conditionalFormatting sqref="P37:Q37">
    <cfRule type="cellIs" dxfId="50430" priority="2601" stopIfTrue="1" operator="lessThan">
      <formula>0</formula>
    </cfRule>
    <cfRule type="cellIs" dxfId="50429" priority="2602" stopIfTrue="1" operator="greaterThan">
      <formula>0</formula>
    </cfRule>
  </conditionalFormatting>
  <conditionalFormatting sqref="P37:Q37">
    <cfRule type="cellIs" dxfId="50428" priority="2598" stopIfTrue="1" operator="lessThan">
      <formula>0</formula>
    </cfRule>
    <cfRule type="cellIs" dxfId="50427" priority="2599" stopIfTrue="1" operator="greaterThan">
      <formula>0</formula>
    </cfRule>
  </conditionalFormatting>
  <conditionalFormatting sqref="P37:Q37">
    <cfRule type="cellIs" dxfId="50426" priority="2595" stopIfTrue="1" operator="lessThan">
      <formula>0</formula>
    </cfRule>
    <cfRule type="cellIs" dxfId="50425" priority="2596" stopIfTrue="1" operator="greaterThan">
      <formula>0</formula>
    </cfRule>
  </conditionalFormatting>
  <conditionalFormatting sqref="P37:Q37">
    <cfRule type="cellIs" dxfId="50424" priority="2592" stopIfTrue="1" operator="lessThan">
      <formula>0</formula>
    </cfRule>
    <cfRule type="cellIs" dxfId="50423" priority="2593" stopIfTrue="1" operator="greaterThan">
      <formula>0</formula>
    </cfRule>
  </conditionalFormatting>
  <conditionalFormatting sqref="P37:Q37">
    <cfRule type="cellIs" dxfId="50422" priority="2589" stopIfTrue="1" operator="lessThan">
      <formula>0</formula>
    </cfRule>
    <cfRule type="cellIs" dxfId="50421" priority="2590" stopIfTrue="1" operator="greaterThan">
      <formula>0</formula>
    </cfRule>
  </conditionalFormatting>
  <conditionalFormatting sqref="P39:Q39">
    <cfRule type="cellIs" dxfId="50420" priority="2586" stopIfTrue="1" operator="lessThan">
      <formula>0</formula>
    </cfRule>
    <cfRule type="cellIs" dxfId="50419" priority="2587" stopIfTrue="1" operator="greaterThan">
      <formula>0</formula>
    </cfRule>
  </conditionalFormatting>
  <conditionalFormatting sqref="P39:Q39">
    <cfRule type="cellIs" dxfId="50418" priority="2583" stopIfTrue="1" operator="lessThan">
      <formula>0</formula>
    </cfRule>
    <cfRule type="cellIs" dxfId="50417" priority="2584" stopIfTrue="1" operator="greaterThan">
      <formula>0</formula>
    </cfRule>
  </conditionalFormatting>
  <conditionalFormatting sqref="P39:Q39">
    <cfRule type="cellIs" dxfId="50416" priority="2580" stopIfTrue="1" operator="lessThan">
      <formula>0</formula>
    </cfRule>
    <cfRule type="cellIs" dxfId="50415" priority="2581" stopIfTrue="1" operator="greaterThan">
      <formula>0</formula>
    </cfRule>
  </conditionalFormatting>
  <conditionalFormatting sqref="P39:Q39">
    <cfRule type="cellIs" dxfId="50414" priority="2577" stopIfTrue="1" operator="lessThan">
      <formula>0</formula>
    </cfRule>
    <cfRule type="cellIs" dxfId="50413" priority="2578" stopIfTrue="1" operator="greaterThan">
      <formula>0</formula>
    </cfRule>
  </conditionalFormatting>
  <conditionalFormatting sqref="P39:Q39">
    <cfRule type="cellIs" dxfId="50412" priority="2574" stopIfTrue="1" operator="lessThan">
      <formula>0</formula>
    </cfRule>
    <cfRule type="cellIs" dxfId="50411" priority="2575" stopIfTrue="1" operator="greaterThan">
      <formula>0</formula>
    </cfRule>
  </conditionalFormatting>
  <conditionalFormatting sqref="P39:Q39">
    <cfRule type="cellIs" dxfId="50410" priority="2571" stopIfTrue="1" operator="lessThan">
      <formula>0</formula>
    </cfRule>
    <cfRule type="cellIs" dxfId="50409" priority="2572" stopIfTrue="1" operator="greaterThan">
      <formula>0</formula>
    </cfRule>
  </conditionalFormatting>
  <conditionalFormatting sqref="P39:Q39">
    <cfRule type="cellIs" dxfId="50408" priority="2568" stopIfTrue="1" operator="lessThan">
      <formula>0</formula>
    </cfRule>
    <cfRule type="cellIs" dxfId="50407" priority="2569" stopIfTrue="1" operator="greaterThan">
      <formula>0</formula>
    </cfRule>
  </conditionalFormatting>
  <conditionalFormatting sqref="P39:Q39">
    <cfRule type="cellIs" dxfId="50406" priority="2565" stopIfTrue="1" operator="lessThan">
      <formula>0</formula>
    </cfRule>
    <cfRule type="cellIs" dxfId="50405" priority="2566" stopIfTrue="1" operator="greaterThan">
      <formula>0</formula>
    </cfRule>
  </conditionalFormatting>
  <conditionalFormatting sqref="P39:Q39">
    <cfRule type="cellIs" dxfId="50404" priority="2562" stopIfTrue="1" operator="lessThan">
      <formula>0</formula>
    </cfRule>
    <cfRule type="cellIs" dxfId="50403" priority="2563" stopIfTrue="1" operator="greaterThan">
      <formula>0</formula>
    </cfRule>
  </conditionalFormatting>
  <conditionalFormatting sqref="P39:Q39">
    <cfRule type="cellIs" dxfId="50402" priority="2559" stopIfTrue="1" operator="lessThan">
      <formula>0</formula>
    </cfRule>
    <cfRule type="cellIs" dxfId="50401" priority="2560" stopIfTrue="1" operator="greaterThan">
      <formula>0</formula>
    </cfRule>
  </conditionalFormatting>
  <conditionalFormatting sqref="P39:Q39">
    <cfRule type="cellIs" dxfId="50400" priority="2556" stopIfTrue="1" operator="lessThan">
      <formula>0</formula>
    </cfRule>
    <cfRule type="cellIs" dxfId="50399" priority="2557" stopIfTrue="1" operator="greaterThan">
      <formula>0</formula>
    </cfRule>
  </conditionalFormatting>
  <conditionalFormatting sqref="P39:Q39">
    <cfRule type="cellIs" dxfId="50398" priority="2553" stopIfTrue="1" operator="lessThan">
      <formula>0</formula>
    </cfRule>
    <cfRule type="cellIs" dxfId="50397" priority="2554" stopIfTrue="1" operator="greaterThan">
      <formula>0</formula>
    </cfRule>
  </conditionalFormatting>
  <conditionalFormatting sqref="P39:Q39">
    <cfRule type="cellIs" dxfId="50396" priority="2550" stopIfTrue="1" operator="lessThan">
      <formula>0</formula>
    </cfRule>
    <cfRule type="cellIs" dxfId="50395" priority="2551" stopIfTrue="1" operator="greaterThan">
      <formula>0</formula>
    </cfRule>
  </conditionalFormatting>
  <conditionalFormatting sqref="P39:Q39">
    <cfRule type="cellIs" dxfId="50394" priority="2547" stopIfTrue="1" operator="lessThan">
      <formula>0</formula>
    </cfRule>
    <cfRule type="cellIs" dxfId="50393" priority="2548" stopIfTrue="1" operator="greaterThan">
      <formula>0</formula>
    </cfRule>
  </conditionalFormatting>
  <conditionalFormatting sqref="P39:Q39">
    <cfRule type="cellIs" dxfId="50392" priority="2544" stopIfTrue="1" operator="lessThan">
      <formula>0</formula>
    </cfRule>
    <cfRule type="cellIs" dxfId="50391" priority="2545" stopIfTrue="1" operator="greaterThan">
      <formula>0</formula>
    </cfRule>
  </conditionalFormatting>
  <conditionalFormatting sqref="P39:Q39">
    <cfRule type="cellIs" dxfId="50390" priority="2541" stopIfTrue="1" operator="lessThan">
      <formula>0</formula>
    </cfRule>
    <cfRule type="cellIs" dxfId="50389" priority="2542" stopIfTrue="1" operator="greaterThan">
      <formula>0</formula>
    </cfRule>
  </conditionalFormatting>
  <conditionalFormatting sqref="P39:Q39">
    <cfRule type="cellIs" dxfId="50388" priority="2538" stopIfTrue="1" operator="lessThan">
      <formula>0</formula>
    </cfRule>
    <cfRule type="cellIs" dxfId="50387" priority="2539" stopIfTrue="1" operator="greaterThan">
      <formula>0</formula>
    </cfRule>
  </conditionalFormatting>
  <conditionalFormatting sqref="P39:Q39">
    <cfRule type="cellIs" dxfId="50386" priority="2535" stopIfTrue="1" operator="lessThan">
      <formula>0</formula>
    </cfRule>
    <cfRule type="cellIs" dxfId="50385" priority="2536" stopIfTrue="1" operator="greaterThan">
      <formula>0</formula>
    </cfRule>
  </conditionalFormatting>
  <conditionalFormatting sqref="P39:Q39">
    <cfRule type="cellIs" dxfId="50384" priority="2532" stopIfTrue="1" operator="lessThan">
      <formula>0</formula>
    </cfRule>
    <cfRule type="cellIs" dxfId="50383" priority="2533" stopIfTrue="1" operator="greaterThan">
      <formula>0</formula>
    </cfRule>
  </conditionalFormatting>
  <conditionalFormatting sqref="P39:Q39">
    <cfRule type="cellIs" dxfId="50382" priority="2529" stopIfTrue="1" operator="lessThan">
      <formula>0</formula>
    </cfRule>
    <cfRule type="cellIs" dxfId="50381" priority="2530" stopIfTrue="1" operator="greaterThan">
      <formula>0</formula>
    </cfRule>
  </conditionalFormatting>
  <conditionalFormatting sqref="P41:Q41">
    <cfRule type="cellIs" dxfId="50380" priority="2526" stopIfTrue="1" operator="lessThan">
      <formula>0</formula>
    </cfRule>
    <cfRule type="cellIs" dxfId="50379" priority="2527" stopIfTrue="1" operator="greaterThan">
      <formula>0</formula>
    </cfRule>
  </conditionalFormatting>
  <conditionalFormatting sqref="P41:Q41">
    <cfRule type="cellIs" dxfId="50378" priority="2523" stopIfTrue="1" operator="lessThan">
      <formula>0</formula>
    </cfRule>
    <cfRule type="cellIs" dxfId="50377" priority="2524" stopIfTrue="1" operator="greaterThan">
      <formula>0</formula>
    </cfRule>
  </conditionalFormatting>
  <conditionalFormatting sqref="P41:Q41">
    <cfRule type="cellIs" dxfId="50376" priority="2520" stopIfTrue="1" operator="lessThan">
      <formula>0</formula>
    </cfRule>
    <cfRule type="cellIs" dxfId="50375" priority="2521" stopIfTrue="1" operator="greaterThan">
      <formula>0</formula>
    </cfRule>
  </conditionalFormatting>
  <conditionalFormatting sqref="P41:Q41">
    <cfRule type="cellIs" dxfId="50374" priority="2517" stopIfTrue="1" operator="lessThan">
      <formula>0</formula>
    </cfRule>
    <cfRule type="cellIs" dxfId="50373" priority="2518" stopIfTrue="1" operator="greaterThan">
      <formula>0</formula>
    </cfRule>
  </conditionalFormatting>
  <conditionalFormatting sqref="P41:Q41">
    <cfRule type="cellIs" dxfId="50372" priority="2514" stopIfTrue="1" operator="lessThan">
      <formula>0</formula>
    </cfRule>
    <cfRule type="cellIs" dxfId="50371" priority="2515" stopIfTrue="1" operator="greaterThan">
      <formula>0</formula>
    </cfRule>
  </conditionalFormatting>
  <conditionalFormatting sqref="P41:Q41">
    <cfRule type="cellIs" dxfId="50370" priority="2511" stopIfTrue="1" operator="lessThan">
      <formula>0</formula>
    </cfRule>
    <cfRule type="cellIs" dxfId="50369" priority="2512" stopIfTrue="1" operator="greaterThan">
      <formula>0</formula>
    </cfRule>
  </conditionalFormatting>
  <conditionalFormatting sqref="P41:Q41">
    <cfRule type="cellIs" dxfId="50368" priority="2508" stopIfTrue="1" operator="lessThan">
      <formula>0</formula>
    </cfRule>
    <cfRule type="cellIs" dxfId="50367" priority="2509" stopIfTrue="1" operator="greaterThan">
      <formula>0</formula>
    </cfRule>
  </conditionalFormatting>
  <conditionalFormatting sqref="P41:Q41">
    <cfRule type="cellIs" dxfId="50366" priority="2505" stopIfTrue="1" operator="lessThan">
      <formula>0</formula>
    </cfRule>
    <cfRule type="cellIs" dxfId="50365" priority="2506" stopIfTrue="1" operator="greaterThan">
      <formula>0</formula>
    </cfRule>
  </conditionalFormatting>
  <conditionalFormatting sqref="P41:Q41">
    <cfRule type="cellIs" dxfId="50364" priority="2502" stopIfTrue="1" operator="lessThan">
      <formula>0</formula>
    </cfRule>
    <cfRule type="cellIs" dxfId="50363" priority="2503" stopIfTrue="1" operator="greaterThan">
      <formula>0</formula>
    </cfRule>
  </conditionalFormatting>
  <conditionalFormatting sqref="P41:Q41">
    <cfRule type="cellIs" dxfId="50362" priority="2499" stopIfTrue="1" operator="lessThan">
      <formula>0</formula>
    </cfRule>
    <cfRule type="cellIs" dxfId="50361" priority="2500" stopIfTrue="1" operator="greaterThan">
      <formula>0</formula>
    </cfRule>
  </conditionalFormatting>
  <conditionalFormatting sqref="P41:Q41">
    <cfRule type="cellIs" dxfId="50360" priority="2496" stopIfTrue="1" operator="lessThan">
      <formula>0</formula>
    </cfRule>
    <cfRule type="cellIs" dxfId="50359" priority="2497" stopIfTrue="1" operator="greaterThan">
      <formula>0</formula>
    </cfRule>
  </conditionalFormatting>
  <conditionalFormatting sqref="P41:Q41">
    <cfRule type="cellIs" dxfId="50358" priority="2493" stopIfTrue="1" operator="lessThan">
      <formula>0</formula>
    </cfRule>
    <cfRule type="cellIs" dxfId="50357" priority="2494" stopIfTrue="1" operator="greaterThan">
      <formula>0</formula>
    </cfRule>
  </conditionalFormatting>
  <conditionalFormatting sqref="P41:Q41">
    <cfRule type="cellIs" dxfId="50356" priority="2490" stopIfTrue="1" operator="lessThan">
      <formula>0</formula>
    </cfRule>
    <cfRule type="cellIs" dxfId="50355" priority="2491" stopIfTrue="1" operator="greaterThan">
      <formula>0</formula>
    </cfRule>
  </conditionalFormatting>
  <conditionalFormatting sqref="P41:Q41">
    <cfRule type="cellIs" dxfId="50354" priority="2487" stopIfTrue="1" operator="lessThan">
      <formula>0</formula>
    </cfRule>
    <cfRule type="cellIs" dxfId="50353" priority="2488" stopIfTrue="1" operator="greaterThan">
      <formula>0</formula>
    </cfRule>
  </conditionalFormatting>
  <conditionalFormatting sqref="P41:Q41">
    <cfRule type="cellIs" dxfId="50352" priority="2484" stopIfTrue="1" operator="lessThan">
      <formula>0</formula>
    </cfRule>
    <cfRule type="cellIs" dxfId="50351" priority="2485" stopIfTrue="1" operator="greaterThan">
      <formula>0</formula>
    </cfRule>
  </conditionalFormatting>
  <conditionalFormatting sqref="P41:Q41">
    <cfRule type="cellIs" dxfId="50350" priority="2481" stopIfTrue="1" operator="lessThan">
      <formula>0</formula>
    </cfRule>
    <cfRule type="cellIs" dxfId="50349" priority="2482" stopIfTrue="1" operator="greaterThan">
      <formula>0</formula>
    </cfRule>
  </conditionalFormatting>
  <conditionalFormatting sqref="P41:Q41">
    <cfRule type="cellIs" dxfId="50348" priority="2478" stopIfTrue="1" operator="lessThan">
      <formula>0</formula>
    </cfRule>
    <cfRule type="cellIs" dxfId="50347" priority="2479" stopIfTrue="1" operator="greaterThan">
      <formula>0</formula>
    </cfRule>
  </conditionalFormatting>
  <conditionalFormatting sqref="P41:Q41">
    <cfRule type="cellIs" dxfId="50346" priority="2475" stopIfTrue="1" operator="lessThan">
      <formula>0</formula>
    </cfRule>
    <cfRule type="cellIs" dxfId="50345" priority="2476" stopIfTrue="1" operator="greaterThan">
      <formula>0</formula>
    </cfRule>
  </conditionalFormatting>
  <conditionalFormatting sqref="P41:Q41">
    <cfRule type="cellIs" dxfId="50344" priority="2472" stopIfTrue="1" operator="lessThan">
      <formula>0</formula>
    </cfRule>
    <cfRule type="cellIs" dxfId="50343" priority="2473" stopIfTrue="1" operator="greaterThan">
      <formula>0</formula>
    </cfRule>
  </conditionalFormatting>
  <conditionalFormatting sqref="P41:Q41">
    <cfRule type="cellIs" dxfId="50342" priority="2469" stopIfTrue="1" operator="lessThan">
      <formula>0</formula>
    </cfRule>
    <cfRule type="cellIs" dxfId="50341" priority="2470" stopIfTrue="1" operator="greaterThan">
      <formula>0</formula>
    </cfRule>
  </conditionalFormatting>
  <conditionalFormatting sqref="P45:Q45">
    <cfRule type="cellIs" dxfId="50340" priority="2466" stopIfTrue="1" operator="lessThan">
      <formula>0</formula>
    </cfRule>
    <cfRule type="cellIs" dxfId="50339" priority="2467" stopIfTrue="1" operator="greaterThan">
      <formula>0</formula>
    </cfRule>
  </conditionalFormatting>
  <conditionalFormatting sqref="P45:Q45">
    <cfRule type="cellIs" dxfId="50338" priority="2463" stopIfTrue="1" operator="lessThan">
      <formula>0</formula>
    </cfRule>
    <cfRule type="cellIs" dxfId="50337" priority="2464" stopIfTrue="1" operator="greaterThan">
      <formula>0</formula>
    </cfRule>
  </conditionalFormatting>
  <conditionalFormatting sqref="P45:Q45">
    <cfRule type="cellIs" dxfId="50336" priority="2460" stopIfTrue="1" operator="lessThan">
      <formula>0</formula>
    </cfRule>
    <cfRule type="cellIs" dxfId="50335" priority="2461" stopIfTrue="1" operator="greaterThan">
      <formula>0</formula>
    </cfRule>
  </conditionalFormatting>
  <conditionalFormatting sqref="P45:Q45">
    <cfRule type="cellIs" dxfId="50334" priority="2457" stopIfTrue="1" operator="lessThan">
      <formula>0</formula>
    </cfRule>
    <cfRule type="cellIs" dxfId="50333" priority="2458" stopIfTrue="1" operator="greaterThan">
      <formula>0</formula>
    </cfRule>
  </conditionalFormatting>
  <conditionalFormatting sqref="P45:Q45">
    <cfRule type="cellIs" dxfId="50332" priority="2454" stopIfTrue="1" operator="lessThan">
      <formula>0</formula>
    </cfRule>
    <cfRule type="cellIs" dxfId="50331" priority="2455" stopIfTrue="1" operator="greaterThan">
      <formula>0</formula>
    </cfRule>
  </conditionalFormatting>
  <conditionalFormatting sqref="P45:Q45">
    <cfRule type="cellIs" dxfId="50330" priority="2451" stopIfTrue="1" operator="lessThan">
      <formula>0</formula>
    </cfRule>
    <cfRule type="cellIs" dxfId="50329" priority="2452" stopIfTrue="1" operator="greaterThan">
      <formula>0</formula>
    </cfRule>
  </conditionalFormatting>
  <conditionalFormatting sqref="P45:Q45">
    <cfRule type="cellIs" dxfId="50328" priority="2448" stopIfTrue="1" operator="lessThan">
      <formula>0</formula>
    </cfRule>
    <cfRule type="cellIs" dxfId="50327" priority="2449" stopIfTrue="1" operator="greaterThan">
      <formula>0</formula>
    </cfRule>
  </conditionalFormatting>
  <conditionalFormatting sqref="P45:Q45">
    <cfRule type="cellIs" dxfId="50326" priority="2445" stopIfTrue="1" operator="lessThan">
      <formula>0</formula>
    </cfRule>
    <cfRule type="cellIs" dxfId="50325" priority="2446" stopIfTrue="1" operator="greaterThan">
      <formula>0</formula>
    </cfRule>
  </conditionalFormatting>
  <conditionalFormatting sqref="P45:Q45">
    <cfRule type="cellIs" dxfId="50324" priority="2442" stopIfTrue="1" operator="lessThan">
      <formula>0</formula>
    </cfRule>
    <cfRule type="cellIs" dxfId="50323" priority="2443" stopIfTrue="1" operator="greaterThan">
      <formula>0</formula>
    </cfRule>
  </conditionalFormatting>
  <conditionalFormatting sqref="P45:Q45">
    <cfRule type="cellIs" dxfId="50322" priority="2439" stopIfTrue="1" operator="lessThan">
      <formula>0</formula>
    </cfRule>
    <cfRule type="cellIs" dxfId="50321" priority="2440" stopIfTrue="1" operator="greaterThan">
      <formula>0</formula>
    </cfRule>
  </conditionalFormatting>
  <conditionalFormatting sqref="P45:Q45">
    <cfRule type="cellIs" dxfId="50320" priority="2436" stopIfTrue="1" operator="lessThan">
      <formula>0</formula>
    </cfRule>
    <cfRule type="cellIs" dxfId="50319" priority="2437" stopIfTrue="1" operator="greaterThan">
      <formula>0</formula>
    </cfRule>
  </conditionalFormatting>
  <conditionalFormatting sqref="P45:Q45">
    <cfRule type="cellIs" dxfId="50318" priority="2433" stopIfTrue="1" operator="lessThan">
      <formula>0</formula>
    </cfRule>
    <cfRule type="cellIs" dxfId="50317" priority="2434" stopIfTrue="1" operator="greaterThan">
      <formula>0</formula>
    </cfRule>
  </conditionalFormatting>
  <conditionalFormatting sqref="P45:Q45">
    <cfRule type="cellIs" dxfId="50316" priority="2430" stopIfTrue="1" operator="lessThan">
      <formula>0</formula>
    </cfRule>
    <cfRule type="cellIs" dxfId="50315" priority="2431" stopIfTrue="1" operator="greaterThan">
      <formula>0</formula>
    </cfRule>
  </conditionalFormatting>
  <conditionalFormatting sqref="P45:Q45">
    <cfRule type="cellIs" dxfId="50314" priority="2427" stopIfTrue="1" operator="lessThan">
      <formula>0</formula>
    </cfRule>
    <cfRule type="cellIs" dxfId="50313" priority="2428" stopIfTrue="1" operator="greaterThan">
      <formula>0</formula>
    </cfRule>
  </conditionalFormatting>
  <conditionalFormatting sqref="P45:Q45">
    <cfRule type="cellIs" dxfId="50312" priority="2424" stopIfTrue="1" operator="lessThan">
      <formula>0</formula>
    </cfRule>
    <cfRule type="cellIs" dxfId="50311" priority="2425" stopIfTrue="1" operator="greaterThan">
      <formula>0</formula>
    </cfRule>
  </conditionalFormatting>
  <conditionalFormatting sqref="P45:Q45">
    <cfRule type="cellIs" dxfId="50310" priority="2421" stopIfTrue="1" operator="lessThan">
      <formula>0</formula>
    </cfRule>
    <cfRule type="cellIs" dxfId="50309" priority="2422" stopIfTrue="1" operator="greaterThan">
      <formula>0</formula>
    </cfRule>
  </conditionalFormatting>
  <conditionalFormatting sqref="P45:Q45">
    <cfRule type="cellIs" dxfId="50308" priority="2418" stopIfTrue="1" operator="lessThan">
      <formula>0</formula>
    </cfRule>
    <cfRule type="cellIs" dxfId="50307" priority="2419" stopIfTrue="1" operator="greaterThan">
      <formula>0</formula>
    </cfRule>
  </conditionalFormatting>
  <conditionalFormatting sqref="P45:Q45">
    <cfRule type="cellIs" dxfId="50306" priority="2415" stopIfTrue="1" operator="lessThan">
      <formula>0</formula>
    </cfRule>
    <cfRule type="cellIs" dxfId="50305" priority="2416" stopIfTrue="1" operator="greaterThan">
      <formula>0</formula>
    </cfRule>
  </conditionalFormatting>
  <conditionalFormatting sqref="P45:Q45">
    <cfRule type="cellIs" dxfId="50304" priority="2412" stopIfTrue="1" operator="lessThan">
      <formula>0</formula>
    </cfRule>
    <cfRule type="cellIs" dxfId="50303" priority="2413" stopIfTrue="1" operator="greaterThan">
      <formula>0</formula>
    </cfRule>
  </conditionalFormatting>
  <conditionalFormatting sqref="P45:Q45">
    <cfRule type="cellIs" dxfId="50302" priority="2409" stopIfTrue="1" operator="lessThan">
      <formula>0</formula>
    </cfRule>
    <cfRule type="cellIs" dxfId="50301" priority="2410" stopIfTrue="1" operator="greaterThan">
      <formula>0</formula>
    </cfRule>
  </conditionalFormatting>
  <conditionalFormatting sqref="P47:Q47">
    <cfRule type="cellIs" dxfId="50300" priority="2406" stopIfTrue="1" operator="lessThan">
      <formula>0</formula>
    </cfRule>
    <cfRule type="cellIs" dxfId="50299" priority="2407" stopIfTrue="1" operator="greaterThan">
      <formula>0</formula>
    </cfRule>
  </conditionalFormatting>
  <conditionalFormatting sqref="P47:Q47">
    <cfRule type="cellIs" dxfId="50298" priority="2403" stopIfTrue="1" operator="lessThan">
      <formula>0</formula>
    </cfRule>
    <cfRule type="cellIs" dxfId="50297" priority="2404" stopIfTrue="1" operator="greaterThan">
      <formula>0</formula>
    </cfRule>
  </conditionalFormatting>
  <conditionalFormatting sqref="P47:Q47">
    <cfRule type="cellIs" dxfId="50296" priority="2400" stopIfTrue="1" operator="lessThan">
      <formula>0</formula>
    </cfRule>
    <cfRule type="cellIs" dxfId="50295" priority="2401" stopIfTrue="1" operator="greaterThan">
      <formula>0</formula>
    </cfRule>
  </conditionalFormatting>
  <conditionalFormatting sqref="P47:Q47">
    <cfRule type="cellIs" dxfId="50294" priority="2397" stopIfTrue="1" operator="lessThan">
      <formula>0</formula>
    </cfRule>
    <cfRule type="cellIs" dxfId="50293" priority="2398" stopIfTrue="1" operator="greaterThan">
      <formula>0</formula>
    </cfRule>
  </conditionalFormatting>
  <conditionalFormatting sqref="P47:Q47">
    <cfRule type="cellIs" dxfId="50292" priority="2394" stopIfTrue="1" operator="lessThan">
      <formula>0</formula>
    </cfRule>
    <cfRule type="cellIs" dxfId="50291" priority="2395" stopIfTrue="1" operator="greaterThan">
      <formula>0</formula>
    </cfRule>
  </conditionalFormatting>
  <conditionalFormatting sqref="P47:Q47">
    <cfRule type="cellIs" dxfId="50290" priority="2391" stopIfTrue="1" operator="lessThan">
      <formula>0</formula>
    </cfRule>
    <cfRule type="cellIs" dxfId="50289" priority="2392" stopIfTrue="1" operator="greaterThan">
      <formula>0</formula>
    </cfRule>
  </conditionalFormatting>
  <conditionalFormatting sqref="P47:Q47">
    <cfRule type="cellIs" dxfId="50288" priority="2388" stopIfTrue="1" operator="lessThan">
      <formula>0</formula>
    </cfRule>
    <cfRule type="cellIs" dxfId="50287" priority="2389" stopIfTrue="1" operator="greaterThan">
      <formula>0</formula>
    </cfRule>
  </conditionalFormatting>
  <conditionalFormatting sqref="P47:Q47">
    <cfRule type="cellIs" dxfId="50286" priority="2385" stopIfTrue="1" operator="lessThan">
      <formula>0</formula>
    </cfRule>
    <cfRule type="cellIs" dxfId="50285" priority="2386" stopIfTrue="1" operator="greaterThan">
      <formula>0</formula>
    </cfRule>
  </conditionalFormatting>
  <conditionalFormatting sqref="P47:Q47">
    <cfRule type="cellIs" dxfId="50284" priority="2382" stopIfTrue="1" operator="lessThan">
      <formula>0</formula>
    </cfRule>
    <cfRule type="cellIs" dxfId="50283" priority="2383" stopIfTrue="1" operator="greaterThan">
      <formula>0</formula>
    </cfRule>
  </conditionalFormatting>
  <conditionalFormatting sqref="P47:Q47">
    <cfRule type="cellIs" dxfId="50282" priority="2379" stopIfTrue="1" operator="lessThan">
      <formula>0</formula>
    </cfRule>
    <cfRule type="cellIs" dxfId="50281" priority="2380" stopIfTrue="1" operator="greaterThan">
      <formula>0</formula>
    </cfRule>
  </conditionalFormatting>
  <conditionalFormatting sqref="P47:Q47">
    <cfRule type="cellIs" dxfId="50280" priority="2376" stopIfTrue="1" operator="lessThan">
      <formula>0</formula>
    </cfRule>
    <cfRule type="cellIs" dxfId="50279" priority="2377" stopIfTrue="1" operator="greaterThan">
      <formula>0</formula>
    </cfRule>
  </conditionalFormatting>
  <conditionalFormatting sqref="P47:Q47">
    <cfRule type="cellIs" dxfId="50278" priority="2373" stopIfTrue="1" operator="lessThan">
      <formula>0</formula>
    </cfRule>
    <cfRule type="cellIs" dxfId="50277" priority="2374" stopIfTrue="1" operator="greaterThan">
      <formula>0</formula>
    </cfRule>
  </conditionalFormatting>
  <conditionalFormatting sqref="P47:Q47">
    <cfRule type="cellIs" dxfId="50276" priority="2370" stopIfTrue="1" operator="lessThan">
      <formula>0</formula>
    </cfRule>
    <cfRule type="cellIs" dxfId="50275" priority="2371" stopIfTrue="1" operator="greaterThan">
      <formula>0</formula>
    </cfRule>
  </conditionalFormatting>
  <conditionalFormatting sqref="P47:Q47">
    <cfRule type="cellIs" dxfId="50274" priority="2367" stopIfTrue="1" operator="lessThan">
      <formula>0</formula>
    </cfRule>
    <cfRule type="cellIs" dxfId="50273" priority="2368" stopIfTrue="1" operator="greaterThan">
      <formula>0</formula>
    </cfRule>
  </conditionalFormatting>
  <conditionalFormatting sqref="P47:Q47">
    <cfRule type="cellIs" dxfId="50272" priority="2364" stopIfTrue="1" operator="lessThan">
      <formula>0</formula>
    </cfRule>
    <cfRule type="cellIs" dxfId="50271" priority="2365" stopIfTrue="1" operator="greaterThan">
      <formula>0</formula>
    </cfRule>
  </conditionalFormatting>
  <conditionalFormatting sqref="P47:Q47">
    <cfRule type="cellIs" dxfId="50270" priority="2361" stopIfTrue="1" operator="lessThan">
      <formula>0</formula>
    </cfRule>
    <cfRule type="cellIs" dxfId="50269" priority="2362" stopIfTrue="1" operator="greaterThan">
      <formula>0</formula>
    </cfRule>
  </conditionalFormatting>
  <conditionalFormatting sqref="P47:Q47">
    <cfRule type="cellIs" dxfId="50268" priority="2358" stopIfTrue="1" operator="lessThan">
      <formula>0</formula>
    </cfRule>
    <cfRule type="cellIs" dxfId="50267" priority="2359" stopIfTrue="1" operator="greaterThan">
      <formula>0</formula>
    </cfRule>
  </conditionalFormatting>
  <conditionalFormatting sqref="P47:Q47">
    <cfRule type="cellIs" dxfId="50266" priority="2355" stopIfTrue="1" operator="lessThan">
      <formula>0</formula>
    </cfRule>
    <cfRule type="cellIs" dxfId="50265" priority="2356" stopIfTrue="1" operator="greaterThan">
      <formula>0</formula>
    </cfRule>
  </conditionalFormatting>
  <conditionalFormatting sqref="P47:Q47">
    <cfRule type="cellIs" dxfId="50264" priority="2352" stopIfTrue="1" operator="lessThan">
      <formula>0</formula>
    </cfRule>
    <cfRule type="cellIs" dxfId="50263" priority="2353" stopIfTrue="1" operator="greaterThan">
      <formula>0</formula>
    </cfRule>
  </conditionalFormatting>
  <conditionalFormatting sqref="P47:Q47">
    <cfRule type="cellIs" dxfId="50262" priority="2349" stopIfTrue="1" operator="lessThan">
      <formula>0</formula>
    </cfRule>
    <cfRule type="cellIs" dxfId="50261" priority="2350" stopIfTrue="1" operator="greaterThan">
      <formula>0</formula>
    </cfRule>
  </conditionalFormatting>
  <conditionalFormatting sqref="P9:Q9">
    <cfRule type="cellIs" dxfId="50260" priority="2346" stopIfTrue="1" operator="lessThan">
      <formula>0</formula>
    </cfRule>
    <cfRule type="cellIs" dxfId="50259" priority="2347" stopIfTrue="1" operator="greaterThan">
      <formula>0</formula>
    </cfRule>
  </conditionalFormatting>
  <conditionalFormatting sqref="P9:Q9">
    <cfRule type="cellIs" dxfId="50258" priority="2343" stopIfTrue="1" operator="lessThan">
      <formula>0</formula>
    </cfRule>
    <cfRule type="cellIs" dxfId="50257" priority="2344" stopIfTrue="1" operator="greaterThan">
      <formula>0</formula>
    </cfRule>
  </conditionalFormatting>
  <conditionalFormatting sqref="P9:Q9">
    <cfRule type="cellIs" dxfId="50256" priority="2340" stopIfTrue="1" operator="lessThan">
      <formula>0</formula>
    </cfRule>
    <cfRule type="cellIs" dxfId="50255" priority="2341" stopIfTrue="1" operator="greaterThan">
      <formula>0</formula>
    </cfRule>
  </conditionalFormatting>
  <conditionalFormatting sqref="P9:Q9">
    <cfRule type="cellIs" dxfId="50254" priority="2337" stopIfTrue="1" operator="lessThan">
      <formula>0</formula>
    </cfRule>
    <cfRule type="cellIs" dxfId="50253" priority="2338" stopIfTrue="1" operator="greaterThan">
      <formula>0</formula>
    </cfRule>
  </conditionalFormatting>
  <conditionalFormatting sqref="P9:Q9">
    <cfRule type="cellIs" dxfId="50252" priority="2334" stopIfTrue="1" operator="lessThan">
      <formula>0</formula>
    </cfRule>
    <cfRule type="cellIs" dxfId="50251" priority="2335" stopIfTrue="1" operator="greaterThan">
      <formula>0</formula>
    </cfRule>
  </conditionalFormatting>
  <conditionalFormatting sqref="P9:Q9">
    <cfRule type="cellIs" dxfId="50250" priority="2331" stopIfTrue="1" operator="lessThan">
      <formula>0</formula>
    </cfRule>
    <cfRule type="cellIs" dxfId="50249" priority="2332" stopIfTrue="1" operator="greaterThan">
      <formula>0</formula>
    </cfRule>
  </conditionalFormatting>
  <conditionalFormatting sqref="P9:Q9">
    <cfRule type="cellIs" dxfId="50248" priority="2328" stopIfTrue="1" operator="lessThan">
      <formula>0</formula>
    </cfRule>
    <cfRule type="cellIs" dxfId="50247" priority="2329" stopIfTrue="1" operator="greaterThan">
      <formula>0</formula>
    </cfRule>
  </conditionalFormatting>
  <conditionalFormatting sqref="P9:Q9">
    <cfRule type="cellIs" dxfId="50246" priority="2325" stopIfTrue="1" operator="lessThan">
      <formula>0</formula>
    </cfRule>
    <cfRule type="cellIs" dxfId="50245" priority="2326" stopIfTrue="1" operator="greaterThan">
      <formula>0</formula>
    </cfRule>
  </conditionalFormatting>
  <conditionalFormatting sqref="P9:Q9">
    <cfRule type="cellIs" dxfId="50244" priority="2322" stopIfTrue="1" operator="lessThan">
      <formula>0</formula>
    </cfRule>
    <cfRule type="cellIs" dxfId="50243" priority="2323" stopIfTrue="1" operator="greaterThan">
      <formula>0</formula>
    </cfRule>
  </conditionalFormatting>
  <conditionalFormatting sqref="P9:Q9">
    <cfRule type="cellIs" dxfId="50242" priority="2319" stopIfTrue="1" operator="lessThan">
      <formula>0</formula>
    </cfRule>
    <cfRule type="cellIs" dxfId="50241" priority="2320" stopIfTrue="1" operator="greaterThan">
      <formula>0</formula>
    </cfRule>
  </conditionalFormatting>
  <conditionalFormatting sqref="P9:Q9">
    <cfRule type="cellIs" dxfId="50240" priority="2316" stopIfTrue="1" operator="lessThan">
      <formula>0</formula>
    </cfRule>
    <cfRule type="cellIs" dxfId="50239" priority="2317" stopIfTrue="1" operator="greaterThan">
      <formula>0</formula>
    </cfRule>
  </conditionalFormatting>
  <conditionalFormatting sqref="P9:Q9">
    <cfRule type="cellIs" dxfId="50238" priority="2313" stopIfTrue="1" operator="lessThan">
      <formula>0</formula>
    </cfRule>
    <cfRule type="cellIs" dxfId="50237" priority="2314" stopIfTrue="1" operator="greaterThan">
      <formula>0</formula>
    </cfRule>
  </conditionalFormatting>
  <conditionalFormatting sqref="P9:Q9">
    <cfRule type="cellIs" dxfId="50236" priority="2310" stopIfTrue="1" operator="lessThan">
      <formula>0</formula>
    </cfRule>
    <cfRule type="cellIs" dxfId="50235" priority="2311" stopIfTrue="1" operator="greaterThan">
      <formula>0</formula>
    </cfRule>
  </conditionalFormatting>
  <conditionalFormatting sqref="P9:Q9">
    <cfRule type="cellIs" dxfId="50234" priority="2307" stopIfTrue="1" operator="lessThan">
      <formula>0</formula>
    </cfRule>
    <cfRule type="cellIs" dxfId="50233" priority="2308" stopIfTrue="1" operator="greaterThan">
      <formula>0</formula>
    </cfRule>
  </conditionalFormatting>
  <conditionalFormatting sqref="P9:Q9">
    <cfRule type="cellIs" dxfId="50232" priority="2304" stopIfTrue="1" operator="lessThan">
      <formula>0</formula>
    </cfRule>
    <cfRule type="cellIs" dxfId="50231" priority="2305" stopIfTrue="1" operator="greaterThan">
      <formula>0</formula>
    </cfRule>
  </conditionalFormatting>
  <conditionalFormatting sqref="P9:Q9">
    <cfRule type="cellIs" dxfId="50230" priority="2301" stopIfTrue="1" operator="lessThan">
      <formula>0</formula>
    </cfRule>
    <cfRule type="cellIs" dxfId="50229" priority="2302" stopIfTrue="1" operator="greaterThan">
      <formula>0</formula>
    </cfRule>
  </conditionalFormatting>
  <conditionalFormatting sqref="P9:Q9">
    <cfRule type="cellIs" dxfId="50228" priority="2298" stopIfTrue="1" operator="lessThan">
      <formula>0</formula>
    </cfRule>
    <cfRule type="cellIs" dxfId="50227" priority="2299" stopIfTrue="1" operator="greaterThan">
      <formula>0</formula>
    </cfRule>
  </conditionalFormatting>
  <conditionalFormatting sqref="P9:Q9">
    <cfRule type="cellIs" dxfId="50226" priority="2295" stopIfTrue="1" operator="lessThan">
      <formula>0</formula>
    </cfRule>
    <cfRule type="cellIs" dxfId="50225" priority="2296" stopIfTrue="1" operator="greaterThan">
      <formula>0</formula>
    </cfRule>
  </conditionalFormatting>
  <conditionalFormatting sqref="P9:Q9">
    <cfRule type="cellIs" dxfId="50224" priority="2292" stopIfTrue="1" operator="lessThan">
      <formula>0</formula>
    </cfRule>
    <cfRule type="cellIs" dxfId="50223" priority="2293" stopIfTrue="1" operator="greaterThan">
      <formula>0</formula>
    </cfRule>
  </conditionalFormatting>
  <conditionalFormatting sqref="P9:Q9">
    <cfRule type="cellIs" dxfId="50222" priority="2289" stopIfTrue="1" operator="lessThan">
      <formula>0</formula>
    </cfRule>
    <cfRule type="cellIs" dxfId="50221" priority="2290" stopIfTrue="1" operator="greaterThan">
      <formula>0</formula>
    </cfRule>
  </conditionalFormatting>
  <conditionalFormatting sqref="P11:Q11">
    <cfRule type="cellIs" dxfId="50220" priority="2286" stopIfTrue="1" operator="lessThan">
      <formula>0</formula>
    </cfRule>
    <cfRule type="cellIs" dxfId="50219" priority="2287" stopIfTrue="1" operator="greaterThan">
      <formula>0</formula>
    </cfRule>
  </conditionalFormatting>
  <conditionalFormatting sqref="P11:Q11">
    <cfRule type="cellIs" dxfId="50218" priority="2283" stopIfTrue="1" operator="lessThan">
      <formula>0</formula>
    </cfRule>
    <cfRule type="cellIs" dxfId="50217" priority="2284" stopIfTrue="1" operator="greaterThan">
      <formula>0</formula>
    </cfRule>
  </conditionalFormatting>
  <conditionalFormatting sqref="P11:Q11">
    <cfRule type="cellIs" dxfId="50216" priority="2280" stopIfTrue="1" operator="lessThan">
      <formula>0</formula>
    </cfRule>
    <cfRule type="cellIs" dxfId="50215" priority="2281" stopIfTrue="1" operator="greaterThan">
      <formula>0</formula>
    </cfRule>
  </conditionalFormatting>
  <conditionalFormatting sqref="P11:Q11">
    <cfRule type="cellIs" dxfId="50214" priority="2277" stopIfTrue="1" operator="lessThan">
      <formula>0</formula>
    </cfRule>
    <cfRule type="cellIs" dxfId="50213" priority="2278" stopIfTrue="1" operator="greaterThan">
      <formula>0</formula>
    </cfRule>
  </conditionalFormatting>
  <conditionalFormatting sqref="P11:Q11">
    <cfRule type="cellIs" dxfId="50212" priority="2274" stopIfTrue="1" operator="lessThan">
      <formula>0</formula>
    </cfRule>
    <cfRule type="cellIs" dxfId="50211" priority="2275" stopIfTrue="1" operator="greaterThan">
      <formula>0</formula>
    </cfRule>
  </conditionalFormatting>
  <conditionalFormatting sqref="P11:Q11">
    <cfRule type="cellIs" dxfId="50210" priority="2271" stopIfTrue="1" operator="lessThan">
      <formula>0</formula>
    </cfRule>
    <cfRule type="cellIs" dxfId="50209" priority="2272" stopIfTrue="1" operator="greaterThan">
      <formula>0</formula>
    </cfRule>
  </conditionalFormatting>
  <conditionalFormatting sqref="P11:Q11">
    <cfRule type="cellIs" dxfId="50208" priority="2268" stopIfTrue="1" operator="lessThan">
      <formula>0</formula>
    </cfRule>
    <cfRule type="cellIs" dxfId="50207" priority="2269" stopIfTrue="1" operator="greaterThan">
      <formula>0</formula>
    </cfRule>
  </conditionalFormatting>
  <conditionalFormatting sqref="P11:Q11">
    <cfRule type="cellIs" dxfId="50206" priority="2265" stopIfTrue="1" operator="lessThan">
      <formula>0</formula>
    </cfRule>
    <cfRule type="cellIs" dxfId="50205" priority="2266" stopIfTrue="1" operator="greaterThan">
      <formula>0</formula>
    </cfRule>
  </conditionalFormatting>
  <conditionalFormatting sqref="P11:Q11">
    <cfRule type="cellIs" dxfId="50204" priority="2262" stopIfTrue="1" operator="lessThan">
      <formula>0</formula>
    </cfRule>
    <cfRule type="cellIs" dxfId="50203" priority="2263" stopIfTrue="1" operator="greaterThan">
      <formula>0</formula>
    </cfRule>
  </conditionalFormatting>
  <conditionalFormatting sqref="P11:Q11">
    <cfRule type="cellIs" dxfId="50202" priority="2259" stopIfTrue="1" operator="lessThan">
      <formula>0</formula>
    </cfRule>
    <cfRule type="cellIs" dxfId="50201" priority="2260" stopIfTrue="1" operator="greaterThan">
      <formula>0</formula>
    </cfRule>
  </conditionalFormatting>
  <conditionalFormatting sqref="P11:Q11">
    <cfRule type="cellIs" dxfId="50200" priority="2256" stopIfTrue="1" operator="lessThan">
      <formula>0</formula>
    </cfRule>
    <cfRule type="cellIs" dxfId="50199" priority="2257" stopIfTrue="1" operator="greaterThan">
      <formula>0</formula>
    </cfRule>
  </conditionalFormatting>
  <conditionalFormatting sqref="P11:Q11">
    <cfRule type="cellIs" dxfId="50198" priority="2253" stopIfTrue="1" operator="lessThan">
      <formula>0</formula>
    </cfRule>
    <cfRule type="cellIs" dxfId="50197" priority="2254" stopIfTrue="1" operator="greaterThan">
      <formula>0</formula>
    </cfRule>
  </conditionalFormatting>
  <conditionalFormatting sqref="P11:Q11">
    <cfRule type="cellIs" dxfId="50196" priority="2250" stopIfTrue="1" operator="lessThan">
      <formula>0</formula>
    </cfRule>
    <cfRule type="cellIs" dxfId="50195" priority="2251" stopIfTrue="1" operator="greaterThan">
      <formula>0</formula>
    </cfRule>
  </conditionalFormatting>
  <conditionalFormatting sqref="P11:Q11">
    <cfRule type="cellIs" dxfId="50194" priority="2247" stopIfTrue="1" operator="lessThan">
      <formula>0</formula>
    </cfRule>
    <cfRule type="cellIs" dxfId="50193" priority="2248" stopIfTrue="1" operator="greaterThan">
      <formula>0</formula>
    </cfRule>
  </conditionalFormatting>
  <conditionalFormatting sqref="P11:Q11">
    <cfRule type="cellIs" dxfId="50192" priority="2244" stopIfTrue="1" operator="lessThan">
      <formula>0</formula>
    </cfRule>
    <cfRule type="cellIs" dxfId="50191" priority="2245" stopIfTrue="1" operator="greaterThan">
      <formula>0</formula>
    </cfRule>
  </conditionalFormatting>
  <conditionalFormatting sqref="P11:Q11">
    <cfRule type="cellIs" dxfId="50190" priority="2241" stopIfTrue="1" operator="lessThan">
      <formula>0</formula>
    </cfRule>
    <cfRule type="cellIs" dxfId="50189" priority="2242" stopIfTrue="1" operator="greaterThan">
      <formula>0</formula>
    </cfRule>
  </conditionalFormatting>
  <conditionalFormatting sqref="P11:Q11">
    <cfRule type="cellIs" dxfId="50188" priority="2238" stopIfTrue="1" operator="lessThan">
      <formula>0</formula>
    </cfRule>
    <cfRule type="cellIs" dxfId="50187" priority="2239" stopIfTrue="1" operator="greaterThan">
      <formula>0</formula>
    </cfRule>
  </conditionalFormatting>
  <conditionalFormatting sqref="P11:Q11">
    <cfRule type="cellIs" dxfId="50186" priority="2235" stopIfTrue="1" operator="lessThan">
      <formula>0</formula>
    </cfRule>
    <cfRule type="cellIs" dxfId="50185" priority="2236" stopIfTrue="1" operator="greaterThan">
      <formula>0</formula>
    </cfRule>
  </conditionalFormatting>
  <conditionalFormatting sqref="P11:Q11">
    <cfRule type="cellIs" dxfId="50184" priority="2232" stopIfTrue="1" operator="lessThan">
      <formula>0</formula>
    </cfRule>
    <cfRule type="cellIs" dxfId="50183" priority="2233" stopIfTrue="1" operator="greaterThan">
      <formula>0</formula>
    </cfRule>
  </conditionalFormatting>
  <conditionalFormatting sqref="P11:Q11">
    <cfRule type="cellIs" dxfId="50182" priority="2229" stopIfTrue="1" operator="lessThan">
      <formula>0</formula>
    </cfRule>
    <cfRule type="cellIs" dxfId="50181" priority="2230" stopIfTrue="1" operator="greaterThan">
      <formula>0</formula>
    </cfRule>
  </conditionalFormatting>
  <conditionalFormatting sqref="P13:Q13">
    <cfRule type="cellIs" dxfId="50180" priority="2226" stopIfTrue="1" operator="lessThan">
      <formula>0</formula>
    </cfRule>
    <cfRule type="cellIs" dxfId="50179" priority="2227" stopIfTrue="1" operator="greaterThan">
      <formula>0</formula>
    </cfRule>
  </conditionalFormatting>
  <conditionalFormatting sqref="P13:Q13">
    <cfRule type="cellIs" dxfId="50178" priority="2223" stopIfTrue="1" operator="lessThan">
      <formula>0</formula>
    </cfRule>
    <cfRule type="cellIs" dxfId="50177" priority="2224" stopIfTrue="1" operator="greaterThan">
      <formula>0</formula>
    </cfRule>
  </conditionalFormatting>
  <conditionalFormatting sqref="P13:Q13">
    <cfRule type="cellIs" dxfId="50176" priority="2220" stopIfTrue="1" operator="lessThan">
      <formula>0</formula>
    </cfRule>
    <cfRule type="cellIs" dxfId="50175" priority="2221" stopIfTrue="1" operator="greaterThan">
      <formula>0</formula>
    </cfRule>
  </conditionalFormatting>
  <conditionalFormatting sqref="P13:Q13">
    <cfRule type="cellIs" dxfId="50174" priority="2217" stopIfTrue="1" operator="lessThan">
      <formula>0</formula>
    </cfRule>
    <cfRule type="cellIs" dxfId="50173" priority="2218" stopIfTrue="1" operator="greaterThan">
      <formula>0</formula>
    </cfRule>
  </conditionalFormatting>
  <conditionalFormatting sqref="P13:Q13">
    <cfRule type="cellIs" dxfId="50172" priority="2214" stopIfTrue="1" operator="lessThan">
      <formula>0</formula>
    </cfRule>
    <cfRule type="cellIs" dxfId="50171" priority="2215" stopIfTrue="1" operator="greaterThan">
      <formula>0</formula>
    </cfRule>
  </conditionalFormatting>
  <conditionalFormatting sqref="P13:Q13">
    <cfRule type="cellIs" dxfId="50170" priority="2211" stopIfTrue="1" operator="lessThan">
      <formula>0</formula>
    </cfRule>
    <cfRule type="cellIs" dxfId="50169" priority="2212" stopIfTrue="1" operator="greaterThan">
      <formula>0</formula>
    </cfRule>
  </conditionalFormatting>
  <conditionalFormatting sqref="P13:Q13">
    <cfRule type="cellIs" dxfId="50168" priority="2208" stopIfTrue="1" operator="lessThan">
      <formula>0</formula>
    </cfRule>
    <cfRule type="cellIs" dxfId="50167" priority="2209" stopIfTrue="1" operator="greaterThan">
      <formula>0</formula>
    </cfRule>
  </conditionalFormatting>
  <conditionalFormatting sqref="P13:Q13">
    <cfRule type="cellIs" dxfId="50166" priority="2205" stopIfTrue="1" operator="lessThan">
      <formula>0</formula>
    </cfRule>
    <cfRule type="cellIs" dxfId="50165" priority="2206" stopIfTrue="1" operator="greaterThan">
      <formula>0</formula>
    </cfRule>
  </conditionalFormatting>
  <conditionalFormatting sqref="P13:Q13">
    <cfRule type="cellIs" dxfId="50164" priority="2202" stopIfTrue="1" operator="lessThan">
      <formula>0</formula>
    </cfRule>
    <cfRule type="cellIs" dxfId="50163" priority="2203" stopIfTrue="1" operator="greaterThan">
      <formula>0</formula>
    </cfRule>
  </conditionalFormatting>
  <conditionalFormatting sqref="P13:Q13">
    <cfRule type="cellIs" dxfId="50162" priority="2199" stopIfTrue="1" operator="lessThan">
      <formula>0</formula>
    </cfRule>
    <cfRule type="cellIs" dxfId="50161" priority="2200" stopIfTrue="1" operator="greaterThan">
      <formula>0</formula>
    </cfRule>
  </conditionalFormatting>
  <conditionalFormatting sqref="P13:Q13">
    <cfRule type="cellIs" dxfId="50160" priority="2196" stopIfTrue="1" operator="lessThan">
      <formula>0</formula>
    </cfRule>
    <cfRule type="cellIs" dxfId="50159" priority="2197" stopIfTrue="1" operator="greaterThan">
      <formula>0</formula>
    </cfRule>
  </conditionalFormatting>
  <conditionalFormatting sqref="P13:Q13">
    <cfRule type="cellIs" dxfId="50158" priority="2193" stopIfTrue="1" operator="lessThan">
      <formula>0</formula>
    </cfRule>
    <cfRule type="cellIs" dxfId="50157" priority="2194" stopIfTrue="1" operator="greaterThan">
      <formula>0</formula>
    </cfRule>
  </conditionalFormatting>
  <conditionalFormatting sqref="P13:Q13">
    <cfRule type="cellIs" dxfId="50156" priority="2190" stopIfTrue="1" operator="lessThan">
      <formula>0</formula>
    </cfRule>
    <cfRule type="cellIs" dxfId="50155" priority="2191" stopIfTrue="1" operator="greaterThan">
      <formula>0</formula>
    </cfRule>
  </conditionalFormatting>
  <conditionalFormatting sqref="P13:Q13">
    <cfRule type="cellIs" dxfId="50154" priority="2187" stopIfTrue="1" operator="lessThan">
      <formula>0</formula>
    </cfRule>
    <cfRule type="cellIs" dxfId="50153" priority="2188" stopIfTrue="1" operator="greaterThan">
      <formula>0</formula>
    </cfRule>
  </conditionalFormatting>
  <conditionalFormatting sqref="P13:Q13">
    <cfRule type="cellIs" dxfId="50152" priority="2184" stopIfTrue="1" operator="lessThan">
      <formula>0</formula>
    </cfRule>
    <cfRule type="cellIs" dxfId="50151" priority="2185" stopIfTrue="1" operator="greaterThan">
      <formula>0</formula>
    </cfRule>
  </conditionalFormatting>
  <conditionalFormatting sqref="P13:Q13">
    <cfRule type="cellIs" dxfId="50150" priority="2181" stopIfTrue="1" operator="lessThan">
      <formula>0</formula>
    </cfRule>
    <cfRule type="cellIs" dxfId="50149" priority="2182" stopIfTrue="1" operator="greaterThan">
      <formula>0</formula>
    </cfRule>
  </conditionalFormatting>
  <conditionalFormatting sqref="P13:Q13">
    <cfRule type="cellIs" dxfId="50148" priority="2178" stopIfTrue="1" operator="lessThan">
      <formula>0</formula>
    </cfRule>
    <cfRule type="cellIs" dxfId="50147" priority="2179" stopIfTrue="1" operator="greaterThan">
      <formula>0</formula>
    </cfRule>
  </conditionalFormatting>
  <conditionalFormatting sqref="P13:Q13">
    <cfRule type="cellIs" dxfId="50146" priority="2175" stopIfTrue="1" operator="lessThan">
      <formula>0</formula>
    </cfRule>
    <cfRule type="cellIs" dxfId="50145" priority="2176" stopIfTrue="1" operator="greaterThan">
      <formula>0</formula>
    </cfRule>
  </conditionalFormatting>
  <conditionalFormatting sqref="P13:Q13">
    <cfRule type="cellIs" dxfId="50144" priority="2172" stopIfTrue="1" operator="lessThan">
      <formula>0</formula>
    </cfRule>
    <cfRule type="cellIs" dxfId="50143" priority="2173" stopIfTrue="1" operator="greaterThan">
      <formula>0</formula>
    </cfRule>
  </conditionalFormatting>
  <conditionalFormatting sqref="P13:Q13">
    <cfRule type="cellIs" dxfId="50142" priority="2169" stopIfTrue="1" operator="lessThan">
      <formula>0</formula>
    </cfRule>
    <cfRule type="cellIs" dxfId="50141" priority="2170" stopIfTrue="1" operator="greaterThan">
      <formula>0</formula>
    </cfRule>
  </conditionalFormatting>
  <conditionalFormatting sqref="P15:Q15">
    <cfRule type="cellIs" dxfId="50140" priority="2166" stopIfTrue="1" operator="lessThan">
      <formula>0</formula>
    </cfRule>
    <cfRule type="cellIs" dxfId="50139" priority="2167" stopIfTrue="1" operator="greaterThan">
      <formula>0</formula>
    </cfRule>
  </conditionalFormatting>
  <conditionalFormatting sqref="P15:Q15">
    <cfRule type="cellIs" dxfId="50138" priority="2163" stopIfTrue="1" operator="lessThan">
      <formula>0</formula>
    </cfRule>
    <cfRule type="cellIs" dxfId="50137" priority="2164" stopIfTrue="1" operator="greaterThan">
      <formula>0</formula>
    </cfRule>
  </conditionalFormatting>
  <conditionalFormatting sqref="P15:Q15">
    <cfRule type="cellIs" dxfId="50136" priority="2160" stopIfTrue="1" operator="lessThan">
      <formula>0</formula>
    </cfRule>
    <cfRule type="cellIs" dxfId="50135" priority="2161" stopIfTrue="1" operator="greaterThan">
      <formula>0</formula>
    </cfRule>
  </conditionalFormatting>
  <conditionalFormatting sqref="P15:Q15">
    <cfRule type="cellIs" dxfId="50134" priority="2157" stopIfTrue="1" operator="lessThan">
      <formula>0</formula>
    </cfRule>
    <cfRule type="cellIs" dxfId="50133" priority="2158" stopIfTrue="1" operator="greaterThan">
      <formula>0</formula>
    </cfRule>
  </conditionalFormatting>
  <conditionalFormatting sqref="P15:Q15">
    <cfRule type="cellIs" dxfId="50132" priority="2154" stopIfTrue="1" operator="lessThan">
      <formula>0</formula>
    </cfRule>
    <cfRule type="cellIs" dxfId="50131" priority="2155" stopIfTrue="1" operator="greaterThan">
      <formula>0</formula>
    </cfRule>
  </conditionalFormatting>
  <conditionalFormatting sqref="P15:Q15">
    <cfRule type="cellIs" dxfId="50130" priority="2151" stopIfTrue="1" operator="lessThan">
      <formula>0</formula>
    </cfRule>
    <cfRule type="cellIs" dxfId="50129" priority="2152" stopIfTrue="1" operator="greaterThan">
      <formula>0</formula>
    </cfRule>
  </conditionalFormatting>
  <conditionalFormatting sqref="P15:Q15">
    <cfRule type="cellIs" dxfId="50128" priority="2148" stopIfTrue="1" operator="lessThan">
      <formula>0</formula>
    </cfRule>
    <cfRule type="cellIs" dxfId="50127" priority="2149" stopIfTrue="1" operator="greaterThan">
      <formula>0</formula>
    </cfRule>
  </conditionalFormatting>
  <conditionalFormatting sqref="P15:Q15">
    <cfRule type="cellIs" dxfId="50126" priority="2145" stopIfTrue="1" operator="lessThan">
      <formula>0</formula>
    </cfRule>
    <cfRule type="cellIs" dxfId="50125" priority="2146" stopIfTrue="1" operator="greaterThan">
      <formula>0</formula>
    </cfRule>
  </conditionalFormatting>
  <conditionalFormatting sqref="P15:Q15">
    <cfRule type="cellIs" dxfId="50124" priority="2142" stopIfTrue="1" operator="lessThan">
      <formula>0</formula>
    </cfRule>
    <cfRule type="cellIs" dxfId="50123" priority="2143" stopIfTrue="1" operator="greaterThan">
      <formula>0</formula>
    </cfRule>
  </conditionalFormatting>
  <conditionalFormatting sqref="P15:Q15">
    <cfRule type="cellIs" dxfId="50122" priority="2139" stopIfTrue="1" operator="lessThan">
      <formula>0</formula>
    </cfRule>
    <cfRule type="cellIs" dxfId="50121" priority="2140" stopIfTrue="1" operator="greaterThan">
      <formula>0</formula>
    </cfRule>
  </conditionalFormatting>
  <conditionalFormatting sqref="P15:Q15">
    <cfRule type="cellIs" dxfId="50120" priority="2136" stopIfTrue="1" operator="lessThan">
      <formula>0</formula>
    </cfRule>
    <cfRule type="cellIs" dxfId="50119" priority="2137" stopIfTrue="1" operator="greaterThan">
      <formula>0</formula>
    </cfRule>
  </conditionalFormatting>
  <conditionalFormatting sqref="P15:Q15">
    <cfRule type="cellIs" dxfId="50118" priority="2133" stopIfTrue="1" operator="lessThan">
      <formula>0</formula>
    </cfRule>
    <cfRule type="cellIs" dxfId="50117" priority="2134" stopIfTrue="1" operator="greaterThan">
      <formula>0</formula>
    </cfRule>
  </conditionalFormatting>
  <conditionalFormatting sqref="P15:Q15">
    <cfRule type="cellIs" dxfId="50116" priority="2130" stopIfTrue="1" operator="lessThan">
      <formula>0</formula>
    </cfRule>
    <cfRule type="cellIs" dxfId="50115" priority="2131" stopIfTrue="1" operator="greaterThan">
      <formula>0</formula>
    </cfRule>
  </conditionalFormatting>
  <conditionalFormatting sqref="P15:Q15">
    <cfRule type="cellIs" dxfId="50114" priority="2127" stopIfTrue="1" operator="lessThan">
      <formula>0</formula>
    </cfRule>
    <cfRule type="cellIs" dxfId="50113" priority="2128" stopIfTrue="1" operator="greaterThan">
      <formula>0</formula>
    </cfRule>
  </conditionalFormatting>
  <conditionalFormatting sqref="P15:Q15">
    <cfRule type="cellIs" dxfId="50112" priority="2124" stopIfTrue="1" operator="lessThan">
      <formula>0</formula>
    </cfRule>
    <cfRule type="cellIs" dxfId="50111" priority="2125" stopIfTrue="1" operator="greaterThan">
      <formula>0</formula>
    </cfRule>
  </conditionalFormatting>
  <conditionalFormatting sqref="P15:Q15">
    <cfRule type="cellIs" dxfId="50110" priority="2121" stopIfTrue="1" operator="lessThan">
      <formula>0</formula>
    </cfRule>
    <cfRule type="cellIs" dxfId="50109" priority="2122" stopIfTrue="1" operator="greaterThan">
      <formula>0</formula>
    </cfRule>
  </conditionalFormatting>
  <conditionalFormatting sqref="P15:Q15">
    <cfRule type="cellIs" dxfId="50108" priority="2118" stopIfTrue="1" operator="lessThan">
      <formula>0</formula>
    </cfRule>
    <cfRule type="cellIs" dxfId="50107" priority="2119" stopIfTrue="1" operator="greaterThan">
      <formula>0</formula>
    </cfRule>
  </conditionalFormatting>
  <conditionalFormatting sqref="P15:Q15">
    <cfRule type="cellIs" dxfId="50106" priority="2115" stopIfTrue="1" operator="lessThan">
      <formula>0</formula>
    </cfRule>
    <cfRule type="cellIs" dxfId="50105" priority="2116" stopIfTrue="1" operator="greaterThan">
      <formula>0</formula>
    </cfRule>
  </conditionalFormatting>
  <conditionalFormatting sqref="P15:Q15">
    <cfRule type="cellIs" dxfId="50104" priority="2112" stopIfTrue="1" operator="lessThan">
      <formula>0</formula>
    </cfRule>
    <cfRule type="cellIs" dxfId="50103" priority="2113" stopIfTrue="1" operator="greaterThan">
      <formula>0</formula>
    </cfRule>
  </conditionalFormatting>
  <conditionalFormatting sqref="P15:Q15">
    <cfRule type="cellIs" dxfId="50102" priority="2109" stopIfTrue="1" operator="lessThan">
      <formula>0</formula>
    </cfRule>
    <cfRule type="cellIs" dxfId="50101" priority="2110" stopIfTrue="1" operator="greaterThan">
      <formula>0</formula>
    </cfRule>
  </conditionalFormatting>
  <conditionalFormatting sqref="P17:Q17">
    <cfRule type="cellIs" dxfId="50100" priority="2106" stopIfTrue="1" operator="lessThan">
      <formula>0</formula>
    </cfRule>
    <cfRule type="cellIs" dxfId="50099" priority="2107" stopIfTrue="1" operator="greaterThan">
      <formula>0</formula>
    </cfRule>
  </conditionalFormatting>
  <conditionalFormatting sqref="P17:Q17">
    <cfRule type="cellIs" dxfId="50098" priority="2103" stopIfTrue="1" operator="lessThan">
      <formula>0</formula>
    </cfRule>
    <cfRule type="cellIs" dxfId="50097" priority="2104" stopIfTrue="1" operator="greaterThan">
      <formula>0</formula>
    </cfRule>
  </conditionalFormatting>
  <conditionalFormatting sqref="P17:Q17">
    <cfRule type="cellIs" dxfId="50096" priority="2100" stopIfTrue="1" operator="lessThan">
      <formula>0</formula>
    </cfRule>
    <cfRule type="cellIs" dxfId="50095" priority="2101" stopIfTrue="1" operator="greaterThan">
      <formula>0</formula>
    </cfRule>
  </conditionalFormatting>
  <conditionalFormatting sqref="P17:Q17">
    <cfRule type="cellIs" dxfId="50094" priority="2097" stopIfTrue="1" operator="lessThan">
      <formula>0</formula>
    </cfRule>
    <cfRule type="cellIs" dxfId="50093" priority="2098" stopIfTrue="1" operator="greaterThan">
      <formula>0</formula>
    </cfRule>
  </conditionalFormatting>
  <conditionalFormatting sqref="P17:Q17">
    <cfRule type="cellIs" dxfId="50092" priority="2094" stopIfTrue="1" operator="lessThan">
      <formula>0</formula>
    </cfRule>
    <cfRule type="cellIs" dxfId="50091" priority="2095" stopIfTrue="1" operator="greaterThan">
      <formula>0</formula>
    </cfRule>
  </conditionalFormatting>
  <conditionalFormatting sqref="P17:Q17">
    <cfRule type="cellIs" dxfId="50090" priority="2091" stopIfTrue="1" operator="lessThan">
      <formula>0</formula>
    </cfRule>
    <cfRule type="cellIs" dxfId="50089" priority="2092" stopIfTrue="1" operator="greaterThan">
      <formula>0</formula>
    </cfRule>
  </conditionalFormatting>
  <conditionalFormatting sqref="P17:Q17">
    <cfRule type="cellIs" dxfId="50088" priority="2088" stopIfTrue="1" operator="lessThan">
      <formula>0</formula>
    </cfRule>
    <cfRule type="cellIs" dxfId="50087" priority="2089" stopIfTrue="1" operator="greaterThan">
      <formula>0</formula>
    </cfRule>
  </conditionalFormatting>
  <conditionalFormatting sqref="P17:Q17">
    <cfRule type="cellIs" dxfId="50086" priority="2085" stopIfTrue="1" operator="lessThan">
      <formula>0</formula>
    </cfRule>
    <cfRule type="cellIs" dxfId="50085" priority="2086" stopIfTrue="1" operator="greaterThan">
      <formula>0</formula>
    </cfRule>
  </conditionalFormatting>
  <conditionalFormatting sqref="P17:Q17">
    <cfRule type="cellIs" dxfId="50084" priority="2082" stopIfTrue="1" operator="lessThan">
      <formula>0</formula>
    </cfRule>
    <cfRule type="cellIs" dxfId="50083" priority="2083" stopIfTrue="1" operator="greaterThan">
      <formula>0</formula>
    </cfRule>
  </conditionalFormatting>
  <conditionalFormatting sqref="P17:Q17">
    <cfRule type="cellIs" dxfId="50082" priority="2079" stopIfTrue="1" operator="lessThan">
      <formula>0</formula>
    </cfRule>
    <cfRule type="cellIs" dxfId="50081" priority="2080" stopIfTrue="1" operator="greaterThan">
      <formula>0</formula>
    </cfRule>
  </conditionalFormatting>
  <conditionalFormatting sqref="P17:Q17">
    <cfRule type="cellIs" dxfId="50080" priority="2076" stopIfTrue="1" operator="lessThan">
      <formula>0</formula>
    </cfRule>
    <cfRule type="cellIs" dxfId="50079" priority="2077" stopIfTrue="1" operator="greaterThan">
      <formula>0</formula>
    </cfRule>
  </conditionalFormatting>
  <conditionalFormatting sqref="P17:Q17">
    <cfRule type="cellIs" dxfId="50078" priority="2073" stopIfTrue="1" operator="lessThan">
      <formula>0</formula>
    </cfRule>
    <cfRule type="cellIs" dxfId="50077" priority="2074" stopIfTrue="1" operator="greaterThan">
      <formula>0</formula>
    </cfRule>
  </conditionalFormatting>
  <conditionalFormatting sqref="P17:Q17">
    <cfRule type="cellIs" dxfId="50076" priority="2070" stopIfTrue="1" operator="lessThan">
      <formula>0</formula>
    </cfRule>
    <cfRule type="cellIs" dxfId="50075" priority="2071" stopIfTrue="1" operator="greaterThan">
      <formula>0</formula>
    </cfRule>
  </conditionalFormatting>
  <conditionalFormatting sqref="P17:Q17">
    <cfRule type="cellIs" dxfId="50074" priority="2067" stopIfTrue="1" operator="lessThan">
      <formula>0</formula>
    </cfRule>
    <cfRule type="cellIs" dxfId="50073" priority="2068" stopIfTrue="1" operator="greaterThan">
      <formula>0</formula>
    </cfRule>
  </conditionalFormatting>
  <conditionalFormatting sqref="P17:Q17">
    <cfRule type="cellIs" dxfId="50072" priority="2064" stopIfTrue="1" operator="lessThan">
      <formula>0</formula>
    </cfRule>
    <cfRule type="cellIs" dxfId="50071" priority="2065" stopIfTrue="1" operator="greaterThan">
      <formula>0</formula>
    </cfRule>
  </conditionalFormatting>
  <conditionalFormatting sqref="P17:Q17">
    <cfRule type="cellIs" dxfId="50070" priority="2061" stopIfTrue="1" operator="lessThan">
      <formula>0</formula>
    </cfRule>
    <cfRule type="cellIs" dxfId="50069" priority="2062" stopIfTrue="1" operator="greaterThan">
      <formula>0</formula>
    </cfRule>
  </conditionalFormatting>
  <conditionalFormatting sqref="P17:Q17">
    <cfRule type="cellIs" dxfId="50068" priority="2058" stopIfTrue="1" operator="lessThan">
      <formula>0</formula>
    </cfRule>
    <cfRule type="cellIs" dxfId="50067" priority="2059" stopIfTrue="1" operator="greaterThan">
      <formula>0</formula>
    </cfRule>
  </conditionalFormatting>
  <conditionalFormatting sqref="P17:Q17">
    <cfRule type="cellIs" dxfId="50066" priority="2055" stopIfTrue="1" operator="lessThan">
      <formula>0</formula>
    </cfRule>
    <cfRule type="cellIs" dxfId="50065" priority="2056" stopIfTrue="1" operator="greaterThan">
      <formula>0</formula>
    </cfRule>
  </conditionalFormatting>
  <conditionalFormatting sqref="P17:Q17">
    <cfRule type="cellIs" dxfId="50064" priority="2052" stopIfTrue="1" operator="lessThan">
      <formula>0</formula>
    </cfRule>
    <cfRule type="cellIs" dxfId="50063" priority="2053" stopIfTrue="1" operator="greaterThan">
      <formula>0</formula>
    </cfRule>
  </conditionalFormatting>
  <conditionalFormatting sqref="P17:Q17">
    <cfRule type="cellIs" dxfId="50062" priority="2049" stopIfTrue="1" operator="lessThan">
      <formula>0</formula>
    </cfRule>
    <cfRule type="cellIs" dxfId="50061" priority="2050" stopIfTrue="1" operator="greaterThan">
      <formula>0</formula>
    </cfRule>
  </conditionalFormatting>
  <conditionalFormatting sqref="P19:Q19">
    <cfRule type="cellIs" dxfId="50060" priority="2046" stopIfTrue="1" operator="lessThan">
      <formula>0</formula>
    </cfRule>
    <cfRule type="cellIs" dxfId="50059" priority="2047" stopIfTrue="1" operator="greaterThan">
      <formula>0</formula>
    </cfRule>
  </conditionalFormatting>
  <conditionalFormatting sqref="P19:Q19">
    <cfRule type="cellIs" dxfId="50058" priority="2043" stopIfTrue="1" operator="lessThan">
      <formula>0</formula>
    </cfRule>
    <cfRule type="cellIs" dxfId="50057" priority="2044" stopIfTrue="1" operator="greaterThan">
      <formula>0</formula>
    </cfRule>
  </conditionalFormatting>
  <conditionalFormatting sqref="P19:Q19">
    <cfRule type="cellIs" dxfId="50056" priority="2040" stopIfTrue="1" operator="lessThan">
      <formula>0</formula>
    </cfRule>
    <cfRule type="cellIs" dxfId="50055" priority="2041" stopIfTrue="1" operator="greaterThan">
      <formula>0</formula>
    </cfRule>
  </conditionalFormatting>
  <conditionalFormatting sqref="P19:Q19">
    <cfRule type="cellIs" dxfId="50054" priority="2037" stopIfTrue="1" operator="lessThan">
      <formula>0</formula>
    </cfRule>
    <cfRule type="cellIs" dxfId="50053" priority="2038" stopIfTrue="1" operator="greaterThan">
      <formula>0</formula>
    </cfRule>
  </conditionalFormatting>
  <conditionalFormatting sqref="P19:Q19">
    <cfRule type="cellIs" dxfId="50052" priority="2034" stopIfTrue="1" operator="lessThan">
      <formula>0</formula>
    </cfRule>
    <cfRule type="cellIs" dxfId="50051" priority="2035" stopIfTrue="1" operator="greaterThan">
      <formula>0</formula>
    </cfRule>
  </conditionalFormatting>
  <conditionalFormatting sqref="P19:Q19">
    <cfRule type="cellIs" dxfId="50050" priority="2031" stopIfTrue="1" operator="lessThan">
      <formula>0</formula>
    </cfRule>
    <cfRule type="cellIs" dxfId="50049" priority="2032" stopIfTrue="1" operator="greaterThan">
      <formula>0</formula>
    </cfRule>
  </conditionalFormatting>
  <conditionalFormatting sqref="P19:Q19">
    <cfRule type="cellIs" dxfId="50048" priority="2028" stopIfTrue="1" operator="lessThan">
      <formula>0</formula>
    </cfRule>
    <cfRule type="cellIs" dxfId="50047" priority="2029" stopIfTrue="1" operator="greaterThan">
      <formula>0</formula>
    </cfRule>
  </conditionalFormatting>
  <conditionalFormatting sqref="P19:Q19">
    <cfRule type="cellIs" dxfId="50046" priority="2025" stopIfTrue="1" operator="lessThan">
      <formula>0</formula>
    </cfRule>
    <cfRule type="cellIs" dxfId="50045" priority="2026" stopIfTrue="1" operator="greaterThan">
      <formula>0</formula>
    </cfRule>
  </conditionalFormatting>
  <conditionalFormatting sqref="P19:Q19">
    <cfRule type="cellIs" dxfId="50044" priority="2022" stopIfTrue="1" operator="lessThan">
      <formula>0</formula>
    </cfRule>
    <cfRule type="cellIs" dxfId="50043" priority="2023" stopIfTrue="1" operator="greaterThan">
      <formula>0</formula>
    </cfRule>
  </conditionalFormatting>
  <conditionalFormatting sqref="P19:Q19">
    <cfRule type="cellIs" dxfId="50042" priority="2019" stopIfTrue="1" operator="lessThan">
      <formula>0</formula>
    </cfRule>
    <cfRule type="cellIs" dxfId="50041" priority="2020" stopIfTrue="1" operator="greaterThan">
      <formula>0</formula>
    </cfRule>
  </conditionalFormatting>
  <conditionalFormatting sqref="P19:Q19">
    <cfRule type="cellIs" dxfId="50040" priority="2016" stopIfTrue="1" operator="lessThan">
      <formula>0</formula>
    </cfRule>
    <cfRule type="cellIs" dxfId="50039" priority="2017" stopIfTrue="1" operator="greaterThan">
      <formula>0</formula>
    </cfRule>
  </conditionalFormatting>
  <conditionalFormatting sqref="P19:Q19">
    <cfRule type="cellIs" dxfId="50038" priority="2013" stopIfTrue="1" operator="lessThan">
      <formula>0</formula>
    </cfRule>
    <cfRule type="cellIs" dxfId="50037" priority="2014" stopIfTrue="1" operator="greaterThan">
      <formula>0</formula>
    </cfRule>
  </conditionalFormatting>
  <conditionalFormatting sqref="P19:Q19">
    <cfRule type="cellIs" dxfId="50036" priority="2010" stopIfTrue="1" operator="lessThan">
      <formula>0</formula>
    </cfRule>
    <cfRule type="cellIs" dxfId="50035" priority="2011" stopIfTrue="1" operator="greaterThan">
      <formula>0</formula>
    </cfRule>
  </conditionalFormatting>
  <conditionalFormatting sqref="P19:Q19">
    <cfRule type="cellIs" dxfId="50034" priority="2007" stopIfTrue="1" operator="lessThan">
      <formula>0</formula>
    </cfRule>
    <cfRule type="cellIs" dxfId="50033" priority="2008" stopIfTrue="1" operator="greaterThan">
      <formula>0</formula>
    </cfRule>
  </conditionalFormatting>
  <conditionalFormatting sqref="P19:Q19">
    <cfRule type="cellIs" dxfId="50032" priority="2004" stopIfTrue="1" operator="lessThan">
      <formula>0</formula>
    </cfRule>
    <cfRule type="cellIs" dxfId="50031" priority="2005" stopIfTrue="1" operator="greaterThan">
      <formula>0</formula>
    </cfRule>
  </conditionalFormatting>
  <conditionalFormatting sqref="P19:Q19">
    <cfRule type="cellIs" dxfId="50030" priority="2001" stopIfTrue="1" operator="lessThan">
      <formula>0</formula>
    </cfRule>
    <cfRule type="cellIs" dxfId="50029" priority="2002" stopIfTrue="1" operator="greaterThan">
      <formula>0</formula>
    </cfRule>
  </conditionalFormatting>
  <conditionalFormatting sqref="P19:Q19">
    <cfRule type="cellIs" dxfId="50028" priority="1998" stopIfTrue="1" operator="lessThan">
      <formula>0</formula>
    </cfRule>
    <cfRule type="cellIs" dxfId="50027" priority="1999" stopIfTrue="1" operator="greaterThan">
      <formula>0</formula>
    </cfRule>
  </conditionalFormatting>
  <conditionalFormatting sqref="P19:Q19">
    <cfRule type="cellIs" dxfId="50026" priority="1995" stopIfTrue="1" operator="lessThan">
      <formula>0</formula>
    </cfRule>
    <cfRule type="cellIs" dxfId="50025" priority="1996" stopIfTrue="1" operator="greaterThan">
      <formula>0</formula>
    </cfRule>
  </conditionalFormatting>
  <conditionalFormatting sqref="P19:Q19">
    <cfRule type="cellIs" dxfId="50024" priority="1992" stopIfTrue="1" operator="lessThan">
      <formula>0</formula>
    </cfRule>
    <cfRule type="cellIs" dxfId="50023" priority="1993" stopIfTrue="1" operator="greaterThan">
      <formula>0</formula>
    </cfRule>
  </conditionalFormatting>
  <conditionalFormatting sqref="P19:Q19">
    <cfRule type="cellIs" dxfId="50022" priority="1989" stopIfTrue="1" operator="lessThan">
      <formula>0</formula>
    </cfRule>
    <cfRule type="cellIs" dxfId="50021" priority="1990" stopIfTrue="1" operator="greaterThan">
      <formula>0</formula>
    </cfRule>
  </conditionalFormatting>
  <conditionalFormatting sqref="P21:Q21">
    <cfRule type="cellIs" dxfId="50020" priority="1986" stopIfTrue="1" operator="lessThan">
      <formula>0</formula>
    </cfRule>
    <cfRule type="cellIs" dxfId="50019" priority="1987" stopIfTrue="1" operator="greaterThan">
      <formula>0</formula>
    </cfRule>
  </conditionalFormatting>
  <conditionalFormatting sqref="P21:Q21">
    <cfRule type="cellIs" dxfId="50018" priority="1983" stopIfTrue="1" operator="lessThan">
      <formula>0</formula>
    </cfRule>
    <cfRule type="cellIs" dxfId="50017" priority="1984" stopIfTrue="1" operator="greaterThan">
      <formula>0</formula>
    </cfRule>
  </conditionalFormatting>
  <conditionalFormatting sqref="P21:Q21">
    <cfRule type="cellIs" dxfId="50016" priority="1980" stopIfTrue="1" operator="lessThan">
      <formula>0</formula>
    </cfRule>
    <cfRule type="cellIs" dxfId="50015" priority="1981" stopIfTrue="1" operator="greaterThan">
      <formula>0</formula>
    </cfRule>
  </conditionalFormatting>
  <conditionalFormatting sqref="P21:Q21">
    <cfRule type="cellIs" dxfId="50014" priority="1977" stopIfTrue="1" operator="lessThan">
      <formula>0</formula>
    </cfRule>
    <cfRule type="cellIs" dxfId="50013" priority="1978" stopIfTrue="1" operator="greaterThan">
      <formula>0</formula>
    </cfRule>
  </conditionalFormatting>
  <conditionalFormatting sqref="P21:Q21">
    <cfRule type="cellIs" dxfId="50012" priority="1974" stopIfTrue="1" operator="lessThan">
      <formula>0</formula>
    </cfRule>
    <cfRule type="cellIs" dxfId="50011" priority="1975" stopIfTrue="1" operator="greaterThan">
      <formula>0</formula>
    </cfRule>
  </conditionalFormatting>
  <conditionalFormatting sqref="P21:Q21">
    <cfRule type="cellIs" dxfId="50010" priority="1971" stopIfTrue="1" operator="lessThan">
      <formula>0</formula>
    </cfRule>
    <cfRule type="cellIs" dxfId="50009" priority="1972" stopIfTrue="1" operator="greaterThan">
      <formula>0</formula>
    </cfRule>
  </conditionalFormatting>
  <conditionalFormatting sqref="P21:Q21">
    <cfRule type="cellIs" dxfId="50008" priority="1968" stopIfTrue="1" operator="lessThan">
      <formula>0</formula>
    </cfRule>
    <cfRule type="cellIs" dxfId="50007" priority="1969" stopIfTrue="1" operator="greaterThan">
      <formula>0</formula>
    </cfRule>
  </conditionalFormatting>
  <conditionalFormatting sqref="P21:Q21">
    <cfRule type="cellIs" dxfId="50006" priority="1965" stopIfTrue="1" operator="lessThan">
      <formula>0</formula>
    </cfRule>
    <cfRule type="cellIs" dxfId="50005" priority="1966" stopIfTrue="1" operator="greaterThan">
      <formula>0</formula>
    </cfRule>
  </conditionalFormatting>
  <conditionalFormatting sqref="P21:Q21">
    <cfRule type="cellIs" dxfId="50004" priority="1962" stopIfTrue="1" operator="lessThan">
      <formula>0</formula>
    </cfRule>
    <cfRule type="cellIs" dxfId="50003" priority="1963" stopIfTrue="1" operator="greaterThan">
      <formula>0</formula>
    </cfRule>
  </conditionalFormatting>
  <conditionalFormatting sqref="P21:Q21">
    <cfRule type="cellIs" dxfId="50002" priority="1959" stopIfTrue="1" operator="lessThan">
      <formula>0</formula>
    </cfRule>
    <cfRule type="cellIs" dxfId="50001" priority="1960" stopIfTrue="1" operator="greaterThan">
      <formula>0</formula>
    </cfRule>
  </conditionalFormatting>
  <conditionalFormatting sqref="P21:Q21">
    <cfRule type="cellIs" dxfId="50000" priority="1956" stopIfTrue="1" operator="lessThan">
      <formula>0</formula>
    </cfRule>
    <cfRule type="cellIs" dxfId="49999" priority="1957" stopIfTrue="1" operator="greaterThan">
      <formula>0</formula>
    </cfRule>
  </conditionalFormatting>
  <conditionalFormatting sqref="P21:Q21">
    <cfRule type="cellIs" dxfId="49998" priority="1953" stopIfTrue="1" operator="lessThan">
      <formula>0</formula>
    </cfRule>
    <cfRule type="cellIs" dxfId="49997" priority="1954" stopIfTrue="1" operator="greaterThan">
      <formula>0</formula>
    </cfRule>
  </conditionalFormatting>
  <conditionalFormatting sqref="P21:Q21">
    <cfRule type="cellIs" dxfId="49996" priority="1950" stopIfTrue="1" operator="lessThan">
      <formula>0</formula>
    </cfRule>
    <cfRule type="cellIs" dxfId="49995" priority="1951" stopIfTrue="1" operator="greaterThan">
      <formula>0</formula>
    </cfRule>
  </conditionalFormatting>
  <conditionalFormatting sqref="P21:Q21">
    <cfRule type="cellIs" dxfId="49994" priority="1947" stopIfTrue="1" operator="lessThan">
      <formula>0</formula>
    </cfRule>
    <cfRule type="cellIs" dxfId="49993" priority="1948" stopIfTrue="1" operator="greaterThan">
      <formula>0</formula>
    </cfRule>
  </conditionalFormatting>
  <conditionalFormatting sqref="P21:Q21">
    <cfRule type="cellIs" dxfId="49992" priority="1944" stopIfTrue="1" operator="lessThan">
      <formula>0</formula>
    </cfRule>
    <cfRule type="cellIs" dxfId="49991" priority="1945" stopIfTrue="1" operator="greaterThan">
      <formula>0</formula>
    </cfRule>
  </conditionalFormatting>
  <conditionalFormatting sqref="P21:Q21">
    <cfRule type="cellIs" dxfId="49990" priority="1941" stopIfTrue="1" operator="lessThan">
      <formula>0</formula>
    </cfRule>
    <cfRule type="cellIs" dxfId="49989" priority="1942" stopIfTrue="1" operator="greaterThan">
      <formula>0</formula>
    </cfRule>
  </conditionalFormatting>
  <conditionalFormatting sqref="P21:Q21">
    <cfRule type="cellIs" dxfId="49988" priority="1938" stopIfTrue="1" operator="lessThan">
      <formula>0</formula>
    </cfRule>
    <cfRule type="cellIs" dxfId="49987" priority="1939" stopIfTrue="1" operator="greaterThan">
      <formula>0</formula>
    </cfRule>
  </conditionalFormatting>
  <conditionalFormatting sqref="P21:Q21">
    <cfRule type="cellIs" dxfId="49986" priority="1935" stopIfTrue="1" operator="lessThan">
      <formula>0</formula>
    </cfRule>
    <cfRule type="cellIs" dxfId="49985" priority="1936" stopIfTrue="1" operator="greaterThan">
      <formula>0</formula>
    </cfRule>
  </conditionalFormatting>
  <conditionalFormatting sqref="P21:Q21">
    <cfRule type="cellIs" dxfId="49984" priority="1932" stopIfTrue="1" operator="lessThan">
      <formula>0</formula>
    </cfRule>
    <cfRule type="cellIs" dxfId="49983" priority="1933" stopIfTrue="1" operator="greaterThan">
      <formula>0</formula>
    </cfRule>
  </conditionalFormatting>
  <conditionalFormatting sqref="P21:Q21">
    <cfRule type="cellIs" dxfId="49982" priority="1929" stopIfTrue="1" operator="lessThan">
      <formula>0</formula>
    </cfRule>
    <cfRule type="cellIs" dxfId="49981" priority="1930" stopIfTrue="1" operator="greaterThan">
      <formula>0</formula>
    </cfRule>
  </conditionalFormatting>
  <conditionalFormatting sqref="P23:Q23">
    <cfRule type="cellIs" dxfId="49980" priority="1926" stopIfTrue="1" operator="lessThan">
      <formula>0</formula>
    </cfRule>
    <cfRule type="cellIs" dxfId="49979" priority="1927" stopIfTrue="1" operator="greaterThan">
      <formula>0</formula>
    </cfRule>
  </conditionalFormatting>
  <conditionalFormatting sqref="P23:Q23">
    <cfRule type="cellIs" dxfId="49978" priority="1923" stopIfTrue="1" operator="lessThan">
      <formula>0</formula>
    </cfRule>
    <cfRule type="cellIs" dxfId="49977" priority="1924" stopIfTrue="1" operator="greaterThan">
      <formula>0</formula>
    </cfRule>
  </conditionalFormatting>
  <conditionalFormatting sqref="P23:Q23">
    <cfRule type="cellIs" dxfId="49976" priority="1920" stopIfTrue="1" operator="lessThan">
      <formula>0</formula>
    </cfRule>
    <cfRule type="cellIs" dxfId="49975" priority="1921" stopIfTrue="1" operator="greaterThan">
      <formula>0</formula>
    </cfRule>
  </conditionalFormatting>
  <conditionalFormatting sqref="P23:Q23">
    <cfRule type="cellIs" dxfId="49974" priority="1917" stopIfTrue="1" operator="lessThan">
      <formula>0</formula>
    </cfRule>
    <cfRule type="cellIs" dxfId="49973" priority="1918" stopIfTrue="1" operator="greaterThan">
      <formula>0</formula>
    </cfRule>
  </conditionalFormatting>
  <conditionalFormatting sqref="P23:Q23">
    <cfRule type="cellIs" dxfId="49972" priority="1914" stopIfTrue="1" operator="lessThan">
      <formula>0</formula>
    </cfRule>
    <cfRule type="cellIs" dxfId="49971" priority="1915" stopIfTrue="1" operator="greaterThan">
      <formula>0</formula>
    </cfRule>
  </conditionalFormatting>
  <conditionalFormatting sqref="P23:Q23">
    <cfRule type="cellIs" dxfId="49970" priority="1911" stopIfTrue="1" operator="lessThan">
      <formula>0</formula>
    </cfRule>
    <cfRule type="cellIs" dxfId="49969" priority="1912" stopIfTrue="1" operator="greaterThan">
      <formula>0</formula>
    </cfRule>
  </conditionalFormatting>
  <conditionalFormatting sqref="P23:Q23">
    <cfRule type="cellIs" dxfId="49968" priority="1908" stopIfTrue="1" operator="lessThan">
      <formula>0</formula>
    </cfRule>
    <cfRule type="cellIs" dxfId="49967" priority="1909" stopIfTrue="1" operator="greaterThan">
      <formula>0</formula>
    </cfRule>
  </conditionalFormatting>
  <conditionalFormatting sqref="P23:Q23">
    <cfRule type="cellIs" dxfId="49966" priority="1905" stopIfTrue="1" operator="lessThan">
      <formula>0</formula>
    </cfRule>
    <cfRule type="cellIs" dxfId="49965" priority="1906" stopIfTrue="1" operator="greaterThan">
      <formula>0</formula>
    </cfRule>
  </conditionalFormatting>
  <conditionalFormatting sqref="P23:Q23">
    <cfRule type="cellIs" dxfId="49964" priority="1902" stopIfTrue="1" operator="lessThan">
      <formula>0</formula>
    </cfRule>
    <cfRule type="cellIs" dxfId="49963" priority="1903" stopIfTrue="1" operator="greaterThan">
      <formula>0</formula>
    </cfRule>
  </conditionalFormatting>
  <conditionalFormatting sqref="P23:Q23">
    <cfRule type="cellIs" dxfId="49962" priority="1899" stopIfTrue="1" operator="lessThan">
      <formula>0</formula>
    </cfRule>
    <cfRule type="cellIs" dxfId="49961" priority="1900" stopIfTrue="1" operator="greaterThan">
      <formula>0</formula>
    </cfRule>
  </conditionalFormatting>
  <conditionalFormatting sqref="P23:Q23">
    <cfRule type="cellIs" dxfId="49960" priority="1896" stopIfTrue="1" operator="lessThan">
      <formula>0</formula>
    </cfRule>
    <cfRule type="cellIs" dxfId="49959" priority="1897" stopIfTrue="1" operator="greaterThan">
      <formula>0</formula>
    </cfRule>
  </conditionalFormatting>
  <conditionalFormatting sqref="P23:Q23">
    <cfRule type="cellIs" dxfId="49958" priority="1893" stopIfTrue="1" operator="lessThan">
      <formula>0</formula>
    </cfRule>
    <cfRule type="cellIs" dxfId="49957" priority="1894" stopIfTrue="1" operator="greaterThan">
      <formula>0</formula>
    </cfRule>
  </conditionalFormatting>
  <conditionalFormatting sqref="P23:Q23">
    <cfRule type="cellIs" dxfId="49956" priority="1890" stopIfTrue="1" operator="lessThan">
      <formula>0</formula>
    </cfRule>
    <cfRule type="cellIs" dxfId="49955" priority="1891" stopIfTrue="1" operator="greaterThan">
      <formula>0</formula>
    </cfRule>
  </conditionalFormatting>
  <conditionalFormatting sqref="P23:Q23">
    <cfRule type="cellIs" dxfId="49954" priority="1887" stopIfTrue="1" operator="lessThan">
      <formula>0</formula>
    </cfRule>
    <cfRule type="cellIs" dxfId="49953" priority="1888" stopIfTrue="1" operator="greaterThan">
      <formula>0</formula>
    </cfRule>
  </conditionalFormatting>
  <conditionalFormatting sqref="P23:Q23">
    <cfRule type="cellIs" dxfId="49952" priority="1884" stopIfTrue="1" operator="lessThan">
      <formula>0</formula>
    </cfRule>
    <cfRule type="cellIs" dxfId="49951" priority="1885" stopIfTrue="1" operator="greaterThan">
      <formula>0</formula>
    </cfRule>
  </conditionalFormatting>
  <conditionalFormatting sqref="P23:Q23">
    <cfRule type="cellIs" dxfId="49950" priority="1881" stopIfTrue="1" operator="lessThan">
      <formula>0</formula>
    </cfRule>
    <cfRule type="cellIs" dxfId="49949" priority="1882" stopIfTrue="1" operator="greaterThan">
      <formula>0</formula>
    </cfRule>
  </conditionalFormatting>
  <conditionalFormatting sqref="P23:Q23">
    <cfRule type="cellIs" dxfId="49948" priority="1878" stopIfTrue="1" operator="lessThan">
      <formula>0</formula>
    </cfRule>
    <cfRule type="cellIs" dxfId="49947" priority="1879" stopIfTrue="1" operator="greaterThan">
      <formula>0</formula>
    </cfRule>
  </conditionalFormatting>
  <conditionalFormatting sqref="P23:Q23">
    <cfRule type="cellIs" dxfId="49946" priority="1875" stopIfTrue="1" operator="lessThan">
      <formula>0</formula>
    </cfRule>
    <cfRule type="cellIs" dxfId="49945" priority="1876" stopIfTrue="1" operator="greaterThan">
      <formula>0</formula>
    </cfRule>
  </conditionalFormatting>
  <conditionalFormatting sqref="P23:Q23">
    <cfRule type="cellIs" dxfId="49944" priority="1872" stopIfTrue="1" operator="lessThan">
      <formula>0</formula>
    </cfRule>
    <cfRule type="cellIs" dxfId="49943" priority="1873" stopIfTrue="1" operator="greaterThan">
      <formula>0</formula>
    </cfRule>
  </conditionalFormatting>
  <conditionalFormatting sqref="P23:Q23">
    <cfRule type="cellIs" dxfId="49942" priority="1869" stopIfTrue="1" operator="lessThan">
      <formula>0</formula>
    </cfRule>
    <cfRule type="cellIs" dxfId="49941" priority="1870" stopIfTrue="1" operator="greaterThan">
      <formula>0</formula>
    </cfRule>
  </conditionalFormatting>
  <conditionalFormatting sqref="P25:Q25">
    <cfRule type="cellIs" dxfId="49940" priority="1866" stopIfTrue="1" operator="lessThan">
      <formula>0</formula>
    </cfRule>
    <cfRule type="cellIs" dxfId="49939" priority="1867" stopIfTrue="1" operator="greaterThan">
      <formula>0</formula>
    </cfRule>
  </conditionalFormatting>
  <conditionalFormatting sqref="P25:Q25">
    <cfRule type="cellIs" dxfId="49938" priority="1863" stopIfTrue="1" operator="lessThan">
      <formula>0</formula>
    </cfRule>
    <cfRule type="cellIs" dxfId="49937" priority="1864" stopIfTrue="1" operator="greaterThan">
      <formula>0</formula>
    </cfRule>
  </conditionalFormatting>
  <conditionalFormatting sqref="P25:Q25">
    <cfRule type="cellIs" dxfId="49936" priority="1860" stopIfTrue="1" operator="lessThan">
      <formula>0</formula>
    </cfRule>
    <cfRule type="cellIs" dxfId="49935" priority="1861" stopIfTrue="1" operator="greaterThan">
      <formula>0</formula>
    </cfRule>
  </conditionalFormatting>
  <conditionalFormatting sqref="P25:Q25">
    <cfRule type="cellIs" dxfId="49934" priority="1857" stopIfTrue="1" operator="lessThan">
      <formula>0</formula>
    </cfRule>
    <cfRule type="cellIs" dxfId="49933" priority="1858" stopIfTrue="1" operator="greaterThan">
      <formula>0</formula>
    </cfRule>
  </conditionalFormatting>
  <conditionalFormatting sqref="P25:Q25">
    <cfRule type="cellIs" dxfId="49932" priority="1854" stopIfTrue="1" operator="lessThan">
      <formula>0</formula>
    </cfRule>
    <cfRule type="cellIs" dxfId="49931" priority="1855" stopIfTrue="1" operator="greaterThan">
      <formula>0</formula>
    </cfRule>
  </conditionalFormatting>
  <conditionalFormatting sqref="P25:Q25">
    <cfRule type="cellIs" dxfId="49930" priority="1851" stopIfTrue="1" operator="lessThan">
      <formula>0</formula>
    </cfRule>
    <cfRule type="cellIs" dxfId="49929" priority="1852" stopIfTrue="1" operator="greaterThan">
      <formula>0</formula>
    </cfRule>
  </conditionalFormatting>
  <conditionalFormatting sqref="P25:Q25">
    <cfRule type="cellIs" dxfId="49928" priority="1848" stopIfTrue="1" operator="lessThan">
      <formula>0</formula>
    </cfRule>
    <cfRule type="cellIs" dxfId="49927" priority="1849" stopIfTrue="1" operator="greaterThan">
      <formula>0</formula>
    </cfRule>
  </conditionalFormatting>
  <conditionalFormatting sqref="P25:Q25">
    <cfRule type="cellIs" dxfId="49926" priority="1845" stopIfTrue="1" operator="lessThan">
      <formula>0</formula>
    </cfRule>
    <cfRule type="cellIs" dxfId="49925" priority="1846" stopIfTrue="1" operator="greaterThan">
      <formula>0</formula>
    </cfRule>
  </conditionalFormatting>
  <conditionalFormatting sqref="P25:Q25">
    <cfRule type="cellIs" dxfId="49924" priority="1842" stopIfTrue="1" operator="lessThan">
      <formula>0</formula>
    </cfRule>
    <cfRule type="cellIs" dxfId="49923" priority="1843" stopIfTrue="1" operator="greaterThan">
      <formula>0</formula>
    </cfRule>
  </conditionalFormatting>
  <conditionalFormatting sqref="P25:Q25">
    <cfRule type="cellIs" dxfId="49922" priority="1839" stopIfTrue="1" operator="lessThan">
      <formula>0</formula>
    </cfRule>
    <cfRule type="cellIs" dxfId="49921" priority="1840" stopIfTrue="1" operator="greaterThan">
      <formula>0</formula>
    </cfRule>
  </conditionalFormatting>
  <conditionalFormatting sqref="P25:Q25">
    <cfRule type="cellIs" dxfId="49920" priority="1836" stopIfTrue="1" operator="lessThan">
      <formula>0</formula>
    </cfRule>
    <cfRule type="cellIs" dxfId="49919" priority="1837" stopIfTrue="1" operator="greaterThan">
      <formula>0</formula>
    </cfRule>
  </conditionalFormatting>
  <conditionalFormatting sqref="P25:Q25">
    <cfRule type="cellIs" dxfId="49918" priority="1833" stopIfTrue="1" operator="lessThan">
      <formula>0</formula>
    </cfRule>
    <cfRule type="cellIs" dxfId="49917" priority="1834" stopIfTrue="1" operator="greaterThan">
      <formula>0</formula>
    </cfRule>
  </conditionalFormatting>
  <conditionalFormatting sqref="P25:Q25">
    <cfRule type="cellIs" dxfId="49916" priority="1830" stopIfTrue="1" operator="lessThan">
      <formula>0</formula>
    </cfRule>
    <cfRule type="cellIs" dxfId="49915" priority="1831" stopIfTrue="1" operator="greaterThan">
      <formula>0</formula>
    </cfRule>
  </conditionalFormatting>
  <conditionalFormatting sqref="P25:Q25">
    <cfRule type="cellIs" dxfId="49914" priority="1827" stopIfTrue="1" operator="lessThan">
      <formula>0</formula>
    </cfRule>
    <cfRule type="cellIs" dxfId="49913" priority="1828" stopIfTrue="1" operator="greaterThan">
      <formula>0</formula>
    </cfRule>
  </conditionalFormatting>
  <conditionalFormatting sqref="P25:Q25">
    <cfRule type="cellIs" dxfId="49912" priority="1824" stopIfTrue="1" operator="lessThan">
      <formula>0</formula>
    </cfRule>
    <cfRule type="cellIs" dxfId="49911" priority="1825" stopIfTrue="1" operator="greaterThan">
      <formula>0</formula>
    </cfRule>
  </conditionalFormatting>
  <conditionalFormatting sqref="P25:Q25">
    <cfRule type="cellIs" dxfId="49910" priority="1821" stopIfTrue="1" operator="lessThan">
      <formula>0</formula>
    </cfRule>
    <cfRule type="cellIs" dxfId="49909" priority="1822" stopIfTrue="1" operator="greaterThan">
      <formula>0</formula>
    </cfRule>
  </conditionalFormatting>
  <conditionalFormatting sqref="P25:Q25">
    <cfRule type="cellIs" dxfId="49908" priority="1818" stopIfTrue="1" operator="lessThan">
      <formula>0</formula>
    </cfRule>
    <cfRule type="cellIs" dxfId="49907" priority="1819" stopIfTrue="1" operator="greaterThan">
      <formula>0</formula>
    </cfRule>
  </conditionalFormatting>
  <conditionalFormatting sqref="P25:Q25">
    <cfRule type="cellIs" dxfId="49906" priority="1815" stopIfTrue="1" operator="lessThan">
      <formula>0</formula>
    </cfRule>
    <cfRule type="cellIs" dxfId="49905" priority="1816" stopIfTrue="1" operator="greaterThan">
      <formula>0</formula>
    </cfRule>
  </conditionalFormatting>
  <conditionalFormatting sqref="P25:Q25">
    <cfRule type="cellIs" dxfId="49904" priority="1812" stopIfTrue="1" operator="lessThan">
      <formula>0</formula>
    </cfRule>
    <cfRule type="cellIs" dxfId="49903" priority="1813" stopIfTrue="1" operator="greaterThan">
      <formula>0</formula>
    </cfRule>
  </conditionalFormatting>
  <conditionalFormatting sqref="P25:Q25">
    <cfRule type="cellIs" dxfId="49902" priority="1809" stopIfTrue="1" operator="lessThan">
      <formula>0</formula>
    </cfRule>
    <cfRule type="cellIs" dxfId="49901" priority="1810" stopIfTrue="1" operator="greaterThan">
      <formula>0</formula>
    </cfRule>
  </conditionalFormatting>
  <conditionalFormatting sqref="P27:Q27">
    <cfRule type="cellIs" dxfId="49900" priority="1806" stopIfTrue="1" operator="lessThan">
      <formula>0</formula>
    </cfRule>
    <cfRule type="cellIs" dxfId="49899" priority="1807" stopIfTrue="1" operator="greaterThan">
      <formula>0</formula>
    </cfRule>
  </conditionalFormatting>
  <conditionalFormatting sqref="P27:Q27">
    <cfRule type="cellIs" dxfId="49898" priority="1803" stopIfTrue="1" operator="lessThan">
      <formula>0</formula>
    </cfRule>
    <cfRule type="cellIs" dxfId="49897" priority="1804" stopIfTrue="1" operator="greaterThan">
      <formula>0</formula>
    </cfRule>
  </conditionalFormatting>
  <conditionalFormatting sqref="P27:Q27">
    <cfRule type="cellIs" dxfId="49896" priority="1800" stopIfTrue="1" operator="lessThan">
      <formula>0</formula>
    </cfRule>
    <cfRule type="cellIs" dxfId="49895" priority="1801" stopIfTrue="1" operator="greaterThan">
      <formula>0</formula>
    </cfRule>
  </conditionalFormatting>
  <conditionalFormatting sqref="P27:Q27">
    <cfRule type="cellIs" dxfId="49894" priority="1797" stopIfTrue="1" operator="lessThan">
      <formula>0</formula>
    </cfRule>
    <cfRule type="cellIs" dxfId="49893" priority="1798" stopIfTrue="1" operator="greaterThan">
      <formula>0</formula>
    </cfRule>
  </conditionalFormatting>
  <conditionalFormatting sqref="P27:Q27">
    <cfRule type="cellIs" dxfId="49892" priority="1794" stopIfTrue="1" operator="lessThan">
      <formula>0</formula>
    </cfRule>
    <cfRule type="cellIs" dxfId="49891" priority="1795" stopIfTrue="1" operator="greaterThan">
      <formula>0</formula>
    </cfRule>
  </conditionalFormatting>
  <conditionalFormatting sqref="P27:Q27">
    <cfRule type="cellIs" dxfId="49890" priority="1791" stopIfTrue="1" operator="lessThan">
      <formula>0</formula>
    </cfRule>
    <cfRule type="cellIs" dxfId="49889" priority="1792" stopIfTrue="1" operator="greaterThan">
      <formula>0</formula>
    </cfRule>
  </conditionalFormatting>
  <conditionalFormatting sqref="P27:Q27">
    <cfRule type="cellIs" dxfId="49888" priority="1788" stopIfTrue="1" operator="lessThan">
      <formula>0</formula>
    </cfRule>
    <cfRule type="cellIs" dxfId="49887" priority="1789" stopIfTrue="1" operator="greaterThan">
      <formula>0</formula>
    </cfRule>
  </conditionalFormatting>
  <conditionalFormatting sqref="P27:Q27">
    <cfRule type="cellIs" dxfId="49886" priority="1785" stopIfTrue="1" operator="lessThan">
      <formula>0</formula>
    </cfRule>
    <cfRule type="cellIs" dxfId="49885" priority="1786" stopIfTrue="1" operator="greaterThan">
      <formula>0</formula>
    </cfRule>
  </conditionalFormatting>
  <conditionalFormatting sqref="P27:Q27">
    <cfRule type="cellIs" dxfId="49884" priority="1782" stopIfTrue="1" operator="lessThan">
      <formula>0</formula>
    </cfRule>
    <cfRule type="cellIs" dxfId="49883" priority="1783" stopIfTrue="1" operator="greaterThan">
      <formula>0</formula>
    </cfRule>
  </conditionalFormatting>
  <conditionalFormatting sqref="P27:Q27">
    <cfRule type="cellIs" dxfId="49882" priority="1779" stopIfTrue="1" operator="lessThan">
      <formula>0</formula>
    </cfRule>
    <cfRule type="cellIs" dxfId="49881" priority="1780" stopIfTrue="1" operator="greaterThan">
      <formula>0</formula>
    </cfRule>
  </conditionalFormatting>
  <conditionalFormatting sqref="P27:Q27">
    <cfRule type="cellIs" dxfId="49880" priority="1776" stopIfTrue="1" operator="lessThan">
      <formula>0</formula>
    </cfRule>
    <cfRule type="cellIs" dxfId="49879" priority="1777" stopIfTrue="1" operator="greaterThan">
      <formula>0</formula>
    </cfRule>
  </conditionalFormatting>
  <conditionalFormatting sqref="P27:Q27">
    <cfRule type="cellIs" dxfId="49878" priority="1773" stopIfTrue="1" operator="lessThan">
      <formula>0</formula>
    </cfRule>
    <cfRule type="cellIs" dxfId="49877" priority="1774" stopIfTrue="1" operator="greaterThan">
      <formula>0</formula>
    </cfRule>
  </conditionalFormatting>
  <conditionalFormatting sqref="P27:Q27">
    <cfRule type="cellIs" dxfId="49876" priority="1770" stopIfTrue="1" operator="lessThan">
      <formula>0</formula>
    </cfRule>
    <cfRule type="cellIs" dxfId="49875" priority="1771" stopIfTrue="1" operator="greaterThan">
      <formula>0</formula>
    </cfRule>
  </conditionalFormatting>
  <conditionalFormatting sqref="P27:Q27">
    <cfRule type="cellIs" dxfId="49874" priority="1767" stopIfTrue="1" operator="lessThan">
      <formula>0</formula>
    </cfRule>
    <cfRule type="cellIs" dxfId="49873" priority="1768" stopIfTrue="1" operator="greaterThan">
      <formula>0</formula>
    </cfRule>
  </conditionalFormatting>
  <conditionalFormatting sqref="P27:Q27">
    <cfRule type="cellIs" dxfId="49872" priority="1764" stopIfTrue="1" operator="lessThan">
      <formula>0</formula>
    </cfRule>
    <cfRule type="cellIs" dxfId="49871" priority="1765" stopIfTrue="1" operator="greaterThan">
      <formula>0</formula>
    </cfRule>
  </conditionalFormatting>
  <conditionalFormatting sqref="P27:Q27">
    <cfRule type="cellIs" dxfId="49870" priority="1761" stopIfTrue="1" operator="lessThan">
      <formula>0</formula>
    </cfRule>
    <cfRule type="cellIs" dxfId="49869" priority="1762" stopIfTrue="1" operator="greaterThan">
      <formula>0</formula>
    </cfRule>
  </conditionalFormatting>
  <conditionalFormatting sqref="P27:Q27">
    <cfRule type="cellIs" dxfId="49868" priority="1758" stopIfTrue="1" operator="lessThan">
      <formula>0</formula>
    </cfRule>
    <cfRule type="cellIs" dxfId="49867" priority="1759" stopIfTrue="1" operator="greaterThan">
      <formula>0</formula>
    </cfRule>
  </conditionalFormatting>
  <conditionalFormatting sqref="P27:Q27">
    <cfRule type="cellIs" dxfId="49866" priority="1755" stopIfTrue="1" operator="lessThan">
      <formula>0</formula>
    </cfRule>
    <cfRule type="cellIs" dxfId="49865" priority="1756" stopIfTrue="1" operator="greaterThan">
      <formula>0</formula>
    </cfRule>
  </conditionalFormatting>
  <conditionalFormatting sqref="P27:Q27">
    <cfRule type="cellIs" dxfId="49864" priority="1752" stopIfTrue="1" operator="lessThan">
      <formula>0</formula>
    </cfRule>
    <cfRule type="cellIs" dxfId="49863" priority="1753" stopIfTrue="1" operator="greaterThan">
      <formula>0</formula>
    </cfRule>
  </conditionalFormatting>
  <conditionalFormatting sqref="P27:Q27">
    <cfRule type="cellIs" dxfId="49862" priority="1749" stopIfTrue="1" operator="lessThan">
      <formula>0</formula>
    </cfRule>
    <cfRule type="cellIs" dxfId="49861" priority="1750" stopIfTrue="1" operator="greaterThan">
      <formula>0</formula>
    </cfRule>
  </conditionalFormatting>
  <conditionalFormatting sqref="P29:Q29">
    <cfRule type="cellIs" dxfId="49860" priority="1746" stopIfTrue="1" operator="lessThan">
      <formula>0</formula>
    </cfRule>
    <cfRule type="cellIs" dxfId="49859" priority="1747" stopIfTrue="1" operator="greaterThan">
      <formula>0</formula>
    </cfRule>
  </conditionalFormatting>
  <conditionalFormatting sqref="P29:Q29">
    <cfRule type="cellIs" dxfId="49858" priority="1743" stopIfTrue="1" operator="lessThan">
      <formula>0</formula>
    </cfRule>
    <cfRule type="cellIs" dxfId="49857" priority="1744" stopIfTrue="1" operator="greaterThan">
      <formula>0</formula>
    </cfRule>
  </conditionalFormatting>
  <conditionalFormatting sqref="P29:Q29">
    <cfRule type="cellIs" dxfId="49856" priority="1740" stopIfTrue="1" operator="lessThan">
      <formula>0</formula>
    </cfRule>
    <cfRule type="cellIs" dxfId="49855" priority="1741" stopIfTrue="1" operator="greaterThan">
      <formula>0</formula>
    </cfRule>
  </conditionalFormatting>
  <conditionalFormatting sqref="P29:Q29">
    <cfRule type="cellIs" dxfId="49854" priority="1737" stopIfTrue="1" operator="lessThan">
      <formula>0</formula>
    </cfRule>
    <cfRule type="cellIs" dxfId="49853" priority="1738" stopIfTrue="1" operator="greaterThan">
      <formula>0</formula>
    </cfRule>
  </conditionalFormatting>
  <conditionalFormatting sqref="P29:Q29">
    <cfRule type="cellIs" dxfId="49852" priority="1734" stopIfTrue="1" operator="lessThan">
      <formula>0</formula>
    </cfRule>
    <cfRule type="cellIs" dxfId="49851" priority="1735" stopIfTrue="1" operator="greaterThan">
      <formula>0</formula>
    </cfRule>
  </conditionalFormatting>
  <conditionalFormatting sqref="P29:Q29">
    <cfRule type="cellIs" dxfId="49850" priority="1731" stopIfTrue="1" operator="lessThan">
      <formula>0</formula>
    </cfRule>
    <cfRule type="cellIs" dxfId="49849" priority="1732" stopIfTrue="1" operator="greaterThan">
      <formula>0</formula>
    </cfRule>
  </conditionalFormatting>
  <conditionalFormatting sqref="P29:Q29">
    <cfRule type="cellIs" dxfId="49848" priority="1728" stopIfTrue="1" operator="lessThan">
      <formula>0</formula>
    </cfRule>
    <cfRule type="cellIs" dxfId="49847" priority="1729" stopIfTrue="1" operator="greaterThan">
      <formula>0</formula>
    </cfRule>
  </conditionalFormatting>
  <conditionalFormatting sqref="P29:Q29">
    <cfRule type="cellIs" dxfId="49846" priority="1725" stopIfTrue="1" operator="lessThan">
      <formula>0</formula>
    </cfRule>
    <cfRule type="cellIs" dxfId="49845" priority="1726" stopIfTrue="1" operator="greaterThan">
      <formula>0</formula>
    </cfRule>
  </conditionalFormatting>
  <conditionalFormatting sqref="P29:Q29">
    <cfRule type="cellIs" dxfId="49844" priority="1722" stopIfTrue="1" operator="lessThan">
      <formula>0</formula>
    </cfRule>
    <cfRule type="cellIs" dxfId="49843" priority="1723" stopIfTrue="1" operator="greaterThan">
      <formula>0</formula>
    </cfRule>
  </conditionalFormatting>
  <conditionalFormatting sqref="P29:Q29">
    <cfRule type="cellIs" dxfId="49842" priority="1719" stopIfTrue="1" operator="lessThan">
      <formula>0</formula>
    </cfRule>
    <cfRule type="cellIs" dxfId="49841" priority="1720" stopIfTrue="1" operator="greaterThan">
      <formula>0</formula>
    </cfRule>
  </conditionalFormatting>
  <conditionalFormatting sqref="P29:Q29">
    <cfRule type="cellIs" dxfId="49840" priority="1716" stopIfTrue="1" operator="lessThan">
      <formula>0</formula>
    </cfRule>
    <cfRule type="cellIs" dxfId="49839" priority="1717" stopIfTrue="1" operator="greaterThan">
      <formula>0</formula>
    </cfRule>
  </conditionalFormatting>
  <conditionalFormatting sqref="P29:Q29">
    <cfRule type="cellIs" dxfId="49838" priority="1713" stopIfTrue="1" operator="lessThan">
      <formula>0</formula>
    </cfRule>
    <cfRule type="cellIs" dxfId="49837" priority="1714" stopIfTrue="1" operator="greaterThan">
      <formula>0</formula>
    </cfRule>
  </conditionalFormatting>
  <conditionalFormatting sqref="P29:Q29">
    <cfRule type="cellIs" dxfId="49836" priority="1710" stopIfTrue="1" operator="lessThan">
      <formula>0</formula>
    </cfRule>
    <cfRule type="cellIs" dxfId="49835" priority="1711" stopIfTrue="1" operator="greaterThan">
      <formula>0</formula>
    </cfRule>
  </conditionalFormatting>
  <conditionalFormatting sqref="P29:Q29">
    <cfRule type="cellIs" dxfId="49834" priority="1707" stopIfTrue="1" operator="lessThan">
      <formula>0</formula>
    </cfRule>
    <cfRule type="cellIs" dxfId="49833" priority="1708" stopIfTrue="1" operator="greaterThan">
      <formula>0</formula>
    </cfRule>
  </conditionalFormatting>
  <conditionalFormatting sqref="P29:Q29">
    <cfRule type="cellIs" dxfId="49832" priority="1704" stopIfTrue="1" operator="lessThan">
      <formula>0</formula>
    </cfRule>
    <cfRule type="cellIs" dxfId="49831" priority="1705" stopIfTrue="1" operator="greaterThan">
      <formula>0</formula>
    </cfRule>
  </conditionalFormatting>
  <conditionalFormatting sqref="P29:Q29">
    <cfRule type="cellIs" dxfId="49830" priority="1701" stopIfTrue="1" operator="lessThan">
      <formula>0</formula>
    </cfRule>
    <cfRule type="cellIs" dxfId="49829" priority="1702" stopIfTrue="1" operator="greaterThan">
      <formula>0</formula>
    </cfRule>
  </conditionalFormatting>
  <conditionalFormatting sqref="P29:Q29">
    <cfRule type="cellIs" dxfId="49828" priority="1698" stopIfTrue="1" operator="lessThan">
      <formula>0</formula>
    </cfRule>
    <cfRule type="cellIs" dxfId="49827" priority="1699" stopIfTrue="1" operator="greaterThan">
      <formula>0</formula>
    </cfRule>
  </conditionalFormatting>
  <conditionalFormatting sqref="P29:Q29">
    <cfRule type="cellIs" dxfId="49826" priority="1695" stopIfTrue="1" operator="lessThan">
      <formula>0</formula>
    </cfRule>
    <cfRule type="cellIs" dxfId="49825" priority="1696" stopIfTrue="1" operator="greaterThan">
      <formula>0</formula>
    </cfRule>
  </conditionalFormatting>
  <conditionalFormatting sqref="P29:Q29">
    <cfRule type="cellIs" dxfId="49824" priority="1692" stopIfTrue="1" operator="lessThan">
      <formula>0</formula>
    </cfRule>
    <cfRule type="cellIs" dxfId="49823" priority="1693" stopIfTrue="1" operator="greaterThan">
      <formula>0</formula>
    </cfRule>
  </conditionalFormatting>
  <conditionalFormatting sqref="P29:Q29">
    <cfRule type="cellIs" dxfId="49822" priority="1689" stopIfTrue="1" operator="lessThan">
      <formula>0</formula>
    </cfRule>
    <cfRule type="cellIs" dxfId="49821" priority="1690" stopIfTrue="1" operator="greaterThan">
      <formula>0</formula>
    </cfRule>
  </conditionalFormatting>
  <conditionalFormatting sqref="P31:Q31">
    <cfRule type="cellIs" dxfId="49820" priority="1686" stopIfTrue="1" operator="lessThan">
      <formula>0</formula>
    </cfRule>
    <cfRule type="cellIs" dxfId="49819" priority="1687" stopIfTrue="1" operator="greaterThan">
      <formula>0</formula>
    </cfRule>
  </conditionalFormatting>
  <conditionalFormatting sqref="P31:Q31">
    <cfRule type="cellIs" dxfId="49818" priority="1683" stopIfTrue="1" operator="lessThan">
      <formula>0</formula>
    </cfRule>
    <cfRule type="cellIs" dxfId="49817" priority="1684" stopIfTrue="1" operator="greaterThan">
      <formula>0</formula>
    </cfRule>
  </conditionalFormatting>
  <conditionalFormatting sqref="P31:Q31">
    <cfRule type="cellIs" dxfId="49816" priority="1680" stopIfTrue="1" operator="lessThan">
      <formula>0</formula>
    </cfRule>
    <cfRule type="cellIs" dxfId="49815" priority="1681" stopIfTrue="1" operator="greaterThan">
      <formula>0</formula>
    </cfRule>
  </conditionalFormatting>
  <conditionalFormatting sqref="P31:Q31">
    <cfRule type="cellIs" dxfId="49814" priority="1677" stopIfTrue="1" operator="lessThan">
      <formula>0</formula>
    </cfRule>
    <cfRule type="cellIs" dxfId="49813" priority="1678" stopIfTrue="1" operator="greaterThan">
      <formula>0</formula>
    </cfRule>
  </conditionalFormatting>
  <conditionalFormatting sqref="P31:Q31">
    <cfRule type="cellIs" dxfId="49812" priority="1674" stopIfTrue="1" operator="lessThan">
      <formula>0</formula>
    </cfRule>
    <cfRule type="cellIs" dxfId="49811" priority="1675" stopIfTrue="1" operator="greaterThan">
      <formula>0</formula>
    </cfRule>
  </conditionalFormatting>
  <conditionalFormatting sqref="P31:Q31">
    <cfRule type="cellIs" dxfId="49810" priority="1671" stopIfTrue="1" operator="lessThan">
      <formula>0</formula>
    </cfRule>
    <cfRule type="cellIs" dxfId="49809" priority="1672" stopIfTrue="1" operator="greaterThan">
      <formula>0</formula>
    </cfRule>
  </conditionalFormatting>
  <conditionalFormatting sqref="P31:Q31">
    <cfRule type="cellIs" dxfId="49808" priority="1668" stopIfTrue="1" operator="lessThan">
      <formula>0</formula>
    </cfRule>
    <cfRule type="cellIs" dxfId="49807" priority="1669" stopIfTrue="1" operator="greaterThan">
      <formula>0</formula>
    </cfRule>
  </conditionalFormatting>
  <conditionalFormatting sqref="P31:Q31">
    <cfRule type="cellIs" dxfId="49806" priority="1665" stopIfTrue="1" operator="lessThan">
      <formula>0</formula>
    </cfRule>
    <cfRule type="cellIs" dxfId="49805" priority="1666" stopIfTrue="1" operator="greaterThan">
      <formula>0</formula>
    </cfRule>
  </conditionalFormatting>
  <conditionalFormatting sqref="P31:Q31">
    <cfRule type="cellIs" dxfId="49804" priority="1662" stopIfTrue="1" operator="lessThan">
      <formula>0</formula>
    </cfRule>
    <cfRule type="cellIs" dxfId="49803" priority="1663" stopIfTrue="1" operator="greaterThan">
      <formula>0</formula>
    </cfRule>
  </conditionalFormatting>
  <conditionalFormatting sqref="P31:Q31">
    <cfRule type="cellIs" dxfId="49802" priority="1659" stopIfTrue="1" operator="lessThan">
      <formula>0</formula>
    </cfRule>
    <cfRule type="cellIs" dxfId="49801" priority="1660" stopIfTrue="1" operator="greaterThan">
      <formula>0</formula>
    </cfRule>
  </conditionalFormatting>
  <conditionalFormatting sqref="P31:Q31">
    <cfRule type="cellIs" dxfId="49800" priority="1656" stopIfTrue="1" operator="lessThan">
      <formula>0</formula>
    </cfRule>
    <cfRule type="cellIs" dxfId="49799" priority="1657" stopIfTrue="1" operator="greaterThan">
      <formula>0</formula>
    </cfRule>
  </conditionalFormatting>
  <conditionalFormatting sqref="P31:Q31">
    <cfRule type="cellIs" dxfId="49798" priority="1653" stopIfTrue="1" operator="lessThan">
      <formula>0</formula>
    </cfRule>
    <cfRule type="cellIs" dxfId="49797" priority="1654" stopIfTrue="1" operator="greaterThan">
      <formula>0</formula>
    </cfRule>
  </conditionalFormatting>
  <conditionalFormatting sqref="P31:Q31">
    <cfRule type="cellIs" dxfId="49796" priority="1650" stopIfTrue="1" operator="lessThan">
      <formula>0</formula>
    </cfRule>
    <cfRule type="cellIs" dxfId="49795" priority="1651" stopIfTrue="1" operator="greaterThan">
      <formula>0</formula>
    </cfRule>
  </conditionalFormatting>
  <conditionalFormatting sqref="P31:Q31">
    <cfRule type="cellIs" dxfId="49794" priority="1647" stopIfTrue="1" operator="lessThan">
      <formula>0</formula>
    </cfRule>
    <cfRule type="cellIs" dxfId="49793" priority="1648" stopIfTrue="1" operator="greaterThan">
      <formula>0</formula>
    </cfRule>
  </conditionalFormatting>
  <conditionalFormatting sqref="P31:Q31">
    <cfRule type="cellIs" dxfId="49792" priority="1644" stopIfTrue="1" operator="lessThan">
      <formula>0</formula>
    </cfRule>
    <cfRule type="cellIs" dxfId="49791" priority="1645" stopIfTrue="1" operator="greaterThan">
      <formula>0</formula>
    </cfRule>
  </conditionalFormatting>
  <conditionalFormatting sqref="P31:Q31">
    <cfRule type="cellIs" dxfId="49790" priority="1641" stopIfTrue="1" operator="lessThan">
      <formula>0</formula>
    </cfRule>
    <cfRule type="cellIs" dxfId="49789" priority="1642" stopIfTrue="1" operator="greaterThan">
      <formula>0</formula>
    </cfRule>
  </conditionalFormatting>
  <conditionalFormatting sqref="P31:Q31">
    <cfRule type="cellIs" dxfId="49788" priority="1638" stopIfTrue="1" operator="lessThan">
      <formula>0</formula>
    </cfRule>
    <cfRule type="cellIs" dxfId="49787" priority="1639" stopIfTrue="1" operator="greaterThan">
      <formula>0</formula>
    </cfRule>
  </conditionalFormatting>
  <conditionalFormatting sqref="P31:Q31">
    <cfRule type="cellIs" dxfId="49786" priority="1635" stopIfTrue="1" operator="lessThan">
      <formula>0</formula>
    </cfRule>
    <cfRule type="cellIs" dxfId="49785" priority="1636" stopIfTrue="1" operator="greaterThan">
      <formula>0</formula>
    </cfRule>
  </conditionalFormatting>
  <conditionalFormatting sqref="P31:Q31">
    <cfRule type="cellIs" dxfId="49784" priority="1632" stopIfTrue="1" operator="lessThan">
      <formula>0</formula>
    </cfRule>
    <cfRule type="cellIs" dxfId="49783" priority="1633" stopIfTrue="1" operator="greaterThan">
      <formula>0</formula>
    </cfRule>
  </conditionalFormatting>
  <conditionalFormatting sqref="P31:Q31">
    <cfRule type="cellIs" dxfId="49782" priority="1629" stopIfTrue="1" operator="lessThan">
      <formula>0</formula>
    </cfRule>
    <cfRule type="cellIs" dxfId="49781" priority="1630" stopIfTrue="1" operator="greaterThan">
      <formula>0</formula>
    </cfRule>
  </conditionalFormatting>
  <conditionalFormatting sqref="P33:Q33">
    <cfRule type="cellIs" dxfId="49780" priority="1626" stopIfTrue="1" operator="lessThan">
      <formula>0</formula>
    </cfRule>
    <cfRule type="cellIs" dxfId="49779" priority="1627" stopIfTrue="1" operator="greaterThan">
      <formula>0</formula>
    </cfRule>
  </conditionalFormatting>
  <conditionalFormatting sqref="P33:Q33">
    <cfRule type="cellIs" dxfId="49778" priority="1623" stopIfTrue="1" operator="lessThan">
      <formula>0</formula>
    </cfRule>
    <cfRule type="cellIs" dxfId="49777" priority="1624" stopIfTrue="1" operator="greaterThan">
      <formula>0</formula>
    </cfRule>
  </conditionalFormatting>
  <conditionalFormatting sqref="P33:Q33">
    <cfRule type="cellIs" dxfId="49776" priority="1620" stopIfTrue="1" operator="lessThan">
      <formula>0</formula>
    </cfRule>
    <cfRule type="cellIs" dxfId="49775" priority="1621" stopIfTrue="1" operator="greaterThan">
      <formula>0</formula>
    </cfRule>
  </conditionalFormatting>
  <conditionalFormatting sqref="P33:Q33">
    <cfRule type="cellIs" dxfId="49774" priority="1617" stopIfTrue="1" operator="lessThan">
      <formula>0</formula>
    </cfRule>
    <cfRule type="cellIs" dxfId="49773" priority="1618" stopIfTrue="1" operator="greaterThan">
      <formula>0</formula>
    </cfRule>
  </conditionalFormatting>
  <conditionalFormatting sqref="P33:Q33">
    <cfRule type="cellIs" dxfId="49772" priority="1614" stopIfTrue="1" operator="lessThan">
      <formula>0</formula>
    </cfRule>
    <cfRule type="cellIs" dxfId="49771" priority="1615" stopIfTrue="1" operator="greaterThan">
      <formula>0</formula>
    </cfRule>
  </conditionalFormatting>
  <conditionalFormatting sqref="P33:Q33">
    <cfRule type="cellIs" dxfId="49770" priority="1611" stopIfTrue="1" operator="lessThan">
      <formula>0</formula>
    </cfRule>
    <cfRule type="cellIs" dxfId="49769" priority="1612" stopIfTrue="1" operator="greaterThan">
      <formula>0</formula>
    </cfRule>
  </conditionalFormatting>
  <conditionalFormatting sqref="P33:Q33">
    <cfRule type="cellIs" dxfId="49768" priority="1608" stopIfTrue="1" operator="lessThan">
      <formula>0</formula>
    </cfRule>
    <cfRule type="cellIs" dxfId="49767" priority="1609" stopIfTrue="1" operator="greaterThan">
      <formula>0</formula>
    </cfRule>
  </conditionalFormatting>
  <conditionalFormatting sqref="P33:Q33">
    <cfRule type="cellIs" dxfId="49766" priority="1605" stopIfTrue="1" operator="lessThan">
      <formula>0</formula>
    </cfRule>
    <cfRule type="cellIs" dxfId="49765" priority="1606" stopIfTrue="1" operator="greaterThan">
      <formula>0</formula>
    </cfRule>
  </conditionalFormatting>
  <conditionalFormatting sqref="P33:Q33">
    <cfRule type="cellIs" dxfId="49764" priority="1602" stopIfTrue="1" operator="lessThan">
      <formula>0</formula>
    </cfRule>
    <cfRule type="cellIs" dxfId="49763" priority="1603" stopIfTrue="1" operator="greaterThan">
      <formula>0</formula>
    </cfRule>
  </conditionalFormatting>
  <conditionalFormatting sqref="P33:Q33">
    <cfRule type="cellIs" dxfId="49762" priority="1599" stopIfTrue="1" operator="lessThan">
      <formula>0</formula>
    </cfRule>
    <cfRule type="cellIs" dxfId="49761" priority="1600" stopIfTrue="1" operator="greaterThan">
      <formula>0</formula>
    </cfRule>
  </conditionalFormatting>
  <conditionalFormatting sqref="P33:Q33">
    <cfRule type="cellIs" dxfId="49760" priority="1596" stopIfTrue="1" operator="lessThan">
      <formula>0</formula>
    </cfRule>
    <cfRule type="cellIs" dxfId="49759" priority="1597" stopIfTrue="1" operator="greaterThan">
      <formula>0</formula>
    </cfRule>
  </conditionalFormatting>
  <conditionalFormatting sqref="P33:Q33">
    <cfRule type="cellIs" dxfId="49758" priority="1593" stopIfTrue="1" operator="lessThan">
      <formula>0</formula>
    </cfRule>
    <cfRule type="cellIs" dxfId="49757" priority="1594" stopIfTrue="1" operator="greaterThan">
      <formula>0</formula>
    </cfRule>
  </conditionalFormatting>
  <conditionalFormatting sqref="P33:Q33">
    <cfRule type="cellIs" dxfId="49756" priority="1590" stopIfTrue="1" operator="lessThan">
      <formula>0</formula>
    </cfRule>
    <cfRule type="cellIs" dxfId="49755" priority="1591" stopIfTrue="1" operator="greaterThan">
      <formula>0</formula>
    </cfRule>
  </conditionalFormatting>
  <conditionalFormatting sqref="P33:Q33">
    <cfRule type="cellIs" dxfId="49754" priority="1587" stopIfTrue="1" operator="lessThan">
      <formula>0</formula>
    </cfRule>
    <cfRule type="cellIs" dxfId="49753" priority="1588" stopIfTrue="1" operator="greaterThan">
      <formula>0</formula>
    </cfRule>
  </conditionalFormatting>
  <conditionalFormatting sqref="P33:Q33">
    <cfRule type="cellIs" dxfId="49752" priority="1584" stopIfTrue="1" operator="lessThan">
      <formula>0</formula>
    </cfRule>
    <cfRule type="cellIs" dxfId="49751" priority="1585" stopIfTrue="1" operator="greaterThan">
      <formula>0</formula>
    </cfRule>
  </conditionalFormatting>
  <conditionalFormatting sqref="P33:Q33">
    <cfRule type="cellIs" dxfId="49750" priority="1581" stopIfTrue="1" operator="lessThan">
      <formula>0</formula>
    </cfRule>
    <cfRule type="cellIs" dxfId="49749" priority="1582" stopIfTrue="1" operator="greaterThan">
      <formula>0</formula>
    </cfRule>
  </conditionalFormatting>
  <conditionalFormatting sqref="P33:Q33">
    <cfRule type="cellIs" dxfId="49748" priority="1578" stopIfTrue="1" operator="lessThan">
      <formula>0</formula>
    </cfRule>
    <cfRule type="cellIs" dxfId="49747" priority="1579" stopIfTrue="1" operator="greaterThan">
      <formula>0</formula>
    </cfRule>
  </conditionalFormatting>
  <conditionalFormatting sqref="P33:Q33">
    <cfRule type="cellIs" dxfId="49746" priority="1575" stopIfTrue="1" operator="lessThan">
      <formula>0</formula>
    </cfRule>
    <cfRule type="cellIs" dxfId="49745" priority="1576" stopIfTrue="1" operator="greaterThan">
      <formula>0</formula>
    </cfRule>
  </conditionalFormatting>
  <conditionalFormatting sqref="P33:Q33">
    <cfRule type="cellIs" dxfId="49744" priority="1572" stopIfTrue="1" operator="lessThan">
      <formula>0</formula>
    </cfRule>
    <cfRule type="cellIs" dxfId="49743" priority="1573" stopIfTrue="1" operator="greaterThan">
      <formula>0</formula>
    </cfRule>
  </conditionalFormatting>
  <conditionalFormatting sqref="P33:Q33">
    <cfRule type="cellIs" dxfId="49742" priority="1569" stopIfTrue="1" operator="lessThan">
      <formula>0</formula>
    </cfRule>
    <cfRule type="cellIs" dxfId="49741" priority="1570" stopIfTrue="1" operator="greaterThan">
      <formula>0</formula>
    </cfRule>
  </conditionalFormatting>
  <conditionalFormatting sqref="P35:Q35">
    <cfRule type="cellIs" dxfId="49740" priority="1566" stopIfTrue="1" operator="lessThan">
      <formula>0</formula>
    </cfRule>
    <cfRule type="cellIs" dxfId="49739" priority="1567" stopIfTrue="1" operator="greaterThan">
      <formula>0</formula>
    </cfRule>
  </conditionalFormatting>
  <conditionalFormatting sqref="P35:Q35">
    <cfRule type="cellIs" dxfId="49738" priority="1563" stopIfTrue="1" operator="lessThan">
      <formula>0</formula>
    </cfRule>
    <cfRule type="cellIs" dxfId="49737" priority="1564" stopIfTrue="1" operator="greaterThan">
      <formula>0</formula>
    </cfRule>
  </conditionalFormatting>
  <conditionalFormatting sqref="P35:Q35">
    <cfRule type="cellIs" dxfId="49736" priority="1560" stopIfTrue="1" operator="lessThan">
      <formula>0</formula>
    </cfRule>
    <cfRule type="cellIs" dxfId="49735" priority="1561" stopIfTrue="1" operator="greaterThan">
      <formula>0</formula>
    </cfRule>
  </conditionalFormatting>
  <conditionalFormatting sqref="P35:Q35">
    <cfRule type="cellIs" dxfId="49734" priority="1557" stopIfTrue="1" operator="lessThan">
      <formula>0</formula>
    </cfRule>
    <cfRule type="cellIs" dxfId="49733" priority="1558" stopIfTrue="1" operator="greaterThan">
      <formula>0</formula>
    </cfRule>
  </conditionalFormatting>
  <conditionalFormatting sqref="P35:Q35">
    <cfRule type="cellIs" dxfId="49732" priority="1554" stopIfTrue="1" operator="lessThan">
      <formula>0</formula>
    </cfRule>
    <cfRule type="cellIs" dxfId="49731" priority="1555" stopIfTrue="1" operator="greaterThan">
      <formula>0</formula>
    </cfRule>
  </conditionalFormatting>
  <conditionalFormatting sqref="P35:Q35">
    <cfRule type="cellIs" dxfId="49730" priority="1551" stopIfTrue="1" operator="lessThan">
      <formula>0</formula>
    </cfRule>
    <cfRule type="cellIs" dxfId="49729" priority="1552" stopIfTrue="1" operator="greaterThan">
      <formula>0</formula>
    </cfRule>
  </conditionalFormatting>
  <conditionalFormatting sqref="P35:Q35">
    <cfRule type="cellIs" dxfId="49728" priority="1548" stopIfTrue="1" operator="lessThan">
      <formula>0</formula>
    </cfRule>
    <cfRule type="cellIs" dxfId="49727" priority="1549" stopIfTrue="1" operator="greaterThan">
      <formula>0</formula>
    </cfRule>
  </conditionalFormatting>
  <conditionalFormatting sqref="P35:Q35">
    <cfRule type="cellIs" dxfId="49726" priority="1545" stopIfTrue="1" operator="lessThan">
      <formula>0</formula>
    </cfRule>
    <cfRule type="cellIs" dxfId="49725" priority="1546" stopIfTrue="1" operator="greaterThan">
      <formula>0</formula>
    </cfRule>
  </conditionalFormatting>
  <conditionalFormatting sqref="P35:Q35">
    <cfRule type="cellIs" dxfId="49724" priority="1542" stopIfTrue="1" operator="lessThan">
      <formula>0</formula>
    </cfRule>
    <cfRule type="cellIs" dxfId="49723" priority="1543" stopIfTrue="1" operator="greaterThan">
      <formula>0</formula>
    </cfRule>
  </conditionalFormatting>
  <conditionalFormatting sqref="P35:Q35">
    <cfRule type="cellIs" dxfId="49722" priority="1539" stopIfTrue="1" operator="lessThan">
      <formula>0</formula>
    </cfRule>
    <cfRule type="cellIs" dxfId="49721" priority="1540" stopIfTrue="1" operator="greaterThan">
      <formula>0</formula>
    </cfRule>
  </conditionalFormatting>
  <conditionalFormatting sqref="P35:Q35">
    <cfRule type="cellIs" dxfId="49720" priority="1536" stopIfTrue="1" operator="lessThan">
      <formula>0</formula>
    </cfRule>
    <cfRule type="cellIs" dxfId="49719" priority="1537" stopIfTrue="1" operator="greaterThan">
      <formula>0</formula>
    </cfRule>
  </conditionalFormatting>
  <conditionalFormatting sqref="P35:Q35">
    <cfRule type="cellIs" dxfId="49718" priority="1533" stopIfTrue="1" operator="lessThan">
      <formula>0</formula>
    </cfRule>
    <cfRule type="cellIs" dxfId="49717" priority="1534" stopIfTrue="1" operator="greaterThan">
      <formula>0</formula>
    </cfRule>
  </conditionalFormatting>
  <conditionalFormatting sqref="P35:Q35">
    <cfRule type="cellIs" dxfId="49716" priority="1530" stopIfTrue="1" operator="lessThan">
      <formula>0</formula>
    </cfRule>
    <cfRule type="cellIs" dxfId="49715" priority="1531" stopIfTrue="1" operator="greaterThan">
      <formula>0</formula>
    </cfRule>
  </conditionalFormatting>
  <conditionalFormatting sqref="P35:Q35">
    <cfRule type="cellIs" dxfId="49714" priority="1527" stopIfTrue="1" operator="lessThan">
      <formula>0</formula>
    </cfRule>
    <cfRule type="cellIs" dxfId="49713" priority="1528" stopIfTrue="1" operator="greaterThan">
      <formula>0</formula>
    </cfRule>
  </conditionalFormatting>
  <conditionalFormatting sqref="P35:Q35">
    <cfRule type="cellIs" dxfId="49712" priority="1524" stopIfTrue="1" operator="lessThan">
      <formula>0</formula>
    </cfRule>
    <cfRule type="cellIs" dxfId="49711" priority="1525" stopIfTrue="1" operator="greaterThan">
      <formula>0</formula>
    </cfRule>
  </conditionalFormatting>
  <conditionalFormatting sqref="P35:Q35">
    <cfRule type="cellIs" dxfId="49710" priority="1521" stopIfTrue="1" operator="lessThan">
      <formula>0</formula>
    </cfRule>
    <cfRule type="cellIs" dxfId="49709" priority="1522" stopIfTrue="1" operator="greaterThan">
      <formula>0</formula>
    </cfRule>
  </conditionalFormatting>
  <conditionalFormatting sqref="P35:Q35">
    <cfRule type="cellIs" dxfId="49708" priority="1518" stopIfTrue="1" operator="lessThan">
      <formula>0</formula>
    </cfRule>
    <cfRule type="cellIs" dxfId="49707" priority="1519" stopIfTrue="1" operator="greaterThan">
      <formula>0</formula>
    </cfRule>
  </conditionalFormatting>
  <conditionalFormatting sqref="P35:Q35">
    <cfRule type="cellIs" dxfId="49706" priority="1515" stopIfTrue="1" operator="lessThan">
      <formula>0</formula>
    </cfRule>
    <cfRule type="cellIs" dxfId="49705" priority="1516" stopIfTrue="1" operator="greaterThan">
      <formula>0</formula>
    </cfRule>
  </conditionalFormatting>
  <conditionalFormatting sqref="P35:Q35">
    <cfRule type="cellIs" dxfId="49704" priority="1512" stopIfTrue="1" operator="lessThan">
      <formula>0</formula>
    </cfRule>
    <cfRule type="cellIs" dxfId="49703" priority="1513" stopIfTrue="1" operator="greaterThan">
      <formula>0</formula>
    </cfRule>
  </conditionalFormatting>
  <conditionalFormatting sqref="P35:Q35">
    <cfRule type="cellIs" dxfId="49702" priority="1509" stopIfTrue="1" operator="lessThan">
      <formula>0</formula>
    </cfRule>
    <cfRule type="cellIs" dxfId="49701" priority="1510" stopIfTrue="1" operator="greaterThan">
      <formula>0</formula>
    </cfRule>
  </conditionalFormatting>
  <conditionalFormatting sqref="P37:Q37">
    <cfRule type="cellIs" dxfId="49700" priority="1506" stopIfTrue="1" operator="lessThan">
      <formula>0</formula>
    </cfRule>
    <cfRule type="cellIs" dxfId="49699" priority="1507" stopIfTrue="1" operator="greaterThan">
      <formula>0</formula>
    </cfRule>
  </conditionalFormatting>
  <conditionalFormatting sqref="P37:Q37">
    <cfRule type="cellIs" dxfId="49698" priority="1503" stopIfTrue="1" operator="lessThan">
      <formula>0</formula>
    </cfRule>
    <cfRule type="cellIs" dxfId="49697" priority="1504" stopIfTrue="1" operator="greaterThan">
      <formula>0</formula>
    </cfRule>
  </conditionalFormatting>
  <conditionalFormatting sqref="P37:Q37">
    <cfRule type="cellIs" dxfId="49696" priority="1500" stopIfTrue="1" operator="lessThan">
      <formula>0</formula>
    </cfRule>
    <cfRule type="cellIs" dxfId="49695" priority="1501" stopIfTrue="1" operator="greaterThan">
      <formula>0</formula>
    </cfRule>
  </conditionalFormatting>
  <conditionalFormatting sqref="P37:Q37">
    <cfRule type="cellIs" dxfId="49694" priority="1497" stopIfTrue="1" operator="lessThan">
      <formula>0</formula>
    </cfRule>
    <cfRule type="cellIs" dxfId="49693" priority="1498" stopIfTrue="1" operator="greaterThan">
      <formula>0</formula>
    </cfRule>
  </conditionalFormatting>
  <conditionalFormatting sqref="P37:Q37">
    <cfRule type="cellIs" dxfId="49692" priority="1494" stopIfTrue="1" operator="lessThan">
      <formula>0</formula>
    </cfRule>
    <cfRule type="cellIs" dxfId="49691" priority="1495" stopIfTrue="1" operator="greaterThan">
      <formula>0</formula>
    </cfRule>
  </conditionalFormatting>
  <conditionalFormatting sqref="P37:Q37">
    <cfRule type="cellIs" dxfId="49690" priority="1491" stopIfTrue="1" operator="lessThan">
      <formula>0</formula>
    </cfRule>
    <cfRule type="cellIs" dxfId="49689" priority="1492" stopIfTrue="1" operator="greaterThan">
      <formula>0</formula>
    </cfRule>
  </conditionalFormatting>
  <conditionalFormatting sqref="P37:Q37">
    <cfRule type="cellIs" dxfId="49688" priority="1488" stopIfTrue="1" operator="lessThan">
      <formula>0</formula>
    </cfRule>
    <cfRule type="cellIs" dxfId="49687" priority="1489" stopIfTrue="1" operator="greaterThan">
      <formula>0</formula>
    </cfRule>
  </conditionalFormatting>
  <conditionalFormatting sqref="P37:Q37">
    <cfRule type="cellIs" dxfId="49686" priority="1485" stopIfTrue="1" operator="lessThan">
      <formula>0</formula>
    </cfRule>
    <cfRule type="cellIs" dxfId="49685" priority="1486" stopIfTrue="1" operator="greaterThan">
      <formula>0</formula>
    </cfRule>
  </conditionalFormatting>
  <conditionalFormatting sqref="P37:Q37">
    <cfRule type="cellIs" dxfId="49684" priority="1482" stopIfTrue="1" operator="lessThan">
      <formula>0</formula>
    </cfRule>
    <cfRule type="cellIs" dxfId="49683" priority="1483" stopIfTrue="1" operator="greaterThan">
      <formula>0</formula>
    </cfRule>
  </conditionalFormatting>
  <conditionalFormatting sqref="P37:Q37">
    <cfRule type="cellIs" dxfId="49682" priority="1479" stopIfTrue="1" operator="lessThan">
      <formula>0</formula>
    </cfRule>
    <cfRule type="cellIs" dxfId="49681" priority="1480" stopIfTrue="1" operator="greaterThan">
      <formula>0</formula>
    </cfRule>
  </conditionalFormatting>
  <conditionalFormatting sqref="P37:Q37">
    <cfRule type="cellIs" dxfId="49680" priority="1476" stopIfTrue="1" operator="lessThan">
      <formula>0</formula>
    </cfRule>
    <cfRule type="cellIs" dxfId="49679" priority="1477" stopIfTrue="1" operator="greaterThan">
      <formula>0</formula>
    </cfRule>
  </conditionalFormatting>
  <conditionalFormatting sqref="P37:Q37">
    <cfRule type="cellIs" dxfId="49678" priority="1473" stopIfTrue="1" operator="lessThan">
      <formula>0</formula>
    </cfRule>
    <cfRule type="cellIs" dxfId="49677" priority="1474" stopIfTrue="1" operator="greaterThan">
      <formula>0</formula>
    </cfRule>
  </conditionalFormatting>
  <conditionalFormatting sqref="P37:Q37">
    <cfRule type="cellIs" dxfId="49676" priority="1470" stopIfTrue="1" operator="lessThan">
      <formula>0</formula>
    </cfRule>
    <cfRule type="cellIs" dxfId="49675" priority="1471" stopIfTrue="1" operator="greaterThan">
      <formula>0</formula>
    </cfRule>
  </conditionalFormatting>
  <conditionalFormatting sqref="P37:Q37">
    <cfRule type="cellIs" dxfId="49674" priority="1467" stopIfTrue="1" operator="lessThan">
      <formula>0</formula>
    </cfRule>
    <cfRule type="cellIs" dxfId="49673" priority="1468" stopIfTrue="1" operator="greaterThan">
      <formula>0</formula>
    </cfRule>
  </conditionalFormatting>
  <conditionalFormatting sqref="P37:Q37">
    <cfRule type="cellIs" dxfId="49672" priority="1464" stopIfTrue="1" operator="lessThan">
      <formula>0</formula>
    </cfRule>
    <cfRule type="cellIs" dxfId="49671" priority="1465" stopIfTrue="1" operator="greaterThan">
      <formula>0</formula>
    </cfRule>
  </conditionalFormatting>
  <conditionalFormatting sqref="P37:Q37">
    <cfRule type="cellIs" dxfId="49670" priority="1461" stopIfTrue="1" operator="lessThan">
      <formula>0</formula>
    </cfRule>
    <cfRule type="cellIs" dxfId="49669" priority="1462" stopIfTrue="1" operator="greaterThan">
      <formula>0</formula>
    </cfRule>
  </conditionalFormatting>
  <conditionalFormatting sqref="P37:Q37">
    <cfRule type="cellIs" dxfId="49668" priority="1458" stopIfTrue="1" operator="lessThan">
      <formula>0</formula>
    </cfRule>
    <cfRule type="cellIs" dxfId="49667" priority="1459" stopIfTrue="1" operator="greaterThan">
      <formula>0</formula>
    </cfRule>
  </conditionalFormatting>
  <conditionalFormatting sqref="P37:Q37">
    <cfRule type="cellIs" dxfId="49666" priority="1455" stopIfTrue="1" operator="lessThan">
      <formula>0</formula>
    </cfRule>
    <cfRule type="cellIs" dxfId="49665" priority="1456" stopIfTrue="1" operator="greaterThan">
      <formula>0</formula>
    </cfRule>
  </conditionalFormatting>
  <conditionalFormatting sqref="P37:Q37">
    <cfRule type="cellIs" dxfId="49664" priority="1452" stopIfTrue="1" operator="lessThan">
      <formula>0</formula>
    </cfRule>
    <cfRule type="cellIs" dxfId="49663" priority="1453" stopIfTrue="1" operator="greaterThan">
      <formula>0</formula>
    </cfRule>
  </conditionalFormatting>
  <conditionalFormatting sqref="P37:Q37">
    <cfRule type="cellIs" dxfId="49662" priority="1449" stopIfTrue="1" operator="lessThan">
      <formula>0</formula>
    </cfRule>
    <cfRule type="cellIs" dxfId="49661" priority="1450" stopIfTrue="1" operator="greaterThan">
      <formula>0</formula>
    </cfRule>
  </conditionalFormatting>
  <conditionalFormatting sqref="P39:Q39">
    <cfRule type="cellIs" dxfId="49660" priority="1446" stopIfTrue="1" operator="lessThan">
      <formula>0</formula>
    </cfRule>
    <cfRule type="cellIs" dxfId="49659" priority="1447" stopIfTrue="1" operator="greaterThan">
      <formula>0</formula>
    </cfRule>
  </conditionalFormatting>
  <conditionalFormatting sqref="P39:Q39">
    <cfRule type="cellIs" dxfId="49658" priority="1443" stopIfTrue="1" operator="lessThan">
      <formula>0</formula>
    </cfRule>
    <cfRule type="cellIs" dxfId="49657" priority="1444" stopIfTrue="1" operator="greaterThan">
      <formula>0</formula>
    </cfRule>
  </conditionalFormatting>
  <conditionalFormatting sqref="P39:Q39">
    <cfRule type="cellIs" dxfId="49656" priority="1440" stopIfTrue="1" operator="lessThan">
      <formula>0</formula>
    </cfRule>
    <cfRule type="cellIs" dxfId="49655" priority="1441" stopIfTrue="1" operator="greaterThan">
      <formula>0</formula>
    </cfRule>
  </conditionalFormatting>
  <conditionalFormatting sqref="P39:Q39">
    <cfRule type="cellIs" dxfId="49654" priority="1437" stopIfTrue="1" operator="lessThan">
      <formula>0</formula>
    </cfRule>
    <cfRule type="cellIs" dxfId="49653" priority="1438" stopIfTrue="1" operator="greaterThan">
      <formula>0</formula>
    </cfRule>
  </conditionalFormatting>
  <conditionalFormatting sqref="P39:Q39">
    <cfRule type="cellIs" dxfId="49652" priority="1434" stopIfTrue="1" operator="lessThan">
      <formula>0</formula>
    </cfRule>
    <cfRule type="cellIs" dxfId="49651" priority="1435" stopIfTrue="1" operator="greaterThan">
      <formula>0</formula>
    </cfRule>
  </conditionalFormatting>
  <conditionalFormatting sqref="P39:Q39">
    <cfRule type="cellIs" dxfId="49650" priority="1431" stopIfTrue="1" operator="lessThan">
      <formula>0</formula>
    </cfRule>
    <cfRule type="cellIs" dxfId="49649" priority="1432" stopIfTrue="1" operator="greaterThan">
      <formula>0</formula>
    </cfRule>
  </conditionalFormatting>
  <conditionalFormatting sqref="P39:Q39">
    <cfRule type="cellIs" dxfId="49648" priority="1428" stopIfTrue="1" operator="lessThan">
      <formula>0</formula>
    </cfRule>
    <cfRule type="cellIs" dxfId="49647" priority="1429" stopIfTrue="1" operator="greaterThan">
      <formula>0</formula>
    </cfRule>
  </conditionalFormatting>
  <conditionalFormatting sqref="P39:Q39">
    <cfRule type="cellIs" dxfId="49646" priority="1425" stopIfTrue="1" operator="lessThan">
      <formula>0</formula>
    </cfRule>
    <cfRule type="cellIs" dxfId="49645" priority="1426" stopIfTrue="1" operator="greaterThan">
      <formula>0</formula>
    </cfRule>
  </conditionalFormatting>
  <conditionalFormatting sqref="P39:Q39">
    <cfRule type="cellIs" dxfId="49644" priority="1422" stopIfTrue="1" operator="lessThan">
      <formula>0</formula>
    </cfRule>
    <cfRule type="cellIs" dxfId="49643" priority="1423" stopIfTrue="1" operator="greaterThan">
      <formula>0</formula>
    </cfRule>
  </conditionalFormatting>
  <conditionalFormatting sqref="P39:Q39">
    <cfRule type="cellIs" dxfId="49642" priority="1419" stopIfTrue="1" operator="lessThan">
      <formula>0</formula>
    </cfRule>
    <cfRule type="cellIs" dxfId="49641" priority="1420" stopIfTrue="1" operator="greaterThan">
      <formula>0</formula>
    </cfRule>
  </conditionalFormatting>
  <conditionalFormatting sqref="P39:Q39">
    <cfRule type="cellIs" dxfId="49640" priority="1416" stopIfTrue="1" operator="lessThan">
      <formula>0</formula>
    </cfRule>
    <cfRule type="cellIs" dxfId="49639" priority="1417" stopIfTrue="1" operator="greaterThan">
      <formula>0</formula>
    </cfRule>
  </conditionalFormatting>
  <conditionalFormatting sqref="P39:Q39">
    <cfRule type="cellIs" dxfId="49638" priority="1413" stopIfTrue="1" operator="lessThan">
      <formula>0</formula>
    </cfRule>
    <cfRule type="cellIs" dxfId="49637" priority="1414" stopIfTrue="1" operator="greaterThan">
      <formula>0</formula>
    </cfRule>
  </conditionalFormatting>
  <conditionalFormatting sqref="P39:Q39">
    <cfRule type="cellIs" dxfId="49636" priority="1410" stopIfTrue="1" operator="lessThan">
      <formula>0</formula>
    </cfRule>
    <cfRule type="cellIs" dxfId="49635" priority="1411" stopIfTrue="1" operator="greaterThan">
      <formula>0</formula>
    </cfRule>
  </conditionalFormatting>
  <conditionalFormatting sqref="P39:Q39">
    <cfRule type="cellIs" dxfId="49634" priority="1407" stopIfTrue="1" operator="lessThan">
      <formula>0</formula>
    </cfRule>
    <cfRule type="cellIs" dxfId="49633" priority="1408" stopIfTrue="1" operator="greaterThan">
      <formula>0</formula>
    </cfRule>
  </conditionalFormatting>
  <conditionalFormatting sqref="P39:Q39">
    <cfRule type="cellIs" dxfId="49632" priority="1404" stopIfTrue="1" operator="lessThan">
      <formula>0</formula>
    </cfRule>
    <cfRule type="cellIs" dxfId="49631" priority="1405" stopIfTrue="1" operator="greaterThan">
      <formula>0</formula>
    </cfRule>
  </conditionalFormatting>
  <conditionalFormatting sqref="P39:Q39">
    <cfRule type="cellIs" dxfId="49630" priority="1401" stopIfTrue="1" operator="lessThan">
      <formula>0</formula>
    </cfRule>
    <cfRule type="cellIs" dxfId="49629" priority="1402" stopIfTrue="1" operator="greaterThan">
      <formula>0</formula>
    </cfRule>
  </conditionalFormatting>
  <conditionalFormatting sqref="P39:Q39">
    <cfRule type="cellIs" dxfId="49628" priority="1398" stopIfTrue="1" operator="lessThan">
      <formula>0</formula>
    </cfRule>
    <cfRule type="cellIs" dxfId="49627" priority="1399" stopIfTrue="1" operator="greaterThan">
      <formula>0</formula>
    </cfRule>
  </conditionalFormatting>
  <conditionalFormatting sqref="P39:Q39">
    <cfRule type="cellIs" dxfId="49626" priority="1395" stopIfTrue="1" operator="lessThan">
      <formula>0</formula>
    </cfRule>
    <cfRule type="cellIs" dxfId="49625" priority="1396" stopIfTrue="1" operator="greaterThan">
      <formula>0</formula>
    </cfRule>
  </conditionalFormatting>
  <conditionalFormatting sqref="P39:Q39">
    <cfRule type="cellIs" dxfId="49624" priority="1392" stopIfTrue="1" operator="lessThan">
      <formula>0</formula>
    </cfRule>
    <cfRule type="cellIs" dxfId="49623" priority="1393" stopIfTrue="1" operator="greaterThan">
      <formula>0</formula>
    </cfRule>
  </conditionalFormatting>
  <conditionalFormatting sqref="P39:Q39">
    <cfRule type="cellIs" dxfId="49622" priority="1389" stopIfTrue="1" operator="lessThan">
      <formula>0</formula>
    </cfRule>
    <cfRule type="cellIs" dxfId="49621" priority="1390" stopIfTrue="1" operator="greaterThan">
      <formula>0</formula>
    </cfRule>
  </conditionalFormatting>
  <conditionalFormatting sqref="P41:Q41">
    <cfRule type="cellIs" dxfId="49620" priority="1386" stopIfTrue="1" operator="lessThan">
      <formula>0</formula>
    </cfRule>
    <cfRule type="cellIs" dxfId="49619" priority="1387" stopIfTrue="1" operator="greaterThan">
      <formula>0</formula>
    </cfRule>
  </conditionalFormatting>
  <conditionalFormatting sqref="P41:Q41">
    <cfRule type="cellIs" dxfId="49618" priority="1383" stopIfTrue="1" operator="lessThan">
      <formula>0</formula>
    </cfRule>
    <cfRule type="cellIs" dxfId="49617" priority="1384" stopIfTrue="1" operator="greaterThan">
      <formula>0</formula>
    </cfRule>
  </conditionalFormatting>
  <conditionalFormatting sqref="P41:Q41">
    <cfRule type="cellIs" dxfId="49616" priority="1380" stopIfTrue="1" operator="lessThan">
      <formula>0</formula>
    </cfRule>
    <cfRule type="cellIs" dxfId="49615" priority="1381" stopIfTrue="1" operator="greaterThan">
      <formula>0</formula>
    </cfRule>
  </conditionalFormatting>
  <conditionalFormatting sqref="P41:Q41">
    <cfRule type="cellIs" dxfId="49614" priority="1377" stopIfTrue="1" operator="lessThan">
      <formula>0</formula>
    </cfRule>
    <cfRule type="cellIs" dxfId="49613" priority="1378" stopIfTrue="1" operator="greaterThan">
      <formula>0</formula>
    </cfRule>
  </conditionalFormatting>
  <conditionalFormatting sqref="P41:Q41">
    <cfRule type="cellIs" dxfId="49612" priority="1374" stopIfTrue="1" operator="lessThan">
      <formula>0</formula>
    </cfRule>
    <cfRule type="cellIs" dxfId="49611" priority="1375" stopIfTrue="1" operator="greaterThan">
      <formula>0</formula>
    </cfRule>
  </conditionalFormatting>
  <conditionalFormatting sqref="P41:Q41">
    <cfRule type="cellIs" dxfId="49610" priority="1371" stopIfTrue="1" operator="lessThan">
      <formula>0</formula>
    </cfRule>
    <cfRule type="cellIs" dxfId="49609" priority="1372" stopIfTrue="1" operator="greaterThan">
      <formula>0</formula>
    </cfRule>
  </conditionalFormatting>
  <conditionalFormatting sqref="P41:Q41">
    <cfRule type="cellIs" dxfId="49608" priority="1368" stopIfTrue="1" operator="lessThan">
      <formula>0</formula>
    </cfRule>
    <cfRule type="cellIs" dxfId="49607" priority="1369" stopIfTrue="1" operator="greaterThan">
      <formula>0</formula>
    </cfRule>
  </conditionalFormatting>
  <conditionalFormatting sqref="P41:Q41">
    <cfRule type="cellIs" dxfId="49606" priority="1365" stopIfTrue="1" operator="lessThan">
      <formula>0</formula>
    </cfRule>
    <cfRule type="cellIs" dxfId="49605" priority="1366" stopIfTrue="1" operator="greaterThan">
      <formula>0</formula>
    </cfRule>
  </conditionalFormatting>
  <conditionalFormatting sqref="P41:Q41">
    <cfRule type="cellIs" dxfId="49604" priority="1362" stopIfTrue="1" operator="lessThan">
      <formula>0</formula>
    </cfRule>
    <cfRule type="cellIs" dxfId="49603" priority="1363" stopIfTrue="1" operator="greaterThan">
      <formula>0</formula>
    </cfRule>
  </conditionalFormatting>
  <conditionalFormatting sqref="P41:Q41">
    <cfRule type="cellIs" dxfId="49602" priority="1359" stopIfTrue="1" operator="lessThan">
      <formula>0</formula>
    </cfRule>
    <cfRule type="cellIs" dxfId="49601" priority="1360" stopIfTrue="1" operator="greaterThan">
      <formula>0</formula>
    </cfRule>
  </conditionalFormatting>
  <conditionalFormatting sqref="P41:Q41">
    <cfRule type="cellIs" dxfId="49600" priority="1356" stopIfTrue="1" operator="lessThan">
      <formula>0</formula>
    </cfRule>
    <cfRule type="cellIs" dxfId="49599" priority="1357" stopIfTrue="1" operator="greaterThan">
      <formula>0</formula>
    </cfRule>
  </conditionalFormatting>
  <conditionalFormatting sqref="P41:Q41">
    <cfRule type="cellIs" dxfId="49598" priority="1353" stopIfTrue="1" operator="lessThan">
      <formula>0</formula>
    </cfRule>
    <cfRule type="cellIs" dxfId="49597" priority="1354" stopIfTrue="1" operator="greaterThan">
      <formula>0</formula>
    </cfRule>
  </conditionalFormatting>
  <conditionalFormatting sqref="P41:Q41">
    <cfRule type="cellIs" dxfId="49596" priority="1350" stopIfTrue="1" operator="lessThan">
      <formula>0</formula>
    </cfRule>
    <cfRule type="cellIs" dxfId="49595" priority="1351" stopIfTrue="1" operator="greaterThan">
      <formula>0</formula>
    </cfRule>
  </conditionalFormatting>
  <conditionalFormatting sqref="P41:Q41">
    <cfRule type="cellIs" dxfId="49594" priority="1347" stopIfTrue="1" operator="lessThan">
      <formula>0</formula>
    </cfRule>
    <cfRule type="cellIs" dxfId="49593" priority="1348" stopIfTrue="1" operator="greaterThan">
      <formula>0</formula>
    </cfRule>
  </conditionalFormatting>
  <conditionalFormatting sqref="P41:Q41">
    <cfRule type="cellIs" dxfId="49592" priority="1344" stopIfTrue="1" operator="lessThan">
      <formula>0</formula>
    </cfRule>
    <cfRule type="cellIs" dxfId="49591" priority="1345" stopIfTrue="1" operator="greaterThan">
      <formula>0</formula>
    </cfRule>
  </conditionalFormatting>
  <conditionalFormatting sqref="P41:Q41">
    <cfRule type="cellIs" dxfId="49590" priority="1341" stopIfTrue="1" operator="lessThan">
      <formula>0</formula>
    </cfRule>
    <cfRule type="cellIs" dxfId="49589" priority="1342" stopIfTrue="1" operator="greaterThan">
      <formula>0</formula>
    </cfRule>
  </conditionalFormatting>
  <conditionalFormatting sqref="P41:Q41">
    <cfRule type="cellIs" dxfId="49588" priority="1338" stopIfTrue="1" operator="lessThan">
      <formula>0</formula>
    </cfRule>
    <cfRule type="cellIs" dxfId="49587" priority="1339" stopIfTrue="1" operator="greaterThan">
      <formula>0</formula>
    </cfRule>
  </conditionalFormatting>
  <conditionalFormatting sqref="P41:Q41">
    <cfRule type="cellIs" dxfId="49586" priority="1335" stopIfTrue="1" operator="lessThan">
      <formula>0</formula>
    </cfRule>
    <cfRule type="cellIs" dxfId="49585" priority="1336" stopIfTrue="1" operator="greaterThan">
      <formula>0</formula>
    </cfRule>
  </conditionalFormatting>
  <conditionalFormatting sqref="P41:Q41">
    <cfRule type="cellIs" dxfId="49584" priority="1332" stopIfTrue="1" operator="lessThan">
      <formula>0</formula>
    </cfRule>
    <cfRule type="cellIs" dxfId="49583" priority="1333" stopIfTrue="1" operator="greaterThan">
      <formula>0</formula>
    </cfRule>
  </conditionalFormatting>
  <conditionalFormatting sqref="P41:Q41">
    <cfRule type="cellIs" dxfId="49582" priority="1329" stopIfTrue="1" operator="lessThan">
      <formula>0</formula>
    </cfRule>
    <cfRule type="cellIs" dxfId="49581" priority="1330" stopIfTrue="1" operator="greaterThan">
      <formula>0</formula>
    </cfRule>
  </conditionalFormatting>
  <conditionalFormatting sqref="P43:Q43">
    <cfRule type="cellIs" dxfId="49580" priority="1326" stopIfTrue="1" operator="lessThan">
      <formula>0</formula>
    </cfRule>
    <cfRule type="cellIs" dxfId="49579" priority="1327" stopIfTrue="1" operator="greaterThan">
      <formula>0</formula>
    </cfRule>
  </conditionalFormatting>
  <conditionalFormatting sqref="P43:Q43">
    <cfRule type="cellIs" dxfId="49578" priority="1323" stopIfTrue="1" operator="lessThan">
      <formula>0</formula>
    </cfRule>
    <cfRule type="cellIs" dxfId="49577" priority="1324" stopIfTrue="1" operator="greaterThan">
      <formula>0</formula>
    </cfRule>
  </conditionalFormatting>
  <conditionalFormatting sqref="P43:Q43">
    <cfRule type="cellIs" dxfId="49576" priority="1320" stopIfTrue="1" operator="lessThan">
      <formula>0</formula>
    </cfRule>
    <cfRule type="cellIs" dxfId="49575" priority="1321" stopIfTrue="1" operator="greaterThan">
      <formula>0</formula>
    </cfRule>
  </conditionalFormatting>
  <conditionalFormatting sqref="P43:Q43">
    <cfRule type="cellIs" dxfId="49574" priority="1317" stopIfTrue="1" operator="lessThan">
      <formula>0</formula>
    </cfRule>
    <cfRule type="cellIs" dxfId="49573" priority="1318" stopIfTrue="1" operator="greaterThan">
      <formula>0</formula>
    </cfRule>
  </conditionalFormatting>
  <conditionalFormatting sqref="P43:Q43">
    <cfRule type="cellIs" dxfId="49572" priority="1314" stopIfTrue="1" operator="lessThan">
      <formula>0</formula>
    </cfRule>
    <cfRule type="cellIs" dxfId="49571" priority="1315" stopIfTrue="1" operator="greaterThan">
      <formula>0</formula>
    </cfRule>
  </conditionalFormatting>
  <conditionalFormatting sqref="P43:Q43">
    <cfRule type="cellIs" dxfId="49570" priority="1311" stopIfTrue="1" operator="lessThan">
      <formula>0</formula>
    </cfRule>
    <cfRule type="cellIs" dxfId="49569" priority="1312" stopIfTrue="1" operator="greaterThan">
      <formula>0</formula>
    </cfRule>
  </conditionalFormatting>
  <conditionalFormatting sqref="P43:Q43">
    <cfRule type="cellIs" dxfId="49568" priority="1308" stopIfTrue="1" operator="lessThan">
      <formula>0</formula>
    </cfRule>
    <cfRule type="cellIs" dxfId="49567" priority="1309" stopIfTrue="1" operator="greaterThan">
      <formula>0</formula>
    </cfRule>
  </conditionalFormatting>
  <conditionalFormatting sqref="P43:Q43">
    <cfRule type="cellIs" dxfId="49566" priority="1305" stopIfTrue="1" operator="lessThan">
      <formula>0</formula>
    </cfRule>
    <cfRule type="cellIs" dxfId="49565" priority="1306" stopIfTrue="1" operator="greaterThan">
      <formula>0</formula>
    </cfRule>
  </conditionalFormatting>
  <conditionalFormatting sqref="P43:Q43">
    <cfRule type="cellIs" dxfId="49564" priority="1302" stopIfTrue="1" operator="lessThan">
      <formula>0</formula>
    </cfRule>
    <cfRule type="cellIs" dxfId="49563" priority="1303" stopIfTrue="1" operator="greaterThan">
      <formula>0</formula>
    </cfRule>
  </conditionalFormatting>
  <conditionalFormatting sqref="P43:Q43">
    <cfRule type="cellIs" dxfId="49562" priority="1299" stopIfTrue="1" operator="lessThan">
      <formula>0</formula>
    </cfRule>
    <cfRule type="cellIs" dxfId="49561" priority="1300" stopIfTrue="1" operator="greaterThan">
      <formula>0</formula>
    </cfRule>
  </conditionalFormatting>
  <conditionalFormatting sqref="P43:Q43">
    <cfRule type="cellIs" dxfId="49560" priority="1296" stopIfTrue="1" operator="lessThan">
      <formula>0</formula>
    </cfRule>
    <cfRule type="cellIs" dxfId="49559" priority="1297" stopIfTrue="1" operator="greaterThan">
      <formula>0</formula>
    </cfRule>
  </conditionalFormatting>
  <conditionalFormatting sqref="P43:Q43">
    <cfRule type="cellIs" dxfId="49558" priority="1293" stopIfTrue="1" operator="lessThan">
      <formula>0</formula>
    </cfRule>
    <cfRule type="cellIs" dxfId="49557" priority="1294" stopIfTrue="1" operator="greaterThan">
      <formula>0</formula>
    </cfRule>
  </conditionalFormatting>
  <conditionalFormatting sqref="P43:Q43">
    <cfRule type="cellIs" dxfId="49556" priority="1290" stopIfTrue="1" operator="lessThan">
      <formula>0</formula>
    </cfRule>
    <cfRule type="cellIs" dxfId="49555" priority="1291" stopIfTrue="1" operator="greaterThan">
      <formula>0</formula>
    </cfRule>
  </conditionalFormatting>
  <conditionalFormatting sqref="P43:Q43">
    <cfRule type="cellIs" dxfId="49554" priority="1287" stopIfTrue="1" operator="lessThan">
      <formula>0</formula>
    </cfRule>
    <cfRule type="cellIs" dxfId="49553" priority="1288" stopIfTrue="1" operator="greaterThan">
      <formula>0</formula>
    </cfRule>
  </conditionalFormatting>
  <conditionalFormatting sqref="P43:Q43">
    <cfRule type="cellIs" dxfId="49552" priority="1284" stopIfTrue="1" operator="lessThan">
      <formula>0</formula>
    </cfRule>
    <cfRule type="cellIs" dxfId="49551" priority="1285" stopIfTrue="1" operator="greaterThan">
      <formula>0</formula>
    </cfRule>
  </conditionalFormatting>
  <conditionalFormatting sqref="P43:Q43">
    <cfRule type="cellIs" dxfId="49550" priority="1281" stopIfTrue="1" operator="lessThan">
      <formula>0</formula>
    </cfRule>
    <cfRule type="cellIs" dxfId="49549" priority="1282" stopIfTrue="1" operator="greaterThan">
      <formula>0</formula>
    </cfRule>
  </conditionalFormatting>
  <conditionalFormatting sqref="P43:Q43">
    <cfRule type="cellIs" dxfId="49548" priority="1278" stopIfTrue="1" operator="lessThan">
      <formula>0</formula>
    </cfRule>
    <cfRule type="cellIs" dxfId="49547" priority="1279" stopIfTrue="1" operator="greaterThan">
      <formula>0</formula>
    </cfRule>
  </conditionalFormatting>
  <conditionalFormatting sqref="P43:Q43">
    <cfRule type="cellIs" dxfId="49546" priority="1275" stopIfTrue="1" operator="lessThan">
      <formula>0</formula>
    </cfRule>
    <cfRule type="cellIs" dxfId="49545" priority="1276" stopIfTrue="1" operator="greaterThan">
      <formula>0</formula>
    </cfRule>
  </conditionalFormatting>
  <conditionalFormatting sqref="P43:Q43">
    <cfRule type="cellIs" dxfId="49544" priority="1272" stopIfTrue="1" operator="lessThan">
      <formula>0</formula>
    </cfRule>
    <cfRule type="cellIs" dxfId="49543" priority="1273" stopIfTrue="1" operator="greaterThan">
      <formula>0</formula>
    </cfRule>
  </conditionalFormatting>
  <conditionalFormatting sqref="P43:Q43">
    <cfRule type="cellIs" dxfId="49542" priority="1269" stopIfTrue="1" operator="lessThan">
      <formula>0</formula>
    </cfRule>
    <cfRule type="cellIs" dxfId="49541" priority="1270" stopIfTrue="1" operator="greaterThan">
      <formula>0</formula>
    </cfRule>
  </conditionalFormatting>
  <conditionalFormatting sqref="P45:Q45">
    <cfRule type="cellIs" dxfId="49540" priority="1266" stopIfTrue="1" operator="lessThan">
      <formula>0</formula>
    </cfRule>
    <cfRule type="cellIs" dxfId="49539" priority="1267" stopIfTrue="1" operator="greaterThan">
      <formula>0</formula>
    </cfRule>
  </conditionalFormatting>
  <conditionalFormatting sqref="P45:Q45">
    <cfRule type="cellIs" dxfId="49538" priority="1263" stopIfTrue="1" operator="lessThan">
      <formula>0</formula>
    </cfRule>
    <cfRule type="cellIs" dxfId="49537" priority="1264" stopIfTrue="1" operator="greaterThan">
      <formula>0</formula>
    </cfRule>
  </conditionalFormatting>
  <conditionalFormatting sqref="P45:Q45">
    <cfRule type="cellIs" dxfId="49536" priority="1260" stopIfTrue="1" operator="lessThan">
      <formula>0</formula>
    </cfRule>
    <cfRule type="cellIs" dxfId="49535" priority="1261" stopIfTrue="1" operator="greaterThan">
      <formula>0</formula>
    </cfRule>
  </conditionalFormatting>
  <conditionalFormatting sqref="P45:Q45">
    <cfRule type="cellIs" dxfId="49534" priority="1257" stopIfTrue="1" operator="lessThan">
      <formula>0</formula>
    </cfRule>
    <cfRule type="cellIs" dxfId="49533" priority="1258" stopIfTrue="1" operator="greaterThan">
      <formula>0</formula>
    </cfRule>
  </conditionalFormatting>
  <conditionalFormatting sqref="P45:Q45">
    <cfRule type="cellIs" dxfId="49532" priority="1254" stopIfTrue="1" operator="lessThan">
      <formula>0</formula>
    </cfRule>
    <cfRule type="cellIs" dxfId="49531" priority="1255" stopIfTrue="1" operator="greaterThan">
      <formula>0</formula>
    </cfRule>
  </conditionalFormatting>
  <conditionalFormatting sqref="P45:Q45">
    <cfRule type="cellIs" dxfId="49530" priority="1251" stopIfTrue="1" operator="lessThan">
      <formula>0</formula>
    </cfRule>
    <cfRule type="cellIs" dxfId="49529" priority="1252" stopIfTrue="1" operator="greaterThan">
      <formula>0</formula>
    </cfRule>
  </conditionalFormatting>
  <conditionalFormatting sqref="P45:Q45">
    <cfRule type="cellIs" dxfId="49528" priority="1248" stopIfTrue="1" operator="lessThan">
      <formula>0</formula>
    </cfRule>
    <cfRule type="cellIs" dxfId="49527" priority="1249" stopIfTrue="1" operator="greaterThan">
      <formula>0</formula>
    </cfRule>
  </conditionalFormatting>
  <conditionalFormatting sqref="P45:Q45">
    <cfRule type="cellIs" dxfId="49526" priority="1245" stopIfTrue="1" operator="lessThan">
      <formula>0</formula>
    </cfRule>
    <cfRule type="cellIs" dxfId="49525" priority="1246" stopIfTrue="1" operator="greaterThan">
      <formula>0</formula>
    </cfRule>
  </conditionalFormatting>
  <conditionalFormatting sqref="P45:Q45">
    <cfRule type="cellIs" dxfId="49524" priority="1242" stopIfTrue="1" operator="lessThan">
      <formula>0</formula>
    </cfRule>
    <cfRule type="cellIs" dxfId="49523" priority="1243" stopIfTrue="1" operator="greaterThan">
      <formula>0</formula>
    </cfRule>
  </conditionalFormatting>
  <conditionalFormatting sqref="P45:Q45">
    <cfRule type="cellIs" dxfId="49522" priority="1239" stopIfTrue="1" operator="lessThan">
      <formula>0</formula>
    </cfRule>
    <cfRule type="cellIs" dxfId="49521" priority="1240" stopIfTrue="1" operator="greaterThan">
      <formula>0</formula>
    </cfRule>
  </conditionalFormatting>
  <conditionalFormatting sqref="P45:Q45">
    <cfRule type="cellIs" dxfId="49520" priority="1236" stopIfTrue="1" operator="lessThan">
      <formula>0</formula>
    </cfRule>
    <cfRule type="cellIs" dxfId="49519" priority="1237" stopIfTrue="1" operator="greaterThan">
      <formula>0</formula>
    </cfRule>
  </conditionalFormatting>
  <conditionalFormatting sqref="P45:Q45">
    <cfRule type="cellIs" dxfId="49518" priority="1233" stopIfTrue="1" operator="lessThan">
      <formula>0</formula>
    </cfRule>
    <cfRule type="cellIs" dxfId="49517" priority="1234" stopIfTrue="1" operator="greaterThan">
      <formula>0</formula>
    </cfRule>
  </conditionalFormatting>
  <conditionalFormatting sqref="P45:Q45">
    <cfRule type="cellIs" dxfId="49516" priority="1230" stopIfTrue="1" operator="lessThan">
      <formula>0</formula>
    </cfRule>
    <cfRule type="cellIs" dxfId="49515" priority="1231" stopIfTrue="1" operator="greaterThan">
      <formula>0</formula>
    </cfRule>
  </conditionalFormatting>
  <conditionalFormatting sqref="P45:Q45">
    <cfRule type="cellIs" dxfId="49514" priority="1227" stopIfTrue="1" operator="lessThan">
      <formula>0</formula>
    </cfRule>
    <cfRule type="cellIs" dxfId="49513" priority="1228" stopIfTrue="1" operator="greaterThan">
      <formula>0</formula>
    </cfRule>
  </conditionalFormatting>
  <conditionalFormatting sqref="P45:Q45">
    <cfRule type="cellIs" dxfId="49512" priority="1224" stopIfTrue="1" operator="lessThan">
      <formula>0</formula>
    </cfRule>
    <cfRule type="cellIs" dxfId="49511" priority="1225" stopIfTrue="1" operator="greaterThan">
      <formula>0</formula>
    </cfRule>
  </conditionalFormatting>
  <conditionalFormatting sqref="P45:Q45">
    <cfRule type="cellIs" dxfId="49510" priority="1221" stopIfTrue="1" operator="lessThan">
      <formula>0</formula>
    </cfRule>
    <cfRule type="cellIs" dxfId="49509" priority="1222" stopIfTrue="1" operator="greaterThan">
      <formula>0</formula>
    </cfRule>
  </conditionalFormatting>
  <conditionalFormatting sqref="P45:Q45">
    <cfRule type="cellIs" dxfId="49508" priority="1218" stopIfTrue="1" operator="lessThan">
      <formula>0</formula>
    </cfRule>
    <cfRule type="cellIs" dxfId="49507" priority="1219" stopIfTrue="1" operator="greaterThan">
      <formula>0</formula>
    </cfRule>
  </conditionalFormatting>
  <conditionalFormatting sqref="P45:Q45">
    <cfRule type="cellIs" dxfId="49506" priority="1215" stopIfTrue="1" operator="lessThan">
      <formula>0</formula>
    </cfRule>
    <cfRule type="cellIs" dxfId="49505" priority="1216" stopIfTrue="1" operator="greaterThan">
      <formula>0</formula>
    </cfRule>
  </conditionalFormatting>
  <conditionalFormatting sqref="P45:Q45">
    <cfRule type="cellIs" dxfId="49504" priority="1212" stopIfTrue="1" operator="lessThan">
      <formula>0</formula>
    </cfRule>
    <cfRule type="cellIs" dxfId="49503" priority="1213" stopIfTrue="1" operator="greaterThan">
      <formula>0</formula>
    </cfRule>
  </conditionalFormatting>
  <conditionalFormatting sqref="P45:Q45">
    <cfRule type="cellIs" dxfId="49502" priority="1209" stopIfTrue="1" operator="lessThan">
      <formula>0</formula>
    </cfRule>
    <cfRule type="cellIs" dxfId="49501" priority="1210" stopIfTrue="1" operator="greaterThan">
      <formula>0</formula>
    </cfRule>
  </conditionalFormatting>
  <conditionalFormatting sqref="P47:Q47">
    <cfRule type="cellIs" dxfId="49500" priority="1206" stopIfTrue="1" operator="lessThan">
      <formula>0</formula>
    </cfRule>
    <cfRule type="cellIs" dxfId="49499" priority="1207" stopIfTrue="1" operator="greaterThan">
      <formula>0</formula>
    </cfRule>
  </conditionalFormatting>
  <conditionalFormatting sqref="P47:Q47">
    <cfRule type="cellIs" dxfId="49498" priority="1203" stopIfTrue="1" operator="lessThan">
      <formula>0</formula>
    </cfRule>
    <cfRule type="cellIs" dxfId="49497" priority="1204" stopIfTrue="1" operator="greaterThan">
      <formula>0</formula>
    </cfRule>
  </conditionalFormatting>
  <conditionalFormatting sqref="P47:Q47">
    <cfRule type="cellIs" dxfId="49496" priority="1200" stopIfTrue="1" operator="lessThan">
      <formula>0</formula>
    </cfRule>
    <cfRule type="cellIs" dxfId="49495" priority="1201" stopIfTrue="1" operator="greaterThan">
      <formula>0</formula>
    </cfRule>
  </conditionalFormatting>
  <conditionalFormatting sqref="P47:Q47">
    <cfRule type="cellIs" dxfId="49494" priority="1197" stopIfTrue="1" operator="lessThan">
      <formula>0</formula>
    </cfRule>
    <cfRule type="cellIs" dxfId="49493" priority="1198" stopIfTrue="1" operator="greaterThan">
      <formula>0</formula>
    </cfRule>
  </conditionalFormatting>
  <conditionalFormatting sqref="P47:Q47">
    <cfRule type="cellIs" dxfId="49492" priority="1194" stopIfTrue="1" operator="lessThan">
      <formula>0</formula>
    </cfRule>
    <cfRule type="cellIs" dxfId="49491" priority="1195" stopIfTrue="1" operator="greaterThan">
      <formula>0</formula>
    </cfRule>
  </conditionalFormatting>
  <conditionalFormatting sqref="P47:Q47">
    <cfRule type="cellIs" dxfId="49490" priority="1191" stopIfTrue="1" operator="lessThan">
      <formula>0</formula>
    </cfRule>
    <cfRule type="cellIs" dxfId="49489" priority="1192" stopIfTrue="1" operator="greaterThan">
      <formula>0</formula>
    </cfRule>
  </conditionalFormatting>
  <conditionalFormatting sqref="P47:Q47">
    <cfRule type="cellIs" dxfId="49488" priority="1188" stopIfTrue="1" operator="lessThan">
      <formula>0</formula>
    </cfRule>
    <cfRule type="cellIs" dxfId="49487" priority="1189" stopIfTrue="1" operator="greaterThan">
      <formula>0</formula>
    </cfRule>
  </conditionalFormatting>
  <conditionalFormatting sqref="P47:Q47">
    <cfRule type="cellIs" dxfId="49486" priority="1185" stopIfTrue="1" operator="lessThan">
      <formula>0</formula>
    </cfRule>
    <cfRule type="cellIs" dxfId="49485" priority="1186" stopIfTrue="1" operator="greaterThan">
      <formula>0</formula>
    </cfRule>
  </conditionalFormatting>
  <conditionalFormatting sqref="P47:Q47">
    <cfRule type="cellIs" dxfId="49484" priority="1182" stopIfTrue="1" operator="lessThan">
      <formula>0</formula>
    </cfRule>
    <cfRule type="cellIs" dxfId="49483" priority="1183" stopIfTrue="1" operator="greaterThan">
      <formula>0</formula>
    </cfRule>
  </conditionalFormatting>
  <conditionalFormatting sqref="P47:Q47">
    <cfRule type="cellIs" dxfId="49482" priority="1179" stopIfTrue="1" operator="lessThan">
      <formula>0</formula>
    </cfRule>
    <cfRule type="cellIs" dxfId="49481" priority="1180" stopIfTrue="1" operator="greaterThan">
      <formula>0</formula>
    </cfRule>
  </conditionalFormatting>
  <conditionalFormatting sqref="P47:Q47">
    <cfRule type="cellIs" dxfId="49480" priority="1176" stopIfTrue="1" operator="lessThan">
      <formula>0</formula>
    </cfRule>
    <cfRule type="cellIs" dxfId="49479" priority="1177" stopIfTrue="1" operator="greaterThan">
      <formula>0</formula>
    </cfRule>
  </conditionalFormatting>
  <conditionalFormatting sqref="P47:Q47">
    <cfRule type="cellIs" dxfId="49478" priority="1173" stopIfTrue="1" operator="lessThan">
      <formula>0</formula>
    </cfRule>
    <cfRule type="cellIs" dxfId="49477" priority="1174" stopIfTrue="1" operator="greaterThan">
      <formula>0</formula>
    </cfRule>
  </conditionalFormatting>
  <conditionalFormatting sqref="P47:Q47">
    <cfRule type="cellIs" dxfId="49476" priority="1170" stopIfTrue="1" operator="lessThan">
      <formula>0</formula>
    </cfRule>
    <cfRule type="cellIs" dxfId="49475" priority="1171" stopIfTrue="1" operator="greaterThan">
      <formula>0</formula>
    </cfRule>
  </conditionalFormatting>
  <conditionalFormatting sqref="P47:Q47">
    <cfRule type="cellIs" dxfId="49474" priority="1167" stopIfTrue="1" operator="lessThan">
      <formula>0</formula>
    </cfRule>
    <cfRule type="cellIs" dxfId="49473" priority="1168" stopIfTrue="1" operator="greaterThan">
      <formula>0</formula>
    </cfRule>
  </conditionalFormatting>
  <conditionalFormatting sqref="P47:Q47">
    <cfRule type="cellIs" dxfId="49472" priority="1164" stopIfTrue="1" operator="lessThan">
      <formula>0</formula>
    </cfRule>
    <cfRule type="cellIs" dxfId="49471" priority="1165" stopIfTrue="1" operator="greaterThan">
      <formula>0</formula>
    </cfRule>
  </conditionalFormatting>
  <conditionalFormatting sqref="P47:Q47">
    <cfRule type="cellIs" dxfId="49470" priority="1161" stopIfTrue="1" operator="lessThan">
      <formula>0</formula>
    </cfRule>
    <cfRule type="cellIs" dxfId="49469" priority="1162" stopIfTrue="1" operator="greaterThan">
      <formula>0</formula>
    </cfRule>
  </conditionalFormatting>
  <conditionalFormatting sqref="P47:Q47">
    <cfRule type="cellIs" dxfId="49468" priority="1158" stopIfTrue="1" operator="lessThan">
      <formula>0</formula>
    </cfRule>
    <cfRule type="cellIs" dxfId="49467" priority="1159" stopIfTrue="1" operator="greaterThan">
      <formula>0</formula>
    </cfRule>
  </conditionalFormatting>
  <conditionalFormatting sqref="P47:Q47">
    <cfRule type="cellIs" dxfId="49466" priority="1155" stopIfTrue="1" operator="lessThan">
      <formula>0</formula>
    </cfRule>
    <cfRule type="cellIs" dxfId="49465" priority="1156" stopIfTrue="1" operator="greaterThan">
      <formula>0</formula>
    </cfRule>
  </conditionalFormatting>
  <conditionalFormatting sqref="P47:Q47">
    <cfRule type="cellIs" dxfId="49464" priority="1152" stopIfTrue="1" operator="lessThan">
      <formula>0</formula>
    </cfRule>
    <cfRule type="cellIs" dxfId="49463" priority="1153" stopIfTrue="1" operator="greaterThan">
      <formula>0</formula>
    </cfRule>
  </conditionalFormatting>
  <conditionalFormatting sqref="P47:Q47">
    <cfRule type="cellIs" dxfId="49462" priority="1149" stopIfTrue="1" operator="lessThan">
      <formula>0</formula>
    </cfRule>
    <cfRule type="cellIs" dxfId="49461" priority="1150" stopIfTrue="1" operator="greaterThan">
      <formula>0</formula>
    </cfRule>
  </conditionalFormatting>
  <conditionalFormatting sqref="P49:Q49">
    <cfRule type="cellIs" dxfId="49460" priority="1146" stopIfTrue="1" operator="lessThan">
      <formula>0</formula>
    </cfRule>
    <cfRule type="cellIs" dxfId="49459" priority="1147" stopIfTrue="1" operator="greaterThan">
      <formula>0</formula>
    </cfRule>
  </conditionalFormatting>
  <conditionalFormatting sqref="P49:Q49">
    <cfRule type="cellIs" dxfId="49458" priority="1143" stopIfTrue="1" operator="lessThan">
      <formula>0</formula>
    </cfRule>
    <cfRule type="cellIs" dxfId="49457" priority="1144" stopIfTrue="1" operator="greaterThan">
      <formula>0</formula>
    </cfRule>
  </conditionalFormatting>
  <conditionalFormatting sqref="P49:Q49">
    <cfRule type="cellIs" dxfId="49456" priority="1140" stopIfTrue="1" operator="lessThan">
      <formula>0</formula>
    </cfRule>
    <cfRule type="cellIs" dxfId="49455" priority="1141" stopIfTrue="1" operator="greaterThan">
      <formula>0</formula>
    </cfRule>
  </conditionalFormatting>
  <conditionalFormatting sqref="P49:Q49">
    <cfRule type="cellIs" dxfId="49454" priority="1137" stopIfTrue="1" operator="lessThan">
      <formula>0</formula>
    </cfRule>
    <cfRule type="cellIs" dxfId="49453" priority="1138" stopIfTrue="1" operator="greaterThan">
      <formula>0</formula>
    </cfRule>
  </conditionalFormatting>
  <conditionalFormatting sqref="P49:Q49">
    <cfRule type="cellIs" dxfId="49452" priority="1134" stopIfTrue="1" operator="lessThan">
      <formula>0</formula>
    </cfRule>
    <cfRule type="cellIs" dxfId="49451" priority="1135" stopIfTrue="1" operator="greaterThan">
      <formula>0</formula>
    </cfRule>
  </conditionalFormatting>
  <conditionalFormatting sqref="P49:Q49">
    <cfRule type="cellIs" dxfId="49450" priority="1131" stopIfTrue="1" operator="lessThan">
      <formula>0</formula>
    </cfRule>
    <cfRule type="cellIs" dxfId="49449" priority="1132" stopIfTrue="1" operator="greaterThan">
      <formula>0</formula>
    </cfRule>
  </conditionalFormatting>
  <conditionalFormatting sqref="P49:Q49">
    <cfRule type="cellIs" dxfId="49448" priority="1128" stopIfTrue="1" operator="lessThan">
      <formula>0</formula>
    </cfRule>
    <cfRule type="cellIs" dxfId="49447" priority="1129" stopIfTrue="1" operator="greaterThan">
      <formula>0</formula>
    </cfRule>
  </conditionalFormatting>
  <conditionalFormatting sqref="P49:Q49">
    <cfRule type="cellIs" dxfId="49446" priority="1125" stopIfTrue="1" operator="lessThan">
      <formula>0</formula>
    </cfRule>
    <cfRule type="cellIs" dxfId="49445" priority="1126" stopIfTrue="1" operator="greaterThan">
      <formula>0</formula>
    </cfRule>
  </conditionalFormatting>
  <conditionalFormatting sqref="P49:Q49">
    <cfRule type="cellIs" dxfId="49444" priority="1122" stopIfTrue="1" operator="lessThan">
      <formula>0</formula>
    </cfRule>
    <cfRule type="cellIs" dxfId="49443" priority="1123" stopIfTrue="1" operator="greaterThan">
      <formula>0</formula>
    </cfRule>
  </conditionalFormatting>
  <conditionalFormatting sqref="P49:Q49">
    <cfRule type="cellIs" dxfId="49442" priority="1119" stopIfTrue="1" operator="lessThan">
      <formula>0</formula>
    </cfRule>
    <cfRule type="cellIs" dxfId="49441" priority="1120" stopIfTrue="1" operator="greaterThan">
      <formula>0</formula>
    </cfRule>
  </conditionalFormatting>
  <conditionalFormatting sqref="P49:Q49">
    <cfRule type="cellIs" dxfId="49440" priority="1116" stopIfTrue="1" operator="lessThan">
      <formula>0</formula>
    </cfRule>
    <cfRule type="cellIs" dxfId="49439" priority="1117" stopIfTrue="1" operator="greaterThan">
      <formula>0</formula>
    </cfRule>
  </conditionalFormatting>
  <conditionalFormatting sqref="P49:Q49">
    <cfRule type="cellIs" dxfId="49438" priority="1113" stopIfTrue="1" operator="lessThan">
      <formula>0</formula>
    </cfRule>
    <cfRule type="cellIs" dxfId="49437" priority="1114" stopIfTrue="1" operator="greaterThan">
      <formula>0</formula>
    </cfRule>
  </conditionalFormatting>
  <conditionalFormatting sqref="P49:Q49">
    <cfRule type="cellIs" dxfId="49436" priority="1110" stopIfTrue="1" operator="lessThan">
      <formula>0</formula>
    </cfRule>
    <cfRule type="cellIs" dxfId="49435" priority="1111" stopIfTrue="1" operator="greaterThan">
      <formula>0</formula>
    </cfRule>
  </conditionalFormatting>
  <conditionalFormatting sqref="P49:Q49">
    <cfRule type="cellIs" dxfId="49434" priority="1107" stopIfTrue="1" operator="lessThan">
      <formula>0</formula>
    </cfRule>
    <cfRule type="cellIs" dxfId="49433" priority="1108" stopIfTrue="1" operator="greaterThan">
      <formula>0</formula>
    </cfRule>
  </conditionalFormatting>
  <conditionalFormatting sqref="P49:Q49">
    <cfRule type="cellIs" dxfId="49432" priority="1104" stopIfTrue="1" operator="lessThan">
      <formula>0</formula>
    </cfRule>
    <cfRule type="cellIs" dxfId="49431" priority="1105" stopIfTrue="1" operator="greaterThan">
      <formula>0</formula>
    </cfRule>
  </conditionalFormatting>
  <conditionalFormatting sqref="P49:Q49">
    <cfRule type="cellIs" dxfId="49430" priority="1101" stopIfTrue="1" operator="lessThan">
      <formula>0</formula>
    </cfRule>
    <cfRule type="cellIs" dxfId="49429" priority="1102" stopIfTrue="1" operator="greaterThan">
      <formula>0</formula>
    </cfRule>
  </conditionalFormatting>
  <conditionalFormatting sqref="P49:Q49">
    <cfRule type="cellIs" dxfId="49428" priority="1098" stopIfTrue="1" operator="lessThan">
      <formula>0</formula>
    </cfRule>
    <cfRule type="cellIs" dxfId="49427" priority="1099" stopIfTrue="1" operator="greaterThan">
      <formula>0</formula>
    </cfRule>
  </conditionalFormatting>
  <conditionalFormatting sqref="P49:Q49">
    <cfRule type="cellIs" dxfId="49426" priority="1095" stopIfTrue="1" operator="lessThan">
      <formula>0</formula>
    </cfRule>
    <cfRule type="cellIs" dxfId="49425" priority="1096" stopIfTrue="1" operator="greaterThan">
      <formula>0</formula>
    </cfRule>
  </conditionalFormatting>
  <conditionalFormatting sqref="P49:Q49">
    <cfRule type="cellIs" dxfId="49424" priority="1092" stopIfTrue="1" operator="lessThan">
      <formula>0</formula>
    </cfRule>
    <cfRule type="cellIs" dxfId="49423" priority="1093" stopIfTrue="1" operator="greaterThan">
      <formula>0</formula>
    </cfRule>
  </conditionalFormatting>
  <conditionalFormatting sqref="P49:Q49">
    <cfRule type="cellIs" dxfId="49422" priority="1089" stopIfTrue="1" operator="lessThan">
      <formula>0</formula>
    </cfRule>
    <cfRule type="cellIs" dxfId="49421" priority="1090" stopIfTrue="1" operator="greaterThan">
      <formula>0</formula>
    </cfRule>
  </conditionalFormatting>
  <conditionalFormatting sqref="P51:Q51">
    <cfRule type="cellIs" dxfId="49420" priority="1086" stopIfTrue="1" operator="lessThan">
      <formula>0</formula>
    </cfRule>
    <cfRule type="cellIs" dxfId="49419" priority="1087" stopIfTrue="1" operator="greaterThan">
      <formula>0</formula>
    </cfRule>
  </conditionalFormatting>
  <conditionalFormatting sqref="P51:Q51">
    <cfRule type="cellIs" dxfId="49418" priority="1083" stopIfTrue="1" operator="lessThan">
      <formula>0</formula>
    </cfRule>
    <cfRule type="cellIs" dxfId="49417" priority="1084" stopIfTrue="1" operator="greaterThan">
      <formula>0</formula>
    </cfRule>
  </conditionalFormatting>
  <conditionalFormatting sqref="P51:Q51">
    <cfRule type="cellIs" dxfId="49416" priority="1080" stopIfTrue="1" operator="lessThan">
      <formula>0</formula>
    </cfRule>
    <cfRule type="cellIs" dxfId="49415" priority="1081" stopIfTrue="1" operator="greaterThan">
      <formula>0</formula>
    </cfRule>
  </conditionalFormatting>
  <conditionalFormatting sqref="P51:Q51">
    <cfRule type="cellIs" dxfId="49414" priority="1077" stopIfTrue="1" operator="lessThan">
      <formula>0</formula>
    </cfRule>
    <cfRule type="cellIs" dxfId="49413" priority="1078" stopIfTrue="1" operator="greaterThan">
      <formula>0</formula>
    </cfRule>
  </conditionalFormatting>
  <conditionalFormatting sqref="P51:Q51">
    <cfRule type="cellIs" dxfId="49412" priority="1074" stopIfTrue="1" operator="lessThan">
      <formula>0</formula>
    </cfRule>
    <cfRule type="cellIs" dxfId="49411" priority="1075" stopIfTrue="1" operator="greaterThan">
      <formula>0</formula>
    </cfRule>
  </conditionalFormatting>
  <conditionalFormatting sqref="P51:Q51">
    <cfRule type="cellIs" dxfId="49410" priority="1071" stopIfTrue="1" operator="lessThan">
      <formula>0</formula>
    </cfRule>
    <cfRule type="cellIs" dxfId="49409" priority="1072" stopIfTrue="1" operator="greaterThan">
      <formula>0</formula>
    </cfRule>
  </conditionalFormatting>
  <conditionalFormatting sqref="P51:Q51">
    <cfRule type="cellIs" dxfId="49408" priority="1068" stopIfTrue="1" operator="lessThan">
      <formula>0</formula>
    </cfRule>
    <cfRule type="cellIs" dxfId="49407" priority="1069" stopIfTrue="1" operator="greaterThan">
      <formula>0</formula>
    </cfRule>
  </conditionalFormatting>
  <conditionalFormatting sqref="P51:Q51">
    <cfRule type="cellIs" dxfId="49406" priority="1065" stopIfTrue="1" operator="lessThan">
      <formula>0</formula>
    </cfRule>
    <cfRule type="cellIs" dxfId="49405" priority="1066" stopIfTrue="1" operator="greaterThan">
      <formula>0</formula>
    </cfRule>
  </conditionalFormatting>
  <conditionalFormatting sqref="P51:Q51">
    <cfRule type="cellIs" dxfId="49404" priority="1062" stopIfTrue="1" operator="lessThan">
      <formula>0</formula>
    </cfRule>
    <cfRule type="cellIs" dxfId="49403" priority="1063" stopIfTrue="1" operator="greaterThan">
      <formula>0</formula>
    </cfRule>
  </conditionalFormatting>
  <conditionalFormatting sqref="P51:Q51">
    <cfRule type="cellIs" dxfId="49402" priority="1059" stopIfTrue="1" operator="lessThan">
      <formula>0</formula>
    </cfRule>
    <cfRule type="cellIs" dxfId="49401" priority="1060" stopIfTrue="1" operator="greaterThan">
      <formula>0</formula>
    </cfRule>
  </conditionalFormatting>
  <conditionalFormatting sqref="P51:Q51">
    <cfRule type="cellIs" dxfId="49400" priority="1056" stopIfTrue="1" operator="lessThan">
      <formula>0</formula>
    </cfRule>
    <cfRule type="cellIs" dxfId="49399" priority="1057" stopIfTrue="1" operator="greaterThan">
      <formula>0</formula>
    </cfRule>
  </conditionalFormatting>
  <conditionalFormatting sqref="P51:Q51">
    <cfRule type="cellIs" dxfId="49398" priority="1053" stopIfTrue="1" operator="lessThan">
      <formula>0</formula>
    </cfRule>
    <cfRule type="cellIs" dxfId="49397" priority="1054" stopIfTrue="1" operator="greaterThan">
      <formula>0</formula>
    </cfRule>
  </conditionalFormatting>
  <conditionalFormatting sqref="P51:Q51">
    <cfRule type="cellIs" dxfId="49396" priority="1050" stopIfTrue="1" operator="lessThan">
      <formula>0</formula>
    </cfRule>
    <cfRule type="cellIs" dxfId="49395" priority="1051" stopIfTrue="1" operator="greaterThan">
      <formula>0</formula>
    </cfRule>
  </conditionalFormatting>
  <conditionalFormatting sqref="P51:Q51">
    <cfRule type="cellIs" dxfId="49394" priority="1047" stopIfTrue="1" operator="lessThan">
      <formula>0</formula>
    </cfRule>
    <cfRule type="cellIs" dxfId="49393" priority="1048" stopIfTrue="1" operator="greaterThan">
      <formula>0</formula>
    </cfRule>
  </conditionalFormatting>
  <conditionalFormatting sqref="P51:Q51">
    <cfRule type="cellIs" dxfId="49392" priority="1044" stopIfTrue="1" operator="lessThan">
      <formula>0</formula>
    </cfRule>
    <cfRule type="cellIs" dxfId="49391" priority="1045" stopIfTrue="1" operator="greaterThan">
      <formula>0</formula>
    </cfRule>
  </conditionalFormatting>
  <conditionalFormatting sqref="P51:Q51">
    <cfRule type="cellIs" dxfId="49390" priority="1041" stopIfTrue="1" operator="lessThan">
      <formula>0</formula>
    </cfRule>
    <cfRule type="cellIs" dxfId="49389" priority="1042" stopIfTrue="1" operator="greaterThan">
      <formula>0</formula>
    </cfRule>
  </conditionalFormatting>
  <conditionalFormatting sqref="P51:Q51">
    <cfRule type="cellIs" dxfId="49388" priority="1038" stopIfTrue="1" operator="lessThan">
      <formula>0</formula>
    </cfRule>
    <cfRule type="cellIs" dxfId="49387" priority="1039" stopIfTrue="1" operator="greaterThan">
      <formula>0</formula>
    </cfRule>
  </conditionalFormatting>
  <conditionalFormatting sqref="P51:Q51">
    <cfRule type="cellIs" dxfId="49386" priority="1035" stopIfTrue="1" operator="lessThan">
      <formula>0</formula>
    </cfRule>
    <cfRule type="cellIs" dxfId="49385" priority="1036" stopIfTrue="1" operator="greaterThan">
      <formula>0</formula>
    </cfRule>
  </conditionalFormatting>
  <conditionalFormatting sqref="P51:Q51">
    <cfRule type="cellIs" dxfId="49384" priority="1032" stopIfTrue="1" operator="lessThan">
      <formula>0</formula>
    </cfRule>
    <cfRule type="cellIs" dxfId="49383" priority="1033" stopIfTrue="1" operator="greaterThan">
      <formula>0</formula>
    </cfRule>
  </conditionalFormatting>
  <conditionalFormatting sqref="P51:Q51">
    <cfRule type="cellIs" dxfId="49382" priority="1029" stopIfTrue="1" operator="lessThan">
      <formula>0</formula>
    </cfRule>
    <cfRule type="cellIs" dxfId="49381" priority="1030" stopIfTrue="1" operator="greaterThan">
      <formula>0</formula>
    </cfRule>
  </conditionalFormatting>
  <conditionalFormatting sqref="P53:Q53">
    <cfRule type="cellIs" dxfId="49380" priority="1026" stopIfTrue="1" operator="lessThan">
      <formula>0</formula>
    </cfRule>
    <cfRule type="cellIs" dxfId="49379" priority="1027" stopIfTrue="1" operator="greaterThan">
      <formula>0</formula>
    </cfRule>
  </conditionalFormatting>
  <conditionalFormatting sqref="P53:Q53">
    <cfRule type="cellIs" dxfId="49378" priority="1023" stopIfTrue="1" operator="lessThan">
      <formula>0</formula>
    </cfRule>
    <cfRule type="cellIs" dxfId="49377" priority="1024" stopIfTrue="1" operator="greaterThan">
      <formula>0</formula>
    </cfRule>
  </conditionalFormatting>
  <conditionalFormatting sqref="P53:Q53">
    <cfRule type="cellIs" dxfId="49376" priority="1020" stopIfTrue="1" operator="lessThan">
      <formula>0</formula>
    </cfRule>
    <cfRule type="cellIs" dxfId="49375" priority="1021" stopIfTrue="1" operator="greaterThan">
      <formula>0</formula>
    </cfRule>
  </conditionalFormatting>
  <conditionalFormatting sqref="P53:Q53">
    <cfRule type="cellIs" dxfId="49374" priority="1017" stopIfTrue="1" operator="lessThan">
      <formula>0</formula>
    </cfRule>
    <cfRule type="cellIs" dxfId="49373" priority="1018" stopIfTrue="1" operator="greaterThan">
      <formula>0</formula>
    </cfRule>
  </conditionalFormatting>
  <conditionalFormatting sqref="P53:Q53">
    <cfRule type="cellIs" dxfId="49372" priority="1014" stopIfTrue="1" operator="lessThan">
      <formula>0</formula>
    </cfRule>
    <cfRule type="cellIs" dxfId="49371" priority="1015" stopIfTrue="1" operator="greaterThan">
      <formula>0</formula>
    </cfRule>
  </conditionalFormatting>
  <conditionalFormatting sqref="P53:Q53">
    <cfRule type="cellIs" dxfId="49370" priority="1011" stopIfTrue="1" operator="lessThan">
      <formula>0</formula>
    </cfRule>
    <cfRule type="cellIs" dxfId="49369" priority="1012" stopIfTrue="1" operator="greaterThan">
      <formula>0</formula>
    </cfRule>
  </conditionalFormatting>
  <conditionalFormatting sqref="P53:Q53">
    <cfRule type="cellIs" dxfId="49368" priority="1008" stopIfTrue="1" operator="lessThan">
      <formula>0</formula>
    </cfRule>
    <cfRule type="cellIs" dxfId="49367" priority="1009" stopIfTrue="1" operator="greaterThan">
      <formula>0</formula>
    </cfRule>
  </conditionalFormatting>
  <conditionalFormatting sqref="P53:Q53">
    <cfRule type="cellIs" dxfId="49366" priority="1005" stopIfTrue="1" operator="lessThan">
      <formula>0</formula>
    </cfRule>
    <cfRule type="cellIs" dxfId="49365" priority="1006" stopIfTrue="1" operator="greaterThan">
      <formula>0</formula>
    </cfRule>
  </conditionalFormatting>
  <conditionalFormatting sqref="P53:Q53">
    <cfRule type="cellIs" dxfId="49364" priority="1002" stopIfTrue="1" operator="lessThan">
      <formula>0</formula>
    </cfRule>
    <cfRule type="cellIs" dxfId="49363" priority="1003" stopIfTrue="1" operator="greaterThan">
      <formula>0</formula>
    </cfRule>
  </conditionalFormatting>
  <conditionalFormatting sqref="P53:Q53">
    <cfRule type="cellIs" dxfId="49362" priority="999" stopIfTrue="1" operator="lessThan">
      <formula>0</formula>
    </cfRule>
    <cfRule type="cellIs" dxfId="49361" priority="1000" stopIfTrue="1" operator="greaterThan">
      <formula>0</formula>
    </cfRule>
  </conditionalFormatting>
  <conditionalFormatting sqref="P53:Q53">
    <cfRule type="cellIs" dxfId="49360" priority="996" stopIfTrue="1" operator="lessThan">
      <formula>0</formula>
    </cfRule>
    <cfRule type="cellIs" dxfId="49359" priority="997" stopIfTrue="1" operator="greaterThan">
      <formula>0</formula>
    </cfRule>
  </conditionalFormatting>
  <conditionalFormatting sqref="P53:Q53">
    <cfRule type="cellIs" dxfId="49358" priority="993" stopIfTrue="1" operator="lessThan">
      <formula>0</formula>
    </cfRule>
    <cfRule type="cellIs" dxfId="49357" priority="994" stopIfTrue="1" operator="greaterThan">
      <formula>0</formula>
    </cfRule>
  </conditionalFormatting>
  <conditionalFormatting sqref="P53:Q53">
    <cfRule type="cellIs" dxfId="49356" priority="990" stopIfTrue="1" operator="lessThan">
      <formula>0</formula>
    </cfRule>
    <cfRule type="cellIs" dxfId="49355" priority="991" stopIfTrue="1" operator="greaterThan">
      <formula>0</formula>
    </cfRule>
  </conditionalFormatting>
  <conditionalFormatting sqref="P53:Q53">
    <cfRule type="cellIs" dxfId="49354" priority="987" stopIfTrue="1" operator="lessThan">
      <formula>0</formula>
    </cfRule>
    <cfRule type="cellIs" dxfId="49353" priority="988" stopIfTrue="1" operator="greaterThan">
      <formula>0</formula>
    </cfRule>
  </conditionalFormatting>
  <conditionalFormatting sqref="P53:Q53">
    <cfRule type="cellIs" dxfId="49352" priority="984" stopIfTrue="1" operator="lessThan">
      <formula>0</formula>
    </cfRule>
    <cfRule type="cellIs" dxfId="49351" priority="985" stopIfTrue="1" operator="greaterThan">
      <formula>0</formula>
    </cfRule>
  </conditionalFormatting>
  <conditionalFormatting sqref="P53:Q53">
    <cfRule type="cellIs" dxfId="49350" priority="981" stopIfTrue="1" operator="lessThan">
      <formula>0</formula>
    </cfRule>
    <cfRule type="cellIs" dxfId="49349" priority="982" stopIfTrue="1" operator="greaterThan">
      <formula>0</formula>
    </cfRule>
  </conditionalFormatting>
  <conditionalFormatting sqref="P53:Q53">
    <cfRule type="cellIs" dxfId="49348" priority="978" stopIfTrue="1" operator="lessThan">
      <formula>0</formula>
    </cfRule>
    <cfRule type="cellIs" dxfId="49347" priority="979" stopIfTrue="1" operator="greaterThan">
      <formula>0</formula>
    </cfRule>
  </conditionalFormatting>
  <conditionalFormatting sqref="P53:Q53">
    <cfRule type="cellIs" dxfId="49346" priority="975" stopIfTrue="1" operator="lessThan">
      <formula>0</formula>
    </cfRule>
    <cfRule type="cellIs" dxfId="49345" priority="976" stopIfTrue="1" operator="greaterThan">
      <formula>0</formula>
    </cfRule>
  </conditionalFormatting>
  <conditionalFormatting sqref="P53:Q53">
    <cfRule type="cellIs" dxfId="49344" priority="972" stopIfTrue="1" operator="lessThan">
      <formula>0</formula>
    </cfRule>
    <cfRule type="cellIs" dxfId="49343" priority="973" stopIfTrue="1" operator="greaterThan">
      <formula>0</formula>
    </cfRule>
  </conditionalFormatting>
  <conditionalFormatting sqref="P53:Q53">
    <cfRule type="cellIs" dxfId="49342" priority="969" stopIfTrue="1" operator="lessThan">
      <formula>0</formula>
    </cfRule>
    <cfRule type="cellIs" dxfId="49341" priority="970" stopIfTrue="1" operator="greaterThan">
      <formula>0</formula>
    </cfRule>
  </conditionalFormatting>
  <conditionalFormatting sqref="P55:Q55">
    <cfRule type="cellIs" dxfId="49340" priority="966" stopIfTrue="1" operator="lessThan">
      <formula>0</formula>
    </cfRule>
    <cfRule type="cellIs" dxfId="49339" priority="967" stopIfTrue="1" operator="greaterThan">
      <formula>0</formula>
    </cfRule>
  </conditionalFormatting>
  <conditionalFormatting sqref="P55:Q55">
    <cfRule type="cellIs" dxfId="49338" priority="963" stopIfTrue="1" operator="lessThan">
      <formula>0</formula>
    </cfRule>
    <cfRule type="cellIs" dxfId="49337" priority="964" stopIfTrue="1" operator="greaterThan">
      <formula>0</formula>
    </cfRule>
  </conditionalFormatting>
  <conditionalFormatting sqref="P55:Q55">
    <cfRule type="cellIs" dxfId="49336" priority="960" stopIfTrue="1" operator="lessThan">
      <formula>0</formula>
    </cfRule>
    <cfRule type="cellIs" dxfId="49335" priority="961" stopIfTrue="1" operator="greaterThan">
      <formula>0</formula>
    </cfRule>
  </conditionalFormatting>
  <conditionalFormatting sqref="P55:Q55">
    <cfRule type="cellIs" dxfId="49334" priority="957" stopIfTrue="1" operator="lessThan">
      <formula>0</formula>
    </cfRule>
    <cfRule type="cellIs" dxfId="49333" priority="958" stopIfTrue="1" operator="greaterThan">
      <formula>0</formula>
    </cfRule>
  </conditionalFormatting>
  <conditionalFormatting sqref="P55:Q55">
    <cfRule type="cellIs" dxfId="49332" priority="954" stopIfTrue="1" operator="lessThan">
      <formula>0</formula>
    </cfRule>
    <cfRule type="cellIs" dxfId="49331" priority="955" stopIfTrue="1" operator="greaterThan">
      <formula>0</formula>
    </cfRule>
  </conditionalFormatting>
  <conditionalFormatting sqref="P55:Q55">
    <cfRule type="cellIs" dxfId="49330" priority="951" stopIfTrue="1" operator="lessThan">
      <formula>0</formula>
    </cfRule>
    <cfRule type="cellIs" dxfId="49329" priority="952" stopIfTrue="1" operator="greaterThan">
      <formula>0</formula>
    </cfRule>
  </conditionalFormatting>
  <conditionalFormatting sqref="P55:Q55">
    <cfRule type="cellIs" dxfId="49328" priority="948" stopIfTrue="1" operator="lessThan">
      <formula>0</formula>
    </cfRule>
    <cfRule type="cellIs" dxfId="49327" priority="949" stopIfTrue="1" operator="greaterThan">
      <formula>0</formula>
    </cfRule>
  </conditionalFormatting>
  <conditionalFormatting sqref="P55:Q55">
    <cfRule type="cellIs" dxfId="49326" priority="945" stopIfTrue="1" operator="lessThan">
      <formula>0</formula>
    </cfRule>
    <cfRule type="cellIs" dxfId="49325" priority="946" stopIfTrue="1" operator="greaterThan">
      <formula>0</formula>
    </cfRule>
  </conditionalFormatting>
  <conditionalFormatting sqref="P55:Q55">
    <cfRule type="cellIs" dxfId="49324" priority="942" stopIfTrue="1" operator="lessThan">
      <formula>0</formula>
    </cfRule>
    <cfRule type="cellIs" dxfId="49323" priority="943" stopIfTrue="1" operator="greaterThan">
      <formula>0</formula>
    </cfRule>
  </conditionalFormatting>
  <conditionalFormatting sqref="P55:Q55">
    <cfRule type="cellIs" dxfId="49322" priority="939" stopIfTrue="1" operator="lessThan">
      <formula>0</formula>
    </cfRule>
    <cfRule type="cellIs" dxfId="49321" priority="940" stopIfTrue="1" operator="greaterThan">
      <formula>0</formula>
    </cfRule>
  </conditionalFormatting>
  <conditionalFormatting sqref="P55:Q55">
    <cfRule type="cellIs" dxfId="49320" priority="936" stopIfTrue="1" operator="lessThan">
      <formula>0</formula>
    </cfRule>
    <cfRule type="cellIs" dxfId="49319" priority="937" stopIfTrue="1" operator="greaterThan">
      <formula>0</formula>
    </cfRule>
  </conditionalFormatting>
  <conditionalFormatting sqref="P55:Q55">
    <cfRule type="cellIs" dxfId="49318" priority="933" stopIfTrue="1" operator="lessThan">
      <formula>0</formula>
    </cfRule>
    <cfRule type="cellIs" dxfId="49317" priority="934" stopIfTrue="1" operator="greaterThan">
      <formula>0</formula>
    </cfRule>
  </conditionalFormatting>
  <conditionalFormatting sqref="P55:Q55">
    <cfRule type="cellIs" dxfId="49316" priority="930" stopIfTrue="1" operator="lessThan">
      <formula>0</formula>
    </cfRule>
    <cfRule type="cellIs" dxfId="49315" priority="931" stopIfTrue="1" operator="greaterThan">
      <formula>0</formula>
    </cfRule>
  </conditionalFormatting>
  <conditionalFormatting sqref="P55:Q55">
    <cfRule type="cellIs" dxfId="49314" priority="927" stopIfTrue="1" operator="lessThan">
      <formula>0</formula>
    </cfRule>
    <cfRule type="cellIs" dxfId="49313" priority="928" stopIfTrue="1" operator="greaterThan">
      <formula>0</formula>
    </cfRule>
  </conditionalFormatting>
  <conditionalFormatting sqref="P55:Q55">
    <cfRule type="cellIs" dxfId="49312" priority="924" stopIfTrue="1" operator="lessThan">
      <formula>0</formula>
    </cfRule>
    <cfRule type="cellIs" dxfId="49311" priority="925" stopIfTrue="1" operator="greaterThan">
      <formula>0</formula>
    </cfRule>
  </conditionalFormatting>
  <conditionalFormatting sqref="P55:Q55">
    <cfRule type="cellIs" dxfId="49310" priority="921" stopIfTrue="1" operator="lessThan">
      <formula>0</formula>
    </cfRule>
    <cfRule type="cellIs" dxfId="49309" priority="922" stopIfTrue="1" operator="greaterThan">
      <formula>0</formula>
    </cfRule>
  </conditionalFormatting>
  <conditionalFormatting sqref="P55:Q55">
    <cfRule type="cellIs" dxfId="49308" priority="918" stopIfTrue="1" operator="lessThan">
      <formula>0</formula>
    </cfRule>
    <cfRule type="cellIs" dxfId="49307" priority="919" stopIfTrue="1" operator="greaterThan">
      <formula>0</formula>
    </cfRule>
  </conditionalFormatting>
  <conditionalFormatting sqref="P55:Q55">
    <cfRule type="cellIs" dxfId="49306" priority="915" stopIfTrue="1" operator="lessThan">
      <formula>0</formula>
    </cfRule>
    <cfRule type="cellIs" dxfId="49305" priority="916" stopIfTrue="1" operator="greaterThan">
      <formula>0</formula>
    </cfRule>
  </conditionalFormatting>
  <conditionalFormatting sqref="P55:Q55">
    <cfRule type="cellIs" dxfId="49304" priority="912" stopIfTrue="1" operator="lessThan">
      <formula>0</formula>
    </cfRule>
    <cfRule type="cellIs" dxfId="49303" priority="913" stopIfTrue="1" operator="greaterThan">
      <formula>0</formula>
    </cfRule>
  </conditionalFormatting>
  <conditionalFormatting sqref="P55:Q55">
    <cfRule type="cellIs" dxfId="49302" priority="909" stopIfTrue="1" operator="lessThan">
      <formula>0</formula>
    </cfRule>
    <cfRule type="cellIs" dxfId="49301" priority="910" stopIfTrue="1" operator="greaterThan">
      <formula>0</formula>
    </cfRule>
  </conditionalFormatting>
  <conditionalFormatting sqref="P57:Q57">
    <cfRule type="cellIs" dxfId="49300" priority="906" stopIfTrue="1" operator="lessThan">
      <formula>0</formula>
    </cfRule>
    <cfRule type="cellIs" dxfId="49299" priority="907" stopIfTrue="1" operator="greaterThan">
      <formula>0</formula>
    </cfRule>
  </conditionalFormatting>
  <conditionalFormatting sqref="P57:Q57">
    <cfRule type="cellIs" dxfId="49298" priority="903" stopIfTrue="1" operator="lessThan">
      <formula>0</formula>
    </cfRule>
    <cfRule type="cellIs" dxfId="49297" priority="904" stopIfTrue="1" operator="greaterThan">
      <formula>0</formula>
    </cfRule>
  </conditionalFormatting>
  <conditionalFormatting sqref="P57:Q57">
    <cfRule type="cellIs" dxfId="49296" priority="900" stopIfTrue="1" operator="lessThan">
      <formula>0</formula>
    </cfRule>
    <cfRule type="cellIs" dxfId="49295" priority="901" stopIfTrue="1" operator="greaterThan">
      <formula>0</formula>
    </cfRule>
  </conditionalFormatting>
  <conditionalFormatting sqref="P57:Q57">
    <cfRule type="cellIs" dxfId="49294" priority="897" stopIfTrue="1" operator="lessThan">
      <formula>0</formula>
    </cfRule>
    <cfRule type="cellIs" dxfId="49293" priority="898" stopIfTrue="1" operator="greaterThan">
      <formula>0</formula>
    </cfRule>
  </conditionalFormatting>
  <conditionalFormatting sqref="P57:Q57">
    <cfRule type="cellIs" dxfId="49292" priority="894" stopIfTrue="1" operator="lessThan">
      <formula>0</formula>
    </cfRule>
    <cfRule type="cellIs" dxfId="49291" priority="895" stopIfTrue="1" operator="greaterThan">
      <formula>0</formula>
    </cfRule>
  </conditionalFormatting>
  <conditionalFormatting sqref="P57:Q57">
    <cfRule type="cellIs" dxfId="49290" priority="891" stopIfTrue="1" operator="lessThan">
      <formula>0</formula>
    </cfRule>
    <cfRule type="cellIs" dxfId="49289" priority="892" stopIfTrue="1" operator="greaterThan">
      <formula>0</formula>
    </cfRule>
  </conditionalFormatting>
  <conditionalFormatting sqref="P57:Q57">
    <cfRule type="cellIs" dxfId="49288" priority="888" stopIfTrue="1" operator="lessThan">
      <formula>0</formula>
    </cfRule>
    <cfRule type="cellIs" dxfId="49287" priority="889" stopIfTrue="1" operator="greaterThan">
      <formula>0</formula>
    </cfRule>
  </conditionalFormatting>
  <conditionalFormatting sqref="P57:Q57">
    <cfRule type="cellIs" dxfId="49286" priority="885" stopIfTrue="1" operator="lessThan">
      <formula>0</formula>
    </cfRule>
    <cfRule type="cellIs" dxfId="49285" priority="886" stopIfTrue="1" operator="greaterThan">
      <formula>0</formula>
    </cfRule>
  </conditionalFormatting>
  <conditionalFormatting sqref="P57:Q57">
    <cfRule type="cellIs" dxfId="49284" priority="882" stopIfTrue="1" operator="lessThan">
      <formula>0</formula>
    </cfRule>
    <cfRule type="cellIs" dxfId="49283" priority="883" stopIfTrue="1" operator="greaterThan">
      <formula>0</formula>
    </cfRule>
  </conditionalFormatting>
  <conditionalFormatting sqref="P57:Q57">
    <cfRule type="cellIs" dxfId="49282" priority="879" stopIfTrue="1" operator="lessThan">
      <formula>0</formula>
    </cfRule>
    <cfRule type="cellIs" dxfId="49281" priority="880" stopIfTrue="1" operator="greaterThan">
      <formula>0</formula>
    </cfRule>
  </conditionalFormatting>
  <conditionalFormatting sqref="P57:Q57">
    <cfRule type="cellIs" dxfId="49280" priority="876" stopIfTrue="1" operator="lessThan">
      <formula>0</formula>
    </cfRule>
    <cfRule type="cellIs" dxfId="49279" priority="877" stopIfTrue="1" operator="greaterThan">
      <formula>0</formula>
    </cfRule>
  </conditionalFormatting>
  <conditionalFormatting sqref="P57:Q57">
    <cfRule type="cellIs" dxfId="49278" priority="873" stopIfTrue="1" operator="lessThan">
      <formula>0</formula>
    </cfRule>
    <cfRule type="cellIs" dxfId="49277" priority="874" stopIfTrue="1" operator="greaterThan">
      <formula>0</formula>
    </cfRule>
  </conditionalFormatting>
  <conditionalFormatting sqref="P57:Q57">
    <cfRule type="cellIs" dxfId="49276" priority="870" stopIfTrue="1" operator="lessThan">
      <formula>0</formula>
    </cfRule>
    <cfRule type="cellIs" dxfId="49275" priority="871" stopIfTrue="1" operator="greaterThan">
      <formula>0</formula>
    </cfRule>
  </conditionalFormatting>
  <conditionalFormatting sqref="P57:Q57">
    <cfRule type="cellIs" dxfId="49274" priority="867" stopIfTrue="1" operator="lessThan">
      <formula>0</formula>
    </cfRule>
    <cfRule type="cellIs" dxfId="49273" priority="868" stopIfTrue="1" operator="greaterThan">
      <formula>0</formula>
    </cfRule>
  </conditionalFormatting>
  <conditionalFormatting sqref="P57:Q57">
    <cfRule type="cellIs" dxfId="49272" priority="864" stopIfTrue="1" operator="lessThan">
      <formula>0</formula>
    </cfRule>
    <cfRule type="cellIs" dxfId="49271" priority="865" stopIfTrue="1" operator="greaterThan">
      <formula>0</formula>
    </cfRule>
  </conditionalFormatting>
  <conditionalFormatting sqref="P57:Q57">
    <cfRule type="cellIs" dxfId="49270" priority="861" stopIfTrue="1" operator="lessThan">
      <formula>0</formula>
    </cfRule>
    <cfRule type="cellIs" dxfId="49269" priority="862" stopIfTrue="1" operator="greaterThan">
      <formula>0</formula>
    </cfRule>
  </conditionalFormatting>
  <conditionalFormatting sqref="P57:Q57">
    <cfRule type="cellIs" dxfId="49268" priority="858" stopIfTrue="1" operator="lessThan">
      <formula>0</formula>
    </cfRule>
    <cfRule type="cellIs" dxfId="49267" priority="859" stopIfTrue="1" operator="greaterThan">
      <formula>0</formula>
    </cfRule>
  </conditionalFormatting>
  <conditionalFormatting sqref="P57:Q57">
    <cfRule type="cellIs" dxfId="49266" priority="855" stopIfTrue="1" operator="lessThan">
      <formula>0</formula>
    </cfRule>
    <cfRule type="cellIs" dxfId="49265" priority="856" stopIfTrue="1" operator="greaterThan">
      <formula>0</formula>
    </cfRule>
  </conditionalFormatting>
  <conditionalFormatting sqref="P57:Q57">
    <cfRule type="cellIs" dxfId="49264" priority="852" stopIfTrue="1" operator="lessThan">
      <formula>0</formula>
    </cfRule>
    <cfRule type="cellIs" dxfId="49263" priority="853" stopIfTrue="1" operator="greaterThan">
      <formula>0</formula>
    </cfRule>
  </conditionalFormatting>
  <conditionalFormatting sqref="P57:Q57">
    <cfRule type="cellIs" dxfId="49262" priority="849" stopIfTrue="1" operator="lessThan">
      <formula>0</formula>
    </cfRule>
    <cfRule type="cellIs" dxfId="49261" priority="850" stopIfTrue="1" operator="greaterThan">
      <formula>0</formula>
    </cfRule>
  </conditionalFormatting>
  <conditionalFormatting sqref="P59:Q59">
    <cfRule type="cellIs" dxfId="49260" priority="846" stopIfTrue="1" operator="lessThan">
      <formula>0</formula>
    </cfRule>
    <cfRule type="cellIs" dxfId="49259" priority="847" stopIfTrue="1" operator="greaterThan">
      <formula>0</formula>
    </cfRule>
  </conditionalFormatting>
  <conditionalFormatting sqref="P59:Q59">
    <cfRule type="cellIs" dxfId="49258" priority="843" stopIfTrue="1" operator="lessThan">
      <formula>0</formula>
    </cfRule>
    <cfRule type="cellIs" dxfId="49257" priority="844" stopIfTrue="1" operator="greaterThan">
      <formula>0</formula>
    </cfRule>
  </conditionalFormatting>
  <conditionalFormatting sqref="P59:Q59">
    <cfRule type="cellIs" dxfId="49256" priority="840" stopIfTrue="1" operator="lessThan">
      <formula>0</formula>
    </cfRule>
    <cfRule type="cellIs" dxfId="49255" priority="841" stopIfTrue="1" operator="greaterThan">
      <formula>0</formula>
    </cfRule>
  </conditionalFormatting>
  <conditionalFormatting sqref="P59:Q59">
    <cfRule type="cellIs" dxfId="49254" priority="837" stopIfTrue="1" operator="lessThan">
      <formula>0</formula>
    </cfRule>
    <cfRule type="cellIs" dxfId="49253" priority="838" stopIfTrue="1" operator="greaterThan">
      <formula>0</formula>
    </cfRule>
  </conditionalFormatting>
  <conditionalFormatting sqref="P59:Q59">
    <cfRule type="cellIs" dxfId="49252" priority="834" stopIfTrue="1" operator="lessThan">
      <formula>0</formula>
    </cfRule>
    <cfRule type="cellIs" dxfId="49251" priority="835" stopIfTrue="1" operator="greaterThan">
      <formula>0</formula>
    </cfRule>
  </conditionalFormatting>
  <conditionalFormatting sqref="P59:Q59">
    <cfRule type="cellIs" dxfId="49250" priority="831" stopIfTrue="1" operator="lessThan">
      <formula>0</formula>
    </cfRule>
    <cfRule type="cellIs" dxfId="49249" priority="832" stopIfTrue="1" operator="greaterThan">
      <formula>0</formula>
    </cfRule>
  </conditionalFormatting>
  <conditionalFormatting sqref="P59:Q59">
    <cfRule type="cellIs" dxfId="49248" priority="828" stopIfTrue="1" operator="lessThan">
      <formula>0</formula>
    </cfRule>
    <cfRule type="cellIs" dxfId="49247" priority="829" stopIfTrue="1" operator="greaterThan">
      <formula>0</formula>
    </cfRule>
  </conditionalFormatting>
  <conditionalFormatting sqref="P59:Q59">
    <cfRule type="cellIs" dxfId="49246" priority="825" stopIfTrue="1" operator="lessThan">
      <formula>0</formula>
    </cfRule>
    <cfRule type="cellIs" dxfId="49245" priority="826" stopIfTrue="1" operator="greaterThan">
      <formula>0</formula>
    </cfRule>
  </conditionalFormatting>
  <conditionalFormatting sqref="P59:Q59">
    <cfRule type="cellIs" dxfId="49244" priority="822" stopIfTrue="1" operator="lessThan">
      <formula>0</formula>
    </cfRule>
    <cfRule type="cellIs" dxfId="49243" priority="823" stopIfTrue="1" operator="greaterThan">
      <formula>0</formula>
    </cfRule>
  </conditionalFormatting>
  <conditionalFormatting sqref="P59:Q59">
    <cfRule type="cellIs" dxfId="49242" priority="819" stopIfTrue="1" operator="lessThan">
      <formula>0</formula>
    </cfRule>
    <cfRule type="cellIs" dxfId="49241" priority="820" stopIfTrue="1" operator="greaterThan">
      <formula>0</formula>
    </cfRule>
  </conditionalFormatting>
  <conditionalFormatting sqref="P59:Q59">
    <cfRule type="cellIs" dxfId="49240" priority="816" stopIfTrue="1" operator="lessThan">
      <formula>0</formula>
    </cfRule>
    <cfRule type="cellIs" dxfId="49239" priority="817" stopIfTrue="1" operator="greaterThan">
      <formula>0</formula>
    </cfRule>
  </conditionalFormatting>
  <conditionalFormatting sqref="P59:Q59">
    <cfRule type="cellIs" dxfId="49238" priority="813" stopIfTrue="1" operator="lessThan">
      <formula>0</formula>
    </cfRule>
    <cfRule type="cellIs" dxfId="49237" priority="814" stopIfTrue="1" operator="greaterThan">
      <formula>0</formula>
    </cfRule>
  </conditionalFormatting>
  <conditionalFormatting sqref="P59:Q59">
    <cfRule type="cellIs" dxfId="49236" priority="810" stopIfTrue="1" operator="lessThan">
      <formula>0</formula>
    </cfRule>
    <cfRule type="cellIs" dxfId="49235" priority="811" stopIfTrue="1" operator="greaterThan">
      <formula>0</formula>
    </cfRule>
  </conditionalFormatting>
  <conditionalFormatting sqref="P59:Q59">
    <cfRule type="cellIs" dxfId="49234" priority="807" stopIfTrue="1" operator="lessThan">
      <formula>0</formula>
    </cfRule>
    <cfRule type="cellIs" dxfId="49233" priority="808" stopIfTrue="1" operator="greaterThan">
      <formula>0</formula>
    </cfRule>
  </conditionalFormatting>
  <conditionalFormatting sqref="P59:Q59">
    <cfRule type="cellIs" dxfId="49232" priority="804" stopIfTrue="1" operator="lessThan">
      <formula>0</formula>
    </cfRule>
    <cfRule type="cellIs" dxfId="49231" priority="805" stopIfTrue="1" operator="greaterThan">
      <formula>0</formula>
    </cfRule>
  </conditionalFormatting>
  <conditionalFormatting sqref="P59:Q59">
    <cfRule type="cellIs" dxfId="49230" priority="801" stopIfTrue="1" operator="lessThan">
      <formula>0</formula>
    </cfRule>
    <cfRule type="cellIs" dxfId="49229" priority="802" stopIfTrue="1" operator="greaterThan">
      <formula>0</formula>
    </cfRule>
  </conditionalFormatting>
  <conditionalFormatting sqref="P59:Q59">
    <cfRule type="cellIs" dxfId="49228" priority="798" stopIfTrue="1" operator="lessThan">
      <formula>0</formula>
    </cfRule>
    <cfRule type="cellIs" dxfId="49227" priority="799" stopIfTrue="1" operator="greaterThan">
      <formula>0</formula>
    </cfRule>
  </conditionalFormatting>
  <conditionalFormatting sqref="P59:Q59">
    <cfRule type="cellIs" dxfId="49226" priority="795" stopIfTrue="1" operator="lessThan">
      <formula>0</formula>
    </cfRule>
    <cfRule type="cellIs" dxfId="49225" priority="796" stopIfTrue="1" operator="greaterThan">
      <formula>0</formula>
    </cfRule>
  </conditionalFormatting>
  <conditionalFormatting sqref="P59:Q59">
    <cfRule type="cellIs" dxfId="49224" priority="792" stopIfTrue="1" operator="lessThan">
      <formula>0</formula>
    </cfRule>
    <cfRule type="cellIs" dxfId="49223" priority="793" stopIfTrue="1" operator="greaterThan">
      <formula>0</formula>
    </cfRule>
  </conditionalFormatting>
  <conditionalFormatting sqref="P59:Q59">
    <cfRule type="cellIs" dxfId="49222" priority="789" stopIfTrue="1" operator="lessThan">
      <formula>0</formula>
    </cfRule>
    <cfRule type="cellIs" dxfId="49221" priority="790" stopIfTrue="1" operator="greaterThan">
      <formula>0</formula>
    </cfRule>
  </conditionalFormatting>
  <conditionalFormatting sqref="P61:Q61">
    <cfRule type="cellIs" dxfId="49220" priority="786" stopIfTrue="1" operator="lessThan">
      <formula>0</formula>
    </cfRule>
    <cfRule type="cellIs" dxfId="49219" priority="787" stopIfTrue="1" operator="greaterThan">
      <formula>0</formula>
    </cfRule>
  </conditionalFormatting>
  <conditionalFormatting sqref="P61:Q61">
    <cfRule type="cellIs" dxfId="49218" priority="783" stopIfTrue="1" operator="lessThan">
      <formula>0</formula>
    </cfRule>
    <cfRule type="cellIs" dxfId="49217" priority="784" stopIfTrue="1" operator="greaterThan">
      <formula>0</formula>
    </cfRule>
  </conditionalFormatting>
  <conditionalFormatting sqref="P61:Q61">
    <cfRule type="cellIs" dxfId="49216" priority="780" stopIfTrue="1" operator="lessThan">
      <formula>0</formula>
    </cfRule>
    <cfRule type="cellIs" dxfId="49215" priority="781" stopIfTrue="1" operator="greaterThan">
      <formula>0</formula>
    </cfRule>
  </conditionalFormatting>
  <conditionalFormatting sqref="P61:Q61">
    <cfRule type="cellIs" dxfId="49214" priority="777" stopIfTrue="1" operator="lessThan">
      <formula>0</formula>
    </cfRule>
    <cfRule type="cellIs" dxfId="49213" priority="778" stopIfTrue="1" operator="greaterThan">
      <formula>0</formula>
    </cfRule>
  </conditionalFormatting>
  <conditionalFormatting sqref="P61:Q61">
    <cfRule type="cellIs" dxfId="49212" priority="774" stopIfTrue="1" operator="lessThan">
      <formula>0</formula>
    </cfRule>
    <cfRule type="cellIs" dxfId="49211" priority="775" stopIfTrue="1" operator="greaterThan">
      <formula>0</formula>
    </cfRule>
  </conditionalFormatting>
  <conditionalFormatting sqref="P61:Q61">
    <cfRule type="cellIs" dxfId="49210" priority="771" stopIfTrue="1" operator="lessThan">
      <formula>0</formula>
    </cfRule>
    <cfRule type="cellIs" dxfId="49209" priority="772" stopIfTrue="1" operator="greaterThan">
      <formula>0</formula>
    </cfRule>
  </conditionalFormatting>
  <conditionalFormatting sqref="P61:Q61">
    <cfRule type="cellIs" dxfId="49208" priority="768" stopIfTrue="1" operator="lessThan">
      <formula>0</formula>
    </cfRule>
    <cfRule type="cellIs" dxfId="49207" priority="769" stopIfTrue="1" operator="greaterThan">
      <formula>0</formula>
    </cfRule>
  </conditionalFormatting>
  <conditionalFormatting sqref="P61:Q61">
    <cfRule type="cellIs" dxfId="49206" priority="765" stopIfTrue="1" operator="lessThan">
      <formula>0</formula>
    </cfRule>
    <cfRule type="cellIs" dxfId="49205" priority="766" stopIfTrue="1" operator="greaterThan">
      <formula>0</formula>
    </cfRule>
  </conditionalFormatting>
  <conditionalFormatting sqref="P61:Q61">
    <cfRule type="cellIs" dxfId="49204" priority="762" stopIfTrue="1" operator="lessThan">
      <formula>0</formula>
    </cfRule>
    <cfRule type="cellIs" dxfId="49203" priority="763" stopIfTrue="1" operator="greaterThan">
      <formula>0</formula>
    </cfRule>
  </conditionalFormatting>
  <conditionalFormatting sqref="P61:Q61">
    <cfRule type="cellIs" dxfId="49202" priority="759" stopIfTrue="1" operator="lessThan">
      <formula>0</formula>
    </cfRule>
    <cfRule type="cellIs" dxfId="49201" priority="760" stopIfTrue="1" operator="greaterThan">
      <formula>0</formula>
    </cfRule>
  </conditionalFormatting>
  <conditionalFormatting sqref="P61:Q61">
    <cfRule type="cellIs" dxfId="49200" priority="756" stopIfTrue="1" operator="lessThan">
      <formula>0</formula>
    </cfRule>
    <cfRule type="cellIs" dxfId="49199" priority="757" stopIfTrue="1" operator="greaterThan">
      <formula>0</formula>
    </cfRule>
  </conditionalFormatting>
  <conditionalFormatting sqref="P61:Q61">
    <cfRule type="cellIs" dxfId="49198" priority="753" stopIfTrue="1" operator="lessThan">
      <formula>0</formula>
    </cfRule>
    <cfRule type="cellIs" dxfId="49197" priority="754" stopIfTrue="1" operator="greaterThan">
      <formula>0</formula>
    </cfRule>
  </conditionalFormatting>
  <conditionalFormatting sqref="P61:Q61">
    <cfRule type="cellIs" dxfId="49196" priority="750" stopIfTrue="1" operator="lessThan">
      <formula>0</formula>
    </cfRule>
    <cfRule type="cellIs" dxfId="49195" priority="751" stopIfTrue="1" operator="greaterThan">
      <formula>0</formula>
    </cfRule>
  </conditionalFormatting>
  <conditionalFormatting sqref="P61:Q61">
    <cfRule type="cellIs" dxfId="49194" priority="747" stopIfTrue="1" operator="lessThan">
      <formula>0</formula>
    </cfRule>
    <cfRule type="cellIs" dxfId="49193" priority="748" stopIfTrue="1" operator="greaterThan">
      <formula>0</formula>
    </cfRule>
  </conditionalFormatting>
  <conditionalFormatting sqref="P61:Q61">
    <cfRule type="cellIs" dxfId="49192" priority="744" stopIfTrue="1" operator="lessThan">
      <formula>0</formula>
    </cfRule>
    <cfRule type="cellIs" dxfId="49191" priority="745" stopIfTrue="1" operator="greaterThan">
      <formula>0</formula>
    </cfRule>
  </conditionalFormatting>
  <conditionalFormatting sqref="P61:Q61">
    <cfRule type="cellIs" dxfId="49190" priority="741" stopIfTrue="1" operator="lessThan">
      <formula>0</formula>
    </cfRule>
    <cfRule type="cellIs" dxfId="49189" priority="742" stopIfTrue="1" operator="greaterThan">
      <formula>0</formula>
    </cfRule>
  </conditionalFormatting>
  <conditionalFormatting sqref="P61:Q61">
    <cfRule type="cellIs" dxfId="49188" priority="738" stopIfTrue="1" operator="lessThan">
      <formula>0</formula>
    </cfRule>
    <cfRule type="cellIs" dxfId="49187" priority="739" stopIfTrue="1" operator="greaterThan">
      <formula>0</formula>
    </cfRule>
  </conditionalFormatting>
  <conditionalFormatting sqref="P61:Q61">
    <cfRule type="cellIs" dxfId="49186" priority="735" stopIfTrue="1" operator="lessThan">
      <formula>0</formula>
    </cfRule>
    <cfRule type="cellIs" dxfId="49185" priority="736" stopIfTrue="1" operator="greaterThan">
      <formula>0</formula>
    </cfRule>
  </conditionalFormatting>
  <conditionalFormatting sqref="P61:Q61">
    <cfRule type="cellIs" dxfId="49184" priority="732" stopIfTrue="1" operator="lessThan">
      <formula>0</formula>
    </cfRule>
    <cfRule type="cellIs" dxfId="49183" priority="733" stopIfTrue="1" operator="greaterThan">
      <formula>0</formula>
    </cfRule>
  </conditionalFormatting>
  <conditionalFormatting sqref="P61:Q61">
    <cfRule type="cellIs" dxfId="49182" priority="729" stopIfTrue="1" operator="lessThan">
      <formula>0</formula>
    </cfRule>
    <cfRule type="cellIs" dxfId="49181" priority="730" stopIfTrue="1" operator="greaterThan">
      <formula>0</formula>
    </cfRule>
  </conditionalFormatting>
  <conditionalFormatting sqref="P63:Q63">
    <cfRule type="cellIs" dxfId="49180" priority="726" stopIfTrue="1" operator="lessThan">
      <formula>0</formula>
    </cfRule>
    <cfRule type="cellIs" dxfId="49179" priority="727" stopIfTrue="1" operator="greaterThan">
      <formula>0</formula>
    </cfRule>
  </conditionalFormatting>
  <conditionalFormatting sqref="P63:Q63">
    <cfRule type="cellIs" dxfId="49178" priority="723" stopIfTrue="1" operator="lessThan">
      <formula>0</formula>
    </cfRule>
    <cfRule type="cellIs" dxfId="49177" priority="724" stopIfTrue="1" operator="greaterThan">
      <formula>0</formula>
    </cfRule>
  </conditionalFormatting>
  <conditionalFormatting sqref="P63:Q63">
    <cfRule type="cellIs" dxfId="49176" priority="720" stopIfTrue="1" operator="lessThan">
      <formula>0</formula>
    </cfRule>
    <cfRule type="cellIs" dxfId="49175" priority="721" stopIfTrue="1" operator="greaterThan">
      <formula>0</formula>
    </cfRule>
  </conditionalFormatting>
  <conditionalFormatting sqref="P63:Q63">
    <cfRule type="cellIs" dxfId="49174" priority="717" stopIfTrue="1" operator="lessThan">
      <formula>0</formula>
    </cfRule>
    <cfRule type="cellIs" dxfId="49173" priority="718" stopIfTrue="1" operator="greaterThan">
      <formula>0</formula>
    </cfRule>
  </conditionalFormatting>
  <conditionalFormatting sqref="P63:Q63">
    <cfRule type="cellIs" dxfId="49172" priority="714" stopIfTrue="1" operator="lessThan">
      <formula>0</formula>
    </cfRule>
    <cfRule type="cellIs" dxfId="49171" priority="715" stopIfTrue="1" operator="greaterThan">
      <formula>0</formula>
    </cfRule>
  </conditionalFormatting>
  <conditionalFormatting sqref="P63:Q63">
    <cfRule type="cellIs" dxfId="49170" priority="711" stopIfTrue="1" operator="lessThan">
      <formula>0</formula>
    </cfRule>
    <cfRule type="cellIs" dxfId="49169" priority="712" stopIfTrue="1" operator="greaterThan">
      <formula>0</formula>
    </cfRule>
  </conditionalFormatting>
  <conditionalFormatting sqref="P63:Q63">
    <cfRule type="cellIs" dxfId="49168" priority="708" stopIfTrue="1" operator="lessThan">
      <formula>0</formula>
    </cfRule>
    <cfRule type="cellIs" dxfId="49167" priority="709" stopIfTrue="1" operator="greaterThan">
      <formula>0</formula>
    </cfRule>
  </conditionalFormatting>
  <conditionalFormatting sqref="P63:Q63">
    <cfRule type="cellIs" dxfId="49166" priority="705" stopIfTrue="1" operator="lessThan">
      <formula>0</formula>
    </cfRule>
    <cfRule type="cellIs" dxfId="49165" priority="706" stopIfTrue="1" operator="greaterThan">
      <formula>0</formula>
    </cfRule>
  </conditionalFormatting>
  <conditionalFormatting sqref="P63:Q63">
    <cfRule type="cellIs" dxfId="49164" priority="702" stopIfTrue="1" operator="lessThan">
      <formula>0</formula>
    </cfRule>
    <cfRule type="cellIs" dxfId="49163" priority="703" stopIfTrue="1" operator="greaterThan">
      <formula>0</formula>
    </cfRule>
  </conditionalFormatting>
  <conditionalFormatting sqref="P63:Q63">
    <cfRule type="cellIs" dxfId="49162" priority="699" stopIfTrue="1" operator="lessThan">
      <formula>0</formula>
    </cfRule>
    <cfRule type="cellIs" dxfId="49161" priority="700" stopIfTrue="1" operator="greaterThan">
      <formula>0</formula>
    </cfRule>
  </conditionalFormatting>
  <conditionalFormatting sqref="P63:Q63">
    <cfRule type="cellIs" dxfId="49160" priority="696" stopIfTrue="1" operator="lessThan">
      <formula>0</formula>
    </cfRule>
    <cfRule type="cellIs" dxfId="49159" priority="697" stopIfTrue="1" operator="greaterThan">
      <formula>0</formula>
    </cfRule>
  </conditionalFormatting>
  <conditionalFormatting sqref="P63:Q63">
    <cfRule type="cellIs" dxfId="49158" priority="693" stopIfTrue="1" operator="lessThan">
      <formula>0</formula>
    </cfRule>
    <cfRule type="cellIs" dxfId="49157" priority="694" stopIfTrue="1" operator="greaterThan">
      <formula>0</formula>
    </cfRule>
  </conditionalFormatting>
  <conditionalFormatting sqref="P63:Q63">
    <cfRule type="cellIs" dxfId="49156" priority="690" stopIfTrue="1" operator="lessThan">
      <formula>0</formula>
    </cfRule>
    <cfRule type="cellIs" dxfId="49155" priority="691" stopIfTrue="1" operator="greaterThan">
      <formula>0</formula>
    </cfRule>
  </conditionalFormatting>
  <conditionalFormatting sqref="P63:Q63">
    <cfRule type="cellIs" dxfId="49154" priority="687" stopIfTrue="1" operator="lessThan">
      <formula>0</formula>
    </cfRule>
    <cfRule type="cellIs" dxfId="49153" priority="688" stopIfTrue="1" operator="greaterThan">
      <formula>0</formula>
    </cfRule>
  </conditionalFormatting>
  <conditionalFormatting sqref="P63:Q63">
    <cfRule type="cellIs" dxfId="49152" priority="684" stopIfTrue="1" operator="lessThan">
      <formula>0</formula>
    </cfRule>
    <cfRule type="cellIs" dxfId="49151" priority="685" stopIfTrue="1" operator="greaterThan">
      <formula>0</formula>
    </cfRule>
  </conditionalFormatting>
  <conditionalFormatting sqref="P63:Q63">
    <cfRule type="cellIs" dxfId="49150" priority="681" stopIfTrue="1" operator="lessThan">
      <formula>0</formula>
    </cfRule>
    <cfRule type="cellIs" dxfId="49149" priority="682" stopIfTrue="1" operator="greaterThan">
      <formula>0</formula>
    </cfRule>
  </conditionalFormatting>
  <conditionalFormatting sqref="P63:Q63">
    <cfRule type="cellIs" dxfId="49148" priority="678" stopIfTrue="1" operator="lessThan">
      <formula>0</formula>
    </cfRule>
    <cfRule type="cellIs" dxfId="49147" priority="679" stopIfTrue="1" operator="greaterThan">
      <formula>0</formula>
    </cfRule>
  </conditionalFormatting>
  <conditionalFormatting sqref="P63:Q63">
    <cfRule type="cellIs" dxfId="49146" priority="675" stopIfTrue="1" operator="lessThan">
      <formula>0</formula>
    </cfRule>
    <cfRule type="cellIs" dxfId="49145" priority="676" stopIfTrue="1" operator="greaterThan">
      <formula>0</formula>
    </cfRule>
  </conditionalFormatting>
  <conditionalFormatting sqref="P63:Q63">
    <cfRule type="cellIs" dxfId="49144" priority="672" stopIfTrue="1" operator="lessThan">
      <formula>0</formula>
    </cfRule>
    <cfRule type="cellIs" dxfId="49143" priority="673" stopIfTrue="1" operator="greaterThan">
      <formula>0</formula>
    </cfRule>
  </conditionalFormatting>
  <conditionalFormatting sqref="P63:Q63">
    <cfRule type="cellIs" dxfId="49142" priority="669" stopIfTrue="1" operator="lessThan">
      <formula>0</formula>
    </cfRule>
    <cfRule type="cellIs" dxfId="49141" priority="670" stopIfTrue="1" operator="greaterThan">
      <formula>0</formula>
    </cfRule>
  </conditionalFormatting>
  <conditionalFormatting sqref="P65:Q65">
    <cfRule type="cellIs" dxfId="49140" priority="666" stopIfTrue="1" operator="lessThan">
      <formula>0</formula>
    </cfRule>
    <cfRule type="cellIs" dxfId="49139" priority="667" stopIfTrue="1" operator="greaterThan">
      <formula>0</formula>
    </cfRule>
  </conditionalFormatting>
  <conditionalFormatting sqref="P65:Q65">
    <cfRule type="cellIs" dxfId="49138" priority="663" stopIfTrue="1" operator="lessThan">
      <formula>0</formula>
    </cfRule>
    <cfRule type="cellIs" dxfId="49137" priority="664" stopIfTrue="1" operator="greaterThan">
      <formula>0</formula>
    </cfRule>
  </conditionalFormatting>
  <conditionalFormatting sqref="P65:Q65">
    <cfRule type="cellIs" dxfId="49136" priority="660" stopIfTrue="1" operator="lessThan">
      <formula>0</formula>
    </cfRule>
    <cfRule type="cellIs" dxfId="49135" priority="661" stopIfTrue="1" operator="greaterThan">
      <formula>0</formula>
    </cfRule>
  </conditionalFormatting>
  <conditionalFormatting sqref="P65:Q65">
    <cfRule type="cellIs" dxfId="49134" priority="657" stopIfTrue="1" operator="lessThan">
      <formula>0</formula>
    </cfRule>
    <cfRule type="cellIs" dxfId="49133" priority="658" stopIfTrue="1" operator="greaterThan">
      <formula>0</formula>
    </cfRule>
  </conditionalFormatting>
  <conditionalFormatting sqref="P65:Q65">
    <cfRule type="cellIs" dxfId="49132" priority="654" stopIfTrue="1" operator="lessThan">
      <formula>0</formula>
    </cfRule>
    <cfRule type="cellIs" dxfId="49131" priority="655" stopIfTrue="1" operator="greaterThan">
      <formula>0</formula>
    </cfRule>
  </conditionalFormatting>
  <conditionalFormatting sqref="P65:Q65">
    <cfRule type="cellIs" dxfId="49130" priority="651" stopIfTrue="1" operator="lessThan">
      <formula>0</formula>
    </cfRule>
    <cfRule type="cellIs" dxfId="49129" priority="652" stopIfTrue="1" operator="greaterThan">
      <formula>0</formula>
    </cfRule>
  </conditionalFormatting>
  <conditionalFormatting sqref="P65:Q65">
    <cfRule type="cellIs" dxfId="49128" priority="648" stopIfTrue="1" operator="lessThan">
      <formula>0</formula>
    </cfRule>
    <cfRule type="cellIs" dxfId="49127" priority="649" stopIfTrue="1" operator="greaterThan">
      <formula>0</formula>
    </cfRule>
  </conditionalFormatting>
  <conditionalFormatting sqref="P65:Q65">
    <cfRule type="cellIs" dxfId="49126" priority="645" stopIfTrue="1" operator="lessThan">
      <formula>0</formula>
    </cfRule>
    <cfRule type="cellIs" dxfId="49125" priority="646" stopIfTrue="1" operator="greaterThan">
      <formula>0</formula>
    </cfRule>
  </conditionalFormatting>
  <conditionalFormatting sqref="P65:Q65">
    <cfRule type="cellIs" dxfId="49124" priority="642" stopIfTrue="1" operator="lessThan">
      <formula>0</formula>
    </cfRule>
    <cfRule type="cellIs" dxfId="49123" priority="643" stopIfTrue="1" operator="greaterThan">
      <formula>0</formula>
    </cfRule>
  </conditionalFormatting>
  <conditionalFormatting sqref="P65:Q65">
    <cfRule type="cellIs" dxfId="49122" priority="639" stopIfTrue="1" operator="lessThan">
      <formula>0</formula>
    </cfRule>
    <cfRule type="cellIs" dxfId="49121" priority="640" stopIfTrue="1" operator="greaterThan">
      <formula>0</formula>
    </cfRule>
  </conditionalFormatting>
  <conditionalFormatting sqref="P65:Q65">
    <cfRule type="cellIs" dxfId="49120" priority="636" stopIfTrue="1" operator="lessThan">
      <formula>0</formula>
    </cfRule>
    <cfRule type="cellIs" dxfId="49119" priority="637" stopIfTrue="1" operator="greaterThan">
      <formula>0</formula>
    </cfRule>
  </conditionalFormatting>
  <conditionalFormatting sqref="P65:Q65">
    <cfRule type="cellIs" dxfId="49118" priority="633" stopIfTrue="1" operator="lessThan">
      <formula>0</formula>
    </cfRule>
    <cfRule type="cellIs" dxfId="49117" priority="634" stopIfTrue="1" operator="greaterThan">
      <formula>0</formula>
    </cfRule>
  </conditionalFormatting>
  <conditionalFormatting sqref="P65:Q65">
    <cfRule type="cellIs" dxfId="49116" priority="630" stopIfTrue="1" operator="lessThan">
      <formula>0</formula>
    </cfRule>
    <cfRule type="cellIs" dxfId="49115" priority="631" stopIfTrue="1" operator="greaterThan">
      <formula>0</formula>
    </cfRule>
  </conditionalFormatting>
  <conditionalFormatting sqref="P65:Q65">
    <cfRule type="cellIs" dxfId="49114" priority="627" stopIfTrue="1" operator="lessThan">
      <formula>0</formula>
    </cfRule>
    <cfRule type="cellIs" dxfId="49113" priority="628" stopIfTrue="1" operator="greaterThan">
      <formula>0</formula>
    </cfRule>
  </conditionalFormatting>
  <conditionalFormatting sqref="P65:Q65">
    <cfRule type="cellIs" dxfId="49112" priority="624" stopIfTrue="1" operator="lessThan">
      <formula>0</formula>
    </cfRule>
    <cfRule type="cellIs" dxfId="49111" priority="625" stopIfTrue="1" operator="greaterThan">
      <formula>0</formula>
    </cfRule>
  </conditionalFormatting>
  <conditionalFormatting sqref="P65:Q65">
    <cfRule type="cellIs" dxfId="49110" priority="621" stopIfTrue="1" operator="lessThan">
      <formula>0</formula>
    </cfRule>
    <cfRule type="cellIs" dxfId="49109" priority="622" stopIfTrue="1" operator="greaterThan">
      <formula>0</formula>
    </cfRule>
  </conditionalFormatting>
  <conditionalFormatting sqref="P65:Q65">
    <cfRule type="cellIs" dxfId="49108" priority="618" stopIfTrue="1" operator="lessThan">
      <formula>0</formula>
    </cfRule>
    <cfRule type="cellIs" dxfId="49107" priority="619" stopIfTrue="1" operator="greaterThan">
      <formula>0</formula>
    </cfRule>
  </conditionalFormatting>
  <conditionalFormatting sqref="P65:Q65">
    <cfRule type="cellIs" dxfId="49106" priority="615" stopIfTrue="1" operator="lessThan">
      <formula>0</formula>
    </cfRule>
    <cfRule type="cellIs" dxfId="49105" priority="616" stopIfTrue="1" operator="greaterThan">
      <formula>0</formula>
    </cfRule>
  </conditionalFormatting>
  <conditionalFormatting sqref="P65:Q65">
    <cfRule type="cellIs" dxfId="49104" priority="612" stopIfTrue="1" operator="lessThan">
      <formula>0</formula>
    </cfRule>
    <cfRule type="cellIs" dxfId="49103" priority="613" stopIfTrue="1" operator="greaterThan">
      <formula>0</formula>
    </cfRule>
  </conditionalFormatting>
  <conditionalFormatting sqref="P65:Q65">
    <cfRule type="cellIs" dxfId="49102" priority="609" stopIfTrue="1" operator="lessThan">
      <formula>0</formula>
    </cfRule>
    <cfRule type="cellIs" dxfId="49101" priority="610" stopIfTrue="1" operator="greaterThan">
      <formula>0</formula>
    </cfRule>
  </conditionalFormatting>
  <conditionalFormatting sqref="L13 L11 L9 L7 L17 L15">
    <cfRule type="cellIs" dxfId="49100" priority="606" operator="equal">
      <formula>"?"</formula>
    </cfRule>
  </conditionalFormatting>
  <conditionalFormatting sqref="I13 I11 I9 I7 I17 I15">
    <cfRule type="cellIs" dxfId="49099" priority="605" operator="equal">
      <formula>"?"</formula>
    </cfRule>
  </conditionalFormatting>
  <conditionalFormatting sqref="J13 J11 J9 J7 J17 J15">
    <cfRule type="cellIs" dxfId="49098" priority="604" operator="equal">
      <formula>"?"</formula>
    </cfRule>
  </conditionalFormatting>
  <conditionalFormatting sqref="K13 K11 K9 K7 K17 K15">
    <cfRule type="cellIs" dxfId="49097" priority="603" operator="equal">
      <formula>"?"</formula>
    </cfRule>
  </conditionalFormatting>
  <conditionalFormatting sqref="P9">
    <cfRule type="cellIs" dxfId="49096" priority="601" stopIfTrue="1" operator="lessThan">
      <formula>0</formula>
    </cfRule>
    <cfRule type="cellIs" dxfId="49095" priority="602" stopIfTrue="1" operator="greaterThan">
      <formula>0</formula>
    </cfRule>
  </conditionalFormatting>
  <conditionalFormatting sqref="P9">
    <cfRule type="cellIs" dxfId="49094" priority="599" stopIfTrue="1" operator="lessThan">
      <formula>0</formula>
    </cfRule>
    <cfRule type="cellIs" dxfId="49093" priority="600" stopIfTrue="1" operator="greaterThan">
      <formula>0</formula>
    </cfRule>
  </conditionalFormatting>
  <conditionalFormatting sqref="P9">
    <cfRule type="cellIs" dxfId="49092" priority="597" stopIfTrue="1" operator="lessThan">
      <formula>0</formula>
    </cfRule>
    <cfRule type="cellIs" dxfId="49091" priority="598" stopIfTrue="1" operator="greaterThan">
      <formula>0</formula>
    </cfRule>
  </conditionalFormatting>
  <conditionalFormatting sqref="P9">
    <cfRule type="cellIs" dxfId="49090" priority="595" stopIfTrue="1" operator="lessThan">
      <formula>0</formula>
    </cfRule>
    <cfRule type="cellIs" dxfId="49089" priority="596" stopIfTrue="1" operator="greaterThan">
      <formula>0</formula>
    </cfRule>
  </conditionalFormatting>
  <conditionalFormatting sqref="P9">
    <cfRule type="cellIs" dxfId="49088" priority="593" stopIfTrue="1" operator="lessThan">
      <formula>0</formula>
    </cfRule>
    <cfRule type="cellIs" dxfId="49087" priority="594" stopIfTrue="1" operator="greaterThan">
      <formula>0</formula>
    </cfRule>
  </conditionalFormatting>
  <conditionalFormatting sqref="P9">
    <cfRule type="cellIs" dxfId="49086" priority="591" stopIfTrue="1" operator="lessThan">
      <formula>0</formula>
    </cfRule>
    <cfRule type="cellIs" dxfId="49085" priority="592" stopIfTrue="1" operator="greaterThan">
      <formula>0</formula>
    </cfRule>
  </conditionalFormatting>
  <conditionalFormatting sqref="P9">
    <cfRule type="cellIs" dxfId="49084" priority="589" stopIfTrue="1" operator="lessThan">
      <formula>0</formula>
    </cfRule>
    <cfRule type="cellIs" dxfId="49083" priority="590" stopIfTrue="1" operator="greaterThan">
      <formula>0</formula>
    </cfRule>
  </conditionalFormatting>
  <conditionalFormatting sqref="P9">
    <cfRule type="cellIs" dxfId="49082" priority="587" stopIfTrue="1" operator="lessThan">
      <formula>0</formula>
    </cfRule>
    <cfRule type="cellIs" dxfId="49081" priority="588" stopIfTrue="1" operator="greaterThan">
      <formula>0</formula>
    </cfRule>
  </conditionalFormatting>
  <conditionalFormatting sqref="P9">
    <cfRule type="cellIs" dxfId="49080" priority="585" stopIfTrue="1" operator="lessThan">
      <formula>0</formula>
    </cfRule>
    <cfRule type="cellIs" dxfId="49079" priority="586" stopIfTrue="1" operator="greaterThan">
      <formula>0</formula>
    </cfRule>
  </conditionalFormatting>
  <conditionalFormatting sqref="P9">
    <cfRule type="cellIs" dxfId="49078" priority="583" stopIfTrue="1" operator="lessThan">
      <formula>0</formula>
    </cfRule>
    <cfRule type="cellIs" dxfId="49077" priority="584" stopIfTrue="1" operator="greaterThan">
      <formula>0</formula>
    </cfRule>
  </conditionalFormatting>
  <conditionalFormatting sqref="P9">
    <cfRule type="cellIs" dxfId="49076" priority="581" stopIfTrue="1" operator="lessThan">
      <formula>0</formula>
    </cfRule>
    <cfRule type="cellIs" dxfId="49075" priority="582" stopIfTrue="1" operator="greaterThan">
      <formula>0</formula>
    </cfRule>
  </conditionalFormatting>
  <conditionalFormatting sqref="P9">
    <cfRule type="cellIs" dxfId="49074" priority="579" stopIfTrue="1" operator="lessThan">
      <formula>0</formula>
    </cfRule>
    <cfRule type="cellIs" dxfId="49073" priority="580" stopIfTrue="1" operator="greaterThan">
      <formula>0</formula>
    </cfRule>
  </conditionalFormatting>
  <conditionalFormatting sqref="P9">
    <cfRule type="cellIs" dxfId="49072" priority="577" stopIfTrue="1" operator="lessThan">
      <formula>0</formula>
    </cfRule>
    <cfRule type="cellIs" dxfId="49071" priority="578" stopIfTrue="1" operator="greaterThan">
      <formula>0</formula>
    </cfRule>
  </conditionalFormatting>
  <conditionalFormatting sqref="P9">
    <cfRule type="cellIs" dxfId="49070" priority="575" stopIfTrue="1" operator="lessThan">
      <formula>0</formula>
    </cfRule>
    <cfRule type="cellIs" dxfId="49069" priority="576" stopIfTrue="1" operator="greaterThan">
      <formula>0</formula>
    </cfRule>
  </conditionalFormatting>
  <conditionalFormatting sqref="P9">
    <cfRule type="cellIs" dxfId="49068" priority="573" stopIfTrue="1" operator="lessThan">
      <formula>0</formula>
    </cfRule>
    <cfRule type="cellIs" dxfId="49067" priority="574" stopIfTrue="1" operator="greaterThan">
      <formula>0</formula>
    </cfRule>
  </conditionalFormatting>
  <conditionalFormatting sqref="P9">
    <cfRule type="cellIs" dxfId="49066" priority="571" stopIfTrue="1" operator="lessThan">
      <formula>0</formula>
    </cfRule>
    <cfRule type="cellIs" dxfId="49065" priority="572" stopIfTrue="1" operator="greaterThan">
      <formula>0</formula>
    </cfRule>
  </conditionalFormatting>
  <conditionalFormatting sqref="P9">
    <cfRule type="cellIs" dxfId="49064" priority="569" stopIfTrue="1" operator="lessThan">
      <formula>0</formula>
    </cfRule>
    <cfRule type="cellIs" dxfId="49063" priority="570" stopIfTrue="1" operator="greaterThan">
      <formula>0</formula>
    </cfRule>
  </conditionalFormatting>
  <conditionalFormatting sqref="P9">
    <cfRule type="cellIs" dxfId="49062" priority="567" stopIfTrue="1" operator="lessThan">
      <formula>0</formula>
    </cfRule>
    <cfRule type="cellIs" dxfId="49061" priority="568" stopIfTrue="1" operator="greaterThan">
      <formula>0</formula>
    </cfRule>
  </conditionalFormatting>
  <conditionalFormatting sqref="P9">
    <cfRule type="cellIs" dxfId="49060" priority="565" stopIfTrue="1" operator="lessThan">
      <formula>0</formula>
    </cfRule>
    <cfRule type="cellIs" dxfId="49059" priority="566" stopIfTrue="1" operator="greaterThan">
      <formula>0</formula>
    </cfRule>
  </conditionalFormatting>
  <conditionalFormatting sqref="P9">
    <cfRule type="cellIs" dxfId="49058" priority="563" stopIfTrue="1" operator="lessThan">
      <formula>0</formula>
    </cfRule>
    <cfRule type="cellIs" dxfId="49057" priority="564" stopIfTrue="1" operator="greaterThan">
      <formula>0</formula>
    </cfRule>
  </conditionalFormatting>
  <conditionalFormatting sqref="P11">
    <cfRule type="cellIs" dxfId="49056" priority="561" stopIfTrue="1" operator="lessThan">
      <formula>0</formula>
    </cfRule>
    <cfRule type="cellIs" dxfId="49055" priority="562" stopIfTrue="1" operator="greaterThan">
      <formula>0</formula>
    </cfRule>
  </conditionalFormatting>
  <conditionalFormatting sqref="P11">
    <cfRule type="cellIs" dxfId="49054" priority="559" stopIfTrue="1" operator="lessThan">
      <formula>0</formula>
    </cfRule>
    <cfRule type="cellIs" dxfId="49053" priority="560" stopIfTrue="1" operator="greaterThan">
      <formula>0</formula>
    </cfRule>
  </conditionalFormatting>
  <conditionalFormatting sqref="P11">
    <cfRule type="cellIs" dxfId="49052" priority="557" stopIfTrue="1" operator="lessThan">
      <formula>0</formula>
    </cfRule>
    <cfRule type="cellIs" dxfId="49051" priority="558" stopIfTrue="1" operator="greaterThan">
      <formula>0</formula>
    </cfRule>
  </conditionalFormatting>
  <conditionalFormatting sqref="P11">
    <cfRule type="cellIs" dxfId="49050" priority="555" stopIfTrue="1" operator="lessThan">
      <formula>0</formula>
    </cfRule>
    <cfRule type="cellIs" dxfId="49049" priority="556" stopIfTrue="1" operator="greaterThan">
      <formula>0</formula>
    </cfRule>
  </conditionalFormatting>
  <conditionalFormatting sqref="P11">
    <cfRule type="cellIs" dxfId="49048" priority="553" stopIfTrue="1" operator="lessThan">
      <formula>0</formula>
    </cfRule>
    <cfRule type="cellIs" dxfId="49047" priority="554" stopIfTrue="1" operator="greaterThan">
      <formula>0</formula>
    </cfRule>
  </conditionalFormatting>
  <conditionalFormatting sqref="P11">
    <cfRule type="cellIs" dxfId="49046" priority="551" stopIfTrue="1" operator="lessThan">
      <formula>0</formula>
    </cfRule>
    <cfRule type="cellIs" dxfId="49045" priority="552" stopIfTrue="1" operator="greaterThan">
      <formula>0</formula>
    </cfRule>
  </conditionalFormatting>
  <conditionalFormatting sqref="P11">
    <cfRule type="cellIs" dxfId="49044" priority="549" stopIfTrue="1" operator="lessThan">
      <formula>0</formula>
    </cfRule>
    <cfRule type="cellIs" dxfId="49043" priority="550" stopIfTrue="1" operator="greaterThan">
      <formula>0</formula>
    </cfRule>
  </conditionalFormatting>
  <conditionalFormatting sqref="P11">
    <cfRule type="cellIs" dxfId="49042" priority="547" stopIfTrue="1" operator="lessThan">
      <formula>0</formula>
    </cfRule>
    <cfRule type="cellIs" dxfId="49041" priority="548" stopIfTrue="1" operator="greaterThan">
      <formula>0</formula>
    </cfRule>
  </conditionalFormatting>
  <conditionalFormatting sqref="P11">
    <cfRule type="cellIs" dxfId="49040" priority="545" stopIfTrue="1" operator="lessThan">
      <formula>0</formula>
    </cfRule>
    <cfRule type="cellIs" dxfId="49039" priority="546" stopIfTrue="1" operator="greaterThan">
      <formula>0</formula>
    </cfRule>
  </conditionalFormatting>
  <conditionalFormatting sqref="P11">
    <cfRule type="cellIs" dxfId="49038" priority="543" stopIfTrue="1" operator="lessThan">
      <formula>0</formula>
    </cfRule>
    <cfRule type="cellIs" dxfId="49037" priority="544" stopIfTrue="1" operator="greaterThan">
      <formula>0</formula>
    </cfRule>
  </conditionalFormatting>
  <conditionalFormatting sqref="P11">
    <cfRule type="cellIs" dxfId="49036" priority="541" stopIfTrue="1" operator="lessThan">
      <formula>0</formula>
    </cfRule>
    <cfRule type="cellIs" dxfId="49035" priority="542" stopIfTrue="1" operator="greaterThan">
      <formula>0</formula>
    </cfRule>
  </conditionalFormatting>
  <conditionalFormatting sqref="P11">
    <cfRule type="cellIs" dxfId="49034" priority="539" stopIfTrue="1" operator="lessThan">
      <formula>0</formula>
    </cfRule>
    <cfRule type="cellIs" dxfId="49033" priority="540" stopIfTrue="1" operator="greaterThan">
      <formula>0</formula>
    </cfRule>
  </conditionalFormatting>
  <conditionalFormatting sqref="P11">
    <cfRule type="cellIs" dxfId="49032" priority="537" stopIfTrue="1" operator="lessThan">
      <formula>0</formula>
    </cfRule>
    <cfRule type="cellIs" dxfId="49031" priority="538" stopIfTrue="1" operator="greaterThan">
      <formula>0</formula>
    </cfRule>
  </conditionalFormatting>
  <conditionalFormatting sqref="P11">
    <cfRule type="cellIs" dxfId="49030" priority="535" stopIfTrue="1" operator="lessThan">
      <formula>0</formula>
    </cfRule>
    <cfRule type="cellIs" dxfId="49029" priority="536" stopIfTrue="1" operator="greaterThan">
      <formula>0</formula>
    </cfRule>
  </conditionalFormatting>
  <conditionalFormatting sqref="P11">
    <cfRule type="cellIs" dxfId="49028" priority="533" stopIfTrue="1" operator="lessThan">
      <formula>0</formula>
    </cfRule>
    <cfRule type="cellIs" dxfId="49027" priority="534" stopIfTrue="1" operator="greaterThan">
      <formula>0</formula>
    </cfRule>
  </conditionalFormatting>
  <conditionalFormatting sqref="P11">
    <cfRule type="cellIs" dxfId="49026" priority="531" stopIfTrue="1" operator="lessThan">
      <formula>0</formula>
    </cfRule>
    <cfRule type="cellIs" dxfId="49025" priority="532" stopIfTrue="1" operator="greaterThan">
      <formula>0</formula>
    </cfRule>
  </conditionalFormatting>
  <conditionalFormatting sqref="P11">
    <cfRule type="cellIs" dxfId="49024" priority="529" stopIfTrue="1" operator="lessThan">
      <formula>0</formula>
    </cfRule>
    <cfRule type="cellIs" dxfId="49023" priority="530" stopIfTrue="1" operator="greaterThan">
      <formula>0</formula>
    </cfRule>
  </conditionalFormatting>
  <conditionalFormatting sqref="P11">
    <cfRule type="cellIs" dxfId="49022" priority="527" stopIfTrue="1" operator="lessThan">
      <formula>0</formula>
    </cfRule>
    <cfRule type="cellIs" dxfId="49021" priority="528" stopIfTrue="1" operator="greaterThan">
      <formula>0</formula>
    </cfRule>
  </conditionalFormatting>
  <conditionalFormatting sqref="P11">
    <cfRule type="cellIs" dxfId="49020" priority="525" stopIfTrue="1" operator="lessThan">
      <formula>0</formula>
    </cfRule>
    <cfRule type="cellIs" dxfId="49019" priority="526" stopIfTrue="1" operator="greaterThan">
      <formula>0</formula>
    </cfRule>
  </conditionalFormatting>
  <conditionalFormatting sqref="P11">
    <cfRule type="cellIs" dxfId="49018" priority="523" stopIfTrue="1" operator="lessThan">
      <formula>0</formula>
    </cfRule>
    <cfRule type="cellIs" dxfId="49017" priority="524" stopIfTrue="1" operator="greaterThan">
      <formula>0</formula>
    </cfRule>
  </conditionalFormatting>
  <conditionalFormatting sqref="P13">
    <cfRule type="cellIs" dxfId="49016" priority="521" stopIfTrue="1" operator="lessThan">
      <formula>0</formula>
    </cfRule>
    <cfRule type="cellIs" dxfId="49015" priority="522" stopIfTrue="1" operator="greaterThan">
      <formula>0</formula>
    </cfRule>
  </conditionalFormatting>
  <conditionalFormatting sqref="P13">
    <cfRule type="cellIs" dxfId="49014" priority="519" stopIfTrue="1" operator="lessThan">
      <formula>0</formula>
    </cfRule>
    <cfRule type="cellIs" dxfId="49013" priority="520" stopIfTrue="1" operator="greaterThan">
      <formula>0</formula>
    </cfRule>
  </conditionalFormatting>
  <conditionalFormatting sqref="P13">
    <cfRule type="cellIs" dxfId="49012" priority="517" stopIfTrue="1" operator="lessThan">
      <formula>0</formula>
    </cfRule>
    <cfRule type="cellIs" dxfId="49011" priority="518" stopIfTrue="1" operator="greaterThan">
      <formula>0</formula>
    </cfRule>
  </conditionalFormatting>
  <conditionalFormatting sqref="P13">
    <cfRule type="cellIs" dxfId="49010" priority="515" stopIfTrue="1" operator="lessThan">
      <formula>0</formula>
    </cfRule>
    <cfRule type="cellIs" dxfId="49009" priority="516" stopIfTrue="1" operator="greaterThan">
      <formula>0</formula>
    </cfRule>
  </conditionalFormatting>
  <conditionalFormatting sqref="P13">
    <cfRule type="cellIs" dxfId="49008" priority="513" stopIfTrue="1" operator="lessThan">
      <formula>0</formula>
    </cfRule>
    <cfRule type="cellIs" dxfId="49007" priority="514" stopIfTrue="1" operator="greaterThan">
      <formula>0</formula>
    </cfRule>
  </conditionalFormatting>
  <conditionalFormatting sqref="P13">
    <cfRule type="cellIs" dxfId="49006" priority="511" stopIfTrue="1" operator="lessThan">
      <formula>0</formula>
    </cfRule>
    <cfRule type="cellIs" dxfId="49005" priority="512" stopIfTrue="1" operator="greaterThan">
      <formula>0</formula>
    </cfRule>
  </conditionalFormatting>
  <conditionalFormatting sqref="P13">
    <cfRule type="cellIs" dxfId="49004" priority="509" stopIfTrue="1" operator="lessThan">
      <formula>0</formula>
    </cfRule>
    <cfRule type="cellIs" dxfId="49003" priority="510" stopIfTrue="1" operator="greaterThan">
      <formula>0</formula>
    </cfRule>
  </conditionalFormatting>
  <conditionalFormatting sqref="P13">
    <cfRule type="cellIs" dxfId="49002" priority="507" stopIfTrue="1" operator="lessThan">
      <formula>0</formula>
    </cfRule>
    <cfRule type="cellIs" dxfId="49001" priority="508" stopIfTrue="1" operator="greaterThan">
      <formula>0</formula>
    </cfRule>
  </conditionalFormatting>
  <conditionalFormatting sqref="P13">
    <cfRule type="cellIs" dxfId="49000" priority="505" stopIfTrue="1" operator="lessThan">
      <formula>0</formula>
    </cfRule>
    <cfRule type="cellIs" dxfId="48999" priority="506" stopIfTrue="1" operator="greaterThan">
      <formula>0</formula>
    </cfRule>
  </conditionalFormatting>
  <conditionalFormatting sqref="P13">
    <cfRule type="cellIs" dxfId="48998" priority="503" stopIfTrue="1" operator="lessThan">
      <formula>0</formula>
    </cfRule>
    <cfRule type="cellIs" dxfId="48997" priority="504" stopIfTrue="1" operator="greaterThan">
      <formula>0</formula>
    </cfRule>
  </conditionalFormatting>
  <conditionalFormatting sqref="P13">
    <cfRule type="cellIs" dxfId="48996" priority="501" stopIfTrue="1" operator="lessThan">
      <formula>0</formula>
    </cfRule>
    <cfRule type="cellIs" dxfId="48995" priority="502" stopIfTrue="1" operator="greaterThan">
      <formula>0</formula>
    </cfRule>
  </conditionalFormatting>
  <conditionalFormatting sqref="P13">
    <cfRule type="cellIs" dxfId="48994" priority="499" stopIfTrue="1" operator="lessThan">
      <formula>0</formula>
    </cfRule>
    <cfRule type="cellIs" dxfId="48993" priority="500" stopIfTrue="1" operator="greaterThan">
      <formula>0</formula>
    </cfRule>
  </conditionalFormatting>
  <conditionalFormatting sqref="P13">
    <cfRule type="cellIs" dxfId="48992" priority="497" stopIfTrue="1" operator="lessThan">
      <formula>0</formula>
    </cfRule>
    <cfRule type="cellIs" dxfId="48991" priority="498" stopIfTrue="1" operator="greaterThan">
      <formula>0</formula>
    </cfRule>
  </conditionalFormatting>
  <conditionalFormatting sqref="P13">
    <cfRule type="cellIs" dxfId="48990" priority="495" stopIfTrue="1" operator="lessThan">
      <formula>0</formula>
    </cfRule>
    <cfRule type="cellIs" dxfId="48989" priority="496" stopIfTrue="1" operator="greaterThan">
      <formula>0</formula>
    </cfRule>
  </conditionalFormatting>
  <conditionalFormatting sqref="P13">
    <cfRule type="cellIs" dxfId="48988" priority="493" stopIfTrue="1" operator="lessThan">
      <formula>0</formula>
    </cfRule>
    <cfRule type="cellIs" dxfId="48987" priority="494" stopIfTrue="1" operator="greaterThan">
      <formula>0</formula>
    </cfRule>
  </conditionalFormatting>
  <conditionalFormatting sqref="P13">
    <cfRule type="cellIs" dxfId="48986" priority="491" stopIfTrue="1" operator="lessThan">
      <formula>0</formula>
    </cfRule>
    <cfRule type="cellIs" dxfId="48985" priority="492" stopIfTrue="1" operator="greaterThan">
      <formula>0</formula>
    </cfRule>
  </conditionalFormatting>
  <conditionalFormatting sqref="P13">
    <cfRule type="cellIs" dxfId="48984" priority="489" stopIfTrue="1" operator="lessThan">
      <formula>0</formula>
    </cfRule>
    <cfRule type="cellIs" dxfId="48983" priority="490" stopIfTrue="1" operator="greaterThan">
      <formula>0</formula>
    </cfRule>
  </conditionalFormatting>
  <conditionalFormatting sqref="P13">
    <cfRule type="cellIs" dxfId="48982" priority="487" stopIfTrue="1" operator="lessThan">
      <formula>0</formula>
    </cfRule>
    <cfRule type="cellIs" dxfId="48981" priority="488" stopIfTrue="1" operator="greaterThan">
      <formula>0</formula>
    </cfRule>
  </conditionalFormatting>
  <conditionalFormatting sqref="P13">
    <cfRule type="cellIs" dxfId="48980" priority="485" stopIfTrue="1" operator="lessThan">
      <formula>0</formula>
    </cfRule>
    <cfRule type="cellIs" dxfId="48979" priority="486" stopIfTrue="1" operator="greaterThan">
      <formula>0</formula>
    </cfRule>
  </conditionalFormatting>
  <conditionalFormatting sqref="P13">
    <cfRule type="cellIs" dxfId="48978" priority="483" stopIfTrue="1" operator="lessThan">
      <formula>0</formula>
    </cfRule>
    <cfRule type="cellIs" dxfId="48977" priority="484" stopIfTrue="1" operator="greaterThan">
      <formula>0</formula>
    </cfRule>
  </conditionalFormatting>
  <conditionalFormatting sqref="P15">
    <cfRule type="cellIs" dxfId="48976" priority="481" stopIfTrue="1" operator="lessThan">
      <formula>0</formula>
    </cfRule>
    <cfRule type="cellIs" dxfId="48975" priority="482" stopIfTrue="1" operator="greaterThan">
      <formula>0</formula>
    </cfRule>
  </conditionalFormatting>
  <conditionalFormatting sqref="P15">
    <cfRule type="cellIs" dxfId="48974" priority="479" stopIfTrue="1" operator="lessThan">
      <formula>0</formula>
    </cfRule>
    <cfRule type="cellIs" dxfId="48973" priority="480" stopIfTrue="1" operator="greaterThan">
      <formula>0</formula>
    </cfRule>
  </conditionalFormatting>
  <conditionalFormatting sqref="P15">
    <cfRule type="cellIs" dxfId="48972" priority="477" stopIfTrue="1" operator="lessThan">
      <formula>0</formula>
    </cfRule>
    <cfRule type="cellIs" dxfId="48971" priority="478" stopIfTrue="1" operator="greaterThan">
      <formula>0</formula>
    </cfRule>
  </conditionalFormatting>
  <conditionalFormatting sqref="P15">
    <cfRule type="cellIs" dxfId="48970" priority="475" stopIfTrue="1" operator="lessThan">
      <formula>0</formula>
    </cfRule>
    <cfRule type="cellIs" dxfId="48969" priority="476" stopIfTrue="1" operator="greaterThan">
      <formula>0</formula>
    </cfRule>
  </conditionalFormatting>
  <conditionalFormatting sqref="P15">
    <cfRule type="cellIs" dxfId="48968" priority="473" stopIfTrue="1" operator="lessThan">
      <formula>0</formula>
    </cfRule>
    <cfRule type="cellIs" dxfId="48967" priority="474" stopIfTrue="1" operator="greaterThan">
      <formula>0</formula>
    </cfRule>
  </conditionalFormatting>
  <conditionalFormatting sqref="P15">
    <cfRule type="cellIs" dxfId="48966" priority="471" stopIfTrue="1" operator="lessThan">
      <formula>0</formula>
    </cfRule>
    <cfRule type="cellIs" dxfId="48965" priority="472" stopIfTrue="1" operator="greaterThan">
      <formula>0</formula>
    </cfRule>
  </conditionalFormatting>
  <conditionalFormatting sqref="P15">
    <cfRule type="cellIs" dxfId="48964" priority="469" stopIfTrue="1" operator="lessThan">
      <formula>0</formula>
    </cfRule>
    <cfRule type="cellIs" dxfId="48963" priority="470" stopIfTrue="1" operator="greaterThan">
      <formula>0</formula>
    </cfRule>
  </conditionalFormatting>
  <conditionalFormatting sqref="P15">
    <cfRule type="cellIs" dxfId="48962" priority="467" stopIfTrue="1" operator="lessThan">
      <formula>0</formula>
    </cfRule>
    <cfRule type="cellIs" dxfId="48961" priority="468" stopIfTrue="1" operator="greaterThan">
      <formula>0</formula>
    </cfRule>
  </conditionalFormatting>
  <conditionalFormatting sqref="P15">
    <cfRule type="cellIs" dxfId="48960" priority="465" stopIfTrue="1" operator="lessThan">
      <formula>0</formula>
    </cfRule>
    <cfRule type="cellIs" dxfId="48959" priority="466" stopIfTrue="1" operator="greaterThan">
      <formula>0</formula>
    </cfRule>
  </conditionalFormatting>
  <conditionalFormatting sqref="P15">
    <cfRule type="cellIs" dxfId="48958" priority="463" stopIfTrue="1" operator="lessThan">
      <formula>0</formula>
    </cfRule>
    <cfRule type="cellIs" dxfId="48957" priority="464" stopIfTrue="1" operator="greaterThan">
      <formula>0</formula>
    </cfRule>
  </conditionalFormatting>
  <conditionalFormatting sqref="P15">
    <cfRule type="cellIs" dxfId="48956" priority="461" stopIfTrue="1" operator="lessThan">
      <formula>0</formula>
    </cfRule>
    <cfRule type="cellIs" dxfId="48955" priority="462" stopIfTrue="1" operator="greaterThan">
      <formula>0</formula>
    </cfRule>
  </conditionalFormatting>
  <conditionalFormatting sqref="P15">
    <cfRule type="cellIs" dxfId="48954" priority="459" stopIfTrue="1" operator="lessThan">
      <formula>0</formula>
    </cfRule>
    <cfRule type="cellIs" dxfId="48953" priority="460" stopIfTrue="1" operator="greaterThan">
      <formula>0</formula>
    </cfRule>
  </conditionalFormatting>
  <conditionalFormatting sqref="P15">
    <cfRule type="cellIs" dxfId="48952" priority="457" stopIfTrue="1" operator="lessThan">
      <formula>0</formula>
    </cfRule>
    <cfRule type="cellIs" dxfId="48951" priority="458" stopIfTrue="1" operator="greaterThan">
      <formula>0</formula>
    </cfRule>
  </conditionalFormatting>
  <conditionalFormatting sqref="P15">
    <cfRule type="cellIs" dxfId="48950" priority="455" stopIfTrue="1" operator="lessThan">
      <formula>0</formula>
    </cfRule>
    <cfRule type="cellIs" dxfId="48949" priority="456" stopIfTrue="1" operator="greaterThan">
      <formula>0</formula>
    </cfRule>
  </conditionalFormatting>
  <conditionalFormatting sqref="P15">
    <cfRule type="cellIs" dxfId="48948" priority="453" stopIfTrue="1" operator="lessThan">
      <formula>0</formula>
    </cfRule>
    <cfRule type="cellIs" dxfId="48947" priority="454" stopIfTrue="1" operator="greaterThan">
      <formula>0</formula>
    </cfRule>
  </conditionalFormatting>
  <conditionalFormatting sqref="P15">
    <cfRule type="cellIs" dxfId="48946" priority="451" stopIfTrue="1" operator="lessThan">
      <formula>0</formula>
    </cfRule>
    <cfRule type="cellIs" dxfId="48945" priority="452" stopIfTrue="1" operator="greaterThan">
      <formula>0</formula>
    </cfRule>
  </conditionalFormatting>
  <conditionalFormatting sqref="P15">
    <cfRule type="cellIs" dxfId="48944" priority="449" stopIfTrue="1" operator="lessThan">
      <formula>0</formula>
    </cfRule>
    <cfRule type="cellIs" dxfId="48943" priority="450" stopIfTrue="1" operator="greaterThan">
      <formula>0</formula>
    </cfRule>
  </conditionalFormatting>
  <conditionalFormatting sqref="P15">
    <cfRule type="cellIs" dxfId="48942" priority="447" stopIfTrue="1" operator="lessThan">
      <formula>0</formula>
    </cfRule>
    <cfRule type="cellIs" dxfId="48941" priority="448" stopIfTrue="1" operator="greaterThan">
      <formula>0</formula>
    </cfRule>
  </conditionalFormatting>
  <conditionalFormatting sqref="P15">
    <cfRule type="cellIs" dxfId="48940" priority="445" stopIfTrue="1" operator="lessThan">
      <formula>0</formula>
    </cfRule>
    <cfRule type="cellIs" dxfId="48939" priority="446" stopIfTrue="1" operator="greaterThan">
      <formula>0</formula>
    </cfRule>
  </conditionalFormatting>
  <conditionalFormatting sqref="P15">
    <cfRule type="cellIs" dxfId="48938" priority="443" stopIfTrue="1" operator="lessThan">
      <formula>0</formula>
    </cfRule>
    <cfRule type="cellIs" dxfId="48937" priority="444" stopIfTrue="1" operator="greaterThan">
      <formula>0</formula>
    </cfRule>
  </conditionalFormatting>
  <conditionalFormatting sqref="P17">
    <cfRule type="cellIs" dxfId="48936" priority="441" stopIfTrue="1" operator="lessThan">
      <formula>0</formula>
    </cfRule>
    <cfRule type="cellIs" dxfId="48935" priority="442" stopIfTrue="1" operator="greaterThan">
      <formula>0</formula>
    </cfRule>
  </conditionalFormatting>
  <conditionalFormatting sqref="P17">
    <cfRule type="cellIs" dxfId="48934" priority="439" stopIfTrue="1" operator="lessThan">
      <formula>0</formula>
    </cfRule>
    <cfRule type="cellIs" dxfId="48933" priority="440" stopIfTrue="1" operator="greaterThan">
      <formula>0</formula>
    </cfRule>
  </conditionalFormatting>
  <conditionalFormatting sqref="P17">
    <cfRule type="cellIs" dxfId="48932" priority="437" stopIfTrue="1" operator="lessThan">
      <formula>0</formula>
    </cfRule>
    <cfRule type="cellIs" dxfId="48931" priority="438" stopIfTrue="1" operator="greaterThan">
      <formula>0</formula>
    </cfRule>
  </conditionalFormatting>
  <conditionalFormatting sqref="P17">
    <cfRule type="cellIs" dxfId="48930" priority="435" stopIfTrue="1" operator="lessThan">
      <formula>0</formula>
    </cfRule>
    <cfRule type="cellIs" dxfId="48929" priority="436" stopIfTrue="1" operator="greaterThan">
      <formula>0</formula>
    </cfRule>
  </conditionalFormatting>
  <conditionalFormatting sqref="P17">
    <cfRule type="cellIs" dxfId="48928" priority="433" stopIfTrue="1" operator="lessThan">
      <formula>0</formula>
    </cfRule>
    <cfRule type="cellIs" dxfId="48927" priority="434" stopIfTrue="1" operator="greaterThan">
      <formula>0</formula>
    </cfRule>
  </conditionalFormatting>
  <conditionalFormatting sqref="P17">
    <cfRule type="cellIs" dxfId="48926" priority="431" stopIfTrue="1" operator="lessThan">
      <formula>0</formula>
    </cfRule>
    <cfRule type="cellIs" dxfId="48925" priority="432" stopIfTrue="1" operator="greaterThan">
      <formula>0</formula>
    </cfRule>
  </conditionalFormatting>
  <conditionalFormatting sqref="P17">
    <cfRule type="cellIs" dxfId="48924" priority="429" stopIfTrue="1" operator="lessThan">
      <formula>0</formula>
    </cfRule>
    <cfRule type="cellIs" dxfId="48923" priority="430" stopIfTrue="1" operator="greaterThan">
      <formula>0</formula>
    </cfRule>
  </conditionalFormatting>
  <conditionalFormatting sqref="P17">
    <cfRule type="cellIs" dxfId="48922" priority="427" stopIfTrue="1" operator="lessThan">
      <formula>0</formula>
    </cfRule>
    <cfRule type="cellIs" dxfId="48921" priority="428" stopIfTrue="1" operator="greaterThan">
      <formula>0</formula>
    </cfRule>
  </conditionalFormatting>
  <conditionalFormatting sqref="P17">
    <cfRule type="cellIs" dxfId="48920" priority="425" stopIfTrue="1" operator="lessThan">
      <formula>0</formula>
    </cfRule>
    <cfRule type="cellIs" dxfId="48919" priority="426" stopIfTrue="1" operator="greaterThan">
      <formula>0</formula>
    </cfRule>
  </conditionalFormatting>
  <conditionalFormatting sqref="P17">
    <cfRule type="cellIs" dxfId="48918" priority="423" stopIfTrue="1" operator="lessThan">
      <formula>0</formula>
    </cfRule>
    <cfRule type="cellIs" dxfId="48917" priority="424" stopIfTrue="1" operator="greaterThan">
      <formula>0</formula>
    </cfRule>
  </conditionalFormatting>
  <conditionalFormatting sqref="P17">
    <cfRule type="cellIs" dxfId="48916" priority="421" stopIfTrue="1" operator="lessThan">
      <formula>0</formula>
    </cfRule>
    <cfRule type="cellIs" dxfId="48915" priority="422" stopIfTrue="1" operator="greaterThan">
      <formula>0</formula>
    </cfRule>
  </conditionalFormatting>
  <conditionalFormatting sqref="P17">
    <cfRule type="cellIs" dxfId="48914" priority="419" stopIfTrue="1" operator="lessThan">
      <formula>0</formula>
    </cfRule>
    <cfRule type="cellIs" dxfId="48913" priority="420" stopIfTrue="1" operator="greaterThan">
      <formula>0</formula>
    </cfRule>
  </conditionalFormatting>
  <conditionalFormatting sqref="P17">
    <cfRule type="cellIs" dxfId="48912" priority="417" stopIfTrue="1" operator="lessThan">
      <formula>0</formula>
    </cfRule>
    <cfRule type="cellIs" dxfId="48911" priority="418" stopIfTrue="1" operator="greaterThan">
      <formula>0</formula>
    </cfRule>
  </conditionalFormatting>
  <conditionalFormatting sqref="P17">
    <cfRule type="cellIs" dxfId="48910" priority="415" stopIfTrue="1" operator="lessThan">
      <formula>0</formula>
    </cfRule>
    <cfRule type="cellIs" dxfId="48909" priority="416" stopIfTrue="1" operator="greaterThan">
      <formula>0</formula>
    </cfRule>
  </conditionalFormatting>
  <conditionalFormatting sqref="P17">
    <cfRule type="cellIs" dxfId="48908" priority="413" stopIfTrue="1" operator="lessThan">
      <formula>0</formula>
    </cfRule>
    <cfRule type="cellIs" dxfId="48907" priority="414" stopIfTrue="1" operator="greaterThan">
      <formula>0</formula>
    </cfRule>
  </conditionalFormatting>
  <conditionalFormatting sqref="P17">
    <cfRule type="cellIs" dxfId="48906" priority="411" stopIfTrue="1" operator="lessThan">
      <formula>0</formula>
    </cfRule>
    <cfRule type="cellIs" dxfId="48905" priority="412" stopIfTrue="1" operator="greaterThan">
      <formula>0</formula>
    </cfRule>
  </conditionalFormatting>
  <conditionalFormatting sqref="P17">
    <cfRule type="cellIs" dxfId="48904" priority="409" stopIfTrue="1" operator="lessThan">
      <formula>0</formula>
    </cfRule>
    <cfRule type="cellIs" dxfId="48903" priority="410" stopIfTrue="1" operator="greaterThan">
      <formula>0</formula>
    </cfRule>
  </conditionalFormatting>
  <conditionalFormatting sqref="P17">
    <cfRule type="cellIs" dxfId="48902" priority="407" stopIfTrue="1" operator="lessThan">
      <formula>0</formula>
    </cfRule>
    <cfRule type="cellIs" dxfId="48901" priority="408" stopIfTrue="1" operator="greaterThan">
      <formula>0</formula>
    </cfRule>
  </conditionalFormatting>
  <conditionalFormatting sqref="P17">
    <cfRule type="cellIs" dxfId="48900" priority="405" stopIfTrue="1" operator="lessThan">
      <formula>0</formula>
    </cfRule>
    <cfRule type="cellIs" dxfId="48899" priority="406" stopIfTrue="1" operator="greaterThan">
      <formula>0</formula>
    </cfRule>
  </conditionalFormatting>
  <conditionalFormatting sqref="P17">
    <cfRule type="cellIs" dxfId="48898" priority="403" stopIfTrue="1" operator="lessThan">
      <formula>0</formula>
    </cfRule>
    <cfRule type="cellIs" dxfId="48897" priority="404" stopIfTrue="1" operator="greaterThan">
      <formula>0</formula>
    </cfRule>
  </conditionalFormatting>
  <conditionalFormatting sqref="Q9">
    <cfRule type="cellIs" dxfId="48896" priority="401" stopIfTrue="1" operator="lessThan">
      <formula>0</formula>
    </cfRule>
    <cfRule type="cellIs" dxfId="48895" priority="402" stopIfTrue="1" operator="greaterThan">
      <formula>0</formula>
    </cfRule>
  </conditionalFormatting>
  <conditionalFormatting sqref="Q9">
    <cfRule type="cellIs" dxfId="48894" priority="399" stopIfTrue="1" operator="lessThan">
      <formula>0</formula>
    </cfRule>
    <cfRule type="cellIs" dxfId="48893" priority="400" stopIfTrue="1" operator="greaterThan">
      <formula>0</formula>
    </cfRule>
  </conditionalFormatting>
  <conditionalFormatting sqref="Q9">
    <cfRule type="cellIs" dxfId="48892" priority="397" stopIfTrue="1" operator="lessThan">
      <formula>0</formula>
    </cfRule>
    <cfRule type="cellIs" dxfId="48891" priority="398" stopIfTrue="1" operator="greaterThan">
      <formula>0</formula>
    </cfRule>
  </conditionalFormatting>
  <conditionalFormatting sqref="Q9">
    <cfRule type="cellIs" dxfId="48890" priority="395" stopIfTrue="1" operator="lessThan">
      <formula>0</formula>
    </cfRule>
    <cfRule type="cellIs" dxfId="48889" priority="396" stopIfTrue="1" operator="greaterThan">
      <formula>0</formula>
    </cfRule>
  </conditionalFormatting>
  <conditionalFormatting sqref="Q9">
    <cfRule type="cellIs" dxfId="48888" priority="393" stopIfTrue="1" operator="lessThan">
      <formula>0</formula>
    </cfRule>
    <cfRule type="cellIs" dxfId="48887" priority="394" stopIfTrue="1" operator="greaterThan">
      <formula>0</formula>
    </cfRule>
  </conditionalFormatting>
  <conditionalFormatting sqref="Q9">
    <cfRule type="cellIs" dxfId="48886" priority="391" stopIfTrue="1" operator="lessThan">
      <formula>0</formula>
    </cfRule>
    <cfRule type="cellIs" dxfId="48885" priority="392" stopIfTrue="1" operator="greaterThan">
      <formula>0</formula>
    </cfRule>
  </conditionalFormatting>
  <conditionalFormatting sqref="Q9">
    <cfRule type="cellIs" dxfId="48884" priority="389" stopIfTrue="1" operator="lessThan">
      <formula>0</formula>
    </cfRule>
    <cfRule type="cellIs" dxfId="48883" priority="390" stopIfTrue="1" operator="greaterThan">
      <formula>0</formula>
    </cfRule>
  </conditionalFormatting>
  <conditionalFormatting sqref="Q9">
    <cfRule type="cellIs" dxfId="48882" priority="387" stopIfTrue="1" operator="lessThan">
      <formula>0</formula>
    </cfRule>
    <cfRule type="cellIs" dxfId="48881" priority="388" stopIfTrue="1" operator="greaterThan">
      <formula>0</formula>
    </cfRule>
  </conditionalFormatting>
  <conditionalFormatting sqref="Q9">
    <cfRule type="cellIs" dxfId="48880" priority="385" stopIfTrue="1" operator="lessThan">
      <formula>0</formula>
    </cfRule>
    <cfRule type="cellIs" dxfId="48879" priority="386" stopIfTrue="1" operator="greaterThan">
      <formula>0</formula>
    </cfRule>
  </conditionalFormatting>
  <conditionalFormatting sqref="Q9">
    <cfRule type="cellIs" dxfId="48878" priority="383" stopIfTrue="1" operator="lessThan">
      <formula>0</formula>
    </cfRule>
    <cfRule type="cellIs" dxfId="48877" priority="384" stopIfTrue="1" operator="greaterThan">
      <formula>0</formula>
    </cfRule>
  </conditionalFormatting>
  <conditionalFormatting sqref="Q9">
    <cfRule type="cellIs" dxfId="48876" priority="381" stopIfTrue="1" operator="lessThan">
      <formula>0</formula>
    </cfRule>
    <cfRule type="cellIs" dxfId="48875" priority="382" stopIfTrue="1" operator="greaterThan">
      <formula>0</formula>
    </cfRule>
  </conditionalFormatting>
  <conditionalFormatting sqref="Q9">
    <cfRule type="cellIs" dxfId="48874" priority="379" stopIfTrue="1" operator="lessThan">
      <formula>0</formula>
    </cfRule>
    <cfRule type="cellIs" dxfId="48873" priority="380" stopIfTrue="1" operator="greaterThan">
      <formula>0</formula>
    </cfRule>
  </conditionalFormatting>
  <conditionalFormatting sqref="Q9">
    <cfRule type="cellIs" dxfId="48872" priority="377" stopIfTrue="1" operator="lessThan">
      <formula>0</formula>
    </cfRule>
    <cfRule type="cellIs" dxfId="48871" priority="378" stopIfTrue="1" operator="greaterThan">
      <formula>0</formula>
    </cfRule>
  </conditionalFormatting>
  <conditionalFormatting sqref="Q9">
    <cfRule type="cellIs" dxfId="48870" priority="375" stopIfTrue="1" operator="lessThan">
      <formula>0</formula>
    </cfRule>
    <cfRule type="cellIs" dxfId="48869" priority="376" stopIfTrue="1" operator="greaterThan">
      <formula>0</formula>
    </cfRule>
  </conditionalFormatting>
  <conditionalFormatting sqref="Q9">
    <cfRule type="cellIs" dxfId="48868" priority="373" stopIfTrue="1" operator="lessThan">
      <formula>0</formula>
    </cfRule>
    <cfRule type="cellIs" dxfId="48867" priority="374" stopIfTrue="1" operator="greaterThan">
      <formula>0</formula>
    </cfRule>
  </conditionalFormatting>
  <conditionalFormatting sqref="Q9">
    <cfRule type="cellIs" dxfId="48866" priority="371" stopIfTrue="1" operator="lessThan">
      <formula>0</formula>
    </cfRule>
    <cfRule type="cellIs" dxfId="48865" priority="372" stopIfTrue="1" operator="greaterThan">
      <formula>0</formula>
    </cfRule>
  </conditionalFormatting>
  <conditionalFormatting sqref="Q9">
    <cfRule type="cellIs" dxfId="48864" priority="369" stopIfTrue="1" operator="lessThan">
      <formula>0</formula>
    </cfRule>
    <cfRule type="cellIs" dxfId="48863" priority="370" stopIfTrue="1" operator="greaterThan">
      <formula>0</formula>
    </cfRule>
  </conditionalFormatting>
  <conditionalFormatting sqref="Q9">
    <cfRule type="cellIs" dxfId="48862" priority="367" stopIfTrue="1" operator="lessThan">
      <formula>0</formula>
    </cfRule>
    <cfRule type="cellIs" dxfId="48861" priority="368" stopIfTrue="1" operator="greaterThan">
      <formula>0</formula>
    </cfRule>
  </conditionalFormatting>
  <conditionalFormatting sqref="Q9">
    <cfRule type="cellIs" dxfId="48860" priority="365" stopIfTrue="1" operator="lessThan">
      <formula>0</formula>
    </cfRule>
    <cfRule type="cellIs" dxfId="48859" priority="366" stopIfTrue="1" operator="greaterThan">
      <formula>0</formula>
    </cfRule>
  </conditionalFormatting>
  <conditionalFormatting sqref="Q9">
    <cfRule type="cellIs" dxfId="48858" priority="363" stopIfTrue="1" operator="lessThan">
      <formula>0</formula>
    </cfRule>
    <cfRule type="cellIs" dxfId="48857" priority="364" stopIfTrue="1" operator="greaterThan">
      <formula>0</formula>
    </cfRule>
  </conditionalFormatting>
  <conditionalFormatting sqref="Q11">
    <cfRule type="cellIs" dxfId="48856" priority="361" stopIfTrue="1" operator="lessThan">
      <formula>0</formula>
    </cfRule>
    <cfRule type="cellIs" dxfId="48855" priority="362" stopIfTrue="1" operator="greaterThan">
      <formula>0</formula>
    </cfRule>
  </conditionalFormatting>
  <conditionalFormatting sqref="Q11">
    <cfRule type="cellIs" dxfId="48854" priority="359" stopIfTrue="1" operator="lessThan">
      <formula>0</formula>
    </cfRule>
    <cfRule type="cellIs" dxfId="48853" priority="360" stopIfTrue="1" operator="greaterThan">
      <formula>0</formula>
    </cfRule>
  </conditionalFormatting>
  <conditionalFormatting sqref="Q11">
    <cfRule type="cellIs" dxfId="48852" priority="357" stopIfTrue="1" operator="lessThan">
      <formula>0</formula>
    </cfRule>
    <cfRule type="cellIs" dxfId="48851" priority="358" stopIfTrue="1" operator="greaterThan">
      <formula>0</formula>
    </cfRule>
  </conditionalFormatting>
  <conditionalFormatting sqref="Q11">
    <cfRule type="cellIs" dxfId="48850" priority="355" stopIfTrue="1" operator="lessThan">
      <formula>0</formula>
    </cfRule>
    <cfRule type="cellIs" dxfId="48849" priority="356" stopIfTrue="1" operator="greaterThan">
      <formula>0</formula>
    </cfRule>
  </conditionalFormatting>
  <conditionalFormatting sqref="Q11">
    <cfRule type="cellIs" dxfId="48848" priority="353" stopIfTrue="1" operator="lessThan">
      <formula>0</formula>
    </cfRule>
    <cfRule type="cellIs" dxfId="48847" priority="354" stopIfTrue="1" operator="greaterThan">
      <formula>0</formula>
    </cfRule>
  </conditionalFormatting>
  <conditionalFormatting sqref="Q11">
    <cfRule type="cellIs" dxfId="48846" priority="351" stopIfTrue="1" operator="lessThan">
      <formula>0</formula>
    </cfRule>
    <cfRule type="cellIs" dxfId="48845" priority="352" stopIfTrue="1" operator="greaterThan">
      <formula>0</formula>
    </cfRule>
  </conditionalFormatting>
  <conditionalFormatting sqref="Q11">
    <cfRule type="cellIs" dxfId="48844" priority="349" stopIfTrue="1" operator="lessThan">
      <formula>0</formula>
    </cfRule>
    <cfRule type="cellIs" dxfId="48843" priority="350" stopIfTrue="1" operator="greaterThan">
      <formula>0</formula>
    </cfRule>
  </conditionalFormatting>
  <conditionalFormatting sqref="Q11">
    <cfRule type="cellIs" dxfId="48842" priority="347" stopIfTrue="1" operator="lessThan">
      <formula>0</formula>
    </cfRule>
    <cfRule type="cellIs" dxfId="48841" priority="348" stopIfTrue="1" operator="greaterThan">
      <formula>0</formula>
    </cfRule>
  </conditionalFormatting>
  <conditionalFormatting sqref="Q11">
    <cfRule type="cellIs" dxfId="48840" priority="345" stopIfTrue="1" operator="lessThan">
      <formula>0</formula>
    </cfRule>
    <cfRule type="cellIs" dxfId="48839" priority="346" stopIfTrue="1" operator="greaterThan">
      <formula>0</formula>
    </cfRule>
  </conditionalFormatting>
  <conditionalFormatting sqref="Q11">
    <cfRule type="cellIs" dxfId="48838" priority="343" stopIfTrue="1" operator="lessThan">
      <formula>0</formula>
    </cfRule>
    <cfRule type="cellIs" dxfId="48837" priority="344" stopIfTrue="1" operator="greaterThan">
      <formula>0</formula>
    </cfRule>
  </conditionalFormatting>
  <conditionalFormatting sqref="Q11">
    <cfRule type="cellIs" dxfId="48836" priority="341" stopIfTrue="1" operator="lessThan">
      <formula>0</formula>
    </cfRule>
    <cfRule type="cellIs" dxfId="48835" priority="342" stopIfTrue="1" operator="greaterThan">
      <formula>0</formula>
    </cfRule>
  </conditionalFormatting>
  <conditionalFormatting sqref="Q11">
    <cfRule type="cellIs" dxfId="48834" priority="339" stopIfTrue="1" operator="lessThan">
      <formula>0</formula>
    </cfRule>
    <cfRule type="cellIs" dxfId="48833" priority="340" stopIfTrue="1" operator="greaterThan">
      <formula>0</formula>
    </cfRule>
  </conditionalFormatting>
  <conditionalFormatting sqref="Q11">
    <cfRule type="cellIs" dxfId="48832" priority="337" stopIfTrue="1" operator="lessThan">
      <formula>0</formula>
    </cfRule>
    <cfRule type="cellIs" dxfId="48831" priority="338" stopIfTrue="1" operator="greaterThan">
      <formula>0</formula>
    </cfRule>
  </conditionalFormatting>
  <conditionalFormatting sqref="Q11">
    <cfRule type="cellIs" dxfId="48830" priority="335" stopIfTrue="1" operator="lessThan">
      <formula>0</formula>
    </cfRule>
    <cfRule type="cellIs" dxfId="48829" priority="336" stopIfTrue="1" operator="greaterThan">
      <formula>0</formula>
    </cfRule>
  </conditionalFormatting>
  <conditionalFormatting sqref="Q11">
    <cfRule type="cellIs" dxfId="48828" priority="333" stopIfTrue="1" operator="lessThan">
      <formula>0</formula>
    </cfRule>
    <cfRule type="cellIs" dxfId="48827" priority="334" stopIfTrue="1" operator="greaterThan">
      <formula>0</formula>
    </cfRule>
  </conditionalFormatting>
  <conditionalFormatting sqref="Q11">
    <cfRule type="cellIs" dxfId="48826" priority="331" stopIfTrue="1" operator="lessThan">
      <formula>0</formula>
    </cfRule>
    <cfRule type="cellIs" dxfId="48825" priority="332" stopIfTrue="1" operator="greaterThan">
      <formula>0</formula>
    </cfRule>
  </conditionalFormatting>
  <conditionalFormatting sqref="Q11">
    <cfRule type="cellIs" dxfId="48824" priority="329" stopIfTrue="1" operator="lessThan">
      <formula>0</formula>
    </cfRule>
    <cfRule type="cellIs" dxfId="48823" priority="330" stopIfTrue="1" operator="greaterThan">
      <formula>0</formula>
    </cfRule>
  </conditionalFormatting>
  <conditionalFormatting sqref="Q11">
    <cfRule type="cellIs" dxfId="48822" priority="327" stopIfTrue="1" operator="lessThan">
      <formula>0</formula>
    </cfRule>
    <cfRule type="cellIs" dxfId="48821" priority="328" stopIfTrue="1" operator="greaterThan">
      <formula>0</formula>
    </cfRule>
  </conditionalFormatting>
  <conditionalFormatting sqref="Q11">
    <cfRule type="cellIs" dxfId="48820" priority="325" stopIfTrue="1" operator="lessThan">
      <formula>0</formula>
    </cfRule>
    <cfRule type="cellIs" dxfId="48819" priority="326" stopIfTrue="1" operator="greaterThan">
      <formula>0</formula>
    </cfRule>
  </conditionalFormatting>
  <conditionalFormatting sqref="Q11">
    <cfRule type="cellIs" dxfId="48818" priority="323" stopIfTrue="1" operator="lessThan">
      <formula>0</formula>
    </cfRule>
    <cfRule type="cellIs" dxfId="48817" priority="324" stopIfTrue="1" operator="greaterThan">
      <formula>0</formula>
    </cfRule>
  </conditionalFormatting>
  <conditionalFormatting sqref="Q13">
    <cfRule type="cellIs" dxfId="48816" priority="321" stopIfTrue="1" operator="lessThan">
      <formula>0</formula>
    </cfRule>
    <cfRule type="cellIs" dxfId="48815" priority="322" stopIfTrue="1" operator="greaterThan">
      <formula>0</formula>
    </cfRule>
  </conditionalFormatting>
  <conditionalFormatting sqref="Q13">
    <cfRule type="cellIs" dxfId="48814" priority="319" stopIfTrue="1" operator="lessThan">
      <formula>0</formula>
    </cfRule>
    <cfRule type="cellIs" dxfId="48813" priority="320" stopIfTrue="1" operator="greaterThan">
      <formula>0</formula>
    </cfRule>
  </conditionalFormatting>
  <conditionalFormatting sqref="Q13">
    <cfRule type="cellIs" dxfId="48812" priority="317" stopIfTrue="1" operator="lessThan">
      <formula>0</formula>
    </cfRule>
    <cfRule type="cellIs" dxfId="48811" priority="318" stopIfTrue="1" operator="greaterThan">
      <formula>0</formula>
    </cfRule>
  </conditionalFormatting>
  <conditionalFormatting sqref="Q13">
    <cfRule type="cellIs" dxfId="48810" priority="315" stopIfTrue="1" operator="lessThan">
      <formula>0</formula>
    </cfRule>
    <cfRule type="cellIs" dxfId="48809" priority="316" stopIfTrue="1" operator="greaterThan">
      <formula>0</formula>
    </cfRule>
  </conditionalFormatting>
  <conditionalFormatting sqref="Q13">
    <cfRule type="cellIs" dxfId="48808" priority="313" stopIfTrue="1" operator="lessThan">
      <formula>0</formula>
    </cfRule>
    <cfRule type="cellIs" dxfId="48807" priority="314" stopIfTrue="1" operator="greaterThan">
      <formula>0</formula>
    </cfRule>
  </conditionalFormatting>
  <conditionalFormatting sqref="Q13">
    <cfRule type="cellIs" dxfId="48806" priority="311" stopIfTrue="1" operator="lessThan">
      <formula>0</formula>
    </cfRule>
    <cfRule type="cellIs" dxfId="48805" priority="312" stopIfTrue="1" operator="greaterThan">
      <formula>0</formula>
    </cfRule>
  </conditionalFormatting>
  <conditionalFormatting sqref="Q13">
    <cfRule type="cellIs" dxfId="48804" priority="309" stopIfTrue="1" operator="lessThan">
      <formula>0</formula>
    </cfRule>
    <cfRule type="cellIs" dxfId="48803" priority="310" stopIfTrue="1" operator="greaterThan">
      <formula>0</formula>
    </cfRule>
  </conditionalFormatting>
  <conditionalFormatting sqref="Q13">
    <cfRule type="cellIs" dxfId="48802" priority="307" stopIfTrue="1" operator="lessThan">
      <formula>0</formula>
    </cfRule>
    <cfRule type="cellIs" dxfId="48801" priority="308" stopIfTrue="1" operator="greaterThan">
      <formula>0</formula>
    </cfRule>
  </conditionalFormatting>
  <conditionalFormatting sqref="Q13">
    <cfRule type="cellIs" dxfId="48800" priority="305" stopIfTrue="1" operator="lessThan">
      <formula>0</formula>
    </cfRule>
    <cfRule type="cellIs" dxfId="48799" priority="306" stopIfTrue="1" operator="greaterThan">
      <formula>0</formula>
    </cfRule>
  </conditionalFormatting>
  <conditionalFormatting sqref="Q13">
    <cfRule type="cellIs" dxfId="48798" priority="303" stopIfTrue="1" operator="lessThan">
      <formula>0</formula>
    </cfRule>
    <cfRule type="cellIs" dxfId="48797" priority="304" stopIfTrue="1" operator="greaterThan">
      <formula>0</formula>
    </cfRule>
  </conditionalFormatting>
  <conditionalFormatting sqref="Q13">
    <cfRule type="cellIs" dxfId="48796" priority="301" stopIfTrue="1" operator="lessThan">
      <formula>0</formula>
    </cfRule>
    <cfRule type="cellIs" dxfId="48795" priority="302" stopIfTrue="1" operator="greaterThan">
      <formula>0</formula>
    </cfRule>
  </conditionalFormatting>
  <conditionalFormatting sqref="Q13">
    <cfRule type="cellIs" dxfId="48794" priority="299" stopIfTrue="1" operator="lessThan">
      <formula>0</formula>
    </cfRule>
    <cfRule type="cellIs" dxfId="48793" priority="300" stopIfTrue="1" operator="greaterThan">
      <formula>0</formula>
    </cfRule>
  </conditionalFormatting>
  <conditionalFormatting sqref="Q13">
    <cfRule type="cellIs" dxfId="48792" priority="297" stopIfTrue="1" operator="lessThan">
      <formula>0</formula>
    </cfRule>
    <cfRule type="cellIs" dxfId="48791" priority="298" stopIfTrue="1" operator="greaterThan">
      <formula>0</formula>
    </cfRule>
  </conditionalFormatting>
  <conditionalFormatting sqref="Q13">
    <cfRule type="cellIs" dxfId="48790" priority="295" stopIfTrue="1" operator="lessThan">
      <formula>0</formula>
    </cfRule>
    <cfRule type="cellIs" dxfId="48789" priority="296" stopIfTrue="1" operator="greaterThan">
      <formula>0</formula>
    </cfRule>
  </conditionalFormatting>
  <conditionalFormatting sqref="Q13">
    <cfRule type="cellIs" dxfId="48788" priority="293" stopIfTrue="1" operator="lessThan">
      <formula>0</formula>
    </cfRule>
    <cfRule type="cellIs" dxfId="48787" priority="294" stopIfTrue="1" operator="greaterThan">
      <formula>0</formula>
    </cfRule>
  </conditionalFormatting>
  <conditionalFormatting sqref="Q13">
    <cfRule type="cellIs" dxfId="48786" priority="291" stopIfTrue="1" operator="lessThan">
      <formula>0</formula>
    </cfRule>
    <cfRule type="cellIs" dxfId="48785" priority="292" stopIfTrue="1" operator="greaterThan">
      <formula>0</formula>
    </cfRule>
  </conditionalFormatting>
  <conditionalFormatting sqref="Q13">
    <cfRule type="cellIs" dxfId="48784" priority="289" stopIfTrue="1" operator="lessThan">
      <formula>0</formula>
    </cfRule>
    <cfRule type="cellIs" dxfId="48783" priority="290" stopIfTrue="1" operator="greaterThan">
      <formula>0</formula>
    </cfRule>
  </conditionalFormatting>
  <conditionalFormatting sqref="Q13">
    <cfRule type="cellIs" dxfId="48782" priority="287" stopIfTrue="1" operator="lessThan">
      <formula>0</formula>
    </cfRule>
    <cfRule type="cellIs" dxfId="48781" priority="288" stopIfTrue="1" operator="greaterThan">
      <formula>0</formula>
    </cfRule>
  </conditionalFormatting>
  <conditionalFormatting sqref="Q13">
    <cfRule type="cellIs" dxfId="48780" priority="285" stopIfTrue="1" operator="lessThan">
      <formula>0</formula>
    </cfRule>
    <cfRule type="cellIs" dxfId="48779" priority="286" stopIfTrue="1" operator="greaterThan">
      <formula>0</formula>
    </cfRule>
  </conditionalFormatting>
  <conditionalFormatting sqref="Q13">
    <cfRule type="cellIs" dxfId="48778" priority="283" stopIfTrue="1" operator="lessThan">
      <formula>0</formula>
    </cfRule>
    <cfRule type="cellIs" dxfId="48777" priority="284" stopIfTrue="1" operator="greaterThan">
      <formula>0</formula>
    </cfRule>
  </conditionalFormatting>
  <conditionalFormatting sqref="Q15">
    <cfRule type="cellIs" dxfId="48776" priority="281" stopIfTrue="1" operator="lessThan">
      <formula>0</formula>
    </cfRule>
    <cfRule type="cellIs" dxfId="48775" priority="282" stopIfTrue="1" operator="greaterThan">
      <formula>0</formula>
    </cfRule>
  </conditionalFormatting>
  <conditionalFormatting sqref="Q15">
    <cfRule type="cellIs" dxfId="48774" priority="279" stopIfTrue="1" operator="lessThan">
      <formula>0</formula>
    </cfRule>
    <cfRule type="cellIs" dxfId="48773" priority="280" stopIfTrue="1" operator="greaterThan">
      <formula>0</formula>
    </cfRule>
  </conditionalFormatting>
  <conditionalFormatting sqref="Q15">
    <cfRule type="cellIs" dxfId="48772" priority="277" stopIfTrue="1" operator="lessThan">
      <formula>0</formula>
    </cfRule>
    <cfRule type="cellIs" dxfId="48771" priority="278" stopIfTrue="1" operator="greaterThan">
      <formula>0</formula>
    </cfRule>
  </conditionalFormatting>
  <conditionalFormatting sqref="Q15">
    <cfRule type="cellIs" dxfId="48770" priority="275" stopIfTrue="1" operator="lessThan">
      <formula>0</formula>
    </cfRule>
    <cfRule type="cellIs" dxfId="48769" priority="276" stopIfTrue="1" operator="greaterThan">
      <formula>0</formula>
    </cfRule>
  </conditionalFormatting>
  <conditionalFormatting sqref="Q15">
    <cfRule type="cellIs" dxfId="48768" priority="273" stopIfTrue="1" operator="lessThan">
      <formula>0</formula>
    </cfRule>
    <cfRule type="cellIs" dxfId="48767" priority="274" stopIfTrue="1" operator="greaterThan">
      <formula>0</formula>
    </cfRule>
  </conditionalFormatting>
  <conditionalFormatting sqref="Q15">
    <cfRule type="cellIs" dxfId="48766" priority="271" stopIfTrue="1" operator="lessThan">
      <formula>0</formula>
    </cfRule>
    <cfRule type="cellIs" dxfId="48765" priority="272" stopIfTrue="1" operator="greaterThan">
      <formula>0</formula>
    </cfRule>
  </conditionalFormatting>
  <conditionalFormatting sqref="Q15">
    <cfRule type="cellIs" dxfId="48764" priority="269" stopIfTrue="1" operator="lessThan">
      <formula>0</formula>
    </cfRule>
    <cfRule type="cellIs" dxfId="48763" priority="270" stopIfTrue="1" operator="greaterThan">
      <formula>0</formula>
    </cfRule>
  </conditionalFormatting>
  <conditionalFormatting sqref="Q15">
    <cfRule type="cellIs" dxfId="48762" priority="267" stopIfTrue="1" operator="lessThan">
      <formula>0</formula>
    </cfRule>
    <cfRule type="cellIs" dxfId="48761" priority="268" stopIfTrue="1" operator="greaterThan">
      <formula>0</formula>
    </cfRule>
  </conditionalFormatting>
  <conditionalFormatting sqref="Q15">
    <cfRule type="cellIs" dxfId="48760" priority="265" stopIfTrue="1" operator="lessThan">
      <formula>0</formula>
    </cfRule>
    <cfRule type="cellIs" dxfId="48759" priority="266" stopIfTrue="1" operator="greaterThan">
      <formula>0</formula>
    </cfRule>
  </conditionalFormatting>
  <conditionalFormatting sqref="Q15">
    <cfRule type="cellIs" dxfId="48758" priority="263" stopIfTrue="1" operator="lessThan">
      <formula>0</formula>
    </cfRule>
    <cfRule type="cellIs" dxfId="48757" priority="264" stopIfTrue="1" operator="greaterThan">
      <formula>0</formula>
    </cfRule>
  </conditionalFormatting>
  <conditionalFormatting sqref="Q15">
    <cfRule type="cellIs" dxfId="48756" priority="261" stopIfTrue="1" operator="lessThan">
      <formula>0</formula>
    </cfRule>
    <cfRule type="cellIs" dxfId="48755" priority="262" stopIfTrue="1" operator="greaterThan">
      <formula>0</formula>
    </cfRule>
  </conditionalFormatting>
  <conditionalFormatting sqref="Q15">
    <cfRule type="cellIs" dxfId="48754" priority="259" stopIfTrue="1" operator="lessThan">
      <formula>0</formula>
    </cfRule>
    <cfRule type="cellIs" dxfId="48753" priority="260" stopIfTrue="1" operator="greaterThan">
      <formula>0</formula>
    </cfRule>
  </conditionalFormatting>
  <conditionalFormatting sqref="Q15">
    <cfRule type="cellIs" dxfId="48752" priority="257" stopIfTrue="1" operator="lessThan">
      <formula>0</formula>
    </cfRule>
    <cfRule type="cellIs" dxfId="48751" priority="258" stopIfTrue="1" operator="greaterThan">
      <formula>0</formula>
    </cfRule>
  </conditionalFormatting>
  <conditionalFormatting sqref="Q15">
    <cfRule type="cellIs" dxfId="48750" priority="255" stopIfTrue="1" operator="lessThan">
      <formula>0</formula>
    </cfRule>
    <cfRule type="cellIs" dxfId="48749" priority="256" stopIfTrue="1" operator="greaterThan">
      <formula>0</formula>
    </cfRule>
  </conditionalFormatting>
  <conditionalFormatting sqref="Q15">
    <cfRule type="cellIs" dxfId="48748" priority="253" stopIfTrue="1" operator="lessThan">
      <formula>0</formula>
    </cfRule>
    <cfRule type="cellIs" dxfId="48747" priority="254" stopIfTrue="1" operator="greaterThan">
      <formula>0</formula>
    </cfRule>
  </conditionalFormatting>
  <conditionalFormatting sqref="Q15">
    <cfRule type="cellIs" dxfId="48746" priority="251" stopIfTrue="1" operator="lessThan">
      <formula>0</formula>
    </cfRule>
    <cfRule type="cellIs" dxfId="48745" priority="252" stopIfTrue="1" operator="greaterThan">
      <formula>0</formula>
    </cfRule>
  </conditionalFormatting>
  <conditionalFormatting sqref="Q15">
    <cfRule type="cellIs" dxfId="48744" priority="249" stopIfTrue="1" operator="lessThan">
      <formula>0</formula>
    </cfRule>
    <cfRule type="cellIs" dxfId="48743" priority="250" stopIfTrue="1" operator="greaterThan">
      <formula>0</formula>
    </cfRule>
  </conditionalFormatting>
  <conditionalFormatting sqref="Q15">
    <cfRule type="cellIs" dxfId="48742" priority="247" stopIfTrue="1" operator="lessThan">
      <formula>0</formula>
    </cfRule>
    <cfRule type="cellIs" dxfId="48741" priority="248" stopIfTrue="1" operator="greaterThan">
      <formula>0</formula>
    </cfRule>
  </conditionalFormatting>
  <conditionalFormatting sqref="Q15">
    <cfRule type="cellIs" dxfId="48740" priority="245" stopIfTrue="1" operator="lessThan">
      <formula>0</formula>
    </cfRule>
    <cfRule type="cellIs" dxfId="48739" priority="246" stopIfTrue="1" operator="greaterThan">
      <formula>0</formula>
    </cfRule>
  </conditionalFormatting>
  <conditionalFormatting sqref="Q15">
    <cfRule type="cellIs" dxfId="48738" priority="243" stopIfTrue="1" operator="lessThan">
      <formula>0</formula>
    </cfRule>
    <cfRule type="cellIs" dxfId="48737" priority="244" stopIfTrue="1" operator="greaterThan">
      <formula>0</formula>
    </cfRule>
  </conditionalFormatting>
  <conditionalFormatting sqref="Q17">
    <cfRule type="cellIs" dxfId="48736" priority="241" stopIfTrue="1" operator="lessThan">
      <formula>0</formula>
    </cfRule>
    <cfRule type="cellIs" dxfId="48735" priority="242" stopIfTrue="1" operator="greaterThan">
      <formula>0</formula>
    </cfRule>
  </conditionalFormatting>
  <conditionalFormatting sqref="Q17">
    <cfRule type="cellIs" dxfId="48734" priority="239" stopIfTrue="1" operator="lessThan">
      <formula>0</formula>
    </cfRule>
    <cfRule type="cellIs" dxfId="48733" priority="240" stopIfTrue="1" operator="greaterThan">
      <formula>0</formula>
    </cfRule>
  </conditionalFormatting>
  <conditionalFormatting sqref="Q17">
    <cfRule type="cellIs" dxfId="48732" priority="237" stopIfTrue="1" operator="lessThan">
      <formula>0</formula>
    </cfRule>
    <cfRule type="cellIs" dxfId="48731" priority="238" stopIfTrue="1" operator="greaterThan">
      <formula>0</formula>
    </cfRule>
  </conditionalFormatting>
  <conditionalFormatting sqref="Q17">
    <cfRule type="cellIs" dxfId="48730" priority="235" stopIfTrue="1" operator="lessThan">
      <formula>0</formula>
    </cfRule>
    <cfRule type="cellIs" dxfId="48729" priority="236" stopIfTrue="1" operator="greaterThan">
      <formula>0</formula>
    </cfRule>
  </conditionalFormatting>
  <conditionalFormatting sqref="Q17">
    <cfRule type="cellIs" dxfId="48728" priority="233" stopIfTrue="1" operator="lessThan">
      <formula>0</formula>
    </cfRule>
    <cfRule type="cellIs" dxfId="48727" priority="234" stopIfTrue="1" operator="greaterThan">
      <formula>0</formula>
    </cfRule>
  </conditionalFormatting>
  <conditionalFormatting sqref="Q17">
    <cfRule type="cellIs" dxfId="48726" priority="231" stopIfTrue="1" operator="lessThan">
      <formula>0</formula>
    </cfRule>
    <cfRule type="cellIs" dxfId="48725" priority="232" stopIfTrue="1" operator="greaterThan">
      <formula>0</formula>
    </cfRule>
  </conditionalFormatting>
  <conditionalFormatting sqref="Q17">
    <cfRule type="cellIs" dxfId="48724" priority="229" stopIfTrue="1" operator="lessThan">
      <formula>0</formula>
    </cfRule>
    <cfRule type="cellIs" dxfId="48723" priority="230" stopIfTrue="1" operator="greaterThan">
      <formula>0</formula>
    </cfRule>
  </conditionalFormatting>
  <conditionalFormatting sqref="Q17">
    <cfRule type="cellIs" dxfId="48722" priority="227" stopIfTrue="1" operator="lessThan">
      <formula>0</formula>
    </cfRule>
    <cfRule type="cellIs" dxfId="48721" priority="228" stopIfTrue="1" operator="greaterThan">
      <formula>0</formula>
    </cfRule>
  </conditionalFormatting>
  <conditionalFormatting sqref="Q17">
    <cfRule type="cellIs" dxfId="48720" priority="225" stopIfTrue="1" operator="lessThan">
      <formula>0</formula>
    </cfRule>
    <cfRule type="cellIs" dxfId="48719" priority="226" stopIfTrue="1" operator="greaterThan">
      <formula>0</formula>
    </cfRule>
  </conditionalFormatting>
  <conditionalFormatting sqref="Q17">
    <cfRule type="cellIs" dxfId="48718" priority="223" stopIfTrue="1" operator="lessThan">
      <formula>0</formula>
    </cfRule>
    <cfRule type="cellIs" dxfId="48717" priority="224" stopIfTrue="1" operator="greaterThan">
      <formula>0</formula>
    </cfRule>
  </conditionalFormatting>
  <conditionalFormatting sqref="Q17">
    <cfRule type="cellIs" dxfId="48716" priority="221" stopIfTrue="1" operator="lessThan">
      <formula>0</formula>
    </cfRule>
    <cfRule type="cellIs" dxfId="48715" priority="222" stopIfTrue="1" operator="greaterThan">
      <formula>0</formula>
    </cfRule>
  </conditionalFormatting>
  <conditionalFormatting sqref="Q17">
    <cfRule type="cellIs" dxfId="48714" priority="219" stopIfTrue="1" operator="lessThan">
      <formula>0</formula>
    </cfRule>
    <cfRule type="cellIs" dxfId="48713" priority="220" stopIfTrue="1" operator="greaterThan">
      <formula>0</formula>
    </cfRule>
  </conditionalFormatting>
  <conditionalFormatting sqref="Q17">
    <cfRule type="cellIs" dxfId="48712" priority="217" stopIfTrue="1" operator="lessThan">
      <formula>0</formula>
    </cfRule>
    <cfRule type="cellIs" dxfId="48711" priority="218" stopIfTrue="1" operator="greaterThan">
      <formula>0</formula>
    </cfRule>
  </conditionalFormatting>
  <conditionalFormatting sqref="Q17">
    <cfRule type="cellIs" dxfId="48710" priority="215" stopIfTrue="1" operator="lessThan">
      <formula>0</formula>
    </cfRule>
    <cfRule type="cellIs" dxfId="48709" priority="216" stopIfTrue="1" operator="greaterThan">
      <formula>0</formula>
    </cfRule>
  </conditionalFormatting>
  <conditionalFormatting sqref="Q17">
    <cfRule type="cellIs" dxfId="48708" priority="213" stopIfTrue="1" operator="lessThan">
      <formula>0</formula>
    </cfRule>
    <cfRule type="cellIs" dxfId="48707" priority="214" stopIfTrue="1" operator="greaterThan">
      <formula>0</formula>
    </cfRule>
  </conditionalFormatting>
  <conditionalFormatting sqref="Q17">
    <cfRule type="cellIs" dxfId="48706" priority="211" stopIfTrue="1" operator="lessThan">
      <formula>0</formula>
    </cfRule>
    <cfRule type="cellIs" dxfId="48705" priority="212" stopIfTrue="1" operator="greaterThan">
      <formula>0</formula>
    </cfRule>
  </conditionalFormatting>
  <conditionalFormatting sqref="Q17">
    <cfRule type="cellIs" dxfId="48704" priority="209" stopIfTrue="1" operator="lessThan">
      <formula>0</formula>
    </cfRule>
    <cfRule type="cellIs" dxfId="48703" priority="210" stopIfTrue="1" operator="greaterThan">
      <formula>0</formula>
    </cfRule>
  </conditionalFormatting>
  <conditionalFormatting sqref="Q17">
    <cfRule type="cellIs" dxfId="48702" priority="207" stopIfTrue="1" operator="lessThan">
      <formula>0</formula>
    </cfRule>
    <cfRule type="cellIs" dxfId="48701" priority="208" stopIfTrue="1" operator="greaterThan">
      <formula>0</formula>
    </cfRule>
  </conditionalFormatting>
  <conditionalFormatting sqref="Q17">
    <cfRule type="cellIs" dxfId="48700" priority="205" stopIfTrue="1" operator="lessThan">
      <formula>0</formula>
    </cfRule>
    <cfRule type="cellIs" dxfId="48699" priority="206" stopIfTrue="1" operator="greaterThan">
      <formula>0</formula>
    </cfRule>
  </conditionalFormatting>
  <conditionalFormatting sqref="Q17">
    <cfRule type="cellIs" dxfId="48698" priority="203" stopIfTrue="1" operator="lessThan">
      <formula>0</formula>
    </cfRule>
    <cfRule type="cellIs" dxfId="48697" priority="204" stopIfTrue="1" operator="greaterThan">
      <formula>0</formula>
    </cfRule>
  </conditionalFormatting>
  <conditionalFormatting sqref="Q9">
    <cfRule type="cellIs" dxfId="48696" priority="201" stopIfTrue="1" operator="lessThan">
      <formula>0</formula>
    </cfRule>
    <cfRule type="cellIs" dxfId="48695" priority="202" stopIfTrue="1" operator="greaterThan">
      <formula>0</formula>
    </cfRule>
  </conditionalFormatting>
  <conditionalFormatting sqref="Q9">
    <cfRule type="cellIs" dxfId="48694" priority="199" stopIfTrue="1" operator="lessThan">
      <formula>0</formula>
    </cfRule>
    <cfRule type="cellIs" dxfId="48693" priority="200" stopIfTrue="1" operator="greaterThan">
      <formula>0</formula>
    </cfRule>
  </conditionalFormatting>
  <conditionalFormatting sqref="Q9">
    <cfRule type="cellIs" dxfId="48692" priority="197" stopIfTrue="1" operator="lessThan">
      <formula>0</formula>
    </cfRule>
    <cfRule type="cellIs" dxfId="48691" priority="198" stopIfTrue="1" operator="greaterThan">
      <formula>0</formula>
    </cfRule>
  </conditionalFormatting>
  <conditionalFormatting sqref="Q9">
    <cfRule type="cellIs" dxfId="48690" priority="195" stopIfTrue="1" operator="lessThan">
      <formula>0</formula>
    </cfRule>
    <cfRule type="cellIs" dxfId="48689" priority="196" stopIfTrue="1" operator="greaterThan">
      <formula>0</formula>
    </cfRule>
  </conditionalFormatting>
  <conditionalFormatting sqref="Q9">
    <cfRule type="cellIs" dxfId="48688" priority="193" stopIfTrue="1" operator="lessThan">
      <formula>0</formula>
    </cfRule>
    <cfRule type="cellIs" dxfId="48687" priority="194" stopIfTrue="1" operator="greaterThan">
      <formula>0</formula>
    </cfRule>
  </conditionalFormatting>
  <conditionalFormatting sqref="Q9">
    <cfRule type="cellIs" dxfId="48686" priority="191" stopIfTrue="1" operator="lessThan">
      <formula>0</formula>
    </cfRule>
    <cfRule type="cellIs" dxfId="48685" priority="192" stopIfTrue="1" operator="greaterThan">
      <formula>0</formula>
    </cfRule>
  </conditionalFormatting>
  <conditionalFormatting sqref="Q9">
    <cfRule type="cellIs" dxfId="48684" priority="189" stopIfTrue="1" operator="lessThan">
      <formula>0</formula>
    </cfRule>
    <cfRule type="cellIs" dxfId="48683" priority="190" stopIfTrue="1" operator="greaterThan">
      <formula>0</formula>
    </cfRule>
  </conditionalFormatting>
  <conditionalFormatting sqref="Q9">
    <cfRule type="cellIs" dxfId="48682" priority="187" stopIfTrue="1" operator="lessThan">
      <formula>0</formula>
    </cfRule>
    <cfRule type="cellIs" dxfId="48681" priority="188" stopIfTrue="1" operator="greaterThan">
      <formula>0</formula>
    </cfRule>
  </conditionalFormatting>
  <conditionalFormatting sqref="Q9">
    <cfRule type="cellIs" dxfId="48680" priority="185" stopIfTrue="1" operator="lessThan">
      <formula>0</formula>
    </cfRule>
    <cfRule type="cellIs" dxfId="48679" priority="186" stopIfTrue="1" operator="greaterThan">
      <formula>0</formula>
    </cfRule>
  </conditionalFormatting>
  <conditionalFormatting sqref="Q9">
    <cfRule type="cellIs" dxfId="48678" priority="183" stopIfTrue="1" operator="lessThan">
      <formula>0</formula>
    </cfRule>
    <cfRule type="cellIs" dxfId="48677" priority="184" stopIfTrue="1" operator="greaterThan">
      <formula>0</formula>
    </cfRule>
  </conditionalFormatting>
  <conditionalFormatting sqref="Q9">
    <cfRule type="cellIs" dxfId="48676" priority="181" stopIfTrue="1" operator="lessThan">
      <formula>0</formula>
    </cfRule>
    <cfRule type="cellIs" dxfId="48675" priority="182" stopIfTrue="1" operator="greaterThan">
      <formula>0</formula>
    </cfRule>
  </conditionalFormatting>
  <conditionalFormatting sqref="Q9">
    <cfRule type="cellIs" dxfId="48674" priority="179" stopIfTrue="1" operator="lessThan">
      <formula>0</formula>
    </cfRule>
    <cfRule type="cellIs" dxfId="48673" priority="180" stopIfTrue="1" operator="greaterThan">
      <formula>0</formula>
    </cfRule>
  </conditionalFormatting>
  <conditionalFormatting sqref="Q9">
    <cfRule type="cellIs" dxfId="48672" priority="177" stopIfTrue="1" operator="lessThan">
      <formula>0</formula>
    </cfRule>
    <cfRule type="cellIs" dxfId="48671" priority="178" stopIfTrue="1" operator="greaterThan">
      <formula>0</formula>
    </cfRule>
  </conditionalFormatting>
  <conditionalFormatting sqref="Q9">
    <cfRule type="cellIs" dxfId="48670" priority="175" stopIfTrue="1" operator="lessThan">
      <formula>0</formula>
    </cfRule>
    <cfRule type="cellIs" dxfId="48669" priority="176" stopIfTrue="1" operator="greaterThan">
      <formula>0</formula>
    </cfRule>
  </conditionalFormatting>
  <conditionalFormatting sqref="Q9">
    <cfRule type="cellIs" dxfId="48668" priority="173" stopIfTrue="1" operator="lessThan">
      <formula>0</formula>
    </cfRule>
    <cfRule type="cellIs" dxfId="48667" priority="174" stopIfTrue="1" operator="greaterThan">
      <formula>0</formula>
    </cfRule>
  </conditionalFormatting>
  <conditionalFormatting sqref="Q9">
    <cfRule type="cellIs" dxfId="48666" priority="171" stopIfTrue="1" operator="lessThan">
      <formula>0</formula>
    </cfRule>
    <cfRule type="cellIs" dxfId="48665" priority="172" stopIfTrue="1" operator="greaterThan">
      <formula>0</formula>
    </cfRule>
  </conditionalFormatting>
  <conditionalFormatting sqref="Q9">
    <cfRule type="cellIs" dxfId="48664" priority="169" stopIfTrue="1" operator="lessThan">
      <formula>0</formula>
    </cfRule>
    <cfRule type="cellIs" dxfId="48663" priority="170" stopIfTrue="1" operator="greaterThan">
      <formula>0</formula>
    </cfRule>
  </conditionalFormatting>
  <conditionalFormatting sqref="Q9">
    <cfRule type="cellIs" dxfId="48662" priority="167" stopIfTrue="1" operator="lessThan">
      <formula>0</formula>
    </cfRule>
    <cfRule type="cellIs" dxfId="48661" priority="168" stopIfTrue="1" operator="greaterThan">
      <formula>0</formula>
    </cfRule>
  </conditionalFormatting>
  <conditionalFormatting sqref="Q9">
    <cfRule type="cellIs" dxfId="48660" priority="165" stopIfTrue="1" operator="lessThan">
      <formula>0</formula>
    </cfRule>
    <cfRule type="cellIs" dxfId="48659" priority="166" stopIfTrue="1" operator="greaterThan">
      <formula>0</formula>
    </cfRule>
  </conditionalFormatting>
  <conditionalFormatting sqref="Q9">
    <cfRule type="cellIs" dxfId="48658" priority="163" stopIfTrue="1" operator="lessThan">
      <formula>0</formula>
    </cfRule>
    <cfRule type="cellIs" dxfId="48657" priority="164" stopIfTrue="1" operator="greaterThan">
      <formula>0</formula>
    </cfRule>
  </conditionalFormatting>
  <conditionalFormatting sqref="Q11">
    <cfRule type="cellIs" dxfId="48656" priority="161" stopIfTrue="1" operator="lessThan">
      <formula>0</formula>
    </cfRule>
    <cfRule type="cellIs" dxfId="48655" priority="162" stopIfTrue="1" operator="greaterThan">
      <formula>0</formula>
    </cfRule>
  </conditionalFormatting>
  <conditionalFormatting sqref="Q11">
    <cfRule type="cellIs" dxfId="48654" priority="159" stopIfTrue="1" operator="lessThan">
      <formula>0</formula>
    </cfRule>
    <cfRule type="cellIs" dxfId="48653" priority="160" stopIfTrue="1" operator="greaterThan">
      <formula>0</formula>
    </cfRule>
  </conditionalFormatting>
  <conditionalFormatting sqref="Q11">
    <cfRule type="cellIs" dxfId="48652" priority="157" stopIfTrue="1" operator="lessThan">
      <formula>0</formula>
    </cfRule>
    <cfRule type="cellIs" dxfId="48651" priority="158" stopIfTrue="1" operator="greaterThan">
      <formula>0</formula>
    </cfRule>
  </conditionalFormatting>
  <conditionalFormatting sqref="Q11">
    <cfRule type="cellIs" dxfId="48650" priority="155" stopIfTrue="1" operator="lessThan">
      <formula>0</formula>
    </cfRule>
    <cfRule type="cellIs" dxfId="48649" priority="156" stopIfTrue="1" operator="greaterThan">
      <formula>0</formula>
    </cfRule>
  </conditionalFormatting>
  <conditionalFormatting sqref="Q11">
    <cfRule type="cellIs" dxfId="48648" priority="153" stopIfTrue="1" operator="lessThan">
      <formula>0</formula>
    </cfRule>
    <cfRule type="cellIs" dxfId="48647" priority="154" stopIfTrue="1" operator="greaterThan">
      <formula>0</formula>
    </cfRule>
  </conditionalFormatting>
  <conditionalFormatting sqref="Q11">
    <cfRule type="cellIs" dxfId="48646" priority="151" stopIfTrue="1" operator="lessThan">
      <formula>0</formula>
    </cfRule>
    <cfRule type="cellIs" dxfId="48645" priority="152" stopIfTrue="1" operator="greaterThan">
      <formula>0</formula>
    </cfRule>
  </conditionalFormatting>
  <conditionalFormatting sqref="Q11">
    <cfRule type="cellIs" dxfId="48644" priority="149" stopIfTrue="1" operator="lessThan">
      <formula>0</formula>
    </cfRule>
    <cfRule type="cellIs" dxfId="48643" priority="150" stopIfTrue="1" operator="greaterThan">
      <formula>0</formula>
    </cfRule>
  </conditionalFormatting>
  <conditionalFormatting sqref="Q11">
    <cfRule type="cellIs" dxfId="48642" priority="147" stopIfTrue="1" operator="lessThan">
      <formula>0</formula>
    </cfRule>
    <cfRule type="cellIs" dxfId="48641" priority="148" stopIfTrue="1" operator="greaterThan">
      <formula>0</formula>
    </cfRule>
  </conditionalFormatting>
  <conditionalFormatting sqref="Q11">
    <cfRule type="cellIs" dxfId="48640" priority="145" stopIfTrue="1" operator="lessThan">
      <formula>0</formula>
    </cfRule>
    <cfRule type="cellIs" dxfId="48639" priority="146" stopIfTrue="1" operator="greaterThan">
      <formula>0</formula>
    </cfRule>
  </conditionalFormatting>
  <conditionalFormatting sqref="Q11">
    <cfRule type="cellIs" dxfId="48638" priority="143" stopIfTrue="1" operator="lessThan">
      <formula>0</formula>
    </cfRule>
    <cfRule type="cellIs" dxfId="48637" priority="144" stopIfTrue="1" operator="greaterThan">
      <formula>0</formula>
    </cfRule>
  </conditionalFormatting>
  <conditionalFormatting sqref="Q11">
    <cfRule type="cellIs" dxfId="48636" priority="141" stopIfTrue="1" operator="lessThan">
      <formula>0</formula>
    </cfRule>
    <cfRule type="cellIs" dxfId="48635" priority="142" stopIfTrue="1" operator="greaterThan">
      <formula>0</formula>
    </cfRule>
  </conditionalFormatting>
  <conditionalFormatting sqref="Q11">
    <cfRule type="cellIs" dxfId="48634" priority="139" stopIfTrue="1" operator="lessThan">
      <formula>0</formula>
    </cfRule>
    <cfRule type="cellIs" dxfId="48633" priority="140" stopIfTrue="1" operator="greaterThan">
      <formula>0</formula>
    </cfRule>
  </conditionalFormatting>
  <conditionalFormatting sqref="Q11">
    <cfRule type="cellIs" dxfId="48632" priority="137" stopIfTrue="1" operator="lessThan">
      <formula>0</formula>
    </cfRule>
    <cfRule type="cellIs" dxfId="48631" priority="138" stopIfTrue="1" operator="greaterThan">
      <formula>0</formula>
    </cfRule>
  </conditionalFormatting>
  <conditionalFormatting sqref="Q11">
    <cfRule type="cellIs" dxfId="48630" priority="135" stopIfTrue="1" operator="lessThan">
      <formula>0</formula>
    </cfRule>
    <cfRule type="cellIs" dxfId="48629" priority="136" stopIfTrue="1" operator="greaterThan">
      <formula>0</formula>
    </cfRule>
  </conditionalFormatting>
  <conditionalFormatting sqref="Q11">
    <cfRule type="cellIs" dxfId="48628" priority="133" stopIfTrue="1" operator="lessThan">
      <formula>0</formula>
    </cfRule>
    <cfRule type="cellIs" dxfId="48627" priority="134" stopIfTrue="1" operator="greaterThan">
      <formula>0</formula>
    </cfRule>
  </conditionalFormatting>
  <conditionalFormatting sqref="Q11">
    <cfRule type="cellIs" dxfId="48626" priority="131" stopIfTrue="1" operator="lessThan">
      <formula>0</formula>
    </cfRule>
    <cfRule type="cellIs" dxfId="48625" priority="132" stopIfTrue="1" operator="greaterThan">
      <formula>0</formula>
    </cfRule>
  </conditionalFormatting>
  <conditionalFormatting sqref="Q11">
    <cfRule type="cellIs" dxfId="48624" priority="129" stopIfTrue="1" operator="lessThan">
      <formula>0</formula>
    </cfRule>
    <cfRule type="cellIs" dxfId="48623" priority="130" stopIfTrue="1" operator="greaterThan">
      <formula>0</formula>
    </cfRule>
  </conditionalFormatting>
  <conditionalFormatting sqref="Q11">
    <cfRule type="cellIs" dxfId="48622" priority="127" stopIfTrue="1" operator="lessThan">
      <formula>0</formula>
    </cfRule>
    <cfRule type="cellIs" dxfId="48621" priority="128" stopIfTrue="1" operator="greaterThan">
      <formula>0</formula>
    </cfRule>
  </conditionalFormatting>
  <conditionalFormatting sqref="Q11">
    <cfRule type="cellIs" dxfId="48620" priority="125" stopIfTrue="1" operator="lessThan">
      <formula>0</formula>
    </cfRule>
    <cfRule type="cellIs" dxfId="48619" priority="126" stopIfTrue="1" operator="greaterThan">
      <formula>0</formula>
    </cfRule>
  </conditionalFormatting>
  <conditionalFormatting sqref="Q11">
    <cfRule type="cellIs" dxfId="48618" priority="123" stopIfTrue="1" operator="lessThan">
      <formula>0</formula>
    </cfRule>
    <cfRule type="cellIs" dxfId="48617" priority="124" stopIfTrue="1" operator="greaterThan">
      <formula>0</formula>
    </cfRule>
  </conditionalFormatting>
  <conditionalFormatting sqref="Q13">
    <cfRule type="cellIs" dxfId="48616" priority="121" stopIfTrue="1" operator="lessThan">
      <formula>0</formula>
    </cfRule>
    <cfRule type="cellIs" dxfId="48615" priority="122" stopIfTrue="1" operator="greaterThan">
      <formula>0</formula>
    </cfRule>
  </conditionalFormatting>
  <conditionalFormatting sqref="Q13">
    <cfRule type="cellIs" dxfId="48614" priority="119" stopIfTrue="1" operator="lessThan">
      <formula>0</formula>
    </cfRule>
    <cfRule type="cellIs" dxfId="48613" priority="120" stopIfTrue="1" operator="greaterThan">
      <formula>0</formula>
    </cfRule>
  </conditionalFormatting>
  <conditionalFormatting sqref="Q13">
    <cfRule type="cellIs" dxfId="48612" priority="117" stopIfTrue="1" operator="lessThan">
      <formula>0</formula>
    </cfRule>
    <cfRule type="cellIs" dxfId="48611" priority="118" stopIfTrue="1" operator="greaterThan">
      <formula>0</formula>
    </cfRule>
  </conditionalFormatting>
  <conditionalFormatting sqref="Q13">
    <cfRule type="cellIs" dxfId="48610" priority="115" stopIfTrue="1" operator="lessThan">
      <formula>0</formula>
    </cfRule>
    <cfRule type="cellIs" dxfId="48609" priority="116" stopIfTrue="1" operator="greaterThan">
      <formula>0</formula>
    </cfRule>
  </conditionalFormatting>
  <conditionalFormatting sqref="Q13">
    <cfRule type="cellIs" dxfId="48608" priority="113" stopIfTrue="1" operator="lessThan">
      <formula>0</formula>
    </cfRule>
    <cfRule type="cellIs" dxfId="48607" priority="114" stopIfTrue="1" operator="greaterThan">
      <formula>0</formula>
    </cfRule>
  </conditionalFormatting>
  <conditionalFormatting sqref="Q13">
    <cfRule type="cellIs" dxfId="48606" priority="111" stopIfTrue="1" operator="lessThan">
      <formula>0</formula>
    </cfRule>
    <cfRule type="cellIs" dxfId="48605" priority="112" stopIfTrue="1" operator="greaterThan">
      <formula>0</formula>
    </cfRule>
  </conditionalFormatting>
  <conditionalFormatting sqref="Q13">
    <cfRule type="cellIs" dxfId="48604" priority="109" stopIfTrue="1" operator="lessThan">
      <formula>0</formula>
    </cfRule>
    <cfRule type="cellIs" dxfId="48603" priority="110" stopIfTrue="1" operator="greaterThan">
      <formula>0</formula>
    </cfRule>
  </conditionalFormatting>
  <conditionalFormatting sqref="Q13">
    <cfRule type="cellIs" dxfId="48602" priority="107" stopIfTrue="1" operator="lessThan">
      <formula>0</formula>
    </cfRule>
    <cfRule type="cellIs" dxfId="48601" priority="108" stopIfTrue="1" operator="greaterThan">
      <formula>0</formula>
    </cfRule>
  </conditionalFormatting>
  <conditionalFormatting sqref="Q13">
    <cfRule type="cellIs" dxfId="48600" priority="105" stopIfTrue="1" operator="lessThan">
      <formula>0</formula>
    </cfRule>
    <cfRule type="cellIs" dxfId="48599" priority="106" stopIfTrue="1" operator="greaterThan">
      <formula>0</formula>
    </cfRule>
  </conditionalFormatting>
  <conditionalFormatting sqref="Q13">
    <cfRule type="cellIs" dxfId="48598" priority="103" stopIfTrue="1" operator="lessThan">
      <formula>0</formula>
    </cfRule>
    <cfRule type="cellIs" dxfId="48597" priority="104" stopIfTrue="1" operator="greaterThan">
      <formula>0</formula>
    </cfRule>
  </conditionalFormatting>
  <conditionalFormatting sqref="Q13">
    <cfRule type="cellIs" dxfId="48596" priority="101" stopIfTrue="1" operator="lessThan">
      <formula>0</formula>
    </cfRule>
    <cfRule type="cellIs" dxfId="48595" priority="102" stopIfTrue="1" operator="greaterThan">
      <formula>0</formula>
    </cfRule>
  </conditionalFormatting>
  <conditionalFormatting sqref="Q13">
    <cfRule type="cellIs" dxfId="48594" priority="99" stopIfTrue="1" operator="lessThan">
      <formula>0</formula>
    </cfRule>
    <cfRule type="cellIs" dxfId="48593" priority="100" stopIfTrue="1" operator="greaterThan">
      <formula>0</formula>
    </cfRule>
  </conditionalFormatting>
  <conditionalFormatting sqref="Q13">
    <cfRule type="cellIs" dxfId="48592" priority="97" stopIfTrue="1" operator="lessThan">
      <formula>0</formula>
    </cfRule>
    <cfRule type="cellIs" dxfId="48591" priority="98" stopIfTrue="1" operator="greaterThan">
      <formula>0</formula>
    </cfRule>
  </conditionalFormatting>
  <conditionalFormatting sqref="Q13">
    <cfRule type="cellIs" dxfId="48590" priority="95" stopIfTrue="1" operator="lessThan">
      <formula>0</formula>
    </cfRule>
    <cfRule type="cellIs" dxfId="48589" priority="96" stopIfTrue="1" operator="greaterThan">
      <formula>0</formula>
    </cfRule>
  </conditionalFormatting>
  <conditionalFormatting sqref="Q13">
    <cfRule type="cellIs" dxfId="48588" priority="93" stopIfTrue="1" operator="lessThan">
      <formula>0</formula>
    </cfRule>
    <cfRule type="cellIs" dxfId="48587" priority="94" stopIfTrue="1" operator="greaterThan">
      <formula>0</formula>
    </cfRule>
  </conditionalFormatting>
  <conditionalFormatting sqref="Q13">
    <cfRule type="cellIs" dxfId="48586" priority="91" stopIfTrue="1" operator="lessThan">
      <formula>0</formula>
    </cfRule>
    <cfRule type="cellIs" dxfId="48585" priority="92" stopIfTrue="1" operator="greaterThan">
      <formula>0</formula>
    </cfRule>
  </conditionalFormatting>
  <conditionalFormatting sqref="Q13">
    <cfRule type="cellIs" dxfId="48584" priority="89" stopIfTrue="1" operator="lessThan">
      <formula>0</formula>
    </cfRule>
    <cfRule type="cellIs" dxfId="48583" priority="90" stopIfTrue="1" operator="greaterThan">
      <formula>0</formula>
    </cfRule>
  </conditionalFormatting>
  <conditionalFormatting sqref="Q13">
    <cfRule type="cellIs" dxfId="48582" priority="87" stopIfTrue="1" operator="lessThan">
      <formula>0</formula>
    </cfRule>
    <cfRule type="cellIs" dxfId="48581" priority="88" stopIfTrue="1" operator="greaterThan">
      <formula>0</formula>
    </cfRule>
  </conditionalFormatting>
  <conditionalFormatting sqref="Q13">
    <cfRule type="cellIs" dxfId="48580" priority="85" stopIfTrue="1" operator="lessThan">
      <formula>0</formula>
    </cfRule>
    <cfRule type="cellIs" dxfId="48579" priority="86" stopIfTrue="1" operator="greaterThan">
      <formula>0</formula>
    </cfRule>
  </conditionalFormatting>
  <conditionalFormatting sqref="Q13">
    <cfRule type="cellIs" dxfId="48578" priority="83" stopIfTrue="1" operator="lessThan">
      <formula>0</formula>
    </cfRule>
    <cfRule type="cellIs" dxfId="48577" priority="84" stopIfTrue="1" operator="greaterThan">
      <formula>0</formula>
    </cfRule>
  </conditionalFormatting>
  <conditionalFormatting sqref="Q15">
    <cfRule type="cellIs" dxfId="48576" priority="81" stopIfTrue="1" operator="lessThan">
      <formula>0</formula>
    </cfRule>
    <cfRule type="cellIs" dxfId="48575" priority="82" stopIfTrue="1" operator="greaterThan">
      <formula>0</formula>
    </cfRule>
  </conditionalFormatting>
  <conditionalFormatting sqref="Q15">
    <cfRule type="cellIs" dxfId="48574" priority="79" stopIfTrue="1" operator="lessThan">
      <formula>0</formula>
    </cfRule>
    <cfRule type="cellIs" dxfId="48573" priority="80" stopIfTrue="1" operator="greaterThan">
      <formula>0</formula>
    </cfRule>
  </conditionalFormatting>
  <conditionalFormatting sqref="Q15">
    <cfRule type="cellIs" dxfId="48572" priority="77" stopIfTrue="1" operator="lessThan">
      <formula>0</formula>
    </cfRule>
    <cfRule type="cellIs" dxfId="48571" priority="78" stopIfTrue="1" operator="greaterThan">
      <formula>0</formula>
    </cfRule>
  </conditionalFormatting>
  <conditionalFormatting sqref="Q15">
    <cfRule type="cellIs" dxfId="48570" priority="75" stopIfTrue="1" operator="lessThan">
      <formula>0</formula>
    </cfRule>
    <cfRule type="cellIs" dxfId="48569" priority="76" stopIfTrue="1" operator="greaterThan">
      <formula>0</formula>
    </cfRule>
  </conditionalFormatting>
  <conditionalFormatting sqref="Q15">
    <cfRule type="cellIs" dxfId="48568" priority="73" stopIfTrue="1" operator="lessThan">
      <formula>0</formula>
    </cfRule>
    <cfRule type="cellIs" dxfId="48567" priority="74" stopIfTrue="1" operator="greaterThan">
      <formula>0</formula>
    </cfRule>
  </conditionalFormatting>
  <conditionalFormatting sqref="Q15">
    <cfRule type="cellIs" dxfId="48566" priority="71" stopIfTrue="1" operator="lessThan">
      <formula>0</formula>
    </cfRule>
    <cfRule type="cellIs" dxfId="48565" priority="72" stopIfTrue="1" operator="greaterThan">
      <formula>0</formula>
    </cfRule>
  </conditionalFormatting>
  <conditionalFormatting sqref="Q15">
    <cfRule type="cellIs" dxfId="48564" priority="69" stopIfTrue="1" operator="lessThan">
      <formula>0</formula>
    </cfRule>
    <cfRule type="cellIs" dxfId="48563" priority="70" stopIfTrue="1" operator="greaterThan">
      <formula>0</formula>
    </cfRule>
  </conditionalFormatting>
  <conditionalFormatting sqref="Q15">
    <cfRule type="cellIs" dxfId="48562" priority="67" stopIfTrue="1" operator="lessThan">
      <formula>0</formula>
    </cfRule>
    <cfRule type="cellIs" dxfId="48561" priority="68" stopIfTrue="1" operator="greaterThan">
      <formula>0</formula>
    </cfRule>
  </conditionalFormatting>
  <conditionalFormatting sqref="Q15">
    <cfRule type="cellIs" dxfId="48560" priority="65" stopIfTrue="1" operator="lessThan">
      <formula>0</formula>
    </cfRule>
    <cfRule type="cellIs" dxfId="48559" priority="66" stopIfTrue="1" operator="greaterThan">
      <formula>0</formula>
    </cfRule>
  </conditionalFormatting>
  <conditionalFormatting sqref="Q15">
    <cfRule type="cellIs" dxfId="48558" priority="63" stopIfTrue="1" operator="lessThan">
      <formula>0</formula>
    </cfRule>
    <cfRule type="cellIs" dxfId="48557" priority="64" stopIfTrue="1" operator="greaterThan">
      <formula>0</formula>
    </cfRule>
  </conditionalFormatting>
  <conditionalFormatting sqref="Q15">
    <cfRule type="cellIs" dxfId="48556" priority="61" stopIfTrue="1" operator="lessThan">
      <formula>0</formula>
    </cfRule>
    <cfRule type="cellIs" dxfId="48555" priority="62" stopIfTrue="1" operator="greaterThan">
      <formula>0</formula>
    </cfRule>
  </conditionalFormatting>
  <conditionalFormatting sqref="Q15">
    <cfRule type="cellIs" dxfId="48554" priority="59" stopIfTrue="1" operator="lessThan">
      <formula>0</formula>
    </cfRule>
    <cfRule type="cellIs" dxfId="48553" priority="60" stopIfTrue="1" operator="greaterThan">
      <formula>0</formula>
    </cfRule>
  </conditionalFormatting>
  <conditionalFormatting sqref="Q15">
    <cfRule type="cellIs" dxfId="48552" priority="57" stopIfTrue="1" operator="lessThan">
      <formula>0</formula>
    </cfRule>
    <cfRule type="cellIs" dxfId="48551" priority="58" stopIfTrue="1" operator="greaterThan">
      <formula>0</formula>
    </cfRule>
  </conditionalFormatting>
  <conditionalFormatting sqref="Q15">
    <cfRule type="cellIs" dxfId="48550" priority="55" stopIfTrue="1" operator="lessThan">
      <formula>0</formula>
    </cfRule>
    <cfRule type="cellIs" dxfId="48549" priority="56" stopIfTrue="1" operator="greaterThan">
      <formula>0</formula>
    </cfRule>
  </conditionalFormatting>
  <conditionalFormatting sqref="Q15">
    <cfRule type="cellIs" dxfId="48548" priority="53" stopIfTrue="1" operator="lessThan">
      <formula>0</formula>
    </cfRule>
    <cfRule type="cellIs" dxfId="48547" priority="54" stopIfTrue="1" operator="greaterThan">
      <formula>0</formula>
    </cfRule>
  </conditionalFormatting>
  <conditionalFormatting sqref="Q15">
    <cfRule type="cellIs" dxfId="48546" priority="51" stopIfTrue="1" operator="lessThan">
      <formula>0</formula>
    </cfRule>
    <cfRule type="cellIs" dxfId="48545" priority="52" stopIfTrue="1" operator="greaterThan">
      <formula>0</formula>
    </cfRule>
  </conditionalFormatting>
  <conditionalFormatting sqref="Q15">
    <cfRule type="cellIs" dxfId="48544" priority="49" stopIfTrue="1" operator="lessThan">
      <formula>0</formula>
    </cfRule>
    <cfRule type="cellIs" dxfId="48543" priority="50" stopIfTrue="1" operator="greaterThan">
      <formula>0</formula>
    </cfRule>
  </conditionalFormatting>
  <conditionalFormatting sqref="Q15">
    <cfRule type="cellIs" dxfId="48542" priority="47" stopIfTrue="1" operator="lessThan">
      <formula>0</formula>
    </cfRule>
    <cfRule type="cellIs" dxfId="48541" priority="48" stopIfTrue="1" operator="greaterThan">
      <formula>0</formula>
    </cfRule>
  </conditionalFormatting>
  <conditionalFormatting sqref="Q15">
    <cfRule type="cellIs" dxfId="48540" priority="45" stopIfTrue="1" operator="lessThan">
      <formula>0</formula>
    </cfRule>
    <cfRule type="cellIs" dxfId="48539" priority="46" stopIfTrue="1" operator="greaterThan">
      <formula>0</formula>
    </cfRule>
  </conditionalFormatting>
  <conditionalFormatting sqref="Q15">
    <cfRule type="cellIs" dxfId="48538" priority="43" stopIfTrue="1" operator="lessThan">
      <formula>0</formula>
    </cfRule>
    <cfRule type="cellIs" dxfId="48537" priority="44" stopIfTrue="1" operator="greaterThan">
      <formula>0</formula>
    </cfRule>
  </conditionalFormatting>
  <conditionalFormatting sqref="Q17">
    <cfRule type="cellIs" dxfId="48536" priority="41" stopIfTrue="1" operator="lessThan">
      <formula>0</formula>
    </cfRule>
    <cfRule type="cellIs" dxfId="48535" priority="42" stopIfTrue="1" operator="greaterThan">
      <formula>0</formula>
    </cfRule>
  </conditionalFormatting>
  <conditionalFormatting sqref="Q17">
    <cfRule type="cellIs" dxfId="48534" priority="39" stopIfTrue="1" operator="lessThan">
      <formula>0</formula>
    </cfRule>
    <cfRule type="cellIs" dxfId="48533" priority="40" stopIfTrue="1" operator="greaterThan">
      <formula>0</formula>
    </cfRule>
  </conditionalFormatting>
  <conditionalFormatting sqref="Q17">
    <cfRule type="cellIs" dxfId="48532" priority="37" stopIfTrue="1" operator="lessThan">
      <formula>0</formula>
    </cfRule>
    <cfRule type="cellIs" dxfId="48531" priority="38" stopIfTrue="1" operator="greaterThan">
      <formula>0</formula>
    </cfRule>
  </conditionalFormatting>
  <conditionalFormatting sqref="Q17">
    <cfRule type="cellIs" dxfId="48530" priority="35" stopIfTrue="1" operator="lessThan">
      <formula>0</formula>
    </cfRule>
    <cfRule type="cellIs" dxfId="48529" priority="36" stopIfTrue="1" operator="greaterThan">
      <formula>0</formula>
    </cfRule>
  </conditionalFormatting>
  <conditionalFormatting sqref="Q17">
    <cfRule type="cellIs" dxfId="48528" priority="33" stopIfTrue="1" operator="lessThan">
      <formula>0</formula>
    </cfRule>
    <cfRule type="cellIs" dxfId="48527" priority="34" stopIfTrue="1" operator="greaterThan">
      <formula>0</formula>
    </cfRule>
  </conditionalFormatting>
  <conditionalFormatting sqref="Q17">
    <cfRule type="cellIs" dxfId="48526" priority="31" stopIfTrue="1" operator="lessThan">
      <formula>0</formula>
    </cfRule>
    <cfRule type="cellIs" dxfId="48525" priority="32" stopIfTrue="1" operator="greaterThan">
      <formula>0</formula>
    </cfRule>
  </conditionalFormatting>
  <conditionalFormatting sqref="Q17">
    <cfRule type="cellIs" dxfId="48524" priority="29" stopIfTrue="1" operator="lessThan">
      <formula>0</formula>
    </cfRule>
    <cfRule type="cellIs" dxfId="48523" priority="30" stopIfTrue="1" operator="greaterThan">
      <formula>0</formula>
    </cfRule>
  </conditionalFormatting>
  <conditionalFormatting sqref="Q17">
    <cfRule type="cellIs" dxfId="48522" priority="27" stopIfTrue="1" operator="lessThan">
      <formula>0</formula>
    </cfRule>
    <cfRule type="cellIs" dxfId="48521" priority="28" stopIfTrue="1" operator="greaterThan">
      <formula>0</formula>
    </cfRule>
  </conditionalFormatting>
  <conditionalFormatting sqref="Q17">
    <cfRule type="cellIs" dxfId="48520" priority="25" stopIfTrue="1" operator="lessThan">
      <formula>0</formula>
    </cfRule>
    <cfRule type="cellIs" dxfId="48519" priority="26" stopIfTrue="1" operator="greaterThan">
      <formula>0</formula>
    </cfRule>
  </conditionalFormatting>
  <conditionalFormatting sqref="Q17">
    <cfRule type="cellIs" dxfId="48518" priority="23" stopIfTrue="1" operator="lessThan">
      <formula>0</formula>
    </cfRule>
    <cfRule type="cellIs" dxfId="48517" priority="24" stopIfTrue="1" operator="greaterThan">
      <formula>0</formula>
    </cfRule>
  </conditionalFormatting>
  <conditionalFormatting sqref="Q17">
    <cfRule type="cellIs" dxfId="48516" priority="21" stopIfTrue="1" operator="lessThan">
      <formula>0</formula>
    </cfRule>
    <cfRule type="cellIs" dxfId="48515" priority="22" stopIfTrue="1" operator="greaterThan">
      <formula>0</formula>
    </cfRule>
  </conditionalFormatting>
  <conditionalFormatting sqref="Q17">
    <cfRule type="cellIs" dxfId="48514" priority="19" stopIfTrue="1" operator="lessThan">
      <formula>0</formula>
    </cfRule>
    <cfRule type="cellIs" dxfId="48513" priority="20" stopIfTrue="1" operator="greaterThan">
      <formula>0</formula>
    </cfRule>
  </conditionalFormatting>
  <conditionalFormatting sqref="Q17">
    <cfRule type="cellIs" dxfId="48512" priority="17" stopIfTrue="1" operator="lessThan">
      <formula>0</formula>
    </cfRule>
    <cfRule type="cellIs" dxfId="48511" priority="18" stopIfTrue="1" operator="greaterThan">
      <formula>0</formula>
    </cfRule>
  </conditionalFormatting>
  <conditionalFormatting sqref="Q17">
    <cfRule type="cellIs" dxfId="48510" priority="15" stopIfTrue="1" operator="lessThan">
      <formula>0</formula>
    </cfRule>
    <cfRule type="cellIs" dxfId="48509" priority="16" stopIfTrue="1" operator="greaterThan">
      <formula>0</formula>
    </cfRule>
  </conditionalFormatting>
  <conditionalFormatting sqref="Q17">
    <cfRule type="cellIs" dxfId="48508" priority="13" stopIfTrue="1" operator="lessThan">
      <formula>0</formula>
    </cfRule>
    <cfRule type="cellIs" dxfId="48507" priority="14" stopIfTrue="1" operator="greaterThan">
      <formula>0</formula>
    </cfRule>
  </conditionalFormatting>
  <conditionalFormatting sqref="Q17">
    <cfRule type="cellIs" dxfId="48506" priority="11" stopIfTrue="1" operator="lessThan">
      <formula>0</formula>
    </cfRule>
    <cfRule type="cellIs" dxfId="48505" priority="12" stopIfTrue="1" operator="greaterThan">
      <formula>0</formula>
    </cfRule>
  </conditionalFormatting>
  <conditionalFormatting sqref="Q17">
    <cfRule type="cellIs" dxfId="48504" priority="9" stopIfTrue="1" operator="lessThan">
      <formula>0</formula>
    </cfRule>
    <cfRule type="cellIs" dxfId="48503" priority="10" stopIfTrue="1" operator="greaterThan">
      <formula>0</formula>
    </cfRule>
  </conditionalFormatting>
  <conditionalFormatting sqref="Q17">
    <cfRule type="cellIs" dxfId="48502" priority="7" stopIfTrue="1" operator="lessThan">
      <formula>0</formula>
    </cfRule>
    <cfRule type="cellIs" dxfId="48501" priority="8" stopIfTrue="1" operator="greaterThan">
      <formula>0</formula>
    </cfRule>
  </conditionalFormatting>
  <conditionalFormatting sqref="Q17">
    <cfRule type="cellIs" dxfId="48500" priority="5" stopIfTrue="1" operator="lessThan">
      <formula>0</formula>
    </cfRule>
    <cfRule type="cellIs" dxfId="48499" priority="6" stopIfTrue="1" operator="greaterThan">
      <formula>0</formula>
    </cfRule>
  </conditionalFormatting>
  <conditionalFormatting sqref="Q17">
    <cfRule type="cellIs" dxfId="48498" priority="3" stopIfTrue="1" operator="lessThan">
      <formula>0</formula>
    </cfRule>
    <cfRule type="cellIs" dxfId="48497" priority="4" stopIfTrue="1" operator="greaterThan">
      <formula>0</formula>
    </cfRule>
  </conditionalFormatting>
  <conditionalFormatting sqref="C7">
    <cfRule type="cellIs" dxfId="48496" priority="1" operator="equal">
      <formula>"N"</formula>
    </cfRule>
    <cfRule type="cellIs" dxfId="48495" priority="2" operator="equal">
      <formula>"Y"</formula>
    </cfRule>
  </conditionalFormatting>
  <hyperlinks>
    <hyperlink ref="E4" location="Main!A1" display="◄ Back to Main Page"/>
  </hyperlinks>
  <pageMargins left="0.31496062992125984" right="0.31496062992125984" top="0.31496062992125984" bottom="0.51181102362204722" header="0.11811023622047245" footer="0.11811023622047245"/>
  <pageSetup scale="6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78"/>
  <sheetViews>
    <sheetView showGridLines="0" tabSelected="1" zoomScale="85" zoomScaleNormal="85" workbookViewId="0">
      <pane xSplit="8" topLeftCell="I1" activePane="topRight" state="frozen"/>
      <selection activeCell="M33" sqref="M33"/>
      <selection pane="topRight" activeCell="N28" sqref="N28"/>
    </sheetView>
  </sheetViews>
  <sheetFormatPr defaultColWidth="8.85546875" defaultRowHeight="12" x14ac:dyDescent="0.2"/>
  <cols>
    <col min="1" max="1" width="1.7109375" style="2" customWidth="1"/>
    <col min="2" max="2" width="3" style="2" customWidth="1"/>
    <col min="3" max="3" width="4.7109375" style="2" customWidth="1"/>
    <col min="4" max="4" width="4.42578125" style="2" customWidth="1"/>
    <col min="5" max="5" width="9.7109375" style="2" customWidth="1"/>
    <col min="6" max="6" width="14.285156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5">
      <c r="A1" s="396"/>
      <c r="B1" s="281"/>
      <c r="C1" s="418" t="s">
        <v>68</v>
      </c>
      <c r="D1" s="418"/>
      <c r="E1" s="418"/>
      <c r="F1" s="418"/>
      <c r="G1" s="418"/>
      <c r="H1" s="418"/>
      <c r="I1" s="260"/>
      <c r="J1" s="251"/>
      <c r="K1" s="246"/>
      <c r="L1" s="260"/>
      <c r="M1" s="251"/>
      <c r="N1" s="251"/>
      <c r="O1" s="247"/>
      <c r="P1" s="263" t="s">
        <v>41</v>
      </c>
      <c r="Q1" s="257">
        <f>IF(COUNTIF(P6:P66,"&gt;0")=0,0%,COUNTIF(P6:P66,"&gt;0")/(COUNTIF(P6:P66,"&lt;=0")+COUNTIF(P6:P66,"&gt;0")))</f>
        <v>0.63636363636363635</v>
      </c>
      <c r="R1" s="247"/>
      <c r="S1" s="396"/>
    </row>
    <row r="2" spans="1:19" ht="15.6" customHeight="1" x14ac:dyDescent="0.25">
      <c r="A2" s="396"/>
      <c r="B2" s="237"/>
      <c r="C2" s="243" t="s">
        <v>66</v>
      </c>
      <c r="D2" s="243"/>
      <c r="E2" s="238"/>
      <c r="F2" s="238"/>
      <c r="G2" s="238"/>
      <c r="H2" s="238"/>
      <c r="I2" s="261" t="s">
        <v>38</v>
      </c>
      <c r="J2" s="252">
        <v>11</v>
      </c>
      <c r="K2" s="248"/>
      <c r="L2" s="261" t="s">
        <v>40</v>
      </c>
      <c r="M2" s="254">
        <v>11</v>
      </c>
      <c r="N2" s="254"/>
      <c r="O2" s="249"/>
      <c r="P2" s="263" t="s">
        <v>42</v>
      </c>
      <c r="Q2" s="257">
        <f>IF(COUNTIF(Q6:Q66,"&gt;0")=0,0%,COUNTIF(Q6:Q66,"&gt;0")/(COUNTIF(Q6:Q66,"&lt;=0")+COUNTIF(Q6:Q66,"&gt;0")))</f>
        <v>0</v>
      </c>
      <c r="R2" s="301"/>
      <c r="S2" s="396"/>
    </row>
    <row r="3" spans="1:19" ht="15.6" customHeight="1" x14ac:dyDescent="0.25">
      <c r="A3" s="396"/>
      <c r="B3" s="279"/>
      <c r="C3" s="280">
        <v>8</v>
      </c>
      <c r="D3" s="245" t="s">
        <v>10</v>
      </c>
      <c r="E3" s="302"/>
      <c r="F3" s="303"/>
      <c r="G3" s="244"/>
      <c r="H3" s="244"/>
      <c r="I3" s="261" t="s">
        <v>39</v>
      </c>
      <c r="J3" s="252">
        <v>4</v>
      </c>
      <c r="K3" s="248"/>
      <c r="L3" s="261" t="s">
        <v>36</v>
      </c>
      <c r="M3" s="255">
        <v>0.81818181818181823</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1.574264828738513</v>
      </c>
      <c r="R3" s="301"/>
      <c r="S3" s="396"/>
    </row>
    <row r="4" spans="1:19" s="281" customFormat="1" ht="14.45" customHeight="1" x14ac:dyDescent="0.25">
      <c r="B4" s="225"/>
      <c r="C4" s="226"/>
      <c r="D4" s="226"/>
      <c r="E4" s="304" t="s">
        <v>3</v>
      </c>
      <c r="F4" s="305"/>
      <c r="G4" s="305"/>
      <c r="H4" s="305"/>
      <c r="I4" s="262" t="s">
        <v>25</v>
      </c>
      <c r="J4" s="253">
        <v>13</v>
      </c>
      <c r="K4" s="248"/>
      <c r="L4" s="262" t="s">
        <v>37</v>
      </c>
      <c r="M4" s="256">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217</v>
      </c>
      <c r="E6" s="307"/>
      <c r="F6" s="307"/>
      <c r="G6" s="308"/>
      <c r="H6" s="308"/>
      <c r="I6" s="309"/>
      <c r="J6" s="309"/>
      <c r="K6" s="310"/>
      <c r="L6" s="310"/>
      <c r="M6" s="310"/>
      <c r="N6" s="310"/>
      <c r="O6" s="228"/>
      <c r="P6" s="229"/>
      <c r="Q6" s="229"/>
      <c r="R6" s="240"/>
    </row>
    <row r="7" spans="1:19" s="281" customFormat="1" ht="30" customHeight="1" x14ac:dyDescent="0.2">
      <c r="A7" s="283"/>
      <c r="B7" s="286">
        <v>1</v>
      </c>
      <c r="C7" s="311" t="s">
        <v>23</v>
      </c>
      <c r="D7" s="312" t="s">
        <v>23</v>
      </c>
      <c r="E7" s="313" t="s">
        <v>8</v>
      </c>
      <c r="F7" s="314" t="s">
        <v>218</v>
      </c>
      <c r="G7" s="315">
        <v>0.16</v>
      </c>
      <c r="H7" s="316" t="s">
        <v>4</v>
      </c>
      <c r="I7" s="318">
        <v>5.7599999999999998E-2</v>
      </c>
      <c r="J7" s="318">
        <v>0.152</v>
      </c>
      <c r="K7" s="318">
        <v>0.158</v>
      </c>
      <c r="L7" s="318">
        <v>3.1E-2</v>
      </c>
      <c r="M7" s="318"/>
      <c r="N7" s="318">
        <v>0.12</v>
      </c>
      <c r="O7" s="285"/>
      <c r="P7" s="284">
        <f>IF(H7="p",(IF(ISNUMBER(N7),IF(ISNUMBER(G7),(N7-G7)/ABS(G7),"NA"),"NA")),IF(H7="q",(IF(ISNUMBER(N7),IF(ISNUMBER(G7),(G7-N7)/ABS(N7),"NA"),"NA")),"NA"))</f>
        <v>-0.25000000000000006</v>
      </c>
      <c r="Q7" s="287" t="str">
        <f>IF(H7="p",(IF(ISNUMBER(N7),IF(ISNUMBER(M7),(M7-L7)/ABS(L7),"NA"),"NA")),IF(H7="q",(IF(ISNUMBER(M7),IF(ISNUMBER(L7),(L7-M7)/ABS(M7),"NA"),"NA")),"NA"))</f>
        <v>NA</v>
      </c>
      <c r="R7" s="289">
        <v>2</v>
      </c>
      <c r="S7" s="283"/>
    </row>
    <row r="8" spans="1:19" s="281" customFormat="1" ht="18" customHeight="1" x14ac:dyDescent="0.2">
      <c r="A8" s="283"/>
      <c r="B8" s="286"/>
      <c r="C8" s="319"/>
      <c r="D8" s="307" t="s">
        <v>144</v>
      </c>
      <c r="E8" s="307"/>
      <c r="F8" s="307"/>
      <c r="G8" s="308"/>
      <c r="H8" s="308"/>
      <c r="I8" s="310"/>
      <c r="J8" s="310"/>
      <c r="K8" s="310"/>
      <c r="L8" s="310"/>
      <c r="M8" s="310"/>
      <c r="N8" s="310"/>
      <c r="O8" s="228"/>
      <c r="P8" s="229"/>
      <c r="Q8" s="229"/>
      <c r="R8" s="240"/>
    </row>
    <row r="9" spans="1:19" s="281" customFormat="1" ht="30" customHeight="1" x14ac:dyDescent="0.2">
      <c r="A9" s="283"/>
      <c r="B9" s="286">
        <v>2</v>
      </c>
      <c r="C9" s="311" t="s">
        <v>23</v>
      </c>
      <c r="D9" s="312" t="s">
        <v>23</v>
      </c>
      <c r="E9" s="313" t="s">
        <v>8</v>
      </c>
      <c r="F9" s="314" t="s">
        <v>147</v>
      </c>
      <c r="G9" s="315">
        <v>0.45</v>
      </c>
      <c r="H9" s="316" t="s">
        <v>4</v>
      </c>
      <c r="I9" s="318">
        <v>0.375</v>
      </c>
      <c r="J9" s="318">
        <v>0.38</v>
      </c>
      <c r="K9" s="318">
        <v>0.4</v>
      </c>
      <c r="L9" s="318">
        <v>0.41</v>
      </c>
      <c r="M9" s="318"/>
      <c r="N9" s="318">
        <v>0.5</v>
      </c>
      <c r="O9" s="285"/>
      <c r="P9" s="284">
        <f>IF(H9="p",(IF(ISNUMBER(N9),IF(ISNUMBER(G9),(N9-G9)/ABS(G9),"NA"),"NA")),IF(H9="q",(IF(ISNUMBER(N9),IF(ISNUMBER(G9),(G9-N9)/ABS(N9),"NA"),"NA")),"NA"))</f>
        <v>0.11111111111111108</v>
      </c>
      <c r="Q9" s="287" t="str">
        <f>IF(H9="p",(IF(ISNUMBER(N9),IF(ISNUMBER(M9),(M9-L9)/ABS(L9),"NA"),"NA")),IF(H9="q",(IF(ISNUMBER(M9),IF(ISNUMBER(L9),(L9-M9)/ABS(M9),"NA"),"NA")),"NA"))</f>
        <v>NA</v>
      </c>
      <c r="R9" s="289">
        <v>2</v>
      </c>
      <c r="S9" s="283"/>
    </row>
    <row r="10" spans="1:19" s="281" customFormat="1" ht="18" customHeight="1" x14ac:dyDescent="0.2">
      <c r="A10" s="283"/>
      <c r="B10" s="286"/>
      <c r="C10" s="319"/>
      <c r="D10" s="307" t="s">
        <v>145</v>
      </c>
      <c r="E10" s="307"/>
      <c r="F10" s="307"/>
      <c r="G10" s="308"/>
      <c r="H10" s="308"/>
      <c r="I10" s="310"/>
      <c r="J10" s="310"/>
      <c r="K10" s="310"/>
      <c r="L10" s="310"/>
      <c r="M10" s="310"/>
      <c r="N10" s="310"/>
      <c r="O10" s="228"/>
      <c r="P10" s="229"/>
      <c r="Q10" s="229"/>
      <c r="R10" s="240"/>
    </row>
    <row r="11" spans="1:19" s="281" customFormat="1" ht="30" customHeight="1" x14ac:dyDescent="0.2">
      <c r="A11" s="283"/>
      <c r="B11" s="286">
        <v>3</v>
      </c>
      <c r="C11" s="311" t="s">
        <v>23</v>
      </c>
      <c r="D11" s="312" t="s">
        <v>85</v>
      </c>
      <c r="E11" s="313" t="s">
        <v>8</v>
      </c>
      <c r="F11" s="314" t="s">
        <v>146</v>
      </c>
      <c r="G11" s="315">
        <v>0.15</v>
      </c>
      <c r="H11" s="316" t="s">
        <v>4</v>
      </c>
      <c r="I11" s="318">
        <v>0.13</v>
      </c>
      <c r="J11" s="318">
        <v>0.13</v>
      </c>
      <c r="K11" s="318">
        <v>0.11</v>
      </c>
      <c r="L11" s="318">
        <v>0.13</v>
      </c>
      <c r="M11" s="318"/>
      <c r="N11" s="318">
        <v>0.17</v>
      </c>
      <c r="O11" s="285"/>
      <c r="P11" s="284">
        <f>IF(H11="p",(IF(ISNUMBER(N11),IF(ISNUMBER(G11),(N11-G11)/ABS(G11),"NA"),"NA")),IF(H11="q",(IF(ISNUMBER(N11),IF(ISNUMBER(G11),(G11-N11)/ABS(N11),"NA"),"NA")),"NA"))</f>
        <v>0.13333333333333347</v>
      </c>
      <c r="Q11" s="287" t="str">
        <f>IF(H11="p",(IF(ISNUMBER(N11),IF(ISNUMBER(M11),(M11-L11)/ABS(L11),"NA"),"NA")),IF(H11="q",(IF(ISNUMBER(M11),IF(ISNUMBER(L11),(L11-M11)/ABS(M11),"NA"),"NA")),"NA"))</f>
        <v>NA</v>
      </c>
      <c r="R11" s="289">
        <v>1</v>
      </c>
      <c r="S11" s="283"/>
    </row>
    <row r="12" spans="1:19" s="281" customFormat="1" ht="18" customHeight="1" x14ac:dyDescent="0.2">
      <c r="A12" s="283"/>
      <c r="B12" s="286"/>
      <c r="C12" s="319"/>
      <c r="D12" s="307" t="s">
        <v>148</v>
      </c>
      <c r="E12" s="307"/>
      <c r="F12" s="307"/>
      <c r="G12" s="308"/>
      <c r="H12" s="308"/>
      <c r="I12" s="310"/>
      <c r="J12" s="310"/>
      <c r="K12" s="310"/>
      <c r="L12" s="310"/>
      <c r="M12" s="310"/>
      <c r="N12" s="310"/>
      <c r="O12" s="228"/>
      <c r="P12" s="229"/>
      <c r="Q12" s="229"/>
      <c r="R12" s="240"/>
    </row>
    <row r="13" spans="1:19" s="281" customFormat="1" ht="30" customHeight="1" x14ac:dyDescent="0.2">
      <c r="A13" s="283"/>
      <c r="B13" s="286">
        <v>4</v>
      </c>
      <c r="C13" s="311" t="s">
        <v>23</v>
      </c>
      <c r="D13" s="312" t="s">
        <v>85</v>
      </c>
      <c r="E13" s="313" t="s">
        <v>8</v>
      </c>
      <c r="F13" s="314" t="s">
        <v>149</v>
      </c>
      <c r="G13" s="315">
        <v>0.08</v>
      </c>
      <c r="H13" s="316" t="s">
        <v>4</v>
      </c>
      <c r="I13" s="318">
        <v>7.0000000000000007E-2</v>
      </c>
      <c r="J13" s="318">
        <v>7.1999999999999995E-2</v>
      </c>
      <c r="K13" s="318">
        <v>5.6000000000000001E-2</v>
      </c>
      <c r="L13" s="318">
        <v>0.05</v>
      </c>
      <c r="M13" s="318"/>
      <c r="N13" s="318">
        <v>0.17</v>
      </c>
      <c r="O13" s="285"/>
      <c r="P13" s="284">
        <f>IF(H13="p",(IF(ISNUMBER(N13),IF(ISNUMBER(G13),(N13-G13)/ABS(G13),"NA"),"NA")),IF(H13="q",(IF(ISNUMBER(N13),IF(ISNUMBER(G13),(G13-N13)/ABS(N13),"NA"),"NA")),"NA"))</f>
        <v>1.125</v>
      </c>
      <c r="Q13" s="287" t="str">
        <f>IF(H13="p",(IF(ISNUMBER(N13),IF(ISNUMBER(M13),(M13-L13)/ABS(L13),"NA"),"NA")),IF(H13="q",(IF(ISNUMBER(M13),IF(ISNUMBER(L13),(L13-M13)/ABS(M13),"NA"),"NA")),"NA"))</f>
        <v>NA</v>
      </c>
      <c r="R13" s="289">
        <v>1</v>
      </c>
      <c r="S13" s="283"/>
    </row>
    <row r="14" spans="1:19" s="281" customFormat="1" ht="18" customHeight="1" x14ac:dyDescent="0.2">
      <c r="A14" s="283"/>
      <c r="B14" s="286"/>
      <c r="C14" s="397"/>
      <c r="D14" s="307" t="s">
        <v>219</v>
      </c>
      <c r="E14" s="307"/>
      <c r="F14" s="307"/>
      <c r="G14" s="308"/>
      <c r="H14" s="308"/>
      <c r="I14" s="310"/>
      <c r="J14" s="310"/>
      <c r="K14" s="310"/>
      <c r="L14" s="310"/>
      <c r="M14" s="310"/>
      <c r="N14" s="310"/>
      <c r="O14" s="228"/>
      <c r="P14" s="229"/>
      <c r="Q14" s="229"/>
      <c r="R14" s="240"/>
    </row>
    <row r="15" spans="1:19" s="281" customFormat="1" ht="30" customHeight="1" x14ac:dyDescent="0.2">
      <c r="A15" s="283"/>
      <c r="B15" s="286">
        <v>5</v>
      </c>
      <c r="C15" s="311" t="s">
        <v>23</v>
      </c>
      <c r="D15" s="312" t="s">
        <v>23</v>
      </c>
      <c r="E15" s="313" t="s">
        <v>8</v>
      </c>
      <c r="F15" s="314" t="s">
        <v>220</v>
      </c>
      <c r="G15" s="315">
        <v>0.06</v>
      </c>
      <c r="H15" s="316" t="s">
        <v>4</v>
      </c>
      <c r="I15" s="318">
        <v>3.9E-2</v>
      </c>
      <c r="J15" s="318">
        <v>3.5999999999999997E-2</v>
      </c>
      <c r="K15" s="318">
        <v>4.5999999999999999E-2</v>
      </c>
      <c r="L15" s="318">
        <v>0.05</v>
      </c>
      <c r="M15" s="318"/>
      <c r="N15" s="318">
        <v>0.08</v>
      </c>
      <c r="O15" s="285"/>
      <c r="P15" s="284">
        <f>IF(H15="p",(IF(ISNUMBER(N15),IF(ISNUMBER(G15),(N15-G15)/ABS(G15),"NA"),"NA")),IF(H15="q",(IF(ISNUMBER(N15),IF(ISNUMBER(G15),(G15-N15)/ABS(N15),"NA"),"NA")),"NA"))</f>
        <v>0.33333333333333343</v>
      </c>
      <c r="Q15" s="287" t="str">
        <f>IF(H15="p",(IF(ISNUMBER(N15),IF(ISNUMBER(M15),(M15-L15)/ABS(L15),"NA"),"NA")),IF(H15="q",(IF(ISNUMBER(M15),IF(ISNUMBER(L15),(L15-M15)/ABS(M15),"NA"),"NA")),"NA"))</f>
        <v>NA</v>
      </c>
      <c r="R15" s="289">
        <v>2</v>
      </c>
      <c r="S15" s="283"/>
    </row>
    <row r="16" spans="1:19" s="281" customFormat="1" ht="18" customHeight="1" x14ac:dyDescent="0.2">
      <c r="A16" s="283"/>
      <c r="B16" s="286"/>
      <c r="C16" s="319"/>
      <c r="D16" s="307" t="s">
        <v>150</v>
      </c>
      <c r="E16" s="307"/>
      <c r="F16" s="307"/>
      <c r="G16" s="308"/>
      <c r="H16" s="308"/>
      <c r="I16" s="310"/>
      <c r="J16" s="310"/>
      <c r="K16" s="310"/>
      <c r="L16" s="310"/>
      <c r="M16" s="310"/>
      <c r="N16" s="310"/>
      <c r="O16" s="228"/>
      <c r="P16" s="229"/>
      <c r="Q16" s="229"/>
      <c r="R16" s="240"/>
    </row>
    <row r="17" spans="1:19" s="281" customFormat="1" ht="30" customHeight="1" x14ac:dyDescent="0.2">
      <c r="A17" s="283"/>
      <c r="B17" s="286">
        <v>6</v>
      </c>
      <c r="C17" s="311" t="s">
        <v>23</v>
      </c>
      <c r="D17" s="312" t="s">
        <v>85</v>
      </c>
      <c r="E17" s="313" t="s">
        <v>221</v>
      </c>
      <c r="F17" s="314" t="s">
        <v>151</v>
      </c>
      <c r="G17" s="323">
        <v>75</v>
      </c>
      <c r="H17" s="316" t="s">
        <v>6</v>
      </c>
      <c r="I17" s="324">
        <v>102</v>
      </c>
      <c r="J17" s="324">
        <f>8771656/49000000*365</f>
        <v>65.339886530612247</v>
      </c>
      <c r="K17" s="324">
        <v>80</v>
      </c>
      <c r="L17" s="324">
        <v>65</v>
      </c>
      <c r="M17" s="324"/>
      <c r="N17" s="324">
        <v>70</v>
      </c>
      <c r="O17" s="285"/>
      <c r="P17" s="284">
        <f>IF(H17="p",(IF(ISNUMBER(N17),IF(ISNUMBER(G17),(N17-G17)/ABS(G17),"NA"),"NA")),IF(H17="q",(IF(ISNUMBER(N17),IF(ISNUMBER(G17),(G17-N17)/ABS(N17),"NA"),"NA")),"NA"))</f>
        <v>7.1428571428571425E-2</v>
      </c>
      <c r="Q17" s="287" t="str">
        <f>IF(H17="p",(IF(ISNUMBER(N17),IF(ISNUMBER(M17),(M17-L17)/ABS(L17),"NA"),"NA")),IF(H17="q",(IF(ISNUMBER(M17),IF(ISNUMBER(L17),(L17-M17)/ABS(M17),"NA"),"NA")),"NA"))</f>
        <v>NA</v>
      </c>
      <c r="R17" s="289">
        <v>1</v>
      </c>
      <c r="S17" s="283"/>
    </row>
    <row r="18" spans="1:19" s="281" customFormat="1" ht="18" customHeight="1" x14ac:dyDescent="0.2">
      <c r="A18" s="283"/>
      <c r="B18" s="233"/>
      <c r="C18" s="319"/>
      <c r="D18" s="307" t="s">
        <v>152</v>
      </c>
      <c r="E18" s="307"/>
      <c r="F18" s="307"/>
      <c r="G18" s="308"/>
      <c r="H18" s="308"/>
      <c r="I18" s="385"/>
      <c r="J18" s="385"/>
      <c r="K18" s="385"/>
      <c r="L18" s="385"/>
      <c r="M18" s="385"/>
      <c r="N18" s="385"/>
      <c r="O18" s="228"/>
      <c r="P18" s="229"/>
      <c r="Q18" s="229"/>
      <c r="R18" s="240"/>
    </row>
    <row r="19" spans="1:19" s="281" customFormat="1" ht="30" customHeight="1" x14ac:dyDescent="0.2">
      <c r="A19" s="283"/>
      <c r="B19" s="286">
        <v>7</v>
      </c>
      <c r="C19" s="311" t="s">
        <v>23</v>
      </c>
      <c r="D19" s="312" t="s">
        <v>85</v>
      </c>
      <c r="E19" s="313" t="s">
        <v>221</v>
      </c>
      <c r="F19" s="314" t="s">
        <v>153</v>
      </c>
      <c r="G19" s="323">
        <v>280</v>
      </c>
      <c r="H19" s="316" t="s">
        <v>6</v>
      </c>
      <c r="I19" s="324">
        <v>239</v>
      </c>
      <c r="J19" s="324">
        <f>22692532/29000000*365</f>
        <v>285.61290275862069</v>
      </c>
      <c r="K19" s="324">
        <v>350</v>
      </c>
      <c r="L19" s="324">
        <v>330</v>
      </c>
      <c r="M19" s="324"/>
      <c r="N19" s="324">
        <v>285</v>
      </c>
      <c r="O19" s="285"/>
      <c r="P19" s="284">
        <f>IF(H19="p",(IF(ISNUMBER(N19),IF(ISNUMBER(G19),(N19-G19)/ABS(G19),"NA"),"NA")),IF(H19="q",(IF(ISNUMBER(N19),IF(ISNUMBER(G19),(G19-N19)/ABS(N19),"NA"),"NA")),"NA"))</f>
        <v>-1.7543859649122806E-2</v>
      </c>
      <c r="Q19" s="287" t="str">
        <f>IF(H19="p",(IF(ISNUMBER(N19),IF(ISNUMBER(M19),(M19-L19)/ABS(L19),"NA"),"NA")),IF(H19="q",(IF(ISNUMBER(M19),IF(ISNUMBER(L19),(L19-M19)/ABS(M19),"NA"),"NA")),"NA"))</f>
        <v>NA</v>
      </c>
      <c r="R19" s="289">
        <v>1</v>
      </c>
      <c r="S19" s="283"/>
    </row>
    <row r="20" spans="1:19" s="281" customFormat="1" ht="18" customHeight="1" x14ac:dyDescent="0.2">
      <c r="A20" s="283"/>
      <c r="B20" s="233"/>
      <c r="C20" s="319"/>
      <c r="D20" s="307" t="s">
        <v>154</v>
      </c>
      <c r="E20" s="307"/>
      <c r="F20" s="307"/>
      <c r="G20" s="308"/>
      <c r="H20" s="308"/>
      <c r="I20" s="385"/>
      <c r="J20" s="385"/>
      <c r="K20" s="385"/>
      <c r="L20" s="385"/>
      <c r="M20" s="385"/>
      <c r="N20" s="385"/>
      <c r="O20" s="228"/>
      <c r="P20" s="229"/>
      <c r="Q20" s="229"/>
      <c r="R20" s="240"/>
    </row>
    <row r="21" spans="1:19" s="281" customFormat="1" ht="30" customHeight="1" x14ac:dyDescent="0.2">
      <c r="A21" s="283"/>
      <c r="B21" s="286">
        <v>8</v>
      </c>
      <c r="C21" s="311" t="s">
        <v>23</v>
      </c>
      <c r="D21" s="312" t="s">
        <v>85</v>
      </c>
      <c r="E21" s="313" t="s">
        <v>221</v>
      </c>
      <c r="F21" s="314" t="s">
        <v>155</v>
      </c>
      <c r="G21" s="323">
        <v>265</v>
      </c>
      <c r="H21" s="316" t="s">
        <v>6</v>
      </c>
      <c r="I21" s="324">
        <v>247</v>
      </c>
      <c r="J21" s="324">
        <f>22000000/29000000*365</f>
        <v>276.89655172413791</v>
      </c>
      <c r="K21" s="324">
        <v>343</v>
      </c>
      <c r="L21" s="324">
        <v>292</v>
      </c>
      <c r="M21" s="324"/>
      <c r="N21" s="324">
        <v>285</v>
      </c>
      <c r="O21" s="285"/>
      <c r="P21" s="284">
        <f>IF(H21="p",(IF(ISNUMBER(N21),IF(ISNUMBER(G21),(N21-G21)/ABS(G21),"NA"),"NA")),IF(H21="q",(IF(ISNUMBER(N21),IF(ISNUMBER(G21),(G21-N21)/ABS(N21),"NA"),"NA")),"NA"))</f>
        <v>-7.0175438596491224E-2</v>
      </c>
      <c r="Q21" s="287" t="str">
        <f>IF(H21="p",(IF(ISNUMBER(N21),IF(ISNUMBER(M21),(M21-L21)/ABS(L21),"NA"),"NA")),IF(H21="q",(IF(ISNUMBER(M21),IF(ISNUMBER(L21),(L21-M21)/ABS(M21),"NA"),"NA")),"NA"))</f>
        <v>NA</v>
      </c>
      <c r="R21" s="289">
        <v>1</v>
      </c>
      <c r="S21" s="283"/>
    </row>
    <row r="22" spans="1:19" s="281" customFormat="1" ht="18" customHeight="1" x14ac:dyDescent="0.2">
      <c r="A22" s="283"/>
      <c r="B22" s="286"/>
      <c r="C22" s="319"/>
      <c r="D22" s="307" t="s">
        <v>156</v>
      </c>
      <c r="E22" s="307"/>
      <c r="F22" s="307"/>
      <c r="G22" s="308"/>
      <c r="H22" s="308"/>
      <c r="I22" s="310"/>
      <c r="J22" s="310"/>
      <c r="K22" s="310"/>
      <c r="L22" s="310"/>
      <c r="M22" s="310"/>
      <c r="N22" s="310"/>
      <c r="O22" s="228"/>
      <c r="P22" s="229"/>
      <c r="Q22" s="229"/>
      <c r="R22" s="240"/>
    </row>
    <row r="23" spans="1:19" s="281" customFormat="1" ht="36" customHeight="1" x14ac:dyDescent="0.2">
      <c r="A23" s="283"/>
      <c r="B23" s="286">
        <v>9</v>
      </c>
      <c r="C23" s="311" t="s">
        <v>24</v>
      </c>
      <c r="D23" s="312" t="s">
        <v>23</v>
      </c>
      <c r="E23" s="313" t="s">
        <v>222</v>
      </c>
      <c r="F23" s="314" t="s">
        <v>157</v>
      </c>
      <c r="G23" s="323">
        <v>1.5</v>
      </c>
      <c r="H23" s="316" t="s">
        <v>4</v>
      </c>
      <c r="I23" s="326">
        <v>1.18</v>
      </c>
      <c r="J23" s="326">
        <v>1.04</v>
      </c>
      <c r="K23" s="326">
        <v>1.4</v>
      </c>
      <c r="L23" s="326">
        <v>1.05</v>
      </c>
      <c r="M23" s="326"/>
      <c r="N23" s="326">
        <v>1.0900000000000001</v>
      </c>
      <c r="O23" s="285"/>
      <c r="P23" s="284">
        <f>IF(H23="p",(IF(ISNUMBER(N23),IF(ISNUMBER(G23),(N23-G23)/ABS(G23),"NA"),"NA")),IF(H23="q",(IF(ISNUMBER(N23),IF(ISNUMBER(G23),(G23-N23)/ABS(N23),"NA"),"NA")),"NA"))</f>
        <v>-0.27333333333333326</v>
      </c>
      <c r="Q23" s="287" t="str">
        <f>IF(H23="p",(IF(ISNUMBER(N23),IF(ISNUMBER(M23),(M23-L23)/ABS(L23),"NA"),"NA")),IF(H23="q",(IF(ISNUMBER(M23),IF(ISNUMBER(L23),(L23-M23)/ABS(M23),"NA"),"NA")),"NA"))</f>
        <v>NA</v>
      </c>
      <c r="R23" s="289">
        <v>1</v>
      </c>
      <c r="S23" s="283"/>
    </row>
    <row r="24" spans="1:19" s="281" customFormat="1" ht="18" customHeight="1" x14ac:dyDescent="0.2">
      <c r="A24" s="283"/>
      <c r="B24" s="286"/>
      <c r="C24" s="319"/>
      <c r="D24" s="307" t="s">
        <v>158</v>
      </c>
      <c r="E24" s="307"/>
      <c r="F24" s="307"/>
      <c r="G24" s="308"/>
      <c r="H24" s="308"/>
      <c r="I24" s="310"/>
      <c r="J24" s="310"/>
      <c r="K24" s="310"/>
      <c r="L24" s="310"/>
      <c r="M24" s="310"/>
      <c r="N24" s="310"/>
      <c r="O24" s="228"/>
      <c r="P24" s="229"/>
      <c r="Q24" s="229"/>
      <c r="R24" s="240"/>
    </row>
    <row r="25" spans="1:19" s="281" customFormat="1" ht="30" customHeight="1" x14ac:dyDescent="0.2">
      <c r="A25" s="283"/>
      <c r="B25" s="286">
        <v>10</v>
      </c>
      <c r="C25" s="311" t="s">
        <v>24</v>
      </c>
      <c r="D25" s="312" t="s">
        <v>85</v>
      </c>
      <c r="E25" s="313" t="s">
        <v>8</v>
      </c>
      <c r="F25" s="314" t="s">
        <v>159</v>
      </c>
      <c r="G25" s="315">
        <v>0.35</v>
      </c>
      <c r="H25" s="316" t="s">
        <v>4</v>
      </c>
      <c r="I25" s="318">
        <v>0.31</v>
      </c>
      <c r="J25" s="318">
        <v>0.33</v>
      </c>
      <c r="K25" s="318">
        <v>0.35</v>
      </c>
      <c r="L25" s="318">
        <v>0.37</v>
      </c>
      <c r="M25" s="318"/>
      <c r="N25" s="318">
        <v>0.42</v>
      </c>
      <c r="O25" s="285"/>
      <c r="P25" s="284">
        <f>IF(H25="p",(IF(ISNUMBER(N25),IF(ISNUMBER(G25),(N25-G25)/ABS(G25),"NA"),"NA")),IF(H25="q",(IF(ISNUMBER(N25),IF(ISNUMBER(G25),(G25-N25)/ABS(N25),"NA"),"NA")),"NA"))</f>
        <v>0.20000000000000004</v>
      </c>
      <c r="Q25" s="287" t="str">
        <f>IF(H25="p",(IF(ISNUMBER(N25),IF(ISNUMBER(M25),(M25-L25)/ABS(L25),"NA"),"NA")),IF(H25="q",(IF(ISNUMBER(M25),IF(ISNUMBER(L25),(L25-M25)/ABS(M25),"NA"),"NA")),"NA"))</f>
        <v>NA</v>
      </c>
      <c r="R25" s="289">
        <v>0</v>
      </c>
      <c r="S25" s="283"/>
    </row>
    <row r="26" spans="1:19" s="281" customFormat="1" ht="18" customHeight="1" x14ac:dyDescent="0.2">
      <c r="A26" s="283"/>
      <c r="B26" s="286"/>
      <c r="C26" s="319"/>
      <c r="D26" s="307" t="s">
        <v>160</v>
      </c>
      <c r="E26" s="307"/>
      <c r="F26" s="307"/>
      <c r="G26" s="308"/>
      <c r="H26" s="308"/>
      <c r="I26" s="310"/>
      <c r="J26" s="310"/>
      <c r="K26" s="310"/>
      <c r="L26" s="310"/>
      <c r="M26" s="310"/>
      <c r="N26" s="310"/>
      <c r="O26" s="228"/>
      <c r="P26" s="229"/>
      <c r="Q26" s="229"/>
      <c r="R26" s="240"/>
    </row>
    <row r="27" spans="1:19" s="281" customFormat="1" ht="30" customHeight="1" x14ac:dyDescent="0.2">
      <c r="A27" s="283"/>
      <c r="B27" s="286">
        <v>11</v>
      </c>
      <c r="C27" s="311" t="s">
        <v>23</v>
      </c>
      <c r="D27" s="312" t="s">
        <v>85</v>
      </c>
      <c r="E27" s="313" t="s">
        <v>222</v>
      </c>
      <c r="F27" s="314" t="s">
        <v>161</v>
      </c>
      <c r="G27" s="323">
        <v>6</v>
      </c>
      <c r="H27" s="316" t="s">
        <v>4</v>
      </c>
      <c r="I27" s="389">
        <v>4.6900000000000004</v>
      </c>
      <c r="J27" s="389">
        <v>4.08</v>
      </c>
      <c r="K27" s="389">
        <v>4.6399999999999997</v>
      </c>
      <c r="L27" s="389">
        <v>5</v>
      </c>
      <c r="M27" s="389"/>
      <c r="N27" s="389">
        <v>7.3</v>
      </c>
      <c r="O27" s="285"/>
      <c r="P27" s="284">
        <f>IF(H27="p",(IF(ISNUMBER(N27),IF(ISNUMBER(G27),(N27-G27)/ABS(G27),"NA"),"NA")),IF(H27="q",(IF(ISNUMBER(N27),IF(ISNUMBER(G27),(G27-N27)/ABS(N27),"NA"),"NA")),"NA"))</f>
        <v>0.21666666666666665</v>
      </c>
      <c r="Q27" s="287" t="str">
        <f>IF(H27="p",(IF(ISNUMBER(N27),IF(ISNUMBER(M27),(M27-L27)/ABS(L27),"NA"),"NA")),IF(H27="q",(IF(ISNUMBER(M27),IF(ISNUMBER(L27),(L27-M27)/ABS(M27),"NA"),"NA")),"NA"))</f>
        <v>NA</v>
      </c>
      <c r="R27" s="289">
        <v>1</v>
      </c>
      <c r="S27" s="283"/>
    </row>
    <row r="28" spans="1:19" s="281" customFormat="1" ht="18"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4"/>
      <c r="J29" s="324"/>
      <c r="K29" s="324"/>
      <c r="L29" s="324"/>
      <c r="M29" s="324"/>
      <c r="N29" s="324"/>
      <c r="O29" s="285"/>
      <c r="P29" s="284" t="s">
        <v>15</v>
      </c>
      <c r="Q29" s="287" t="s">
        <v>15</v>
      </c>
      <c r="R29" s="289">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
        <v>15</v>
      </c>
      <c r="Q31" s="287" t="s">
        <v>15</v>
      </c>
      <c r="R31" s="289">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
        <v>15</v>
      </c>
      <c r="Q33" s="287" t="s">
        <v>15</v>
      </c>
      <c r="R33" s="289">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6"/>
      <c r="J35" s="326"/>
      <c r="K35" s="326"/>
      <c r="L35" s="326"/>
      <c r="M35" s="326"/>
      <c r="N35" s="326"/>
      <c r="O35" s="285"/>
      <c r="P35" s="284" t="s">
        <v>15</v>
      </c>
      <c r="Q35" s="287" t="s">
        <v>15</v>
      </c>
      <c r="R35" s="289">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
        <v>15</v>
      </c>
      <c r="Q37" s="287" t="s">
        <v>15</v>
      </c>
      <c r="R37" s="289">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
        <v>15</v>
      </c>
      <c r="Q39" s="287" t="s">
        <v>15</v>
      </c>
      <c r="R39" s="289">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
        <v>15</v>
      </c>
      <c r="Q41" s="287" t="s">
        <v>15</v>
      </c>
      <c r="R41" s="289">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
        <v>15</v>
      </c>
      <c r="Q43" s="287" t="s">
        <v>15</v>
      </c>
      <c r="R43" s="289">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
        <v>15</v>
      </c>
      <c r="Q45" s="287" t="s">
        <v>15</v>
      </c>
      <c r="R45" s="289">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
        <v>15</v>
      </c>
      <c r="Q47" s="287" t="s">
        <v>15</v>
      </c>
      <c r="R47" s="289">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
        <v>15</v>
      </c>
      <c r="Q49" s="287" t="s">
        <v>15</v>
      </c>
      <c r="R49" s="289">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
        <v>15</v>
      </c>
      <c r="Q51" s="287" t="s">
        <v>15</v>
      </c>
      <c r="R51" s="289">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
        <v>15</v>
      </c>
      <c r="Q53" s="287" t="s">
        <v>15</v>
      </c>
      <c r="R53" s="289">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
        <v>15</v>
      </c>
      <c r="Q55" s="287" t="s">
        <v>15</v>
      </c>
      <c r="R55" s="289">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
        <v>15</v>
      </c>
      <c r="Q57" s="287" t="s">
        <v>15</v>
      </c>
      <c r="R57" s="289">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
        <v>15</v>
      </c>
      <c r="Q59" s="287" t="s">
        <v>15</v>
      </c>
      <c r="R59" s="289">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
        <v>15</v>
      </c>
      <c r="Q61" s="287" t="s">
        <v>15</v>
      </c>
      <c r="R61" s="289">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
        <v>15</v>
      </c>
      <c r="Q63" s="287" t="s">
        <v>15</v>
      </c>
      <c r="R63" s="289">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
        <v>15</v>
      </c>
      <c r="Q65" s="287" t="s">
        <v>15</v>
      </c>
      <c r="R65" s="289">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ht="15" x14ac:dyDescent="0.25">
      <c r="A67" s="230"/>
      <c r="B67" s="234"/>
      <c r="C67" s="234"/>
      <c r="D67" s="234"/>
      <c r="E67" s="234"/>
      <c r="F67" s="234"/>
      <c r="G67" s="234"/>
      <c r="H67" s="234"/>
      <c r="I67" s="234"/>
      <c r="J67" s="234"/>
      <c r="K67" s="234"/>
      <c r="L67" s="234"/>
      <c r="M67" s="234"/>
      <c r="N67" s="234"/>
      <c r="O67" s="234"/>
      <c r="P67" s="235"/>
      <c r="Q67" s="235"/>
      <c r="R67" s="240"/>
      <c r="S67" s="396"/>
    </row>
    <row r="68" spans="1:19" ht="6" customHeight="1" x14ac:dyDescent="0.25">
      <c r="A68" s="396"/>
      <c r="B68" s="396"/>
      <c r="C68" s="396"/>
      <c r="D68" s="396"/>
      <c r="E68" s="396"/>
      <c r="F68" s="396"/>
      <c r="G68" s="396"/>
      <c r="H68" s="396"/>
      <c r="I68" s="396"/>
      <c r="J68" s="396"/>
      <c r="K68" s="396"/>
      <c r="L68" s="396"/>
      <c r="M68" s="396"/>
      <c r="N68" s="396"/>
      <c r="O68" s="396"/>
      <c r="P68" s="396"/>
      <c r="Q68" s="396"/>
      <c r="R68" s="396"/>
      <c r="S68" s="396"/>
    </row>
    <row r="69" spans="1:19" ht="15" x14ac:dyDescent="0.25">
      <c r="A69" s="396"/>
      <c r="B69" s="396"/>
      <c r="C69" s="236" t="s">
        <v>17</v>
      </c>
      <c r="D69" s="396"/>
      <c r="E69" s="396"/>
      <c r="F69" s="396"/>
      <c r="G69" s="396"/>
      <c r="H69" s="396"/>
      <c r="I69" s="236" t="s">
        <v>18</v>
      </c>
      <c r="J69" s="396"/>
      <c r="K69" s="396"/>
      <c r="L69" s="396"/>
      <c r="M69" s="396"/>
      <c r="N69" s="396"/>
      <c r="O69" s="396"/>
      <c r="P69" s="396"/>
      <c r="Q69" s="396"/>
      <c r="R69" s="396"/>
      <c r="S69" s="396"/>
    </row>
    <row r="70" spans="1:19" ht="15" x14ac:dyDescent="0.25">
      <c r="A70" s="396"/>
      <c r="B70" s="396"/>
      <c r="C70" s="266" t="s">
        <v>15</v>
      </c>
      <c r="D70" s="267" t="s">
        <v>16</v>
      </c>
      <c r="E70" s="268"/>
      <c r="F70" s="267"/>
      <c r="G70" s="231"/>
      <c r="H70" s="396"/>
      <c r="I70" s="87"/>
      <c r="J70" s="88"/>
      <c r="K70" s="88"/>
      <c r="L70" s="88"/>
      <c r="M70" s="88"/>
      <c r="N70" s="330"/>
      <c r="O70" s="396"/>
      <c r="P70" s="396"/>
      <c r="Q70" s="396"/>
      <c r="R70" s="396"/>
      <c r="S70" s="396"/>
    </row>
    <row r="71" spans="1:19" ht="15" x14ac:dyDescent="0.25">
      <c r="A71" s="396"/>
      <c r="B71" s="396"/>
      <c r="C71" s="269" t="s">
        <v>4</v>
      </c>
      <c r="D71" s="267" t="s">
        <v>5</v>
      </c>
      <c r="E71" s="268"/>
      <c r="F71" s="267"/>
      <c r="G71" s="231"/>
      <c r="H71" s="396"/>
      <c r="I71" s="331"/>
      <c r="J71" s="88"/>
      <c r="K71" s="88"/>
      <c r="L71" s="88"/>
      <c r="M71" s="88"/>
      <c r="N71" s="330"/>
      <c r="O71" s="396"/>
      <c r="P71" s="396"/>
      <c r="Q71" s="396"/>
      <c r="R71" s="396"/>
      <c r="S71" s="396"/>
    </row>
    <row r="72" spans="1:19" ht="15" x14ac:dyDescent="0.25">
      <c r="A72" s="396"/>
      <c r="B72" s="396"/>
      <c r="C72" s="270" t="s">
        <v>6</v>
      </c>
      <c r="D72" s="267" t="s">
        <v>7</v>
      </c>
      <c r="E72" s="271"/>
      <c r="F72" s="267"/>
      <c r="G72" s="231"/>
      <c r="H72" s="396"/>
      <c r="I72" s="332"/>
      <c r="J72" s="88"/>
      <c r="K72" s="88"/>
      <c r="L72" s="88"/>
      <c r="M72" s="88"/>
      <c r="N72" s="330"/>
      <c r="O72" s="396"/>
      <c r="P72" s="396"/>
      <c r="Q72" s="396"/>
      <c r="R72" s="396"/>
      <c r="S72" s="396"/>
    </row>
    <row r="73" spans="1:19" ht="15.75" x14ac:dyDescent="0.25">
      <c r="A73" s="396"/>
      <c r="B73" s="396"/>
      <c r="C73" s="272" t="s">
        <v>34</v>
      </c>
      <c r="D73" s="267" t="s">
        <v>12</v>
      </c>
      <c r="E73" s="273"/>
      <c r="F73" s="267"/>
      <c r="G73" s="231"/>
      <c r="H73" s="396"/>
      <c r="I73" s="333"/>
      <c r="J73" s="88"/>
      <c r="K73" s="88"/>
      <c r="L73" s="88"/>
      <c r="M73" s="88"/>
      <c r="N73" s="330"/>
      <c r="O73" s="396"/>
      <c r="P73" s="396"/>
      <c r="Q73" s="396"/>
      <c r="R73" s="396"/>
      <c r="S73" s="396"/>
    </row>
    <row r="74" spans="1:19" ht="15.75" x14ac:dyDescent="0.25">
      <c r="A74" s="396"/>
      <c r="B74" s="396"/>
      <c r="C74" s="274" t="s">
        <v>24</v>
      </c>
      <c r="D74" s="267" t="s">
        <v>19</v>
      </c>
      <c r="E74" s="275"/>
      <c r="F74" s="267"/>
      <c r="G74" s="231"/>
      <c r="H74" s="396"/>
      <c r="I74" s="334"/>
      <c r="J74" s="88"/>
      <c r="K74" s="88"/>
      <c r="L74" s="88"/>
      <c r="M74" s="88"/>
      <c r="N74" s="330"/>
      <c r="O74" s="396"/>
      <c r="P74" s="396"/>
      <c r="Q74" s="396"/>
      <c r="R74" s="396"/>
      <c r="S74" s="396"/>
    </row>
    <row r="75" spans="1:19" ht="15.75" x14ac:dyDescent="0.25">
      <c r="A75" s="396"/>
      <c r="B75" s="396"/>
      <c r="C75" s="276" t="s">
        <v>23</v>
      </c>
      <c r="D75" s="267" t="s">
        <v>20</v>
      </c>
      <c r="E75" s="277"/>
      <c r="F75" s="267"/>
      <c r="G75" s="231"/>
      <c r="H75" s="396"/>
      <c r="I75" s="335"/>
      <c r="J75" s="88"/>
      <c r="K75" s="88"/>
      <c r="L75" s="88"/>
      <c r="M75" s="88"/>
      <c r="N75" s="330"/>
      <c r="O75" s="396"/>
      <c r="P75" s="396"/>
      <c r="Q75" s="396"/>
      <c r="R75" s="396"/>
      <c r="S75" s="396"/>
    </row>
    <row r="76" spans="1:19" ht="15.75" x14ac:dyDescent="0.25">
      <c r="A76" s="396"/>
      <c r="B76" s="396"/>
      <c r="C76" s="278" t="s">
        <v>23</v>
      </c>
      <c r="D76" s="267" t="s">
        <v>63</v>
      </c>
      <c r="E76" s="277"/>
      <c r="F76" s="267"/>
      <c r="G76" s="232"/>
      <c r="H76" s="396"/>
      <c r="I76" s="335"/>
      <c r="J76" s="88"/>
      <c r="K76" s="88"/>
      <c r="L76" s="88"/>
      <c r="M76" s="88"/>
      <c r="N76" s="330"/>
      <c r="O76" s="396"/>
      <c r="P76" s="396"/>
      <c r="Q76" s="396"/>
      <c r="R76" s="396"/>
      <c r="S76" s="396"/>
    </row>
    <row r="77" spans="1:19" ht="15" x14ac:dyDescent="0.25">
      <c r="A77" s="396"/>
      <c r="B77" s="396"/>
      <c r="C77" s="396"/>
      <c r="D77" s="396"/>
      <c r="E77" s="232"/>
      <c r="F77" s="232"/>
      <c r="G77" s="232"/>
      <c r="H77" s="396"/>
      <c r="I77" s="396"/>
      <c r="J77" s="396"/>
      <c r="K77" s="396"/>
      <c r="L77" s="396"/>
      <c r="M77" s="396"/>
      <c r="N77" s="396"/>
      <c r="O77" s="396"/>
      <c r="P77" s="396"/>
      <c r="Q77" s="396"/>
      <c r="R77" s="396"/>
      <c r="S77" s="396"/>
    </row>
    <row r="78" spans="1:19" ht="15" x14ac:dyDescent="0.25">
      <c r="A78" s="396"/>
      <c r="B78" s="396"/>
      <c r="C78" s="396"/>
      <c r="D78" s="396"/>
      <c r="E78" s="232"/>
      <c r="F78" s="232"/>
      <c r="G78" s="232"/>
      <c r="H78" s="396"/>
      <c r="I78" s="396"/>
      <c r="J78" s="396"/>
      <c r="K78" s="396"/>
      <c r="L78" s="396"/>
      <c r="M78" s="396"/>
      <c r="N78" s="396"/>
      <c r="O78" s="396"/>
      <c r="P78" s="396"/>
      <c r="Q78" s="396"/>
      <c r="R78" s="396"/>
      <c r="S78" s="396"/>
    </row>
  </sheetData>
  <protectedRanges>
    <protectedRange password="DB49" sqref="M23 N23 N25 M25 M27 N27" name="Περιοχή2" securityDescriptor="O:WDG:WDD:(A;;CC;;;S-1-5-21-1060284298-1004336348-1801674531-1946)"/>
    <protectedRange password="DB49" sqref="C7 D7 C9 D9 C11 D11 C13 D13 C15 D15 C17 D17 C19 D19 C21:D21 D21 C23 D23 C25 D25 C27 D27 M7 N7 M9 N9 M11 N11 M13 N13 M15 N15 M17 N17 M19 N19 M21 N21 M23 N23 M25 N25 M27" name="Περιοχή1" securityDescriptor="O:WDG:WDD:(A;;CC;;;S-1-5-21-1060284298-1004336348-1801674531-1946)"/>
  </protectedRanges>
  <mergeCells count="2">
    <mergeCell ref="C1:H1"/>
    <mergeCell ref="B5:C5"/>
  </mergeCells>
  <conditionalFormatting sqref="I28:N35 I37:N43 I45:N51 I53:N59 I61:N65">
    <cfRule type="beginsWith" dxfId="48494" priority="13113" operator="beginsWith" text="NA">
      <formula>LEFT(I28,LEN("NA"))="NA"</formula>
    </cfRule>
  </conditionalFormatting>
  <conditionalFormatting sqref="I29:N29 I31:N31 I33:N33 I35:N35 I37:N37 I39:N39 I41:N41 I43:N43 I45:N45 I47:N47 I49:N49 I51:N51 I53:N53 I55:N55 I57:N57 I59:N59 I61:N61 I63:N63 I65:N65">
    <cfRule type="cellIs" dxfId="48493" priority="13112" operator="equal">
      <formula>"?"</formula>
    </cfRule>
  </conditionalFormatting>
  <conditionalFormatting sqref="C28:C66">
    <cfRule type="cellIs" dxfId="48492" priority="13110" operator="equal">
      <formula>"N"</formula>
    </cfRule>
    <cfRule type="cellIs" dxfId="48491" priority="13111" operator="equal">
      <formula>"Y"</formula>
    </cfRule>
  </conditionalFormatting>
  <conditionalFormatting sqref="H65 H63 H61 H59 H57 H55 H53 H51 H49 H47 H45 H43 H41 H39 H37 H35 H33 H31 H29">
    <cfRule type="cellIs" dxfId="48490" priority="13101" operator="equal">
      <formula>"q"</formula>
    </cfRule>
  </conditionalFormatting>
  <conditionalFormatting sqref="P18:Q18 P28:Q28 P38:Q38 P46:Q46 P54:Q54 P62:Q62 P30:Q30 P32:Q32 P34:Q34 P40:Q40 P42:Q42 P48:Q48 P50:Q50 P56:Q56 P58:Q58 P64:Q64">
    <cfRule type="cellIs" dxfId="48489" priority="5509" stopIfTrue="1" operator="lessThan">
      <formula>0</formula>
    </cfRule>
    <cfRule type="cellIs" dxfId="48488" priority="5510" stopIfTrue="1" operator="greaterThan">
      <formula>0</formula>
    </cfRule>
  </conditionalFormatting>
  <conditionalFormatting sqref="P7:Q7">
    <cfRule type="cellIs" dxfId="48487" priority="5506" stopIfTrue="1" operator="lessThan">
      <formula>0</formula>
    </cfRule>
    <cfRule type="cellIs" dxfId="48486" priority="5507" stopIfTrue="1" operator="greaterThan">
      <formula>0</formula>
    </cfRule>
  </conditionalFormatting>
  <conditionalFormatting sqref="P7:Q7">
    <cfRule type="cellIs" dxfId="48485" priority="5503" stopIfTrue="1" operator="lessThan">
      <formula>0</formula>
    </cfRule>
    <cfRule type="cellIs" dxfId="48484" priority="5504" stopIfTrue="1" operator="greaterThan">
      <formula>0</formula>
    </cfRule>
  </conditionalFormatting>
  <conditionalFormatting sqref="P7:Q7">
    <cfRule type="cellIs" dxfId="48483" priority="5500" stopIfTrue="1" operator="lessThan">
      <formula>0</formula>
    </cfRule>
    <cfRule type="cellIs" dxfId="48482" priority="5501" stopIfTrue="1" operator="greaterThan">
      <formula>0</formula>
    </cfRule>
  </conditionalFormatting>
  <conditionalFormatting sqref="P7:Q7">
    <cfRule type="cellIs" dxfId="48481" priority="5497" stopIfTrue="1" operator="lessThan">
      <formula>0</formula>
    </cfRule>
    <cfRule type="cellIs" dxfId="48480" priority="5498" stopIfTrue="1" operator="greaterThan">
      <formula>0</formula>
    </cfRule>
  </conditionalFormatting>
  <conditionalFormatting sqref="P7:Q7">
    <cfRule type="cellIs" dxfId="48479" priority="5494" stopIfTrue="1" operator="lessThan">
      <formula>0</formula>
    </cfRule>
    <cfRule type="cellIs" dxfId="48478" priority="5495" stopIfTrue="1" operator="greaterThan">
      <formula>0</formula>
    </cfRule>
  </conditionalFormatting>
  <conditionalFormatting sqref="P7:Q7">
    <cfRule type="cellIs" dxfId="48477" priority="5491" stopIfTrue="1" operator="lessThan">
      <formula>0</formula>
    </cfRule>
    <cfRule type="cellIs" dxfId="48476" priority="5492" stopIfTrue="1" operator="greaterThan">
      <formula>0</formula>
    </cfRule>
  </conditionalFormatting>
  <conditionalFormatting sqref="P7:Q7">
    <cfRule type="cellIs" dxfId="48475" priority="5488" stopIfTrue="1" operator="lessThan">
      <formula>0</formula>
    </cfRule>
    <cfRule type="cellIs" dxfId="48474" priority="5489" stopIfTrue="1" operator="greaterThan">
      <formula>0</formula>
    </cfRule>
  </conditionalFormatting>
  <conditionalFormatting sqref="P7:Q7">
    <cfRule type="cellIs" dxfId="48473" priority="5485" stopIfTrue="1" operator="lessThan">
      <formula>0</formula>
    </cfRule>
    <cfRule type="cellIs" dxfId="48472" priority="5486" stopIfTrue="1" operator="greaterThan">
      <formula>0</formula>
    </cfRule>
  </conditionalFormatting>
  <conditionalFormatting sqref="P7:Q7">
    <cfRule type="cellIs" dxfId="48471" priority="5482" stopIfTrue="1" operator="lessThan">
      <formula>0</formula>
    </cfRule>
    <cfRule type="cellIs" dxfId="48470" priority="5483" stopIfTrue="1" operator="greaterThan">
      <formula>0</formula>
    </cfRule>
  </conditionalFormatting>
  <conditionalFormatting sqref="P7:Q7">
    <cfRule type="cellIs" dxfId="48469" priority="5479" stopIfTrue="1" operator="lessThan">
      <formula>0</formula>
    </cfRule>
    <cfRule type="cellIs" dxfId="48468" priority="5480" stopIfTrue="1" operator="greaterThan">
      <formula>0</formula>
    </cfRule>
  </conditionalFormatting>
  <conditionalFormatting sqref="P7:Q7">
    <cfRule type="cellIs" dxfId="48467" priority="5476" stopIfTrue="1" operator="lessThan">
      <formula>0</formula>
    </cfRule>
    <cfRule type="cellIs" dxfId="48466" priority="5477" stopIfTrue="1" operator="greaterThan">
      <formula>0</formula>
    </cfRule>
  </conditionalFormatting>
  <conditionalFormatting sqref="P7:Q7">
    <cfRule type="cellIs" dxfId="48465" priority="5473" stopIfTrue="1" operator="lessThan">
      <formula>0</formula>
    </cfRule>
    <cfRule type="cellIs" dxfId="48464" priority="5474" stopIfTrue="1" operator="greaterThan">
      <formula>0</formula>
    </cfRule>
  </conditionalFormatting>
  <conditionalFormatting sqref="P7:Q7">
    <cfRule type="cellIs" dxfId="48463" priority="5470" stopIfTrue="1" operator="lessThan">
      <formula>0</formula>
    </cfRule>
    <cfRule type="cellIs" dxfId="48462" priority="5471" stopIfTrue="1" operator="greaterThan">
      <formula>0</formula>
    </cfRule>
  </conditionalFormatting>
  <conditionalFormatting sqref="P7:Q7">
    <cfRule type="cellIs" dxfId="48461" priority="5467" stopIfTrue="1" operator="lessThan">
      <formula>0</formula>
    </cfRule>
    <cfRule type="cellIs" dxfId="48460" priority="5468" stopIfTrue="1" operator="greaterThan">
      <formula>0</formula>
    </cfRule>
  </conditionalFormatting>
  <conditionalFormatting sqref="P7:Q7">
    <cfRule type="cellIs" dxfId="48459" priority="5464" stopIfTrue="1" operator="lessThan">
      <formula>0</formula>
    </cfRule>
    <cfRule type="cellIs" dxfId="48458" priority="5465" stopIfTrue="1" operator="greaterThan">
      <formula>0</formula>
    </cfRule>
  </conditionalFormatting>
  <conditionalFormatting sqref="P7:Q7">
    <cfRule type="cellIs" dxfId="48457" priority="5461" stopIfTrue="1" operator="lessThan">
      <formula>0</formula>
    </cfRule>
    <cfRule type="cellIs" dxfId="48456" priority="5462" stopIfTrue="1" operator="greaterThan">
      <formula>0</formula>
    </cfRule>
  </conditionalFormatting>
  <conditionalFormatting sqref="P7:Q7">
    <cfRule type="cellIs" dxfId="48455" priority="5458" stopIfTrue="1" operator="lessThan">
      <formula>0</formula>
    </cfRule>
    <cfRule type="cellIs" dxfId="48454" priority="5459" stopIfTrue="1" operator="greaterThan">
      <formula>0</formula>
    </cfRule>
  </conditionalFormatting>
  <conditionalFormatting sqref="P7:Q7">
    <cfRule type="cellIs" dxfId="48453" priority="5455" stopIfTrue="1" operator="lessThan">
      <formula>0</formula>
    </cfRule>
    <cfRule type="cellIs" dxfId="48452" priority="5456" stopIfTrue="1" operator="greaterThan">
      <formula>0</formula>
    </cfRule>
  </conditionalFormatting>
  <conditionalFormatting sqref="P7:Q7">
    <cfRule type="cellIs" dxfId="48451" priority="5452" stopIfTrue="1" operator="lessThan">
      <formula>0</formula>
    </cfRule>
    <cfRule type="cellIs" dxfId="48450" priority="5453" stopIfTrue="1" operator="greaterThan">
      <formula>0</formula>
    </cfRule>
  </conditionalFormatting>
  <conditionalFormatting sqref="P7:Q7">
    <cfRule type="cellIs" dxfId="48449" priority="5449" stopIfTrue="1" operator="lessThan">
      <formula>0</formula>
    </cfRule>
    <cfRule type="cellIs" dxfId="48448" priority="5450" stopIfTrue="1" operator="greaterThan">
      <formula>0</formula>
    </cfRule>
  </conditionalFormatting>
  <conditionalFormatting sqref="P7:Q7">
    <cfRule type="cellIs" dxfId="48447" priority="5446" stopIfTrue="1" operator="lessThan">
      <formula>0</formula>
    </cfRule>
    <cfRule type="cellIs" dxfId="48446" priority="5447" stopIfTrue="1" operator="greaterThan">
      <formula>0</formula>
    </cfRule>
  </conditionalFormatting>
  <conditionalFormatting sqref="P7:Q7">
    <cfRule type="cellIs" dxfId="48445" priority="5443" stopIfTrue="1" operator="lessThan">
      <formula>0</formula>
    </cfRule>
    <cfRule type="cellIs" dxfId="48444" priority="5444" stopIfTrue="1" operator="greaterThan">
      <formula>0</formula>
    </cfRule>
  </conditionalFormatting>
  <conditionalFormatting sqref="P7:Q7">
    <cfRule type="cellIs" dxfId="48443" priority="5440" stopIfTrue="1" operator="lessThan">
      <formula>0</formula>
    </cfRule>
    <cfRule type="cellIs" dxfId="48442" priority="5441" stopIfTrue="1" operator="greaterThan">
      <formula>0</formula>
    </cfRule>
  </conditionalFormatting>
  <conditionalFormatting sqref="P7:Q7">
    <cfRule type="cellIs" dxfId="48441" priority="5437" stopIfTrue="1" operator="lessThan">
      <formula>0</formula>
    </cfRule>
    <cfRule type="cellIs" dxfId="48440" priority="5438" stopIfTrue="1" operator="greaterThan">
      <formula>0</formula>
    </cfRule>
  </conditionalFormatting>
  <conditionalFormatting sqref="P7:Q7">
    <cfRule type="cellIs" dxfId="48439" priority="5434" stopIfTrue="1" operator="lessThan">
      <formula>0</formula>
    </cfRule>
    <cfRule type="cellIs" dxfId="48438" priority="5435" stopIfTrue="1" operator="greaterThan">
      <formula>0</formula>
    </cfRule>
  </conditionalFormatting>
  <conditionalFormatting sqref="P7:Q7">
    <cfRule type="cellIs" dxfId="48437" priority="5431" stopIfTrue="1" operator="lessThan">
      <formula>0</formula>
    </cfRule>
    <cfRule type="cellIs" dxfId="48436" priority="5432" stopIfTrue="1" operator="greaterThan">
      <formula>0</formula>
    </cfRule>
  </conditionalFormatting>
  <conditionalFormatting sqref="P7:Q7">
    <cfRule type="cellIs" dxfId="48435" priority="5428" stopIfTrue="1" operator="lessThan">
      <formula>0</formula>
    </cfRule>
    <cfRule type="cellIs" dxfId="48434" priority="5429" stopIfTrue="1" operator="greaterThan">
      <formula>0</formula>
    </cfRule>
  </conditionalFormatting>
  <conditionalFormatting sqref="P7:Q7">
    <cfRule type="cellIs" dxfId="48433" priority="5425" stopIfTrue="1" operator="lessThan">
      <formula>0</formula>
    </cfRule>
    <cfRule type="cellIs" dxfId="48432" priority="5426" stopIfTrue="1" operator="greaterThan">
      <formula>0</formula>
    </cfRule>
  </conditionalFormatting>
  <conditionalFormatting sqref="P7:Q7">
    <cfRule type="cellIs" dxfId="48431" priority="5422" stopIfTrue="1" operator="lessThan">
      <formula>0</formula>
    </cfRule>
    <cfRule type="cellIs" dxfId="48430" priority="5423" stopIfTrue="1" operator="greaterThan">
      <formula>0</formula>
    </cfRule>
  </conditionalFormatting>
  <conditionalFormatting sqref="P7:Q7">
    <cfRule type="cellIs" dxfId="48429" priority="5419" stopIfTrue="1" operator="lessThan">
      <formula>0</formula>
    </cfRule>
    <cfRule type="cellIs" dxfId="48428" priority="5420" stopIfTrue="1" operator="greaterThan">
      <formula>0</formula>
    </cfRule>
  </conditionalFormatting>
  <conditionalFormatting sqref="P7:Q7">
    <cfRule type="cellIs" dxfId="48427" priority="5416" stopIfTrue="1" operator="lessThan">
      <formula>0</formula>
    </cfRule>
    <cfRule type="cellIs" dxfId="48426" priority="5417" stopIfTrue="1" operator="greaterThan">
      <formula>0</formula>
    </cfRule>
  </conditionalFormatting>
  <conditionalFormatting sqref="P7:Q7">
    <cfRule type="cellIs" dxfId="48425" priority="5413" stopIfTrue="1" operator="lessThan">
      <formula>0</formula>
    </cfRule>
    <cfRule type="cellIs" dxfId="48424" priority="5414" stopIfTrue="1" operator="greaterThan">
      <formula>0</formula>
    </cfRule>
  </conditionalFormatting>
  <conditionalFormatting sqref="P7:Q7">
    <cfRule type="cellIs" dxfId="48423" priority="5410" stopIfTrue="1" operator="lessThan">
      <formula>0</formula>
    </cfRule>
    <cfRule type="cellIs" dxfId="48422" priority="5411" stopIfTrue="1" operator="greaterThan">
      <formula>0</formula>
    </cfRule>
  </conditionalFormatting>
  <conditionalFormatting sqref="P7:Q7">
    <cfRule type="cellIs" dxfId="48421" priority="5407" stopIfTrue="1" operator="lessThan">
      <formula>0</formula>
    </cfRule>
    <cfRule type="cellIs" dxfId="48420" priority="5408" stopIfTrue="1" operator="greaterThan">
      <formula>0</formula>
    </cfRule>
  </conditionalFormatting>
  <conditionalFormatting sqref="P7:Q7">
    <cfRule type="cellIs" dxfId="48419" priority="5404" stopIfTrue="1" operator="lessThan">
      <formula>0</formula>
    </cfRule>
    <cfRule type="cellIs" dxfId="48418" priority="5405" stopIfTrue="1" operator="greaterThan">
      <formula>0</formula>
    </cfRule>
  </conditionalFormatting>
  <conditionalFormatting sqref="P7:Q7">
    <cfRule type="cellIs" dxfId="48417" priority="5401" stopIfTrue="1" operator="lessThan">
      <formula>0</formula>
    </cfRule>
    <cfRule type="cellIs" dxfId="48416" priority="5402" stopIfTrue="1" operator="greaterThan">
      <formula>0</formula>
    </cfRule>
  </conditionalFormatting>
  <conditionalFormatting sqref="P7:Q7">
    <cfRule type="cellIs" dxfId="48415" priority="5398" stopIfTrue="1" operator="lessThan">
      <formula>0</formula>
    </cfRule>
    <cfRule type="cellIs" dxfId="48414" priority="5399" stopIfTrue="1" operator="greaterThan">
      <formula>0</formula>
    </cfRule>
  </conditionalFormatting>
  <conditionalFormatting sqref="P7:Q7">
    <cfRule type="cellIs" dxfId="48413" priority="5395" stopIfTrue="1" operator="lessThan">
      <formula>0</formula>
    </cfRule>
    <cfRule type="cellIs" dxfId="48412" priority="5396" stopIfTrue="1" operator="greaterThan">
      <formula>0</formula>
    </cfRule>
  </conditionalFormatting>
  <conditionalFormatting sqref="P7:Q7">
    <cfRule type="cellIs" dxfId="48411" priority="5392" stopIfTrue="1" operator="lessThan">
      <formula>0</formula>
    </cfRule>
    <cfRule type="cellIs" dxfId="48410" priority="5393" stopIfTrue="1" operator="greaterThan">
      <formula>0</formula>
    </cfRule>
  </conditionalFormatting>
  <conditionalFormatting sqref="P7:Q7">
    <cfRule type="cellIs" dxfId="48409" priority="5389" stopIfTrue="1" operator="lessThan">
      <formula>0</formula>
    </cfRule>
    <cfRule type="cellIs" dxfId="48408" priority="5390" stopIfTrue="1" operator="greaterThan">
      <formula>0</formula>
    </cfRule>
  </conditionalFormatting>
  <conditionalFormatting sqref="P7:Q7">
    <cfRule type="cellIs" dxfId="48407" priority="5386" stopIfTrue="1" operator="lessThan">
      <formula>0</formula>
    </cfRule>
    <cfRule type="cellIs" dxfId="48406" priority="5387" stopIfTrue="1" operator="greaterThan">
      <formula>0</formula>
    </cfRule>
  </conditionalFormatting>
  <conditionalFormatting sqref="P7:Q7">
    <cfRule type="cellIs" dxfId="48405" priority="5383" stopIfTrue="1" operator="lessThan">
      <formula>0</formula>
    </cfRule>
    <cfRule type="cellIs" dxfId="48404" priority="5384" stopIfTrue="1" operator="greaterThan">
      <formula>0</formula>
    </cfRule>
  </conditionalFormatting>
  <conditionalFormatting sqref="P29:Q29">
    <cfRule type="cellIs" dxfId="48403" priority="4120" stopIfTrue="1" operator="lessThan">
      <formula>0</formula>
    </cfRule>
    <cfRule type="cellIs" dxfId="48402" priority="4121" stopIfTrue="1" operator="greaterThan">
      <formula>0</formula>
    </cfRule>
  </conditionalFormatting>
  <conditionalFormatting sqref="P29:Q29">
    <cfRule type="cellIs" dxfId="48401" priority="4117" stopIfTrue="1" operator="lessThan">
      <formula>0</formula>
    </cfRule>
    <cfRule type="cellIs" dxfId="48400" priority="4118" stopIfTrue="1" operator="greaterThan">
      <formula>0</formula>
    </cfRule>
  </conditionalFormatting>
  <conditionalFormatting sqref="P29:Q29">
    <cfRule type="cellIs" dxfId="48399" priority="4114" stopIfTrue="1" operator="lessThan">
      <formula>0</formula>
    </cfRule>
    <cfRule type="cellIs" dxfId="48398" priority="4115" stopIfTrue="1" operator="greaterThan">
      <formula>0</formula>
    </cfRule>
  </conditionalFormatting>
  <conditionalFormatting sqref="P29:Q29">
    <cfRule type="cellIs" dxfId="48397" priority="4111" stopIfTrue="1" operator="lessThan">
      <formula>0</formula>
    </cfRule>
    <cfRule type="cellIs" dxfId="48396" priority="4112" stopIfTrue="1" operator="greaterThan">
      <formula>0</formula>
    </cfRule>
  </conditionalFormatting>
  <conditionalFormatting sqref="P29:Q29">
    <cfRule type="cellIs" dxfId="48395" priority="4108" stopIfTrue="1" operator="lessThan">
      <formula>0</formula>
    </cfRule>
    <cfRule type="cellIs" dxfId="48394" priority="4109" stopIfTrue="1" operator="greaterThan">
      <formula>0</formula>
    </cfRule>
  </conditionalFormatting>
  <conditionalFormatting sqref="P29:Q29">
    <cfRule type="cellIs" dxfId="48393" priority="4105" stopIfTrue="1" operator="lessThan">
      <formula>0</formula>
    </cfRule>
    <cfRule type="cellIs" dxfId="48392" priority="4106" stopIfTrue="1" operator="greaterThan">
      <formula>0</formula>
    </cfRule>
  </conditionalFormatting>
  <conditionalFormatting sqref="P29:Q29">
    <cfRule type="cellIs" dxfId="48391" priority="4102" stopIfTrue="1" operator="lessThan">
      <formula>0</formula>
    </cfRule>
    <cfRule type="cellIs" dxfId="48390" priority="4103" stopIfTrue="1" operator="greaterThan">
      <formula>0</formula>
    </cfRule>
  </conditionalFormatting>
  <conditionalFormatting sqref="P29:Q29">
    <cfRule type="cellIs" dxfId="48389" priority="4099" stopIfTrue="1" operator="lessThan">
      <formula>0</formula>
    </cfRule>
    <cfRule type="cellIs" dxfId="48388" priority="4100" stopIfTrue="1" operator="greaterThan">
      <formula>0</formula>
    </cfRule>
  </conditionalFormatting>
  <conditionalFormatting sqref="P29:Q29">
    <cfRule type="cellIs" dxfId="48387" priority="4096" stopIfTrue="1" operator="lessThan">
      <formula>0</formula>
    </cfRule>
    <cfRule type="cellIs" dxfId="48386" priority="4097" stopIfTrue="1" operator="greaterThan">
      <formula>0</formula>
    </cfRule>
  </conditionalFormatting>
  <conditionalFormatting sqref="P29:Q29">
    <cfRule type="cellIs" dxfId="48385" priority="4093" stopIfTrue="1" operator="lessThan">
      <formula>0</formula>
    </cfRule>
    <cfRule type="cellIs" dxfId="48384" priority="4094" stopIfTrue="1" operator="greaterThan">
      <formula>0</formula>
    </cfRule>
  </conditionalFormatting>
  <conditionalFormatting sqref="P29:Q29">
    <cfRule type="cellIs" dxfId="48383" priority="4090" stopIfTrue="1" operator="lessThan">
      <formula>0</formula>
    </cfRule>
    <cfRule type="cellIs" dxfId="48382" priority="4091" stopIfTrue="1" operator="greaterThan">
      <formula>0</formula>
    </cfRule>
  </conditionalFormatting>
  <conditionalFormatting sqref="P29:Q29">
    <cfRule type="cellIs" dxfId="48381" priority="4087" stopIfTrue="1" operator="lessThan">
      <formula>0</formula>
    </cfRule>
    <cfRule type="cellIs" dxfId="48380" priority="4088" stopIfTrue="1" operator="greaterThan">
      <formula>0</formula>
    </cfRule>
  </conditionalFormatting>
  <conditionalFormatting sqref="P29:Q29">
    <cfRule type="cellIs" dxfId="48379" priority="4084" stopIfTrue="1" operator="lessThan">
      <formula>0</formula>
    </cfRule>
    <cfRule type="cellIs" dxfId="48378" priority="4085" stopIfTrue="1" operator="greaterThan">
      <formula>0</formula>
    </cfRule>
  </conditionalFormatting>
  <conditionalFormatting sqref="P29:Q29">
    <cfRule type="cellIs" dxfId="48377" priority="4081" stopIfTrue="1" operator="lessThan">
      <formula>0</formula>
    </cfRule>
    <cfRule type="cellIs" dxfId="48376" priority="4082" stopIfTrue="1" operator="greaterThan">
      <formula>0</formula>
    </cfRule>
  </conditionalFormatting>
  <conditionalFormatting sqref="P29:Q29">
    <cfRule type="cellIs" dxfId="48375" priority="4078" stopIfTrue="1" operator="lessThan">
      <formula>0</formula>
    </cfRule>
    <cfRule type="cellIs" dxfId="48374" priority="4079" stopIfTrue="1" operator="greaterThan">
      <formula>0</formula>
    </cfRule>
  </conditionalFormatting>
  <conditionalFormatting sqref="P29:Q29">
    <cfRule type="cellIs" dxfId="48373" priority="4075" stopIfTrue="1" operator="lessThan">
      <formula>0</formula>
    </cfRule>
    <cfRule type="cellIs" dxfId="48372" priority="4076" stopIfTrue="1" operator="greaterThan">
      <formula>0</formula>
    </cfRule>
  </conditionalFormatting>
  <conditionalFormatting sqref="P29:Q29">
    <cfRule type="cellIs" dxfId="48371" priority="4072" stopIfTrue="1" operator="lessThan">
      <formula>0</formula>
    </cfRule>
    <cfRule type="cellIs" dxfId="48370" priority="4073" stopIfTrue="1" operator="greaterThan">
      <formula>0</formula>
    </cfRule>
  </conditionalFormatting>
  <conditionalFormatting sqref="P29:Q29">
    <cfRule type="cellIs" dxfId="48369" priority="4069" stopIfTrue="1" operator="lessThan">
      <formula>0</formula>
    </cfRule>
    <cfRule type="cellIs" dxfId="48368" priority="4070" stopIfTrue="1" operator="greaterThan">
      <formula>0</formula>
    </cfRule>
  </conditionalFormatting>
  <conditionalFormatting sqref="P29:Q29">
    <cfRule type="cellIs" dxfId="48367" priority="4066" stopIfTrue="1" operator="lessThan">
      <formula>0</formula>
    </cfRule>
    <cfRule type="cellIs" dxfId="48366" priority="4067" stopIfTrue="1" operator="greaterThan">
      <formula>0</formula>
    </cfRule>
  </conditionalFormatting>
  <conditionalFormatting sqref="P29:Q29">
    <cfRule type="cellIs" dxfId="48365" priority="4063" stopIfTrue="1" operator="lessThan">
      <formula>0</formula>
    </cfRule>
    <cfRule type="cellIs" dxfId="48364" priority="4064" stopIfTrue="1" operator="greaterThan">
      <formula>0</formula>
    </cfRule>
  </conditionalFormatting>
  <conditionalFormatting sqref="P29:Q29">
    <cfRule type="cellIs" dxfId="48363" priority="4060" stopIfTrue="1" operator="lessThan">
      <formula>0</formula>
    </cfRule>
    <cfRule type="cellIs" dxfId="48362" priority="4061" stopIfTrue="1" operator="greaterThan">
      <formula>0</formula>
    </cfRule>
  </conditionalFormatting>
  <conditionalFormatting sqref="P29:Q29">
    <cfRule type="cellIs" dxfId="48361" priority="4057" stopIfTrue="1" operator="lessThan">
      <formula>0</formula>
    </cfRule>
    <cfRule type="cellIs" dxfId="48360" priority="4058" stopIfTrue="1" operator="greaterThan">
      <formula>0</formula>
    </cfRule>
  </conditionalFormatting>
  <conditionalFormatting sqref="P29:Q29">
    <cfRule type="cellIs" dxfId="48359" priority="4054" stopIfTrue="1" operator="lessThan">
      <formula>0</formula>
    </cfRule>
    <cfRule type="cellIs" dxfId="48358" priority="4055" stopIfTrue="1" operator="greaterThan">
      <formula>0</formula>
    </cfRule>
  </conditionalFormatting>
  <conditionalFormatting sqref="P29:Q29">
    <cfRule type="cellIs" dxfId="48357" priority="4051" stopIfTrue="1" operator="lessThan">
      <formula>0</formula>
    </cfRule>
    <cfRule type="cellIs" dxfId="48356" priority="4052" stopIfTrue="1" operator="greaterThan">
      <formula>0</formula>
    </cfRule>
  </conditionalFormatting>
  <conditionalFormatting sqref="P29:Q29">
    <cfRule type="cellIs" dxfId="48355" priority="4048" stopIfTrue="1" operator="lessThan">
      <formula>0</formula>
    </cfRule>
    <cfRule type="cellIs" dxfId="48354" priority="4049" stopIfTrue="1" operator="greaterThan">
      <formula>0</formula>
    </cfRule>
  </conditionalFormatting>
  <conditionalFormatting sqref="P29:Q29">
    <cfRule type="cellIs" dxfId="48353" priority="4045" stopIfTrue="1" operator="lessThan">
      <formula>0</formula>
    </cfRule>
    <cfRule type="cellIs" dxfId="48352" priority="4046" stopIfTrue="1" operator="greaterThan">
      <formula>0</formula>
    </cfRule>
  </conditionalFormatting>
  <conditionalFormatting sqref="P29:Q29">
    <cfRule type="cellIs" dxfId="48351" priority="4042" stopIfTrue="1" operator="lessThan">
      <formula>0</formula>
    </cfRule>
    <cfRule type="cellIs" dxfId="48350" priority="4043" stopIfTrue="1" operator="greaterThan">
      <formula>0</formula>
    </cfRule>
  </conditionalFormatting>
  <conditionalFormatting sqref="P29:Q29">
    <cfRule type="cellIs" dxfId="48349" priority="4039" stopIfTrue="1" operator="lessThan">
      <formula>0</formula>
    </cfRule>
    <cfRule type="cellIs" dxfId="48348" priority="4040" stopIfTrue="1" operator="greaterThan">
      <formula>0</formula>
    </cfRule>
  </conditionalFormatting>
  <conditionalFormatting sqref="P29:Q29">
    <cfRule type="cellIs" dxfId="48347" priority="4036" stopIfTrue="1" operator="lessThan">
      <formula>0</formula>
    </cfRule>
    <cfRule type="cellIs" dxfId="48346" priority="4037" stopIfTrue="1" operator="greaterThan">
      <formula>0</formula>
    </cfRule>
  </conditionalFormatting>
  <conditionalFormatting sqref="P29:Q29">
    <cfRule type="cellIs" dxfId="48345" priority="4033" stopIfTrue="1" operator="lessThan">
      <formula>0</formula>
    </cfRule>
    <cfRule type="cellIs" dxfId="48344" priority="4034" stopIfTrue="1" operator="greaterThan">
      <formula>0</formula>
    </cfRule>
  </conditionalFormatting>
  <conditionalFormatting sqref="P29:Q29">
    <cfRule type="cellIs" dxfId="48343" priority="4030" stopIfTrue="1" operator="lessThan">
      <formula>0</formula>
    </cfRule>
    <cfRule type="cellIs" dxfId="48342" priority="4031" stopIfTrue="1" operator="greaterThan">
      <formula>0</formula>
    </cfRule>
  </conditionalFormatting>
  <conditionalFormatting sqref="P29:Q29">
    <cfRule type="cellIs" dxfId="48341" priority="4027" stopIfTrue="1" operator="lessThan">
      <formula>0</formula>
    </cfRule>
    <cfRule type="cellIs" dxfId="48340" priority="4028" stopIfTrue="1" operator="greaterThan">
      <formula>0</formula>
    </cfRule>
  </conditionalFormatting>
  <conditionalFormatting sqref="P29:Q29">
    <cfRule type="cellIs" dxfId="48339" priority="4024" stopIfTrue="1" operator="lessThan">
      <formula>0</formula>
    </cfRule>
    <cfRule type="cellIs" dxfId="48338" priority="4025" stopIfTrue="1" operator="greaterThan">
      <formula>0</formula>
    </cfRule>
  </conditionalFormatting>
  <conditionalFormatting sqref="P29:Q29">
    <cfRule type="cellIs" dxfId="48337" priority="4021" stopIfTrue="1" operator="lessThan">
      <formula>0</formula>
    </cfRule>
    <cfRule type="cellIs" dxfId="48336" priority="4022" stopIfTrue="1" operator="greaterThan">
      <formula>0</formula>
    </cfRule>
  </conditionalFormatting>
  <conditionalFormatting sqref="P29:Q29">
    <cfRule type="cellIs" dxfId="48335" priority="4018" stopIfTrue="1" operator="lessThan">
      <formula>0</formula>
    </cfRule>
    <cfRule type="cellIs" dxfId="48334" priority="4019" stopIfTrue="1" operator="greaterThan">
      <formula>0</formula>
    </cfRule>
  </conditionalFormatting>
  <conditionalFormatting sqref="P29:Q29">
    <cfRule type="cellIs" dxfId="48333" priority="4015" stopIfTrue="1" operator="lessThan">
      <formula>0</formula>
    </cfRule>
    <cfRule type="cellIs" dxfId="48332" priority="4016" stopIfTrue="1" operator="greaterThan">
      <formula>0</formula>
    </cfRule>
  </conditionalFormatting>
  <conditionalFormatting sqref="P29:Q29">
    <cfRule type="cellIs" dxfId="48331" priority="4012" stopIfTrue="1" operator="lessThan">
      <formula>0</formula>
    </cfRule>
    <cfRule type="cellIs" dxfId="48330" priority="4013" stopIfTrue="1" operator="greaterThan">
      <formula>0</formula>
    </cfRule>
  </conditionalFormatting>
  <conditionalFormatting sqref="P29:Q29">
    <cfRule type="cellIs" dxfId="48329" priority="4009" stopIfTrue="1" operator="lessThan">
      <formula>0</formula>
    </cfRule>
    <cfRule type="cellIs" dxfId="48328" priority="4010" stopIfTrue="1" operator="greaterThan">
      <formula>0</formula>
    </cfRule>
  </conditionalFormatting>
  <conditionalFormatting sqref="P29:Q29">
    <cfRule type="cellIs" dxfId="48327" priority="4006" stopIfTrue="1" operator="lessThan">
      <formula>0</formula>
    </cfRule>
    <cfRule type="cellIs" dxfId="48326" priority="4007" stopIfTrue="1" operator="greaterThan">
      <formula>0</formula>
    </cfRule>
  </conditionalFormatting>
  <conditionalFormatting sqref="P29:Q29">
    <cfRule type="cellIs" dxfId="48325" priority="4003" stopIfTrue="1" operator="lessThan">
      <formula>0</formula>
    </cfRule>
    <cfRule type="cellIs" dxfId="48324" priority="4004" stopIfTrue="1" operator="greaterThan">
      <formula>0</formula>
    </cfRule>
  </conditionalFormatting>
  <conditionalFormatting sqref="P29:Q29">
    <cfRule type="cellIs" dxfId="48323" priority="4000" stopIfTrue="1" operator="lessThan">
      <formula>0</formula>
    </cfRule>
    <cfRule type="cellIs" dxfId="48322" priority="4001" stopIfTrue="1" operator="greaterThan">
      <formula>0</formula>
    </cfRule>
  </conditionalFormatting>
  <conditionalFormatting sqref="P29:Q29">
    <cfRule type="cellIs" dxfId="48321" priority="3997" stopIfTrue="1" operator="lessThan">
      <formula>0</formula>
    </cfRule>
    <cfRule type="cellIs" dxfId="48320" priority="3998" stopIfTrue="1" operator="greaterThan">
      <formula>0</formula>
    </cfRule>
  </conditionalFormatting>
  <conditionalFormatting sqref="P31:Q31">
    <cfRule type="cellIs" dxfId="48319" priority="3994" stopIfTrue="1" operator="lessThan">
      <formula>0</formula>
    </cfRule>
    <cfRule type="cellIs" dxfId="48318" priority="3995" stopIfTrue="1" operator="greaterThan">
      <formula>0</formula>
    </cfRule>
  </conditionalFormatting>
  <conditionalFormatting sqref="P31:Q31">
    <cfRule type="cellIs" dxfId="48317" priority="3991" stopIfTrue="1" operator="lessThan">
      <formula>0</formula>
    </cfRule>
    <cfRule type="cellIs" dxfId="48316" priority="3992" stopIfTrue="1" operator="greaterThan">
      <formula>0</formula>
    </cfRule>
  </conditionalFormatting>
  <conditionalFormatting sqref="P31:Q31">
    <cfRule type="cellIs" dxfId="48315" priority="3988" stopIfTrue="1" operator="lessThan">
      <formula>0</formula>
    </cfRule>
    <cfRule type="cellIs" dxfId="48314" priority="3989" stopIfTrue="1" operator="greaterThan">
      <formula>0</formula>
    </cfRule>
  </conditionalFormatting>
  <conditionalFormatting sqref="P31:Q31">
    <cfRule type="cellIs" dxfId="48313" priority="3985" stopIfTrue="1" operator="lessThan">
      <formula>0</formula>
    </cfRule>
    <cfRule type="cellIs" dxfId="48312" priority="3986" stopIfTrue="1" operator="greaterThan">
      <formula>0</formula>
    </cfRule>
  </conditionalFormatting>
  <conditionalFormatting sqref="P31:Q31">
    <cfRule type="cellIs" dxfId="48311" priority="3982" stopIfTrue="1" operator="lessThan">
      <formula>0</formula>
    </cfRule>
    <cfRule type="cellIs" dxfId="48310" priority="3983" stopIfTrue="1" operator="greaterThan">
      <formula>0</formula>
    </cfRule>
  </conditionalFormatting>
  <conditionalFormatting sqref="P31:Q31">
    <cfRule type="cellIs" dxfId="48309" priority="3979" stopIfTrue="1" operator="lessThan">
      <formula>0</formula>
    </cfRule>
    <cfRule type="cellIs" dxfId="48308" priority="3980" stopIfTrue="1" operator="greaterThan">
      <formula>0</formula>
    </cfRule>
  </conditionalFormatting>
  <conditionalFormatting sqref="P31:Q31">
    <cfRule type="cellIs" dxfId="48307" priority="3976" stopIfTrue="1" operator="lessThan">
      <formula>0</formula>
    </cfRule>
    <cfRule type="cellIs" dxfId="48306" priority="3977" stopIfTrue="1" operator="greaterThan">
      <formula>0</formula>
    </cfRule>
  </conditionalFormatting>
  <conditionalFormatting sqref="P31:Q31">
    <cfRule type="cellIs" dxfId="48305" priority="3973" stopIfTrue="1" operator="lessThan">
      <formula>0</formula>
    </cfRule>
    <cfRule type="cellIs" dxfId="48304" priority="3974" stopIfTrue="1" operator="greaterThan">
      <formula>0</formula>
    </cfRule>
  </conditionalFormatting>
  <conditionalFormatting sqref="P31:Q31">
    <cfRule type="cellIs" dxfId="48303" priority="3970" stopIfTrue="1" operator="lessThan">
      <formula>0</formula>
    </cfRule>
    <cfRule type="cellIs" dxfId="48302" priority="3971" stopIfTrue="1" operator="greaterThan">
      <formula>0</formula>
    </cfRule>
  </conditionalFormatting>
  <conditionalFormatting sqref="P31:Q31">
    <cfRule type="cellIs" dxfId="48301" priority="3967" stopIfTrue="1" operator="lessThan">
      <formula>0</formula>
    </cfRule>
    <cfRule type="cellIs" dxfId="48300" priority="3968" stopIfTrue="1" operator="greaterThan">
      <formula>0</formula>
    </cfRule>
  </conditionalFormatting>
  <conditionalFormatting sqref="P31:Q31">
    <cfRule type="cellIs" dxfId="48299" priority="3964" stopIfTrue="1" operator="lessThan">
      <formula>0</formula>
    </cfRule>
    <cfRule type="cellIs" dxfId="48298" priority="3965" stopIfTrue="1" operator="greaterThan">
      <formula>0</formula>
    </cfRule>
  </conditionalFormatting>
  <conditionalFormatting sqref="P31:Q31">
    <cfRule type="cellIs" dxfId="48297" priority="3961" stopIfTrue="1" operator="lessThan">
      <formula>0</formula>
    </cfRule>
    <cfRule type="cellIs" dxfId="48296" priority="3962" stopIfTrue="1" operator="greaterThan">
      <formula>0</formula>
    </cfRule>
  </conditionalFormatting>
  <conditionalFormatting sqref="P31:Q31">
    <cfRule type="cellIs" dxfId="48295" priority="3958" stopIfTrue="1" operator="lessThan">
      <formula>0</formula>
    </cfRule>
    <cfRule type="cellIs" dxfId="48294" priority="3959" stopIfTrue="1" operator="greaterThan">
      <formula>0</formula>
    </cfRule>
  </conditionalFormatting>
  <conditionalFormatting sqref="P31:Q31">
    <cfRule type="cellIs" dxfId="48293" priority="3955" stopIfTrue="1" operator="lessThan">
      <formula>0</formula>
    </cfRule>
    <cfRule type="cellIs" dxfId="48292" priority="3956" stopIfTrue="1" operator="greaterThan">
      <formula>0</formula>
    </cfRule>
  </conditionalFormatting>
  <conditionalFormatting sqref="P31:Q31">
    <cfRule type="cellIs" dxfId="48291" priority="3952" stopIfTrue="1" operator="lessThan">
      <formula>0</formula>
    </cfRule>
    <cfRule type="cellIs" dxfId="48290" priority="3953" stopIfTrue="1" operator="greaterThan">
      <formula>0</formula>
    </cfRule>
  </conditionalFormatting>
  <conditionalFormatting sqref="P31:Q31">
    <cfRule type="cellIs" dxfId="48289" priority="3949" stopIfTrue="1" operator="lessThan">
      <formula>0</formula>
    </cfRule>
    <cfRule type="cellIs" dxfId="48288" priority="3950" stopIfTrue="1" operator="greaterThan">
      <formula>0</formula>
    </cfRule>
  </conditionalFormatting>
  <conditionalFormatting sqref="P31:Q31">
    <cfRule type="cellIs" dxfId="48287" priority="3946" stopIfTrue="1" operator="lessThan">
      <formula>0</formula>
    </cfRule>
    <cfRule type="cellIs" dxfId="48286" priority="3947" stopIfTrue="1" operator="greaterThan">
      <formula>0</formula>
    </cfRule>
  </conditionalFormatting>
  <conditionalFormatting sqref="P31:Q31">
    <cfRule type="cellIs" dxfId="48285" priority="3943" stopIfTrue="1" operator="lessThan">
      <formula>0</formula>
    </cfRule>
    <cfRule type="cellIs" dxfId="48284" priority="3944" stopIfTrue="1" operator="greaterThan">
      <formula>0</formula>
    </cfRule>
  </conditionalFormatting>
  <conditionalFormatting sqref="P31:Q31">
    <cfRule type="cellIs" dxfId="48283" priority="3940" stopIfTrue="1" operator="lessThan">
      <formula>0</formula>
    </cfRule>
    <cfRule type="cellIs" dxfId="48282" priority="3941" stopIfTrue="1" operator="greaterThan">
      <formula>0</formula>
    </cfRule>
  </conditionalFormatting>
  <conditionalFormatting sqref="P31:Q31">
    <cfRule type="cellIs" dxfId="48281" priority="3937" stopIfTrue="1" operator="lessThan">
      <formula>0</formula>
    </cfRule>
    <cfRule type="cellIs" dxfId="48280" priority="3938" stopIfTrue="1" operator="greaterThan">
      <formula>0</formula>
    </cfRule>
  </conditionalFormatting>
  <conditionalFormatting sqref="P31:Q31">
    <cfRule type="cellIs" dxfId="48279" priority="3934" stopIfTrue="1" operator="lessThan">
      <formula>0</formula>
    </cfRule>
    <cfRule type="cellIs" dxfId="48278" priority="3935" stopIfTrue="1" operator="greaterThan">
      <formula>0</formula>
    </cfRule>
  </conditionalFormatting>
  <conditionalFormatting sqref="P31:Q31">
    <cfRule type="cellIs" dxfId="48277" priority="3931" stopIfTrue="1" operator="lessThan">
      <formula>0</formula>
    </cfRule>
    <cfRule type="cellIs" dxfId="48276" priority="3932" stopIfTrue="1" operator="greaterThan">
      <formula>0</formula>
    </cfRule>
  </conditionalFormatting>
  <conditionalFormatting sqref="P31:Q31">
    <cfRule type="cellIs" dxfId="48275" priority="3928" stopIfTrue="1" operator="lessThan">
      <formula>0</formula>
    </cfRule>
    <cfRule type="cellIs" dxfId="48274" priority="3929" stopIfTrue="1" operator="greaterThan">
      <formula>0</formula>
    </cfRule>
  </conditionalFormatting>
  <conditionalFormatting sqref="P31:Q31">
    <cfRule type="cellIs" dxfId="48273" priority="3925" stopIfTrue="1" operator="lessThan">
      <formula>0</formula>
    </cfRule>
    <cfRule type="cellIs" dxfId="48272" priority="3926" stopIfTrue="1" operator="greaterThan">
      <formula>0</formula>
    </cfRule>
  </conditionalFormatting>
  <conditionalFormatting sqref="P31:Q31">
    <cfRule type="cellIs" dxfId="48271" priority="3922" stopIfTrue="1" operator="lessThan">
      <formula>0</formula>
    </cfRule>
    <cfRule type="cellIs" dxfId="48270" priority="3923" stopIfTrue="1" operator="greaterThan">
      <formula>0</formula>
    </cfRule>
  </conditionalFormatting>
  <conditionalFormatting sqref="P31:Q31">
    <cfRule type="cellIs" dxfId="48269" priority="3919" stopIfTrue="1" operator="lessThan">
      <formula>0</formula>
    </cfRule>
    <cfRule type="cellIs" dxfId="48268" priority="3920" stopIfTrue="1" operator="greaterThan">
      <formula>0</formula>
    </cfRule>
  </conditionalFormatting>
  <conditionalFormatting sqref="P31:Q31">
    <cfRule type="cellIs" dxfId="48267" priority="3916" stopIfTrue="1" operator="lessThan">
      <formula>0</formula>
    </cfRule>
    <cfRule type="cellIs" dxfId="48266" priority="3917" stopIfTrue="1" operator="greaterThan">
      <formula>0</formula>
    </cfRule>
  </conditionalFormatting>
  <conditionalFormatting sqref="P31:Q31">
    <cfRule type="cellIs" dxfId="48265" priority="3913" stopIfTrue="1" operator="lessThan">
      <formula>0</formula>
    </cfRule>
    <cfRule type="cellIs" dxfId="48264" priority="3914" stopIfTrue="1" operator="greaterThan">
      <formula>0</formula>
    </cfRule>
  </conditionalFormatting>
  <conditionalFormatting sqref="P31:Q31">
    <cfRule type="cellIs" dxfId="48263" priority="3910" stopIfTrue="1" operator="lessThan">
      <formula>0</formula>
    </cfRule>
    <cfRule type="cellIs" dxfId="48262" priority="3911" stopIfTrue="1" operator="greaterThan">
      <formula>0</formula>
    </cfRule>
  </conditionalFormatting>
  <conditionalFormatting sqref="P31:Q31">
    <cfRule type="cellIs" dxfId="48261" priority="3907" stopIfTrue="1" operator="lessThan">
      <formula>0</formula>
    </cfRule>
    <cfRule type="cellIs" dxfId="48260" priority="3908" stopIfTrue="1" operator="greaterThan">
      <formula>0</formula>
    </cfRule>
  </conditionalFormatting>
  <conditionalFormatting sqref="P31:Q31">
    <cfRule type="cellIs" dxfId="48259" priority="3904" stopIfTrue="1" operator="lessThan">
      <formula>0</formula>
    </cfRule>
    <cfRule type="cellIs" dxfId="48258" priority="3905" stopIfTrue="1" operator="greaterThan">
      <formula>0</formula>
    </cfRule>
  </conditionalFormatting>
  <conditionalFormatting sqref="P31:Q31">
    <cfRule type="cellIs" dxfId="48257" priority="3901" stopIfTrue="1" operator="lessThan">
      <formula>0</formula>
    </cfRule>
    <cfRule type="cellIs" dxfId="48256" priority="3902" stopIfTrue="1" operator="greaterThan">
      <formula>0</formula>
    </cfRule>
  </conditionalFormatting>
  <conditionalFormatting sqref="P31:Q31">
    <cfRule type="cellIs" dxfId="48255" priority="3898" stopIfTrue="1" operator="lessThan">
      <formula>0</formula>
    </cfRule>
    <cfRule type="cellIs" dxfId="48254" priority="3899" stopIfTrue="1" operator="greaterThan">
      <formula>0</formula>
    </cfRule>
  </conditionalFormatting>
  <conditionalFormatting sqref="P31:Q31">
    <cfRule type="cellIs" dxfId="48253" priority="3895" stopIfTrue="1" operator="lessThan">
      <formula>0</formula>
    </cfRule>
    <cfRule type="cellIs" dxfId="48252" priority="3896" stopIfTrue="1" operator="greaterThan">
      <formula>0</formula>
    </cfRule>
  </conditionalFormatting>
  <conditionalFormatting sqref="P31:Q31">
    <cfRule type="cellIs" dxfId="48251" priority="3892" stopIfTrue="1" operator="lessThan">
      <formula>0</formula>
    </cfRule>
    <cfRule type="cellIs" dxfId="48250" priority="3893" stopIfTrue="1" operator="greaterThan">
      <formula>0</formula>
    </cfRule>
  </conditionalFormatting>
  <conditionalFormatting sqref="P31:Q31">
    <cfRule type="cellIs" dxfId="48249" priority="3889" stopIfTrue="1" operator="lessThan">
      <formula>0</formula>
    </cfRule>
    <cfRule type="cellIs" dxfId="48248" priority="3890" stopIfTrue="1" operator="greaterThan">
      <formula>0</formula>
    </cfRule>
  </conditionalFormatting>
  <conditionalFormatting sqref="P31:Q31">
    <cfRule type="cellIs" dxfId="48247" priority="3886" stopIfTrue="1" operator="lessThan">
      <formula>0</formula>
    </cfRule>
    <cfRule type="cellIs" dxfId="48246" priority="3887" stopIfTrue="1" operator="greaterThan">
      <formula>0</formula>
    </cfRule>
  </conditionalFormatting>
  <conditionalFormatting sqref="P31:Q31">
    <cfRule type="cellIs" dxfId="48245" priority="3883" stopIfTrue="1" operator="lessThan">
      <formula>0</formula>
    </cfRule>
    <cfRule type="cellIs" dxfId="48244" priority="3884" stopIfTrue="1" operator="greaterThan">
      <formula>0</formula>
    </cfRule>
  </conditionalFormatting>
  <conditionalFormatting sqref="P31:Q31">
    <cfRule type="cellIs" dxfId="48243" priority="3880" stopIfTrue="1" operator="lessThan">
      <formula>0</formula>
    </cfRule>
    <cfRule type="cellIs" dxfId="48242" priority="3881" stopIfTrue="1" operator="greaterThan">
      <formula>0</formula>
    </cfRule>
  </conditionalFormatting>
  <conditionalFormatting sqref="P31:Q31">
    <cfRule type="cellIs" dxfId="48241" priority="3877" stopIfTrue="1" operator="lessThan">
      <formula>0</formula>
    </cfRule>
    <cfRule type="cellIs" dxfId="48240" priority="3878" stopIfTrue="1" operator="greaterThan">
      <formula>0</formula>
    </cfRule>
  </conditionalFormatting>
  <conditionalFormatting sqref="P31:Q31">
    <cfRule type="cellIs" dxfId="48239" priority="3874" stopIfTrue="1" operator="lessThan">
      <formula>0</formula>
    </cfRule>
    <cfRule type="cellIs" dxfId="48238" priority="3875" stopIfTrue="1" operator="greaterThan">
      <formula>0</formula>
    </cfRule>
  </conditionalFormatting>
  <conditionalFormatting sqref="P31:Q31">
    <cfRule type="cellIs" dxfId="48237" priority="3871" stopIfTrue="1" operator="lessThan">
      <formula>0</formula>
    </cfRule>
    <cfRule type="cellIs" dxfId="48236" priority="3872" stopIfTrue="1" operator="greaterThan">
      <formula>0</formula>
    </cfRule>
  </conditionalFormatting>
  <conditionalFormatting sqref="P33:Q33">
    <cfRule type="cellIs" dxfId="48235" priority="3868" stopIfTrue="1" operator="lessThan">
      <formula>0</formula>
    </cfRule>
    <cfRule type="cellIs" dxfId="48234" priority="3869" stopIfTrue="1" operator="greaterThan">
      <formula>0</formula>
    </cfRule>
  </conditionalFormatting>
  <conditionalFormatting sqref="P33:Q33">
    <cfRule type="cellIs" dxfId="48233" priority="3865" stopIfTrue="1" operator="lessThan">
      <formula>0</formula>
    </cfRule>
    <cfRule type="cellIs" dxfId="48232" priority="3866" stopIfTrue="1" operator="greaterThan">
      <formula>0</formula>
    </cfRule>
  </conditionalFormatting>
  <conditionalFormatting sqref="P33:Q33">
    <cfRule type="cellIs" dxfId="48231" priority="3862" stopIfTrue="1" operator="lessThan">
      <formula>0</formula>
    </cfRule>
    <cfRule type="cellIs" dxfId="48230" priority="3863" stopIfTrue="1" operator="greaterThan">
      <formula>0</formula>
    </cfRule>
  </conditionalFormatting>
  <conditionalFormatting sqref="P33:Q33">
    <cfRule type="cellIs" dxfId="48229" priority="3859" stopIfTrue="1" operator="lessThan">
      <formula>0</formula>
    </cfRule>
    <cfRule type="cellIs" dxfId="48228" priority="3860" stopIfTrue="1" operator="greaterThan">
      <formula>0</formula>
    </cfRule>
  </conditionalFormatting>
  <conditionalFormatting sqref="P33:Q33">
    <cfRule type="cellIs" dxfId="48227" priority="3856" stopIfTrue="1" operator="lessThan">
      <formula>0</formula>
    </cfRule>
    <cfRule type="cellIs" dxfId="48226" priority="3857" stopIfTrue="1" operator="greaterThan">
      <formula>0</formula>
    </cfRule>
  </conditionalFormatting>
  <conditionalFormatting sqref="P33:Q33">
    <cfRule type="cellIs" dxfId="48225" priority="3853" stopIfTrue="1" operator="lessThan">
      <formula>0</formula>
    </cfRule>
    <cfRule type="cellIs" dxfId="48224" priority="3854" stopIfTrue="1" operator="greaterThan">
      <formula>0</formula>
    </cfRule>
  </conditionalFormatting>
  <conditionalFormatting sqref="P33:Q33">
    <cfRule type="cellIs" dxfId="48223" priority="3850" stopIfTrue="1" operator="lessThan">
      <formula>0</formula>
    </cfRule>
    <cfRule type="cellIs" dxfId="48222" priority="3851" stopIfTrue="1" operator="greaterThan">
      <formula>0</formula>
    </cfRule>
  </conditionalFormatting>
  <conditionalFormatting sqref="P33:Q33">
    <cfRule type="cellIs" dxfId="48221" priority="3847" stopIfTrue="1" operator="lessThan">
      <formula>0</formula>
    </cfRule>
    <cfRule type="cellIs" dxfId="48220" priority="3848" stopIfTrue="1" operator="greaterThan">
      <formula>0</formula>
    </cfRule>
  </conditionalFormatting>
  <conditionalFormatting sqref="P33:Q33">
    <cfRule type="cellIs" dxfId="48219" priority="3844" stopIfTrue="1" operator="lessThan">
      <formula>0</formula>
    </cfRule>
    <cfRule type="cellIs" dxfId="48218" priority="3845" stopIfTrue="1" operator="greaterThan">
      <formula>0</formula>
    </cfRule>
  </conditionalFormatting>
  <conditionalFormatting sqref="P33:Q33">
    <cfRule type="cellIs" dxfId="48217" priority="3841" stopIfTrue="1" operator="lessThan">
      <formula>0</formula>
    </cfRule>
    <cfRule type="cellIs" dxfId="48216" priority="3842" stopIfTrue="1" operator="greaterThan">
      <formula>0</formula>
    </cfRule>
  </conditionalFormatting>
  <conditionalFormatting sqref="P33:Q33">
    <cfRule type="cellIs" dxfId="48215" priority="3838" stopIfTrue="1" operator="lessThan">
      <formula>0</formula>
    </cfRule>
    <cfRule type="cellIs" dxfId="48214" priority="3839" stopIfTrue="1" operator="greaterThan">
      <formula>0</formula>
    </cfRule>
  </conditionalFormatting>
  <conditionalFormatting sqref="P33:Q33">
    <cfRule type="cellIs" dxfId="48213" priority="3835" stopIfTrue="1" operator="lessThan">
      <formula>0</formula>
    </cfRule>
    <cfRule type="cellIs" dxfId="48212" priority="3836" stopIfTrue="1" operator="greaterThan">
      <formula>0</formula>
    </cfRule>
  </conditionalFormatting>
  <conditionalFormatting sqref="P33:Q33">
    <cfRule type="cellIs" dxfId="48211" priority="3832" stopIfTrue="1" operator="lessThan">
      <formula>0</formula>
    </cfRule>
    <cfRule type="cellIs" dxfId="48210" priority="3833" stopIfTrue="1" operator="greaterThan">
      <formula>0</formula>
    </cfRule>
  </conditionalFormatting>
  <conditionalFormatting sqref="P33:Q33">
    <cfRule type="cellIs" dxfId="48209" priority="3829" stopIfTrue="1" operator="lessThan">
      <formula>0</formula>
    </cfRule>
    <cfRule type="cellIs" dxfId="48208" priority="3830" stopIfTrue="1" operator="greaterThan">
      <formula>0</formula>
    </cfRule>
  </conditionalFormatting>
  <conditionalFormatting sqref="P33:Q33">
    <cfRule type="cellIs" dxfId="48207" priority="3826" stopIfTrue="1" operator="lessThan">
      <formula>0</formula>
    </cfRule>
    <cfRule type="cellIs" dxfId="48206" priority="3827" stopIfTrue="1" operator="greaterThan">
      <formula>0</formula>
    </cfRule>
  </conditionalFormatting>
  <conditionalFormatting sqref="P33:Q33">
    <cfRule type="cellIs" dxfId="48205" priority="3823" stopIfTrue="1" operator="lessThan">
      <formula>0</formula>
    </cfRule>
    <cfRule type="cellIs" dxfId="48204" priority="3824" stopIfTrue="1" operator="greaterThan">
      <formula>0</formula>
    </cfRule>
  </conditionalFormatting>
  <conditionalFormatting sqref="P33:Q33">
    <cfRule type="cellIs" dxfId="48203" priority="3820" stopIfTrue="1" operator="lessThan">
      <formula>0</formula>
    </cfRule>
    <cfRule type="cellIs" dxfId="48202" priority="3821" stopIfTrue="1" operator="greaterThan">
      <formula>0</formula>
    </cfRule>
  </conditionalFormatting>
  <conditionalFormatting sqref="P33:Q33">
    <cfRule type="cellIs" dxfId="48201" priority="3817" stopIfTrue="1" operator="lessThan">
      <formula>0</formula>
    </cfRule>
    <cfRule type="cellIs" dxfId="48200" priority="3818" stopIfTrue="1" operator="greaterThan">
      <formula>0</formula>
    </cfRule>
  </conditionalFormatting>
  <conditionalFormatting sqref="P33:Q33">
    <cfRule type="cellIs" dxfId="48199" priority="3814" stopIfTrue="1" operator="lessThan">
      <formula>0</formula>
    </cfRule>
    <cfRule type="cellIs" dxfId="48198" priority="3815" stopIfTrue="1" operator="greaterThan">
      <formula>0</formula>
    </cfRule>
  </conditionalFormatting>
  <conditionalFormatting sqref="P33:Q33">
    <cfRule type="cellIs" dxfId="48197" priority="3811" stopIfTrue="1" operator="lessThan">
      <formula>0</formula>
    </cfRule>
    <cfRule type="cellIs" dxfId="48196" priority="3812" stopIfTrue="1" operator="greaterThan">
      <formula>0</formula>
    </cfRule>
  </conditionalFormatting>
  <conditionalFormatting sqref="P33:Q33">
    <cfRule type="cellIs" dxfId="48195" priority="3808" stopIfTrue="1" operator="lessThan">
      <formula>0</formula>
    </cfRule>
    <cfRule type="cellIs" dxfId="48194" priority="3809" stopIfTrue="1" operator="greaterThan">
      <formula>0</formula>
    </cfRule>
  </conditionalFormatting>
  <conditionalFormatting sqref="P33:Q33">
    <cfRule type="cellIs" dxfId="48193" priority="3805" stopIfTrue="1" operator="lessThan">
      <formula>0</formula>
    </cfRule>
    <cfRule type="cellIs" dxfId="48192" priority="3806" stopIfTrue="1" operator="greaterThan">
      <formula>0</formula>
    </cfRule>
  </conditionalFormatting>
  <conditionalFormatting sqref="P33:Q33">
    <cfRule type="cellIs" dxfId="48191" priority="3802" stopIfTrue="1" operator="lessThan">
      <formula>0</formula>
    </cfRule>
    <cfRule type="cellIs" dxfId="48190" priority="3803" stopIfTrue="1" operator="greaterThan">
      <formula>0</formula>
    </cfRule>
  </conditionalFormatting>
  <conditionalFormatting sqref="P33:Q33">
    <cfRule type="cellIs" dxfId="48189" priority="3799" stopIfTrue="1" operator="lessThan">
      <formula>0</formula>
    </cfRule>
    <cfRule type="cellIs" dxfId="48188" priority="3800" stopIfTrue="1" operator="greaterThan">
      <formula>0</formula>
    </cfRule>
  </conditionalFormatting>
  <conditionalFormatting sqref="P33:Q33">
    <cfRule type="cellIs" dxfId="48187" priority="3796" stopIfTrue="1" operator="lessThan">
      <formula>0</formula>
    </cfRule>
    <cfRule type="cellIs" dxfId="48186" priority="3797" stopIfTrue="1" operator="greaterThan">
      <formula>0</formula>
    </cfRule>
  </conditionalFormatting>
  <conditionalFormatting sqref="P33:Q33">
    <cfRule type="cellIs" dxfId="48185" priority="3793" stopIfTrue="1" operator="lessThan">
      <formula>0</formula>
    </cfRule>
    <cfRule type="cellIs" dxfId="48184" priority="3794" stopIfTrue="1" operator="greaterThan">
      <formula>0</formula>
    </cfRule>
  </conditionalFormatting>
  <conditionalFormatting sqref="P33:Q33">
    <cfRule type="cellIs" dxfId="48183" priority="3790" stopIfTrue="1" operator="lessThan">
      <formula>0</formula>
    </cfRule>
    <cfRule type="cellIs" dxfId="48182" priority="3791" stopIfTrue="1" operator="greaterThan">
      <formula>0</formula>
    </cfRule>
  </conditionalFormatting>
  <conditionalFormatting sqref="P33:Q33">
    <cfRule type="cellIs" dxfId="48181" priority="3787" stopIfTrue="1" operator="lessThan">
      <formula>0</formula>
    </cfRule>
    <cfRule type="cellIs" dxfId="48180" priority="3788" stopIfTrue="1" operator="greaterThan">
      <formula>0</formula>
    </cfRule>
  </conditionalFormatting>
  <conditionalFormatting sqref="P33:Q33">
    <cfRule type="cellIs" dxfId="48179" priority="3784" stopIfTrue="1" operator="lessThan">
      <formula>0</formula>
    </cfRule>
    <cfRule type="cellIs" dxfId="48178" priority="3785" stopIfTrue="1" operator="greaterThan">
      <formula>0</formula>
    </cfRule>
  </conditionalFormatting>
  <conditionalFormatting sqref="P33:Q33">
    <cfRule type="cellIs" dxfId="48177" priority="3781" stopIfTrue="1" operator="lessThan">
      <formula>0</formula>
    </cfRule>
    <cfRule type="cellIs" dxfId="48176" priority="3782" stopIfTrue="1" operator="greaterThan">
      <formula>0</formula>
    </cfRule>
  </conditionalFormatting>
  <conditionalFormatting sqref="P33:Q33">
    <cfRule type="cellIs" dxfId="48175" priority="3778" stopIfTrue="1" operator="lessThan">
      <formula>0</formula>
    </cfRule>
    <cfRule type="cellIs" dxfId="48174" priority="3779" stopIfTrue="1" operator="greaterThan">
      <formula>0</formula>
    </cfRule>
  </conditionalFormatting>
  <conditionalFormatting sqref="P33:Q33">
    <cfRule type="cellIs" dxfId="48173" priority="3775" stopIfTrue="1" operator="lessThan">
      <formula>0</formula>
    </cfRule>
    <cfRule type="cellIs" dxfId="48172" priority="3776" stopIfTrue="1" operator="greaterThan">
      <formula>0</formula>
    </cfRule>
  </conditionalFormatting>
  <conditionalFormatting sqref="P33:Q33">
    <cfRule type="cellIs" dxfId="48171" priority="3772" stopIfTrue="1" operator="lessThan">
      <formula>0</formula>
    </cfRule>
    <cfRule type="cellIs" dxfId="48170" priority="3773" stopIfTrue="1" operator="greaterThan">
      <formula>0</formula>
    </cfRule>
  </conditionalFormatting>
  <conditionalFormatting sqref="P33:Q33">
    <cfRule type="cellIs" dxfId="48169" priority="3769" stopIfTrue="1" operator="lessThan">
      <formula>0</formula>
    </cfRule>
    <cfRule type="cellIs" dxfId="48168" priority="3770" stopIfTrue="1" operator="greaterThan">
      <formula>0</formula>
    </cfRule>
  </conditionalFormatting>
  <conditionalFormatting sqref="P33:Q33">
    <cfRule type="cellIs" dxfId="48167" priority="3766" stopIfTrue="1" operator="lessThan">
      <formula>0</formula>
    </cfRule>
    <cfRule type="cellIs" dxfId="48166" priority="3767" stopIfTrue="1" operator="greaterThan">
      <formula>0</formula>
    </cfRule>
  </conditionalFormatting>
  <conditionalFormatting sqref="P33:Q33">
    <cfRule type="cellIs" dxfId="48165" priority="3763" stopIfTrue="1" operator="lessThan">
      <formula>0</formula>
    </cfRule>
    <cfRule type="cellIs" dxfId="48164" priority="3764" stopIfTrue="1" operator="greaterThan">
      <formula>0</formula>
    </cfRule>
  </conditionalFormatting>
  <conditionalFormatting sqref="P33:Q33">
    <cfRule type="cellIs" dxfId="48163" priority="3760" stopIfTrue="1" operator="lessThan">
      <formula>0</formula>
    </cfRule>
    <cfRule type="cellIs" dxfId="48162" priority="3761" stopIfTrue="1" operator="greaterThan">
      <formula>0</formula>
    </cfRule>
  </conditionalFormatting>
  <conditionalFormatting sqref="P33:Q33">
    <cfRule type="cellIs" dxfId="48161" priority="3757" stopIfTrue="1" operator="lessThan">
      <formula>0</formula>
    </cfRule>
    <cfRule type="cellIs" dxfId="48160" priority="3758" stopIfTrue="1" operator="greaterThan">
      <formula>0</formula>
    </cfRule>
  </conditionalFormatting>
  <conditionalFormatting sqref="P33:Q33">
    <cfRule type="cellIs" dxfId="48159" priority="3754" stopIfTrue="1" operator="lessThan">
      <formula>0</formula>
    </cfRule>
    <cfRule type="cellIs" dxfId="48158" priority="3755" stopIfTrue="1" operator="greaterThan">
      <formula>0</formula>
    </cfRule>
  </conditionalFormatting>
  <conditionalFormatting sqref="P33:Q33">
    <cfRule type="cellIs" dxfId="48157" priority="3751" stopIfTrue="1" operator="lessThan">
      <formula>0</formula>
    </cfRule>
    <cfRule type="cellIs" dxfId="48156" priority="3752" stopIfTrue="1" operator="greaterThan">
      <formula>0</formula>
    </cfRule>
  </conditionalFormatting>
  <conditionalFormatting sqref="P33:Q33">
    <cfRule type="cellIs" dxfId="48155" priority="3748" stopIfTrue="1" operator="lessThan">
      <formula>0</formula>
    </cfRule>
    <cfRule type="cellIs" dxfId="48154" priority="3749" stopIfTrue="1" operator="greaterThan">
      <formula>0</formula>
    </cfRule>
  </conditionalFormatting>
  <conditionalFormatting sqref="P33:Q33">
    <cfRule type="cellIs" dxfId="48153" priority="3745" stopIfTrue="1" operator="lessThan">
      <formula>0</formula>
    </cfRule>
    <cfRule type="cellIs" dxfId="48152" priority="3746" stopIfTrue="1" operator="greaterThan">
      <formula>0</formula>
    </cfRule>
  </conditionalFormatting>
  <conditionalFormatting sqref="P35:Q35">
    <cfRule type="cellIs" dxfId="48151" priority="3742" stopIfTrue="1" operator="lessThan">
      <formula>0</formula>
    </cfRule>
    <cfRule type="cellIs" dxfId="48150" priority="3743" stopIfTrue="1" operator="greaterThan">
      <formula>0</formula>
    </cfRule>
  </conditionalFormatting>
  <conditionalFormatting sqref="P35:Q35">
    <cfRule type="cellIs" dxfId="48149" priority="3739" stopIfTrue="1" operator="lessThan">
      <formula>0</formula>
    </cfRule>
    <cfRule type="cellIs" dxfId="48148" priority="3740" stopIfTrue="1" operator="greaterThan">
      <formula>0</formula>
    </cfRule>
  </conditionalFormatting>
  <conditionalFormatting sqref="P35:Q35">
    <cfRule type="cellIs" dxfId="48147" priority="3736" stopIfTrue="1" operator="lessThan">
      <formula>0</formula>
    </cfRule>
    <cfRule type="cellIs" dxfId="48146" priority="3737" stopIfTrue="1" operator="greaterThan">
      <formula>0</formula>
    </cfRule>
  </conditionalFormatting>
  <conditionalFormatting sqref="P35:Q35">
    <cfRule type="cellIs" dxfId="48145" priority="3733" stopIfTrue="1" operator="lessThan">
      <formula>0</formula>
    </cfRule>
    <cfRule type="cellIs" dxfId="48144" priority="3734" stopIfTrue="1" operator="greaterThan">
      <formula>0</formula>
    </cfRule>
  </conditionalFormatting>
  <conditionalFormatting sqref="P35:Q35">
    <cfRule type="cellIs" dxfId="48143" priority="3730" stopIfTrue="1" operator="lessThan">
      <formula>0</formula>
    </cfRule>
    <cfRule type="cellIs" dxfId="48142" priority="3731" stopIfTrue="1" operator="greaterThan">
      <formula>0</formula>
    </cfRule>
  </conditionalFormatting>
  <conditionalFormatting sqref="P35:Q35">
    <cfRule type="cellIs" dxfId="48141" priority="3727" stopIfTrue="1" operator="lessThan">
      <formula>0</formula>
    </cfRule>
    <cfRule type="cellIs" dxfId="48140" priority="3728" stopIfTrue="1" operator="greaterThan">
      <formula>0</formula>
    </cfRule>
  </conditionalFormatting>
  <conditionalFormatting sqref="P35:Q35">
    <cfRule type="cellIs" dxfId="48139" priority="3724" stopIfTrue="1" operator="lessThan">
      <formula>0</formula>
    </cfRule>
    <cfRule type="cellIs" dxfId="48138" priority="3725" stopIfTrue="1" operator="greaterThan">
      <formula>0</formula>
    </cfRule>
  </conditionalFormatting>
  <conditionalFormatting sqref="P35:Q35">
    <cfRule type="cellIs" dxfId="48137" priority="3721" stopIfTrue="1" operator="lessThan">
      <formula>0</formula>
    </cfRule>
    <cfRule type="cellIs" dxfId="48136" priority="3722" stopIfTrue="1" operator="greaterThan">
      <formula>0</formula>
    </cfRule>
  </conditionalFormatting>
  <conditionalFormatting sqref="P35:Q35">
    <cfRule type="cellIs" dxfId="48135" priority="3718" stopIfTrue="1" operator="lessThan">
      <formula>0</formula>
    </cfRule>
    <cfRule type="cellIs" dxfId="48134" priority="3719" stopIfTrue="1" operator="greaterThan">
      <formula>0</formula>
    </cfRule>
  </conditionalFormatting>
  <conditionalFormatting sqref="P35:Q35">
    <cfRule type="cellIs" dxfId="48133" priority="3715" stopIfTrue="1" operator="lessThan">
      <formula>0</formula>
    </cfRule>
    <cfRule type="cellIs" dxfId="48132" priority="3716" stopIfTrue="1" operator="greaterThan">
      <formula>0</formula>
    </cfRule>
  </conditionalFormatting>
  <conditionalFormatting sqref="P35:Q35">
    <cfRule type="cellIs" dxfId="48131" priority="3712" stopIfTrue="1" operator="lessThan">
      <formula>0</formula>
    </cfRule>
    <cfRule type="cellIs" dxfId="48130" priority="3713" stopIfTrue="1" operator="greaterThan">
      <formula>0</formula>
    </cfRule>
  </conditionalFormatting>
  <conditionalFormatting sqref="P35:Q35">
    <cfRule type="cellIs" dxfId="48129" priority="3709" stopIfTrue="1" operator="lessThan">
      <formula>0</formula>
    </cfRule>
    <cfRule type="cellIs" dxfId="48128" priority="3710" stopIfTrue="1" operator="greaterThan">
      <formula>0</formula>
    </cfRule>
  </conditionalFormatting>
  <conditionalFormatting sqref="P35:Q35">
    <cfRule type="cellIs" dxfId="48127" priority="3706" stopIfTrue="1" operator="lessThan">
      <formula>0</formula>
    </cfRule>
    <cfRule type="cellIs" dxfId="48126" priority="3707" stopIfTrue="1" operator="greaterThan">
      <formula>0</formula>
    </cfRule>
  </conditionalFormatting>
  <conditionalFormatting sqref="P35:Q35">
    <cfRule type="cellIs" dxfId="48125" priority="3703" stopIfTrue="1" operator="lessThan">
      <formula>0</formula>
    </cfRule>
    <cfRule type="cellIs" dxfId="48124" priority="3704" stopIfTrue="1" operator="greaterThan">
      <formula>0</formula>
    </cfRule>
  </conditionalFormatting>
  <conditionalFormatting sqref="P35:Q35">
    <cfRule type="cellIs" dxfId="48123" priority="3700" stopIfTrue="1" operator="lessThan">
      <formula>0</formula>
    </cfRule>
    <cfRule type="cellIs" dxfId="48122" priority="3701" stopIfTrue="1" operator="greaterThan">
      <formula>0</formula>
    </cfRule>
  </conditionalFormatting>
  <conditionalFormatting sqref="P35:Q35">
    <cfRule type="cellIs" dxfId="48121" priority="3697" stopIfTrue="1" operator="lessThan">
      <formula>0</formula>
    </cfRule>
    <cfRule type="cellIs" dxfId="48120" priority="3698" stopIfTrue="1" operator="greaterThan">
      <formula>0</formula>
    </cfRule>
  </conditionalFormatting>
  <conditionalFormatting sqref="P35:Q35">
    <cfRule type="cellIs" dxfId="48119" priority="3694" stopIfTrue="1" operator="lessThan">
      <formula>0</formula>
    </cfRule>
    <cfRule type="cellIs" dxfId="48118" priority="3695" stopIfTrue="1" operator="greaterThan">
      <formula>0</formula>
    </cfRule>
  </conditionalFormatting>
  <conditionalFormatting sqref="P35:Q35">
    <cfRule type="cellIs" dxfId="48117" priority="3691" stopIfTrue="1" operator="lessThan">
      <formula>0</formula>
    </cfRule>
    <cfRule type="cellIs" dxfId="48116" priority="3692" stopIfTrue="1" operator="greaterThan">
      <formula>0</formula>
    </cfRule>
  </conditionalFormatting>
  <conditionalFormatting sqref="P35:Q35">
    <cfRule type="cellIs" dxfId="48115" priority="3688" stopIfTrue="1" operator="lessThan">
      <formula>0</formula>
    </cfRule>
    <cfRule type="cellIs" dxfId="48114" priority="3689" stopIfTrue="1" operator="greaterThan">
      <formula>0</formula>
    </cfRule>
  </conditionalFormatting>
  <conditionalFormatting sqref="P35:Q35">
    <cfRule type="cellIs" dxfId="48113" priority="3685" stopIfTrue="1" operator="lessThan">
      <formula>0</formula>
    </cfRule>
    <cfRule type="cellIs" dxfId="48112" priority="3686" stopIfTrue="1" operator="greaterThan">
      <formula>0</formula>
    </cfRule>
  </conditionalFormatting>
  <conditionalFormatting sqref="P35:Q35">
    <cfRule type="cellIs" dxfId="48111" priority="3682" stopIfTrue="1" operator="lessThan">
      <formula>0</formula>
    </cfRule>
    <cfRule type="cellIs" dxfId="48110" priority="3683" stopIfTrue="1" operator="greaterThan">
      <formula>0</formula>
    </cfRule>
  </conditionalFormatting>
  <conditionalFormatting sqref="P35:Q35">
    <cfRule type="cellIs" dxfId="48109" priority="3679" stopIfTrue="1" operator="lessThan">
      <formula>0</formula>
    </cfRule>
    <cfRule type="cellIs" dxfId="48108" priority="3680" stopIfTrue="1" operator="greaterThan">
      <formula>0</formula>
    </cfRule>
  </conditionalFormatting>
  <conditionalFormatting sqref="P35:Q35">
    <cfRule type="cellIs" dxfId="48107" priority="3676" stopIfTrue="1" operator="lessThan">
      <formula>0</formula>
    </cfRule>
    <cfRule type="cellIs" dxfId="48106" priority="3677" stopIfTrue="1" operator="greaterThan">
      <formula>0</formula>
    </cfRule>
  </conditionalFormatting>
  <conditionalFormatting sqref="P35:Q35">
    <cfRule type="cellIs" dxfId="48105" priority="3673" stopIfTrue="1" operator="lessThan">
      <formula>0</formula>
    </cfRule>
    <cfRule type="cellIs" dxfId="48104" priority="3674" stopIfTrue="1" operator="greaterThan">
      <formula>0</formula>
    </cfRule>
  </conditionalFormatting>
  <conditionalFormatting sqref="P35:Q35">
    <cfRule type="cellIs" dxfId="48103" priority="3670" stopIfTrue="1" operator="lessThan">
      <formula>0</formula>
    </cfRule>
    <cfRule type="cellIs" dxfId="48102" priority="3671" stopIfTrue="1" operator="greaterThan">
      <formula>0</formula>
    </cfRule>
  </conditionalFormatting>
  <conditionalFormatting sqref="P35:Q35">
    <cfRule type="cellIs" dxfId="48101" priority="3667" stopIfTrue="1" operator="lessThan">
      <formula>0</formula>
    </cfRule>
    <cfRule type="cellIs" dxfId="48100" priority="3668" stopIfTrue="1" operator="greaterThan">
      <formula>0</formula>
    </cfRule>
  </conditionalFormatting>
  <conditionalFormatting sqref="P35:Q35">
    <cfRule type="cellIs" dxfId="48099" priority="3664" stopIfTrue="1" operator="lessThan">
      <formula>0</formula>
    </cfRule>
    <cfRule type="cellIs" dxfId="48098" priority="3665" stopIfTrue="1" operator="greaterThan">
      <formula>0</formula>
    </cfRule>
  </conditionalFormatting>
  <conditionalFormatting sqref="P35:Q35">
    <cfRule type="cellIs" dxfId="48097" priority="3661" stopIfTrue="1" operator="lessThan">
      <formula>0</formula>
    </cfRule>
    <cfRule type="cellIs" dxfId="48096" priority="3662" stopIfTrue="1" operator="greaterThan">
      <formula>0</formula>
    </cfRule>
  </conditionalFormatting>
  <conditionalFormatting sqref="P35:Q35">
    <cfRule type="cellIs" dxfId="48095" priority="3658" stopIfTrue="1" operator="lessThan">
      <formula>0</formula>
    </cfRule>
    <cfRule type="cellIs" dxfId="48094" priority="3659" stopIfTrue="1" operator="greaterThan">
      <formula>0</formula>
    </cfRule>
  </conditionalFormatting>
  <conditionalFormatting sqref="P35:Q35">
    <cfRule type="cellIs" dxfId="48093" priority="3655" stopIfTrue="1" operator="lessThan">
      <formula>0</formula>
    </cfRule>
    <cfRule type="cellIs" dxfId="48092" priority="3656" stopIfTrue="1" operator="greaterThan">
      <formula>0</formula>
    </cfRule>
  </conditionalFormatting>
  <conditionalFormatting sqref="P35:Q35">
    <cfRule type="cellIs" dxfId="48091" priority="3652" stopIfTrue="1" operator="lessThan">
      <formula>0</formula>
    </cfRule>
    <cfRule type="cellIs" dxfId="48090" priority="3653" stopIfTrue="1" operator="greaterThan">
      <formula>0</formula>
    </cfRule>
  </conditionalFormatting>
  <conditionalFormatting sqref="P35:Q35">
    <cfRule type="cellIs" dxfId="48089" priority="3649" stopIfTrue="1" operator="lessThan">
      <formula>0</formula>
    </cfRule>
    <cfRule type="cellIs" dxfId="48088" priority="3650" stopIfTrue="1" operator="greaterThan">
      <formula>0</formula>
    </cfRule>
  </conditionalFormatting>
  <conditionalFormatting sqref="P35:Q35">
    <cfRule type="cellIs" dxfId="48087" priority="3646" stopIfTrue="1" operator="lessThan">
      <formula>0</formula>
    </cfRule>
    <cfRule type="cellIs" dxfId="48086" priority="3647" stopIfTrue="1" operator="greaterThan">
      <formula>0</formula>
    </cfRule>
  </conditionalFormatting>
  <conditionalFormatting sqref="P35:Q35">
    <cfRule type="cellIs" dxfId="48085" priority="3643" stopIfTrue="1" operator="lessThan">
      <formula>0</formula>
    </cfRule>
    <cfRule type="cellIs" dxfId="48084" priority="3644" stopIfTrue="1" operator="greaterThan">
      <formula>0</formula>
    </cfRule>
  </conditionalFormatting>
  <conditionalFormatting sqref="P35:Q35">
    <cfRule type="cellIs" dxfId="48083" priority="3640" stopIfTrue="1" operator="lessThan">
      <formula>0</formula>
    </cfRule>
    <cfRule type="cellIs" dxfId="48082" priority="3641" stopIfTrue="1" operator="greaterThan">
      <formula>0</formula>
    </cfRule>
  </conditionalFormatting>
  <conditionalFormatting sqref="P35:Q35">
    <cfRule type="cellIs" dxfId="48081" priority="3637" stopIfTrue="1" operator="lessThan">
      <formula>0</formula>
    </cfRule>
    <cfRule type="cellIs" dxfId="48080" priority="3638" stopIfTrue="1" operator="greaterThan">
      <formula>0</formula>
    </cfRule>
  </conditionalFormatting>
  <conditionalFormatting sqref="P35:Q35">
    <cfRule type="cellIs" dxfId="48079" priority="3634" stopIfTrue="1" operator="lessThan">
      <formula>0</formula>
    </cfRule>
    <cfRule type="cellIs" dxfId="48078" priority="3635" stopIfTrue="1" operator="greaterThan">
      <formula>0</formula>
    </cfRule>
  </conditionalFormatting>
  <conditionalFormatting sqref="P35:Q35">
    <cfRule type="cellIs" dxfId="48077" priority="3631" stopIfTrue="1" operator="lessThan">
      <formula>0</formula>
    </cfRule>
    <cfRule type="cellIs" dxfId="48076" priority="3632" stopIfTrue="1" operator="greaterThan">
      <formula>0</formula>
    </cfRule>
  </conditionalFormatting>
  <conditionalFormatting sqref="P35:Q35">
    <cfRule type="cellIs" dxfId="48075" priority="3628" stopIfTrue="1" operator="lessThan">
      <formula>0</formula>
    </cfRule>
    <cfRule type="cellIs" dxfId="48074" priority="3629" stopIfTrue="1" operator="greaterThan">
      <formula>0</formula>
    </cfRule>
  </conditionalFormatting>
  <conditionalFormatting sqref="P35:Q35">
    <cfRule type="cellIs" dxfId="48073" priority="3625" stopIfTrue="1" operator="lessThan">
      <formula>0</formula>
    </cfRule>
    <cfRule type="cellIs" dxfId="48072" priority="3626" stopIfTrue="1" operator="greaterThan">
      <formula>0</formula>
    </cfRule>
  </conditionalFormatting>
  <conditionalFormatting sqref="P35:Q35">
    <cfRule type="cellIs" dxfId="48071" priority="3622" stopIfTrue="1" operator="lessThan">
      <formula>0</formula>
    </cfRule>
    <cfRule type="cellIs" dxfId="48070" priority="3623" stopIfTrue="1" operator="greaterThan">
      <formula>0</formula>
    </cfRule>
  </conditionalFormatting>
  <conditionalFormatting sqref="P35:Q35">
    <cfRule type="cellIs" dxfId="48069" priority="3619" stopIfTrue="1" operator="lessThan">
      <formula>0</formula>
    </cfRule>
    <cfRule type="cellIs" dxfId="48068" priority="3620" stopIfTrue="1" operator="greaterThan">
      <formula>0</formula>
    </cfRule>
  </conditionalFormatting>
  <conditionalFormatting sqref="P37:Q37">
    <cfRule type="cellIs" dxfId="48067" priority="3616" stopIfTrue="1" operator="lessThan">
      <formula>0</formula>
    </cfRule>
    <cfRule type="cellIs" dxfId="48066" priority="3617" stopIfTrue="1" operator="greaterThan">
      <formula>0</formula>
    </cfRule>
  </conditionalFormatting>
  <conditionalFormatting sqref="P37:Q37">
    <cfRule type="cellIs" dxfId="48065" priority="3613" stopIfTrue="1" operator="lessThan">
      <formula>0</formula>
    </cfRule>
    <cfRule type="cellIs" dxfId="48064" priority="3614" stopIfTrue="1" operator="greaterThan">
      <formula>0</formula>
    </cfRule>
  </conditionalFormatting>
  <conditionalFormatting sqref="P37:Q37">
    <cfRule type="cellIs" dxfId="48063" priority="3610" stopIfTrue="1" operator="lessThan">
      <formula>0</formula>
    </cfRule>
    <cfRule type="cellIs" dxfId="48062" priority="3611" stopIfTrue="1" operator="greaterThan">
      <formula>0</formula>
    </cfRule>
  </conditionalFormatting>
  <conditionalFormatting sqref="P37:Q37">
    <cfRule type="cellIs" dxfId="48061" priority="3607" stopIfTrue="1" operator="lessThan">
      <formula>0</formula>
    </cfRule>
    <cfRule type="cellIs" dxfId="48060" priority="3608" stopIfTrue="1" operator="greaterThan">
      <formula>0</formula>
    </cfRule>
  </conditionalFormatting>
  <conditionalFormatting sqref="P37:Q37">
    <cfRule type="cellIs" dxfId="48059" priority="3604" stopIfTrue="1" operator="lessThan">
      <formula>0</formula>
    </cfRule>
    <cfRule type="cellIs" dxfId="48058" priority="3605" stopIfTrue="1" operator="greaterThan">
      <formula>0</formula>
    </cfRule>
  </conditionalFormatting>
  <conditionalFormatting sqref="P37:Q37">
    <cfRule type="cellIs" dxfId="48057" priority="3601" stopIfTrue="1" operator="lessThan">
      <formula>0</formula>
    </cfRule>
    <cfRule type="cellIs" dxfId="48056" priority="3602" stopIfTrue="1" operator="greaterThan">
      <formula>0</formula>
    </cfRule>
  </conditionalFormatting>
  <conditionalFormatting sqref="P37:Q37">
    <cfRule type="cellIs" dxfId="48055" priority="3598" stopIfTrue="1" operator="lessThan">
      <formula>0</formula>
    </cfRule>
    <cfRule type="cellIs" dxfId="48054" priority="3599" stopIfTrue="1" operator="greaterThan">
      <formula>0</formula>
    </cfRule>
  </conditionalFormatting>
  <conditionalFormatting sqref="P37:Q37">
    <cfRule type="cellIs" dxfId="48053" priority="3595" stopIfTrue="1" operator="lessThan">
      <formula>0</formula>
    </cfRule>
    <cfRule type="cellIs" dxfId="48052" priority="3596" stopIfTrue="1" operator="greaterThan">
      <formula>0</formula>
    </cfRule>
  </conditionalFormatting>
  <conditionalFormatting sqref="P37:Q37">
    <cfRule type="cellIs" dxfId="48051" priority="3592" stopIfTrue="1" operator="lessThan">
      <formula>0</formula>
    </cfRule>
    <cfRule type="cellIs" dxfId="48050" priority="3593" stopIfTrue="1" operator="greaterThan">
      <formula>0</formula>
    </cfRule>
  </conditionalFormatting>
  <conditionalFormatting sqref="P37:Q37">
    <cfRule type="cellIs" dxfId="48049" priority="3589" stopIfTrue="1" operator="lessThan">
      <formula>0</formula>
    </cfRule>
    <cfRule type="cellIs" dxfId="48048" priority="3590" stopIfTrue="1" operator="greaterThan">
      <formula>0</formula>
    </cfRule>
  </conditionalFormatting>
  <conditionalFormatting sqref="P37:Q37">
    <cfRule type="cellIs" dxfId="48047" priority="3586" stopIfTrue="1" operator="lessThan">
      <formula>0</formula>
    </cfRule>
    <cfRule type="cellIs" dxfId="48046" priority="3587" stopIfTrue="1" operator="greaterThan">
      <formula>0</formula>
    </cfRule>
  </conditionalFormatting>
  <conditionalFormatting sqref="P37:Q37">
    <cfRule type="cellIs" dxfId="48045" priority="3583" stopIfTrue="1" operator="lessThan">
      <formula>0</formula>
    </cfRule>
    <cfRule type="cellIs" dxfId="48044" priority="3584" stopIfTrue="1" operator="greaterThan">
      <formula>0</formula>
    </cfRule>
  </conditionalFormatting>
  <conditionalFormatting sqref="P37:Q37">
    <cfRule type="cellIs" dxfId="48043" priority="3580" stopIfTrue="1" operator="lessThan">
      <formula>0</formula>
    </cfRule>
    <cfRule type="cellIs" dxfId="48042" priority="3581" stopIfTrue="1" operator="greaterThan">
      <formula>0</formula>
    </cfRule>
  </conditionalFormatting>
  <conditionalFormatting sqref="P37:Q37">
    <cfRule type="cellIs" dxfId="48041" priority="3577" stopIfTrue="1" operator="lessThan">
      <formula>0</formula>
    </cfRule>
    <cfRule type="cellIs" dxfId="48040" priority="3578" stopIfTrue="1" operator="greaterThan">
      <formula>0</formula>
    </cfRule>
  </conditionalFormatting>
  <conditionalFormatting sqref="P37:Q37">
    <cfRule type="cellIs" dxfId="48039" priority="3574" stopIfTrue="1" operator="lessThan">
      <formula>0</formula>
    </cfRule>
    <cfRule type="cellIs" dxfId="48038" priority="3575" stopIfTrue="1" operator="greaterThan">
      <formula>0</formula>
    </cfRule>
  </conditionalFormatting>
  <conditionalFormatting sqref="P37:Q37">
    <cfRule type="cellIs" dxfId="48037" priority="3571" stopIfTrue="1" operator="lessThan">
      <formula>0</formula>
    </cfRule>
    <cfRule type="cellIs" dxfId="48036" priority="3572" stopIfTrue="1" operator="greaterThan">
      <formula>0</formula>
    </cfRule>
  </conditionalFormatting>
  <conditionalFormatting sqref="P37:Q37">
    <cfRule type="cellIs" dxfId="48035" priority="3568" stopIfTrue="1" operator="lessThan">
      <formula>0</formula>
    </cfRule>
    <cfRule type="cellIs" dxfId="48034" priority="3569" stopIfTrue="1" operator="greaterThan">
      <formula>0</formula>
    </cfRule>
  </conditionalFormatting>
  <conditionalFormatting sqref="P37:Q37">
    <cfRule type="cellIs" dxfId="48033" priority="3565" stopIfTrue="1" operator="lessThan">
      <formula>0</formula>
    </cfRule>
    <cfRule type="cellIs" dxfId="48032" priority="3566" stopIfTrue="1" operator="greaterThan">
      <formula>0</formula>
    </cfRule>
  </conditionalFormatting>
  <conditionalFormatting sqref="P37:Q37">
    <cfRule type="cellIs" dxfId="48031" priority="3562" stopIfTrue="1" operator="lessThan">
      <formula>0</formula>
    </cfRule>
    <cfRule type="cellIs" dxfId="48030" priority="3563" stopIfTrue="1" operator="greaterThan">
      <formula>0</formula>
    </cfRule>
  </conditionalFormatting>
  <conditionalFormatting sqref="P37:Q37">
    <cfRule type="cellIs" dxfId="48029" priority="3559" stopIfTrue="1" operator="lessThan">
      <formula>0</formula>
    </cfRule>
    <cfRule type="cellIs" dxfId="48028" priority="3560" stopIfTrue="1" operator="greaterThan">
      <formula>0</formula>
    </cfRule>
  </conditionalFormatting>
  <conditionalFormatting sqref="P37:Q37">
    <cfRule type="cellIs" dxfId="48027" priority="3556" stopIfTrue="1" operator="lessThan">
      <formula>0</formula>
    </cfRule>
    <cfRule type="cellIs" dxfId="48026" priority="3557" stopIfTrue="1" operator="greaterThan">
      <formula>0</formula>
    </cfRule>
  </conditionalFormatting>
  <conditionalFormatting sqref="P37:Q37">
    <cfRule type="cellIs" dxfId="48025" priority="3553" stopIfTrue="1" operator="lessThan">
      <formula>0</formula>
    </cfRule>
    <cfRule type="cellIs" dxfId="48024" priority="3554" stopIfTrue="1" operator="greaterThan">
      <formula>0</formula>
    </cfRule>
  </conditionalFormatting>
  <conditionalFormatting sqref="P37:Q37">
    <cfRule type="cellIs" dxfId="48023" priority="3550" stopIfTrue="1" operator="lessThan">
      <formula>0</formula>
    </cfRule>
    <cfRule type="cellIs" dxfId="48022" priority="3551" stopIfTrue="1" operator="greaterThan">
      <formula>0</formula>
    </cfRule>
  </conditionalFormatting>
  <conditionalFormatting sqref="P37:Q37">
    <cfRule type="cellIs" dxfId="48021" priority="3547" stopIfTrue="1" operator="lessThan">
      <formula>0</formula>
    </cfRule>
    <cfRule type="cellIs" dxfId="48020" priority="3548" stopIfTrue="1" operator="greaterThan">
      <formula>0</formula>
    </cfRule>
  </conditionalFormatting>
  <conditionalFormatting sqref="P37:Q37">
    <cfRule type="cellIs" dxfId="48019" priority="3544" stopIfTrue="1" operator="lessThan">
      <formula>0</formula>
    </cfRule>
    <cfRule type="cellIs" dxfId="48018" priority="3545" stopIfTrue="1" operator="greaterThan">
      <formula>0</formula>
    </cfRule>
  </conditionalFormatting>
  <conditionalFormatting sqref="P37:Q37">
    <cfRule type="cellIs" dxfId="48017" priority="3541" stopIfTrue="1" operator="lessThan">
      <formula>0</formula>
    </cfRule>
    <cfRule type="cellIs" dxfId="48016" priority="3542" stopIfTrue="1" operator="greaterThan">
      <formula>0</formula>
    </cfRule>
  </conditionalFormatting>
  <conditionalFormatting sqref="P37:Q37">
    <cfRule type="cellIs" dxfId="48015" priority="3538" stopIfTrue="1" operator="lessThan">
      <formula>0</formula>
    </cfRule>
    <cfRule type="cellIs" dxfId="48014" priority="3539" stopIfTrue="1" operator="greaterThan">
      <formula>0</formula>
    </cfRule>
  </conditionalFormatting>
  <conditionalFormatting sqref="P37:Q37">
    <cfRule type="cellIs" dxfId="48013" priority="3535" stopIfTrue="1" operator="lessThan">
      <formula>0</formula>
    </cfRule>
    <cfRule type="cellIs" dxfId="48012" priority="3536" stopIfTrue="1" operator="greaterThan">
      <formula>0</formula>
    </cfRule>
  </conditionalFormatting>
  <conditionalFormatting sqref="P37:Q37">
    <cfRule type="cellIs" dxfId="48011" priority="3532" stopIfTrue="1" operator="lessThan">
      <formula>0</formula>
    </cfRule>
    <cfRule type="cellIs" dxfId="48010" priority="3533" stopIfTrue="1" operator="greaterThan">
      <formula>0</formula>
    </cfRule>
  </conditionalFormatting>
  <conditionalFormatting sqref="P37:Q37">
    <cfRule type="cellIs" dxfId="48009" priority="3529" stopIfTrue="1" operator="lessThan">
      <formula>0</formula>
    </cfRule>
    <cfRule type="cellIs" dxfId="48008" priority="3530" stopIfTrue="1" operator="greaterThan">
      <formula>0</formula>
    </cfRule>
  </conditionalFormatting>
  <conditionalFormatting sqref="P37:Q37">
    <cfRule type="cellIs" dxfId="48007" priority="3526" stopIfTrue="1" operator="lessThan">
      <formula>0</formula>
    </cfRule>
    <cfRule type="cellIs" dxfId="48006" priority="3527" stopIfTrue="1" operator="greaterThan">
      <formula>0</formula>
    </cfRule>
  </conditionalFormatting>
  <conditionalFormatting sqref="P37:Q37">
    <cfRule type="cellIs" dxfId="48005" priority="3523" stopIfTrue="1" operator="lessThan">
      <formula>0</formula>
    </cfRule>
    <cfRule type="cellIs" dxfId="48004" priority="3524" stopIfTrue="1" operator="greaterThan">
      <formula>0</formula>
    </cfRule>
  </conditionalFormatting>
  <conditionalFormatting sqref="P37:Q37">
    <cfRule type="cellIs" dxfId="48003" priority="3520" stopIfTrue="1" operator="lessThan">
      <formula>0</formula>
    </cfRule>
    <cfRule type="cellIs" dxfId="48002" priority="3521" stopIfTrue="1" operator="greaterThan">
      <formula>0</formula>
    </cfRule>
  </conditionalFormatting>
  <conditionalFormatting sqref="P37:Q37">
    <cfRule type="cellIs" dxfId="48001" priority="3517" stopIfTrue="1" operator="lessThan">
      <formula>0</formula>
    </cfRule>
    <cfRule type="cellIs" dxfId="48000" priority="3518" stopIfTrue="1" operator="greaterThan">
      <formula>0</formula>
    </cfRule>
  </conditionalFormatting>
  <conditionalFormatting sqref="P37:Q37">
    <cfRule type="cellIs" dxfId="47999" priority="3514" stopIfTrue="1" operator="lessThan">
      <formula>0</formula>
    </cfRule>
    <cfRule type="cellIs" dxfId="47998" priority="3515" stopIfTrue="1" operator="greaterThan">
      <formula>0</formula>
    </cfRule>
  </conditionalFormatting>
  <conditionalFormatting sqref="P37:Q37">
    <cfRule type="cellIs" dxfId="47997" priority="3511" stopIfTrue="1" operator="lessThan">
      <formula>0</formula>
    </cfRule>
    <cfRule type="cellIs" dxfId="47996" priority="3512" stopIfTrue="1" operator="greaterThan">
      <formula>0</formula>
    </cfRule>
  </conditionalFormatting>
  <conditionalFormatting sqref="P37:Q37">
    <cfRule type="cellIs" dxfId="47995" priority="3508" stopIfTrue="1" operator="lessThan">
      <formula>0</formula>
    </cfRule>
    <cfRule type="cellIs" dxfId="47994" priority="3509" stopIfTrue="1" operator="greaterThan">
      <formula>0</formula>
    </cfRule>
  </conditionalFormatting>
  <conditionalFormatting sqref="P37:Q37">
    <cfRule type="cellIs" dxfId="47993" priority="3505" stopIfTrue="1" operator="lessThan">
      <formula>0</formula>
    </cfRule>
    <cfRule type="cellIs" dxfId="47992" priority="3506" stopIfTrue="1" operator="greaterThan">
      <formula>0</formula>
    </cfRule>
  </conditionalFormatting>
  <conditionalFormatting sqref="P37:Q37">
    <cfRule type="cellIs" dxfId="47991" priority="3502" stopIfTrue="1" operator="lessThan">
      <formula>0</formula>
    </cfRule>
    <cfRule type="cellIs" dxfId="47990" priority="3503" stopIfTrue="1" operator="greaterThan">
      <formula>0</formula>
    </cfRule>
  </conditionalFormatting>
  <conditionalFormatting sqref="P37:Q37">
    <cfRule type="cellIs" dxfId="47989" priority="3499" stopIfTrue="1" operator="lessThan">
      <formula>0</formula>
    </cfRule>
    <cfRule type="cellIs" dxfId="47988" priority="3500" stopIfTrue="1" operator="greaterThan">
      <formula>0</formula>
    </cfRule>
  </conditionalFormatting>
  <conditionalFormatting sqref="P37:Q37">
    <cfRule type="cellIs" dxfId="47987" priority="3496" stopIfTrue="1" operator="lessThan">
      <formula>0</formula>
    </cfRule>
    <cfRule type="cellIs" dxfId="47986" priority="3497" stopIfTrue="1" operator="greaterThan">
      <formula>0</formula>
    </cfRule>
  </conditionalFormatting>
  <conditionalFormatting sqref="P37:Q37">
    <cfRule type="cellIs" dxfId="47985" priority="3493" stopIfTrue="1" operator="lessThan">
      <formula>0</formula>
    </cfRule>
    <cfRule type="cellIs" dxfId="47984" priority="3494" stopIfTrue="1" operator="greaterThan">
      <formula>0</formula>
    </cfRule>
  </conditionalFormatting>
  <conditionalFormatting sqref="P39:Q39">
    <cfRule type="cellIs" dxfId="47983" priority="3490" stopIfTrue="1" operator="lessThan">
      <formula>0</formula>
    </cfRule>
    <cfRule type="cellIs" dxfId="47982" priority="3491" stopIfTrue="1" operator="greaterThan">
      <formula>0</formula>
    </cfRule>
  </conditionalFormatting>
  <conditionalFormatting sqref="P39:Q39">
    <cfRule type="cellIs" dxfId="47981" priority="3487" stopIfTrue="1" operator="lessThan">
      <formula>0</formula>
    </cfRule>
    <cfRule type="cellIs" dxfId="47980" priority="3488" stopIfTrue="1" operator="greaterThan">
      <formula>0</formula>
    </cfRule>
  </conditionalFormatting>
  <conditionalFormatting sqref="P39:Q39">
    <cfRule type="cellIs" dxfId="47979" priority="3484" stopIfTrue="1" operator="lessThan">
      <formula>0</formula>
    </cfRule>
    <cfRule type="cellIs" dxfId="47978" priority="3485" stopIfTrue="1" operator="greaterThan">
      <formula>0</formula>
    </cfRule>
  </conditionalFormatting>
  <conditionalFormatting sqref="P39:Q39">
    <cfRule type="cellIs" dxfId="47977" priority="3481" stopIfTrue="1" operator="lessThan">
      <formula>0</formula>
    </cfRule>
    <cfRule type="cellIs" dxfId="47976" priority="3482" stopIfTrue="1" operator="greaterThan">
      <formula>0</formula>
    </cfRule>
  </conditionalFormatting>
  <conditionalFormatting sqref="P39:Q39">
    <cfRule type="cellIs" dxfId="47975" priority="3478" stopIfTrue="1" operator="lessThan">
      <formula>0</formula>
    </cfRule>
    <cfRule type="cellIs" dxfId="47974" priority="3479" stopIfTrue="1" operator="greaterThan">
      <formula>0</formula>
    </cfRule>
  </conditionalFormatting>
  <conditionalFormatting sqref="P39:Q39">
    <cfRule type="cellIs" dxfId="47973" priority="3475" stopIfTrue="1" operator="lessThan">
      <formula>0</formula>
    </cfRule>
    <cfRule type="cellIs" dxfId="47972" priority="3476" stopIfTrue="1" operator="greaterThan">
      <formula>0</formula>
    </cfRule>
  </conditionalFormatting>
  <conditionalFormatting sqref="P39:Q39">
    <cfRule type="cellIs" dxfId="47971" priority="3472" stopIfTrue="1" operator="lessThan">
      <formula>0</formula>
    </cfRule>
    <cfRule type="cellIs" dxfId="47970" priority="3473" stopIfTrue="1" operator="greaterThan">
      <formula>0</formula>
    </cfRule>
  </conditionalFormatting>
  <conditionalFormatting sqref="P39:Q39">
    <cfRule type="cellIs" dxfId="47969" priority="3469" stopIfTrue="1" operator="lessThan">
      <formula>0</formula>
    </cfRule>
    <cfRule type="cellIs" dxfId="47968" priority="3470" stopIfTrue="1" operator="greaterThan">
      <formula>0</formula>
    </cfRule>
  </conditionalFormatting>
  <conditionalFormatting sqref="P39:Q39">
    <cfRule type="cellIs" dxfId="47967" priority="3466" stopIfTrue="1" operator="lessThan">
      <formula>0</formula>
    </cfRule>
    <cfRule type="cellIs" dxfId="47966" priority="3467" stopIfTrue="1" operator="greaterThan">
      <formula>0</formula>
    </cfRule>
  </conditionalFormatting>
  <conditionalFormatting sqref="P39:Q39">
    <cfRule type="cellIs" dxfId="47965" priority="3463" stopIfTrue="1" operator="lessThan">
      <formula>0</formula>
    </cfRule>
    <cfRule type="cellIs" dxfId="47964" priority="3464" stopIfTrue="1" operator="greaterThan">
      <formula>0</formula>
    </cfRule>
  </conditionalFormatting>
  <conditionalFormatting sqref="P39:Q39">
    <cfRule type="cellIs" dxfId="47963" priority="3460" stopIfTrue="1" operator="lessThan">
      <formula>0</formula>
    </cfRule>
    <cfRule type="cellIs" dxfId="47962" priority="3461" stopIfTrue="1" operator="greaterThan">
      <formula>0</formula>
    </cfRule>
  </conditionalFormatting>
  <conditionalFormatting sqref="P39:Q39">
    <cfRule type="cellIs" dxfId="47961" priority="3457" stopIfTrue="1" operator="lessThan">
      <formula>0</formula>
    </cfRule>
    <cfRule type="cellIs" dxfId="47960" priority="3458" stopIfTrue="1" operator="greaterThan">
      <formula>0</formula>
    </cfRule>
  </conditionalFormatting>
  <conditionalFormatting sqref="P39:Q39">
    <cfRule type="cellIs" dxfId="47959" priority="3454" stopIfTrue="1" operator="lessThan">
      <formula>0</formula>
    </cfRule>
    <cfRule type="cellIs" dxfId="47958" priority="3455" stopIfTrue="1" operator="greaterThan">
      <formula>0</formula>
    </cfRule>
  </conditionalFormatting>
  <conditionalFormatting sqref="P39:Q39">
    <cfRule type="cellIs" dxfId="47957" priority="3451" stopIfTrue="1" operator="lessThan">
      <formula>0</formula>
    </cfRule>
    <cfRule type="cellIs" dxfId="47956" priority="3452" stopIfTrue="1" operator="greaterThan">
      <formula>0</formula>
    </cfRule>
  </conditionalFormatting>
  <conditionalFormatting sqref="P39:Q39">
    <cfRule type="cellIs" dxfId="47955" priority="3448" stopIfTrue="1" operator="lessThan">
      <formula>0</formula>
    </cfRule>
    <cfRule type="cellIs" dxfId="47954" priority="3449" stopIfTrue="1" operator="greaterThan">
      <formula>0</formula>
    </cfRule>
  </conditionalFormatting>
  <conditionalFormatting sqref="P39:Q39">
    <cfRule type="cellIs" dxfId="47953" priority="3445" stopIfTrue="1" operator="lessThan">
      <formula>0</formula>
    </cfRule>
    <cfRule type="cellIs" dxfId="47952" priority="3446" stopIfTrue="1" operator="greaterThan">
      <formula>0</formula>
    </cfRule>
  </conditionalFormatting>
  <conditionalFormatting sqref="P39:Q39">
    <cfRule type="cellIs" dxfId="47951" priority="3442" stopIfTrue="1" operator="lessThan">
      <formula>0</formula>
    </cfRule>
    <cfRule type="cellIs" dxfId="47950" priority="3443" stopIfTrue="1" operator="greaterThan">
      <formula>0</formula>
    </cfRule>
  </conditionalFormatting>
  <conditionalFormatting sqref="P39:Q39">
    <cfRule type="cellIs" dxfId="47949" priority="3439" stopIfTrue="1" operator="lessThan">
      <formula>0</formula>
    </cfRule>
    <cfRule type="cellIs" dxfId="47948" priority="3440" stopIfTrue="1" operator="greaterThan">
      <formula>0</formula>
    </cfRule>
  </conditionalFormatting>
  <conditionalFormatting sqref="P39:Q39">
    <cfRule type="cellIs" dxfId="47947" priority="3436" stopIfTrue="1" operator="lessThan">
      <formula>0</formula>
    </cfRule>
    <cfRule type="cellIs" dxfId="47946" priority="3437" stopIfTrue="1" operator="greaterThan">
      <formula>0</formula>
    </cfRule>
  </conditionalFormatting>
  <conditionalFormatting sqref="P39:Q39">
    <cfRule type="cellIs" dxfId="47945" priority="3433" stopIfTrue="1" operator="lessThan">
      <formula>0</formula>
    </cfRule>
    <cfRule type="cellIs" dxfId="47944" priority="3434" stopIfTrue="1" operator="greaterThan">
      <formula>0</formula>
    </cfRule>
  </conditionalFormatting>
  <conditionalFormatting sqref="P39:Q39">
    <cfRule type="cellIs" dxfId="47943" priority="3430" stopIfTrue="1" operator="lessThan">
      <formula>0</formula>
    </cfRule>
    <cfRule type="cellIs" dxfId="47942" priority="3431" stopIfTrue="1" operator="greaterThan">
      <formula>0</formula>
    </cfRule>
  </conditionalFormatting>
  <conditionalFormatting sqref="P39:Q39">
    <cfRule type="cellIs" dxfId="47941" priority="3427" stopIfTrue="1" operator="lessThan">
      <formula>0</formula>
    </cfRule>
    <cfRule type="cellIs" dxfId="47940" priority="3428" stopIfTrue="1" operator="greaterThan">
      <formula>0</formula>
    </cfRule>
  </conditionalFormatting>
  <conditionalFormatting sqref="P39:Q39">
    <cfRule type="cellIs" dxfId="47939" priority="3424" stopIfTrue="1" operator="lessThan">
      <formula>0</formula>
    </cfRule>
    <cfRule type="cellIs" dxfId="47938" priority="3425" stopIfTrue="1" operator="greaterThan">
      <formula>0</formula>
    </cfRule>
  </conditionalFormatting>
  <conditionalFormatting sqref="P39:Q39">
    <cfRule type="cellIs" dxfId="47937" priority="3421" stopIfTrue="1" operator="lessThan">
      <formula>0</formula>
    </cfRule>
    <cfRule type="cellIs" dxfId="47936" priority="3422" stopIfTrue="1" operator="greaterThan">
      <formula>0</formula>
    </cfRule>
  </conditionalFormatting>
  <conditionalFormatting sqref="P39:Q39">
    <cfRule type="cellIs" dxfId="47935" priority="3418" stopIfTrue="1" operator="lessThan">
      <formula>0</formula>
    </cfRule>
    <cfRule type="cellIs" dxfId="47934" priority="3419" stopIfTrue="1" operator="greaterThan">
      <formula>0</formula>
    </cfRule>
  </conditionalFormatting>
  <conditionalFormatting sqref="P39:Q39">
    <cfRule type="cellIs" dxfId="47933" priority="3415" stopIfTrue="1" operator="lessThan">
      <formula>0</formula>
    </cfRule>
    <cfRule type="cellIs" dxfId="47932" priority="3416" stopIfTrue="1" operator="greaterThan">
      <formula>0</formula>
    </cfRule>
  </conditionalFormatting>
  <conditionalFormatting sqref="P39:Q39">
    <cfRule type="cellIs" dxfId="47931" priority="3412" stopIfTrue="1" operator="lessThan">
      <formula>0</formula>
    </cfRule>
    <cfRule type="cellIs" dxfId="47930" priority="3413" stopIfTrue="1" operator="greaterThan">
      <formula>0</formula>
    </cfRule>
  </conditionalFormatting>
  <conditionalFormatting sqref="P39:Q39">
    <cfRule type="cellIs" dxfId="47929" priority="3409" stopIfTrue="1" operator="lessThan">
      <formula>0</formula>
    </cfRule>
    <cfRule type="cellIs" dxfId="47928" priority="3410" stopIfTrue="1" operator="greaterThan">
      <formula>0</formula>
    </cfRule>
  </conditionalFormatting>
  <conditionalFormatting sqref="P39:Q39">
    <cfRule type="cellIs" dxfId="47927" priority="3406" stopIfTrue="1" operator="lessThan">
      <formula>0</formula>
    </cfRule>
    <cfRule type="cellIs" dxfId="47926" priority="3407" stopIfTrue="1" operator="greaterThan">
      <formula>0</formula>
    </cfRule>
  </conditionalFormatting>
  <conditionalFormatting sqref="P39:Q39">
    <cfRule type="cellIs" dxfId="47925" priority="3403" stopIfTrue="1" operator="lessThan">
      <formula>0</formula>
    </cfRule>
    <cfRule type="cellIs" dxfId="47924" priority="3404" stopIfTrue="1" operator="greaterThan">
      <formula>0</formula>
    </cfRule>
  </conditionalFormatting>
  <conditionalFormatting sqref="P39:Q39">
    <cfRule type="cellIs" dxfId="47923" priority="3400" stopIfTrue="1" operator="lessThan">
      <formula>0</formula>
    </cfRule>
    <cfRule type="cellIs" dxfId="47922" priority="3401" stopIfTrue="1" operator="greaterThan">
      <formula>0</formula>
    </cfRule>
  </conditionalFormatting>
  <conditionalFormatting sqref="P39:Q39">
    <cfRule type="cellIs" dxfId="47921" priority="3397" stopIfTrue="1" operator="lessThan">
      <formula>0</formula>
    </cfRule>
    <cfRule type="cellIs" dxfId="47920" priority="3398" stopIfTrue="1" operator="greaterThan">
      <formula>0</formula>
    </cfRule>
  </conditionalFormatting>
  <conditionalFormatting sqref="P39:Q39">
    <cfRule type="cellIs" dxfId="47919" priority="3394" stopIfTrue="1" operator="lessThan">
      <formula>0</formula>
    </cfRule>
    <cfRule type="cellIs" dxfId="47918" priority="3395" stopIfTrue="1" operator="greaterThan">
      <formula>0</formula>
    </cfRule>
  </conditionalFormatting>
  <conditionalFormatting sqref="P39:Q39">
    <cfRule type="cellIs" dxfId="47917" priority="3391" stopIfTrue="1" operator="lessThan">
      <formula>0</formula>
    </cfRule>
    <cfRule type="cellIs" dxfId="47916" priority="3392" stopIfTrue="1" operator="greaterThan">
      <formula>0</formula>
    </cfRule>
  </conditionalFormatting>
  <conditionalFormatting sqref="P39:Q39">
    <cfRule type="cellIs" dxfId="47915" priority="3388" stopIfTrue="1" operator="lessThan">
      <formula>0</formula>
    </cfRule>
    <cfRule type="cellIs" dxfId="47914" priority="3389" stopIfTrue="1" operator="greaterThan">
      <formula>0</formula>
    </cfRule>
  </conditionalFormatting>
  <conditionalFormatting sqref="P39:Q39">
    <cfRule type="cellIs" dxfId="47913" priority="3385" stopIfTrue="1" operator="lessThan">
      <formula>0</formula>
    </cfRule>
    <cfRule type="cellIs" dxfId="47912" priority="3386" stopIfTrue="1" operator="greaterThan">
      <formula>0</formula>
    </cfRule>
  </conditionalFormatting>
  <conditionalFormatting sqref="P39:Q39">
    <cfRule type="cellIs" dxfId="47911" priority="3382" stopIfTrue="1" operator="lessThan">
      <formula>0</formula>
    </cfRule>
    <cfRule type="cellIs" dxfId="47910" priority="3383" stopIfTrue="1" operator="greaterThan">
      <formula>0</formula>
    </cfRule>
  </conditionalFormatting>
  <conditionalFormatting sqref="P39:Q39">
    <cfRule type="cellIs" dxfId="47909" priority="3379" stopIfTrue="1" operator="lessThan">
      <formula>0</formula>
    </cfRule>
    <cfRule type="cellIs" dxfId="47908" priority="3380" stopIfTrue="1" operator="greaterThan">
      <formula>0</formula>
    </cfRule>
  </conditionalFormatting>
  <conditionalFormatting sqref="P39:Q39">
    <cfRule type="cellIs" dxfId="47907" priority="3376" stopIfTrue="1" operator="lessThan">
      <formula>0</formula>
    </cfRule>
    <cfRule type="cellIs" dxfId="47906" priority="3377" stopIfTrue="1" operator="greaterThan">
      <formula>0</formula>
    </cfRule>
  </conditionalFormatting>
  <conditionalFormatting sqref="P39:Q39">
    <cfRule type="cellIs" dxfId="47905" priority="3373" stopIfTrue="1" operator="lessThan">
      <formula>0</formula>
    </cfRule>
    <cfRule type="cellIs" dxfId="47904" priority="3374" stopIfTrue="1" operator="greaterThan">
      <formula>0</formula>
    </cfRule>
  </conditionalFormatting>
  <conditionalFormatting sqref="P39:Q39">
    <cfRule type="cellIs" dxfId="47903" priority="3370" stopIfTrue="1" operator="lessThan">
      <formula>0</formula>
    </cfRule>
    <cfRule type="cellIs" dxfId="47902" priority="3371" stopIfTrue="1" operator="greaterThan">
      <formula>0</formula>
    </cfRule>
  </conditionalFormatting>
  <conditionalFormatting sqref="P39:Q39">
    <cfRule type="cellIs" dxfId="47901" priority="3367" stopIfTrue="1" operator="lessThan">
      <formula>0</formula>
    </cfRule>
    <cfRule type="cellIs" dxfId="47900" priority="3368" stopIfTrue="1" operator="greaterThan">
      <formula>0</formula>
    </cfRule>
  </conditionalFormatting>
  <conditionalFormatting sqref="P41:Q41">
    <cfRule type="cellIs" dxfId="47899" priority="3364" stopIfTrue="1" operator="lessThan">
      <formula>0</formula>
    </cfRule>
    <cfRule type="cellIs" dxfId="47898" priority="3365" stopIfTrue="1" operator="greaterThan">
      <formula>0</formula>
    </cfRule>
  </conditionalFormatting>
  <conditionalFormatting sqref="P41:Q41">
    <cfRule type="cellIs" dxfId="47897" priority="3361" stopIfTrue="1" operator="lessThan">
      <formula>0</formula>
    </cfRule>
    <cfRule type="cellIs" dxfId="47896" priority="3362" stopIfTrue="1" operator="greaterThan">
      <formula>0</formula>
    </cfRule>
  </conditionalFormatting>
  <conditionalFormatting sqref="P41:Q41">
    <cfRule type="cellIs" dxfId="47895" priority="3358" stopIfTrue="1" operator="lessThan">
      <formula>0</formula>
    </cfRule>
    <cfRule type="cellIs" dxfId="47894" priority="3359" stopIfTrue="1" operator="greaterThan">
      <formula>0</formula>
    </cfRule>
  </conditionalFormatting>
  <conditionalFormatting sqref="P41:Q41">
    <cfRule type="cellIs" dxfId="47893" priority="3355" stopIfTrue="1" operator="lessThan">
      <formula>0</formula>
    </cfRule>
    <cfRule type="cellIs" dxfId="47892" priority="3356" stopIfTrue="1" operator="greaterThan">
      <formula>0</formula>
    </cfRule>
  </conditionalFormatting>
  <conditionalFormatting sqref="P41:Q41">
    <cfRule type="cellIs" dxfId="47891" priority="3352" stopIfTrue="1" operator="lessThan">
      <formula>0</formula>
    </cfRule>
    <cfRule type="cellIs" dxfId="47890" priority="3353" stopIfTrue="1" operator="greaterThan">
      <formula>0</formula>
    </cfRule>
  </conditionalFormatting>
  <conditionalFormatting sqref="P41:Q41">
    <cfRule type="cellIs" dxfId="47889" priority="3349" stopIfTrue="1" operator="lessThan">
      <formula>0</formula>
    </cfRule>
    <cfRule type="cellIs" dxfId="47888" priority="3350" stopIfTrue="1" operator="greaterThan">
      <formula>0</formula>
    </cfRule>
  </conditionalFormatting>
  <conditionalFormatting sqref="P41:Q41">
    <cfRule type="cellIs" dxfId="47887" priority="3346" stopIfTrue="1" operator="lessThan">
      <formula>0</formula>
    </cfRule>
    <cfRule type="cellIs" dxfId="47886" priority="3347" stopIfTrue="1" operator="greaterThan">
      <formula>0</formula>
    </cfRule>
  </conditionalFormatting>
  <conditionalFormatting sqref="P41:Q41">
    <cfRule type="cellIs" dxfId="47885" priority="3343" stopIfTrue="1" operator="lessThan">
      <formula>0</formula>
    </cfRule>
    <cfRule type="cellIs" dxfId="47884" priority="3344" stopIfTrue="1" operator="greaterThan">
      <formula>0</formula>
    </cfRule>
  </conditionalFormatting>
  <conditionalFormatting sqref="P41:Q41">
    <cfRule type="cellIs" dxfId="47883" priority="3340" stopIfTrue="1" operator="lessThan">
      <formula>0</formula>
    </cfRule>
    <cfRule type="cellIs" dxfId="47882" priority="3341" stopIfTrue="1" operator="greaterThan">
      <formula>0</formula>
    </cfRule>
  </conditionalFormatting>
  <conditionalFormatting sqref="P41:Q41">
    <cfRule type="cellIs" dxfId="47881" priority="3337" stopIfTrue="1" operator="lessThan">
      <formula>0</formula>
    </cfRule>
    <cfRule type="cellIs" dxfId="47880" priority="3338" stopIfTrue="1" operator="greaterThan">
      <formula>0</formula>
    </cfRule>
  </conditionalFormatting>
  <conditionalFormatting sqref="P41:Q41">
    <cfRule type="cellIs" dxfId="47879" priority="3334" stopIfTrue="1" operator="lessThan">
      <formula>0</formula>
    </cfRule>
    <cfRule type="cellIs" dxfId="47878" priority="3335" stopIfTrue="1" operator="greaterThan">
      <formula>0</formula>
    </cfRule>
  </conditionalFormatting>
  <conditionalFormatting sqref="P41:Q41">
    <cfRule type="cellIs" dxfId="47877" priority="3331" stopIfTrue="1" operator="lessThan">
      <formula>0</formula>
    </cfRule>
    <cfRule type="cellIs" dxfId="47876" priority="3332" stopIfTrue="1" operator="greaterThan">
      <formula>0</formula>
    </cfRule>
  </conditionalFormatting>
  <conditionalFormatting sqref="P41:Q41">
    <cfRule type="cellIs" dxfId="47875" priority="3328" stopIfTrue="1" operator="lessThan">
      <formula>0</formula>
    </cfRule>
    <cfRule type="cellIs" dxfId="47874" priority="3329" stopIfTrue="1" operator="greaterThan">
      <formula>0</formula>
    </cfRule>
  </conditionalFormatting>
  <conditionalFormatting sqref="P41:Q41">
    <cfRule type="cellIs" dxfId="47873" priority="3325" stopIfTrue="1" operator="lessThan">
      <formula>0</formula>
    </cfRule>
    <cfRule type="cellIs" dxfId="47872" priority="3326" stopIfTrue="1" operator="greaterThan">
      <formula>0</formula>
    </cfRule>
  </conditionalFormatting>
  <conditionalFormatting sqref="P41:Q41">
    <cfRule type="cellIs" dxfId="47871" priority="3322" stopIfTrue="1" operator="lessThan">
      <formula>0</formula>
    </cfRule>
    <cfRule type="cellIs" dxfId="47870" priority="3323" stopIfTrue="1" operator="greaterThan">
      <formula>0</formula>
    </cfRule>
  </conditionalFormatting>
  <conditionalFormatting sqref="P41:Q41">
    <cfRule type="cellIs" dxfId="47869" priority="3319" stopIfTrue="1" operator="lessThan">
      <formula>0</formula>
    </cfRule>
    <cfRule type="cellIs" dxfId="47868" priority="3320" stopIfTrue="1" operator="greaterThan">
      <formula>0</formula>
    </cfRule>
  </conditionalFormatting>
  <conditionalFormatting sqref="P41:Q41">
    <cfRule type="cellIs" dxfId="47867" priority="3316" stopIfTrue="1" operator="lessThan">
      <formula>0</formula>
    </cfRule>
    <cfRule type="cellIs" dxfId="47866" priority="3317" stopIfTrue="1" operator="greaterThan">
      <formula>0</formula>
    </cfRule>
  </conditionalFormatting>
  <conditionalFormatting sqref="P41:Q41">
    <cfRule type="cellIs" dxfId="47865" priority="3313" stopIfTrue="1" operator="lessThan">
      <formula>0</formula>
    </cfRule>
    <cfRule type="cellIs" dxfId="47864" priority="3314" stopIfTrue="1" operator="greaterThan">
      <formula>0</formula>
    </cfRule>
  </conditionalFormatting>
  <conditionalFormatting sqref="P41:Q41">
    <cfRule type="cellIs" dxfId="47863" priority="3310" stopIfTrue="1" operator="lessThan">
      <formula>0</formula>
    </cfRule>
    <cfRule type="cellIs" dxfId="47862" priority="3311" stopIfTrue="1" operator="greaterThan">
      <formula>0</formula>
    </cfRule>
  </conditionalFormatting>
  <conditionalFormatting sqref="P41:Q41">
    <cfRule type="cellIs" dxfId="47861" priority="3307" stopIfTrue="1" operator="lessThan">
      <formula>0</formula>
    </cfRule>
    <cfRule type="cellIs" dxfId="47860" priority="3308" stopIfTrue="1" operator="greaterThan">
      <formula>0</formula>
    </cfRule>
  </conditionalFormatting>
  <conditionalFormatting sqref="P41:Q41">
    <cfRule type="cellIs" dxfId="47859" priority="3304" stopIfTrue="1" operator="lessThan">
      <formula>0</formula>
    </cfRule>
    <cfRule type="cellIs" dxfId="47858" priority="3305" stopIfTrue="1" operator="greaterThan">
      <formula>0</formula>
    </cfRule>
  </conditionalFormatting>
  <conditionalFormatting sqref="P41:Q41">
    <cfRule type="cellIs" dxfId="47857" priority="3301" stopIfTrue="1" operator="lessThan">
      <formula>0</formula>
    </cfRule>
    <cfRule type="cellIs" dxfId="47856" priority="3302" stopIfTrue="1" operator="greaterThan">
      <formula>0</formula>
    </cfRule>
  </conditionalFormatting>
  <conditionalFormatting sqref="P41:Q41">
    <cfRule type="cellIs" dxfId="47855" priority="3298" stopIfTrue="1" operator="lessThan">
      <formula>0</formula>
    </cfRule>
    <cfRule type="cellIs" dxfId="47854" priority="3299" stopIfTrue="1" operator="greaterThan">
      <formula>0</formula>
    </cfRule>
  </conditionalFormatting>
  <conditionalFormatting sqref="P41:Q41">
    <cfRule type="cellIs" dxfId="47853" priority="3295" stopIfTrue="1" operator="lessThan">
      <formula>0</formula>
    </cfRule>
    <cfRule type="cellIs" dxfId="47852" priority="3296" stopIfTrue="1" operator="greaterThan">
      <formula>0</formula>
    </cfRule>
  </conditionalFormatting>
  <conditionalFormatting sqref="P41:Q41">
    <cfRule type="cellIs" dxfId="47851" priority="3292" stopIfTrue="1" operator="lessThan">
      <formula>0</formula>
    </cfRule>
    <cfRule type="cellIs" dxfId="47850" priority="3293" stopIfTrue="1" operator="greaterThan">
      <formula>0</formula>
    </cfRule>
  </conditionalFormatting>
  <conditionalFormatting sqref="P41:Q41">
    <cfRule type="cellIs" dxfId="47849" priority="3289" stopIfTrue="1" operator="lessThan">
      <formula>0</formula>
    </cfRule>
    <cfRule type="cellIs" dxfId="47848" priority="3290" stopIfTrue="1" operator="greaterThan">
      <formula>0</formula>
    </cfRule>
  </conditionalFormatting>
  <conditionalFormatting sqref="P41:Q41">
    <cfRule type="cellIs" dxfId="47847" priority="3286" stopIfTrue="1" operator="lessThan">
      <formula>0</formula>
    </cfRule>
    <cfRule type="cellIs" dxfId="47846" priority="3287" stopIfTrue="1" operator="greaterThan">
      <formula>0</formula>
    </cfRule>
  </conditionalFormatting>
  <conditionalFormatting sqref="P41:Q41">
    <cfRule type="cellIs" dxfId="47845" priority="3283" stopIfTrue="1" operator="lessThan">
      <formula>0</formula>
    </cfRule>
    <cfRule type="cellIs" dxfId="47844" priority="3284" stopIfTrue="1" operator="greaterThan">
      <formula>0</formula>
    </cfRule>
  </conditionalFormatting>
  <conditionalFormatting sqref="P41:Q41">
    <cfRule type="cellIs" dxfId="47843" priority="3280" stopIfTrue="1" operator="lessThan">
      <formula>0</formula>
    </cfRule>
    <cfRule type="cellIs" dxfId="47842" priority="3281" stopIfTrue="1" operator="greaterThan">
      <formula>0</formula>
    </cfRule>
  </conditionalFormatting>
  <conditionalFormatting sqref="P41:Q41">
    <cfRule type="cellIs" dxfId="47841" priority="3277" stopIfTrue="1" operator="lessThan">
      <formula>0</formula>
    </cfRule>
    <cfRule type="cellIs" dxfId="47840" priority="3278" stopIfTrue="1" operator="greaterThan">
      <formula>0</formula>
    </cfRule>
  </conditionalFormatting>
  <conditionalFormatting sqref="P41:Q41">
    <cfRule type="cellIs" dxfId="47839" priority="3274" stopIfTrue="1" operator="lessThan">
      <formula>0</formula>
    </cfRule>
    <cfRule type="cellIs" dxfId="47838" priority="3275" stopIfTrue="1" operator="greaterThan">
      <formula>0</formula>
    </cfRule>
  </conditionalFormatting>
  <conditionalFormatting sqref="P41:Q41">
    <cfRule type="cellIs" dxfId="47837" priority="3271" stopIfTrue="1" operator="lessThan">
      <formula>0</formula>
    </cfRule>
    <cfRule type="cellIs" dxfId="47836" priority="3272" stopIfTrue="1" operator="greaterThan">
      <formula>0</formula>
    </cfRule>
  </conditionalFormatting>
  <conditionalFormatting sqref="P41:Q41">
    <cfRule type="cellIs" dxfId="47835" priority="3268" stopIfTrue="1" operator="lessThan">
      <formula>0</formula>
    </cfRule>
    <cfRule type="cellIs" dxfId="47834" priority="3269" stopIfTrue="1" operator="greaterThan">
      <formula>0</formula>
    </cfRule>
  </conditionalFormatting>
  <conditionalFormatting sqref="P41:Q41">
    <cfRule type="cellIs" dxfId="47833" priority="3265" stopIfTrue="1" operator="lessThan">
      <formula>0</formula>
    </cfRule>
    <cfRule type="cellIs" dxfId="47832" priority="3266" stopIfTrue="1" operator="greaterThan">
      <formula>0</formula>
    </cfRule>
  </conditionalFormatting>
  <conditionalFormatting sqref="P41:Q41">
    <cfRule type="cellIs" dxfId="47831" priority="3262" stopIfTrue="1" operator="lessThan">
      <formula>0</formula>
    </cfRule>
    <cfRule type="cellIs" dxfId="47830" priority="3263" stopIfTrue="1" operator="greaterThan">
      <formula>0</formula>
    </cfRule>
  </conditionalFormatting>
  <conditionalFormatting sqref="P41:Q41">
    <cfRule type="cellIs" dxfId="47829" priority="3259" stopIfTrue="1" operator="lessThan">
      <formula>0</formula>
    </cfRule>
    <cfRule type="cellIs" dxfId="47828" priority="3260" stopIfTrue="1" operator="greaterThan">
      <formula>0</formula>
    </cfRule>
  </conditionalFormatting>
  <conditionalFormatting sqref="P41:Q41">
    <cfRule type="cellIs" dxfId="47827" priority="3256" stopIfTrue="1" operator="lessThan">
      <formula>0</formula>
    </cfRule>
    <cfRule type="cellIs" dxfId="47826" priority="3257" stopIfTrue="1" operator="greaterThan">
      <formula>0</formula>
    </cfRule>
  </conditionalFormatting>
  <conditionalFormatting sqref="P41:Q41">
    <cfRule type="cellIs" dxfId="47825" priority="3253" stopIfTrue="1" operator="lessThan">
      <formula>0</formula>
    </cfRule>
    <cfRule type="cellIs" dxfId="47824" priority="3254" stopIfTrue="1" operator="greaterThan">
      <formula>0</formula>
    </cfRule>
  </conditionalFormatting>
  <conditionalFormatting sqref="P41:Q41">
    <cfRule type="cellIs" dxfId="47823" priority="3250" stopIfTrue="1" operator="lessThan">
      <formula>0</formula>
    </cfRule>
    <cfRule type="cellIs" dxfId="47822" priority="3251" stopIfTrue="1" operator="greaterThan">
      <formula>0</formula>
    </cfRule>
  </conditionalFormatting>
  <conditionalFormatting sqref="P41:Q41">
    <cfRule type="cellIs" dxfId="47821" priority="3247" stopIfTrue="1" operator="lessThan">
      <formula>0</formula>
    </cfRule>
    <cfRule type="cellIs" dxfId="47820" priority="3248" stopIfTrue="1" operator="greaterThan">
      <formula>0</formula>
    </cfRule>
  </conditionalFormatting>
  <conditionalFormatting sqref="P41:Q41">
    <cfRule type="cellIs" dxfId="47819" priority="3244" stopIfTrue="1" operator="lessThan">
      <formula>0</formula>
    </cfRule>
    <cfRule type="cellIs" dxfId="47818" priority="3245" stopIfTrue="1" operator="greaterThan">
      <formula>0</formula>
    </cfRule>
  </conditionalFormatting>
  <conditionalFormatting sqref="P41:Q41">
    <cfRule type="cellIs" dxfId="47817" priority="3241" stopIfTrue="1" operator="lessThan">
      <formula>0</formula>
    </cfRule>
    <cfRule type="cellIs" dxfId="47816" priority="3242" stopIfTrue="1" operator="greaterThan">
      <formula>0</formula>
    </cfRule>
  </conditionalFormatting>
  <conditionalFormatting sqref="P43:Q43">
    <cfRule type="cellIs" dxfId="47815" priority="3238" stopIfTrue="1" operator="lessThan">
      <formula>0</formula>
    </cfRule>
    <cfRule type="cellIs" dxfId="47814" priority="3239" stopIfTrue="1" operator="greaterThan">
      <formula>0</formula>
    </cfRule>
  </conditionalFormatting>
  <conditionalFormatting sqref="P43:Q43">
    <cfRule type="cellIs" dxfId="47813" priority="3235" stopIfTrue="1" operator="lessThan">
      <formula>0</formula>
    </cfRule>
    <cfRule type="cellIs" dxfId="47812" priority="3236" stopIfTrue="1" operator="greaterThan">
      <formula>0</formula>
    </cfRule>
  </conditionalFormatting>
  <conditionalFormatting sqref="P43:Q43">
    <cfRule type="cellIs" dxfId="47811" priority="3232" stopIfTrue="1" operator="lessThan">
      <formula>0</formula>
    </cfRule>
    <cfRule type="cellIs" dxfId="47810" priority="3233" stopIfTrue="1" operator="greaterThan">
      <formula>0</formula>
    </cfRule>
  </conditionalFormatting>
  <conditionalFormatting sqref="P43:Q43">
    <cfRule type="cellIs" dxfId="47809" priority="3229" stopIfTrue="1" operator="lessThan">
      <formula>0</formula>
    </cfRule>
    <cfRule type="cellIs" dxfId="47808" priority="3230" stopIfTrue="1" operator="greaterThan">
      <formula>0</formula>
    </cfRule>
  </conditionalFormatting>
  <conditionalFormatting sqref="P43:Q43">
    <cfRule type="cellIs" dxfId="47807" priority="3226" stopIfTrue="1" operator="lessThan">
      <formula>0</formula>
    </cfRule>
    <cfRule type="cellIs" dxfId="47806" priority="3227" stopIfTrue="1" operator="greaterThan">
      <formula>0</formula>
    </cfRule>
  </conditionalFormatting>
  <conditionalFormatting sqref="P43:Q43">
    <cfRule type="cellIs" dxfId="47805" priority="3223" stopIfTrue="1" operator="lessThan">
      <formula>0</formula>
    </cfRule>
    <cfRule type="cellIs" dxfId="47804" priority="3224" stopIfTrue="1" operator="greaterThan">
      <formula>0</formula>
    </cfRule>
  </conditionalFormatting>
  <conditionalFormatting sqref="P43:Q43">
    <cfRule type="cellIs" dxfId="47803" priority="3220" stopIfTrue="1" operator="lessThan">
      <formula>0</formula>
    </cfRule>
    <cfRule type="cellIs" dxfId="47802" priority="3221" stopIfTrue="1" operator="greaterThan">
      <formula>0</formula>
    </cfRule>
  </conditionalFormatting>
  <conditionalFormatting sqref="P43:Q43">
    <cfRule type="cellIs" dxfId="47801" priority="3217" stopIfTrue="1" operator="lessThan">
      <formula>0</formula>
    </cfRule>
    <cfRule type="cellIs" dxfId="47800" priority="3218" stopIfTrue="1" operator="greaterThan">
      <formula>0</formula>
    </cfRule>
  </conditionalFormatting>
  <conditionalFormatting sqref="P43:Q43">
    <cfRule type="cellIs" dxfId="47799" priority="3214" stopIfTrue="1" operator="lessThan">
      <formula>0</formula>
    </cfRule>
    <cfRule type="cellIs" dxfId="47798" priority="3215" stopIfTrue="1" operator="greaterThan">
      <formula>0</formula>
    </cfRule>
  </conditionalFormatting>
  <conditionalFormatting sqref="P43:Q43">
    <cfRule type="cellIs" dxfId="47797" priority="3211" stopIfTrue="1" operator="lessThan">
      <formula>0</formula>
    </cfRule>
    <cfRule type="cellIs" dxfId="47796" priority="3212" stopIfTrue="1" operator="greaterThan">
      <formula>0</formula>
    </cfRule>
  </conditionalFormatting>
  <conditionalFormatting sqref="P43:Q43">
    <cfRule type="cellIs" dxfId="47795" priority="3208" stopIfTrue="1" operator="lessThan">
      <formula>0</formula>
    </cfRule>
    <cfRule type="cellIs" dxfId="47794" priority="3209" stopIfTrue="1" operator="greaterThan">
      <formula>0</formula>
    </cfRule>
  </conditionalFormatting>
  <conditionalFormatting sqref="P43:Q43">
    <cfRule type="cellIs" dxfId="47793" priority="3205" stopIfTrue="1" operator="lessThan">
      <formula>0</formula>
    </cfRule>
    <cfRule type="cellIs" dxfId="47792" priority="3206" stopIfTrue="1" operator="greaterThan">
      <formula>0</formula>
    </cfRule>
  </conditionalFormatting>
  <conditionalFormatting sqref="P43:Q43">
    <cfRule type="cellIs" dxfId="47791" priority="3202" stopIfTrue="1" operator="lessThan">
      <formula>0</formula>
    </cfRule>
    <cfRule type="cellIs" dxfId="47790" priority="3203" stopIfTrue="1" operator="greaterThan">
      <formula>0</formula>
    </cfRule>
  </conditionalFormatting>
  <conditionalFormatting sqref="P43:Q43">
    <cfRule type="cellIs" dxfId="47789" priority="3199" stopIfTrue="1" operator="lessThan">
      <formula>0</formula>
    </cfRule>
    <cfRule type="cellIs" dxfId="47788" priority="3200" stopIfTrue="1" operator="greaterThan">
      <formula>0</formula>
    </cfRule>
  </conditionalFormatting>
  <conditionalFormatting sqref="P43:Q43">
    <cfRule type="cellIs" dxfId="47787" priority="3196" stopIfTrue="1" operator="lessThan">
      <formula>0</formula>
    </cfRule>
    <cfRule type="cellIs" dxfId="47786" priority="3197" stopIfTrue="1" operator="greaterThan">
      <formula>0</formula>
    </cfRule>
  </conditionalFormatting>
  <conditionalFormatting sqref="P43:Q43">
    <cfRule type="cellIs" dxfId="47785" priority="3193" stopIfTrue="1" operator="lessThan">
      <formula>0</formula>
    </cfRule>
    <cfRule type="cellIs" dxfId="47784" priority="3194" stopIfTrue="1" operator="greaterThan">
      <formula>0</formula>
    </cfRule>
  </conditionalFormatting>
  <conditionalFormatting sqref="P43:Q43">
    <cfRule type="cellIs" dxfId="47783" priority="3190" stopIfTrue="1" operator="lessThan">
      <formula>0</formula>
    </cfRule>
    <cfRule type="cellIs" dxfId="47782" priority="3191" stopIfTrue="1" operator="greaterThan">
      <formula>0</formula>
    </cfRule>
  </conditionalFormatting>
  <conditionalFormatting sqref="P43:Q43">
    <cfRule type="cellIs" dxfId="47781" priority="3187" stopIfTrue="1" operator="lessThan">
      <formula>0</formula>
    </cfRule>
    <cfRule type="cellIs" dxfId="47780" priority="3188" stopIfTrue="1" operator="greaterThan">
      <formula>0</formula>
    </cfRule>
  </conditionalFormatting>
  <conditionalFormatting sqref="P43:Q43">
    <cfRule type="cellIs" dxfId="47779" priority="3184" stopIfTrue="1" operator="lessThan">
      <formula>0</formula>
    </cfRule>
    <cfRule type="cellIs" dxfId="47778" priority="3185" stopIfTrue="1" operator="greaterThan">
      <formula>0</formula>
    </cfRule>
  </conditionalFormatting>
  <conditionalFormatting sqref="P43:Q43">
    <cfRule type="cellIs" dxfId="47777" priority="3181" stopIfTrue="1" operator="lessThan">
      <formula>0</formula>
    </cfRule>
    <cfRule type="cellIs" dxfId="47776" priority="3182" stopIfTrue="1" operator="greaterThan">
      <formula>0</formula>
    </cfRule>
  </conditionalFormatting>
  <conditionalFormatting sqref="P43:Q43">
    <cfRule type="cellIs" dxfId="47775" priority="3178" stopIfTrue="1" operator="lessThan">
      <formula>0</formula>
    </cfRule>
    <cfRule type="cellIs" dxfId="47774" priority="3179" stopIfTrue="1" operator="greaterThan">
      <formula>0</formula>
    </cfRule>
  </conditionalFormatting>
  <conditionalFormatting sqref="P43:Q43">
    <cfRule type="cellIs" dxfId="47773" priority="3175" stopIfTrue="1" operator="lessThan">
      <formula>0</formula>
    </cfRule>
    <cfRule type="cellIs" dxfId="47772" priority="3176" stopIfTrue="1" operator="greaterThan">
      <formula>0</formula>
    </cfRule>
  </conditionalFormatting>
  <conditionalFormatting sqref="P43:Q43">
    <cfRule type="cellIs" dxfId="47771" priority="3172" stopIfTrue="1" operator="lessThan">
      <formula>0</formula>
    </cfRule>
    <cfRule type="cellIs" dxfId="47770" priority="3173" stopIfTrue="1" operator="greaterThan">
      <formula>0</formula>
    </cfRule>
  </conditionalFormatting>
  <conditionalFormatting sqref="P43:Q43">
    <cfRule type="cellIs" dxfId="47769" priority="3169" stopIfTrue="1" operator="lessThan">
      <formula>0</formula>
    </cfRule>
    <cfRule type="cellIs" dxfId="47768" priority="3170" stopIfTrue="1" operator="greaterThan">
      <formula>0</formula>
    </cfRule>
  </conditionalFormatting>
  <conditionalFormatting sqref="P43:Q43">
    <cfRule type="cellIs" dxfId="47767" priority="3166" stopIfTrue="1" operator="lessThan">
      <formula>0</formula>
    </cfRule>
    <cfRule type="cellIs" dxfId="47766" priority="3167" stopIfTrue="1" operator="greaterThan">
      <formula>0</formula>
    </cfRule>
  </conditionalFormatting>
  <conditionalFormatting sqref="P43:Q43">
    <cfRule type="cellIs" dxfId="47765" priority="3163" stopIfTrue="1" operator="lessThan">
      <formula>0</formula>
    </cfRule>
    <cfRule type="cellIs" dxfId="47764" priority="3164" stopIfTrue="1" operator="greaterThan">
      <formula>0</formula>
    </cfRule>
  </conditionalFormatting>
  <conditionalFormatting sqref="P43:Q43">
    <cfRule type="cellIs" dxfId="47763" priority="3160" stopIfTrue="1" operator="lessThan">
      <formula>0</formula>
    </cfRule>
    <cfRule type="cellIs" dxfId="47762" priority="3161" stopIfTrue="1" operator="greaterThan">
      <formula>0</formula>
    </cfRule>
  </conditionalFormatting>
  <conditionalFormatting sqref="P43:Q43">
    <cfRule type="cellIs" dxfId="47761" priority="3157" stopIfTrue="1" operator="lessThan">
      <formula>0</formula>
    </cfRule>
    <cfRule type="cellIs" dxfId="47760" priority="3158" stopIfTrue="1" operator="greaterThan">
      <formula>0</formula>
    </cfRule>
  </conditionalFormatting>
  <conditionalFormatting sqref="P43:Q43">
    <cfRule type="cellIs" dxfId="47759" priority="3154" stopIfTrue="1" operator="lessThan">
      <formula>0</formula>
    </cfRule>
    <cfRule type="cellIs" dxfId="47758" priority="3155" stopIfTrue="1" operator="greaterThan">
      <formula>0</formula>
    </cfRule>
  </conditionalFormatting>
  <conditionalFormatting sqref="P43:Q43">
    <cfRule type="cellIs" dxfId="47757" priority="3151" stopIfTrue="1" operator="lessThan">
      <formula>0</formula>
    </cfRule>
    <cfRule type="cellIs" dxfId="47756" priority="3152" stopIfTrue="1" operator="greaterThan">
      <formula>0</formula>
    </cfRule>
  </conditionalFormatting>
  <conditionalFormatting sqref="P43:Q43">
    <cfRule type="cellIs" dxfId="47755" priority="3148" stopIfTrue="1" operator="lessThan">
      <formula>0</formula>
    </cfRule>
    <cfRule type="cellIs" dxfId="47754" priority="3149" stopIfTrue="1" operator="greaterThan">
      <formula>0</formula>
    </cfRule>
  </conditionalFormatting>
  <conditionalFormatting sqref="P43:Q43">
    <cfRule type="cellIs" dxfId="47753" priority="3145" stopIfTrue="1" operator="lessThan">
      <formula>0</formula>
    </cfRule>
    <cfRule type="cellIs" dxfId="47752" priority="3146" stopIfTrue="1" operator="greaterThan">
      <formula>0</formula>
    </cfRule>
  </conditionalFormatting>
  <conditionalFormatting sqref="P43:Q43">
    <cfRule type="cellIs" dxfId="47751" priority="3142" stopIfTrue="1" operator="lessThan">
      <formula>0</formula>
    </cfRule>
    <cfRule type="cellIs" dxfId="47750" priority="3143" stopIfTrue="1" operator="greaterThan">
      <formula>0</formula>
    </cfRule>
  </conditionalFormatting>
  <conditionalFormatting sqref="P43:Q43">
    <cfRule type="cellIs" dxfId="47749" priority="3139" stopIfTrue="1" operator="lessThan">
      <formula>0</formula>
    </cfRule>
    <cfRule type="cellIs" dxfId="47748" priority="3140" stopIfTrue="1" operator="greaterThan">
      <formula>0</formula>
    </cfRule>
  </conditionalFormatting>
  <conditionalFormatting sqref="P43:Q43">
    <cfRule type="cellIs" dxfId="47747" priority="3136" stopIfTrue="1" operator="lessThan">
      <formula>0</formula>
    </cfRule>
    <cfRule type="cellIs" dxfId="47746" priority="3137" stopIfTrue="1" operator="greaterThan">
      <formula>0</formula>
    </cfRule>
  </conditionalFormatting>
  <conditionalFormatting sqref="P43:Q43">
    <cfRule type="cellIs" dxfId="47745" priority="3133" stopIfTrue="1" operator="lessThan">
      <formula>0</formula>
    </cfRule>
    <cfRule type="cellIs" dxfId="47744" priority="3134" stopIfTrue="1" operator="greaterThan">
      <formula>0</formula>
    </cfRule>
  </conditionalFormatting>
  <conditionalFormatting sqref="P43:Q43">
    <cfRule type="cellIs" dxfId="47743" priority="3130" stopIfTrue="1" operator="lessThan">
      <formula>0</formula>
    </cfRule>
    <cfRule type="cellIs" dxfId="47742" priority="3131" stopIfTrue="1" operator="greaterThan">
      <formula>0</formula>
    </cfRule>
  </conditionalFormatting>
  <conditionalFormatting sqref="P43:Q43">
    <cfRule type="cellIs" dxfId="47741" priority="3127" stopIfTrue="1" operator="lessThan">
      <formula>0</formula>
    </cfRule>
    <cfRule type="cellIs" dxfId="47740" priority="3128" stopIfTrue="1" operator="greaterThan">
      <formula>0</formula>
    </cfRule>
  </conditionalFormatting>
  <conditionalFormatting sqref="P43:Q43">
    <cfRule type="cellIs" dxfId="47739" priority="3124" stopIfTrue="1" operator="lessThan">
      <formula>0</formula>
    </cfRule>
    <cfRule type="cellIs" dxfId="47738" priority="3125" stopIfTrue="1" operator="greaterThan">
      <formula>0</formula>
    </cfRule>
  </conditionalFormatting>
  <conditionalFormatting sqref="P43:Q43">
    <cfRule type="cellIs" dxfId="47737" priority="3121" stopIfTrue="1" operator="lessThan">
      <formula>0</formula>
    </cfRule>
    <cfRule type="cellIs" dxfId="47736" priority="3122" stopIfTrue="1" operator="greaterThan">
      <formula>0</formula>
    </cfRule>
  </conditionalFormatting>
  <conditionalFormatting sqref="P43:Q43">
    <cfRule type="cellIs" dxfId="47735" priority="3118" stopIfTrue="1" operator="lessThan">
      <formula>0</formula>
    </cfRule>
    <cfRule type="cellIs" dxfId="47734" priority="3119" stopIfTrue="1" operator="greaterThan">
      <formula>0</formula>
    </cfRule>
  </conditionalFormatting>
  <conditionalFormatting sqref="P43:Q43">
    <cfRule type="cellIs" dxfId="47733" priority="3115" stopIfTrue="1" operator="lessThan">
      <formula>0</formula>
    </cfRule>
    <cfRule type="cellIs" dxfId="47732" priority="3116" stopIfTrue="1" operator="greaterThan">
      <formula>0</formula>
    </cfRule>
  </conditionalFormatting>
  <conditionalFormatting sqref="P45:Q45">
    <cfRule type="cellIs" dxfId="47731" priority="3112" stopIfTrue="1" operator="lessThan">
      <formula>0</formula>
    </cfRule>
    <cfRule type="cellIs" dxfId="47730" priority="3113" stopIfTrue="1" operator="greaterThan">
      <formula>0</formula>
    </cfRule>
  </conditionalFormatting>
  <conditionalFormatting sqref="P45:Q45">
    <cfRule type="cellIs" dxfId="47729" priority="3109" stopIfTrue="1" operator="lessThan">
      <formula>0</formula>
    </cfRule>
    <cfRule type="cellIs" dxfId="47728" priority="3110" stopIfTrue="1" operator="greaterThan">
      <formula>0</formula>
    </cfRule>
  </conditionalFormatting>
  <conditionalFormatting sqref="P45:Q45">
    <cfRule type="cellIs" dxfId="47727" priority="3106" stopIfTrue="1" operator="lessThan">
      <formula>0</formula>
    </cfRule>
    <cfRule type="cellIs" dxfId="47726" priority="3107" stopIfTrue="1" operator="greaterThan">
      <formula>0</formula>
    </cfRule>
  </conditionalFormatting>
  <conditionalFormatting sqref="P45:Q45">
    <cfRule type="cellIs" dxfId="47725" priority="3103" stopIfTrue="1" operator="lessThan">
      <formula>0</formula>
    </cfRule>
    <cfRule type="cellIs" dxfId="47724" priority="3104" stopIfTrue="1" operator="greaterThan">
      <formula>0</formula>
    </cfRule>
  </conditionalFormatting>
  <conditionalFormatting sqref="P45:Q45">
    <cfRule type="cellIs" dxfId="47723" priority="3100" stopIfTrue="1" operator="lessThan">
      <formula>0</formula>
    </cfRule>
    <cfRule type="cellIs" dxfId="47722" priority="3101" stopIfTrue="1" operator="greaterThan">
      <formula>0</formula>
    </cfRule>
  </conditionalFormatting>
  <conditionalFormatting sqref="P45:Q45">
    <cfRule type="cellIs" dxfId="47721" priority="3097" stopIfTrue="1" operator="lessThan">
      <formula>0</formula>
    </cfRule>
    <cfRule type="cellIs" dxfId="47720" priority="3098" stopIfTrue="1" operator="greaterThan">
      <formula>0</formula>
    </cfRule>
  </conditionalFormatting>
  <conditionalFormatting sqref="P45:Q45">
    <cfRule type="cellIs" dxfId="47719" priority="3094" stopIfTrue="1" operator="lessThan">
      <formula>0</formula>
    </cfRule>
    <cfRule type="cellIs" dxfId="47718" priority="3095" stopIfTrue="1" operator="greaterThan">
      <formula>0</formula>
    </cfRule>
  </conditionalFormatting>
  <conditionalFormatting sqref="P45:Q45">
    <cfRule type="cellIs" dxfId="47717" priority="3091" stopIfTrue="1" operator="lessThan">
      <formula>0</formula>
    </cfRule>
    <cfRule type="cellIs" dxfId="47716" priority="3092" stopIfTrue="1" operator="greaterThan">
      <formula>0</formula>
    </cfRule>
  </conditionalFormatting>
  <conditionalFormatting sqref="P45:Q45">
    <cfRule type="cellIs" dxfId="47715" priority="3088" stopIfTrue="1" operator="lessThan">
      <formula>0</formula>
    </cfRule>
    <cfRule type="cellIs" dxfId="47714" priority="3089" stopIfTrue="1" operator="greaterThan">
      <formula>0</formula>
    </cfRule>
  </conditionalFormatting>
  <conditionalFormatting sqref="P45:Q45">
    <cfRule type="cellIs" dxfId="47713" priority="3085" stopIfTrue="1" operator="lessThan">
      <formula>0</formula>
    </cfRule>
    <cfRule type="cellIs" dxfId="47712" priority="3086" stopIfTrue="1" operator="greaterThan">
      <formula>0</formula>
    </cfRule>
  </conditionalFormatting>
  <conditionalFormatting sqref="P45:Q45">
    <cfRule type="cellIs" dxfId="47711" priority="3082" stopIfTrue="1" operator="lessThan">
      <formula>0</formula>
    </cfRule>
    <cfRule type="cellIs" dxfId="47710" priority="3083" stopIfTrue="1" operator="greaterThan">
      <formula>0</formula>
    </cfRule>
  </conditionalFormatting>
  <conditionalFormatting sqref="P45:Q45">
    <cfRule type="cellIs" dxfId="47709" priority="3079" stopIfTrue="1" operator="lessThan">
      <formula>0</formula>
    </cfRule>
    <cfRule type="cellIs" dxfId="47708" priority="3080" stopIfTrue="1" operator="greaterThan">
      <formula>0</formula>
    </cfRule>
  </conditionalFormatting>
  <conditionalFormatting sqref="P45:Q45">
    <cfRule type="cellIs" dxfId="47707" priority="3076" stopIfTrue="1" operator="lessThan">
      <formula>0</formula>
    </cfRule>
    <cfRule type="cellIs" dxfId="47706" priority="3077" stopIfTrue="1" operator="greaterThan">
      <formula>0</formula>
    </cfRule>
  </conditionalFormatting>
  <conditionalFormatting sqref="P45:Q45">
    <cfRule type="cellIs" dxfId="47705" priority="3073" stopIfTrue="1" operator="lessThan">
      <formula>0</formula>
    </cfRule>
    <cfRule type="cellIs" dxfId="47704" priority="3074" stopIfTrue="1" operator="greaterThan">
      <formula>0</formula>
    </cfRule>
  </conditionalFormatting>
  <conditionalFormatting sqref="P45:Q45">
    <cfRule type="cellIs" dxfId="47703" priority="3070" stopIfTrue="1" operator="lessThan">
      <formula>0</formula>
    </cfRule>
    <cfRule type="cellIs" dxfId="47702" priority="3071" stopIfTrue="1" operator="greaterThan">
      <formula>0</formula>
    </cfRule>
  </conditionalFormatting>
  <conditionalFormatting sqref="P45:Q45">
    <cfRule type="cellIs" dxfId="47701" priority="3067" stopIfTrue="1" operator="lessThan">
      <formula>0</formula>
    </cfRule>
    <cfRule type="cellIs" dxfId="47700" priority="3068" stopIfTrue="1" operator="greaterThan">
      <formula>0</formula>
    </cfRule>
  </conditionalFormatting>
  <conditionalFormatting sqref="P45:Q45">
    <cfRule type="cellIs" dxfId="47699" priority="3064" stopIfTrue="1" operator="lessThan">
      <formula>0</formula>
    </cfRule>
    <cfRule type="cellIs" dxfId="47698" priority="3065" stopIfTrue="1" operator="greaterThan">
      <formula>0</formula>
    </cfRule>
  </conditionalFormatting>
  <conditionalFormatting sqref="P45:Q45">
    <cfRule type="cellIs" dxfId="47697" priority="3061" stopIfTrue="1" operator="lessThan">
      <formula>0</formula>
    </cfRule>
    <cfRule type="cellIs" dxfId="47696" priority="3062" stopIfTrue="1" operator="greaterThan">
      <formula>0</formula>
    </cfRule>
  </conditionalFormatting>
  <conditionalFormatting sqref="P45:Q45">
    <cfRule type="cellIs" dxfId="47695" priority="3058" stopIfTrue="1" operator="lessThan">
      <formula>0</formula>
    </cfRule>
    <cfRule type="cellIs" dxfId="47694" priority="3059" stopIfTrue="1" operator="greaterThan">
      <formula>0</formula>
    </cfRule>
  </conditionalFormatting>
  <conditionalFormatting sqref="P45:Q45">
    <cfRule type="cellIs" dxfId="47693" priority="3055" stopIfTrue="1" operator="lessThan">
      <formula>0</formula>
    </cfRule>
    <cfRule type="cellIs" dxfId="47692" priority="3056" stopIfTrue="1" operator="greaterThan">
      <formula>0</formula>
    </cfRule>
  </conditionalFormatting>
  <conditionalFormatting sqref="P45:Q45">
    <cfRule type="cellIs" dxfId="47691" priority="3052" stopIfTrue="1" operator="lessThan">
      <formula>0</formula>
    </cfRule>
    <cfRule type="cellIs" dxfId="47690" priority="3053" stopIfTrue="1" operator="greaterThan">
      <formula>0</formula>
    </cfRule>
  </conditionalFormatting>
  <conditionalFormatting sqref="P45:Q45">
    <cfRule type="cellIs" dxfId="47689" priority="3049" stopIfTrue="1" operator="lessThan">
      <formula>0</formula>
    </cfRule>
    <cfRule type="cellIs" dxfId="47688" priority="3050" stopIfTrue="1" operator="greaterThan">
      <formula>0</formula>
    </cfRule>
  </conditionalFormatting>
  <conditionalFormatting sqref="P45:Q45">
    <cfRule type="cellIs" dxfId="47687" priority="3046" stopIfTrue="1" operator="lessThan">
      <formula>0</formula>
    </cfRule>
    <cfRule type="cellIs" dxfId="47686" priority="3047" stopIfTrue="1" operator="greaterThan">
      <formula>0</formula>
    </cfRule>
  </conditionalFormatting>
  <conditionalFormatting sqref="P45:Q45">
    <cfRule type="cellIs" dxfId="47685" priority="3043" stopIfTrue="1" operator="lessThan">
      <formula>0</formula>
    </cfRule>
    <cfRule type="cellIs" dxfId="47684" priority="3044" stopIfTrue="1" operator="greaterThan">
      <formula>0</formula>
    </cfRule>
  </conditionalFormatting>
  <conditionalFormatting sqref="P45:Q45">
    <cfRule type="cellIs" dxfId="47683" priority="3040" stopIfTrue="1" operator="lessThan">
      <formula>0</formula>
    </cfRule>
    <cfRule type="cellIs" dxfId="47682" priority="3041" stopIfTrue="1" operator="greaterThan">
      <formula>0</formula>
    </cfRule>
  </conditionalFormatting>
  <conditionalFormatting sqref="P45:Q45">
    <cfRule type="cellIs" dxfId="47681" priority="3037" stopIfTrue="1" operator="lessThan">
      <formula>0</formula>
    </cfRule>
    <cfRule type="cellIs" dxfId="47680" priority="3038" stopIfTrue="1" operator="greaterThan">
      <formula>0</formula>
    </cfRule>
  </conditionalFormatting>
  <conditionalFormatting sqref="P45:Q45">
    <cfRule type="cellIs" dxfId="47679" priority="3034" stopIfTrue="1" operator="lessThan">
      <formula>0</formula>
    </cfRule>
    <cfRule type="cellIs" dxfId="47678" priority="3035" stopIfTrue="1" operator="greaterThan">
      <formula>0</formula>
    </cfRule>
  </conditionalFormatting>
  <conditionalFormatting sqref="P45:Q45">
    <cfRule type="cellIs" dxfId="47677" priority="3031" stopIfTrue="1" operator="lessThan">
      <formula>0</formula>
    </cfRule>
    <cfRule type="cellIs" dxfId="47676" priority="3032" stopIfTrue="1" operator="greaterThan">
      <formula>0</formula>
    </cfRule>
  </conditionalFormatting>
  <conditionalFormatting sqref="P45:Q45">
    <cfRule type="cellIs" dxfId="47675" priority="3028" stopIfTrue="1" operator="lessThan">
      <formula>0</formula>
    </cfRule>
    <cfRule type="cellIs" dxfId="47674" priority="3029" stopIfTrue="1" operator="greaterThan">
      <formula>0</formula>
    </cfRule>
  </conditionalFormatting>
  <conditionalFormatting sqref="P45:Q45">
    <cfRule type="cellIs" dxfId="47673" priority="3025" stopIfTrue="1" operator="lessThan">
      <formula>0</formula>
    </cfRule>
    <cfRule type="cellIs" dxfId="47672" priority="3026" stopIfTrue="1" operator="greaterThan">
      <formula>0</formula>
    </cfRule>
  </conditionalFormatting>
  <conditionalFormatting sqref="P45:Q45">
    <cfRule type="cellIs" dxfId="47671" priority="3022" stopIfTrue="1" operator="lessThan">
      <formula>0</formula>
    </cfRule>
    <cfRule type="cellIs" dxfId="47670" priority="3023" stopIfTrue="1" operator="greaterThan">
      <formula>0</formula>
    </cfRule>
  </conditionalFormatting>
  <conditionalFormatting sqref="P45:Q45">
    <cfRule type="cellIs" dxfId="47669" priority="3019" stopIfTrue="1" operator="lessThan">
      <formula>0</formula>
    </cfRule>
    <cfRule type="cellIs" dxfId="47668" priority="3020" stopIfTrue="1" operator="greaterThan">
      <formula>0</formula>
    </cfRule>
  </conditionalFormatting>
  <conditionalFormatting sqref="P45:Q45">
    <cfRule type="cellIs" dxfId="47667" priority="3016" stopIfTrue="1" operator="lessThan">
      <formula>0</formula>
    </cfRule>
    <cfRule type="cellIs" dxfId="47666" priority="3017" stopIfTrue="1" operator="greaterThan">
      <formula>0</formula>
    </cfRule>
  </conditionalFormatting>
  <conditionalFormatting sqref="P45:Q45">
    <cfRule type="cellIs" dxfId="47665" priority="3013" stopIfTrue="1" operator="lessThan">
      <formula>0</formula>
    </cfRule>
    <cfRule type="cellIs" dxfId="47664" priority="3014" stopIfTrue="1" operator="greaterThan">
      <formula>0</formula>
    </cfRule>
  </conditionalFormatting>
  <conditionalFormatting sqref="P45:Q45">
    <cfRule type="cellIs" dxfId="47663" priority="3010" stopIfTrue="1" operator="lessThan">
      <formula>0</formula>
    </cfRule>
    <cfRule type="cellIs" dxfId="47662" priority="3011" stopIfTrue="1" operator="greaterThan">
      <formula>0</formula>
    </cfRule>
  </conditionalFormatting>
  <conditionalFormatting sqref="P45:Q45">
    <cfRule type="cellIs" dxfId="47661" priority="3007" stopIfTrue="1" operator="lessThan">
      <formula>0</formula>
    </cfRule>
    <cfRule type="cellIs" dxfId="47660" priority="3008" stopIfTrue="1" operator="greaterThan">
      <formula>0</formula>
    </cfRule>
  </conditionalFormatting>
  <conditionalFormatting sqref="P45:Q45">
    <cfRule type="cellIs" dxfId="47659" priority="3004" stopIfTrue="1" operator="lessThan">
      <formula>0</formula>
    </cfRule>
    <cfRule type="cellIs" dxfId="47658" priority="3005" stopIfTrue="1" operator="greaterThan">
      <formula>0</formula>
    </cfRule>
  </conditionalFormatting>
  <conditionalFormatting sqref="P45:Q45">
    <cfRule type="cellIs" dxfId="47657" priority="3001" stopIfTrue="1" operator="lessThan">
      <formula>0</formula>
    </cfRule>
    <cfRule type="cellIs" dxfId="47656" priority="3002" stopIfTrue="1" operator="greaterThan">
      <formula>0</formula>
    </cfRule>
  </conditionalFormatting>
  <conditionalFormatting sqref="P45:Q45">
    <cfRule type="cellIs" dxfId="47655" priority="2998" stopIfTrue="1" operator="lessThan">
      <formula>0</formula>
    </cfRule>
    <cfRule type="cellIs" dxfId="47654" priority="2999" stopIfTrue="1" operator="greaterThan">
      <formula>0</formula>
    </cfRule>
  </conditionalFormatting>
  <conditionalFormatting sqref="P45:Q45">
    <cfRule type="cellIs" dxfId="47653" priority="2995" stopIfTrue="1" operator="lessThan">
      <formula>0</formula>
    </cfRule>
    <cfRule type="cellIs" dxfId="47652" priority="2996" stopIfTrue="1" operator="greaterThan">
      <formula>0</formula>
    </cfRule>
  </conditionalFormatting>
  <conditionalFormatting sqref="P45:Q45">
    <cfRule type="cellIs" dxfId="47651" priority="2992" stopIfTrue="1" operator="lessThan">
      <formula>0</formula>
    </cfRule>
    <cfRule type="cellIs" dxfId="47650" priority="2993" stopIfTrue="1" operator="greaterThan">
      <formula>0</formula>
    </cfRule>
  </conditionalFormatting>
  <conditionalFormatting sqref="P45:Q45">
    <cfRule type="cellIs" dxfId="47649" priority="2989" stopIfTrue="1" operator="lessThan">
      <formula>0</formula>
    </cfRule>
    <cfRule type="cellIs" dxfId="47648" priority="2990" stopIfTrue="1" operator="greaterThan">
      <formula>0</formula>
    </cfRule>
  </conditionalFormatting>
  <conditionalFormatting sqref="P47:Q47">
    <cfRule type="cellIs" dxfId="47647" priority="2986" stopIfTrue="1" operator="lessThan">
      <formula>0</formula>
    </cfRule>
    <cfRule type="cellIs" dxfId="47646" priority="2987" stopIfTrue="1" operator="greaterThan">
      <formula>0</formula>
    </cfRule>
  </conditionalFormatting>
  <conditionalFormatting sqref="P47:Q47">
    <cfRule type="cellIs" dxfId="47645" priority="2983" stopIfTrue="1" operator="lessThan">
      <formula>0</formula>
    </cfRule>
    <cfRule type="cellIs" dxfId="47644" priority="2984" stopIfTrue="1" operator="greaterThan">
      <formula>0</formula>
    </cfRule>
  </conditionalFormatting>
  <conditionalFormatting sqref="P47:Q47">
    <cfRule type="cellIs" dxfId="47643" priority="2980" stopIfTrue="1" operator="lessThan">
      <formula>0</formula>
    </cfRule>
    <cfRule type="cellIs" dxfId="47642" priority="2981" stopIfTrue="1" operator="greaterThan">
      <formula>0</formula>
    </cfRule>
  </conditionalFormatting>
  <conditionalFormatting sqref="P47:Q47">
    <cfRule type="cellIs" dxfId="47641" priority="2977" stopIfTrue="1" operator="lessThan">
      <formula>0</formula>
    </cfRule>
    <cfRule type="cellIs" dxfId="47640" priority="2978" stopIfTrue="1" operator="greaterThan">
      <formula>0</formula>
    </cfRule>
  </conditionalFormatting>
  <conditionalFormatting sqref="P47:Q47">
    <cfRule type="cellIs" dxfId="47639" priority="2974" stopIfTrue="1" operator="lessThan">
      <formula>0</formula>
    </cfRule>
    <cfRule type="cellIs" dxfId="47638" priority="2975" stopIfTrue="1" operator="greaterThan">
      <formula>0</formula>
    </cfRule>
  </conditionalFormatting>
  <conditionalFormatting sqref="P47:Q47">
    <cfRule type="cellIs" dxfId="47637" priority="2971" stopIfTrue="1" operator="lessThan">
      <formula>0</formula>
    </cfRule>
    <cfRule type="cellIs" dxfId="47636" priority="2972" stopIfTrue="1" operator="greaterThan">
      <formula>0</formula>
    </cfRule>
  </conditionalFormatting>
  <conditionalFormatting sqref="P47:Q47">
    <cfRule type="cellIs" dxfId="47635" priority="2968" stopIfTrue="1" operator="lessThan">
      <formula>0</formula>
    </cfRule>
    <cfRule type="cellIs" dxfId="47634" priority="2969" stopIfTrue="1" operator="greaterThan">
      <formula>0</formula>
    </cfRule>
  </conditionalFormatting>
  <conditionalFormatting sqref="P47:Q47">
    <cfRule type="cellIs" dxfId="47633" priority="2965" stopIfTrue="1" operator="lessThan">
      <formula>0</formula>
    </cfRule>
    <cfRule type="cellIs" dxfId="47632" priority="2966" stopIfTrue="1" operator="greaterThan">
      <formula>0</formula>
    </cfRule>
  </conditionalFormatting>
  <conditionalFormatting sqref="P47:Q47">
    <cfRule type="cellIs" dxfId="47631" priority="2962" stopIfTrue="1" operator="lessThan">
      <formula>0</formula>
    </cfRule>
    <cfRule type="cellIs" dxfId="47630" priority="2963" stopIfTrue="1" operator="greaterThan">
      <formula>0</formula>
    </cfRule>
  </conditionalFormatting>
  <conditionalFormatting sqref="P47:Q47">
    <cfRule type="cellIs" dxfId="47629" priority="2959" stopIfTrue="1" operator="lessThan">
      <formula>0</formula>
    </cfRule>
    <cfRule type="cellIs" dxfId="47628" priority="2960" stopIfTrue="1" operator="greaterThan">
      <formula>0</formula>
    </cfRule>
  </conditionalFormatting>
  <conditionalFormatting sqref="P47:Q47">
    <cfRule type="cellIs" dxfId="47627" priority="2956" stopIfTrue="1" operator="lessThan">
      <formula>0</formula>
    </cfRule>
    <cfRule type="cellIs" dxfId="47626" priority="2957" stopIfTrue="1" operator="greaterThan">
      <formula>0</formula>
    </cfRule>
  </conditionalFormatting>
  <conditionalFormatting sqref="P47:Q47">
    <cfRule type="cellIs" dxfId="47625" priority="2953" stopIfTrue="1" operator="lessThan">
      <formula>0</formula>
    </cfRule>
    <cfRule type="cellIs" dxfId="47624" priority="2954" stopIfTrue="1" operator="greaterThan">
      <formula>0</formula>
    </cfRule>
  </conditionalFormatting>
  <conditionalFormatting sqref="P47:Q47">
    <cfRule type="cellIs" dxfId="47623" priority="2950" stopIfTrue="1" operator="lessThan">
      <formula>0</formula>
    </cfRule>
    <cfRule type="cellIs" dxfId="47622" priority="2951" stopIfTrue="1" operator="greaterThan">
      <formula>0</formula>
    </cfRule>
  </conditionalFormatting>
  <conditionalFormatting sqref="P47:Q47">
    <cfRule type="cellIs" dxfId="47621" priority="2947" stopIfTrue="1" operator="lessThan">
      <formula>0</formula>
    </cfRule>
    <cfRule type="cellIs" dxfId="47620" priority="2948" stopIfTrue="1" operator="greaterThan">
      <formula>0</formula>
    </cfRule>
  </conditionalFormatting>
  <conditionalFormatting sqref="P47:Q47">
    <cfRule type="cellIs" dxfId="47619" priority="2944" stopIfTrue="1" operator="lessThan">
      <formula>0</formula>
    </cfRule>
    <cfRule type="cellIs" dxfId="47618" priority="2945" stopIfTrue="1" operator="greaterThan">
      <formula>0</formula>
    </cfRule>
  </conditionalFormatting>
  <conditionalFormatting sqref="P47:Q47">
    <cfRule type="cellIs" dxfId="47617" priority="2941" stopIfTrue="1" operator="lessThan">
      <formula>0</formula>
    </cfRule>
    <cfRule type="cellIs" dxfId="47616" priority="2942" stopIfTrue="1" operator="greaterThan">
      <formula>0</formula>
    </cfRule>
  </conditionalFormatting>
  <conditionalFormatting sqref="P47:Q47">
    <cfRule type="cellIs" dxfId="47615" priority="2938" stopIfTrue="1" operator="lessThan">
      <formula>0</formula>
    </cfRule>
    <cfRule type="cellIs" dxfId="47614" priority="2939" stopIfTrue="1" operator="greaterThan">
      <formula>0</formula>
    </cfRule>
  </conditionalFormatting>
  <conditionalFormatting sqref="P47:Q47">
    <cfRule type="cellIs" dxfId="47613" priority="2935" stopIfTrue="1" operator="lessThan">
      <formula>0</formula>
    </cfRule>
    <cfRule type="cellIs" dxfId="47612" priority="2936" stopIfTrue="1" operator="greaterThan">
      <formula>0</formula>
    </cfRule>
  </conditionalFormatting>
  <conditionalFormatting sqref="P47:Q47">
    <cfRule type="cellIs" dxfId="47611" priority="2932" stopIfTrue="1" operator="lessThan">
      <formula>0</formula>
    </cfRule>
    <cfRule type="cellIs" dxfId="47610" priority="2933" stopIfTrue="1" operator="greaterThan">
      <formula>0</formula>
    </cfRule>
  </conditionalFormatting>
  <conditionalFormatting sqref="P47:Q47">
    <cfRule type="cellIs" dxfId="47609" priority="2929" stopIfTrue="1" operator="lessThan">
      <formula>0</formula>
    </cfRule>
    <cfRule type="cellIs" dxfId="47608" priority="2930" stopIfTrue="1" operator="greaterThan">
      <formula>0</formula>
    </cfRule>
  </conditionalFormatting>
  <conditionalFormatting sqref="P47:Q47">
    <cfRule type="cellIs" dxfId="47607" priority="2926" stopIfTrue="1" operator="lessThan">
      <formula>0</formula>
    </cfRule>
    <cfRule type="cellIs" dxfId="47606" priority="2927" stopIfTrue="1" operator="greaterThan">
      <formula>0</formula>
    </cfRule>
  </conditionalFormatting>
  <conditionalFormatting sqref="P47:Q47">
    <cfRule type="cellIs" dxfId="47605" priority="2923" stopIfTrue="1" operator="lessThan">
      <formula>0</formula>
    </cfRule>
    <cfRule type="cellIs" dxfId="47604" priority="2924" stopIfTrue="1" operator="greaterThan">
      <formula>0</formula>
    </cfRule>
  </conditionalFormatting>
  <conditionalFormatting sqref="P47:Q47">
    <cfRule type="cellIs" dxfId="47603" priority="2920" stopIfTrue="1" operator="lessThan">
      <formula>0</formula>
    </cfRule>
    <cfRule type="cellIs" dxfId="47602" priority="2921" stopIfTrue="1" operator="greaterThan">
      <formula>0</formula>
    </cfRule>
  </conditionalFormatting>
  <conditionalFormatting sqref="P47:Q47">
    <cfRule type="cellIs" dxfId="47601" priority="2917" stopIfTrue="1" operator="lessThan">
      <formula>0</formula>
    </cfRule>
    <cfRule type="cellIs" dxfId="47600" priority="2918" stopIfTrue="1" operator="greaterThan">
      <formula>0</formula>
    </cfRule>
  </conditionalFormatting>
  <conditionalFormatting sqref="P47:Q47">
    <cfRule type="cellIs" dxfId="47599" priority="2914" stopIfTrue="1" operator="lessThan">
      <formula>0</formula>
    </cfRule>
    <cfRule type="cellIs" dxfId="47598" priority="2915" stopIfTrue="1" operator="greaterThan">
      <formula>0</formula>
    </cfRule>
  </conditionalFormatting>
  <conditionalFormatting sqref="P47:Q47">
    <cfRule type="cellIs" dxfId="47597" priority="2911" stopIfTrue="1" operator="lessThan">
      <formula>0</formula>
    </cfRule>
    <cfRule type="cellIs" dxfId="47596" priority="2912" stopIfTrue="1" operator="greaterThan">
      <formula>0</formula>
    </cfRule>
  </conditionalFormatting>
  <conditionalFormatting sqref="P47:Q47">
    <cfRule type="cellIs" dxfId="47595" priority="2908" stopIfTrue="1" operator="lessThan">
      <formula>0</formula>
    </cfRule>
    <cfRule type="cellIs" dxfId="47594" priority="2909" stopIfTrue="1" operator="greaterThan">
      <formula>0</formula>
    </cfRule>
  </conditionalFormatting>
  <conditionalFormatting sqref="P47:Q47">
    <cfRule type="cellIs" dxfId="47593" priority="2905" stopIfTrue="1" operator="lessThan">
      <formula>0</formula>
    </cfRule>
    <cfRule type="cellIs" dxfId="47592" priority="2906" stopIfTrue="1" operator="greaterThan">
      <formula>0</formula>
    </cfRule>
  </conditionalFormatting>
  <conditionalFormatting sqref="P47:Q47">
    <cfRule type="cellIs" dxfId="47591" priority="2902" stopIfTrue="1" operator="lessThan">
      <formula>0</formula>
    </cfRule>
    <cfRule type="cellIs" dxfId="47590" priority="2903" stopIfTrue="1" operator="greaterThan">
      <formula>0</formula>
    </cfRule>
  </conditionalFormatting>
  <conditionalFormatting sqref="P47:Q47">
    <cfRule type="cellIs" dxfId="47589" priority="2899" stopIfTrue="1" operator="lessThan">
      <formula>0</formula>
    </cfRule>
    <cfRule type="cellIs" dxfId="47588" priority="2900" stopIfTrue="1" operator="greaterThan">
      <formula>0</formula>
    </cfRule>
  </conditionalFormatting>
  <conditionalFormatting sqref="P47:Q47">
    <cfRule type="cellIs" dxfId="47587" priority="2896" stopIfTrue="1" operator="lessThan">
      <formula>0</formula>
    </cfRule>
    <cfRule type="cellIs" dxfId="47586" priority="2897" stopIfTrue="1" operator="greaterThan">
      <formula>0</formula>
    </cfRule>
  </conditionalFormatting>
  <conditionalFormatting sqref="P47:Q47">
    <cfRule type="cellIs" dxfId="47585" priority="2893" stopIfTrue="1" operator="lessThan">
      <formula>0</formula>
    </cfRule>
    <cfRule type="cellIs" dxfId="47584" priority="2894" stopIfTrue="1" operator="greaterThan">
      <formula>0</formula>
    </cfRule>
  </conditionalFormatting>
  <conditionalFormatting sqref="P47:Q47">
    <cfRule type="cellIs" dxfId="47583" priority="2890" stopIfTrue="1" operator="lessThan">
      <formula>0</formula>
    </cfRule>
    <cfRule type="cellIs" dxfId="47582" priority="2891" stopIfTrue="1" operator="greaterThan">
      <formula>0</formula>
    </cfRule>
  </conditionalFormatting>
  <conditionalFormatting sqref="P47:Q47">
    <cfRule type="cellIs" dxfId="47581" priority="2887" stopIfTrue="1" operator="lessThan">
      <formula>0</formula>
    </cfRule>
    <cfRule type="cellIs" dxfId="47580" priority="2888" stopIfTrue="1" operator="greaterThan">
      <formula>0</formula>
    </cfRule>
  </conditionalFormatting>
  <conditionalFormatting sqref="P47:Q47">
    <cfRule type="cellIs" dxfId="47579" priority="2884" stopIfTrue="1" operator="lessThan">
      <formula>0</formula>
    </cfRule>
    <cfRule type="cellIs" dxfId="47578" priority="2885" stopIfTrue="1" operator="greaterThan">
      <formula>0</formula>
    </cfRule>
  </conditionalFormatting>
  <conditionalFormatting sqref="P47:Q47">
    <cfRule type="cellIs" dxfId="47577" priority="2881" stopIfTrue="1" operator="lessThan">
      <formula>0</formula>
    </cfRule>
    <cfRule type="cellIs" dxfId="47576" priority="2882" stopIfTrue="1" operator="greaterThan">
      <formula>0</formula>
    </cfRule>
  </conditionalFormatting>
  <conditionalFormatting sqref="P47:Q47">
    <cfRule type="cellIs" dxfId="47575" priority="2878" stopIfTrue="1" operator="lessThan">
      <formula>0</formula>
    </cfRule>
    <cfRule type="cellIs" dxfId="47574" priority="2879" stopIfTrue="1" operator="greaterThan">
      <formula>0</formula>
    </cfRule>
  </conditionalFormatting>
  <conditionalFormatting sqref="P47:Q47">
    <cfRule type="cellIs" dxfId="47573" priority="2875" stopIfTrue="1" operator="lessThan">
      <formula>0</formula>
    </cfRule>
    <cfRule type="cellIs" dxfId="47572" priority="2876" stopIfTrue="1" operator="greaterThan">
      <formula>0</formula>
    </cfRule>
  </conditionalFormatting>
  <conditionalFormatting sqref="P47:Q47">
    <cfRule type="cellIs" dxfId="47571" priority="2872" stopIfTrue="1" operator="lessThan">
      <formula>0</formula>
    </cfRule>
    <cfRule type="cellIs" dxfId="47570" priority="2873" stopIfTrue="1" operator="greaterThan">
      <formula>0</formula>
    </cfRule>
  </conditionalFormatting>
  <conditionalFormatting sqref="P47:Q47">
    <cfRule type="cellIs" dxfId="47569" priority="2869" stopIfTrue="1" operator="lessThan">
      <formula>0</formula>
    </cfRule>
    <cfRule type="cellIs" dxfId="47568" priority="2870" stopIfTrue="1" operator="greaterThan">
      <formula>0</formula>
    </cfRule>
  </conditionalFormatting>
  <conditionalFormatting sqref="P47:Q47">
    <cfRule type="cellIs" dxfId="47567" priority="2866" stopIfTrue="1" operator="lessThan">
      <formula>0</formula>
    </cfRule>
    <cfRule type="cellIs" dxfId="47566" priority="2867" stopIfTrue="1" operator="greaterThan">
      <formula>0</formula>
    </cfRule>
  </conditionalFormatting>
  <conditionalFormatting sqref="P47:Q47">
    <cfRule type="cellIs" dxfId="47565" priority="2863" stopIfTrue="1" operator="lessThan">
      <formula>0</formula>
    </cfRule>
    <cfRule type="cellIs" dxfId="47564" priority="2864" stopIfTrue="1" operator="greaterThan">
      <formula>0</formula>
    </cfRule>
  </conditionalFormatting>
  <conditionalFormatting sqref="P49:Q49">
    <cfRule type="cellIs" dxfId="47563" priority="2860" stopIfTrue="1" operator="lessThan">
      <formula>0</formula>
    </cfRule>
    <cfRule type="cellIs" dxfId="47562" priority="2861" stopIfTrue="1" operator="greaterThan">
      <formula>0</formula>
    </cfRule>
  </conditionalFormatting>
  <conditionalFormatting sqref="P49:Q49">
    <cfRule type="cellIs" dxfId="47561" priority="2857" stopIfTrue="1" operator="lessThan">
      <formula>0</formula>
    </cfRule>
    <cfRule type="cellIs" dxfId="47560" priority="2858" stopIfTrue="1" operator="greaterThan">
      <formula>0</formula>
    </cfRule>
  </conditionalFormatting>
  <conditionalFormatting sqref="P49:Q49">
    <cfRule type="cellIs" dxfId="47559" priority="2854" stopIfTrue="1" operator="lessThan">
      <formula>0</formula>
    </cfRule>
    <cfRule type="cellIs" dxfId="47558" priority="2855" stopIfTrue="1" operator="greaterThan">
      <formula>0</formula>
    </cfRule>
  </conditionalFormatting>
  <conditionalFormatting sqref="P49:Q49">
    <cfRule type="cellIs" dxfId="47557" priority="2851" stopIfTrue="1" operator="lessThan">
      <formula>0</formula>
    </cfRule>
    <cfRule type="cellIs" dxfId="47556" priority="2852" stopIfTrue="1" operator="greaterThan">
      <formula>0</formula>
    </cfRule>
  </conditionalFormatting>
  <conditionalFormatting sqref="P49:Q49">
    <cfRule type="cellIs" dxfId="47555" priority="2848" stopIfTrue="1" operator="lessThan">
      <formula>0</formula>
    </cfRule>
    <cfRule type="cellIs" dxfId="47554" priority="2849" stopIfTrue="1" operator="greaterThan">
      <formula>0</formula>
    </cfRule>
  </conditionalFormatting>
  <conditionalFormatting sqref="P49:Q49">
    <cfRule type="cellIs" dxfId="47553" priority="2845" stopIfTrue="1" operator="lessThan">
      <formula>0</formula>
    </cfRule>
    <cfRule type="cellIs" dxfId="47552" priority="2846" stopIfTrue="1" operator="greaterThan">
      <formula>0</formula>
    </cfRule>
  </conditionalFormatting>
  <conditionalFormatting sqref="P49:Q49">
    <cfRule type="cellIs" dxfId="47551" priority="2842" stopIfTrue="1" operator="lessThan">
      <formula>0</formula>
    </cfRule>
    <cfRule type="cellIs" dxfId="47550" priority="2843" stopIfTrue="1" operator="greaterThan">
      <formula>0</formula>
    </cfRule>
  </conditionalFormatting>
  <conditionalFormatting sqref="P49:Q49">
    <cfRule type="cellIs" dxfId="47549" priority="2839" stopIfTrue="1" operator="lessThan">
      <formula>0</formula>
    </cfRule>
    <cfRule type="cellIs" dxfId="47548" priority="2840" stopIfTrue="1" operator="greaterThan">
      <formula>0</formula>
    </cfRule>
  </conditionalFormatting>
  <conditionalFormatting sqref="P49:Q49">
    <cfRule type="cellIs" dxfId="47547" priority="2836" stopIfTrue="1" operator="lessThan">
      <formula>0</formula>
    </cfRule>
    <cfRule type="cellIs" dxfId="47546" priority="2837" stopIfTrue="1" operator="greaterThan">
      <formula>0</formula>
    </cfRule>
  </conditionalFormatting>
  <conditionalFormatting sqref="P49:Q49">
    <cfRule type="cellIs" dxfId="47545" priority="2833" stopIfTrue="1" operator="lessThan">
      <formula>0</formula>
    </cfRule>
    <cfRule type="cellIs" dxfId="47544" priority="2834" stopIfTrue="1" operator="greaterThan">
      <formula>0</formula>
    </cfRule>
  </conditionalFormatting>
  <conditionalFormatting sqref="P49:Q49">
    <cfRule type="cellIs" dxfId="47543" priority="2830" stopIfTrue="1" operator="lessThan">
      <formula>0</formula>
    </cfRule>
    <cfRule type="cellIs" dxfId="47542" priority="2831" stopIfTrue="1" operator="greaterThan">
      <formula>0</formula>
    </cfRule>
  </conditionalFormatting>
  <conditionalFormatting sqref="P49:Q49">
    <cfRule type="cellIs" dxfId="47541" priority="2827" stopIfTrue="1" operator="lessThan">
      <formula>0</formula>
    </cfRule>
    <cfRule type="cellIs" dxfId="47540" priority="2828" stopIfTrue="1" operator="greaterThan">
      <formula>0</formula>
    </cfRule>
  </conditionalFormatting>
  <conditionalFormatting sqref="P49:Q49">
    <cfRule type="cellIs" dxfId="47539" priority="2824" stopIfTrue="1" operator="lessThan">
      <formula>0</formula>
    </cfRule>
    <cfRule type="cellIs" dxfId="47538" priority="2825" stopIfTrue="1" operator="greaterThan">
      <formula>0</formula>
    </cfRule>
  </conditionalFormatting>
  <conditionalFormatting sqref="P49:Q49">
    <cfRule type="cellIs" dxfId="47537" priority="2821" stopIfTrue="1" operator="lessThan">
      <formula>0</formula>
    </cfRule>
    <cfRule type="cellIs" dxfId="47536" priority="2822" stopIfTrue="1" operator="greaterThan">
      <formula>0</formula>
    </cfRule>
  </conditionalFormatting>
  <conditionalFormatting sqref="P49:Q49">
    <cfRule type="cellIs" dxfId="47535" priority="2818" stopIfTrue="1" operator="lessThan">
      <formula>0</formula>
    </cfRule>
    <cfRule type="cellIs" dxfId="47534" priority="2819" stopIfTrue="1" operator="greaterThan">
      <formula>0</formula>
    </cfRule>
  </conditionalFormatting>
  <conditionalFormatting sqref="P49:Q49">
    <cfRule type="cellIs" dxfId="47533" priority="2815" stopIfTrue="1" operator="lessThan">
      <formula>0</formula>
    </cfRule>
    <cfRule type="cellIs" dxfId="47532" priority="2816" stopIfTrue="1" operator="greaterThan">
      <formula>0</formula>
    </cfRule>
  </conditionalFormatting>
  <conditionalFormatting sqref="P49:Q49">
    <cfRule type="cellIs" dxfId="47531" priority="2812" stopIfTrue="1" operator="lessThan">
      <formula>0</formula>
    </cfRule>
    <cfRule type="cellIs" dxfId="47530" priority="2813" stopIfTrue="1" operator="greaterThan">
      <formula>0</formula>
    </cfRule>
  </conditionalFormatting>
  <conditionalFormatting sqref="P49:Q49">
    <cfRule type="cellIs" dxfId="47529" priority="2809" stopIfTrue="1" operator="lessThan">
      <formula>0</formula>
    </cfRule>
    <cfRule type="cellIs" dxfId="47528" priority="2810" stopIfTrue="1" operator="greaterThan">
      <formula>0</formula>
    </cfRule>
  </conditionalFormatting>
  <conditionalFormatting sqref="P49:Q49">
    <cfRule type="cellIs" dxfId="47527" priority="2806" stopIfTrue="1" operator="lessThan">
      <formula>0</formula>
    </cfRule>
    <cfRule type="cellIs" dxfId="47526" priority="2807" stopIfTrue="1" operator="greaterThan">
      <formula>0</formula>
    </cfRule>
  </conditionalFormatting>
  <conditionalFormatting sqref="P49:Q49">
    <cfRule type="cellIs" dxfId="47525" priority="2803" stopIfTrue="1" operator="lessThan">
      <formula>0</formula>
    </cfRule>
    <cfRule type="cellIs" dxfId="47524" priority="2804" stopIfTrue="1" operator="greaterThan">
      <formula>0</formula>
    </cfRule>
  </conditionalFormatting>
  <conditionalFormatting sqref="P49:Q49">
    <cfRule type="cellIs" dxfId="47523" priority="2800" stopIfTrue="1" operator="lessThan">
      <formula>0</formula>
    </cfRule>
    <cfRule type="cellIs" dxfId="47522" priority="2801" stopIfTrue="1" operator="greaterThan">
      <formula>0</formula>
    </cfRule>
  </conditionalFormatting>
  <conditionalFormatting sqref="P49:Q49">
    <cfRule type="cellIs" dxfId="47521" priority="2797" stopIfTrue="1" operator="lessThan">
      <formula>0</formula>
    </cfRule>
    <cfRule type="cellIs" dxfId="47520" priority="2798" stopIfTrue="1" operator="greaterThan">
      <formula>0</formula>
    </cfRule>
  </conditionalFormatting>
  <conditionalFormatting sqref="P49:Q49">
    <cfRule type="cellIs" dxfId="47519" priority="2794" stopIfTrue="1" operator="lessThan">
      <formula>0</formula>
    </cfRule>
    <cfRule type="cellIs" dxfId="47518" priority="2795" stopIfTrue="1" operator="greaterThan">
      <formula>0</formula>
    </cfRule>
  </conditionalFormatting>
  <conditionalFormatting sqref="P49:Q49">
    <cfRule type="cellIs" dxfId="47517" priority="2791" stopIfTrue="1" operator="lessThan">
      <formula>0</formula>
    </cfRule>
    <cfRule type="cellIs" dxfId="47516" priority="2792" stopIfTrue="1" operator="greaterThan">
      <formula>0</formula>
    </cfRule>
  </conditionalFormatting>
  <conditionalFormatting sqref="P49:Q49">
    <cfRule type="cellIs" dxfId="47515" priority="2788" stopIfTrue="1" operator="lessThan">
      <formula>0</formula>
    </cfRule>
    <cfRule type="cellIs" dxfId="47514" priority="2789" stopIfTrue="1" operator="greaterThan">
      <formula>0</formula>
    </cfRule>
  </conditionalFormatting>
  <conditionalFormatting sqref="P49:Q49">
    <cfRule type="cellIs" dxfId="47513" priority="2785" stopIfTrue="1" operator="lessThan">
      <formula>0</formula>
    </cfRule>
    <cfRule type="cellIs" dxfId="47512" priority="2786" stopIfTrue="1" operator="greaterThan">
      <formula>0</formula>
    </cfRule>
  </conditionalFormatting>
  <conditionalFormatting sqref="P49:Q49">
    <cfRule type="cellIs" dxfId="47511" priority="2782" stopIfTrue="1" operator="lessThan">
      <formula>0</formula>
    </cfRule>
    <cfRule type="cellIs" dxfId="47510" priority="2783" stopIfTrue="1" operator="greaterThan">
      <formula>0</formula>
    </cfRule>
  </conditionalFormatting>
  <conditionalFormatting sqref="P49:Q49">
    <cfRule type="cellIs" dxfId="47509" priority="2779" stopIfTrue="1" operator="lessThan">
      <formula>0</formula>
    </cfRule>
    <cfRule type="cellIs" dxfId="47508" priority="2780" stopIfTrue="1" operator="greaterThan">
      <formula>0</formula>
    </cfRule>
  </conditionalFormatting>
  <conditionalFormatting sqref="P49:Q49">
    <cfRule type="cellIs" dxfId="47507" priority="2776" stopIfTrue="1" operator="lessThan">
      <formula>0</formula>
    </cfRule>
    <cfRule type="cellIs" dxfId="47506" priority="2777" stopIfTrue="1" operator="greaterThan">
      <formula>0</formula>
    </cfRule>
  </conditionalFormatting>
  <conditionalFormatting sqref="P49:Q49">
    <cfRule type="cellIs" dxfId="47505" priority="2773" stopIfTrue="1" operator="lessThan">
      <formula>0</formula>
    </cfRule>
    <cfRule type="cellIs" dxfId="47504" priority="2774" stopIfTrue="1" operator="greaterThan">
      <formula>0</formula>
    </cfRule>
  </conditionalFormatting>
  <conditionalFormatting sqref="P49:Q49">
    <cfRule type="cellIs" dxfId="47503" priority="2770" stopIfTrue="1" operator="lessThan">
      <formula>0</formula>
    </cfRule>
    <cfRule type="cellIs" dxfId="47502" priority="2771" stopIfTrue="1" operator="greaterThan">
      <formula>0</formula>
    </cfRule>
  </conditionalFormatting>
  <conditionalFormatting sqref="P49:Q49">
    <cfRule type="cellIs" dxfId="47501" priority="2767" stopIfTrue="1" operator="lessThan">
      <formula>0</formula>
    </cfRule>
    <cfRule type="cellIs" dxfId="47500" priority="2768" stopIfTrue="1" operator="greaterThan">
      <formula>0</formula>
    </cfRule>
  </conditionalFormatting>
  <conditionalFormatting sqref="P49:Q49">
    <cfRule type="cellIs" dxfId="47499" priority="2764" stopIfTrue="1" operator="lessThan">
      <formula>0</formula>
    </cfRule>
    <cfRule type="cellIs" dxfId="47498" priority="2765" stopIfTrue="1" operator="greaterThan">
      <formula>0</formula>
    </cfRule>
  </conditionalFormatting>
  <conditionalFormatting sqref="P49:Q49">
    <cfRule type="cellIs" dxfId="47497" priority="2761" stopIfTrue="1" operator="lessThan">
      <formula>0</formula>
    </cfRule>
    <cfRule type="cellIs" dxfId="47496" priority="2762" stopIfTrue="1" operator="greaterThan">
      <formula>0</formula>
    </cfRule>
  </conditionalFormatting>
  <conditionalFormatting sqref="P49:Q49">
    <cfRule type="cellIs" dxfId="47495" priority="2758" stopIfTrue="1" operator="lessThan">
      <formula>0</formula>
    </cfRule>
    <cfRule type="cellIs" dxfId="47494" priority="2759" stopIfTrue="1" operator="greaterThan">
      <formula>0</formula>
    </cfRule>
  </conditionalFormatting>
  <conditionalFormatting sqref="P49:Q49">
    <cfRule type="cellIs" dxfId="47493" priority="2755" stopIfTrue="1" operator="lessThan">
      <formula>0</formula>
    </cfRule>
    <cfRule type="cellIs" dxfId="47492" priority="2756" stopIfTrue="1" operator="greaterThan">
      <formula>0</formula>
    </cfRule>
  </conditionalFormatting>
  <conditionalFormatting sqref="P49:Q49">
    <cfRule type="cellIs" dxfId="47491" priority="2752" stopIfTrue="1" operator="lessThan">
      <formula>0</formula>
    </cfRule>
    <cfRule type="cellIs" dxfId="47490" priority="2753" stopIfTrue="1" operator="greaterThan">
      <formula>0</formula>
    </cfRule>
  </conditionalFormatting>
  <conditionalFormatting sqref="P49:Q49">
    <cfRule type="cellIs" dxfId="47489" priority="2749" stopIfTrue="1" operator="lessThan">
      <formula>0</formula>
    </cfRule>
    <cfRule type="cellIs" dxfId="47488" priority="2750" stopIfTrue="1" operator="greaterThan">
      <formula>0</formula>
    </cfRule>
  </conditionalFormatting>
  <conditionalFormatting sqref="P49:Q49">
    <cfRule type="cellIs" dxfId="47487" priority="2746" stopIfTrue="1" operator="lessThan">
      <formula>0</formula>
    </cfRule>
    <cfRule type="cellIs" dxfId="47486" priority="2747" stopIfTrue="1" operator="greaterThan">
      <formula>0</formula>
    </cfRule>
  </conditionalFormatting>
  <conditionalFormatting sqref="P49:Q49">
    <cfRule type="cellIs" dxfId="47485" priority="2743" stopIfTrue="1" operator="lessThan">
      <formula>0</formula>
    </cfRule>
    <cfRule type="cellIs" dxfId="47484" priority="2744" stopIfTrue="1" operator="greaterThan">
      <formula>0</formula>
    </cfRule>
  </conditionalFormatting>
  <conditionalFormatting sqref="P49:Q49">
    <cfRule type="cellIs" dxfId="47483" priority="2740" stopIfTrue="1" operator="lessThan">
      <formula>0</formula>
    </cfRule>
    <cfRule type="cellIs" dxfId="47482" priority="2741" stopIfTrue="1" operator="greaterThan">
      <formula>0</formula>
    </cfRule>
  </conditionalFormatting>
  <conditionalFormatting sqref="P49:Q49">
    <cfRule type="cellIs" dxfId="47481" priority="2737" stopIfTrue="1" operator="lessThan">
      <formula>0</formula>
    </cfRule>
    <cfRule type="cellIs" dxfId="47480" priority="2738" stopIfTrue="1" operator="greaterThan">
      <formula>0</formula>
    </cfRule>
  </conditionalFormatting>
  <conditionalFormatting sqref="P51:Q51">
    <cfRule type="cellIs" dxfId="47479" priority="2734" stopIfTrue="1" operator="lessThan">
      <formula>0</formula>
    </cfRule>
    <cfRule type="cellIs" dxfId="47478" priority="2735" stopIfTrue="1" operator="greaterThan">
      <formula>0</formula>
    </cfRule>
  </conditionalFormatting>
  <conditionalFormatting sqref="P51:Q51">
    <cfRule type="cellIs" dxfId="47477" priority="2731" stopIfTrue="1" operator="lessThan">
      <formula>0</formula>
    </cfRule>
    <cfRule type="cellIs" dxfId="47476" priority="2732" stopIfTrue="1" operator="greaterThan">
      <formula>0</formula>
    </cfRule>
  </conditionalFormatting>
  <conditionalFormatting sqref="P51:Q51">
    <cfRule type="cellIs" dxfId="47475" priority="2728" stopIfTrue="1" operator="lessThan">
      <formula>0</formula>
    </cfRule>
    <cfRule type="cellIs" dxfId="47474" priority="2729" stopIfTrue="1" operator="greaterThan">
      <formula>0</formula>
    </cfRule>
  </conditionalFormatting>
  <conditionalFormatting sqref="P51:Q51">
    <cfRule type="cellIs" dxfId="47473" priority="2725" stopIfTrue="1" operator="lessThan">
      <formula>0</formula>
    </cfRule>
    <cfRule type="cellIs" dxfId="47472" priority="2726" stopIfTrue="1" operator="greaterThan">
      <formula>0</formula>
    </cfRule>
  </conditionalFormatting>
  <conditionalFormatting sqref="P51:Q51">
    <cfRule type="cellIs" dxfId="47471" priority="2722" stopIfTrue="1" operator="lessThan">
      <formula>0</formula>
    </cfRule>
    <cfRule type="cellIs" dxfId="47470" priority="2723" stopIfTrue="1" operator="greaterThan">
      <formula>0</formula>
    </cfRule>
  </conditionalFormatting>
  <conditionalFormatting sqref="P51:Q51">
    <cfRule type="cellIs" dxfId="47469" priority="2719" stopIfTrue="1" operator="lessThan">
      <formula>0</formula>
    </cfRule>
    <cfRule type="cellIs" dxfId="47468" priority="2720" stopIfTrue="1" operator="greaterThan">
      <formula>0</formula>
    </cfRule>
  </conditionalFormatting>
  <conditionalFormatting sqref="P51:Q51">
    <cfRule type="cellIs" dxfId="47467" priority="2716" stopIfTrue="1" operator="lessThan">
      <formula>0</formula>
    </cfRule>
    <cfRule type="cellIs" dxfId="47466" priority="2717" stopIfTrue="1" operator="greaterThan">
      <formula>0</formula>
    </cfRule>
  </conditionalFormatting>
  <conditionalFormatting sqref="P51:Q51">
    <cfRule type="cellIs" dxfId="47465" priority="2713" stopIfTrue="1" operator="lessThan">
      <formula>0</formula>
    </cfRule>
    <cfRule type="cellIs" dxfId="47464" priority="2714" stopIfTrue="1" operator="greaterThan">
      <formula>0</formula>
    </cfRule>
  </conditionalFormatting>
  <conditionalFormatting sqref="P51:Q51">
    <cfRule type="cellIs" dxfId="47463" priority="2710" stopIfTrue="1" operator="lessThan">
      <formula>0</formula>
    </cfRule>
    <cfRule type="cellIs" dxfId="47462" priority="2711" stopIfTrue="1" operator="greaterThan">
      <formula>0</formula>
    </cfRule>
  </conditionalFormatting>
  <conditionalFormatting sqref="P51:Q51">
    <cfRule type="cellIs" dxfId="47461" priority="2707" stopIfTrue="1" operator="lessThan">
      <formula>0</formula>
    </cfRule>
    <cfRule type="cellIs" dxfId="47460" priority="2708" stopIfTrue="1" operator="greaterThan">
      <formula>0</formula>
    </cfRule>
  </conditionalFormatting>
  <conditionalFormatting sqref="P51:Q51">
    <cfRule type="cellIs" dxfId="47459" priority="2704" stopIfTrue="1" operator="lessThan">
      <formula>0</formula>
    </cfRule>
    <cfRule type="cellIs" dxfId="47458" priority="2705" stopIfTrue="1" operator="greaterThan">
      <formula>0</formula>
    </cfRule>
  </conditionalFormatting>
  <conditionalFormatting sqref="P51:Q51">
    <cfRule type="cellIs" dxfId="47457" priority="2701" stopIfTrue="1" operator="lessThan">
      <formula>0</formula>
    </cfRule>
    <cfRule type="cellIs" dxfId="47456" priority="2702" stopIfTrue="1" operator="greaterThan">
      <formula>0</formula>
    </cfRule>
  </conditionalFormatting>
  <conditionalFormatting sqref="P51:Q51">
    <cfRule type="cellIs" dxfId="47455" priority="2698" stopIfTrue="1" operator="lessThan">
      <formula>0</formula>
    </cfRule>
    <cfRule type="cellIs" dxfId="47454" priority="2699" stopIfTrue="1" operator="greaterThan">
      <formula>0</formula>
    </cfRule>
  </conditionalFormatting>
  <conditionalFormatting sqref="P51:Q51">
    <cfRule type="cellIs" dxfId="47453" priority="2695" stopIfTrue="1" operator="lessThan">
      <formula>0</formula>
    </cfRule>
    <cfRule type="cellIs" dxfId="47452" priority="2696" stopIfTrue="1" operator="greaterThan">
      <formula>0</formula>
    </cfRule>
  </conditionalFormatting>
  <conditionalFormatting sqref="P51:Q51">
    <cfRule type="cellIs" dxfId="47451" priority="2692" stopIfTrue="1" operator="lessThan">
      <formula>0</formula>
    </cfRule>
    <cfRule type="cellIs" dxfId="47450" priority="2693" stopIfTrue="1" operator="greaterThan">
      <formula>0</formula>
    </cfRule>
  </conditionalFormatting>
  <conditionalFormatting sqref="P51:Q51">
    <cfRule type="cellIs" dxfId="47449" priority="2689" stopIfTrue="1" operator="lessThan">
      <formula>0</formula>
    </cfRule>
    <cfRule type="cellIs" dxfId="47448" priority="2690" stopIfTrue="1" operator="greaterThan">
      <formula>0</formula>
    </cfRule>
  </conditionalFormatting>
  <conditionalFormatting sqref="P51:Q51">
    <cfRule type="cellIs" dxfId="47447" priority="2686" stopIfTrue="1" operator="lessThan">
      <formula>0</formula>
    </cfRule>
    <cfRule type="cellIs" dxfId="47446" priority="2687" stopIfTrue="1" operator="greaterThan">
      <formula>0</formula>
    </cfRule>
  </conditionalFormatting>
  <conditionalFormatting sqref="P51:Q51">
    <cfRule type="cellIs" dxfId="47445" priority="2683" stopIfTrue="1" operator="lessThan">
      <formula>0</formula>
    </cfRule>
    <cfRule type="cellIs" dxfId="47444" priority="2684" stopIfTrue="1" operator="greaterThan">
      <formula>0</formula>
    </cfRule>
  </conditionalFormatting>
  <conditionalFormatting sqref="P51:Q51">
    <cfRule type="cellIs" dxfId="47443" priority="2680" stopIfTrue="1" operator="lessThan">
      <formula>0</formula>
    </cfRule>
    <cfRule type="cellIs" dxfId="47442" priority="2681" stopIfTrue="1" operator="greaterThan">
      <formula>0</formula>
    </cfRule>
  </conditionalFormatting>
  <conditionalFormatting sqref="P51:Q51">
    <cfRule type="cellIs" dxfId="47441" priority="2677" stopIfTrue="1" operator="lessThan">
      <formula>0</formula>
    </cfRule>
    <cfRule type="cellIs" dxfId="47440" priority="2678" stopIfTrue="1" operator="greaterThan">
      <formula>0</formula>
    </cfRule>
  </conditionalFormatting>
  <conditionalFormatting sqref="P51:Q51">
    <cfRule type="cellIs" dxfId="47439" priority="2674" stopIfTrue="1" operator="lessThan">
      <formula>0</formula>
    </cfRule>
    <cfRule type="cellIs" dxfId="47438" priority="2675" stopIfTrue="1" operator="greaterThan">
      <formula>0</formula>
    </cfRule>
  </conditionalFormatting>
  <conditionalFormatting sqref="P51:Q51">
    <cfRule type="cellIs" dxfId="47437" priority="2671" stopIfTrue="1" operator="lessThan">
      <formula>0</formula>
    </cfRule>
    <cfRule type="cellIs" dxfId="47436" priority="2672" stopIfTrue="1" operator="greaterThan">
      <formula>0</formula>
    </cfRule>
  </conditionalFormatting>
  <conditionalFormatting sqref="P51:Q51">
    <cfRule type="cellIs" dxfId="47435" priority="2668" stopIfTrue="1" operator="lessThan">
      <formula>0</formula>
    </cfRule>
    <cfRule type="cellIs" dxfId="47434" priority="2669" stopIfTrue="1" operator="greaterThan">
      <formula>0</formula>
    </cfRule>
  </conditionalFormatting>
  <conditionalFormatting sqref="P51:Q51">
    <cfRule type="cellIs" dxfId="47433" priority="2665" stopIfTrue="1" operator="lessThan">
      <formula>0</formula>
    </cfRule>
    <cfRule type="cellIs" dxfId="47432" priority="2666" stopIfTrue="1" operator="greaterThan">
      <formula>0</formula>
    </cfRule>
  </conditionalFormatting>
  <conditionalFormatting sqref="P51:Q51">
    <cfRule type="cellIs" dxfId="47431" priority="2662" stopIfTrue="1" operator="lessThan">
      <formula>0</formula>
    </cfRule>
    <cfRule type="cellIs" dxfId="47430" priority="2663" stopIfTrue="1" operator="greaterThan">
      <formula>0</formula>
    </cfRule>
  </conditionalFormatting>
  <conditionalFormatting sqref="P51:Q51">
    <cfRule type="cellIs" dxfId="47429" priority="2659" stopIfTrue="1" operator="lessThan">
      <formula>0</formula>
    </cfRule>
    <cfRule type="cellIs" dxfId="47428" priority="2660" stopIfTrue="1" operator="greaterThan">
      <formula>0</formula>
    </cfRule>
  </conditionalFormatting>
  <conditionalFormatting sqref="P51:Q51">
    <cfRule type="cellIs" dxfId="47427" priority="2656" stopIfTrue="1" operator="lessThan">
      <formula>0</formula>
    </cfRule>
    <cfRule type="cellIs" dxfId="47426" priority="2657" stopIfTrue="1" operator="greaterThan">
      <formula>0</formula>
    </cfRule>
  </conditionalFormatting>
  <conditionalFormatting sqref="P51:Q51">
    <cfRule type="cellIs" dxfId="47425" priority="2653" stopIfTrue="1" operator="lessThan">
      <formula>0</formula>
    </cfRule>
    <cfRule type="cellIs" dxfId="47424" priority="2654" stopIfTrue="1" operator="greaterThan">
      <formula>0</formula>
    </cfRule>
  </conditionalFormatting>
  <conditionalFormatting sqref="P51:Q51">
    <cfRule type="cellIs" dxfId="47423" priority="2650" stopIfTrue="1" operator="lessThan">
      <formula>0</formula>
    </cfRule>
    <cfRule type="cellIs" dxfId="47422" priority="2651" stopIfTrue="1" operator="greaterThan">
      <formula>0</formula>
    </cfRule>
  </conditionalFormatting>
  <conditionalFormatting sqref="P51:Q51">
    <cfRule type="cellIs" dxfId="47421" priority="2647" stopIfTrue="1" operator="lessThan">
      <formula>0</formula>
    </cfRule>
    <cfRule type="cellIs" dxfId="47420" priority="2648" stopIfTrue="1" operator="greaterThan">
      <formula>0</formula>
    </cfRule>
  </conditionalFormatting>
  <conditionalFormatting sqref="P51:Q51">
    <cfRule type="cellIs" dxfId="47419" priority="2644" stopIfTrue="1" operator="lessThan">
      <formula>0</formula>
    </cfRule>
    <cfRule type="cellIs" dxfId="47418" priority="2645" stopIfTrue="1" operator="greaterThan">
      <formula>0</formula>
    </cfRule>
  </conditionalFormatting>
  <conditionalFormatting sqref="P51:Q51">
    <cfRule type="cellIs" dxfId="47417" priority="2641" stopIfTrue="1" operator="lessThan">
      <formula>0</formula>
    </cfRule>
    <cfRule type="cellIs" dxfId="47416" priority="2642" stopIfTrue="1" operator="greaterThan">
      <formula>0</formula>
    </cfRule>
  </conditionalFormatting>
  <conditionalFormatting sqref="P51:Q51">
    <cfRule type="cellIs" dxfId="47415" priority="2638" stopIfTrue="1" operator="lessThan">
      <formula>0</formula>
    </cfRule>
    <cfRule type="cellIs" dxfId="47414" priority="2639" stopIfTrue="1" operator="greaterThan">
      <formula>0</formula>
    </cfRule>
  </conditionalFormatting>
  <conditionalFormatting sqref="P51:Q51">
    <cfRule type="cellIs" dxfId="47413" priority="2635" stopIfTrue="1" operator="lessThan">
      <formula>0</formula>
    </cfRule>
    <cfRule type="cellIs" dxfId="47412" priority="2636" stopIfTrue="1" operator="greaterThan">
      <formula>0</formula>
    </cfRule>
  </conditionalFormatting>
  <conditionalFormatting sqref="P51:Q51">
    <cfRule type="cellIs" dxfId="47411" priority="2632" stopIfTrue="1" operator="lessThan">
      <formula>0</formula>
    </cfRule>
    <cfRule type="cellIs" dxfId="47410" priority="2633" stopIfTrue="1" operator="greaterThan">
      <formula>0</formula>
    </cfRule>
  </conditionalFormatting>
  <conditionalFormatting sqref="P51:Q51">
    <cfRule type="cellIs" dxfId="47409" priority="2629" stopIfTrue="1" operator="lessThan">
      <formula>0</formula>
    </cfRule>
    <cfRule type="cellIs" dxfId="47408" priority="2630" stopIfTrue="1" operator="greaterThan">
      <formula>0</formula>
    </cfRule>
  </conditionalFormatting>
  <conditionalFormatting sqref="P51:Q51">
    <cfRule type="cellIs" dxfId="47407" priority="2626" stopIfTrue="1" operator="lessThan">
      <formula>0</formula>
    </cfRule>
    <cfRule type="cellIs" dxfId="47406" priority="2627" stopIfTrue="1" operator="greaterThan">
      <formula>0</formula>
    </cfRule>
  </conditionalFormatting>
  <conditionalFormatting sqref="P51:Q51">
    <cfRule type="cellIs" dxfId="47405" priority="2623" stopIfTrue="1" operator="lessThan">
      <formula>0</formula>
    </cfRule>
    <cfRule type="cellIs" dxfId="47404" priority="2624" stopIfTrue="1" operator="greaterThan">
      <formula>0</formula>
    </cfRule>
  </conditionalFormatting>
  <conditionalFormatting sqref="P51:Q51">
    <cfRule type="cellIs" dxfId="47403" priority="2620" stopIfTrue="1" operator="lessThan">
      <formula>0</formula>
    </cfRule>
    <cfRule type="cellIs" dxfId="47402" priority="2621" stopIfTrue="1" operator="greaterThan">
      <formula>0</formula>
    </cfRule>
  </conditionalFormatting>
  <conditionalFormatting sqref="P51:Q51">
    <cfRule type="cellIs" dxfId="47401" priority="2617" stopIfTrue="1" operator="lessThan">
      <formula>0</formula>
    </cfRule>
    <cfRule type="cellIs" dxfId="47400" priority="2618" stopIfTrue="1" operator="greaterThan">
      <formula>0</formula>
    </cfRule>
  </conditionalFormatting>
  <conditionalFormatting sqref="P51:Q51">
    <cfRule type="cellIs" dxfId="47399" priority="2614" stopIfTrue="1" operator="lessThan">
      <formula>0</formula>
    </cfRule>
    <cfRule type="cellIs" dxfId="47398" priority="2615" stopIfTrue="1" operator="greaterThan">
      <formula>0</formula>
    </cfRule>
  </conditionalFormatting>
  <conditionalFormatting sqref="P51:Q51">
    <cfRule type="cellIs" dxfId="47397" priority="2611" stopIfTrue="1" operator="lessThan">
      <formula>0</formula>
    </cfRule>
    <cfRule type="cellIs" dxfId="47396" priority="2612" stopIfTrue="1" operator="greaterThan">
      <formula>0</formula>
    </cfRule>
  </conditionalFormatting>
  <conditionalFormatting sqref="P53:Q53">
    <cfRule type="cellIs" dxfId="47395" priority="2608" stopIfTrue="1" operator="lessThan">
      <formula>0</formula>
    </cfRule>
    <cfRule type="cellIs" dxfId="47394" priority="2609" stopIfTrue="1" operator="greaterThan">
      <formula>0</formula>
    </cfRule>
  </conditionalFormatting>
  <conditionalFormatting sqref="P53:Q53">
    <cfRule type="cellIs" dxfId="47393" priority="2605" stopIfTrue="1" operator="lessThan">
      <formula>0</formula>
    </cfRule>
    <cfRule type="cellIs" dxfId="47392" priority="2606" stopIfTrue="1" operator="greaterThan">
      <formula>0</formula>
    </cfRule>
  </conditionalFormatting>
  <conditionalFormatting sqref="P53:Q53">
    <cfRule type="cellIs" dxfId="47391" priority="2602" stopIfTrue="1" operator="lessThan">
      <formula>0</formula>
    </cfRule>
    <cfRule type="cellIs" dxfId="47390" priority="2603" stopIfTrue="1" operator="greaterThan">
      <formula>0</formula>
    </cfRule>
  </conditionalFormatting>
  <conditionalFormatting sqref="P53:Q53">
    <cfRule type="cellIs" dxfId="47389" priority="2599" stopIfTrue="1" operator="lessThan">
      <formula>0</formula>
    </cfRule>
    <cfRule type="cellIs" dxfId="47388" priority="2600" stopIfTrue="1" operator="greaterThan">
      <formula>0</formula>
    </cfRule>
  </conditionalFormatting>
  <conditionalFormatting sqref="P53:Q53">
    <cfRule type="cellIs" dxfId="47387" priority="2596" stopIfTrue="1" operator="lessThan">
      <formula>0</formula>
    </cfRule>
    <cfRule type="cellIs" dxfId="47386" priority="2597" stopIfTrue="1" operator="greaterThan">
      <formula>0</formula>
    </cfRule>
  </conditionalFormatting>
  <conditionalFormatting sqref="P53:Q53">
    <cfRule type="cellIs" dxfId="47385" priority="2593" stopIfTrue="1" operator="lessThan">
      <formula>0</formula>
    </cfRule>
    <cfRule type="cellIs" dxfId="47384" priority="2594" stopIfTrue="1" operator="greaterThan">
      <formula>0</formula>
    </cfRule>
  </conditionalFormatting>
  <conditionalFormatting sqref="P53:Q53">
    <cfRule type="cellIs" dxfId="47383" priority="2590" stopIfTrue="1" operator="lessThan">
      <formula>0</formula>
    </cfRule>
    <cfRule type="cellIs" dxfId="47382" priority="2591" stopIfTrue="1" operator="greaterThan">
      <formula>0</formula>
    </cfRule>
  </conditionalFormatting>
  <conditionalFormatting sqref="P53:Q53">
    <cfRule type="cellIs" dxfId="47381" priority="2587" stopIfTrue="1" operator="lessThan">
      <formula>0</formula>
    </cfRule>
    <cfRule type="cellIs" dxfId="47380" priority="2588" stopIfTrue="1" operator="greaterThan">
      <formula>0</formula>
    </cfRule>
  </conditionalFormatting>
  <conditionalFormatting sqref="P53:Q53">
    <cfRule type="cellIs" dxfId="47379" priority="2584" stopIfTrue="1" operator="lessThan">
      <formula>0</formula>
    </cfRule>
    <cfRule type="cellIs" dxfId="47378" priority="2585" stopIfTrue="1" operator="greaterThan">
      <formula>0</formula>
    </cfRule>
  </conditionalFormatting>
  <conditionalFormatting sqref="P53:Q53">
    <cfRule type="cellIs" dxfId="47377" priority="2581" stopIfTrue="1" operator="lessThan">
      <formula>0</formula>
    </cfRule>
    <cfRule type="cellIs" dxfId="47376" priority="2582" stopIfTrue="1" operator="greaterThan">
      <formula>0</formula>
    </cfRule>
  </conditionalFormatting>
  <conditionalFormatting sqref="P53:Q53">
    <cfRule type="cellIs" dxfId="47375" priority="2578" stopIfTrue="1" operator="lessThan">
      <formula>0</formula>
    </cfRule>
    <cfRule type="cellIs" dxfId="47374" priority="2579" stopIfTrue="1" operator="greaterThan">
      <formula>0</formula>
    </cfRule>
  </conditionalFormatting>
  <conditionalFormatting sqref="P53:Q53">
    <cfRule type="cellIs" dxfId="47373" priority="2575" stopIfTrue="1" operator="lessThan">
      <formula>0</formula>
    </cfRule>
    <cfRule type="cellIs" dxfId="47372" priority="2576" stopIfTrue="1" operator="greaterThan">
      <formula>0</formula>
    </cfRule>
  </conditionalFormatting>
  <conditionalFormatting sqref="P53:Q53">
    <cfRule type="cellIs" dxfId="47371" priority="2572" stopIfTrue="1" operator="lessThan">
      <formula>0</formula>
    </cfRule>
    <cfRule type="cellIs" dxfId="47370" priority="2573" stopIfTrue="1" operator="greaterThan">
      <formula>0</formula>
    </cfRule>
  </conditionalFormatting>
  <conditionalFormatting sqref="P53:Q53">
    <cfRule type="cellIs" dxfId="47369" priority="2569" stopIfTrue="1" operator="lessThan">
      <formula>0</formula>
    </cfRule>
    <cfRule type="cellIs" dxfId="47368" priority="2570" stopIfTrue="1" operator="greaterThan">
      <formula>0</formula>
    </cfRule>
  </conditionalFormatting>
  <conditionalFormatting sqref="P53:Q53">
    <cfRule type="cellIs" dxfId="47367" priority="2566" stopIfTrue="1" operator="lessThan">
      <formula>0</formula>
    </cfRule>
    <cfRule type="cellIs" dxfId="47366" priority="2567" stopIfTrue="1" operator="greaterThan">
      <formula>0</formula>
    </cfRule>
  </conditionalFormatting>
  <conditionalFormatting sqref="P53:Q53">
    <cfRule type="cellIs" dxfId="47365" priority="2563" stopIfTrue="1" operator="lessThan">
      <formula>0</formula>
    </cfRule>
    <cfRule type="cellIs" dxfId="47364" priority="2564" stopIfTrue="1" operator="greaterThan">
      <formula>0</formula>
    </cfRule>
  </conditionalFormatting>
  <conditionalFormatting sqref="P53:Q53">
    <cfRule type="cellIs" dxfId="47363" priority="2560" stopIfTrue="1" operator="lessThan">
      <formula>0</formula>
    </cfRule>
    <cfRule type="cellIs" dxfId="47362" priority="2561" stopIfTrue="1" operator="greaterThan">
      <formula>0</formula>
    </cfRule>
  </conditionalFormatting>
  <conditionalFormatting sqref="P53:Q53">
    <cfRule type="cellIs" dxfId="47361" priority="2557" stopIfTrue="1" operator="lessThan">
      <formula>0</formula>
    </cfRule>
    <cfRule type="cellIs" dxfId="47360" priority="2558" stopIfTrue="1" operator="greaterThan">
      <formula>0</formula>
    </cfRule>
  </conditionalFormatting>
  <conditionalFormatting sqref="P53:Q53">
    <cfRule type="cellIs" dxfId="47359" priority="2554" stopIfTrue="1" operator="lessThan">
      <formula>0</formula>
    </cfRule>
    <cfRule type="cellIs" dxfId="47358" priority="2555" stopIfTrue="1" operator="greaterThan">
      <formula>0</formula>
    </cfRule>
  </conditionalFormatting>
  <conditionalFormatting sqref="P53:Q53">
    <cfRule type="cellIs" dxfId="47357" priority="2551" stopIfTrue="1" operator="lessThan">
      <formula>0</formula>
    </cfRule>
    <cfRule type="cellIs" dxfId="47356" priority="2552" stopIfTrue="1" operator="greaterThan">
      <formula>0</formula>
    </cfRule>
  </conditionalFormatting>
  <conditionalFormatting sqref="P53:Q53">
    <cfRule type="cellIs" dxfId="47355" priority="2548" stopIfTrue="1" operator="lessThan">
      <formula>0</formula>
    </cfRule>
    <cfRule type="cellIs" dxfId="47354" priority="2549" stopIfTrue="1" operator="greaterThan">
      <formula>0</formula>
    </cfRule>
  </conditionalFormatting>
  <conditionalFormatting sqref="P53:Q53">
    <cfRule type="cellIs" dxfId="47353" priority="2545" stopIfTrue="1" operator="lessThan">
      <formula>0</formula>
    </cfRule>
    <cfRule type="cellIs" dxfId="47352" priority="2546" stopIfTrue="1" operator="greaterThan">
      <formula>0</formula>
    </cfRule>
  </conditionalFormatting>
  <conditionalFormatting sqref="P53:Q53">
    <cfRule type="cellIs" dxfId="47351" priority="2542" stopIfTrue="1" operator="lessThan">
      <formula>0</formula>
    </cfRule>
    <cfRule type="cellIs" dxfId="47350" priority="2543" stopIfTrue="1" operator="greaterThan">
      <formula>0</formula>
    </cfRule>
  </conditionalFormatting>
  <conditionalFormatting sqref="P53:Q53">
    <cfRule type="cellIs" dxfId="47349" priority="2539" stopIfTrue="1" operator="lessThan">
      <formula>0</formula>
    </cfRule>
    <cfRule type="cellIs" dxfId="47348" priority="2540" stopIfTrue="1" operator="greaterThan">
      <formula>0</formula>
    </cfRule>
  </conditionalFormatting>
  <conditionalFormatting sqref="P53:Q53">
    <cfRule type="cellIs" dxfId="47347" priority="2536" stopIfTrue="1" operator="lessThan">
      <formula>0</formula>
    </cfRule>
    <cfRule type="cellIs" dxfId="47346" priority="2537" stopIfTrue="1" operator="greaterThan">
      <formula>0</formula>
    </cfRule>
  </conditionalFormatting>
  <conditionalFormatting sqref="P53:Q53">
    <cfRule type="cellIs" dxfId="47345" priority="2533" stopIfTrue="1" operator="lessThan">
      <formula>0</formula>
    </cfRule>
    <cfRule type="cellIs" dxfId="47344" priority="2534" stopIfTrue="1" operator="greaterThan">
      <formula>0</formula>
    </cfRule>
  </conditionalFormatting>
  <conditionalFormatting sqref="P53:Q53">
    <cfRule type="cellIs" dxfId="47343" priority="2530" stopIfTrue="1" operator="lessThan">
      <formula>0</formula>
    </cfRule>
    <cfRule type="cellIs" dxfId="47342" priority="2531" stopIfTrue="1" operator="greaterThan">
      <formula>0</formula>
    </cfRule>
  </conditionalFormatting>
  <conditionalFormatting sqref="P53:Q53">
    <cfRule type="cellIs" dxfId="47341" priority="2527" stopIfTrue="1" operator="lessThan">
      <formula>0</formula>
    </cfRule>
    <cfRule type="cellIs" dxfId="47340" priority="2528" stopIfTrue="1" operator="greaterThan">
      <formula>0</formula>
    </cfRule>
  </conditionalFormatting>
  <conditionalFormatting sqref="P53:Q53">
    <cfRule type="cellIs" dxfId="47339" priority="2524" stopIfTrue="1" operator="lessThan">
      <formula>0</formula>
    </cfRule>
    <cfRule type="cellIs" dxfId="47338" priority="2525" stopIfTrue="1" operator="greaterThan">
      <formula>0</formula>
    </cfRule>
  </conditionalFormatting>
  <conditionalFormatting sqref="P53:Q53">
    <cfRule type="cellIs" dxfId="47337" priority="2521" stopIfTrue="1" operator="lessThan">
      <formula>0</formula>
    </cfRule>
    <cfRule type="cellIs" dxfId="47336" priority="2522" stopIfTrue="1" operator="greaterThan">
      <formula>0</formula>
    </cfRule>
  </conditionalFormatting>
  <conditionalFormatting sqref="P53:Q53">
    <cfRule type="cellIs" dxfId="47335" priority="2518" stopIfTrue="1" operator="lessThan">
      <formula>0</formula>
    </cfRule>
    <cfRule type="cellIs" dxfId="47334" priority="2519" stopIfTrue="1" operator="greaterThan">
      <formula>0</formula>
    </cfRule>
  </conditionalFormatting>
  <conditionalFormatting sqref="P53:Q53">
    <cfRule type="cellIs" dxfId="47333" priority="2515" stopIfTrue="1" operator="lessThan">
      <formula>0</formula>
    </cfRule>
    <cfRule type="cellIs" dxfId="47332" priority="2516" stopIfTrue="1" operator="greaterThan">
      <formula>0</formula>
    </cfRule>
  </conditionalFormatting>
  <conditionalFormatting sqref="P53:Q53">
    <cfRule type="cellIs" dxfId="47331" priority="2512" stopIfTrue="1" operator="lessThan">
      <formula>0</formula>
    </cfRule>
    <cfRule type="cellIs" dxfId="47330" priority="2513" stopIfTrue="1" operator="greaterThan">
      <formula>0</formula>
    </cfRule>
  </conditionalFormatting>
  <conditionalFormatting sqref="P53:Q53">
    <cfRule type="cellIs" dxfId="47329" priority="2509" stopIfTrue="1" operator="lessThan">
      <formula>0</formula>
    </cfRule>
    <cfRule type="cellIs" dxfId="47328" priority="2510" stopIfTrue="1" operator="greaterThan">
      <formula>0</formula>
    </cfRule>
  </conditionalFormatting>
  <conditionalFormatting sqref="P53:Q53">
    <cfRule type="cellIs" dxfId="47327" priority="2506" stopIfTrue="1" operator="lessThan">
      <formula>0</formula>
    </cfRule>
    <cfRule type="cellIs" dxfId="47326" priority="2507" stopIfTrue="1" operator="greaterThan">
      <formula>0</formula>
    </cfRule>
  </conditionalFormatting>
  <conditionalFormatting sqref="P53:Q53">
    <cfRule type="cellIs" dxfId="47325" priority="2503" stopIfTrue="1" operator="lessThan">
      <formula>0</formula>
    </cfRule>
    <cfRule type="cellIs" dxfId="47324" priority="2504" stopIfTrue="1" operator="greaterThan">
      <formula>0</formula>
    </cfRule>
  </conditionalFormatting>
  <conditionalFormatting sqref="P53:Q53">
    <cfRule type="cellIs" dxfId="47323" priority="2500" stopIfTrue="1" operator="lessThan">
      <formula>0</formula>
    </cfRule>
    <cfRule type="cellIs" dxfId="47322" priority="2501" stopIfTrue="1" operator="greaterThan">
      <formula>0</formula>
    </cfRule>
  </conditionalFormatting>
  <conditionalFormatting sqref="P53:Q53">
    <cfRule type="cellIs" dxfId="47321" priority="2497" stopIfTrue="1" operator="lessThan">
      <formula>0</formula>
    </cfRule>
    <cfRule type="cellIs" dxfId="47320" priority="2498" stopIfTrue="1" operator="greaterThan">
      <formula>0</formula>
    </cfRule>
  </conditionalFormatting>
  <conditionalFormatting sqref="P53:Q53">
    <cfRule type="cellIs" dxfId="47319" priority="2494" stopIfTrue="1" operator="lessThan">
      <formula>0</formula>
    </cfRule>
    <cfRule type="cellIs" dxfId="47318" priority="2495" stopIfTrue="1" operator="greaterThan">
      <formula>0</formula>
    </cfRule>
  </conditionalFormatting>
  <conditionalFormatting sqref="P53:Q53">
    <cfRule type="cellIs" dxfId="47317" priority="2491" stopIfTrue="1" operator="lessThan">
      <formula>0</formula>
    </cfRule>
    <cfRule type="cellIs" dxfId="47316" priority="2492" stopIfTrue="1" operator="greaterThan">
      <formula>0</formula>
    </cfRule>
  </conditionalFormatting>
  <conditionalFormatting sqref="P53:Q53">
    <cfRule type="cellIs" dxfId="47315" priority="2488" stopIfTrue="1" operator="lessThan">
      <formula>0</formula>
    </cfRule>
    <cfRule type="cellIs" dxfId="47314" priority="2489" stopIfTrue="1" operator="greaterThan">
      <formula>0</formula>
    </cfRule>
  </conditionalFormatting>
  <conditionalFormatting sqref="P53:Q53">
    <cfRule type="cellIs" dxfId="47313" priority="2485" stopIfTrue="1" operator="lessThan">
      <formula>0</formula>
    </cfRule>
    <cfRule type="cellIs" dxfId="47312" priority="2486" stopIfTrue="1" operator="greaterThan">
      <formula>0</formula>
    </cfRule>
  </conditionalFormatting>
  <conditionalFormatting sqref="P55:Q55">
    <cfRule type="cellIs" dxfId="47311" priority="2482" stopIfTrue="1" operator="lessThan">
      <formula>0</formula>
    </cfRule>
    <cfRule type="cellIs" dxfId="47310" priority="2483" stopIfTrue="1" operator="greaterThan">
      <formula>0</formula>
    </cfRule>
  </conditionalFormatting>
  <conditionalFormatting sqref="P55:Q55">
    <cfRule type="cellIs" dxfId="47309" priority="2479" stopIfTrue="1" operator="lessThan">
      <formula>0</formula>
    </cfRule>
    <cfRule type="cellIs" dxfId="47308" priority="2480" stopIfTrue="1" operator="greaterThan">
      <formula>0</formula>
    </cfRule>
  </conditionalFormatting>
  <conditionalFormatting sqref="P55:Q55">
    <cfRule type="cellIs" dxfId="47307" priority="2476" stopIfTrue="1" operator="lessThan">
      <formula>0</formula>
    </cfRule>
    <cfRule type="cellIs" dxfId="47306" priority="2477" stopIfTrue="1" operator="greaterThan">
      <formula>0</formula>
    </cfRule>
  </conditionalFormatting>
  <conditionalFormatting sqref="P55:Q55">
    <cfRule type="cellIs" dxfId="47305" priority="2473" stopIfTrue="1" operator="lessThan">
      <formula>0</formula>
    </cfRule>
    <cfRule type="cellIs" dxfId="47304" priority="2474" stopIfTrue="1" operator="greaterThan">
      <formula>0</formula>
    </cfRule>
  </conditionalFormatting>
  <conditionalFormatting sqref="P55:Q55">
    <cfRule type="cellIs" dxfId="47303" priority="2470" stopIfTrue="1" operator="lessThan">
      <formula>0</formula>
    </cfRule>
    <cfRule type="cellIs" dxfId="47302" priority="2471" stopIfTrue="1" operator="greaterThan">
      <formula>0</formula>
    </cfRule>
  </conditionalFormatting>
  <conditionalFormatting sqref="P55:Q55">
    <cfRule type="cellIs" dxfId="47301" priority="2467" stopIfTrue="1" operator="lessThan">
      <formula>0</formula>
    </cfRule>
    <cfRule type="cellIs" dxfId="47300" priority="2468" stopIfTrue="1" operator="greaterThan">
      <formula>0</formula>
    </cfRule>
  </conditionalFormatting>
  <conditionalFormatting sqref="P55:Q55">
    <cfRule type="cellIs" dxfId="47299" priority="2464" stopIfTrue="1" operator="lessThan">
      <formula>0</formula>
    </cfRule>
    <cfRule type="cellIs" dxfId="47298" priority="2465" stopIfTrue="1" operator="greaterThan">
      <formula>0</formula>
    </cfRule>
  </conditionalFormatting>
  <conditionalFormatting sqref="P55:Q55">
    <cfRule type="cellIs" dxfId="47297" priority="2461" stopIfTrue="1" operator="lessThan">
      <formula>0</formula>
    </cfRule>
    <cfRule type="cellIs" dxfId="47296" priority="2462" stopIfTrue="1" operator="greaterThan">
      <formula>0</formula>
    </cfRule>
  </conditionalFormatting>
  <conditionalFormatting sqref="P55:Q55">
    <cfRule type="cellIs" dxfId="47295" priority="2458" stopIfTrue="1" operator="lessThan">
      <formula>0</formula>
    </cfRule>
    <cfRule type="cellIs" dxfId="47294" priority="2459" stopIfTrue="1" operator="greaterThan">
      <formula>0</formula>
    </cfRule>
  </conditionalFormatting>
  <conditionalFormatting sqref="P55:Q55">
    <cfRule type="cellIs" dxfId="47293" priority="2455" stopIfTrue="1" operator="lessThan">
      <formula>0</formula>
    </cfRule>
    <cfRule type="cellIs" dxfId="47292" priority="2456" stopIfTrue="1" operator="greaterThan">
      <formula>0</formula>
    </cfRule>
  </conditionalFormatting>
  <conditionalFormatting sqref="P55:Q55">
    <cfRule type="cellIs" dxfId="47291" priority="2452" stopIfTrue="1" operator="lessThan">
      <formula>0</formula>
    </cfRule>
    <cfRule type="cellIs" dxfId="47290" priority="2453" stopIfTrue="1" operator="greaterThan">
      <formula>0</formula>
    </cfRule>
  </conditionalFormatting>
  <conditionalFormatting sqref="P55:Q55">
    <cfRule type="cellIs" dxfId="47289" priority="2449" stopIfTrue="1" operator="lessThan">
      <formula>0</formula>
    </cfRule>
    <cfRule type="cellIs" dxfId="47288" priority="2450" stopIfTrue="1" operator="greaterThan">
      <formula>0</formula>
    </cfRule>
  </conditionalFormatting>
  <conditionalFormatting sqref="P55:Q55">
    <cfRule type="cellIs" dxfId="47287" priority="2446" stopIfTrue="1" operator="lessThan">
      <formula>0</formula>
    </cfRule>
    <cfRule type="cellIs" dxfId="47286" priority="2447" stopIfTrue="1" operator="greaterThan">
      <formula>0</formula>
    </cfRule>
  </conditionalFormatting>
  <conditionalFormatting sqref="P55:Q55">
    <cfRule type="cellIs" dxfId="47285" priority="2443" stopIfTrue="1" operator="lessThan">
      <formula>0</formula>
    </cfRule>
    <cfRule type="cellIs" dxfId="47284" priority="2444" stopIfTrue="1" operator="greaterThan">
      <formula>0</formula>
    </cfRule>
  </conditionalFormatting>
  <conditionalFormatting sqref="P55:Q55">
    <cfRule type="cellIs" dxfId="47283" priority="2440" stopIfTrue="1" operator="lessThan">
      <formula>0</formula>
    </cfRule>
    <cfRule type="cellIs" dxfId="47282" priority="2441" stopIfTrue="1" operator="greaterThan">
      <formula>0</formula>
    </cfRule>
  </conditionalFormatting>
  <conditionalFormatting sqref="P55:Q55">
    <cfRule type="cellIs" dxfId="47281" priority="2437" stopIfTrue="1" operator="lessThan">
      <formula>0</formula>
    </cfRule>
    <cfRule type="cellIs" dxfId="47280" priority="2438" stopIfTrue="1" operator="greaterThan">
      <formula>0</formula>
    </cfRule>
  </conditionalFormatting>
  <conditionalFormatting sqref="P55:Q55">
    <cfRule type="cellIs" dxfId="47279" priority="2434" stopIfTrue="1" operator="lessThan">
      <formula>0</formula>
    </cfRule>
    <cfRule type="cellIs" dxfId="47278" priority="2435" stopIfTrue="1" operator="greaterThan">
      <formula>0</formula>
    </cfRule>
  </conditionalFormatting>
  <conditionalFormatting sqref="P55:Q55">
    <cfRule type="cellIs" dxfId="47277" priority="2431" stopIfTrue="1" operator="lessThan">
      <formula>0</formula>
    </cfRule>
    <cfRule type="cellIs" dxfId="47276" priority="2432" stopIfTrue="1" operator="greaterThan">
      <formula>0</formula>
    </cfRule>
  </conditionalFormatting>
  <conditionalFormatting sqref="P55:Q55">
    <cfRule type="cellIs" dxfId="47275" priority="2428" stopIfTrue="1" operator="lessThan">
      <formula>0</formula>
    </cfRule>
    <cfRule type="cellIs" dxfId="47274" priority="2429" stopIfTrue="1" operator="greaterThan">
      <formula>0</formula>
    </cfRule>
  </conditionalFormatting>
  <conditionalFormatting sqref="P55:Q55">
    <cfRule type="cellIs" dxfId="47273" priority="2425" stopIfTrue="1" operator="lessThan">
      <formula>0</formula>
    </cfRule>
    <cfRule type="cellIs" dxfId="47272" priority="2426" stopIfTrue="1" operator="greaterThan">
      <formula>0</formula>
    </cfRule>
  </conditionalFormatting>
  <conditionalFormatting sqref="P55:Q55">
    <cfRule type="cellIs" dxfId="47271" priority="2422" stopIfTrue="1" operator="lessThan">
      <formula>0</formula>
    </cfRule>
    <cfRule type="cellIs" dxfId="47270" priority="2423" stopIfTrue="1" operator="greaterThan">
      <formula>0</formula>
    </cfRule>
  </conditionalFormatting>
  <conditionalFormatting sqref="P55:Q55">
    <cfRule type="cellIs" dxfId="47269" priority="2419" stopIfTrue="1" operator="lessThan">
      <formula>0</formula>
    </cfRule>
    <cfRule type="cellIs" dxfId="47268" priority="2420" stopIfTrue="1" operator="greaterThan">
      <formula>0</formula>
    </cfRule>
  </conditionalFormatting>
  <conditionalFormatting sqref="P55:Q55">
    <cfRule type="cellIs" dxfId="47267" priority="2416" stopIfTrue="1" operator="lessThan">
      <formula>0</formula>
    </cfRule>
    <cfRule type="cellIs" dxfId="47266" priority="2417" stopIfTrue="1" operator="greaterThan">
      <formula>0</formula>
    </cfRule>
  </conditionalFormatting>
  <conditionalFormatting sqref="P55:Q55">
    <cfRule type="cellIs" dxfId="47265" priority="2413" stopIfTrue="1" operator="lessThan">
      <formula>0</formula>
    </cfRule>
    <cfRule type="cellIs" dxfId="47264" priority="2414" stopIfTrue="1" operator="greaterThan">
      <formula>0</formula>
    </cfRule>
  </conditionalFormatting>
  <conditionalFormatting sqref="P55:Q55">
    <cfRule type="cellIs" dxfId="47263" priority="2410" stopIfTrue="1" operator="lessThan">
      <formula>0</formula>
    </cfRule>
    <cfRule type="cellIs" dxfId="47262" priority="2411" stopIfTrue="1" operator="greaterThan">
      <formula>0</formula>
    </cfRule>
  </conditionalFormatting>
  <conditionalFormatting sqref="P55:Q55">
    <cfRule type="cellIs" dxfId="47261" priority="2407" stopIfTrue="1" operator="lessThan">
      <formula>0</formula>
    </cfRule>
    <cfRule type="cellIs" dxfId="47260" priority="2408" stopIfTrue="1" operator="greaterThan">
      <formula>0</formula>
    </cfRule>
  </conditionalFormatting>
  <conditionalFormatting sqref="P55:Q55">
    <cfRule type="cellIs" dxfId="47259" priority="2404" stopIfTrue="1" operator="lessThan">
      <formula>0</formula>
    </cfRule>
    <cfRule type="cellIs" dxfId="47258" priority="2405" stopIfTrue="1" operator="greaterThan">
      <formula>0</formula>
    </cfRule>
  </conditionalFormatting>
  <conditionalFormatting sqref="P55:Q55">
    <cfRule type="cellIs" dxfId="47257" priority="2401" stopIfTrue="1" operator="lessThan">
      <formula>0</formula>
    </cfRule>
    <cfRule type="cellIs" dxfId="47256" priority="2402" stopIfTrue="1" operator="greaterThan">
      <formula>0</formula>
    </cfRule>
  </conditionalFormatting>
  <conditionalFormatting sqref="P55:Q55">
    <cfRule type="cellIs" dxfId="47255" priority="2398" stopIfTrue="1" operator="lessThan">
      <formula>0</formula>
    </cfRule>
    <cfRule type="cellIs" dxfId="47254" priority="2399" stopIfTrue="1" operator="greaterThan">
      <formula>0</formula>
    </cfRule>
  </conditionalFormatting>
  <conditionalFormatting sqref="P55:Q55">
    <cfRule type="cellIs" dxfId="47253" priority="2395" stopIfTrue="1" operator="lessThan">
      <formula>0</formula>
    </cfRule>
    <cfRule type="cellIs" dxfId="47252" priority="2396" stopIfTrue="1" operator="greaterThan">
      <formula>0</formula>
    </cfRule>
  </conditionalFormatting>
  <conditionalFormatting sqref="P55:Q55">
    <cfRule type="cellIs" dxfId="47251" priority="2392" stopIfTrue="1" operator="lessThan">
      <formula>0</formula>
    </cfRule>
    <cfRule type="cellIs" dxfId="47250" priority="2393" stopIfTrue="1" operator="greaterThan">
      <formula>0</formula>
    </cfRule>
  </conditionalFormatting>
  <conditionalFormatting sqref="P55:Q55">
    <cfRule type="cellIs" dxfId="47249" priority="2389" stopIfTrue="1" operator="lessThan">
      <formula>0</formula>
    </cfRule>
    <cfRule type="cellIs" dxfId="47248" priority="2390" stopIfTrue="1" operator="greaterThan">
      <formula>0</formula>
    </cfRule>
  </conditionalFormatting>
  <conditionalFormatting sqref="P55:Q55">
    <cfRule type="cellIs" dxfId="47247" priority="2386" stopIfTrue="1" operator="lessThan">
      <formula>0</formula>
    </cfRule>
    <cfRule type="cellIs" dxfId="47246" priority="2387" stopIfTrue="1" operator="greaterThan">
      <formula>0</formula>
    </cfRule>
  </conditionalFormatting>
  <conditionalFormatting sqref="P55:Q55">
    <cfRule type="cellIs" dxfId="47245" priority="2383" stopIfTrue="1" operator="lessThan">
      <formula>0</formula>
    </cfRule>
    <cfRule type="cellIs" dxfId="47244" priority="2384" stopIfTrue="1" operator="greaterThan">
      <formula>0</formula>
    </cfRule>
  </conditionalFormatting>
  <conditionalFormatting sqref="P55:Q55">
    <cfRule type="cellIs" dxfId="47243" priority="2380" stopIfTrue="1" operator="lessThan">
      <formula>0</formula>
    </cfRule>
    <cfRule type="cellIs" dxfId="47242" priority="2381" stopIfTrue="1" operator="greaterThan">
      <formula>0</formula>
    </cfRule>
  </conditionalFormatting>
  <conditionalFormatting sqref="P55:Q55">
    <cfRule type="cellIs" dxfId="47241" priority="2377" stopIfTrue="1" operator="lessThan">
      <formula>0</formula>
    </cfRule>
    <cfRule type="cellIs" dxfId="47240" priority="2378" stopIfTrue="1" operator="greaterThan">
      <formula>0</formula>
    </cfRule>
  </conditionalFormatting>
  <conditionalFormatting sqref="P55:Q55">
    <cfRule type="cellIs" dxfId="47239" priority="2374" stopIfTrue="1" operator="lessThan">
      <formula>0</formula>
    </cfRule>
    <cfRule type="cellIs" dxfId="47238" priority="2375" stopIfTrue="1" operator="greaterThan">
      <formula>0</formula>
    </cfRule>
  </conditionalFormatting>
  <conditionalFormatting sqref="P55:Q55">
    <cfRule type="cellIs" dxfId="47237" priority="2371" stopIfTrue="1" operator="lessThan">
      <formula>0</formula>
    </cfRule>
    <cfRule type="cellIs" dxfId="47236" priority="2372" stopIfTrue="1" operator="greaterThan">
      <formula>0</formula>
    </cfRule>
  </conditionalFormatting>
  <conditionalFormatting sqref="P55:Q55">
    <cfRule type="cellIs" dxfId="47235" priority="2368" stopIfTrue="1" operator="lessThan">
      <formula>0</formula>
    </cfRule>
    <cfRule type="cellIs" dxfId="47234" priority="2369" stopIfTrue="1" operator="greaterThan">
      <formula>0</formula>
    </cfRule>
  </conditionalFormatting>
  <conditionalFormatting sqref="P55:Q55">
    <cfRule type="cellIs" dxfId="47233" priority="2365" stopIfTrue="1" operator="lessThan">
      <formula>0</formula>
    </cfRule>
    <cfRule type="cellIs" dxfId="47232" priority="2366" stopIfTrue="1" operator="greaterThan">
      <formula>0</formula>
    </cfRule>
  </conditionalFormatting>
  <conditionalFormatting sqref="P55:Q55">
    <cfRule type="cellIs" dxfId="47231" priority="2362" stopIfTrue="1" operator="lessThan">
      <formula>0</formula>
    </cfRule>
    <cfRule type="cellIs" dxfId="47230" priority="2363" stopIfTrue="1" operator="greaterThan">
      <formula>0</formula>
    </cfRule>
  </conditionalFormatting>
  <conditionalFormatting sqref="P55:Q55">
    <cfRule type="cellIs" dxfId="47229" priority="2359" stopIfTrue="1" operator="lessThan">
      <formula>0</formula>
    </cfRule>
    <cfRule type="cellIs" dxfId="47228" priority="2360" stopIfTrue="1" operator="greaterThan">
      <formula>0</formula>
    </cfRule>
  </conditionalFormatting>
  <conditionalFormatting sqref="P57:Q57">
    <cfRule type="cellIs" dxfId="47227" priority="2356" stopIfTrue="1" operator="lessThan">
      <formula>0</formula>
    </cfRule>
    <cfRule type="cellIs" dxfId="47226" priority="2357" stopIfTrue="1" operator="greaterThan">
      <formula>0</formula>
    </cfRule>
  </conditionalFormatting>
  <conditionalFormatting sqref="P57:Q57">
    <cfRule type="cellIs" dxfId="47225" priority="2353" stopIfTrue="1" operator="lessThan">
      <formula>0</formula>
    </cfRule>
    <cfRule type="cellIs" dxfId="47224" priority="2354" stopIfTrue="1" operator="greaterThan">
      <formula>0</formula>
    </cfRule>
  </conditionalFormatting>
  <conditionalFormatting sqref="P57:Q57">
    <cfRule type="cellIs" dxfId="47223" priority="2350" stopIfTrue="1" operator="lessThan">
      <formula>0</formula>
    </cfRule>
    <cfRule type="cellIs" dxfId="47222" priority="2351" stopIfTrue="1" operator="greaterThan">
      <formula>0</formula>
    </cfRule>
  </conditionalFormatting>
  <conditionalFormatting sqref="P57:Q57">
    <cfRule type="cellIs" dxfId="47221" priority="2347" stopIfTrue="1" operator="lessThan">
      <formula>0</formula>
    </cfRule>
    <cfRule type="cellIs" dxfId="47220" priority="2348" stopIfTrue="1" operator="greaterThan">
      <formula>0</formula>
    </cfRule>
  </conditionalFormatting>
  <conditionalFormatting sqref="P57:Q57">
    <cfRule type="cellIs" dxfId="47219" priority="2344" stopIfTrue="1" operator="lessThan">
      <formula>0</formula>
    </cfRule>
    <cfRule type="cellIs" dxfId="47218" priority="2345" stopIfTrue="1" operator="greaterThan">
      <formula>0</formula>
    </cfRule>
  </conditionalFormatting>
  <conditionalFormatting sqref="P57:Q57">
    <cfRule type="cellIs" dxfId="47217" priority="2341" stopIfTrue="1" operator="lessThan">
      <formula>0</formula>
    </cfRule>
    <cfRule type="cellIs" dxfId="47216" priority="2342" stopIfTrue="1" operator="greaterThan">
      <formula>0</formula>
    </cfRule>
  </conditionalFormatting>
  <conditionalFormatting sqref="P57:Q57">
    <cfRule type="cellIs" dxfId="47215" priority="2338" stopIfTrue="1" operator="lessThan">
      <formula>0</formula>
    </cfRule>
    <cfRule type="cellIs" dxfId="47214" priority="2339" stopIfTrue="1" operator="greaterThan">
      <formula>0</formula>
    </cfRule>
  </conditionalFormatting>
  <conditionalFormatting sqref="P57:Q57">
    <cfRule type="cellIs" dxfId="47213" priority="2335" stopIfTrue="1" operator="lessThan">
      <formula>0</formula>
    </cfRule>
    <cfRule type="cellIs" dxfId="47212" priority="2336" stopIfTrue="1" operator="greaterThan">
      <formula>0</formula>
    </cfRule>
  </conditionalFormatting>
  <conditionalFormatting sqref="P57:Q57">
    <cfRule type="cellIs" dxfId="47211" priority="2332" stopIfTrue="1" operator="lessThan">
      <formula>0</formula>
    </cfRule>
    <cfRule type="cellIs" dxfId="47210" priority="2333" stopIfTrue="1" operator="greaterThan">
      <formula>0</formula>
    </cfRule>
  </conditionalFormatting>
  <conditionalFormatting sqref="P57:Q57">
    <cfRule type="cellIs" dxfId="47209" priority="2329" stopIfTrue="1" operator="lessThan">
      <formula>0</formula>
    </cfRule>
    <cfRule type="cellIs" dxfId="47208" priority="2330" stopIfTrue="1" operator="greaterThan">
      <formula>0</formula>
    </cfRule>
  </conditionalFormatting>
  <conditionalFormatting sqref="P57:Q57">
    <cfRule type="cellIs" dxfId="47207" priority="2326" stopIfTrue="1" operator="lessThan">
      <formula>0</formula>
    </cfRule>
    <cfRule type="cellIs" dxfId="47206" priority="2327" stopIfTrue="1" operator="greaterThan">
      <formula>0</formula>
    </cfRule>
  </conditionalFormatting>
  <conditionalFormatting sqref="P57:Q57">
    <cfRule type="cellIs" dxfId="47205" priority="2323" stopIfTrue="1" operator="lessThan">
      <formula>0</formula>
    </cfRule>
    <cfRule type="cellIs" dxfId="47204" priority="2324" stopIfTrue="1" operator="greaterThan">
      <formula>0</formula>
    </cfRule>
  </conditionalFormatting>
  <conditionalFormatting sqref="P57:Q57">
    <cfRule type="cellIs" dxfId="47203" priority="2320" stopIfTrue="1" operator="lessThan">
      <formula>0</formula>
    </cfRule>
    <cfRule type="cellIs" dxfId="47202" priority="2321" stopIfTrue="1" operator="greaterThan">
      <formula>0</formula>
    </cfRule>
  </conditionalFormatting>
  <conditionalFormatting sqref="P57:Q57">
    <cfRule type="cellIs" dxfId="47201" priority="2317" stopIfTrue="1" operator="lessThan">
      <formula>0</formula>
    </cfRule>
    <cfRule type="cellIs" dxfId="47200" priority="2318" stopIfTrue="1" operator="greaterThan">
      <formula>0</formula>
    </cfRule>
  </conditionalFormatting>
  <conditionalFormatting sqref="P57:Q57">
    <cfRule type="cellIs" dxfId="47199" priority="2314" stopIfTrue="1" operator="lessThan">
      <formula>0</formula>
    </cfRule>
    <cfRule type="cellIs" dxfId="47198" priority="2315" stopIfTrue="1" operator="greaterThan">
      <formula>0</formula>
    </cfRule>
  </conditionalFormatting>
  <conditionalFormatting sqref="P57:Q57">
    <cfRule type="cellIs" dxfId="47197" priority="2311" stopIfTrue="1" operator="lessThan">
      <formula>0</formula>
    </cfRule>
    <cfRule type="cellIs" dxfId="47196" priority="2312" stopIfTrue="1" operator="greaterThan">
      <formula>0</formula>
    </cfRule>
  </conditionalFormatting>
  <conditionalFormatting sqref="P57:Q57">
    <cfRule type="cellIs" dxfId="47195" priority="2308" stopIfTrue="1" operator="lessThan">
      <formula>0</formula>
    </cfRule>
    <cfRule type="cellIs" dxfId="47194" priority="2309" stopIfTrue="1" operator="greaterThan">
      <formula>0</formula>
    </cfRule>
  </conditionalFormatting>
  <conditionalFormatting sqref="P57:Q57">
    <cfRule type="cellIs" dxfId="47193" priority="2305" stopIfTrue="1" operator="lessThan">
      <formula>0</formula>
    </cfRule>
    <cfRule type="cellIs" dxfId="47192" priority="2306" stopIfTrue="1" operator="greaterThan">
      <formula>0</formula>
    </cfRule>
  </conditionalFormatting>
  <conditionalFormatting sqref="P57:Q57">
    <cfRule type="cellIs" dxfId="47191" priority="2302" stopIfTrue="1" operator="lessThan">
      <formula>0</formula>
    </cfRule>
    <cfRule type="cellIs" dxfId="47190" priority="2303" stopIfTrue="1" operator="greaterThan">
      <formula>0</formula>
    </cfRule>
  </conditionalFormatting>
  <conditionalFormatting sqref="P57:Q57">
    <cfRule type="cellIs" dxfId="47189" priority="2299" stopIfTrue="1" operator="lessThan">
      <formula>0</formula>
    </cfRule>
    <cfRule type="cellIs" dxfId="47188" priority="2300" stopIfTrue="1" operator="greaterThan">
      <formula>0</formula>
    </cfRule>
  </conditionalFormatting>
  <conditionalFormatting sqref="P57:Q57">
    <cfRule type="cellIs" dxfId="47187" priority="2296" stopIfTrue="1" operator="lessThan">
      <formula>0</formula>
    </cfRule>
    <cfRule type="cellIs" dxfId="47186" priority="2297" stopIfTrue="1" operator="greaterThan">
      <formula>0</formula>
    </cfRule>
  </conditionalFormatting>
  <conditionalFormatting sqref="P57:Q57">
    <cfRule type="cellIs" dxfId="47185" priority="2293" stopIfTrue="1" operator="lessThan">
      <formula>0</formula>
    </cfRule>
    <cfRule type="cellIs" dxfId="47184" priority="2294" stopIfTrue="1" operator="greaterThan">
      <formula>0</formula>
    </cfRule>
  </conditionalFormatting>
  <conditionalFormatting sqref="P57:Q57">
    <cfRule type="cellIs" dxfId="47183" priority="2290" stopIfTrue="1" operator="lessThan">
      <formula>0</formula>
    </cfRule>
    <cfRule type="cellIs" dxfId="47182" priority="2291" stopIfTrue="1" operator="greaterThan">
      <formula>0</formula>
    </cfRule>
  </conditionalFormatting>
  <conditionalFormatting sqref="P57:Q57">
    <cfRule type="cellIs" dxfId="47181" priority="2287" stopIfTrue="1" operator="lessThan">
      <formula>0</formula>
    </cfRule>
    <cfRule type="cellIs" dxfId="47180" priority="2288" stopIfTrue="1" operator="greaterThan">
      <formula>0</formula>
    </cfRule>
  </conditionalFormatting>
  <conditionalFormatting sqref="P57:Q57">
    <cfRule type="cellIs" dxfId="47179" priority="2284" stopIfTrue="1" operator="lessThan">
      <formula>0</formula>
    </cfRule>
    <cfRule type="cellIs" dxfId="47178" priority="2285" stopIfTrue="1" operator="greaterThan">
      <formula>0</formula>
    </cfRule>
  </conditionalFormatting>
  <conditionalFormatting sqref="P57:Q57">
    <cfRule type="cellIs" dxfId="47177" priority="2281" stopIfTrue="1" operator="lessThan">
      <formula>0</formula>
    </cfRule>
    <cfRule type="cellIs" dxfId="47176" priority="2282" stopIfTrue="1" operator="greaterThan">
      <formula>0</formula>
    </cfRule>
  </conditionalFormatting>
  <conditionalFormatting sqref="P57:Q57">
    <cfRule type="cellIs" dxfId="47175" priority="2278" stopIfTrue="1" operator="lessThan">
      <formula>0</formula>
    </cfRule>
    <cfRule type="cellIs" dxfId="47174" priority="2279" stopIfTrue="1" operator="greaterThan">
      <formula>0</formula>
    </cfRule>
  </conditionalFormatting>
  <conditionalFormatting sqref="P57:Q57">
    <cfRule type="cellIs" dxfId="47173" priority="2275" stopIfTrue="1" operator="lessThan">
      <formula>0</formula>
    </cfRule>
    <cfRule type="cellIs" dxfId="47172" priority="2276" stopIfTrue="1" operator="greaterThan">
      <formula>0</formula>
    </cfRule>
  </conditionalFormatting>
  <conditionalFormatting sqref="P57:Q57">
    <cfRule type="cellIs" dxfId="47171" priority="2272" stopIfTrue="1" operator="lessThan">
      <formula>0</formula>
    </cfRule>
    <cfRule type="cellIs" dxfId="47170" priority="2273" stopIfTrue="1" operator="greaterThan">
      <formula>0</formula>
    </cfRule>
  </conditionalFormatting>
  <conditionalFormatting sqref="P57:Q57">
    <cfRule type="cellIs" dxfId="47169" priority="2269" stopIfTrue="1" operator="lessThan">
      <formula>0</formula>
    </cfRule>
    <cfRule type="cellIs" dxfId="47168" priority="2270" stopIfTrue="1" operator="greaterThan">
      <formula>0</formula>
    </cfRule>
  </conditionalFormatting>
  <conditionalFormatting sqref="P57:Q57">
    <cfRule type="cellIs" dxfId="47167" priority="2266" stopIfTrue="1" operator="lessThan">
      <formula>0</formula>
    </cfRule>
    <cfRule type="cellIs" dxfId="47166" priority="2267" stopIfTrue="1" operator="greaterThan">
      <formula>0</formula>
    </cfRule>
  </conditionalFormatting>
  <conditionalFormatting sqref="P57:Q57">
    <cfRule type="cellIs" dxfId="47165" priority="2263" stopIfTrue="1" operator="lessThan">
      <formula>0</formula>
    </cfRule>
    <cfRule type="cellIs" dxfId="47164" priority="2264" stopIfTrue="1" operator="greaterThan">
      <formula>0</formula>
    </cfRule>
  </conditionalFormatting>
  <conditionalFormatting sqref="P57:Q57">
    <cfRule type="cellIs" dxfId="47163" priority="2260" stopIfTrue="1" operator="lessThan">
      <formula>0</formula>
    </cfRule>
    <cfRule type="cellIs" dxfId="47162" priority="2261" stopIfTrue="1" operator="greaterThan">
      <formula>0</formula>
    </cfRule>
  </conditionalFormatting>
  <conditionalFormatting sqref="P57:Q57">
    <cfRule type="cellIs" dxfId="47161" priority="2257" stopIfTrue="1" operator="lessThan">
      <formula>0</formula>
    </cfRule>
    <cfRule type="cellIs" dxfId="47160" priority="2258" stopIfTrue="1" operator="greaterThan">
      <formula>0</formula>
    </cfRule>
  </conditionalFormatting>
  <conditionalFormatting sqref="P57:Q57">
    <cfRule type="cellIs" dxfId="47159" priority="2254" stopIfTrue="1" operator="lessThan">
      <formula>0</formula>
    </cfRule>
    <cfRule type="cellIs" dxfId="47158" priority="2255" stopIfTrue="1" operator="greaterThan">
      <formula>0</formula>
    </cfRule>
  </conditionalFormatting>
  <conditionalFormatting sqref="P57:Q57">
    <cfRule type="cellIs" dxfId="47157" priority="2251" stopIfTrue="1" operator="lessThan">
      <formula>0</formula>
    </cfRule>
    <cfRule type="cellIs" dxfId="47156" priority="2252" stopIfTrue="1" operator="greaterThan">
      <formula>0</formula>
    </cfRule>
  </conditionalFormatting>
  <conditionalFormatting sqref="P57:Q57">
    <cfRule type="cellIs" dxfId="47155" priority="2248" stopIfTrue="1" operator="lessThan">
      <formula>0</formula>
    </cfRule>
    <cfRule type="cellIs" dxfId="47154" priority="2249" stopIfTrue="1" operator="greaterThan">
      <formula>0</formula>
    </cfRule>
  </conditionalFormatting>
  <conditionalFormatting sqref="P57:Q57">
    <cfRule type="cellIs" dxfId="47153" priority="2245" stopIfTrue="1" operator="lessThan">
      <formula>0</formula>
    </cfRule>
    <cfRule type="cellIs" dxfId="47152" priority="2246" stopIfTrue="1" operator="greaterThan">
      <formula>0</formula>
    </cfRule>
  </conditionalFormatting>
  <conditionalFormatting sqref="P57:Q57">
    <cfRule type="cellIs" dxfId="47151" priority="2242" stopIfTrue="1" operator="lessThan">
      <formula>0</formula>
    </cfRule>
    <cfRule type="cellIs" dxfId="47150" priority="2243" stopIfTrue="1" operator="greaterThan">
      <formula>0</formula>
    </cfRule>
  </conditionalFormatting>
  <conditionalFormatting sqref="P57:Q57">
    <cfRule type="cellIs" dxfId="47149" priority="2239" stopIfTrue="1" operator="lessThan">
      <formula>0</formula>
    </cfRule>
    <cfRule type="cellIs" dxfId="47148" priority="2240" stopIfTrue="1" operator="greaterThan">
      <formula>0</formula>
    </cfRule>
  </conditionalFormatting>
  <conditionalFormatting sqref="P57:Q57">
    <cfRule type="cellIs" dxfId="47147" priority="2236" stopIfTrue="1" operator="lessThan">
      <formula>0</formula>
    </cfRule>
    <cfRule type="cellIs" dxfId="47146" priority="2237" stopIfTrue="1" operator="greaterThan">
      <formula>0</formula>
    </cfRule>
  </conditionalFormatting>
  <conditionalFormatting sqref="P57:Q57">
    <cfRule type="cellIs" dxfId="47145" priority="2233" stopIfTrue="1" operator="lessThan">
      <formula>0</formula>
    </cfRule>
    <cfRule type="cellIs" dxfId="47144" priority="2234" stopIfTrue="1" operator="greaterThan">
      <formula>0</formula>
    </cfRule>
  </conditionalFormatting>
  <conditionalFormatting sqref="P59:Q59">
    <cfRule type="cellIs" dxfId="47143" priority="2230" stopIfTrue="1" operator="lessThan">
      <formula>0</formula>
    </cfRule>
    <cfRule type="cellIs" dxfId="47142" priority="2231" stopIfTrue="1" operator="greaterThan">
      <formula>0</formula>
    </cfRule>
  </conditionalFormatting>
  <conditionalFormatting sqref="P59:Q59">
    <cfRule type="cellIs" dxfId="47141" priority="2227" stopIfTrue="1" operator="lessThan">
      <formula>0</formula>
    </cfRule>
    <cfRule type="cellIs" dxfId="47140" priority="2228" stopIfTrue="1" operator="greaterThan">
      <formula>0</formula>
    </cfRule>
  </conditionalFormatting>
  <conditionalFormatting sqref="P59:Q59">
    <cfRule type="cellIs" dxfId="47139" priority="2224" stopIfTrue="1" operator="lessThan">
      <formula>0</formula>
    </cfRule>
    <cfRule type="cellIs" dxfId="47138" priority="2225" stopIfTrue="1" operator="greaterThan">
      <formula>0</formula>
    </cfRule>
  </conditionalFormatting>
  <conditionalFormatting sqref="P59:Q59">
    <cfRule type="cellIs" dxfId="47137" priority="2221" stopIfTrue="1" operator="lessThan">
      <formula>0</formula>
    </cfRule>
    <cfRule type="cellIs" dxfId="47136" priority="2222" stopIfTrue="1" operator="greaterThan">
      <formula>0</formula>
    </cfRule>
  </conditionalFormatting>
  <conditionalFormatting sqref="P59:Q59">
    <cfRule type="cellIs" dxfId="47135" priority="2218" stopIfTrue="1" operator="lessThan">
      <formula>0</formula>
    </cfRule>
    <cfRule type="cellIs" dxfId="47134" priority="2219" stopIfTrue="1" operator="greaterThan">
      <formula>0</formula>
    </cfRule>
  </conditionalFormatting>
  <conditionalFormatting sqref="P59:Q59">
    <cfRule type="cellIs" dxfId="47133" priority="2215" stopIfTrue="1" operator="lessThan">
      <formula>0</formula>
    </cfRule>
    <cfRule type="cellIs" dxfId="47132" priority="2216" stopIfTrue="1" operator="greaterThan">
      <formula>0</formula>
    </cfRule>
  </conditionalFormatting>
  <conditionalFormatting sqref="P59:Q59">
    <cfRule type="cellIs" dxfId="47131" priority="2212" stopIfTrue="1" operator="lessThan">
      <formula>0</formula>
    </cfRule>
    <cfRule type="cellIs" dxfId="47130" priority="2213" stopIfTrue="1" operator="greaterThan">
      <formula>0</formula>
    </cfRule>
  </conditionalFormatting>
  <conditionalFormatting sqref="P59:Q59">
    <cfRule type="cellIs" dxfId="47129" priority="2209" stopIfTrue="1" operator="lessThan">
      <formula>0</formula>
    </cfRule>
    <cfRule type="cellIs" dxfId="47128" priority="2210" stopIfTrue="1" operator="greaterThan">
      <formula>0</formula>
    </cfRule>
  </conditionalFormatting>
  <conditionalFormatting sqref="P59:Q59">
    <cfRule type="cellIs" dxfId="47127" priority="2206" stopIfTrue="1" operator="lessThan">
      <formula>0</formula>
    </cfRule>
    <cfRule type="cellIs" dxfId="47126" priority="2207" stopIfTrue="1" operator="greaterThan">
      <formula>0</formula>
    </cfRule>
  </conditionalFormatting>
  <conditionalFormatting sqref="P59:Q59">
    <cfRule type="cellIs" dxfId="47125" priority="2203" stopIfTrue="1" operator="lessThan">
      <formula>0</formula>
    </cfRule>
    <cfRule type="cellIs" dxfId="47124" priority="2204" stopIfTrue="1" operator="greaterThan">
      <formula>0</formula>
    </cfRule>
  </conditionalFormatting>
  <conditionalFormatting sqref="P59:Q59">
    <cfRule type="cellIs" dxfId="47123" priority="2200" stopIfTrue="1" operator="lessThan">
      <formula>0</formula>
    </cfRule>
    <cfRule type="cellIs" dxfId="47122" priority="2201" stopIfTrue="1" operator="greaterThan">
      <formula>0</formula>
    </cfRule>
  </conditionalFormatting>
  <conditionalFormatting sqref="P59:Q59">
    <cfRule type="cellIs" dxfId="47121" priority="2197" stopIfTrue="1" operator="lessThan">
      <formula>0</formula>
    </cfRule>
    <cfRule type="cellIs" dxfId="47120" priority="2198" stopIfTrue="1" operator="greaterThan">
      <formula>0</formula>
    </cfRule>
  </conditionalFormatting>
  <conditionalFormatting sqref="P59:Q59">
    <cfRule type="cellIs" dxfId="47119" priority="2194" stopIfTrue="1" operator="lessThan">
      <formula>0</formula>
    </cfRule>
    <cfRule type="cellIs" dxfId="47118" priority="2195" stopIfTrue="1" operator="greaterThan">
      <formula>0</formula>
    </cfRule>
  </conditionalFormatting>
  <conditionalFormatting sqref="P59:Q59">
    <cfRule type="cellIs" dxfId="47117" priority="2191" stopIfTrue="1" operator="lessThan">
      <formula>0</formula>
    </cfRule>
    <cfRule type="cellIs" dxfId="47116" priority="2192" stopIfTrue="1" operator="greaterThan">
      <formula>0</formula>
    </cfRule>
  </conditionalFormatting>
  <conditionalFormatting sqref="P59:Q59">
    <cfRule type="cellIs" dxfId="47115" priority="2188" stopIfTrue="1" operator="lessThan">
      <formula>0</formula>
    </cfRule>
    <cfRule type="cellIs" dxfId="47114" priority="2189" stopIfTrue="1" operator="greaterThan">
      <formula>0</formula>
    </cfRule>
  </conditionalFormatting>
  <conditionalFormatting sqref="P59:Q59">
    <cfRule type="cellIs" dxfId="47113" priority="2185" stopIfTrue="1" operator="lessThan">
      <formula>0</formula>
    </cfRule>
    <cfRule type="cellIs" dxfId="47112" priority="2186" stopIfTrue="1" operator="greaterThan">
      <formula>0</formula>
    </cfRule>
  </conditionalFormatting>
  <conditionalFormatting sqref="P59:Q59">
    <cfRule type="cellIs" dxfId="47111" priority="2182" stopIfTrue="1" operator="lessThan">
      <formula>0</formula>
    </cfRule>
    <cfRule type="cellIs" dxfId="47110" priority="2183" stopIfTrue="1" operator="greaterThan">
      <formula>0</formula>
    </cfRule>
  </conditionalFormatting>
  <conditionalFormatting sqref="P59:Q59">
    <cfRule type="cellIs" dxfId="47109" priority="2179" stopIfTrue="1" operator="lessThan">
      <formula>0</formula>
    </cfRule>
    <cfRule type="cellIs" dxfId="47108" priority="2180" stopIfTrue="1" operator="greaterThan">
      <formula>0</formula>
    </cfRule>
  </conditionalFormatting>
  <conditionalFormatting sqref="P59:Q59">
    <cfRule type="cellIs" dxfId="47107" priority="2176" stopIfTrue="1" operator="lessThan">
      <formula>0</formula>
    </cfRule>
    <cfRule type="cellIs" dxfId="47106" priority="2177" stopIfTrue="1" operator="greaterThan">
      <formula>0</formula>
    </cfRule>
  </conditionalFormatting>
  <conditionalFormatting sqref="P59:Q59">
    <cfRule type="cellIs" dxfId="47105" priority="2173" stopIfTrue="1" operator="lessThan">
      <formula>0</formula>
    </cfRule>
    <cfRule type="cellIs" dxfId="47104" priority="2174" stopIfTrue="1" operator="greaterThan">
      <formula>0</formula>
    </cfRule>
  </conditionalFormatting>
  <conditionalFormatting sqref="P59:Q59">
    <cfRule type="cellIs" dxfId="47103" priority="2170" stopIfTrue="1" operator="lessThan">
      <formula>0</formula>
    </cfRule>
    <cfRule type="cellIs" dxfId="47102" priority="2171" stopIfTrue="1" operator="greaterThan">
      <formula>0</formula>
    </cfRule>
  </conditionalFormatting>
  <conditionalFormatting sqref="P59:Q59">
    <cfRule type="cellIs" dxfId="47101" priority="2167" stopIfTrue="1" operator="lessThan">
      <formula>0</formula>
    </cfRule>
    <cfRule type="cellIs" dxfId="47100" priority="2168" stopIfTrue="1" operator="greaterThan">
      <formula>0</formula>
    </cfRule>
  </conditionalFormatting>
  <conditionalFormatting sqref="P59:Q59">
    <cfRule type="cellIs" dxfId="47099" priority="2164" stopIfTrue="1" operator="lessThan">
      <formula>0</formula>
    </cfRule>
    <cfRule type="cellIs" dxfId="47098" priority="2165" stopIfTrue="1" operator="greaterThan">
      <formula>0</formula>
    </cfRule>
  </conditionalFormatting>
  <conditionalFormatting sqref="P59:Q59">
    <cfRule type="cellIs" dxfId="47097" priority="2161" stopIfTrue="1" operator="lessThan">
      <formula>0</formula>
    </cfRule>
    <cfRule type="cellIs" dxfId="47096" priority="2162" stopIfTrue="1" operator="greaterThan">
      <formula>0</formula>
    </cfRule>
  </conditionalFormatting>
  <conditionalFormatting sqref="P59:Q59">
    <cfRule type="cellIs" dxfId="47095" priority="2158" stopIfTrue="1" operator="lessThan">
      <formula>0</formula>
    </cfRule>
    <cfRule type="cellIs" dxfId="47094" priority="2159" stopIfTrue="1" operator="greaterThan">
      <formula>0</formula>
    </cfRule>
  </conditionalFormatting>
  <conditionalFormatting sqref="P59:Q59">
    <cfRule type="cellIs" dxfId="47093" priority="2155" stopIfTrue="1" operator="lessThan">
      <formula>0</formula>
    </cfRule>
    <cfRule type="cellIs" dxfId="47092" priority="2156" stopIfTrue="1" operator="greaterThan">
      <formula>0</formula>
    </cfRule>
  </conditionalFormatting>
  <conditionalFormatting sqref="P59:Q59">
    <cfRule type="cellIs" dxfId="47091" priority="2152" stopIfTrue="1" operator="lessThan">
      <formula>0</formula>
    </cfRule>
    <cfRule type="cellIs" dxfId="47090" priority="2153" stopIfTrue="1" operator="greaterThan">
      <formula>0</formula>
    </cfRule>
  </conditionalFormatting>
  <conditionalFormatting sqref="P59:Q59">
    <cfRule type="cellIs" dxfId="47089" priority="2149" stopIfTrue="1" operator="lessThan">
      <formula>0</formula>
    </cfRule>
    <cfRule type="cellIs" dxfId="47088" priority="2150" stopIfTrue="1" operator="greaterThan">
      <formula>0</formula>
    </cfRule>
  </conditionalFormatting>
  <conditionalFormatting sqref="P59:Q59">
    <cfRule type="cellIs" dxfId="47087" priority="2146" stopIfTrue="1" operator="lessThan">
      <formula>0</formula>
    </cfRule>
    <cfRule type="cellIs" dxfId="47086" priority="2147" stopIfTrue="1" operator="greaterThan">
      <formula>0</formula>
    </cfRule>
  </conditionalFormatting>
  <conditionalFormatting sqref="P59:Q59">
    <cfRule type="cellIs" dxfId="47085" priority="2143" stopIfTrue="1" operator="lessThan">
      <formula>0</formula>
    </cfRule>
    <cfRule type="cellIs" dxfId="47084" priority="2144" stopIfTrue="1" operator="greaterThan">
      <formula>0</formula>
    </cfRule>
  </conditionalFormatting>
  <conditionalFormatting sqref="P59:Q59">
    <cfRule type="cellIs" dxfId="47083" priority="2140" stopIfTrue="1" operator="lessThan">
      <formula>0</formula>
    </cfRule>
    <cfRule type="cellIs" dxfId="47082" priority="2141" stopIfTrue="1" operator="greaterThan">
      <formula>0</formula>
    </cfRule>
  </conditionalFormatting>
  <conditionalFormatting sqref="P59:Q59">
    <cfRule type="cellIs" dxfId="47081" priority="2137" stopIfTrue="1" operator="lessThan">
      <formula>0</formula>
    </cfRule>
    <cfRule type="cellIs" dxfId="47080" priority="2138" stopIfTrue="1" operator="greaterThan">
      <formula>0</formula>
    </cfRule>
  </conditionalFormatting>
  <conditionalFormatting sqref="P59:Q59">
    <cfRule type="cellIs" dxfId="47079" priority="2134" stopIfTrue="1" operator="lessThan">
      <formula>0</formula>
    </cfRule>
    <cfRule type="cellIs" dxfId="47078" priority="2135" stopIfTrue="1" operator="greaterThan">
      <formula>0</formula>
    </cfRule>
  </conditionalFormatting>
  <conditionalFormatting sqref="P59:Q59">
    <cfRule type="cellIs" dxfId="47077" priority="2131" stopIfTrue="1" operator="lessThan">
      <formula>0</formula>
    </cfRule>
    <cfRule type="cellIs" dxfId="47076" priority="2132" stopIfTrue="1" operator="greaterThan">
      <formula>0</formula>
    </cfRule>
  </conditionalFormatting>
  <conditionalFormatting sqref="P59:Q59">
    <cfRule type="cellIs" dxfId="47075" priority="2128" stopIfTrue="1" operator="lessThan">
      <formula>0</formula>
    </cfRule>
    <cfRule type="cellIs" dxfId="47074" priority="2129" stopIfTrue="1" operator="greaterThan">
      <formula>0</formula>
    </cfRule>
  </conditionalFormatting>
  <conditionalFormatting sqref="P59:Q59">
    <cfRule type="cellIs" dxfId="47073" priority="2125" stopIfTrue="1" operator="lessThan">
      <formula>0</formula>
    </cfRule>
    <cfRule type="cellIs" dxfId="47072" priority="2126" stopIfTrue="1" operator="greaterThan">
      <formula>0</formula>
    </cfRule>
  </conditionalFormatting>
  <conditionalFormatting sqref="P59:Q59">
    <cfRule type="cellIs" dxfId="47071" priority="2122" stopIfTrue="1" operator="lessThan">
      <formula>0</formula>
    </cfRule>
    <cfRule type="cellIs" dxfId="47070" priority="2123" stopIfTrue="1" operator="greaterThan">
      <formula>0</formula>
    </cfRule>
  </conditionalFormatting>
  <conditionalFormatting sqref="P59:Q59">
    <cfRule type="cellIs" dxfId="47069" priority="2119" stopIfTrue="1" operator="lessThan">
      <formula>0</formula>
    </cfRule>
    <cfRule type="cellIs" dxfId="47068" priority="2120" stopIfTrue="1" operator="greaterThan">
      <formula>0</formula>
    </cfRule>
  </conditionalFormatting>
  <conditionalFormatting sqref="P59:Q59">
    <cfRule type="cellIs" dxfId="47067" priority="2116" stopIfTrue="1" operator="lessThan">
      <formula>0</formula>
    </cfRule>
    <cfRule type="cellIs" dxfId="47066" priority="2117" stopIfTrue="1" operator="greaterThan">
      <formula>0</formula>
    </cfRule>
  </conditionalFormatting>
  <conditionalFormatting sqref="P59:Q59">
    <cfRule type="cellIs" dxfId="47065" priority="2113" stopIfTrue="1" operator="lessThan">
      <formula>0</formula>
    </cfRule>
    <cfRule type="cellIs" dxfId="47064" priority="2114" stopIfTrue="1" operator="greaterThan">
      <formula>0</formula>
    </cfRule>
  </conditionalFormatting>
  <conditionalFormatting sqref="P59:Q59">
    <cfRule type="cellIs" dxfId="47063" priority="2110" stopIfTrue="1" operator="lessThan">
      <formula>0</formula>
    </cfRule>
    <cfRule type="cellIs" dxfId="47062" priority="2111" stopIfTrue="1" operator="greaterThan">
      <formula>0</formula>
    </cfRule>
  </conditionalFormatting>
  <conditionalFormatting sqref="P59:Q59">
    <cfRule type="cellIs" dxfId="47061" priority="2107" stopIfTrue="1" operator="lessThan">
      <formula>0</formula>
    </cfRule>
    <cfRule type="cellIs" dxfId="47060" priority="2108" stopIfTrue="1" operator="greaterThan">
      <formula>0</formula>
    </cfRule>
  </conditionalFormatting>
  <conditionalFormatting sqref="P61:Q61">
    <cfRule type="cellIs" dxfId="47059" priority="2104" stopIfTrue="1" operator="lessThan">
      <formula>0</formula>
    </cfRule>
    <cfRule type="cellIs" dxfId="47058" priority="2105" stopIfTrue="1" operator="greaterThan">
      <formula>0</formula>
    </cfRule>
  </conditionalFormatting>
  <conditionalFormatting sqref="P61:Q61">
    <cfRule type="cellIs" dxfId="47057" priority="2101" stopIfTrue="1" operator="lessThan">
      <formula>0</formula>
    </cfRule>
    <cfRule type="cellIs" dxfId="47056" priority="2102" stopIfTrue="1" operator="greaterThan">
      <formula>0</formula>
    </cfRule>
  </conditionalFormatting>
  <conditionalFormatting sqref="P61:Q61">
    <cfRule type="cellIs" dxfId="47055" priority="2098" stopIfTrue="1" operator="lessThan">
      <formula>0</formula>
    </cfRule>
    <cfRule type="cellIs" dxfId="47054" priority="2099" stopIfTrue="1" operator="greaterThan">
      <formula>0</formula>
    </cfRule>
  </conditionalFormatting>
  <conditionalFormatting sqref="P61:Q61">
    <cfRule type="cellIs" dxfId="47053" priority="2095" stopIfTrue="1" operator="lessThan">
      <formula>0</formula>
    </cfRule>
    <cfRule type="cellIs" dxfId="47052" priority="2096" stopIfTrue="1" operator="greaterThan">
      <formula>0</formula>
    </cfRule>
  </conditionalFormatting>
  <conditionalFormatting sqref="P61:Q61">
    <cfRule type="cellIs" dxfId="47051" priority="2092" stopIfTrue="1" operator="lessThan">
      <formula>0</formula>
    </cfRule>
    <cfRule type="cellIs" dxfId="47050" priority="2093" stopIfTrue="1" operator="greaterThan">
      <formula>0</formula>
    </cfRule>
  </conditionalFormatting>
  <conditionalFormatting sqref="P61:Q61">
    <cfRule type="cellIs" dxfId="47049" priority="2089" stopIfTrue="1" operator="lessThan">
      <formula>0</formula>
    </cfRule>
    <cfRule type="cellIs" dxfId="47048" priority="2090" stopIfTrue="1" operator="greaterThan">
      <formula>0</formula>
    </cfRule>
  </conditionalFormatting>
  <conditionalFormatting sqref="P61:Q61">
    <cfRule type="cellIs" dxfId="47047" priority="2086" stopIfTrue="1" operator="lessThan">
      <formula>0</formula>
    </cfRule>
    <cfRule type="cellIs" dxfId="47046" priority="2087" stopIfTrue="1" operator="greaterThan">
      <formula>0</formula>
    </cfRule>
  </conditionalFormatting>
  <conditionalFormatting sqref="P61:Q61">
    <cfRule type="cellIs" dxfId="47045" priority="2083" stopIfTrue="1" operator="lessThan">
      <formula>0</formula>
    </cfRule>
    <cfRule type="cellIs" dxfId="47044" priority="2084" stopIfTrue="1" operator="greaterThan">
      <formula>0</formula>
    </cfRule>
  </conditionalFormatting>
  <conditionalFormatting sqref="P61:Q61">
    <cfRule type="cellIs" dxfId="47043" priority="2080" stopIfTrue="1" operator="lessThan">
      <formula>0</formula>
    </cfRule>
    <cfRule type="cellIs" dxfId="47042" priority="2081" stopIfTrue="1" operator="greaterThan">
      <formula>0</formula>
    </cfRule>
  </conditionalFormatting>
  <conditionalFormatting sqref="P61:Q61">
    <cfRule type="cellIs" dxfId="47041" priority="2077" stopIfTrue="1" operator="lessThan">
      <formula>0</formula>
    </cfRule>
    <cfRule type="cellIs" dxfId="47040" priority="2078" stopIfTrue="1" operator="greaterThan">
      <formula>0</formula>
    </cfRule>
  </conditionalFormatting>
  <conditionalFormatting sqref="P61:Q61">
    <cfRule type="cellIs" dxfId="47039" priority="2074" stopIfTrue="1" operator="lessThan">
      <formula>0</formula>
    </cfRule>
    <cfRule type="cellIs" dxfId="47038" priority="2075" stopIfTrue="1" operator="greaterThan">
      <formula>0</formula>
    </cfRule>
  </conditionalFormatting>
  <conditionalFormatting sqref="P61:Q61">
    <cfRule type="cellIs" dxfId="47037" priority="2071" stopIfTrue="1" operator="lessThan">
      <formula>0</formula>
    </cfRule>
    <cfRule type="cellIs" dxfId="47036" priority="2072" stopIfTrue="1" operator="greaterThan">
      <formula>0</formula>
    </cfRule>
  </conditionalFormatting>
  <conditionalFormatting sqref="P61:Q61">
    <cfRule type="cellIs" dxfId="47035" priority="2068" stopIfTrue="1" operator="lessThan">
      <formula>0</formula>
    </cfRule>
    <cfRule type="cellIs" dxfId="47034" priority="2069" stopIfTrue="1" operator="greaterThan">
      <formula>0</formula>
    </cfRule>
  </conditionalFormatting>
  <conditionalFormatting sqref="P61:Q61">
    <cfRule type="cellIs" dxfId="47033" priority="2065" stopIfTrue="1" operator="lessThan">
      <formula>0</formula>
    </cfRule>
    <cfRule type="cellIs" dxfId="47032" priority="2066" stopIfTrue="1" operator="greaterThan">
      <formula>0</formula>
    </cfRule>
  </conditionalFormatting>
  <conditionalFormatting sqref="P61:Q61">
    <cfRule type="cellIs" dxfId="47031" priority="2062" stopIfTrue="1" operator="lessThan">
      <formula>0</formula>
    </cfRule>
    <cfRule type="cellIs" dxfId="47030" priority="2063" stopIfTrue="1" operator="greaterThan">
      <formula>0</formula>
    </cfRule>
  </conditionalFormatting>
  <conditionalFormatting sqref="P61:Q61">
    <cfRule type="cellIs" dxfId="47029" priority="2059" stopIfTrue="1" operator="lessThan">
      <formula>0</formula>
    </cfRule>
    <cfRule type="cellIs" dxfId="47028" priority="2060" stopIfTrue="1" operator="greaterThan">
      <formula>0</formula>
    </cfRule>
  </conditionalFormatting>
  <conditionalFormatting sqref="P61:Q61">
    <cfRule type="cellIs" dxfId="47027" priority="2056" stopIfTrue="1" operator="lessThan">
      <formula>0</formula>
    </cfRule>
    <cfRule type="cellIs" dxfId="47026" priority="2057" stopIfTrue="1" operator="greaterThan">
      <formula>0</formula>
    </cfRule>
  </conditionalFormatting>
  <conditionalFormatting sqref="P61:Q61">
    <cfRule type="cellIs" dxfId="47025" priority="2053" stopIfTrue="1" operator="lessThan">
      <formula>0</formula>
    </cfRule>
    <cfRule type="cellIs" dxfId="47024" priority="2054" stopIfTrue="1" operator="greaterThan">
      <formula>0</formula>
    </cfRule>
  </conditionalFormatting>
  <conditionalFormatting sqref="P61:Q61">
    <cfRule type="cellIs" dxfId="47023" priority="2050" stopIfTrue="1" operator="lessThan">
      <formula>0</formula>
    </cfRule>
    <cfRule type="cellIs" dxfId="47022" priority="2051" stopIfTrue="1" operator="greaterThan">
      <formula>0</formula>
    </cfRule>
  </conditionalFormatting>
  <conditionalFormatting sqref="P61:Q61">
    <cfRule type="cellIs" dxfId="47021" priority="2047" stopIfTrue="1" operator="lessThan">
      <formula>0</formula>
    </cfRule>
    <cfRule type="cellIs" dxfId="47020" priority="2048" stopIfTrue="1" operator="greaterThan">
      <formula>0</formula>
    </cfRule>
  </conditionalFormatting>
  <conditionalFormatting sqref="P61:Q61">
    <cfRule type="cellIs" dxfId="47019" priority="2044" stopIfTrue="1" operator="lessThan">
      <formula>0</formula>
    </cfRule>
    <cfRule type="cellIs" dxfId="47018" priority="2045" stopIfTrue="1" operator="greaterThan">
      <formula>0</formula>
    </cfRule>
  </conditionalFormatting>
  <conditionalFormatting sqref="P61:Q61">
    <cfRule type="cellIs" dxfId="47017" priority="2041" stopIfTrue="1" operator="lessThan">
      <formula>0</formula>
    </cfRule>
    <cfRule type="cellIs" dxfId="47016" priority="2042" stopIfTrue="1" operator="greaterThan">
      <formula>0</formula>
    </cfRule>
  </conditionalFormatting>
  <conditionalFormatting sqref="P61:Q61">
    <cfRule type="cellIs" dxfId="47015" priority="2038" stopIfTrue="1" operator="lessThan">
      <formula>0</formula>
    </cfRule>
    <cfRule type="cellIs" dxfId="47014" priority="2039" stopIfTrue="1" operator="greaterThan">
      <formula>0</formula>
    </cfRule>
  </conditionalFormatting>
  <conditionalFormatting sqref="P61:Q61">
    <cfRule type="cellIs" dxfId="47013" priority="2035" stopIfTrue="1" operator="lessThan">
      <formula>0</formula>
    </cfRule>
    <cfRule type="cellIs" dxfId="47012" priority="2036" stopIfTrue="1" operator="greaterThan">
      <formula>0</formula>
    </cfRule>
  </conditionalFormatting>
  <conditionalFormatting sqref="P61:Q61">
    <cfRule type="cellIs" dxfId="47011" priority="2032" stopIfTrue="1" operator="lessThan">
      <formula>0</formula>
    </cfRule>
    <cfRule type="cellIs" dxfId="47010" priority="2033" stopIfTrue="1" operator="greaterThan">
      <formula>0</formula>
    </cfRule>
  </conditionalFormatting>
  <conditionalFormatting sqref="P61:Q61">
    <cfRule type="cellIs" dxfId="47009" priority="2029" stopIfTrue="1" operator="lessThan">
      <formula>0</formula>
    </cfRule>
    <cfRule type="cellIs" dxfId="47008" priority="2030" stopIfTrue="1" operator="greaterThan">
      <formula>0</formula>
    </cfRule>
  </conditionalFormatting>
  <conditionalFormatting sqref="P61:Q61">
    <cfRule type="cellIs" dxfId="47007" priority="2026" stopIfTrue="1" operator="lessThan">
      <formula>0</formula>
    </cfRule>
    <cfRule type="cellIs" dxfId="47006" priority="2027" stopIfTrue="1" operator="greaterThan">
      <formula>0</formula>
    </cfRule>
  </conditionalFormatting>
  <conditionalFormatting sqref="P61:Q61">
    <cfRule type="cellIs" dxfId="47005" priority="2023" stopIfTrue="1" operator="lessThan">
      <formula>0</formula>
    </cfRule>
    <cfRule type="cellIs" dxfId="47004" priority="2024" stopIfTrue="1" operator="greaterThan">
      <formula>0</formula>
    </cfRule>
  </conditionalFormatting>
  <conditionalFormatting sqref="P61:Q61">
    <cfRule type="cellIs" dxfId="47003" priority="2020" stopIfTrue="1" operator="lessThan">
      <formula>0</formula>
    </cfRule>
    <cfRule type="cellIs" dxfId="47002" priority="2021" stopIfTrue="1" operator="greaterThan">
      <formula>0</formula>
    </cfRule>
  </conditionalFormatting>
  <conditionalFormatting sqref="P61:Q61">
    <cfRule type="cellIs" dxfId="47001" priority="2017" stopIfTrue="1" operator="lessThan">
      <formula>0</formula>
    </cfRule>
    <cfRule type="cellIs" dxfId="47000" priority="2018" stopIfTrue="1" operator="greaterThan">
      <formula>0</formula>
    </cfRule>
  </conditionalFormatting>
  <conditionalFormatting sqref="P61:Q61">
    <cfRule type="cellIs" dxfId="46999" priority="2014" stopIfTrue="1" operator="lessThan">
      <formula>0</formula>
    </cfRule>
    <cfRule type="cellIs" dxfId="46998" priority="2015" stopIfTrue="1" operator="greaterThan">
      <formula>0</formula>
    </cfRule>
  </conditionalFormatting>
  <conditionalFormatting sqref="P61:Q61">
    <cfRule type="cellIs" dxfId="46997" priority="2011" stopIfTrue="1" operator="lessThan">
      <formula>0</formula>
    </cfRule>
    <cfRule type="cellIs" dxfId="46996" priority="2012" stopIfTrue="1" operator="greaterThan">
      <formula>0</formula>
    </cfRule>
  </conditionalFormatting>
  <conditionalFormatting sqref="P61:Q61">
    <cfRule type="cellIs" dxfId="46995" priority="2008" stopIfTrue="1" operator="lessThan">
      <formula>0</formula>
    </cfRule>
    <cfRule type="cellIs" dxfId="46994" priority="2009" stopIfTrue="1" operator="greaterThan">
      <formula>0</formula>
    </cfRule>
  </conditionalFormatting>
  <conditionalFormatting sqref="P61:Q61">
    <cfRule type="cellIs" dxfId="46993" priority="2005" stopIfTrue="1" operator="lessThan">
      <formula>0</formula>
    </cfRule>
    <cfRule type="cellIs" dxfId="46992" priority="2006" stopIfTrue="1" operator="greaterThan">
      <formula>0</formula>
    </cfRule>
  </conditionalFormatting>
  <conditionalFormatting sqref="P61:Q61">
    <cfRule type="cellIs" dxfId="46991" priority="2002" stopIfTrue="1" operator="lessThan">
      <formula>0</formula>
    </cfRule>
    <cfRule type="cellIs" dxfId="46990" priority="2003" stopIfTrue="1" operator="greaterThan">
      <formula>0</formula>
    </cfRule>
  </conditionalFormatting>
  <conditionalFormatting sqref="P61:Q61">
    <cfRule type="cellIs" dxfId="46989" priority="1999" stopIfTrue="1" operator="lessThan">
      <formula>0</formula>
    </cfRule>
    <cfRule type="cellIs" dxfId="46988" priority="2000" stopIfTrue="1" operator="greaterThan">
      <formula>0</formula>
    </cfRule>
  </conditionalFormatting>
  <conditionalFormatting sqref="P61:Q61">
    <cfRule type="cellIs" dxfId="46987" priority="1996" stopIfTrue="1" operator="lessThan">
      <formula>0</formula>
    </cfRule>
    <cfRule type="cellIs" dxfId="46986" priority="1997" stopIfTrue="1" operator="greaterThan">
      <formula>0</formula>
    </cfRule>
  </conditionalFormatting>
  <conditionalFormatting sqref="P61:Q61">
    <cfRule type="cellIs" dxfId="46985" priority="1993" stopIfTrue="1" operator="lessThan">
      <formula>0</formula>
    </cfRule>
    <cfRule type="cellIs" dxfId="46984" priority="1994" stopIfTrue="1" operator="greaterThan">
      <formula>0</formula>
    </cfRule>
  </conditionalFormatting>
  <conditionalFormatting sqref="P61:Q61">
    <cfRule type="cellIs" dxfId="46983" priority="1990" stopIfTrue="1" operator="lessThan">
      <formula>0</formula>
    </cfRule>
    <cfRule type="cellIs" dxfId="46982" priority="1991" stopIfTrue="1" operator="greaterThan">
      <formula>0</formula>
    </cfRule>
  </conditionalFormatting>
  <conditionalFormatting sqref="P61:Q61">
    <cfRule type="cellIs" dxfId="46981" priority="1987" stopIfTrue="1" operator="lessThan">
      <formula>0</formula>
    </cfRule>
    <cfRule type="cellIs" dxfId="46980" priority="1988" stopIfTrue="1" operator="greaterThan">
      <formula>0</formula>
    </cfRule>
  </conditionalFormatting>
  <conditionalFormatting sqref="P61:Q61">
    <cfRule type="cellIs" dxfId="46979" priority="1984" stopIfTrue="1" operator="lessThan">
      <formula>0</formula>
    </cfRule>
    <cfRule type="cellIs" dxfId="46978" priority="1985" stopIfTrue="1" operator="greaterThan">
      <formula>0</formula>
    </cfRule>
  </conditionalFormatting>
  <conditionalFormatting sqref="P61:Q61">
    <cfRule type="cellIs" dxfId="46977" priority="1981" stopIfTrue="1" operator="lessThan">
      <formula>0</formula>
    </cfRule>
    <cfRule type="cellIs" dxfId="46976" priority="1982" stopIfTrue="1" operator="greaterThan">
      <formula>0</formula>
    </cfRule>
  </conditionalFormatting>
  <conditionalFormatting sqref="P63:Q63">
    <cfRule type="cellIs" dxfId="46975" priority="1978" stopIfTrue="1" operator="lessThan">
      <formula>0</formula>
    </cfRule>
    <cfRule type="cellIs" dxfId="46974" priority="1979" stopIfTrue="1" operator="greaterThan">
      <formula>0</formula>
    </cfRule>
  </conditionalFormatting>
  <conditionalFormatting sqref="P63:Q63">
    <cfRule type="cellIs" dxfId="46973" priority="1975" stopIfTrue="1" operator="lessThan">
      <formula>0</formula>
    </cfRule>
    <cfRule type="cellIs" dxfId="46972" priority="1976" stopIfTrue="1" operator="greaterThan">
      <formula>0</formula>
    </cfRule>
  </conditionalFormatting>
  <conditionalFormatting sqref="P63:Q63">
    <cfRule type="cellIs" dxfId="46971" priority="1972" stopIfTrue="1" operator="lessThan">
      <formula>0</formula>
    </cfRule>
    <cfRule type="cellIs" dxfId="46970" priority="1973" stopIfTrue="1" operator="greaterThan">
      <formula>0</formula>
    </cfRule>
  </conditionalFormatting>
  <conditionalFormatting sqref="P63:Q63">
    <cfRule type="cellIs" dxfId="46969" priority="1969" stopIfTrue="1" operator="lessThan">
      <formula>0</formula>
    </cfRule>
    <cfRule type="cellIs" dxfId="46968" priority="1970" stopIfTrue="1" operator="greaterThan">
      <formula>0</formula>
    </cfRule>
  </conditionalFormatting>
  <conditionalFormatting sqref="P63:Q63">
    <cfRule type="cellIs" dxfId="46967" priority="1966" stopIfTrue="1" operator="lessThan">
      <formula>0</formula>
    </cfRule>
    <cfRule type="cellIs" dxfId="46966" priority="1967" stopIfTrue="1" operator="greaterThan">
      <formula>0</formula>
    </cfRule>
  </conditionalFormatting>
  <conditionalFormatting sqref="P63:Q63">
    <cfRule type="cellIs" dxfId="46965" priority="1963" stopIfTrue="1" operator="lessThan">
      <formula>0</formula>
    </cfRule>
    <cfRule type="cellIs" dxfId="46964" priority="1964" stopIfTrue="1" operator="greaterThan">
      <formula>0</formula>
    </cfRule>
  </conditionalFormatting>
  <conditionalFormatting sqref="P63:Q63">
    <cfRule type="cellIs" dxfId="46963" priority="1960" stopIfTrue="1" operator="lessThan">
      <formula>0</formula>
    </cfRule>
    <cfRule type="cellIs" dxfId="46962" priority="1961" stopIfTrue="1" operator="greaterThan">
      <formula>0</formula>
    </cfRule>
  </conditionalFormatting>
  <conditionalFormatting sqref="P63:Q63">
    <cfRule type="cellIs" dxfId="46961" priority="1957" stopIfTrue="1" operator="lessThan">
      <formula>0</formula>
    </cfRule>
    <cfRule type="cellIs" dxfId="46960" priority="1958" stopIfTrue="1" operator="greaterThan">
      <formula>0</formula>
    </cfRule>
  </conditionalFormatting>
  <conditionalFormatting sqref="P63:Q63">
    <cfRule type="cellIs" dxfId="46959" priority="1954" stopIfTrue="1" operator="lessThan">
      <formula>0</formula>
    </cfRule>
    <cfRule type="cellIs" dxfId="46958" priority="1955" stopIfTrue="1" operator="greaterThan">
      <formula>0</formula>
    </cfRule>
  </conditionalFormatting>
  <conditionalFormatting sqref="P63:Q63">
    <cfRule type="cellIs" dxfId="46957" priority="1951" stopIfTrue="1" operator="lessThan">
      <formula>0</formula>
    </cfRule>
    <cfRule type="cellIs" dxfId="46956" priority="1952" stopIfTrue="1" operator="greaterThan">
      <formula>0</formula>
    </cfRule>
  </conditionalFormatting>
  <conditionalFormatting sqref="P63:Q63">
    <cfRule type="cellIs" dxfId="46955" priority="1948" stopIfTrue="1" operator="lessThan">
      <formula>0</formula>
    </cfRule>
    <cfRule type="cellIs" dxfId="46954" priority="1949" stopIfTrue="1" operator="greaterThan">
      <formula>0</formula>
    </cfRule>
  </conditionalFormatting>
  <conditionalFormatting sqref="P63:Q63">
    <cfRule type="cellIs" dxfId="46953" priority="1945" stopIfTrue="1" operator="lessThan">
      <formula>0</formula>
    </cfRule>
    <cfRule type="cellIs" dxfId="46952" priority="1946" stopIfTrue="1" operator="greaterThan">
      <formula>0</formula>
    </cfRule>
  </conditionalFormatting>
  <conditionalFormatting sqref="P63:Q63">
    <cfRule type="cellIs" dxfId="46951" priority="1942" stopIfTrue="1" operator="lessThan">
      <formula>0</formula>
    </cfRule>
    <cfRule type="cellIs" dxfId="46950" priority="1943" stopIfTrue="1" operator="greaterThan">
      <formula>0</formula>
    </cfRule>
  </conditionalFormatting>
  <conditionalFormatting sqref="P63:Q63">
    <cfRule type="cellIs" dxfId="46949" priority="1939" stopIfTrue="1" operator="lessThan">
      <formula>0</formula>
    </cfRule>
    <cfRule type="cellIs" dxfId="46948" priority="1940" stopIfTrue="1" operator="greaterThan">
      <formula>0</formula>
    </cfRule>
  </conditionalFormatting>
  <conditionalFormatting sqref="P63:Q63">
    <cfRule type="cellIs" dxfId="46947" priority="1936" stopIfTrue="1" operator="lessThan">
      <formula>0</formula>
    </cfRule>
    <cfRule type="cellIs" dxfId="46946" priority="1937" stopIfTrue="1" operator="greaterThan">
      <formula>0</formula>
    </cfRule>
  </conditionalFormatting>
  <conditionalFormatting sqref="P63:Q63">
    <cfRule type="cellIs" dxfId="46945" priority="1933" stopIfTrue="1" operator="lessThan">
      <formula>0</formula>
    </cfRule>
    <cfRule type="cellIs" dxfId="46944" priority="1934" stopIfTrue="1" operator="greaterThan">
      <formula>0</formula>
    </cfRule>
  </conditionalFormatting>
  <conditionalFormatting sqref="P63:Q63">
    <cfRule type="cellIs" dxfId="46943" priority="1930" stopIfTrue="1" operator="lessThan">
      <formula>0</formula>
    </cfRule>
    <cfRule type="cellIs" dxfId="46942" priority="1931" stopIfTrue="1" operator="greaterThan">
      <formula>0</formula>
    </cfRule>
  </conditionalFormatting>
  <conditionalFormatting sqref="P63:Q63">
    <cfRule type="cellIs" dxfId="46941" priority="1927" stopIfTrue="1" operator="lessThan">
      <formula>0</formula>
    </cfRule>
    <cfRule type="cellIs" dxfId="46940" priority="1928" stopIfTrue="1" operator="greaterThan">
      <formula>0</formula>
    </cfRule>
  </conditionalFormatting>
  <conditionalFormatting sqref="P63:Q63">
    <cfRule type="cellIs" dxfId="46939" priority="1924" stopIfTrue="1" operator="lessThan">
      <formula>0</formula>
    </cfRule>
    <cfRule type="cellIs" dxfId="46938" priority="1925" stopIfTrue="1" operator="greaterThan">
      <formula>0</formula>
    </cfRule>
  </conditionalFormatting>
  <conditionalFormatting sqref="P63:Q63">
    <cfRule type="cellIs" dxfId="46937" priority="1921" stopIfTrue="1" operator="lessThan">
      <formula>0</formula>
    </cfRule>
    <cfRule type="cellIs" dxfId="46936" priority="1922" stopIfTrue="1" operator="greaterThan">
      <formula>0</formula>
    </cfRule>
  </conditionalFormatting>
  <conditionalFormatting sqref="P63:Q63">
    <cfRule type="cellIs" dxfId="46935" priority="1918" stopIfTrue="1" operator="lessThan">
      <formula>0</formula>
    </cfRule>
    <cfRule type="cellIs" dxfId="46934" priority="1919" stopIfTrue="1" operator="greaterThan">
      <formula>0</formula>
    </cfRule>
  </conditionalFormatting>
  <conditionalFormatting sqref="P63:Q63">
    <cfRule type="cellIs" dxfId="46933" priority="1915" stopIfTrue="1" operator="lessThan">
      <formula>0</formula>
    </cfRule>
    <cfRule type="cellIs" dxfId="46932" priority="1916" stopIfTrue="1" operator="greaterThan">
      <formula>0</formula>
    </cfRule>
  </conditionalFormatting>
  <conditionalFormatting sqref="P63:Q63">
    <cfRule type="cellIs" dxfId="46931" priority="1912" stopIfTrue="1" operator="lessThan">
      <formula>0</formula>
    </cfRule>
    <cfRule type="cellIs" dxfId="46930" priority="1913" stopIfTrue="1" operator="greaterThan">
      <formula>0</formula>
    </cfRule>
  </conditionalFormatting>
  <conditionalFormatting sqref="P63:Q63">
    <cfRule type="cellIs" dxfId="46929" priority="1909" stopIfTrue="1" operator="lessThan">
      <formula>0</formula>
    </cfRule>
    <cfRule type="cellIs" dxfId="46928" priority="1910" stopIfTrue="1" operator="greaterThan">
      <formula>0</formula>
    </cfRule>
  </conditionalFormatting>
  <conditionalFormatting sqref="P63:Q63">
    <cfRule type="cellIs" dxfId="46927" priority="1906" stopIfTrue="1" operator="lessThan">
      <formula>0</formula>
    </cfRule>
    <cfRule type="cellIs" dxfId="46926" priority="1907" stopIfTrue="1" operator="greaterThan">
      <formula>0</formula>
    </cfRule>
  </conditionalFormatting>
  <conditionalFormatting sqref="P63:Q63">
    <cfRule type="cellIs" dxfId="46925" priority="1903" stopIfTrue="1" operator="lessThan">
      <formula>0</formula>
    </cfRule>
    <cfRule type="cellIs" dxfId="46924" priority="1904" stopIfTrue="1" operator="greaterThan">
      <formula>0</formula>
    </cfRule>
  </conditionalFormatting>
  <conditionalFormatting sqref="P63:Q63">
    <cfRule type="cellIs" dxfId="46923" priority="1900" stopIfTrue="1" operator="lessThan">
      <formula>0</formula>
    </cfRule>
    <cfRule type="cellIs" dxfId="46922" priority="1901" stopIfTrue="1" operator="greaterThan">
      <formula>0</formula>
    </cfRule>
  </conditionalFormatting>
  <conditionalFormatting sqref="P63:Q63">
    <cfRule type="cellIs" dxfId="46921" priority="1897" stopIfTrue="1" operator="lessThan">
      <formula>0</formula>
    </cfRule>
    <cfRule type="cellIs" dxfId="46920" priority="1898" stopIfTrue="1" operator="greaterThan">
      <formula>0</formula>
    </cfRule>
  </conditionalFormatting>
  <conditionalFormatting sqref="P63:Q63">
    <cfRule type="cellIs" dxfId="46919" priority="1894" stopIfTrue="1" operator="lessThan">
      <formula>0</formula>
    </cfRule>
    <cfRule type="cellIs" dxfId="46918" priority="1895" stopIfTrue="1" operator="greaterThan">
      <formula>0</formula>
    </cfRule>
  </conditionalFormatting>
  <conditionalFormatting sqref="P63:Q63">
    <cfRule type="cellIs" dxfId="46917" priority="1891" stopIfTrue="1" operator="lessThan">
      <formula>0</formula>
    </cfRule>
    <cfRule type="cellIs" dxfId="46916" priority="1892" stopIfTrue="1" operator="greaterThan">
      <formula>0</formula>
    </cfRule>
  </conditionalFormatting>
  <conditionalFormatting sqref="P63:Q63">
    <cfRule type="cellIs" dxfId="46915" priority="1888" stopIfTrue="1" operator="lessThan">
      <formula>0</formula>
    </cfRule>
    <cfRule type="cellIs" dxfId="46914" priority="1889" stopIfTrue="1" operator="greaterThan">
      <formula>0</formula>
    </cfRule>
  </conditionalFormatting>
  <conditionalFormatting sqref="P63:Q63">
    <cfRule type="cellIs" dxfId="46913" priority="1885" stopIfTrue="1" operator="lessThan">
      <formula>0</formula>
    </cfRule>
    <cfRule type="cellIs" dxfId="46912" priority="1886" stopIfTrue="1" operator="greaterThan">
      <formula>0</formula>
    </cfRule>
  </conditionalFormatting>
  <conditionalFormatting sqref="P63:Q63">
    <cfRule type="cellIs" dxfId="46911" priority="1882" stopIfTrue="1" operator="lessThan">
      <formula>0</formula>
    </cfRule>
    <cfRule type="cellIs" dxfId="46910" priority="1883" stopIfTrue="1" operator="greaterThan">
      <formula>0</formula>
    </cfRule>
  </conditionalFormatting>
  <conditionalFormatting sqref="P63:Q63">
    <cfRule type="cellIs" dxfId="46909" priority="1879" stopIfTrue="1" operator="lessThan">
      <formula>0</formula>
    </cfRule>
    <cfRule type="cellIs" dxfId="46908" priority="1880" stopIfTrue="1" operator="greaterThan">
      <formula>0</formula>
    </cfRule>
  </conditionalFormatting>
  <conditionalFormatting sqref="P63:Q63">
    <cfRule type="cellIs" dxfId="46907" priority="1876" stopIfTrue="1" operator="lessThan">
      <formula>0</formula>
    </cfRule>
    <cfRule type="cellIs" dxfId="46906" priority="1877" stopIfTrue="1" operator="greaterThan">
      <formula>0</formula>
    </cfRule>
  </conditionalFormatting>
  <conditionalFormatting sqref="P63:Q63">
    <cfRule type="cellIs" dxfId="46905" priority="1873" stopIfTrue="1" operator="lessThan">
      <formula>0</formula>
    </cfRule>
    <cfRule type="cellIs" dxfId="46904" priority="1874" stopIfTrue="1" operator="greaterThan">
      <formula>0</formula>
    </cfRule>
  </conditionalFormatting>
  <conditionalFormatting sqref="P63:Q63">
    <cfRule type="cellIs" dxfId="46903" priority="1870" stopIfTrue="1" operator="lessThan">
      <formula>0</formula>
    </cfRule>
    <cfRule type="cellIs" dxfId="46902" priority="1871" stopIfTrue="1" operator="greaterThan">
      <formula>0</formula>
    </cfRule>
  </conditionalFormatting>
  <conditionalFormatting sqref="P63:Q63">
    <cfRule type="cellIs" dxfId="46901" priority="1867" stopIfTrue="1" operator="lessThan">
      <formula>0</formula>
    </cfRule>
    <cfRule type="cellIs" dxfId="46900" priority="1868" stopIfTrue="1" operator="greaterThan">
      <formula>0</formula>
    </cfRule>
  </conditionalFormatting>
  <conditionalFormatting sqref="P63:Q63">
    <cfRule type="cellIs" dxfId="46899" priority="1864" stopIfTrue="1" operator="lessThan">
      <formula>0</formula>
    </cfRule>
    <cfRule type="cellIs" dxfId="46898" priority="1865" stopIfTrue="1" operator="greaterThan">
      <formula>0</formula>
    </cfRule>
  </conditionalFormatting>
  <conditionalFormatting sqref="P63:Q63">
    <cfRule type="cellIs" dxfId="46897" priority="1861" stopIfTrue="1" operator="lessThan">
      <formula>0</formula>
    </cfRule>
    <cfRule type="cellIs" dxfId="46896" priority="1862" stopIfTrue="1" operator="greaterThan">
      <formula>0</formula>
    </cfRule>
  </conditionalFormatting>
  <conditionalFormatting sqref="P63:Q63">
    <cfRule type="cellIs" dxfId="46895" priority="1858" stopIfTrue="1" operator="lessThan">
      <formula>0</formula>
    </cfRule>
    <cfRule type="cellIs" dxfId="46894" priority="1859" stopIfTrue="1" operator="greaterThan">
      <formula>0</formula>
    </cfRule>
  </conditionalFormatting>
  <conditionalFormatting sqref="P63:Q63">
    <cfRule type="cellIs" dxfId="46893" priority="1855" stopIfTrue="1" operator="lessThan">
      <formula>0</formula>
    </cfRule>
    <cfRule type="cellIs" dxfId="46892" priority="1856" stopIfTrue="1" operator="greaterThan">
      <formula>0</formula>
    </cfRule>
  </conditionalFormatting>
  <conditionalFormatting sqref="P65:Q65">
    <cfRule type="cellIs" dxfId="46891" priority="1852" stopIfTrue="1" operator="lessThan">
      <formula>0</formula>
    </cfRule>
    <cfRule type="cellIs" dxfId="46890" priority="1853" stopIfTrue="1" operator="greaterThan">
      <formula>0</formula>
    </cfRule>
  </conditionalFormatting>
  <conditionalFormatting sqref="P65:Q65">
    <cfRule type="cellIs" dxfId="46889" priority="1849" stopIfTrue="1" operator="lessThan">
      <formula>0</formula>
    </cfRule>
    <cfRule type="cellIs" dxfId="46888" priority="1850" stopIfTrue="1" operator="greaterThan">
      <formula>0</formula>
    </cfRule>
  </conditionalFormatting>
  <conditionalFormatting sqref="P65:Q65">
    <cfRule type="cellIs" dxfId="46887" priority="1846" stopIfTrue="1" operator="lessThan">
      <formula>0</formula>
    </cfRule>
    <cfRule type="cellIs" dxfId="46886" priority="1847" stopIfTrue="1" operator="greaterThan">
      <formula>0</formula>
    </cfRule>
  </conditionalFormatting>
  <conditionalFormatting sqref="P65:Q65">
    <cfRule type="cellIs" dxfId="46885" priority="1843" stopIfTrue="1" operator="lessThan">
      <formula>0</formula>
    </cfRule>
    <cfRule type="cellIs" dxfId="46884" priority="1844" stopIfTrue="1" operator="greaterThan">
      <formula>0</formula>
    </cfRule>
  </conditionalFormatting>
  <conditionalFormatting sqref="P65:Q65">
    <cfRule type="cellIs" dxfId="46883" priority="1840" stopIfTrue="1" operator="lessThan">
      <formula>0</formula>
    </cfRule>
    <cfRule type="cellIs" dxfId="46882" priority="1841" stopIfTrue="1" operator="greaterThan">
      <formula>0</formula>
    </cfRule>
  </conditionalFormatting>
  <conditionalFormatting sqref="P65:Q65">
    <cfRule type="cellIs" dxfId="46881" priority="1837" stopIfTrue="1" operator="lessThan">
      <formula>0</formula>
    </cfRule>
    <cfRule type="cellIs" dxfId="46880" priority="1838" stopIfTrue="1" operator="greaterThan">
      <formula>0</formula>
    </cfRule>
  </conditionalFormatting>
  <conditionalFormatting sqref="P65:Q65">
    <cfRule type="cellIs" dxfId="46879" priority="1834" stopIfTrue="1" operator="lessThan">
      <formula>0</formula>
    </cfRule>
    <cfRule type="cellIs" dxfId="46878" priority="1835" stopIfTrue="1" operator="greaterThan">
      <formula>0</formula>
    </cfRule>
  </conditionalFormatting>
  <conditionalFormatting sqref="P65:Q65">
    <cfRule type="cellIs" dxfId="46877" priority="1831" stopIfTrue="1" operator="lessThan">
      <formula>0</formula>
    </cfRule>
    <cfRule type="cellIs" dxfId="46876" priority="1832" stopIfTrue="1" operator="greaterThan">
      <formula>0</formula>
    </cfRule>
  </conditionalFormatting>
  <conditionalFormatting sqref="P65:Q65">
    <cfRule type="cellIs" dxfId="46875" priority="1828" stopIfTrue="1" operator="lessThan">
      <formula>0</formula>
    </cfRule>
    <cfRule type="cellIs" dxfId="46874" priority="1829" stopIfTrue="1" operator="greaterThan">
      <formula>0</formula>
    </cfRule>
  </conditionalFormatting>
  <conditionalFormatting sqref="P65:Q65">
    <cfRule type="cellIs" dxfId="46873" priority="1825" stopIfTrue="1" operator="lessThan">
      <formula>0</formula>
    </cfRule>
    <cfRule type="cellIs" dxfId="46872" priority="1826" stopIfTrue="1" operator="greaterThan">
      <formula>0</formula>
    </cfRule>
  </conditionalFormatting>
  <conditionalFormatting sqref="P65:Q65">
    <cfRule type="cellIs" dxfId="46871" priority="1822" stopIfTrue="1" operator="lessThan">
      <formula>0</formula>
    </cfRule>
    <cfRule type="cellIs" dxfId="46870" priority="1823" stopIfTrue="1" operator="greaterThan">
      <formula>0</formula>
    </cfRule>
  </conditionalFormatting>
  <conditionalFormatting sqref="P65:Q65">
    <cfRule type="cellIs" dxfId="46869" priority="1819" stopIfTrue="1" operator="lessThan">
      <formula>0</formula>
    </cfRule>
    <cfRule type="cellIs" dxfId="46868" priority="1820" stopIfTrue="1" operator="greaterThan">
      <formula>0</formula>
    </cfRule>
  </conditionalFormatting>
  <conditionalFormatting sqref="P65:Q65">
    <cfRule type="cellIs" dxfId="46867" priority="1816" stopIfTrue="1" operator="lessThan">
      <formula>0</formula>
    </cfRule>
    <cfRule type="cellIs" dxfId="46866" priority="1817" stopIfTrue="1" operator="greaterThan">
      <formula>0</formula>
    </cfRule>
  </conditionalFormatting>
  <conditionalFormatting sqref="P65:Q65">
    <cfRule type="cellIs" dxfId="46865" priority="1813" stopIfTrue="1" operator="lessThan">
      <formula>0</formula>
    </cfRule>
    <cfRule type="cellIs" dxfId="46864" priority="1814" stopIfTrue="1" operator="greaterThan">
      <formula>0</formula>
    </cfRule>
  </conditionalFormatting>
  <conditionalFormatting sqref="P65:Q65">
    <cfRule type="cellIs" dxfId="46863" priority="1810" stopIfTrue="1" operator="lessThan">
      <formula>0</formula>
    </cfRule>
    <cfRule type="cellIs" dxfId="46862" priority="1811" stopIfTrue="1" operator="greaterThan">
      <formula>0</formula>
    </cfRule>
  </conditionalFormatting>
  <conditionalFormatting sqref="P65:Q65">
    <cfRule type="cellIs" dxfId="46861" priority="1807" stopIfTrue="1" operator="lessThan">
      <formula>0</formula>
    </cfRule>
    <cfRule type="cellIs" dxfId="46860" priority="1808" stopIfTrue="1" operator="greaterThan">
      <formula>0</formula>
    </cfRule>
  </conditionalFormatting>
  <conditionalFormatting sqref="P65:Q65">
    <cfRule type="cellIs" dxfId="46859" priority="1804" stopIfTrue="1" operator="lessThan">
      <formula>0</formula>
    </cfRule>
    <cfRule type="cellIs" dxfId="46858" priority="1805" stopIfTrue="1" operator="greaterThan">
      <formula>0</formula>
    </cfRule>
  </conditionalFormatting>
  <conditionalFormatting sqref="P65:Q65">
    <cfRule type="cellIs" dxfId="46857" priority="1801" stopIfTrue="1" operator="lessThan">
      <formula>0</formula>
    </cfRule>
    <cfRule type="cellIs" dxfId="46856" priority="1802" stopIfTrue="1" operator="greaterThan">
      <formula>0</formula>
    </cfRule>
  </conditionalFormatting>
  <conditionalFormatting sqref="P65:Q65">
    <cfRule type="cellIs" dxfId="46855" priority="1798" stopIfTrue="1" operator="lessThan">
      <formula>0</formula>
    </cfRule>
    <cfRule type="cellIs" dxfId="46854" priority="1799" stopIfTrue="1" operator="greaterThan">
      <formula>0</formula>
    </cfRule>
  </conditionalFormatting>
  <conditionalFormatting sqref="P65:Q65">
    <cfRule type="cellIs" dxfId="46853" priority="1795" stopIfTrue="1" operator="lessThan">
      <formula>0</formula>
    </cfRule>
    <cfRule type="cellIs" dxfId="46852" priority="1796" stopIfTrue="1" operator="greaterThan">
      <formula>0</formula>
    </cfRule>
  </conditionalFormatting>
  <conditionalFormatting sqref="P65:Q65">
    <cfRule type="cellIs" dxfId="46851" priority="1792" stopIfTrue="1" operator="lessThan">
      <formula>0</formula>
    </cfRule>
    <cfRule type="cellIs" dxfId="46850" priority="1793" stopIfTrue="1" operator="greaterThan">
      <formula>0</formula>
    </cfRule>
  </conditionalFormatting>
  <conditionalFormatting sqref="P65:Q65">
    <cfRule type="cellIs" dxfId="46849" priority="1789" stopIfTrue="1" operator="lessThan">
      <formula>0</formula>
    </cfRule>
    <cfRule type="cellIs" dxfId="46848" priority="1790" stopIfTrue="1" operator="greaterThan">
      <formula>0</formula>
    </cfRule>
  </conditionalFormatting>
  <conditionalFormatting sqref="P65:Q65">
    <cfRule type="cellIs" dxfId="46847" priority="1786" stopIfTrue="1" operator="lessThan">
      <formula>0</formula>
    </cfRule>
    <cfRule type="cellIs" dxfId="46846" priority="1787" stopIfTrue="1" operator="greaterThan">
      <formula>0</formula>
    </cfRule>
  </conditionalFormatting>
  <conditionalFormatting sqref="P65:Q65">
    <cfRule type="cellIs" dxfId="46845" priority="1783" stopIfTrue="1" operator="lessThan">
      <formula>0</formula>
    </cfRule>
    <cfRule type="cellIs" dxfId="46844" priority="1784" stopIfTrue="1" operator="greaterThan">
      <formula>0</formula>
    </cfRule>
  </conditionalFormatting>
  <conditionalFormatting sqref="P65:Q65">
    <cfRule type="cellIs" dxfId="46843" priority="1780" stopIfTrue="1" operator="lessThan">
      <formula>0</formula>
    </cfRule>
    <cfRule type="cellIs" dxfId="46842" priority="1781" stopIfTrue="1" operator="greaterThan">
      <formula>0</formula>
    </cfRule>
  </conditionalFormatting>
  <conditionalFormatting sqref="P65:Q65">
    <cfRule type="cellIs" dxfId="46841" priority="1777" stopIfTrue="1" operator="lessThan">
      <formula>0</formula>
    </cfRule>
    <cfRule type="cellIs" dxfId="46840" priority="1778" stopIfTrue="1" operator="greaterThan">
      <formula>0</formula>
    </cfRule>
  </conditionalFormatting>
  <conditionalFormatting sqref="P65:Q65">
    <cfRule type="cellIs" dxfId="46839" priority="1774" stopIfTrue="1" operator="lessThan">
      <formula>0</formula>
    </cfRule>
    <cfRule type="cellIs" dxfId="46838" priority="1775" stopIfTrue="1" operator="greaterThan">
      <formula>0</formula>
    </cfRule>
  </conditionalFormatting>
  <conditionalFormatting sqref="P65:Q65">
    <cfRule type="cellIs" dxfId="46837" priority="1771" stopIfTrue="1" operator="lessThan">
      <formula>0</formula>
    </cfRule>
    <cfRule type="cellIs" dxfId="46836" priority="1772" stopIfTrue="1" operator="greaterThan">
      <formula>0</formula>
    </cfRule>
  </conditionalFormatting>
  <conditionalFormatting sqref="P65:Q65">
    <cfRule type="cellIs" dxfId="46835" priority="1768" stopIfTrue="1" operator="lessThan">
      <formula>0</formula>
    </cfRule>
    <cfRule type="cellIs" dxfId="46834" priority="1769" stopIfTrue="1" operator="greaterThan">
      <formula>0</formula>
    </cfRule>
  </conditionalFormatting>
  <conditionalFormatting sqref="P65:Q65">
    <cfRule type="cellIs" dxfId="46833" priority="1765" stopIfTrue="1" operator="lessThan">
      <formula>0</formula>
    </cfRule>
    <cfRule type="cellIs" dxfId="46832" priority="1766" stopIfTrue="1" operator="greaterThan">
      <formula>0</formula>
    </cfRule>
  </conditionalFormatting>
  <conditionalFormatting sqref="P65:Q65">
    <cfRule type="cellIs" dxfId="46831" priority="1762" stopIfTrue="1" operator="lessThan">
      <formula>0</formula>
    </cfRule>
    <cfRule type="cellIs" dxfId="46830" priority="1763" stopIfTrue="1" operator="greaterThan">
      <formula>0</formula>
    </cfRule>
  </conditionalFormatting>
  <conditionalFormatting sqref="P65:Q65">
    <cfRule type="cellIs" dxfId="46829" priority="1759" stopIfTrue="1" operator="lessThan">
      <formula>0</formula>
    </cfRule>
    <cfRule type="cellIs" dxfId="46828" priority="1760" stopIfTrue="1" operator="greaterThan">
      <formula>0</formula>
    </cfRule>
  </conditionalFormatting>
  <conditionalFormatting sqref="P65:Q65">
    <cfRule type="cellIs" dxfId="46827" priority="1756" stopIfTrue="1" operator="lessThan">
      <formula>0</formula>
    </cfRule>
    <cfRule type="cellIs" dxfId="46826" priority="1757" stopIfTrue="1" operator="greaterThan">
      <formula>0</formula>
    </cfRule>
  </conditionalFormatting>
  <conditionalFormatting sqref="P65:Q65">
    <cfRule type="cellIs" dxfId="46825" priority="1753" stopIfTrue="1" operator="lessThan">
      <formula>0</formula>
    </cfRule>
    <cfRule type="cellIs" dxfId="46824" priority="1754" stopIfTrue="1" operator="greaterThan">
      <formula>0</formula>
    </cfRule>
  </conditionalFormatting>
  <conditionalFormatting sqref="P65:Q65">
    <cfRule type="cellIs" dxfId="46823" priority="1750" stopIfTrue="1" operator="lessThan">
      <formula>0</formula>
    </cfRule>
    <cfRule type="cellIs" dxfId="46822" priority="1751" stopIfTrue="1" operator="greaterThan">
      <formula>0</formula>
    </cfRule>
  </conditionalFormatting>
  <conditionalFormatting sqref="P65:Q65">
    <cfRule type="cellIs" dxfId="46821" priority="1747" stopIfTrue="1" operator="lessThan">
      <formula>0</formula>
    </cfRule>
    <cfRule type="cellIs" dxfId="46820" priority="1748" stopIfTrue="1" operator="greaterThan">
      <formula>0</formula>
    </cfRule>
  </conditionalFormatting>
  <conditionalFormatting sqref="P65:Q65">
    <cfRule type="cellIs" dxfId="46819" priority="1744" stopIfTrue="1" operator="lessThan">
      <formula>0</formula>
    </cfRule>
    <cfRule type="cellIs" dxfId="46818" priority="1745" stopIfTrue="1" operator="greaterThan">
      <formula>0</formula>
    </cfRule>
  </conditionalFormatting>
  <conditionalFormatting sqref="P65:Q65">
    <cfRule type="cellIs" dxfId="46817" priority="1741" stopIfTrue="1" operator="lessThan">
      <formula>0</formula>
    </cfRule>
    <cfRule type="cellIs" dxfId="46816" priority="1742" stopIfTrue="1" operator="greaterThan">
      <formula>0</formula>
    </cfRule>
  </conditionalFormatting>
  <conditionalFormatting sqref="P65:Q65">
    <cfRule type="cellIs" dxfId="46815" priority="1738" stopIfTrue="1" operator="lessThan">
      <formula>0</formula>
    </cfRule>
    <cfRule type="cellIs" dxfId="46814" priority="1739" stopIfTrue="1" operator="greaterThan">
      <formula>0</formula>
    </cfRule>
  </conditionalFormatting>
  <conditionalFormatting sqref="P65:Q65">
    <cfRule type="cellIs" dxfId="46813" priority="1735" stopIfTrue="1" operator="lessThan">
      <formula>0</formula>
    </cfRule>
    <cfRule type="cellIs" dxfId="46812" priority="1736" stopIfTrue="1" operator="greaterThan">
      <formula>0</formula>
    </cfRule>
  </conditionalFormatting>
  <conditionalFormatting sqref="P65:Q65">
    <cfRule type="cellIs" dxfId="46811" priority="1732" stopIfTrue="1" operator="lessThan">
      <formula>0</formula>
    </cfRule>
    <cfRule type="cellIs" dxfId="46810" priority="1733" stopIfTrue="1" operator="greaterThan">
      <formula>0</formula>
    </cfRule>
  </conditionalFormatting>
  <conditionalFormatting sqref="P65:Q65">
    <cfRule type="cellIs" dxfId="46809" priority="1729" stopIfTrue="1" operator="lessThan">
      <formula>0</formula>
    </cfRule>
    <cfRule type="cellIs" dxfId="46808" priority="1730" stopIfTrue="1" operator="greaterThan">
      <formula>0</formula>
    </cfRule>
  </conditionalFormatting>
  <conditionalFormatting sqref="M25:N25 M23:N23 M19:N19 M17:N17 M13:N13 M11:N11 M9:N9 M27:N27 M21:N21">
    <cfRule type="cellIs" dxfId="46807" priority="1726" operator="equal">
      <formula>"?"</formula>
    </cfRule>
  </conditionalFormatting>
  <conditionalFormatting sqref="C8:C27">
    <cfRule type="cellIs" dxfId="46806" priority="1724" operator="equal">
      <formula>"N"</formula>
    </cfRule>
    <cfRule type="cellIs" dxfId="46805" priority="1725" operator="equal">
      <formula>"Y"</formula>
    </cfRule>
  </conditionalFormatting>
  <conditionalFormatting sqref="M27:N27">
    <cfRule type="cellIs" dxfId="46804" priority="1723" operator="equal">
      <formula>"?"</formula>
    </cfRule>
  </conditionalFormatting>
  <conditionalFormatting sqref="C26:C27">
    <cfRule type="cellIs" dxfId="46803" priority="1721" operator="equal">
      <formula>"N"</formula>
    </cfRule>
    <cfRule type="cellIs" dxfId="46802" priority="1722" operator="equal">
      <formula>"Y"</formula>
    </cfRule>
  </conditionalFormatting>
  <conditionalFormatting sqref="H27 H25 H23 H21 H17 H13 H11 H9 H19">
    <cfRule type="cellIs" dxfId="46801" priority="1720" operator="equal">
      <formula>"q"</formula>
    </cfRule>
  </conditionalFormatting>
  <conditionalFormatting sqref="M7:N7">
    <cfRule type="cellIs" dxfId="46800" priority="1718" operator="equal">
      <formula>"?"</formula>
    </cfRule>
  </conditionalFormatting>
  <conditionalFormatting sqref="C6">
    <cfRule type="cellIs" dxfId="46799" priority="1716" operator="equal">
      <formula>"N"</formula>
    </cfRule>
    <cfRule type="cellIs" dxfId="46798" priority="1717" operator="equal">
      <formula>"Y"</formula>
    </cfRule>
  </conditionalFormatting>
  <conditionalFormatting sqref="H7">
    <cfRule type="cellIs" dxfId="46797" priority="1715" operator="equal">
      <formula>"q"</formula>
    </cfRule>
  </conditionalFormatting>
  <conditionalFormatting sqref="M15:N15">
    <cfRule type="cellIs" dxfId="46796" priority="1713" operator="equal">
      <formula>"?"</formula>
    </cfRule>
  </conditionalFormatting>
  <conditionalFormatting sqref="H15">
    <cfRule type="cellIs" dxfId="46795" priority="1712" operator="equal">
      <formula>"q"</formula>
    </cfRule>
  </conditionalFormatting>
  <conditionalFormatting sqref="C7">
    <cfRule type="cellIs" dxfId="46794" priority="1710" operator="equal">
      <formula>"N"</formula>
    </cfRule>
    <cfRule type="cellIs" dxfId="46793" priority="1711" operator="equal">
      <formula>"Y"</formula>
    </cfRule>
  </conditionalFormatting>
  <conditionalFormatting sqref="I25 I19 I17 I13 I11 I9 I27 I21 I23">
    <cfRule type="cellIs" dxfId="46792" priority="1697" operator="equal">
      <formula>"?"</formula>
    </cfRule>
  </conditionalFormatting>
  <conditionalFormatting sqref="I27">
    <cfRule type="cellIs" dxfId="46791" priority="1696" operator="equal">
      <formula>"?"</formula>
    </cfRule>
  </conditionalFormatting>
  <conditionalFormatting sqref="I7">
    <cfRule type="cellIs" dxfId="46790" priority="1695" operator="equal">
      <formula>"?"</formula>
    </cfRule>
  </conditionalFormatting>
  <conditionalFormatting sqref="I15">
    <cfRule type="cellIs" dxfId="46789" priority="1694" operator="equal">
      <formula>"?"</formula>
    </cfRule>
  </conditionalFormatting>
  <conditionalFormatting sqref="J25 J19 J17 J13 J11 J9 J27 J21 J23">
    <cfRule type="cellIs" dxfId="46788" priority="1693" operator="equal">
      <formula>"?"</formula>
    </cfRule>
  </conditionalFormatting>
  <conditionalFormatting sqref="J27">
    <cfRule type="cellIs" dxfId="46787" priority="1692" operator="equal">
      <formula>"?"</formula>
    </cfRule>
  </conditionalFormatting>
  <conditionalFormatting sqref="J7">
    <cfRule type="cellIs" dxfId="46786" priority="1691" operator="equal">
      <formula>"?"</formula>
    </cfRule>
  </conditionalFormatting>
  <conditionalFormatting sqref="J15">
    <cfRule type="cellIs" dxfId="46785" priority="1690" operator="equal">
      <formula>"?"</formula>
    </cfRule>
  </conditionalFormatting>
  <conditionalFormatting sqref="K25 K19 K17 K13 K11 K9 K27 K21">
    <cfRule type="cellIs" dxfId="46784" priority="1689" operator="equal">
      <formula>"?"</formula>
    </cfRule>
  </conditionalFormatting>
  <conditionalFormatting sqref="K27">
    <cfRule type="cellIs" dxfId="46783" priority="1688" operator="equal">
      <formula>"?"</formula>
    </cfRule>
  </conditionalFormatting>
  <conditionalFormatting sqref="K7">
    <cfRule type="cellIs" dxfId="46782" priority="1687" operator="equal">
      <formula>"?"</formula>
    </cfRule>
  </conditionalFormatting>
  <conditionalFormatting sqref="K15">
    <cfRule type="cellIs" dxfId="46781" priority="1686" operator="equal">
      <formula>"?"</formula>
    </cfRule>
  </conditionalFormatting>
  <conditionalFormatting sqref="K23">
    <cfRule type="cellIs" dxfId="46780" priority="1685" operator="equal">
      <formula>"?"</formula>
    </cfRule>
  </conditionalFormatting>
  <conditionalFormatting sqref="L25 L23 L19 L17 L13 L11 L9 L27 L21">
    <cfRule type="cellIs" dxfId="46779" priority="1684" operator="equal">
      <formula>"?"</formula>
    </cfRule>
  </conditionalFormatting>
  <conditionalFormatting sqref="L27">
    <cfRule type="cellIs" dxfId="46778" priority="1683" operator="equal">
      <formula>"?"</formula>
    </cfRule>
  </conditionalFormatting>
  <conditionalFormatting sqref="L7">
    <cfRule type="cellIs" dxfId="46777" priority="1682" operator="equal">
      <formula>"?"</formula>
    </cfRule>
  </conditionalFormatting>
  <conditionalFormatting sqref="L15">
    <cfRule type="cellIs" dxfId="46776" priority="1681" operator="equal">
      <formula>"?"</formula>
    </cfRule>
  </conditionalFormatting>
  <conditionalFormatting sqref="P9">
    <cfRule type="cellIs" dxfId="46775" priority="1679" stopIfTrue="1" operator="lessThan">
      <formula>0</formula>
    </cfRule>
    <cfRule type="cellIs" dxfId="46774" priority="1680" stopIfTrue="1" operator="greaterThan">
      <formula>0</formula>
    </cfRule>
  </conditionalFormatting>
  <conditionalFormatting sqref="P9">
    <cfRule type="cellIs" dxfId="46773" priority="1677" stopIfTrue="1" operator="lessThan">
      <formula>0</formula>
    </cfRule>
    <cfRule type="cellIs" dxfId="46772" priority="1678" stopIfTrue="1" operator="greaterThan">
      <formula>0</formula>
    </cfRule>
  </conditionalFormatting>
  <conditionalFormatting sqref="P9">
    <cfRule type="cellIs" dxfId="46771" priority="1675" stopIfTrue="1" operator="lessThan">
      <formula>0</formula>
    </cfRule>
    <cfRule type="cellIs" dxfId="46770" priority="1676" stopIfTrue="1" operator="greaterThan">
      <formula>0</formula>
    </cfRule>
  </conditionalFormatting>
  <conditionalFormatting sqref="P9">
    <cfRule type="cellIs" dxfId="46769" priority="1673" stopIfTrue="1" operator="lessThan">
      <formula>0</formula>
    </cfRule>
    <cfRule type="cellIs" dxfId="46768" priority="1674" stopIfTrue="1" operator="greaterThan">
      <formula>0</formula>
    </cfRule>
  </conditionalFormatting>
  <conditionalFormatting sqref="P9">
    <cfRule type="cellIs" dxfId="46767" priority="1671" stopIfTrue="1" operator="lessThan">
      <formula>0</formula>
    </cfRule>
    <cfRule type="cellIs" dxfId="46766" priority="1672" stopIfTrue="1" operator="greaterThan">
      <formula>0</formula>
    </cfRule>
  </conditionalFormatting>
  <conditionalFormatting sqref="P9">
    <cfRule type="cellIs" dxfId="46765" priority="1669" stopIfTrue="1" operator="lessThan">
      <formula>0</formula>
    </cfRule>
    <cfRule type="cellIs" dxfId="46764" priority="1670" stopIfTrue="1" operator="greaterThan">
      <formula>0</formula>
    </cfRule>
  </conditionalFormatting>
  <conditionalFormatting sqref="P9">
    <cfRule type="cellIs" dxfId="46763" priority="1667" stopIfTrue="1" operator="lessThan">
      <formula>0</formula>
    </cfRule>
    <cfRule type="cellIs" dxfId="46762" priority="1668" stopIfTrue="1" operator="greaterThan">
      <formula>0</formula>
    </cfRule>
  </conditionalFormatting>
  <conditionalFormatting sqref="P9">
    <cfRule type="cellIs" dxfId="46761" priority="1665" stopIfTrue="1" operator="lessThan">
      <formula>0</formula>
    </cfRule>
    <cfRule type="cellIs" dxfId="46760" priority="1666" stopIfTrue="1" operator="greaterThan">
      <formula>0</formula>
    </cfRule>
  </conditionalFormatting>
  <conditionalFormatting sqref="P9">
    <cfRule type="cellIs" dxfId="46759" priority="1663" stopIfTrue="1" operator="lessThan">
      <formula>0</formula>
    </cfRule>
    <cfRule type="cellIs" dxfId="46758" priority="1664" stopIfTrue="1" operator="greaterThan">
      <formula>0</formula>
    </cfRule>
  </conditionalFormatting>
  <conditionalFormatting sqref="P9">
    <cfRule type="cellIs" dxfId="46757" priority="1661" stopIfTrue="1" operator="lessThan">
      <formula>0</formula>
    </cfRule>
    <cfRule type="cellIs" dxfId="46756" priority="1662" stopIfTrue="1" operator="greaterThan">
      <formula>0</formula>
    </cfRule>
  </conditionalFormatting>
  <conditionalFormatting sqref="P9">
    <cfRule type="cellIs" dxfId="46755" priority="1659" stopIfTrue="1" operator="lessThan">
      <formula>0</formula>
    </cfRule>
    <cfRule type="cellIs" dxfId="46754" priority="1660" stopIfTrue="1" operator="greaterThan">
      <formula>0</formula>
    </cfRule>
  </conditionalFormatting>
  <conditionalFormatting sqref="P9">
    <cfRule type="cellIs" dxfId="46753" priority="1657" stopIfTrue="1" operator="lessThan">
      <formula>0</formula>
    </cfRule>
    <cfRule type="cellIs" dxfId="46752" priority="1658" stopIfTrue="1" operator="greaterThan">
      <formula>0</formula>
    </cfRule>
  </conditionalFormatting>
  <conditionalFormatting sqref="P9">
    <cfRule type="cellIs" dxfId="46751" priority="1655" stopIfTrue="1" operator="lessThan">
      <formula>0</formula>
    </cfRule>
    <cfRule type="cellIs" dxfId="46750" priority="1656" stopIfTrue="1" operator="greaterThan">
      <formula>0</formula>
    </cfRule>
  </conditionalFormatting>
  <conditionalFormatting sqref="P9">
    <cfRule type="cellIs" dxfId="46749" priority="1653" stopIfTrue="1" operator="lessThan">
      <formula>0</formula>
    </cfRule>
    <cfRule type="cellIs" dxfId="46748" priority="1654" stopIfTrue="1" operator="greaterThan">
      <formula>0</formula>
    </cfRule>
  </conditionalFormatting>
  <conditionalFormatting sqref="P9">
    <cfRule type="cellIs" dxfId="46747" priority="1651" stopIfTrue="1" operator="lessThan">
      <formula>0</formula>
    </cfRule>
    <cfRule type="cellIs" dxfId="46746" priority="1652" stopIfTrue="1" operator="greaterThan">
      <formula>0</formula>
    </cfRule>
  </conditionalFormatting>
  <conditionalFormatting sqref="P9">
    <cfRule type="cellIs" dxfId="46745" priority="1649" stopIfTrue="1" operator="lessThan">
      <formula>0</formula>
    </cfRule>
    <cfRule type="cellIs" dxfId="46744" priority="1650" stopIfTrue="1" operator="greaterThan">
      <formula>0</formula>
    </cfRule>
  </conditionalFormatting>
  <conditionalFormatting sqref="P9">
    <cfRule type="cellIs" dxfId="46743" priority="1647" stopIfTrue="1" operator="lessThan">
      <formula>0</formula>
    </cfRule>
    <cfRule type="cellIs" dxfId="46742" priority="1648" stopIfTrue="1" operator="greaterThan">
      <formula>0</formula>
    </cfRule>
  </conditionalFormatting>
  <conditionalFormatting sqref="P9">
    <cfRule type="cellIs" dxfId="46741" priority="1645" stopIfTrue="1" operator="lessThan">
      <formula>0</formula>
    </cfRule>
    <cfRule type="cellIs" dxfId="46740" priority="1646" stopIfTrue="1" operator="greaterThan">
      <formula>0</formula>
    </cfRule>
  </conditionalFormatting>
  <conditionalFormatting sqref="P9">
    <cfRule type="cellIs" dxfId="46739" priority="1643" stopIfTrue="1" operator="lessThan">
      <formula>0</formula>
    </cfRule>
    <cfRule type="cellIs" dxfId="46738" priority="1644" stopIfTrue="1" operator="greaterThan">
      <formula>0</formula>
    </cfRule>
  </conditionalFormatting>
  <conditionalFormatting sqref="P9">
    <cfRule type="cellIs" dxfId="46737" priority="1641" stopIfTrue="1" operator="lessThan">
      <formula>0</formula>
    </cfRule>
    <cfRule type="cellIs" dxfId="46736" priority="1642" stopIfTrue="1" operator="greaterThan">
      <formula>0</formula>
    </cfRule>
  </conditionalFormatting>
  <conditionalFormatting sqref="P9">
    <cfRule type="cellIs" dxfId="46735" priority="1639" stopIfTrue="1" operator="lessThan">
      <formula>0</formula>
    </cfRule>
    <cfRule type="cellIs" dxfId="46734" priority="1640" stopIfTrue="1" operator="greaterThan">
      <formula>0</formula>
    </cfRule>
  </conditionalFormatting>
  <conditionalFormatting sqref="P9">
    <cfRule type="cellIs" dxfId="46733" priority="1637" stopIfTrue="1" operator="lessThan">
      <formula>0</formula>
    </cfRule>
    <cfRule type="cellIs" dxfId="46732" priority="1638" stopIfTrue="1" operator="greaterThan">
      <formula>0</formula>
    </cfRule>
  </conditionalFormatting>
  <conditionalFormatting sqref="P9">
    <cfRule type="cellIs" dxfId="46731" priority="1635" stopIfTrue="1" operator="lessThan">
      <formula>0</formula>
    </cfRule>
    <cfRule type="cellIs" dxfId="46730" priority="1636" stopIfTrue="1" operator="greaterThan">
      <formula>0</formula>
    </cfRule>
  </conditionalFormatting>
  <conditionalFormatting sqref="P9">
    <cfRule type="cellIs" dxfId="46729" priority="1633" stopIfTrue="1" operator="lessThan">
      <formula>0</formula>
    </cfRule>
    <cfRule type="cellIs" dxfId="46728" priority="1634" stopIfTrue="1" operator="greaterThan">
      <formula>0</formula>
    </cfRule>
  </conditionalFormatting>
  <conditionalFormatting sqref="P9">
    <cfRule type="cellIs" dxfId="46727" priority="1631" stopIfTrue="1" operator="lessThan">
      <formula>0</formula>
    </cfRule>
    <cfRule type="cellIs" dxfId="46726" priority="1632" stopIfTrue="1" operator="greaterThan">
      <formula>0</formula>
    </cfRule>
  </conditionalFormatting>
  <conditionalFormatting sqref="P9">
    <cfRule type="cellIs" dxfId="46725" priority="1629" stopIfTrue="1" operator="lessThan">
      <formula>0</formula>
    </cfRule>
    <cfRule type="cellIs" dxfId="46724" priority="1630" stopIfTrue="1" operator="greaterThan">
      <formula>0</formula>
    </cfRule>
  </conditionalFormatting>
  <conditionalFormatting sqref="P9">
    <cfRule type="cellIs" dxfId="46723" priority="1627" stopIfTrue="1" operator="lessThan">
      <formula>0</formula>
    </cfRule>
    <cfRule type="cellIs" dxfId="46722" priority="1628" stopIfTrue="1" operator="greaterThan">
      <formula>0</formula>
    </cfRule>
  </conditionalFormatting>
  <conditionalFormatting sqref="P9">
    <cfRule type="cellIs" dxfId="46721" priority="1625" stopIfTrue="1" operator="lessThan">
      <formula>0</formula>
    </cfRule>
    <cfRule type="cellIs" dxfId="46720" priority="1626" stopIfTrue="1" operator="greaterThan">
      <formula>0</formula>
    </cfRule>
  </conditionalFormatting>
  <conditionalFormatting sqref="P9">
    <cfRule type="cellIs" dxfId="46719" priority="1623" stopIfTrue="1" operator="lessThan">
      <formula>0</formula>
    </cfRule>
    <cfRule type="cellIs" dxfId="46718" priority="1624" stopIfTrue="1" operator="greaterThan">
      <formula>0</formula>
    </cfRule>
  </conditionalFormatting>
  <conditionalFormatting sqref="P9">
    <cfRule type="cellIs" dxfId="46717" priority="1621" stopIfTrue="1" operator="lessThan">
      <formula>0</formula>
    </cfRule>
    <cfRule type="cellIs" dxfId="46716" priority="1622" stopIfTrue="1" operator="greaterThan">
      <formula>0</formula>
    </cfRule>
  </conditionalFormatting>
  <conditionalFormatting sqref="P9">
    <cfRule type="cellIs" dxfId="46715" priority="1619" stopIfTrue="1" operator="lessThan">
      <formula>0</formula>
    </cfRule>
    <cfRule type="cellIs" dxfId="46714" priority="1620" stopIfTrue="1" operator="greaterThan">
      <formula>0</formula>
    </cfRule>
  </conditionalFormatting>
  <conditionalFormatting sqref="P9">
    <cfRule type="cellIs" dxfId="46713" priority="1617" stopIfTrue="1" operator="lessThan">
      <formula>0</formula>
    </cfRule>
    <cfRule type="cellIs" dxfId="46712" priority="1618" stopIfTrue="1" operator="greaterThan">
      <formula>0</formula>
    </cfRule>
  </conditionalFormatting>
  <conditionalFormatting sqref="P9">
    <cfRule type="cellIs" dxfId="46711" priority="1615" stopIfTrue="1" operator="lessThan">
      <formula>0</formula>
    </cfRule>
    <cfRule type="cellIs" dxfId="46710" priority="1616" stopIfTrue="1" operator="greaterThan">
      <formula>0</formula>
    </cfRule>
  </conditionalFormatting>
  <conditionalFormatting sqref="P9">
    <cfRule type="cellIs" dxfId="46709" priority="1613" stopIfTrue="1" operator="lessThan">
      <formula>0</formula>
    </cfRule>
    <cfRule type="cellIs" dxfId="46708" priority="1614" stopIfTrue="1" operator="greaterThan">
      <formula>0</formula>
    </cfRule>
  </conditionalFormatting>
  <conditionalFormatting sqref="P9">
    <cfRule type="cellIs" dxfId="46707" priority="1611" stopIfTrue="1" operator="lessThan">
      <formula>0</formula>
    </cfRule>
    <cfRule type="cellIs" dxfId="46706" priority="1612" stopIfTrue="1" operator="greaterThan">
      <formula>0</formula>
    </cfRule>
  </conditionalFormatting>
  <conditionalFormatting sqref="P9">
    <cfRule type="cellIs" dxfId="46705" priority="1609" stopIfTrue="1" operator="lessThan">
      <formula>0</formula>
    </cfRule>
    <cfRule type="cellIs" dxfId="46704" priority="1610" stopIfTrue="1" operator="greaterThan">
      <formula>0</formula>
    </cfRule>
  </conditionalFormatting>
  <conditionalFormatting sqref="P9">
    <cfRule type="cellIs" dxfId="46703" priority="1607" stopIfTrue="1" operator="lessThan">
      <formula>0</formula>
    </cfRule>
    <cfRule type="cellIs" dxfId="46702" priority="1608" stopIfTrue="1" operator="greaterThan">
      <formula>0</formula>
    </cfRule>
  </conditionalFormatting>
  <conditionalFormatting sqref="P9">
    <cfRule type="cellIs" dxfId="46701" priority="1605" stopIfTrue="1" operator="lessThan">
      <formula>0</formula>
    </cfRule>
    <cfRule type="cellIs" dxfId="46700" priority="1606" stopIfTrue="1" operator="greaterThan">
      <formula>0</formula>
    </cfRule>
  </conditionalFormatting>
  <conditionalFormatting sqref="P9">
    <cfRule type="cellIs" dxfId="46699" priority="1603" stopIfTrue="1" operator="lessThan">
      <formula>0</formula>
    </cfRule>
    <cfRule type="cellIs" dxfId="46698" priority="1604" stopIfTrue="1" operator="greaterThan">
      <formula>0</formula>
    </cfRule>
  </conditionalFormatting>
  <conditionalFormatting sqref="P9">
    <cfRule type="cellIs" dxfId="46697" priority="1601" stopIfTrue="1" operator="lessThan">
      <formula>0</formula>
    </cfRule>
    <cfRule type="cellIs" dxfId="46696" priority="1602" stopIfTrue="1" operator="greaterThan">
      <formula>0</formula>
    </cfRule>
  </conditionalFormatting>
  <conditionalFormatting sqref="P9">
    <cfRule type="cellIs" dxfId="46695" priority="1599" stopIfTrue="1" operator="lessThan">
      <formula>0</formula>
    </cfRule>
    <cfRule type="cellIs" dxfId="46694" priority="1600" stopIfTrue="1" operator="greaterThan">
      <formula>0</formula>
    </cfRule>
  </conditionalFormatting>
  <conditionalFormatting sqref="P9">
    <cfRule type="cellIs" dxfId="46693" priority="1597" stopIfTrue="1" operator="lessThan">
      <formula>0</formula>
    </cfRule>
    <cfRule type="cellIs" dxfId="46692" priority="1598" stopIfTrue="1" operator="greaterThan">
      <formula>0</formula>
    </cfRule>
  </conditionalFormatting>
  <conditionalFormatting sqref="P11">
    <cfRule type="cellIs" dxfId="46691" priority="1595" stopIfTrue="1" operator="lessThan">
      <formula>0</formula>
    </cfRule>
    <cfRule type="cellIs" dxfId="46690" priority="1596" stopIfTrue="1" operator="greaterThan">
      <formula>0</formula>
    </cfRule>
  </conditionalFormatting>
  <conditionalFormatting sqref="P11">
    <cfRule type="cellIs" dxfId="46689" priority="1593" stopIfTrue="1" operator="lessThan">
      <formula>0</formula>
    </cfRule>
    <cfRule type="cellIs" dxfId="46688" priority="1594" stopIfTrue="1" operator="greaterThan">
      <formula>0</formula>
    </cfRule>
  </conditionalFormatting>
  <conditionalFormatting sqref="P11">
    <cfRule type="cellIs" dxfId="46687" priority="1591" stopIfTrue="1" operator="lessThan">
      <formula>0</formula>
    </cfRule>
    <cfRule type="cellIs" dxfId="46686" priority="1592" stopIfTrue="1" operator="greaterThan">
      <formula>0</formula>
    </cfRule>
  </conditionalFormatting>
  <conditionalFormatting sqref="P11">
    <cfRule type="cellIs" dxfId="46685" priority="1589" stopIfTrue="1" operator="lessThan">
      <formula>0</formula>
    </cfRule>
    <cfRule type="cellIs" dxfId="46684" priority="1590" stopIfTrue="1" operator="greaterThan">
      <formula>0</formula>
    </cfRule>
  </conditionalFormatting>
  <conditionalFormatting sqref="P11">
    <cfRule type="cellIs" dxfId="46683" priority="1587" stopIfTrue="1" operator="lessThan">
      <formula>0</formula>
    </cfRule>
    <cfRule type="cellIs" dxfId="46682" priority="1588" stopIfTrue="1" operator="greaterThan">
      <formula>0</formula>
    </cfRule>
  </conditionalFormatting>
  <conditionalFormatting sqref="P11">
    <cfRule type="cellIs" dxfId="46681" priority="1585" stopIfTrue="1" operator="lessThan">
      <formula>0</formula>
    </cfRule>
    <cfRule type="cellIs" dxfId="46680" priority="1586" stopIfTrue="1" operator="greaterThan">
      <formula>0</formula>
    </cfRule>
  </conditionalFormatting>
  <conditionalFormatting sqref="P11">
    <cfRule type="cellIs" dxfId="46679" priority="1583" stopIfTrue="1" operator="lessThan">
      <formula>0</formula>
    </cfRule>
    <cfRule type="cellIs" dxfId="46678" priority="1584" stopIfTrue="1" operator="greaterThan">
      <formula>0</formula>
    </cfRule>
  </conditionalFormatting>
  <conditionalFormatting sqref="P11">
    <cfRule type="cellIs" dxfId="46677" priority="1581" stopIfTrue="1" operator="lessThan">
      <formula>0</formula>
    </cfRule>
    <cfRule type="cellIs" dxfId="46676" priority="1582" stopIfTrue="1" operator="greaterThan">
      <formula>0</formula>
    </cfRule>
  </conditionalFormatting>
  <conditionalFormatting sqref="P11">
    <cfRule type="cellIs" dxfId="46675" priority="1579" stopIfTrue="1" operator="lessThan">
      <formula>0</formula>
    </cfRule>
    <cfRule type="cellIs" dxfId="46674" priority="1580" stopIfTrue="1" operator="greaterThan">
      <formula>0</formula>
    </cfRule>
  </conditionalFormatting>
  <conditionalFormatting sqref="P11">
    <cfRule type="cellIs" dxfId="46673" priority="1577" stopIfTrue="1" operator="lessThan">
      <formula>0</formula>
    </cfRule>
    <cfRule type="cellIs" dxfId="46672" priority="1578" stopIfTrue="1" operator="greaterThan">
      <formula>0</formula>
    </cfRule>
  </conditionalFormatting>
  <conditionalFormatting sqref="P11">
    <cfRule type="cellIs" dxfId="46671" priority="1575" stopIfTrue="1" operator="lessThan">
      <formula>0</formula>
    </cfRule>
    <cfRule type="cellIs" dxfId="46670" priority="1576" stopIfTrue="1" operator="greaterThan">
      <formula>0</formula>
    </cfRule>
  </conditionalFormatting>
  <conditionalFormatting sqref="P11">
    <cfRule type="cellIs" dxfId="46669" priority="1573" stopIfTrue="1" operator="lessThan">
      <formula>0</formula>
    </cfRule>
    <cfRule type="cellIs" dxfId="46668" priority="1574" stopIfTrue="1" operator="greaterThan">
      <formula>0</formula>
    </cfRule>
  </conditionalFormatting>
  <conditionalFormatting sqref="P11">
    <cfRule type="cellIs" dxfId="46667" priority="1571" stopIfTrue="1" operator="lessThan">
      <formula>0</formula>
    </cfRule>
    <cfRule type="cellIs" dxfId="46666" priority="1572" stopIfTrue="1" operator="greaterThan">
      <formula>0</formula>
    </cfRule>
  </conditionalFormatting>
  <conditionalFormatting sqref="P11">
    <cfRule type="cellIs" dxfId="46665" priority="1569" stopIfTrue="1" operator="lessThan">
      <formula>0</formula>
    </cfRule>
    <cfRule type="cellIs" dxfId="46664" priority="1570" stopIfTrue="1" operator="greaterThan">
      <formula>0</formula>
    </cfRule>
  </conditionalFormatting>
  <conditionalFormatting sqref="P11">
    <cfRule type="cellIs" dxfId="46663" priority="1567" stopIfTrue="1" operator="lessThan">
      <formula>0</formula>
    </cfRule>
    <cfRule type="cellIs" dxfId="46662" priority="1568" stopIfTrue="1" operator="greaterThan">
      <formula>0</formula>
    </cfRule>
  </conditionalFormatting>
  <conditionalFormatting sqref="P11">
    <cfRule type="cellIs" dxfId="46661" priority="1565" stopIfTrue="1" operator="lessThan">
      <formula>0</formula>
    </cfRule>
    <cfRule type="cellIs" dxfId="46660" priority="1566" stopIfTrue="1" operator="greaterThan">
      <formula>0</formula>
    </cfRule>
  </conditionalFormatting>
  <conditionalFormatting sqref="P11">
    <cfRule type="cellIs" dxfId="46659" priority="1563" stopIfTrue="1" operator="lessThan">
      <formula>0</formula>
    </cfRule>
    <cfRule type="cellIs" dxfId="46658" priority="1564" stopIfTrue="1" operator="greaterThan">
      <formula>0</formula>
    </cfRule>
  </conditionalFormatting>
  <conditionalFormatting sqref="P11">
    <cfRule type="cellIs" dxfId="46657" priority="1561" stopIfTrue="1" operator="lessThan">
      <formula>0</formula>
    </cfRule>
    <cfRule type="cellIs" dxfId="46656" priority="1562" stopIfTrue="1" operator="greaterThan">
      <formula>0</formula>
    </cfRule>
  </conditionalFormatting>
  <conditionalFormatting sqref="P11">
    <cfRule type="cellIs" dxfId="46655" priority="1559" stopIfTrue="1" operator="lessThan">
      <formula>0</formula>
    </cfRule>
    <cfRule type="cellIs" dxfId="46654" priority="1560" stopIfTrue="1" operator="greaterThan">
      <formula>0</formula>
    </cfRule>
  </conditionalFormatting>
  <conditionalFormatting sqref="P11">
    <cfRule type="cellIs" dxfId="46653" priority="1557" stopIfTrue="1" operator="lessThan">
      <formula>0</formula>
    </cfRule>
    <cfRule type="cellIs" dxfId="46652" priority="1558" stopIfTrue="1" operator="greaterThan">
      <formula>0</formula>
    </cfRule>
  </conditionalFormatting>
  <conditionalFormatting sqref="P11">
    <cfRule type="cellIs" dxfId="46651" priority="1555" stopIfTrue="1" operator="lessThan">
      <formula>0</formula>
    </cfRule>
    <cfRule type="cellIs" dxfId="46650" priority="1556" stopIfTrue="1" operator="greaterThan">
      <formula>0</formula>
    </cfRule>
  </conditionalFormatting>
  <conditionalFormatting sqref="P11">
    <cfRule type="cellIs" dxfId="46649" priority="1553" stopIfTrue="1" operator="lessThan">
      <formula>0</formula>
    </cfRule>
    <cfRule type="cellIs" dxfId="46648" priority="1554" stopIfTrue="1" operator="greaterThan">
      <formula>0</formula>
    </cfRule>
  </conditionalFormatting>
  <conditionalFormatting sqref="P11">
    <cfRule type="cellIs" dxfId="46647" priority="1551" stopIfTrue="1" operator="lessThan">
      <formula>0</formula>
    </cfRule>
    <cfRule type="cellIs" dxfId="46646" priority="1552" stopIfTrue="1" operator="greaterThan">
      <formula>0</formula>
    </cfRule>
  </conditionalFormatting>
  <conditionalFormatting sqref="P11">
    <cfRule type="cellIs" dxfId="46645" priority="1549" stopIfTrue="1" operator="lessThan">
      <formula>0</formula>
    </cfRule>
    <cfRule type="cellIs" dxfId="46644" priority="1550" stopIfTrue="1" operator="greaterThan">
      <formula>0</formula>
    </cfRule>
  </conditionalFormatting>
  <conditionalFormatting sqref="P11">
    <cfRule type="cellIs" dxfId="46643" priority="1547" stopIfTrue="1" operator="lessThan">
      <formula>0</formula>
    </cfRule>
    <cfRule type="cellIs" dxfId="46642" priority="1548" stopIfTrue="1" operator="greaterThan">
      <formula>0</formula>
    </cfRule>
  </conditionalFormatting>
  <conditionalFormatting sqref="P11">
    <cfRule type="cellIs" dxfId="46641" priority="1545" stopIfTrue="1" operator="lessThan">
      <formula>0</formula>
    </cfRule>
    <cfRule type="cellIs" dxfId="46640" priority="1546" stopIfTrue="1" operator="greaterThan">
      <formula>0</formula>
    </cfRule>
  </conditionalFormatting>
  <conditionalFormatting sqref="P11">
    <cfRule type="cellIs" dxfId="46639" priority="1543" stopIfTrue="1" operator="lessThan">
      <formula>0</formula>
    </cfRule>
    <cfRule type="cellIs" dxfId="46638" priority="1544" stopIfTrue="1" operator="greaterThan">
      <formula>0</formula>
    </cfRule>
  </conditionalFormatting>
  <conditionalFormatting sqref="P11">
    <cfRule type="cellIs" dxfId="46637" priority="1541" stopIfTrue="1" operator="lessThan">
      <formula>0</formula>
    </cfRule>
    <cfRule type="cellIs" dxfId="46636" priority="1542" stopIfTrue="1" operator="greaterThan">
      <formula>0</formula>
    </cfRule>
  </conditionalFormatting>
  <conditionalFormatting sqref="P11">
    <cfRule type="cellIs" dxfId="46635" priority="1539" stopIfTrue="1" operator="lessThan">
      <formula>0</formula>
    </cfRule>
    <cfRule type="cellIs" dxfId="46634" priority="1540" stopIfTrue="1" operator="greaterThan">
      <formula>0</formula>
    </cfRule>
  </conditionalFormatting>
  <conditionalFormatting sqref="P11">
    <cfRule type="cellIs" dxfId="46633" priority="1537" stopIfTrue="1" operator="lessThan">
      <formula>0</formula>
    </cfRule>
    <cfRule type="cellIs" dxfId="46632" priority="1538" stopIfTrue="1" operator="greaterThan">
      <formula>0</formula>
    </cfRule>
  </conditionalFormatting>
  <conditionalFormatting sqref="P11">
    <cfRule type="cellIs" dxfId="46631" priority="1535" stopIfTrue="1" operator="lessThan">
      <formula>0</formula>
    </cfRule>
    <cfRule type="cellIs" dxfId="46630" priority="1536" stopIfTrue="1" operator="greaterThan">
      <formula>0</formula>
    </cfRule>
  </conditionalFormatting>
  <conditionalFormatting sqref="P11">
    <cfRule type="cellIs" dxfId="46629" priority="1533" stopIfTrue="1" operator="lessThan">
      <formula>0</formula>
    </cfRule>
    <cfRule type="cellIs" dxfId="46628" priority="1534" stopIfTrue="1" operator="greaterThan">
      <formula>0</formula>
    </cfRule>
  </conditionalFormatting>
  <conditionalFormatting sqref="P11">
    <cfRule type="cellIs" dxfId="46627" priority="1531" stopIfTrue="1" operator="lessThan">
      <formula>0</formula>
    </cfRule>
    <cfRule type="cellIs" dxfId="46626" priority="1532" stopIfTrue="1" operator="greaterThan">
      <formula>0</formula>
    </cfRule>
  </conditionalFormatting>
  <conditionalFormatting sqref="P11">
    <cfRule type="cellIs" dxfId="46625" priority="1529" stopIfTrue="1" operator="lessThan">
      <formula>0</formula>
    </cfRule>
    <cfRule type="cellIs" dxfId="46624" priority="1530" stopIfTrue="1" operator="greaterThan">
      <formula>0</formula>
    </cfRule>
  </conditionalFormatting>
  <conditionalFormatting sqref="P11">
    <cfRule type="cellIs" dxfId="46623" priority="1527" stopIfTrue="1" operator="lessThan">
      <formula>0</formula>
    </cfRule>
    <cfRule type="cellIs" dxfId="46622" priority="1528" stopIfTrue="1" operator="greaterThan">
      <formula>0</formula>
    </cfRule>
  </conditionalFormatting>
  <conditionalFormatting sqref="P11">
    <cfRule type="cellIs" dxfId="46621" priority="1525" stopIfTrue="1" operator="lessThan">
      <formula>0</formula>
    </cfRule>
    <cfRule type="cellIs" dxfId="46620" priority="1526" stopIfTrue="1" operator="greaterThan">
      <formula>0</formula>
    </cfRule>
  </conditionalFormatting>
  <conditionalFormatting sqref="P11">
    <cfRule type="cellIs" dxfId="46619" priority="1523" stopIfTrue="1" operator="lessThan">
      <formula>0</formula>
    </cfRule>
    <cfRule type="cellIs" dxfId="46618" priority="1524" stopIfTrue="1" operator="greaterThan">
      <formula>0</formula>
    </cfRule>
  </conditionalFormatting>
  <conditionalFormatting sqref="P11">
    <cfRule type="cellIs" dxfId="46617" priority="1521" stopIfTrue="1" operator="lessThan">
      <formula>0</formula>
    </cfRule>
    <cfRule type="cellIs" dxfId="46616" priority="1522" stopIfTrue="1" operator="greaterThan">
      <formula>0</formula>
    </cfRule>
  </conditionalFormatting>
  <conditionalFormatting sqref="P11">
    <cfRule type="cellIs" dxfId="46615" priority="1519" stopIfTrue="1" operator="lessThan">
      <formula>0</formula>
    </cfRule>
    <cfRule type="cellIs" dxfId="46614" priority="1520" stopIfTrue="1" operator="greaterThan">
      <formula>0</formula>
    </cfRule>
  </conditionalFormatting>
  <conditionalFormatting sqref="P11">
    <cfRule type="cellIs" dxfId="46613" priority="1517" stopIfTrue="1" operator="lessThan">
      <formula>0</formula>
    </cfRule>
    <cfRule type="cellIs" dxfId="46612" priority="1518" stopIfTrue="1" operator="greaterThan">
      <formula>0</formula>
    </cfRule>
  </conditionalFormatting>
  <conditionalFormatting sqref="P11">
    <cfRule type="cellIs" dxfId="46611" priority="1515" stopIfTrue="1" operator="lessThan">
      <formula>0</formula>
    </cfRule>
    <cfRule type="cellIs" dxfId="46610" priority="1516" stopIfTrue="1" operator="greaterThan">
      <formula>0</formula>
    </cfRule>
  </conditionalFormatting>
  <conditionalFormatting sqref="P11">
    <cfRule type="cellIs" dxfId="46609" priority="1513" stopIfTrue="1" operator="lessThan">
      <formula>0</formula>
    </cfRule>
    <cfRule type="cellIs" dxfId="46608" priority="1514" stopIfTrue="1" operator="greaterThan">
      <formula>0</formula>
    </cfRule>
  </conditionalFormatting>
  <conditionalFormatting sqref="P13">
    <cfRule type="cellIs" dxfId="46607" priority="1511" stopIfTrue="1" operator="lessThan">
      <formula>0</formula>
    </cfRule>
    <cfRule type="cellIs" dxfId="46606" priority="1512" stopIfTrue="1" operator="greaterThan">
      <formula>0</formula>
    </cfRule>
  </conditionalFormatting>
  <conditionalFormatting sqref="P13">
    <cfRule type="cellIs" dxfId="46605" priority="1509" stopIfTrue="1" operator="lessThan">
      <formula>0</formula>
    </cfRule>
    <cfRule type="cellIs" dxfId="46604" priority="1510" stopIfTrue="1" operator="greaterThan">
      <formula>0</formula>
    </cfRule>
  </conditionalFormatting>
  <conditionalFormatting sqref="P13">
    <cfRule type="cellIs" dxfId="46603" priority="1507" stopIfTrue="1" operator="lessThan">
      <formula>0</formula>
    </cfRule>
    <cfRule type="cellIs" dxfId="46602" priority="1508" stopIfTrue="1" operator="greaterThan">
      <formula>0</formula>
    </cfRule>
  </conditionalFormatting>
  <conditionalFormatting sqref="P13">
    <cfRule type="cellIs" dxfId="46601" priority="1505" stopIfTrue="1" operator="lessThan">
      <formula>0</formula>
    </cfRule>
    <cfRule type="cellIs" dxfId="46600" priority="1506" stopIfTrue="1" operator="greaterThan">
      <formula>0</formula>
    </cfRule>
  </conditionalFormatting>
  <conditionalFormatting sqref="P13">
    <cfRule type="cellIs" dxfId="46599" priority="1503" stopIfTrue="1" operator="lessThan">
      <formula>0</formula>
    </cfRule>
    <cfRule type="cellIs" dxfId="46598" priority="1504" stopIfTrue="1" operator="greaterThan">
      <formula>0</formula>
    </cfRule>
  </conditionalFormatting>
  <conditionalFormatting sqref="P13">
    <cfRule type="cellIs" dxfId="46597" priority="1501" stopIfTrue="1" operator="lessThan">
      <formula>0</formula>
    </cfRule>
    <cfRule type="cellIs" dxfId="46596" priority="1502" stopIfTrue="1" operator="greaterThan">
      <formula>0</formula>
    </cfRule>
  </conditionalFormatting>
  <conditionalFormatting sqref="P13">
    <cfRule type="cellIs" dxfId="46595" priority="1499" stopIfTrue="1" operator="lessThan">
      <formula>0</formula>
    </cfRule>
    <cfRule type="cellIs" dxfId="46594" priority="1500" stopIfTrue="1" operator="greaterThan">
      <formula>0</formula>
    </cfRule>
  </conditionalFormatting>
  <conditionalFormatting sqref="P13">
    <cfRule type="cellIs" dxfId="46593" priority="1497" stopIfTrue="1" operator="lessThan">
      <formula>0</formula>
    </cfRule>
    <cfRule type="cellIs" dxfId="46592" priority="1498" stopIfTrue="1" operator="greaterThan">
      <formula>0</formula>
    </cfRule>
  </conditionalFormatting>
  <conditionalFormatting sqref="P13">
    <cfRule type="cellIs" dxfId="46591" priority="1495" stopIfTrue="1" operator="lessThan">
      <formula>0</formula>
    </cfRule>
    <cfRule type="cellIs" dxfId="46590" priority="1496" stopIfTrue="1" operator="greaterThan">
      <formula>0</formula>
    </cfRule>
  </conditionalFormatting>
  <conditionalFormatting sqref="P13">
    <cfRule type="cellIs" dxfId="46589" priority="1493" stopIfTrue="1" operator="lessThan">
      <formula>0</formula>
    </cfRule>
    <cfRule type="cellIs" dxfId="46588" priority="1494" stopIfTrue="1" operator="greaterThan">
      <formula>0</formula>
    </cfRule>
  </conditionalFormatting>
  <conditionalFormatting sqref="P13">
    <cfRule type="cellIs" dxfId="46587" priority="1491" stopIfTrue="1" operator="lessThan">
      <formula>0</formula>
    </cfRule>
    <cfRule type="cellIs" dxfId="46586" priority="1492" stopIfTrue="1" operator="greaterThan">
      <formula>0</formula>
    </cfRule>
  </conditionalFormatting>
  <conditionalFormatting sqref="P13">
    <cfRule type="cellIs" dxfId="46585" priority="1489" stopIfTrue="1" operator="lessThan">
      <formula>0</formula>
    </cfRule>
    <cfRule type="cellIs" dxfId="46584" priority="1490" stopIfTrue="1" operator="greaterThan">
      <formula>0</formula>
    </cfRule>
  </conditionalFormatting>
  <conditionalFormatting sqref="P13">
    <cfRule type="cellIs" dxfId="46583" priority="1487" stopIfTrue="1" operator="lessThan">
      <formula>0</formula>
    </cfRule>
    <cfRule type="cellIs" dxfId="46582" priority="1488" stopIfTrue="1" operator="greaterThan">
      <formula>0</formula>
    </cfRule>
  </conditionalFormatting>
  <conditionalFormatting sqref="P13">
    <cfRule type="cellIs" dxfId="46581" priority="1485" stopIfTrue="1" operator="lessThan">
      <formula>0</formula>
    </cfRule>
    <cfRule type="cellIs" dxfId="46580" priority="1486" stopIfTrue="1" operator="greaterThan">
      <formula>0</formula>
    </cfRule>
  </conditionalFormatting>
  <conditionalFormatting sqref="P13">
    <cfRule type="cellIs" dxfId="46579" priority="1483" stopIfTrue="1" operator="lessThan">
      <formula>0</formula>
    </cfRule>
    <cfRule type="cellIs" dxfId="46578" priority="1484" stopIfTrue="1" operator="greaterThan">
      <formula>0</formula>
    </cfRule>
  </conditionalFormatting>
  <conditionalFormatting sqref="P13">
    <cfRule type="cellIs" dxfId="46577" priority="1481" stopIfTrue="1" operator="lessThan">
      <formula>0</formula>
    </cfRule>
    <cfRule type="cellIs" dxfId="46576" priority="1482" stopIfTrue="1" operator="greaterThan">
      <formula>0</formula>
    </cfRule>
  </conditionalFormatting>
  <conditionalFormatting sqref="P13">
    <cfRule type="cellIs" dxfId="46575" priority="1479" stopIfTrue="1" operator="lessThan">
      <formula>0</formula>
    </cfRule>
    <cfRule type="cellIs" dxfId="46574" priority="1480" stopIfTrue="1" operator="greaterThan">
      <formula>0</formula>
    </cfRule>
  </conditionalFormatting>
  <conditionalFormatting sqref="P13">
    <cfRule type="cellIs" dxfId="46573" priority="1477" stopIfTrue="1" operator="lessThan">
      <formula>0</formula>
    </cfRule>
    <cfRule type="cellIs" dxfId="46572" priority="1478" stopIfTrue="1" operator="greaterThan">
      <formula>0</formula>
    </cfRule>
  </conditionalFormatting>
  <conditionalFormatting sqref="P13">
    <cfRule type="cellIs" dxfId="46571" priority="1475" stopIfTrue="1" operator="lessThan">
      <formula>0</formula>
    </cfRule>
    <cfRule type="cellIs" dxfId="46570" priority="1476" stopIfTrue="1" operator="greaterThan">
      <formula>0</formula>
    </cfRule>
  </conditionalFormatting>
  <conditionalFormatting sqref="P13">
    <cfRule type="cellIs" dxfId="46569" priority="1473" stopIfTrue="1" operator="lessThan">
      <formula>0</formula>
    </cfRule>
    <cfRule type="cellIs" dxfId="46568" priority="1474" stopIfTrue="1" operator="greaterThan">
      <formula>0</formula>
    </cfRule>
  </conditionalFormatting>
  <conditionalFormatting sqref="P13">
    <cfRule type="cellIs" dxfId="46567" priority="1471" stopIfTrue="1" operator="lessThan">
      <formula>0</formula>
    </cfRule>
    <cfRule type="cellIs" dxfId="46566" priority="1472" stopIfTrue="1" operator="greaterThan">
      <formula>0</formula>
    </cfRule>
  </conditionalFormatting>
  <conditionalFormatting sqref="P13">
    <cfRule type="cellIs" dxfId="46565" priority="1469" stopIfTrue="1" operator="lessThan">
      <formula>0</formula>
    </cfRule>
    <cfRule type="cellIs" dxfId="46564" priority="1470" stopIfTrue="1" operator="greaterThan">
      <formula>0</formula>
    </cfRule>
  </conditionalFormatting>
  <conditionalFormatting sqref="P13">
    <cfRule type="cellIs" dxfId="46563" priority="1467" stopIfTrue="1" operator="lessThan">
      <formula>0</formula>
    </cfRule>
    <cfRule type="cellIs" dxfId="46562" priority="1468" stopIfTrue="1" operator="greaterThan">
      <formula>0</formula>
    </cfRule>
  </conditionalFormatting>
  <conditionalFormatting sqref="P13">
    <cfRule type="cellIs" dxfId="46561" priority="1465" stopIfTrue="1" operator="lessThan">
      <formula>0</formula>
    </cfRule>
    <cfRule type="cellIs" dxfId="46560" priority="1466" stopIfTrue="1" operator="greaterThan">
      <formula>0</formula>
    </cfRule>
  </conditionalFormatting>
  <conditionalFormatting sqref="P13">
    <cfRule type="cellIs" dxfId="46559" priority="1463" stopIfTrue="1" operator="lessThan">
      <formula>0</formula>
    </cfRule>
    <cfRule type="cellIs" dxfId="46558" priority="1464" stopIfTrue="1" operator="greaterThan">
      <formula>0</formula>
    </cfRule>
  </conditionalFormatting>
  <conditionalFormatting sqref="P13">
    <cfRule type="cellIs" dxfId="46557" priority="1461" stopIfTrue="1" operator="lessThan">
      <formula>0</formula>
    </cfRule>
    <cfRule type="cellIs" dxfId="46556" priority="1462" stopIfTrue="1" operator="greaterThan">
      <formula>0</formula>
    </cfRule>
  </conditionalFormatting>
  <conditionalFormatting sqref="P13">
    <cfRule type="cellIs" dxfId="46555" priority="1459" stopIfTrue="1" operator="lessThan">
      <formula>0</formula>
    </cfRule>
    <cfRule type="cellIs" dxfId="46554" priority="1460" stopIfTrue="1" operator="greaterThan">
      <formula>0</formula>
    </cfRule>
  </conditionalFormatting>
  <conditionalFormatting sqref="P13">
    <cfRule type="cellIs" dxfId="46553" priority="1457" stopIfTrue="1" operator="lessThan">
      <formula>0</formula>
    </cfRule>
    <cfRule type="cellIs" dxfId="46552" priority="1458" stopIfTrue="1" operator="greaterThan">
      <formula>0</formula>
    </cfRule>
  </conditionalFormatting>
  <conditionalFormatting sqref="P13">
    <cfRule type="cellIs" dxfId="46551" priority="1455" stopIfTrue="1" operator="lessThan">
      <formula>0</formula>
    </cfRule>
    <cfRule type="cellIs" dxfId="46550" priority="1456" stopIfTrue="1" operator="greaterThan">
      <formula>0</formula>
    </cfRule>
  </conditionalFormatting>
  <conditionalFormatting sqref="P13">
    <cfRule type="cellIs" dxfId="46549" priority="1453" stopIfTrue="1" operator="lessThan">
      <formula>0</formula>
    </cfRule>
    <cfRule type="cellIs" dxfId="46548" priority="1454" stopIfTrue="1" operator="greaterThan">
      <formula>0</formula>
    </cfRule>
  </conditionalFormatting>
  <conditionalFormatting sqref="P13">
    <cfRule type="cellIs" dxfId="46547" priority="1451" stopIfTrue="1" operator="lessThan">
      <formula>0</formula>
    </cfRule>
    <cfRule type="cellIs" dxfId="46546" priority="1452" stopIfTrue="1" operator="greaterThan">
      <formula>0</formula>
    </cfRule>
  </conditionalFormatting>
  <conditionalFormatting sqref="P13">
    <cfRule type="cellIs" dxfId="46545" priority="1449" stopIfTrue="1" operator="lessThan">
      <formula>0</formula>
    </cfRule>
    <cfRule type="cellIs" dxfId="46544" priority="1450" stopIfTrue="1" operator="greaterThan">
      <formula>0</formula>
    </cfRule>
  </conditionalFormatting>
  <conditionalFormatting sqref="P13">
    <cfRule type="cellIs" dxfId="46543" priority="1447" stopIfTrue="1" operator="lessThan">
      <formula>0</formula>
    </cfRule>
    <cfRule type="cellIs" dxfId="46542" priority="1448" stopIfTrue="1" operator="greaterThan">
      <formula>0</formula>
    </cfRule>
  </conditionalFormatting>
  <conditionalFormatting sqref="P13">
    <cfRule type="cellIs" dxfId="46541" priority="1445" stopIfTrue="1" operator="lessThan">
      <formula>0</formula>
    </cfRule>
    <cfRule type="cellIs" dxfId="46540" priority="1446" stopIfTrue="1" operator="greaterThan">
      <formula>0</formula>
    </cfRule>
  </conditionalFormatting>
  <conditionalFormatting sqref="P13">
    <cfRule type="cellIs" dxfId="46539" priority="1443" stopIfTrue="1" operator="lessThan">
      <formula>0</formula>
    </cfRule>
    <cfRule type="cellIs" dxfId="46538" priority="1444" stopIfTrue="1" operator="greaterThan">
      <formula>0</formula>
    </cfRule>
  </conditionalFormatting>
  <conditionalFormatting sqref="P13">
    <cfRule type="cellIs" dxfId="46537" priority="1441" stopIfTrue="1" operator="lessThan">
      <formula>0</formula>
    </cfRule>
    <cfRule type="cellIs" dxfId="46536" priority="1442" stopIfTrue="1" operator="greaterThan">
      <formula>0</formula>
    </cfRule>
  </conditionalFormatting>
  <conditionalFormatting sqref="P13">
    <cfRule type="cellIs" dxfId="46535" priority="1439" stopIfTrue="1" operator="lessThan">
      <formula>0</formula>
    </cfRule>
    <cfRule type="cellIs" dxfId="46534" priority="1440" stopIfTrue="1" operator="greaterThan">
      <formula>0</formula>
    </cfRule>
  </conditionalFormatting>
  <conditionalFormatting sqref="P13">
    <cfRule type="cellIs" dxfId="46533" priority="1437" stopIfTrue="1" operator="lessThan">
      <formula>0</formula>
    </cfRule>
    <cfRule type="cellIs" dxfId="46532" priority="1438" stopIfTrue="1" operator="greaterThan">
      <formula>0</formula>
    </cfRule>
  </conditionalFormatting>
  <conditionalFormatting sqref="P13">
    <cfRule type="cellIs" dxfId="46531" priority="1435" stopIfTrue="1" operator="lessThan">
      <formula>0</formula>
    </cfRule>
    <cfRule type="cellIs" dxfId="46530" priority="1436" stopIfTrue="1" operator="greaterThan">
      <formula>0</formula>
    </cfRule>
  </conditionalFormatting>
  <conditionalFormatting sqref="P13">
    <cfRule type="cellIs" dxfId="46529" priority="1433" stopIfTrue="1" operator="lessThan">
      <formula>0</formula>
    </cfRule>
    <cfRule type="cellIs" dxfId="46528" priority="1434" stopIfTrue="1" operator="greaterThan">
      <formula>0</formula>
    </cfRule>
  </conditionalFormatting>
  <conditionalFormatting sqref="P13">
    <cfRule type="cellIs" dxfId="46527" priority="1431" stopIfTrue="1" operator="lessThan">
      <formula>0</formula>
    </cfRule>
    <cfRule type="cellIs" dxfId="46526" priority="1432" stopIfTrue="1" operator="greaterThan">
      <formula>0</formula>
    </cfRule>
  </conditionalFormatting>
  <conditionalFormatting sqref="P13">
    <cfRule type="cellIs" dxfId="46525" priority="1429" stopIfTrue="1" operator="lessThan">
      <formula>0</formula>
    </cfRule>
    <cfRule type="cellIs" dxfId="46524" priority="1430" stopIfTrue="1" operator="greaterThan">
      <formula>0</formula>
    </cfRule>
  </conditionalFormatting>
  <conditionalFormatting sqref="P15">
    <cfRule type="cellIs" dxfId="46523" priority="1427" stopIfTrue="1" operator="lessThan">
      <formula>0</formula>
    </cfRule>
    <cfRule type="cellIs" dxfId="46522" priority="1428" stopIfTrue="1" operator="greaterThan">
      <formula>0</formula>
    </cfRule>
  </conditionalFormatting>
  <conditionalFormatting sqref="P15">
    <cfRule type="cellIs" dxfId="46521" priority="1425" stopIfTrue="1" operator="lessThan">
      <formula>0</formula>
    </cfRule>
    <cfRule type="cellIs" dxfId="46520" priority="1426" stopIfTrue="1" operator="greaterThan">
      <formula>0</formula>
    </cfRule>
  </conditionalFormatting>
  <conditionalFormatting sqref="P15">
    <cfRule type="cellIs" dxfId="46519" priority="1423" stopIfTrue="1" operator="lessThan">
      <formula>0</formula>
    </cfRule>
    <cfRule type="cellIs" dxfId="46518" priority="1424" stopIfTrue="1" operator="greaterThan">
      <formula>0</formula>
    </cfRule>
  </conditionalFormatting>
  <conditionalFormatting sqref="P15">
    <cfRule type="cellIs" dxfId="46517" priority="1421" stopIfTrue="1" operator="lessThan">
      <formula>0</formula>
    </cfRule>
    <cfRule type="cellIs" dxfId="46516" priority="1422" stopIfTrue="1" operator="greaterThan">
      <formula>0</formula>
    </cfRule>
  </conditionalFormatting>
  <conditionalFormatting sqref="P15">
    <cfRule type="cellIs" dxfId="46515" priority="1419" stopIfTrue="1" operator="lessThan">
      <formula>0</formula>
    </cfRule>
    <cfRule type="cellIs" dxfId="46514" priority="1420" stopIfTrue="1" operator="greaterThan">
      <formula>0</formula>
    </cfRule>
  </conditionalFormatting>
  <conditionalFormatting sqref="P15">
    <cfRule type="cellIs" dxfId="46513" priority="1417" stopIfTrue="1" operator="lessThan">
      <formula>0</formula>
    </cfRule>
    <cfRule type="cellIs" dxfId="46512" priority="1418" stopIfTrue="1" operator="greaterThan">
      <formula>0</formula>
    </cfRule>
  </conditionalFormatting>
  <conditionalFormatting sqref="P15">
    <cfRule type="cellIs" dxfId="46511" priority="1415" stopIfTrue="1" operator="lessThan">
      <formula>0</formula>
    </cfRule>
    <cfRule type="cellIs" dxfId="46510" priority="1416" stopIfTrue="1" operator="greaterThan">
      <formula>0</formula>
    </cfRule>
  </conditionalFormatting>
  <conditionalFormatting sqref="P15">
    <cfRule type="cellIs" dxfId="46509" priority="1413" stopIfTrue="1" operator="lessThan">
      <formula>0</formula>
    </cfRule>
    <cfRule type="cellIs" dxfId="46508" priority="1414" stopIfTrue="1" operator="greaterThan">
      <formula>0</formula>
    </cfRule>
  </conditionalFormatting>
  <conditionalFormatting sqref="P15">
    <cfRule type="cellIs" dxfId="46507" priority="1411" stopIfTrue="1" operator="lessThan">
      <formula>0</formula>
    </cfRule>
    <cfRule type="cellIs" dxfId="46506" priority="1412" stopIfTrue="1" operator="greaterThan">
      <formula>0</formula>
    </cfRule>
  </conditionalFormatting>
  <conditionalFormatting sqref="P15">
    <cfRule type="cellIs" dxfId="46505" priority="1409" stopIfTrue="1" operator="lessThan">
      <formula>0</formula>
    </cfRule>
    <cfRule type="cellIs" dxfId="46504" priority="1410" stopIfTrue="1" operator="greaterThan">
      <formula>0</formula>
    </cfRule>
  </conditionalFormatting>
  <conditionalFormatting sqref="P15">
    <cfRule type="cellIs" dxfId="46503" priority="1407" stopIfTrue="1" operator="lessThan">
      <formula>0</formula>
    </cfRule>
    <cfRule type="cellIs" dxfId="46502" priority="1408" stopIfTrue="1" operator="greaterThan">
      <formula>0</formula>
    </cfRule>
  </conditionalFormatting>
  <conditionalFormatting sqref="P15">
    <cfRule type="cellIs" dxfId="46501" priority="1405" stopIfTrue="1" operator="lessThan">
      <formula>0</formula>
    </cfRule>
    <cfRule type="cellIs" dxfId="46500" priority="1406" stopIfTrue="1" operator="greaterThan">
      <formula>0</formula>
    </cfRule>
  </conditionalFormatting>
  <conditionalFormatting sqref="P15">
    <cfRule type="cellIs" dxfId="46499" priority="1403" stopIfTrue="1" operator="lessThan">
      <formula>0</formula>
    </cfRule>
    <cfRule type="cellIs" dxfId="46498" priority="1404" stopIfTrue="1" operator="greaterThan">
      <formula>0</formula>
    </cfRule>
  </conditionalFormatting>
  <conditionalFormatting sqref="P15">
    <cfRule type="cellIs" dxfId="46497" priority="1401" stopIfTrue="1" operator="lessThan">
      <formula>0</formula>
    </cfRule>
    <cfRule type="cellIs" dxfId="46496" priority="1402" stopIfTrue="1" operator="greaterThan">
      <formula>0</formula>
    </cfRule>
  </conditionalFormatting>
  <conditionalFormatting sqref="P15">
    <cfRule type="cellIs" dxfId="46495" priority="1399" stopIfTrue="1" operator="lessThan">
      <formula>0</formula>
    </cfRule>
    <cfRule type="cellIs" dxfId="46494" priority="1400" stopIfTrue="1" operator="greaterThan">
      <formula>0</formula>
    </cfRule>
  </conditionalFormatting>
  <conditionalFormatting sqref="P15">
    <cfRule type="cellIs" dxfId="46493" priority="1397" stopIfTrue="1" operator="lessThan">
      <formula>0</formula>
    </cfRule>
    <cfRule type="cellIs" dxfId="46492" priority="1398" stopIfTrue="1" operator="greaterThan">
      <formula>0</formula>
    </cfRule>
  </conditionalFormatting>
  <conditionalFormatting sqref="P15">
    <cfRule type="cellIs" dxfId="46491" priority="1395" stopIfTrue="1" operator="lessThan">
      <formula>0</formula>
    </cfRule>
    <cfRule type="cellIs" dxfId="46490" priority="1396" stopIfTrue="1" operator="greaterThan">
      <formula>0</formula>
    </cfRule>
  </conditionalFormatting>
  <conditionalFormatting sqref="P15">
    <cfRule type="cellIs" dxfId="46489" priority="1393" stopIfTrue="1" operator="lessThan">
      <formula>0</formula>
    </cfRule>
    <cfRule type="cellIs" dxfId="46488" priority="1394" stopIfTrue="1" operator="greaterThan">
      <formula>0</formula>
    </cfRule>
  </conditionalFormatting>
  <conditionalFormatting sqref="P15">
    <cfRule type="cellIs" dxfId="46487" priority="1391" stopIfTrue="1" operator="lessThan">
      <formula>0</formula>
    </cfRule>
    <cfRule type="cellIs" dxfId="46486" priority="1392" stopIfTrue="1" operator="greaterThan">
      <formula>0</formula>
    </cfRule>
  </conditionalFormatting>
  <conditionalFormatting sqref="P15">
    <cfRule type="cellIs" dxfId="46485" priority="1389" stopIfTrue="1" operator="lessThan">
      <formula>0</formula>
    </cfRule>
    <cfRule type="cellIs" dxfId="46484" priority="1390" stopIfTrue="1" operator="greaterThan">
      <formula>0</formula>
    </cfRule>
  </conditionalFormatting>
  <conditionalFormatting sqref="P15">
    <cfRule type="cellIs" dxfId="46483" priority="1387" stopIfTrue="1" operator="lessThan">
      <formula>0</formula>
    </cfRule>
    <cfRule type="cellIs" dxfId="46482" priority="1388" stopIfTrue="1" operator="greaterThan">
      <formula>0</formula>
    </cfRule>
  </conditionalFormatting>
  <conditionalFormatting sqref="P15">
    <cfRule type="cellIs" dxfId="46481" priority="1385" stopIfTrue="1" operator="lessThan">
      <formula>0</formula>
    </cfRule>
    <cfRule type="cellIs" dxfId="46480" priority="1386" stopIfTrue="1" operator="greaterThan">
      <formula>0</formula>
    </cfRule>
  </conditionalFormatting>
  <conditionalFormatting sqref="P15">
    <cfRule type="cellIs" dxfId="46479" priority="1383" stopIfTrue="1" operator="lessThan">
      <formula>0</formula>
    </cfRule>
    <cfRule type="cellIs" dxfId="46478" priority="1384" stopIfTrue="1" operator="greaterThan">
      <formula>0</formula>
    </cfRule>
  </conditionalFormatting>
  <conditionalFormatting sqref="P15">
    <cfRule type="cellIs" dxfId="46477" priority="1381" stopIfTrue="1" operator="lessThan">
      <formula>0</formula>
    </cfRule>
    <cfRule type="cellIs" dxfId="46476" priority="1382" stopIfTrue="1" operator="greaterThan">
      <formula>0</formula>
    </cfRule>
  </conditionalFormatting>
  <conditionalFormatting sqref="P15">
    <cfRule type="cellIs" dxfId="46475" priority="1379" stopIfTrue="1" operator="lessThan">
      <formula>0</formula>
    </cfRule>
    <cfRule type="cellIs" dxfId="46474" priority="1380" stopIfTrue="1" operator="greaterThan">
      <formula>0</formula>
    </cfRule>
  </conditionalFormatting>
  <conditionalFormatting sqref="P15">
    <cfRule type="cellIs" dxfId="46473" priority="1377" stopIfTrue="1" operator="lessThan">
      <formula>0</formula>
    </cfRule>
    <cfRule type="cellIs" dxfId="46472" priority="1378" stopIfTrue="1" operator="greaterThan">
      <formula>0</formula>
    </cfRule>
  </conditionalFormatting>
  <conditionalFormatting sqref="P15">
    <cfRule type="cellIs" dxfId="46471" priority="1375" stopIfTrue="1" operator="lessThan">
      <formula>0</formula>
    </cfRule>
    <cfRule type="cellIs" dxfId="46470" priority="1376" stopIfTrue="1" operator="greaterThan">
      <formula>0</formula>
    </cfRule>
  </conditionalFormatting>
  <conditionalFormatting sqref="P15">
    <cfRule type="cellIs" dxfId="46469" priority="1373" stopIfTrue="1" operator="lessThan">
      <formula>0</formula>
    </cfRule>
    <cfRule type="cellIs" dxfId="46468" priority="1374" stopIfTrue="1" operator="greaterThan">
      <formula>0</formula>
    </cfRule>
  </conditionalFormatting>
  <conditionalFormatting sqref="P15">
    <cfRule type="cellIs" dxfId="46467" priority="1371" stopIfTrue="1" operator="lessThan">
      <formula>0</formula>
    </cfRule>
    <cfRule type="cellIs" dxfId="46466" priority="1372" stopIfTrue="1" operator="greaterThan">
      <formula>0</formula>
    </cfRule>
  </conditionalFormatting>
  <conditionalFormatting sqref="P15">
    <cfRule type="cellIs" dxfId="46465" priority="1369" stopIfTrue="1" operator="lessThan">
      <formula>0</formula>
    </cfRule>
    <cfRule type="cellIs" dxfId="46464" priority="1370" stopIfTrue="1" operator="greaterThan">
      <formula>0</formula>
    </cfRule>
  </conditionalFormatting>
  <conditionalFormatting sqref="P15">
    <cfRule type="cellIs" dxfId="46463" priority="1367" stopIfTrue="1" operator="lessThan">
      <formula>0</formula>
    </cfRule>
    <cfRule type="cellIs" dxfId="46462" priority="1368" stopIfTrue="1" operator="greaterThan">
      <formula>0</formula>
    </cfRule>
  </conditionalFormatting>
  <conditionalFormatting sqref="P15">
    <cfRule type="cellIs" dxfId="46461" priority="1365" stopIfTrue="1" operator="lessThan">
      <formula>0</formula>
    </cfRule>
    <cfRule type="cellIs" dxfId="46460" priority="1366" stopIfTrue="1" operator="greaterThan">
      <formula>0</formula>
    </cfRule>
  </conditionalFormatting>
  <conditionalFormatting sqref="P15">
    <cfRule type="cellIs" dxfId="46459" priority="1363" stopIfTrue="1" operator="lessThan">
      <formula>0</formula>
    </cfRule>
    <cfRule type="cellIs" dxfId="46458" priority="1364" stopIfTrue="1" operator="greaterThan">
      <formula>0</formula>
    </cfRule>
  </conditionalFormatting>
  <conditionalFormatting sqref="P15">
    <cfRule type="cellIs" dxfId="46457" priority="1361" stopIfTrue="1" operator="lessThan">
      <formula>0</formula>
    </cfRule>
    <cfRule type="cellIs" dxfId="46456" priority="1362" stopIfTrue="1" operator="greaterThan">
      <formula>0</formula>
    </cfRule>
  </conditionalFormatting>
  <conditionalFormatting sqref="P15">
    <cfRule type="cellIs" dxfId="46455" priority="1359" stopIfTrue="1" operator="lessThan">
      <formula>0</formula>
    </cfRule>
    <cfRule type="cellIs" dxfId="46454" priority="1360" stopIfTrue="1" operator="greaterThan">
      <formula>0</formula>
    </cfRule>
  </conditionalFormatting>
  <conditionalFormatting sqref="P15">
    <cfRule type="cellIs" dxfId="46453" priority="1357" stopIfTrue="1" operator="lessThan">
      <formula>0</formula>
    </cfRule>
    <cfRule type="cellIs" dxfId="46452" priority="1358" stopIfTrue="1" operator="greaterThan">
      <formula>0</formula>
    </cfRule>
  </conditionalFormatting>
  <conditionalFormatting sqref="P15">
    <cfRule type="cellIs" dxfId="46451" priority="1355" stopIfTrue="1" operator="lessThan">
      <formula>0</formula>
    </cfRule>
    <cfRule type="cellIs" dxfId="46450" priority="1356" stopIfTrue="1" operator="greaterThan">
      <formula>0</formula>
    </cfRule>
  </conditionalFormatting>
  <conditionalFormatting sqref="P15">
    <cfRule type="cellIs" dxfId="46449" priority="1353" stopIfTrue="1" operator="lessThan">
      <formula>0</formula>
    </cfRule>
    <cfRule type="cellIs" dxfId="46448" priority="1354" stopIfTrue="1" operator="greaterThan">
      <formula>0</formula>
    </cfRule>
  </conditionalFormatting>
  <conditionalFormatting sqref="P15">
    <cfRule type="cellIs" dxfId="46447" priority="1351" stopIfTrue="1" operator="lessThan">
      <formula>0</formula>
    </cfRule>
    <cfRule type="cellIs" dxfId="46446" priority="1352" stopIfTrue="1" operator="greaterThan">
      <formula>0</formula>
    </cfRule>
  </conditionalFormatting>
  <conditionalFormatting sqref="P15">
    <cfRule type="cellIs" dxfId="46445" priority="1349" stopIfTrue="1" operator="lessThan">
      <formula>0</formula>
    </cfRule>
    <cfRule type="cellIs" dxfId="46444" priority="1350" stopIfTrue="1" operator="greaterThan">
      <formula>0</formula>
    </cfRule>
  </conditionalFormatting>
  <conditionalFormatting sqref="P15">
    <cfRule type="cellIs" dxfId="46443" priority="1347" stopIfTrue="1" operator="lessThan">
      <formula>0</formula>
    </cfRule>
    <cfRule type="cellIs" dxfId="46442" priority="1348" stopIfTrue="1" operator="greaterThan">
      <formula>0</formula>
    </cfRule>
  </conditionalFormatting>
  <conditionalFormatting sqref="P15">
    <cfRule type="cellIs" dxfId="46441" priority="1345" stopIfTrue="1" operator="lessThan">
      <formula>0</formula>
    </cfRule>
    <cfRule type="cellIs" dxfId="46440" priority="1346" stopIfTrue="1" operator="greaterThan">
      <formula>0</formula>
    </cfRule>
  </conditionalFormatting>
  <conditionalFormatting sqref="P17">
    <cfRule type="cellIs" dxfId="46439" priority="1343" stopIfTrue="1" operator="lessThan">
      <formula>0</formula>
    </cfRule>
    <cfRule type="cellIs" dxfId="46438" priority="1344" stopIfTrue="1" operator="greaterThan">
      <formula>0</formula>
    </cfRule>
  </conditionalFormatting>
  <conditionalFormatting sqref="P17">
    <cfRule type="cellIs" dxfId="46437" priority="1341" stopIfTrue="1" operator="lessThan">
      <formula>0</formula>
    </cfRule>
    <cfRule type="cellIs" dxfId="46436" priority="1342" stopIfTrue="1" operator="greaterThan">
      <formula>0</formula>
    </cfRule>
  </conditionalFormatting>
  <conditionalFormatting sqref="P17">
    <cfRule type="cellIs" dxfId="46435" priority="1339" stopIfTrue="1" operator="lessThan">
      <formula>0</formula>
    </cfRule>
    <cfRule type="cellIs" dxfId="46434" priority="1340" stopIfTrue="1" operator="greaterThan">
      <formula>0</formula>
    </cfRule>
  </conditionalFormatting>
  <conditionalFormatting sqref="P17">
    <cfRule type="cellIs" dxfId="46433" priority="1337" stopIfTrue="1" operator="lessThan">
      <formula>0</formula>
    </cfRule>
    <cfRule type="cellIs" dxfId="46432" priority="1338" stopIfTrue="1" operator="greaterThan">
      <formula>0</formula>
    </cfRule>
  </conditionalFormatting>
  <conditionalFormatting sqref="P17">
    <cfRule type="cellIs" dxfId="46431" priority="1335" stopIfTrue="1" operator="lessThan">
      <formula>0</formula>
    </cfRule>
    <cfRule type="cellIs" dxfId="46430" priority="1336" stopIfTrue="1" operator="greaterThan">
      <formula>0</formula>
    </cfRule>
  </conditionalFormatting>
  <conditionalFormatting sqref="P17">
    <cfRule type="cellIs" dxfId="46429" priority="1333" stopIfTrue="1" operator="lessThan">
      <formula>0</formula>
    </cfRule>
    <cfRule type="cellIs" dxfId="46428" priority="1334" stopIfTrue="1" operator="greaterThan">
      <formula>0</formula>
    </cfRule>
  </conditionalFormatting>
  <conditionalFormatting sqref="P17">
    <cfRule type="cellIs" dxfId="46427" priority="1331" stopIfTrue="1" operator="lessThan">
      <formula>0</formula>
    </cfRule>
    <cfRule type="cellIs" dxfId="46426" priority="1332" stopIfTrue="1" operator="greaterThan">
      <formula>0</formula>
    </cfRule>
  </conditionalFormatting>
  <conditionalFormatting sqref="P17">
    <cfRule type="cellIs" dxfId="46425" priority="1329" stopIfTrue="1" operator="lessThan">
      <formula>0</formula>
    </cfRule>
    <cfRule type="cellIs" dxfId="46424" priority="1330" stopIfTrue="1" operator="greaterThan">
      <formula>0</formula>
    </cfRule>
  </conditionalFormatting>
  <conditionalFormatting sqref="P17">
    <cfRule type="cellIs" dxfId="46423" priority="1327" stopIfTrue="1" operator="lessThan">
      <formula>0</formula>
    </cfRule>
    <cfRule type="cellIs" dxfId="46422" priority="1328" stopIfTrue="1" operator="greaterThan">
      <formula>0</formula>
    </cfRule>
  </conditionalFormatting>
  <conditionalFormatting sqref="P17">
    <cfRule type="cellIs" dxfId="46421" priority="1325" stopIfTrue="1" operator="lessThan">
      <formula>0</formula>
    </cfRule>
    <cfRule type="cellIs" dxfId="46420" priority="1326" stopIfTrue="1" operator="greaterThan">
      <formula>0</formula>
    </cfRule>
  </conditionalFormatting>
  <conditionalFormatting sqref="P17">
    <cfRule type="cellIs" dxfId="46419" priority="1323" stopIfTrue="1" operator="lessThan">
      <formula>0</formula>
    </cfRule>
    <cfRule type="cellIs" dxfId="46418" priority="1324" stopIfTrue="1" operator="greaterThan">
      <formula>0</formula>
    </cfRule>
  </conditionalFormatting>
  <conditionalFormatting sqref="P17">
    <cfRule type="cellIs" dxfId="46417" priority="1321" stopIfTrue="1" operator="lessThan">
      <formula>0</formula>
    </cfRule>
    <cfRule type="cellIs" dxfId="46416" priority="1322" stopIfTrue="1" operator="greaterThan">
      <formula>0</formula>
    </cfRule>
  </conditionalFormatting>
  <conditionalFormatting sqref="P17">
    <cfRule type="cellIs" dxfId="46415" priority="1319" stopIfTrue="1" operator="lessThan">
      <formula>0</formula>
    </cfRule>
    <cfRule type="cellIs" dxfId="46414" priority="1320" stopIfTrue="1" operator="greaterThan">
      <formula>0</formula>
    </cfRule>
  </conditionalFormatting>
  <conditionalFormatting sqref="P17">
    <cfRule type="cellIs" dxfId="46413" priority="1317" stopIfTrue="1" operator="lessThan">
      <formula>0</formula>
    </cfRule>
    <cfRule type="cellIs" dxfId="46412" priority="1318" stopIfTrue="1" operator="greaterThan">
      <formula>0</formula>
    </cfRule>
  </conditionalFormatting>
  <conditionalFormatting sqref="P17">
    <cfRule type="cellIs" dxfId="46411" priority="1315" stopIfTrue="1" operator="lessThan">
      <formula>0</formula>
    </cfRule>
    <cfRule type="cellIs" dxfId="46410" priority="1316" stopIfTrue="1" operator="greaterThan">
      <formula>0</formula>
    </cfRule>
  </conditionalFormatting>
  <conditionalFormatting sqref="P17">
    <cfRule type="cellIs" dxfId="46409" priority="1313" stopIfTrue="1" operator="lessThan">
      <formula>0</formula>
    </cfRule>
    <cfRule type="cellIs" dxfId="46408" priority="1314" stopIfTrue="1" operator="greaterThan">
      <formula>0</formula>
    </cfRule>
  </conditionalFormatting>
  <conditionalFormatting sqref="P17">
    <cfRule type="cellIs" dxfId="46407" priority="1311" stopIfTrue="1" operator="lessThan">
      <formula>0</formula>
    </cfRule>
    <cfRule type="cellIs" dxfId="46406" priority="1312" stopIfTrue="1" operator="greaterThan">
      <formula>0</formula>
    </cfRule>
  </conditionalFormatting>
  <conditionalFormatting sqref="P17">
    <cfRule type="cellIs" dxfId="46405" priority="1309" stopIfTrue="1" operator="lessThan">
      <formula>0</formula>
    </cfRule>
    <cfRule type="cellIs" dxfId="46404" priority="1310" stopIfTrue="1" operator="greaterThan">
      <formula>0</formula>
    </cfRule>
  </conditionalFormatting>
  <conditionalFormatting sqref="P17">
    <cfRule type="cellIs" dxfId="46403" priority="1307" stopIfTrue="1" operator="lessThan">
      <formula>0</formula>
    </cfRule>
    <cfRule type="cellIs" dxfId="46402" priority="1308" stopIfTrue="1" operator="greaterThan">
      <formula>0</formula>
    </cfRule>
  </conditionalFormatting>
  <conditionalFormatting sqref="P17">
    <cfRule type="cellIs" dxfId="46401" priority="1305" stopIfTrue="1" operator="lessThan">
      <formula>0</formula>
    </cfRule>
    <cfRule type="cellIs" dxfId="46400" priority="1306" stopIfTrue="1" operator="greaterThan">
      <formula>0</formula>
    </cfRule>
  </conditionalFormatting>
  <conditionalFormatting sqref="P17">
    <cfRule type="cellIs" dxfId="46399" priority="1303" stopIfTrue="1" operator="lessThan">
      <formula>0</formula>
    </cfRule>
    <cfRule type="cellIs" dxfId="46398" priority="1304" stopIfTrue="1" operator="greaterThan">
      <formula>0</formula>
    </cfRule>
  </conditionalFormatting>
  <conditionalFormatting sqref="P17">
    <cfRule type="cellIs" dxfId="46397" priority="1301" stopIfTrue="1" operator="lessThan">
      <formula>0</formula>
    </cfRule>
    <cfRule type="cellIs" dxfId="46396" priority="1302" stopIfTrue="1" operator="greaterThan">
      <formula>0</formula>
    </cfRule>
  </conditionalFormatting>
  <conditionalFormatting sqref="P17">
    <cfRule type="cellIs" dxfId="46395" priority="1299" stopIfTrue="1" operator="lessThan">
      <formula>0</formula>
    </cfRule>
    <cfRule type="cellIs" dxfId="46394" priority="1300" stopIfTrue="1" operator="greaterThan">
      <formula>0</formula>
    </cfRule>
  </conditionalFormatting>
  <conditionalFormatting sqref="P17">
    <cfRule type="cellIs" dxfId="46393" priority="1297" stopIfTrue="1" operator="lessThan">
      <formula>0</formula>
    </cfRule>
    <cfRule type="cellIs" dxfId="46392" priority="1298" stopIfTrue="1" operator="greaterThan">
      <formula>0</formula>
    </cfRule>
  </conditionalFormatting>
  <conditionalFormatting sqref="P17">
    <cfRule type="cellIs" dxfId="46391" priority="1295" stopIfTrue="1" operator="lessThan">
      <formula>0</formula>
    </cfRule>
    <cfRule type="cellIs" dxfId="46390" priority="1296" stopIfTrue="1" operator="greaterThan">
      <formula>0</formula>
    </cfRule>
  </conditionalFormatting>
  <conditionalFormatting sqref="P17">
    <cfRule type="cellIs" dxfId="46389" priority="1293" stopIfTrue="1" operator="lessThan">
      <formula>0</formula>
    </cfRule>
    <cfRule type="cellIs" dxfId="46388" priority="1294" stopIfTrue="1" operator="greaterThan">
      <formula>0</formula>
    </cfRule>
  </conditionalFormatting>
  <conditionalFormatting sqref="P17">
    <cfRule type="cellIs" dxfId="46387" priority="1291" stopIfTrue="1" operator="lessThan">
      <formula>0</formula>
    </cfRule>
    <cfRule type="cellIs" dxfId="46386" priority="1292" stopIfTrue="1" operator="greaterThan">
      <formula>0</formula>
    </cfRule>
  </conditionalFormatting>
  <conditionalFormatting sqref="P17">
    <cfRule type="cellIs" dxfId="46385" priority="1289" stopIfTrue="1" operator="lessThan">
      <formula>0</formula>
    </cfRule>
    <cfRule type="cellIs" dxfId="46384" priority="1290" stopIfTrue="1" operator="greaterThan">
      <formula>0</formula>
    </cfRule>
  </conditionalFormatting>
  <conditionalFormatting sqref="P17">
    <cfRule type="cellIs" dxfId="46383" priority="1287" stopIfTrue="1" operator="lessThan">
      <formula>0</formula>
    </cfRule>
    <cfRule type="cellIs" dxfId="46382" priority="1288" stopIfTrue="1" operator="greaterThan">
      <formula>0</formula>
    </cfRule>
  </conditionalFormatting>
  <conditionalFormatting sqref="P17">
    <cfRule type="cellIs" dxfId="46381" priority="1285" stopIfTrue="1" operator="lessThan">
      <formula>0</formula>
    </cfRule>
    <cfRule type="cellIs" dxfId="46380" priority="1286" stopIfTrue="1" operator="greaterThan">
      <formula>0</formula>
    </cfRule>
  </conditionalFormatting>
  <conditionalFormatting sqref="P17">
    <cfRule type="cellIs" dxfId="46379" priority="1283" stopIfTrue="1" operator="lessThan">
      <formula>0</formula>
    </cfRule>
    <cfRule type="cellIs" dxfId="46378" priority="1284" stopIfTrue="1" operator="greaterThan">
      <formula>0</formula>
    </cfRule>
  </conditionalFormatting>
  <conditionalFormatting sqref="P17">
    <cfRule type="cellIs" dxfId="46377" priority="1281" stopIfTrue="1" operator="lessThan">
      <formula>0</formula>
    </cfRule>
    <cfRule type="cellIs" dxfId="46376" priority="1282" stopIfTrue="1" operator="greaterThan">
      <formula>0</formula>
    </cfRule>
  </conditionalFormatting>
  <conditionalFormatting sqref="P17">
    <cfRule type="cellIs" dxfId="46375" priority="1279" stopIfTrue="1" operator="lessThan">
      <formula>0</formula>
    </cfRule>
    <cfRule type="cellIs" dxfId="46374" priority="1280" stopIfTrue="1" operator="greaterThan">
      <formula>0</formula>
    </cfRule>
  </conditionalFormatting>
  <conditionalFormatting sqref="P17">
    <cfRule type="cellIs" dxfId="46373" priority="1277" stopIfTrue="1" operator="lessThan">
      <formula>0</formula>
    </cfRule>
    <cfRule type="cellIs" dxfId="46372" priority="1278" stopIfTrue="1" operator="greaterThan">
      <formula>0</formula>
    </cfRule>
  </conditionalFormatting>
  <conditionalFormatting sqref="P17">
    <cfRule type="cellIs" dxfId="46371" priority="1275" stopIfTrue="1" operator="lessThan">
      <formula>0</formula>
    </cfRule>
    <cfRule type="cellIs" dxfId="46370" priority="1276" stopIfTrue="1" operator="greaterThan">
      <formula>0</formula>
    </cfRule>
  </conditionalFormatting>
  <conditionalFormatting sqref="P17">
    <cfRule type="cellIs" dxfId="46369" priority="1273" stopIfTrue="1" operator="lessThan">
      <formula>0</formula>
    </cfRule>
    <cfRule type="cellIs" dxfId="46368" priority="1274" stopIfTrue="1" operator="greaterThan">
      <formula>0</formula>
    </cfRule>
  </conditionalFormatting>
  <conditionalFormatting sqref="P17">
    <cfRule type="cellIs" dxfId="46367" priority="1271" stopIfTrue="1" operator="lessThan">
      <formula>0</formula>
    </cfRule>
    <cfRule type="cellIs" dxfId="46366" priority="1272" stopIfTrue="1" operator="greaterThan">
      <formula>0</formula>
    </cfRule>
  </conditionalFormatting>
  <conditionalFormatting sqref="P17">
    <cfRule type="cellIs" dxfId="46365" priority="1269" stopIfTrue="1" operator="lessThan">
      <formula>0</formula>
    </cfRule>
    <cfRule type="cellIs" dxfId="46364" priority="1270" stopIfTrue="1" operator="greaterThan">
      <formula>0</formula>
    </cfRule>
  </conditionalFormatting>
  <conditionalFormatting sqref="P17">
    <cfRule type="cellIs" dxfId="46363" priority="1267" stopIfTrue="1" operator="lessThan">
      <formula>0</formula>
    </cfRule>
    <cfRule type="cellIs" dxfId="46362" priority="1268" stopIfTrue="1" operator="greaterThan">
      <formula>0</formula>
    </cfRule>
  </conditionalFormatting>
  <conditionalFormatting sqref="P17">
    <cfRule type="cellIs" dxfId="46361" priority="1265" stopIfTrue="1" operator="lessThan">
      <formula>0</formula>
    </cfRule>
    <cfRule type="cellIs" dxfId="46360" priority="1266" stopIfTrue="1" operator="greaterThan">
      <formula>0</formula>
    </cfRule>
  </conditionalFormatting>
  <conditionalFormatting sqref="P17">
    <cfRule type="cellIs" dxfId="46359" priority="1263" stopIfTrue="1" operator="lessThan">
      <formula>0</formula>
    </cfRule>
    <cfRule type="cellIs" dxfId="46358" priority="1264" stopIfTrue="1" operator="greaterThan">
      <formula>0</formula>
    </cfRule>
  </conditionalFormatting>
  <conditionalFormatting sqref="P17">
    <cfRule type="cellIs" dxfId="46357" priority="1261" stopIfTrue="1" operator="lessThan">
      <formula>0</formula>
    </cfRule>
    <cfRule type="cellIs" dxfId="46356" priority="1262" stopIfTrue="1" operator="greaterThan">
      <formula>0</formula>
    </cfRule>
  </conditionalFormatting>
  <conditionalFormatting sqref="P19">
    <cfRule type="cellIs" dxfId="46355" priority="1259" stopIfTrue="1" operator="lessThan">
      <formula>0</formula>
    </cfRule>
    <cfRule type="cellIs" dxfId="46354" priority="1260" stopIfTrue="1" operator="greaterThan">
      <formula>0</formula>
    </cfRule>
  </conditionalFormatting>
  <conditionalFormatting sqref="P19">
    <cfRule type="cellIs" dxfId="46353" priority="1257" stopIfTrue="1" operator="lessThan">
      <formula>0</formula>
    </cfRule>
    <cfRule type="cellIs" dxfId="46352" priority="1258" stopIfTrue="1" operator="greaterThan">
      <formula>0</formula>
    </cfRule>
  </conditionalFormatting>
  <conditionalFormatting sqref="P19">
    <cfRule type="cellIs" dxfId="46351" priority="1255" stopIfTrue="1" operator="lessThan">
      <formula>0</formula>
    </cfRule>
    <cfRule type="cellIs" dxfId="46350" priority="1256" stopIfTrue="1" operator="greaterThan">
      <formula>0</formula>
    </cfRule>
  </conditionalFormatting>
  <conditionalFormatting sqref="P19">
    <cfRule type="cellIs" dxfId="46349" priority="1253" stopIfTrue="1" operator="lessThan">
      <formula>0</formula>
    </cfRule>
    <cfRule type="cellIs" dxfId="46348" priority="1254" stopIfTrue="1" operator="greaterThan">
      <formula>0</formula>
    </cfRule>
  </conditionalFormatting>
  <conditionalFormatting sqref="P19">
    <cfRule type="cellIs" dxfId="46347" priority="1251" stopIfTrue="1" operator="lessThan">
      <formula>0</formula>
    </cfRule>
    <cfRule type="cellIs" dxfId="46346" priority="1252" stopIfTrue="1" operator="greaterThan">
      <formula>0</formula>
    </cfRule>
  </conditionalFormatting>
  <conditionalFormatting sqref="P19">
    <cfRule type="cellIs" dxfId="46345" priority="1249" stopIfTrue="1" operator="lessThan">
      <formula>0</formula>
    </cfRule>
    <cfRule type="cellIs" dxfId="46344" priority="1250" stopIfTrue="1" operator="greaterThan">
      <formula>0</formula>
    </cfRule>
  </conditionalFormatting>
  <conditionalFormatting sqref="P19">
    <cfRule type="cellIs" dxfId="46343" priority="1247" stopIfTrue="1" operator="lessThan">
      <formula>0</formula>
    </cfRule>
    <cfRule type="cellIs" dxfId="46342" priority="1248" stopIfTrue="1" operator="greaterThan">
      <formula>0</formula>
    </cfRule>
  </conditionalFormatting>
  <conditionalFormatting sqref="P19">
    <cfRule type="cellIs" dxfId="46341" priority="1245" stopIfTrue="1" operator="lessThan">
      <formula>0</formula>
    </cfRule>
    <cfRule type="cellIs" dxfId="46340" priority="1246" stopIfTrue="1" operator="greaterThan">
      <formula>0</formula>
    </cfRule>
  </conditionalFormatting>
  <conditionalFormatting sqref="P19">
    <cfRule type="cellIs" dxfId="46339" priority="1243" stopIfTrue="1" operator="lessThan">
      <formula>0</formula>
    </cfRule>
    <cfRule type="cellIs" dxfId="46338" priority="1244" stopIfTrue="1" operator="greaterThan">
      <formula>0</formula>
    </cfRule>
  </conditionalFormatting>
  <conditionalFormatting sqref="P19">
    <cfRule type="cellIs" dxfId="46337" priority="1241" stopIfTrue="1" operator="lessThan">
      <formula>0</formula>
    </cfRule>
    <cfRule type="cellIs" dxfId="46336" priority="1242" stopIfTrue="1" operator="greaterThan">
      <formula>0</formula>
    </cfRule>
  </conditionalFormatting>
  <conditionalFormatting sqref="P19">
    <cfRule type="cellIs" dxfId="46335" priority="1239" stopIfTrue="1" operator="lessThan">
      <formula>0</formula>
    </cfRule>
    <cfRule type="cellIs" dxfId="46334" priority="1240" stopIfTrue="1" operator="greaterThan">
      <formula>0</formula>
    </cfRule>
  </conditionalFormatting>
  <conditionalFormatting sqref="P19">
    <cfRule type="cellIs" dxfId="46333" priority="1237" stopIfTrue="1" operator="lessThan">
      <formula>0</formula>
    </cfRule>
    <cfRule type="cellIs" dxfId="46332" priority="1238" stopIfTrue="1" operator="greaterThan">
      <formula>0</formula>
    </cfRule>
  </conditionalFormatting>
  <conditionalFormatting sqref="P19">
    <cfRule type="cellIs" dxfId="46331" priority="1235" stopIfTrue="1" operator="lessThan">
      <formula>0</formula>
    </cfRule>
    <cfRule type="cellIs" dxfId="46330" priority="1236" stopIfTrue="1" operator="greaterThan">
      <formula>0</formula>
    </cfRule>
  </conditionalFormatting>
  <conditionalFormatting sqref="P19">
    <cfRule type="cellIs" dxfId="46329" priority="1233" stopIfTrue="1" operator="lessThan">
      <formula>0</formula>
    </cfRule>
    <cfRule type="cellIs" dxfId="46328" priority="1234" stopIfTrue="1" operator="greaterThan">
      <formula>0</formula>
    </cfRule>
  </conditionalFormatting>
  <conditionalFormatting sqref="P19">
    <cfRule type="cellIs" dxfId="46327" priority="1231" stopIfTrue="1" operator="lessThan">
      <formula>0</formula>
    </cfRule>
    <cfRule type="cellIs" dxfId="46326" priority="1232" stopIfTrue="1" operator="greaterThan">
      <formula>0</formula>
    </cfRule>
  </conditionalFormatting>
  <conditionalFormatting sqref="P19">
    <cfRule type="cellIs" dxfId="46325" priority="1229" stopIfTrue="1" operator="lessThan">
      <formula>0</formula>
    </cfRule>
    <cfRule type="cellIs" dxfId="46324" priority="1230" stopIfTrue="1" operator="greaterThan">
      <formula>0</formula>
    </cfRule>
  </conditionalFormatting>
  <conditionalFormatting sqref="P19">
    <cfRule type="cellIs" dxfId="46323" priority="1227" stopIfTrue="1" operator="lessThan">
      <formula>0</formula>
    </cfRule>
    <cfRule type="cellIs" dxfId="46322" priority="1228" stopIfTrue="1" operator="greaterThan">
      <formula>0</formula>
    </cfRule>
  </conditionalFormatting>
  <conditionalFormatting sqref="P19">
    <cfRule type="cellIs" dxfId="46321" priority="1225" stopIfTrue="1" operator="lessThan">
      <formula>0</formula>
    </cfRule>
    <cfRule type="cellIs" dxfId="46320" priority="1226" stopIfTrue="1" operator="greaterThan">
      <formula>0</formula>
    </cfRule>
  </conditionalFormatting>
  <conditionalFormatting sqref="P19">
    <cfRule type="cellIs" dxfId="46319" priority="1223" stopIfTrue="1" operator="lessThan">
      <formula>0</formula>
    </cfRule>
    <cfRule type="cellIs" dxfId="46318" priority="1224" stopIfTrue="1" operator="greaterThan">
      <formula>0</formula>
    </cfRule>
  </conditionalFormatting>
  <conditionalFormatting sqref="P19">
    <cfRule type="cellIs" dxfId="46317" priority="1221" stopIfTrue="1" operator="lessThan">
      <formula>0</formula>
    </cfRule>
    <cfRule type="cellIs" dxfId="46316" priority="1222" stopIfTrue="1" operator="greaterThan">
      <formula>0</formula>
    </cfRule>
  </conditionalFormatting>
  <conditionalFormatting sqref="P19">
    <cfRule type="cellIs" dxfId="46315" priority="1219" stopIfTrue="1" operator="lessThan">
      <formula>0</formula>
    </cfRule>
    <cfRule type="cellIs" dxfId="46314" priority="1220" stopIfTrue="1" operator="greaterThan">
      <formula>0</formula>
    </cfRule>
  </conditionalFormatting>
  <conditionalFormatting sqref="P19">
    <cfRule type="cellIs" dxfId="46313" priority="1217" stopIfTrue="1" operator="lessThan">
      <formula>0</formula>
    </cfRule>
    <cfRule type="cellIs" dxfId="46312" priority="1218" stopIfTrue="1" operator="greaterThan">
      <formula>0</formula>
    </cfRule>
  </conditionalFormatting>
  <conditionalFormatting sqref="P19">
    <cfRule type="cellIs" dxfId="46311" priority="1215" stopIfTrue="1" operator="lessThan">
      <formula>0</formula>
    </cfRule>
    <cfRule type="cellIs" dxfId="46310" priority="1216" stopIfTrue="1" operator="greaterThan">
      <formula>0</formula>
    </cfRule>
  </conditionalFormatting>
  <conditionalFormatting sqref="P19">
    <cfRule type="cellIs" dxfId="46309" priority="1213" stopIfTrue="1" operator="lessThan">
      <formula>0</formula>
    </cfRule>
    <cfRule type="cellIs" dxfId="46308" priority="1214" stopIfTrue="1" operator="greaterThan">
      <formula>0</formula>
    </cfRule>
  </conditionalFormatting>
  <conditionalFormatting sqref="P19">
    <cfRule type="cellIs" dxfId="46307" priority="1211" stopIfTrue="1" operator="lessThan">
      <formula>0</formula>
    </cfRule>
    <cfRule type="cellIs" dxfId="46306" priority="1212" stopIfTrue="1" operator="greaterThan">
      <formula>0</formula>
    </cfRule>
  </conditionalFormatting>
  <conditionalFormatting sqref="P19">
    <cfRule type="cellIs" dxfId="46305" priority="1209" stopIfTrue="1" operator="lessThan">
      <formula>0</formula>
    </cfRule>
    <cfRule type="cellIs" dxfId="46304" priority="1210" stopIfTrue="1" operator="greaterThan">
      <formula>0</formula>
    </cfRule>
  </conditionalFormatting>
  <conditionalFormatting sqref="P19">
    <cfRule type="cellIs" dxfId="46303" priority="1207" stopIfTrue="1" operator="lessThan">
      <formula>0</formula>
    </cfRule>
    <cfRule type="cellIs" dxfId="46302" priority="1208" stopIfTrue="1" operator="greaterThan">
      <formula>0</formula>
    </cfRule>
  </conditionalFormatting>
  <conditionalFormatting sqref="P19">
    <cfRule type="cellIs" dxfId="46301" priority="1205" stopIfTrue="1" operator="lessThan">
      <formula>0</formula>
    </cfRule>
    <cfRule type="cellIs" dxfId="46300" priority="1206" stopIfTrue="1" operator="greaterThan">
      <formula>0</formula>
    </cfRule>
  </conditionalFormatting>
  <conditionalFormatting sqref="P19">
    <cfRule type="cellIs" dxfId="46299" priority="1203" stopIfTrue="1" operator="lessThan">
      <formula>0</formula>
    </cfRule>
    <cfRule type="cellIs" dxfId="46298" priority="1204" stopIfTrue="1" operator="greaterThan">
      <formula>0</formula>
    </cfRule>
  </conditionalFormatting>
  <conditionalFormatting sqref="P19">
    <cfRule type="cellIs" dxfId="46297" priority="1201" stopIfTrue="1" operator="lessThan">
      <formula>0</formula>
    </cfRule>
    <cfRule type="cellIs" dxfId="46296" priority="1202" stopIfTrue="1" operator="greaterThan">
      <formula>0</formula>
    </cfRule>
  </conditionalFormatting>
  <conditionalFormatting sqref="P19">
    <cfRule type="cellIs" dxfId="46295" priority="1199" stopIfTrue="1" operator="lessThan">
      <formula>0</formula>
    </cfRule>
    <cfRule type="cellIs" dxfId="46294" priority="1200" stopIfTrue="1" operator="greaterThan">
      <formula>0</formula>
    </cfRule>
  </conditionalFormatting>
  <conditionalFormatting sqref="P19">
    <cfRule type="cellIs" dxfId="46293" priority="1197" stopIfTrue="1" operator="lessThan">
      <formula>0</formula>
    </cfRule>
    <cfRule type="cellIs" dxfId="46292" priority="1198" stopIfTrue="1" operator="greaterThan">
      <formula>0</formula>
    </cfRule>
  </conditionalFormatting>
  <conditionalFormatting sqref="P19">
    <cfRule type="cellIs" dxfId="46291" priority="1195" stopIfTrue="1" operator="lessThan">
      <formula>0</formula>
    </cfRule>
    <cfRule type="cellIs" dxfId="46290" priority="1196" stopIfTrue="1" operator="greaterThan">
      <formula>0</formula>
    </cfRule>
  </conditionalFormatting>
  <conditionalFormatting sqref="P19">
    <cfRule type="cellIs" dxfId="46289" priority="1193" stopIfTrue="1" operator="lessThan">
      <formula>0</formula>
    </cfRule>
    <cfRule type="cellIs" dxfId="46288" priority="1194" stopIfTrue="1" operator="greaterThan">
      <formula>0</formula>
    </cfRule>
  </conditionalFormatting>
  <conditionalFormatting sqref="P19">
    <cfRule type="cellIs" dxfId="46287" priority="1191" stopIfTrue="1" operator="lessThan">
      <formula>0</formula>
    </cfRule>
    <cfRule type="cellIs" dxfId="46286" priority="1192" stopIfTrue="1" operator="greaterThan">
      <formula>0</formula>
    </cfRule>
  </conditionalFormatting>
  <conditionalFormatting sqref="P19">
    <cfRule type="cellIs" dxfId="46285" priority="1189" stopIfTrue="1" operator="lessThan">
      <formula>0</formula>
    </cfRule>
    <cfRule type="cellIs" dxfId="46284" priority="1190" stopIfTrue="1" operator="greaterThan">
      <formula>0</formula>
    </cfRule>
  </conditionalFormatting>
  <conditionalFormatting sqref="P19">
    <cfRule type="cellIs" dxfId="46283" priority="1187" stopIfTrue="1" operator="lessThan">
      <formula>0</formula>
    </cfRule>
    <cfRule type="cellIs" dxfId="46282" priority="1188" stopIfTrue="1" operator="greaterThan">
      <formula>0</formula>
    </cfRule>
  </conditionalFormatting>
  <conditionalFormatting sqref="P19">
    <cfRule type="cellIs" dxfId="46281" priority="1185" stopIfTrue="1" operator="lessThan">
      <formula>0</formula>
    </cfRule>
    <cfRule type="cellIs" dxfId="46280" priority="1186" stopIfTrue="1" operator="greaterThan">
      <formula>0</formula>
    </cfRule>
  </conditionalFormatting>
  <conditionalFormatting sqref="P19">
    <cfRule type="cellIs" dxfId="46279" priority="1183" stopIfTrue="1" operator="lessThan">
      <formula>0</formula>
    </cfRule>
    <cfRule type="cellIs" dxfId="46278" priority="1184" stopIfTrue="1" operator="greaterThan">
      <formula>0</formula>
    </cfRule>
  </conditionalFormatting>
  <conditionalFormatting sqref="P19">
    <cfRule type="cellIs" dxfId="46277" priority="1181" stopIfTrue="1" operator="lessThan">
      <formula>0</formula>
    </cfRule>
    <cfRule type="cellIs" dxfId="46276" priority="1182" stopIfTrue="1" operator="greaterThan">
      <formula>0</formula>
    </cfRule>
  </conditionalFormatting>
  <conditionalFormatting sqref="P19">
    <cfRule type="cellIs" dxfId="46275" priority="1179" stopIfTrue="1" operator="lessThan">
      <formula>0</formula>
    </cfRule>
    <cfRule type="cellIs" dxfId="46274" priority="1180" stopIfTrue="1" operator="greaterThan">
      <formula>0</formula>
    </cfRule>
  </conditionalFormatting>
  <conditionalFormatting sqref="P19">
    <cfRule type="cellIs" dxfId="46273" priority="1177" stopIfTrue="1" operator="lessThan">
      <formula>0</formula>
    </cfRule>
    <cfRule type="cellIs" dxfId="46272" priority="1178" stopIfTrue="1" operator="greaterThan">
      <formula>0</formula>
    </cfRule>
  </conditionalFormatting>
  <conditionalFormatting sqref="P21">
    <cfRule type="cellIs" dxfId="46271" priority="1175" stopIfTrue="1" operator="lessThan">
      <formula>0</formula>
    </cfRule>
    <cfRule type="cellIs" dxfId="46270" priority="1176" stopIfTrue="1" operator="greaterThan">
      <formula>0</formula>
    </cfRule>
  </conditionalFormatting>
  <conditionalFormatting sqref="P21">
    <cfRule type="cellIs" dxfId="46269" priority="1173" stopIfTrue="1" operator="lessThan">
      <formula>0</formula>
    </cfRule>
    <cfRule type="cellIs" dxfId="46268" priority="1174" stopIfTrue="1" operator="greaterThan">
      <formula>0</formula>
    </cfRule>
  </conditionalFormatting>
  <conditionalFormatting sqref="P21">
    <cfRule type="cellIs" dxfId="46267" priority="1171" stopIfTrue="1" operator="lessThan">
      <formula>0</formula>
    </cfRule>
    <cfRule type="cellIs" dxfId="46266" priority="1172" stopIfTrue="1" operator="greaterThan">
      <formula>0</formula>
    </cfRule>
  </conditionalFormatting>
  <conditionalFormatting sqref="P21">
    <cfRule type="cellIs" dxfId="46265" priority="1169" stopIfTrue="1" operator="lessThan">
      <formula>0</formula>
    </cfRule>
    <cfRule type="cellIs" dxfId="46264" priority="1170" stopIfTrue="1" operator="greaterThan">
      <formula>0</formula>
    </cfRule>
  </conditionalFormatting>
  <conditionalFormatting sqref="P21">
    <cfRule type="cellIs" dxfId="46263" priority="1167" stopIfTrue="1" operator="lessThan">
      <formula>0</formula>
    </cfRule>
    <cfRule type="cellIs" dxfId="46262" priority="1168" stopIfTrue="1" operator="greaterThan">
      <formula>0</formula>
    </cfRule>
  </conditionalFormatting>
  <conditionalFormatting sqref="P21">
    <cfRule type="cellIs" dxfId="46261" priority="1165" stopIfTrue="1" operator="lessThan">
      <formula>0</formula>
    </cfRule>
    <cfRule type="cellIs" dxfId="46260" priority="1166" stopIfTrue="1" operator="greaterThan">
      <formula>0</formula>
    </cfRule>
  </conditionalFormatting>
  <conditionalFormatting sqref="P21">
    <cfRule type="cellIs" dxfId="46259" priority="1163" stopIfTrue="1" operator="lessThan">
      <formula>0</formula>
    </cfRule>
    <cfRule type="cellIs" dxfId="46258" priority="1164" stopIfTrue="1" operator="greaterThan">
      <formula>0</formula>
    </cfRule>
  </conditionalFormatting>
  <conditionalFormatting sqref="P21">
    <cfRule type="cellIs" dxfId="46257" priority="1161" stopIfTrue="1" operator="lessThan">
      <formula>0</formula>
    </cfRule>
    <cfRule type="cellIs" dxfId="46256" priority="1162" stopIfTrue="1" operator="greaterThan">
      <formula>0</formula>
    </cfRule>
  </conditionalFormatting>
  <conditionalFormatting sqref="P21">
    <cfRule type="cellIs" dxfId="46255" priority="1159" stopIfTrue="1" operator="lessThan">
      <formula>0</formula>
    </cfRule>
    <cfRule type="cellIs" dxfId="46254" priority="1160" stopIfTrue="1" operator="greaterThan">
      <formula>0</formula>
    </cfRule>
  </conditionalFormatting>
  <conditionalFormatting sqref="P21">
    <cfRule type="cellIs" dxfId="46253" priority="1157" stopIfTrue="1" operator="lessThan">
      <formula>0</formula>
    </cfRule>
    <cfRule type="cellIs" dxfId="46252" priority="1158" stopIfTrue="1" operator="greaterThan">
      <formula>0</formula>
    </cfRule>
  </conditionalFormatting>
  <conditionalFormatting sqref="P21">
    <cfRule type="cellIs" dxfId="46251" priority="1155" stopIfTrue="1" operator="lessThan">
      <formula>0</formula>
    </cfRule>
    <cfRule type="cellIs" dxfId="46250" priority="1156" stopIfTrue="1" operator="greaterThan">
      <formula>0</formula>
    </cfRule>
  </conditionalFormatting>
  <conditionalFormatting sqref="P21">
    <cfRule type="cellIs" dxfId="46249" priority="1153" stopIfTrue="1" operator="lessThan">
      <formula>0</formula>
    </cfRule>
    <cfRule type="cellIs" dxfId="46248" priority="1154" stopIfTrue="1" operator="greaterThan">
      <formula>0</formula>
    </cfRule>
  </conditionalFormatting>
  <conditionalFormatting sqref="P21">
    <cfRule type="cellIs" dxfId="46247" priority="1151" stopIfTrue="1" operator="lessThan">
      <formula>0</formula>
    </cfRule>
    <cfRule type="cellIs" dxfId="46246" priority="1152" stopIfTrue="1" operator="greaterThan">
      <formula>0</formula>
    </cfRule>
  </conditionalFormatting>
  <conditionalFormatting sqref="P21">
    <cfRule type="cellIs" dxfId="46245" priority="1149" stopIfTrue="1" operator="lessThan">
      <formula>0</formula>
    </cfRule>
    <cfRule type="cellIs" dxfId="46244" priority="1150" stopIfTrue="1" operator="greaterThan">
      <formula>0</formula>
    </cfRule>
  </conditionalFormatting>
  <conditionalFormatting sqref="P21">
    <cfRule type="cellIs" dxfId="46243" priority="1147" stopIfTrue="1" operator="lessThan">
      <formula>0</formula>
    </cfRule>
    <cfRule type="cellIs" dxfId="46242" priority="1148" stopIfTrue="1" operator="greaterThan">
      <formula>0</formula>
    </cfRule>
  </conditionalFormatting>
  <conditionalFormatting sqref="P21">
    <cfRule type="cellIs" dxfId="46241" priority="1145" stopIfTrue="1" operator="lessThan">
      <formula>0</formula>
    </cfRule>
    <cfRule type="cellIs" dxfId="46240" priority="1146" stopIfTrue="1" operator="greaterThan">
      <formula>0</formula>
    </cfRule>
  </conditionalFormatting>
  <conditionalFormatting sqref="P21">
    <cfRule type="cellIs" dxfId="46239" priority="1143" stopIfTrue="1" operator="lessThan">
      <formula>0</formula>
    </cfRule>
    <cfRule type="cellIs" dxfId="46238" priority="1144" stopIfTrue="1" operator="greaterThan">
      <formula>0</formula>
    </cfRule>
  </conditionalFormatting>
  <conditionalFormatting sqref="P21">
    <cfRule type="cellIs" dxfId="46237" priority="1141" stopIfTrue="1" operator="lessThan">
      <formula>0</formula>
    </cfRule>
    <cfRule type="cellIs" dxfId="46236" priority="1142" stopIfTrue="1" operator="greaterThan">
      <formula>0</formula>
    </cfRule>
  </conditionalFormatting>
  <conditionalFormatting sqref="P21">
    <cfRule type="cellIs" dxfId="46235" priority="1139" stopIfTrue="1" operator="lessThan">
      <formula>0</formula>
    </cfRule>
    <cfRule type="cellIs" dxfId="46234" priority="1140" stopIfTrue="1" operator="greaterThan">
      <formula>0</formula>
    </cfRule>
  </conditionalFormatting>
  <conditionalFormatting sqref="P21">
    <cfRule type="cellIs" dxfId="46233" priority="1137" stopIfTrue="1" operator="lessThan">
      <formula>0</formula>
    </cfRule>
    <cfRule type="cellIs" dxfId="46232" priority="1138" stopIfTrue="1" operator="greaterThan">
      <formula>0</formula>
    </cfRule>
  </conditionalFormatting>
  <conditionalFormatting sqref="P21">
    <cfRule type="cellIs" dxfId="46231" priority="1135" stopIfTrue="1" operator="lessThan">
      <formula>0</formula>
    </cfRule>
    <cfRule type="cellIs" dxfId="46230" priority="1136" stopIfTrue="1" operator="greaterThan">
      <formula>0</formula>
    </cfRule>
  </conditionalFormatting>
  <conditionalFormatting sqref="P21">
    <cfRule type="cellIs" dxfId="46229" priority="1133" stopIfTrue="1" operator="lessThan">
      <formula>0</formula>
    </cfRule>
    <cfRule type="cellIs" dxfId="46228" priority="1134" stopIfTrue="1" operator="greaterThan">
      <formula>0</formula>
    </cfRule>
  </conditionalFormatting>
  <conditionalFormatting sqref="P21">
    <cfRule type="cellIs" dxfId="46227" priority="1131" stopIfTrue="1" operator="lessThan">
      <formula>0</formula>
    </cfRule>
    <cfRule type="cellIs" dxfId="46226" priority="1132" stopIfTrue="1" operator="greaterThan">
      <formula>0</formula>
    </cfRule>
  </conditionalFormatting>
  <conditionalFormatting sqref="P21">
    <cfRule type="cellIs" dxfId="46225" priority="1129" stopIfTrue="1" operator="lessThan">
      <formula>0</formula>
    </cfRule>
    <cfRule type="cellIs" dxfId="46224" priority="1130" stopIfTrue="1" operator="greaterThan">
      <formula>0</formula>
    </cfRule>
  </conditionalFormatting>
  <conditionalFormatting sqref="P21">
    <cfRule type="cellIs" dxfId="46223" priority="1127" stopIfTrue="1" operator="lessThan">
      <formula>0</formula>
    </cfRule>
    <cfRule type="cellIs" dxfId="46222" priority="1128" stopIfTrue="1" operator="greaterThan">
      <formula>0</formula>
    </cfRule>
  </conditionalFormatting>
  <conditionalFormatting sqref="P21">
    <cfRule type="cellIs" dxfId="46221" priority="1125" stopIfTrue="1" operator="lessThan">
      <formula>0</formula>
    </cfRule>
    <cfRule type="cellIs" dxfId="46220" priority="1126" stopIfTrue="1" operator="greaterThan">
      <formula>0</formula>
    </cfRule>
  </conditionalFormatting>
  <conditionalFormatting sqref="P21">
    <cfRule type="cellIs" dxfId="46219" priority="1123" stopIfTrue="1" operator="lessThan">
      <formula>0</formula>
    </cfRule>
    <cfRule type="cellIs" dxfId="46218" priority="1124" stopIfTrue="1" operator="greaterThan">
      <formula>0</formula>
    </cfRule>
  </conditionalFormatting>
  <conditionalFormatting sqref="P21">
    <cfRule type="cellIs" dxfId="46217" priority="1121" stopIfTrue="1" operator="lessThan">
      <formula>0</formula>
    </cfRule>
    <cfRule type="cellIs" dxfId="46216" priority="1122" stopIfTrue="1" operator="greaterThan">
      <formula>0</formula>
    </cfRule>
  </conditionalFormatting>
  <conditionalFormatting sqref="P21">
    <cfRule type="cellIs" dxfId="46215" priority="1119" stopIfTrue="1" operator="lessThan">
      <formula>0</formula>
    </cfRule>
    <cfRule type="cellIs" dxfId="46214" priority="1120" stopIfTrue="1" operator="greaterThan">
      <formula>0</formula>
    </cfRule>
  </conditionalFormatting>
  <conditionalFormatting sqref="P21">
    <cfRule type="cellIs" dxfId="46213" priority="1117" stopIfTrue="1" operator="lessThan">
      <formula>0</formula>
    </cfRule>
    <cfRule type="cellIs" dxfId="46212" priority="1118" stopIfTrue="1" operator="greaterThan">
      <formula>0</formula>
    </cfRule>
  </conditionalFormatting>
  <conditionalFormatting sqref="P21">
    <cfRule type="cellIs" dxfId="46211" priority="1115" stopIfTrue="1" operator="lessThan">
      <formula>0</formula>
    </cfRule>
    <cfRule type="cellIs" dxfId="46210" priority="1116" stopIfTrue="1" operator="greaterThan">
      <formula>0</formula>
    </cfRule>
  </conditionalFormatting>
  <conditionalFormatting sqref="P21">
    <cfRule type="cellIs" dxfId="46209" priority="1113" stopIfTrue="1" operator="lessThan">
      <formula>0</formula>
    </cfRule>
    <cfRule type="cellIs" dxfId="46208" priority="1114" stopIfTrue="1" operator="greaterThan">
      <formula>0</formula>
    </cfRule>
  </conditionalFormatting>
  <conditionalFormatting sqref="P21">
    <cfRule type="cellIs" dxfId="46207" priority="1111" stopIfTrue="1" operator="lessThan">
      <formula>0</formula>
    </cfRule>
    <cfRule type="cellIs" dxfId="46206" priority="1112" stopIfTrue="1" operator="greaterThan">
      <formula>0</formula>
    </cfRule>
  </conditionalFormatting>
  <conditionalFormatting sqref="P21">
    <cfRule type="cellIs" dxfId="46205" priority="1109" stopIfTrue="1" operator="lessThan">
      <formula>0</formula>
    </cfRule>
    <cfRule type="cellIs" dxfId="46204" priority="1110" stopIfTrue="1" operator="greaterThan">
      <formula>0</formula>
    </cfRule>
  </conditionalFormatting>
  <conditionalFormatting sqref="P21">
    <cfRule type="cellIs" dxfId="46203" priority="1107" stopIfTrue="1" operator="lessThan">
      <formula>0</formula>
    </cfRule>
    <cfRule type="cellIs" dxfId="46202" priority="1108" stopIfTrue="1" operator="greaterThan">
      <formula>0</formula>
    </cfRule>
  </conditionalFormatting>
  <conditionalFormatting sqref="P21">
    <cfRule type="cellIs" dxfId="46201" priority="1105" stopIfTrue="1" operator="lessThan">
      <formula>0</formula>
    </cfRule>
    <cfRule type="cellIs" dxfId="46200" priority="1106" stopIfTrue="1" operator="greaterThan">
      <formula>0</formula>
    </cfRule>
  </conditionalFormatting>
  <conditionalFormatting sqref="P21">
    <cfRule type="cellIs" dxfId="46199" priority="1103" stopIfTrue="1" operator="lessThan">
      <formula>0</formula>
    </cfRule>
    <cfRule type="cellIs" dxfId="46198" priority="1104" stopIfTrue="1" operator="greaterThan">
      <formula>0</formula>
    </cfRule>
  </conditionalFormatting>
  <conditionalFormatting sqref="P21">
    <cfRule type="cellIs" dxfId="46197" priority="1101" stopIfTrue="1" operator="lessThan">
      <formula>0</formula>
    </cfRule>
    <cfRule type="cellIs" dxfId="46196" priority="1102" stopIfTrue="1" operator="greaterThan">
      <formula>0</formula>
    </cfRule>
  </conditionalFormatting>
  <conditionalFormatting sqref="P21">
    <cfRule type="cellIs" dxfId="46195" priority="1099" stopIfTrue="1" operator="lessThan">
      <formula>0</formula>
    </cfRule>
    <cfRule type="cellIs" dxfId="46194" priority="1100" stopIfTrue="1" operator="greaterThan">
      <formula>0</formula>
    </cfRule>
  </conditionalFormatting>
  <conditionalFormatting sqref="P21">
    <cfRule type="cellIs" dxfId="46193" priority="1097" stopIfTrue="1" operator="lessThan">
      <formula>0</formula>
    </cfRule>
    <cfRule type="cellIs" dxfId="46192" priority="1098" stopIfTrue="1" operator="greaterThan">
      <formula>0</formula>
    </cfRule>
  </conditionalFormatting>
  <conditionalFormatting sqref="P21">
    <cfRule type="cellIs" dxfId="46191" priority="1095" stopIfTrue="1" operator="lessThan">
      <formula>0</formula>
    </cfRule>
    <cfRule type="cellIs" dxfId="46190" priority="1096" stopIfTrue="1" operator="greaterThan">
      <formula>0</formula>
    </cfRule>
  </conditionalFormatting>
  <conditionalFormatting sqref="P21">
    <cfRule type="cellIs" dxfId="46189" priority="1093" stopIfTrue="1" operator="lessThan">
      <formula>0</formula>
    </cfRule>
    <cfRule type="cellIs" dxfId="46188" priority="1094" stopIfTrue="1" operator="greaterThan">
      <formula>0</formula>
    </cfRule>
  </conditionalFormatting>
  <conditionalFormatting sqref="P23">
    <cfRule type="cellIs" dxfId="46187" priority="1091" stopIfTrue="1" operator="lessThan">
      <formula>0</formula>
    </cfRule>
    <cfRule type="cellIs" dxfId="46186" priority="1092" stopIfTrue="1" operator="greaterThan">
      <formula>0</formula>
    </cfRule>
  </conditionalFormatting>
  <conditionalFormatting sqref="P23">
    <cfRule type="cellIs" dxfId="46185" priority="1089" stopIfTrue="1" operator="lessThan">
      <formula>0</formula>
    </cfRule>
    <cfRule type="cellIs" dxfId="46184" priority="1090" stopIfTrue="1" operator="greaterThan">
      <formula>0</formula>
    </cfRule>
  </conditionalFormatting>
  <conditionalFormatting sqref="P23">
    <cfRule type="cellIs" dxfId="46183" priority="1087" stopIfTrue="1" operator="lessThan">
      <formula>0</formula>
    </cfRule>
    <cfRule type="cellIs" dxfId="46182" priority="1088" stopIfTrue="1" operator="greaterThan">
      <formula>0</formula>
    </cfRule>
  </conditionalFormatting>
  <conditionalFormatting sqref="P23">
    <cfRule type="cellIs" dxfId="46181" priority="1085" stopIfTrue="1" operator="lessThan">
      <formula>0</formula>
    </cfRule>
    <cfRule type="cellIs" dxfId="46180" priority="1086" stopIfTrue="1" operator="greaterThan">
      <formula>0</formula>
    </cfRule>
  </conditionalFormatting>
  <conditionalFormatting sqref="P23">
    <cfRule type="cellIs" dxfId="46179" priority="1083" stopIfTrue="1" operator="lessThan">
      <formula>0</formula>
    </cfRule>
    <cfRule type="cellIs" dxfId="46178" priority="1084" stopIfTrue="1" operator="greaterThan">
      <formula>0</formula>
    </cfRule>
  </conditionalFormatting>
  <conditionalFormatting sqref="P23">
    <cfRule type="cellIs" dxfId="46177" priority="1081" stopIfTrue="1" operator="lessThan">
      <formula>0</formula>
    </cfRule>
    <cfRule type="cellIs" dxfId="46176" priority="1082" stopIfTrue="1" operator="greaterThan">
      <formula>0</formula>
    </cfRule>
  </conditionalFormatting>
  <conditionalFormatting sqref="P23">
    <cfRule type="cellIs" dxfId="46175" priority="1079" stopIfTrue="1" operator="lessThan">
      <formula>0</formula>
    </cfRule>
    <cfRule type="cellIs" dxfId="46174" priority="1080" stopIfTrue="1" operator="greaterThan">
      <formula>0</formula>
    </cfRule>
  </conditionalFormatting>
  <conditionalFormatting sqref="P23">
    <cfRule type="cellIs" dxfId="46173" priority="1077" stopIfTrue="1" operator="lessThan">
      <formula>0</formula>
    </cfRule>
    <cfRule type="cellIs" dxfId="46172" priority="1078" stopIfTrue="1" operator="greaterThan">
      <formula>0</formula>
    </cfRule>
  </conditionalFormatting>
  <conditionalFormatting sqref="P23">
    <cfRule type="cellIs" dxfId="46171" priority="1075" stopIfTrue="1" operator="lessThan">
      <formula>0</formula>
    </cfRule>
    <cfRule type="cellIs" dxfId="46170" priority="1076" stopIfTrue="1" operator="greaterThan">
      <formula>0</formula>
    </cfRule>
  </conditionalFormatting>
  <conditionalFormatting sqref="P23">
    <cfRule type="cellIs" dxfId="46169" priority="1073" stopIfTrue="1" operator="lessThan">
      <formula>0</formula>
    </cfRule>
    <cfRule type="cellIs" dxfId="46168" priority="1074" stopIfTrue="1" operator="greaterThan">
      <formula>0</formula>
    </cfRule>
  </conditionalFormatting>
  <conditionalFormatting sqref="P23">
    <cfRule type="cellIs" dxfId="46167" priority="1071" stopIfTrue="1" operator="lessThan">
      <formula>0</formula>
    </cfRule>
    <cfRule type="cellIs" dxfId="46166" priority="1072" stopIfTrue="1" operator="greaterThan">
      <formula>0</formula>
    </cfRule>
  </conditionalFormatting>
  <conditionalFormatting sqref="P23">
    <cfRule type="cellIs" dxfId="46165" priority="1069" stopIfTrue="1" operator="lessThan">
      <formula>0</formula>
    </cfRule>
    <cfRule type="cellIs" dxfId="46164" priority="1070" stopIfTrue="1" operator="greaterThan">
      <formula>0</formula>
    </cfRule>
  </conditionalFormatting>
  <conditionalFormatting sqref="P23">
    <cfRule type="cellIs" dxfId="46163" priority="1067" stopIfTrue="1" operator="lessThan">
      <formula>0</formula>
    </cfRule>
    <cfRule type="cellIs" dxfId="46162" priority="1068" stopIfTrue="1" operator="greaterThan">
      <formula>0</formula>
    </cfRule>
  </conditionalFormatting>
  <conditionalFormatting sqref="P23">
    <cfRule type="cellIs" dxfId="46161" priority="1065" stopIfTrue="1" operator="lessThan">
      <formula>0</formula>
    </cfRule>
    <cfRule type="cellIs" dxfId="46160" priority="1066" stopIfTrue="1" operator="greaterThan">
      <formula>0</formula>
    </cfRule>
  </conditionalFormatting>
  <conditionalFormatting sqref="P23">
    <cfRule type="cellIs" dxfId="46159" priority="1063" stopIfTrue="1" operator="lessThan">
      <formula>0</formula>
    </cfRule>
    <cfRule type="cellIs" dxfId="46158" priority="1064" stopIfTrue="1" operator="greaterThan">
      <formula>0</formula>
    </cfRule>
  </conditionalFormatting>
  <conditionalFormatting sqref="P23">
    <cfRule type="cellIs" dxfId="46157" priority="1061" stopIfTrue="1" operator="lessThan">
      <formula>0</formula>
    </cfRule>
    <cfRule type="cellIs" dxfId="46156" priority="1062" stopIfTrue="1" operator="greaterThan">
      <formula>0</formula>
    </cfRule>
  </conditionalFormatting>
  <conditionalFormatting sqref="P23">
    <cfRule type="cellIs" dxfId="46155" priority="1059" stopIfTrue="1" operator="lessThan">
      <formula>0</formula>
    </cfRule>
    <cfRule type="cellIs" dxfId="46154" priority="1060" stopIfTrue="1" operator="greaterThan">
      <formula>0</formula>
    </cfRule>
  </conditionalFormatting>
  <conditionalFormatting sqref="P23">
    <cfRule type="cellIs" dxfId="46153" priority="1057" stopIfTrue="1" operator="lessThan">
      <formula>0</formula>
    </cfRule>
    <cfRule type="cellIs" dxfId="46152" priority="1058" stopIfTrue="1" operator="greaterThan">
      <formula>0</formula>
    </cfRule>
  </conditionalFormatting>
  <conditionalFormatting sqref="P23">
    <cfRule type="cellIs" dxfId="46151" priority="1055" stopIfTrue="1" operator="lessThan">
      <formula>0</formula>
    </cfRule>
    <cfRule type="cellIs" dxfId="46150" priority="1056" stopIfTrue="1" operator="greaterThan">
      <formula>0</formula>
    </cfRule>
  </conditionalFormatting>
  <conditionalFormatting sqref="P23">
    <cfRule type="cellIs" dxfId="46149" priority="1053" stopIfTrue="1" operator="lessThan">
      <formula>0</formula>
    </cfRule>
    <cfRule type="cellIs" dxfId="46148" priority="1054" stopIfTrue="1" operator="greaterThan">
      <formula>0</formula>
    </cfRule>
  </conditionalFormatting>
  <conditionalFormatting sqref="P23">
    <cfRule type="cellIs" dxfId="46147" priority="1051" stopIfTrue="1" operator="lessThan">
      <formula>0</formula>
    </cfRule>
    <cfRule type="cellIs" dxfId="46146" priority="1052" stopIfTrue="1" operator="greaterThan">
      <formula>0</formula>
    </cfRule>
  </conditionalFormatting>
  <conditionalFormatting sqref="P23">
    <cfRule type="cellIs" dxfId="46145" priority="1049" stopIfTrue="1" operator="lessThan">
      <formula>0</formula>
    </cfRule>
    <cfRule type="cellIs" dxfId="46144" priority="1050" stopIfTrue="1" operator="greaterThan">
      <formula>0</formula>
    </cfRule>
  </conditionalFormatting>
  <conditionalFormatting sqref="P23">
    <cfRule type="cellIs" dxfId="46143" priority="1047" stopIfTrue="1" operator="lessThan">
      <formula>0</formula>
    </cfRule>
    <cfRule type="cellIs" dxfId="46142" priority="1048" stopIfTrue="1" operator="greaterThan">
      <formula>0</formula>
    </cfRule>
  </conditionalFormatting>
  <conditionalFormatting sqref="P23">
    <cfRule type="cellIs" dxfId="46141" priority="1045" stopIfTrue="1" operator="lessThan">
      <formula>0</formula>
    </cfRule>
    <cfRule type="cellIs" dxfId="46140" priority="1046" stopIfTrue="1" operator="greaterThan">
      <formula>0</formula>
    </cfRule>
  </conditionalFormatting>
  <conditionalFormatting sqref="P23">
    <cfRule type="cellIs" dxfId="46139" priority="1043" stopIfTrue="1" operator="lessThan">
      <formula>0</formula>
    </cfRule>
    <cfRule type="cellIs" dxfId="46138" priority="1044" stopIfTrue="1" operator="greaterThan">
      <formula>0</formula>
    </cfRule>
  </conditionalFormatting>
  <conditionalFormatting sqref="P23">
    <cfRule type="cellIs" dxfId="46137" priority="1041" stopIfTrue="1" operator="lessThan">
      <formula>0</formula>
    </cfRule>
    <cfRule type="cellIs" dxfId="46136" priority="1042" stopIfTrue="1" operator="greaterThan">
      <formula>0</formula>
    </cfRule>
  </conditionalFormatting>
  <conditionalFormatting sqref="P23">
    <cfRule type="cellIs" dxfId="46135" priority="1039" stopIfTrue="1" operator="lessThan">
      <formula>0</formula>
    </cfRule>
    <cfRule type="cellIs" dxfId="46134" priority="1040" stopIfTrue="1" operator="greaterThan">
      <formula>0</formula>
    </cfRule>
  </conditionalFormatting>
  <conditionalFormatting sqref="P23">
    <cfRule type="cellIs" dxfId="46133" priority="1037" stopIfTrue="1" operator="lessThan">
      <formula>0</formula>
    </cfRule>
    <cfRule type="cellIs" dxfId="46132" priority="1038" stopIfTrue="1" operator="greaterThan">
      <formula>0</formula>
    </cfRule>
  </conditionalFormatting>
  <conditionalFormatting sqref="P23">
    <cfRule type="cellIs" dxfId="46131" priority="1035" stopIfTrue="1" operator="lessThan">
      <formula>0</formula>
    </cfRule>
    <cfRule type="cellIs" dxfId="46130" priority="1036" stopIfTrue="1" operator="greaterThan">
      <formula>0</formula>
    </cfRule>
  </conditionalFormatting>
  <conditionalFormatting sqref="P23">
    <cfRule type="cellIs" dxfId="46129" priority="1033" stopIfTrue="1" operator="lessThan">
      <formula>0</formula>
    </cfRule>
    <cfRule type="cellIs" dxfId="46128" priority="1034" stopIfTrue="1" operator="greaterThan">
      <formula>0</formula>
    </cfRule>
  </conditionalFormatting>
  <conditionalFormatting sqref="P23">
    <cfRule type="cellIs" dxfId="46127" priority="1031" stopIfTrue="1" operator="lessThan">
      <formula>0</formula>
    </cfRule>
    <cfRule type="cellIs" dxfId="46126" priority="1032" stopIfTrue="1" operator="greaterThan">
      <formula>0</formula>
    </cfRule>
  </conditionalFormatting>
  <conditionalFormatting sqref="P23">
    <cfRule type="cellIs" dxfId="46125" priority="1029" stopIfTrue="1" operator="lessThan">
      <formula>0</formula>
    </cfRule>
    <cfRule type="cellIs" dxfId="46124" priority="1030" stopIfTrue="1" operator="greaterThan">
      <formula>0</formula>
    </cfRule>
  </conditionalFormatting>
  <conditionalFormatting sqref="P23">
    <cfRule type="cellIs" dxfId="46123" priority="1027" stopIfTrue="1" operator="lessThan">
      <formula>0</formula>
    </cfRule>
    <cfRule type="cellIs" dxfId="46122" priority="1028" stopIfTrue="1" operator="greaterThan">
      <formula>0</formula>
    </cfRule>
  </conditionalFormatting>
  <conditionalFormatting sqref="P23">
    <cfRule type="cellIs" dxfId="46121" priority="1025" stopIfTrue="1" operator="lessThan">
      <formula>0</formula>
    </cfRule>
    <cfRule type="cellIs" dxfId="46120" priority="1026" stopIfTrue="1" operator="greaterThan">
      <formula>0</formula>
    </cfRule>
  </conditionalFormatting>
  <conditionalFormatting sqref="P23">
    <cfRule type="cellIs" dxfId="46119" priority="1023" stopIfTrue="1" operator="lessThan">
      <formula>0</formula>
    </cfRule>
    <cfRule type="cellIs" dxfId="46118" priority="1024" stopIfTrue="1" operator="greaterThan">
      <formula>0</formula>
    </cfRule>
  </conditionalFormatting>
  <conditionalFormatting sqref="P23">
    <cfRule type="cellIs" dxfId="46117" priority="1021" stopIfTrue="1" operator="lessThan">
      <formula>0</formula>
    </cfRule>
    <cfRule type="cellIs" dxfId="46116" priority="1022" stopIfTrue="1" operator="greaterThan">
      <formula>0</formula>
    </cfRule>
  </conditionalFormatting>
  <conditionalFormatting sqref="P23">
    <cfRule type="cellIs" dxfId="46115" priority="1019" stopIfTrue="1" operator="lessThan">
      <formula>0</formula>
    </cfRule>
    <cfRule type="cellIs" dxfId="46114" priority="1020" stopIfTrue="1" operator="greaterThan">
      <formula>0</formula>
    </cfRule>
  </conditionalFormatting>
  <conditionalFormatting sqref="P23">
    <cfRule type="cellIs" dxfId="46113" priority="1017" stopIfTrue="1" operator="lessThan">
      <formula>0</formula>
    </cfRule>
    <cfRule type="cellIs" dxfId="46112" priority="1018" stopIfTrue="1" operator="greaterThan">
      <formula>0</formula>
    </cfRule>
  </conditionalFormatting>
  <conditionalFormatting sqref="P23">
    <cfRule type="cellIs" dxfId="46111" priority="1015" stopIfTrue="1" operator="lessThan">
      <formula>0</formula>
    </cfRule>
    <cfRule type="cellIs" dxfId="46110" priority="1016" stopIfTrue="1" operator="greaterThan">
      <formula>0</formula>
    </cfRule>
  </conditionalFormatting>
  <conditionalFormatting sqref="P23">
    <cfRule type="cellIs" dxfId="46109" priority="1013" stopIfTrue="1" operator="lessThan">
      <formula>0</formula>
    </cfRule>
    <cfRule type="cellIs" dxfId="46108" priority="1014" stopIfTrue="1" operator="greaterThan">
      <formula>0</formula>
    </cfRule>
  </conditionalFormatting>
  <conditionalFormatting sqref="P23">
    <cfRule type="cellIs" dxfId="46107" priority="1011" stopIfTrue="1" operator="lessThan">
      <formula>0</formula>
    </cfRule>
    <cfRule type="cellIs" dxfId="46106" priority="1012" stopIfTrue="1" operator="greaterThan">
      <formula>0</formula>
    </cfRule>
  </conditionalFormatting>
  <conditionalFormatting sqref="P23">
    <cfRule type="cellIs" dxfId="46105" priority="1009" stopIfTrue="1" operator="lessThan">
      <formula>0</formula>
    </cfRule>
    <cfRule type="cellIs" dxfId="46104" priority="1010" stopIfTrue="1" operator="greaterThan">
      <formula>0</formula>
    </cfRule>
  </conditionalFormatting>
  <conditionalFormatting sqref="P25">
    <cfRule type="cellIs" dxfId="46103" priority="1007" stopIfTrue="1" operator="lessThan">
      <formula>0</formula>
    </cfRule>
    <cfRule type="cellIs" dxfId="46102" priority="1008" stopIfTrue="1" operator="greaterThan">
      <formula>0</formula>
    </cfRule>
  </conditionalFormatting>
  <conditionalFormatting sqref="P25">
    <cfRule type="cellIs" dxfId="46101" priority="1005" stopIfTrue="1" operator="lessThan">
      <formula>0</formula>
    </cfRule>
    <cfRule type="cellIs" dxfId="46100" priority="1006" stopIfTrue="1" operator="greaterThan">
      <formula>0</formula>
    </cfRule>
  </conditionalFormatting>
  <conditionalFormatting sqref="P25">
    <cfRule type="cellIs" dxfId="46099" priority="1003" stopIfTrue="1" operator="lessThan">
      <formula>0</formula>
    </cfRule>
    <cfRule type="cellIs" dxfId="46098" priority="1004" stopIfTrue="1" operator="greaterThan">
      <formula>0</formula>
    </cfRule>
  </conditionalFormatting>
  <conditionalFormatting sqref="P25">
    <cfRule type="cellIs" dxfId="46097" priority="1001" stopIfTrue="1" operator="lessThan">
      <formula>0</formula>
    </cfRule>
    <cfRule type="cellIs" dxfId="46096" priority="1002" stopIfTrue="1" operator="greaterThan">
      <formula>0</formula>
    </cfRule>
  </conditionalFormatting>
  <conditionalFormatting sqref="P25">
    <cfRule type="cellIs" dxfId="46095" priority="999" stopIfTrue="1" operator="lessThan">
      <formula>0</formula>
    </cfRule>
    <cfRule type="cellIs" dxfId="46094" priority="1000" stopIfTrue="1" operator="greaterThan">
      <formula>0</formula>
    </cfRule>
  </conditionalFormatting>
  <conditionalFormatting sqref="P25">
    <cfRule type="cellIs" dxfId="46093" priority="997" stopIfTrue="1" operator="lessThan">
      <formula>0</formula>
    </cfRule>
    <cfRule type="cellIs" dxfId="46092" priority="998" stopIfTrue="1" operator="greaterThan">
      <formula>0</formula>
    </cfRule>
  </conditionalFormatting>
  <conditionalFormatting sqref="P25">
    <cfRule type="cellIs" dxfId="46091" priority="995" stopIfTrue="1" operator="lessThan">
      <formula>0</formula>
    </cfRule>
    <cfRule type="cellIs" dxfId="46090" priority="996" stopIfTrue="1" operator="greaterThan">
      <formula>0</formula>
    </cfRule>
  </conditionalFormatting>
  <conditionalFormatting sqref="P25">
    <cfRule type="cellIs" dxfId="46089" priority="993" stopIfTrue="1" operator="lessThan">
      <formula>0</formula>
    </cfRule>
    <cfRule type="cellIs" dxfId="46088" priority="994" stopIfTrue="1" operator="greaterThan">
      <formula>0</formula>
    </cfRule>
  </conditionalFormatting>
  <conditionalFormatting sqref="P25">
    <cfRule type="cellIs" dxfId="46087" priority="991" stopIfTrue="1" operator="lessThan">
      <formula>0</formula>
    </cfRule>
    <cfRule type="cellIs" dxfId="46086" priority="992" stopIfTrue="1" operator="greaterThan">
      <formula>0</formula>
    </cfRule>
  </conditionalFormatting>
  <conditionalFormatting sqref="P25">
    <cfRule type="cellIs" dxfId="46085" priority="989" stopIfTrue="1" operator="lessThan">
      <formula>0</formula>
    </cfRule>
    <cfRule type="cellIs" dxfId="46084" priority="990" stopIfTrue="1" operator="greaterThan">
      <formula>0</formula>
    </cfRule>
  </conditionalFormatting>
  <conditionalFormatting sqref="P25">
    <cfRule type="cellIs" dxfId="46083" priority="987" stopIfTrue="1" operator="lessThan">
      <formula>0</formula>
    </cfRule>
    <cfRule type="cellIs" dxfId="46082" priority="988" stopIfTrue="1" operator="greaterThan">
      <formula>0</formula>
    </cfRule>
  </conditionalFormatting>
  <conditionalFormatting sqref="P25">
    <cfRule type="cellIs" dxfId="46081" priority="985" stopIfTrue="1" operator="lessThan">
      <formula>0</formula>
    </cfRule>
    <cfRule type="cellIs" dxfId="46080" priority="986" stopIfTrue="1" operator="greaterThan">
      <formula>0</formula>
    </cfRule>
  </conditionalFormatting>
  <conditionalFormatting sqref="P25">
    <cfRule type="cellIs" dxfId="46079" priority="983" stopIfTrue="1" operator="lessThan">
      <formula>0</formula>
    </cfRule>
    <cfRule type="cellIs" dxfId="46078" priority="984" stopIfTrue="1" operator="greaterThan">
      <formula>0</formula>
    </cfRule>
  </conditionalFormatting>
  <conditionalFormatting sqref="P25">
    <cfRule type="cellIs" dxfId="46077" priority="981" stopIfTrue="1" operator="lessThan">
      <formula>0</formula>
    </cfRule>
    <cfRule type="cellIs" dxfId="46076" priority="982" stopIfTrue="1" operator="greaterThan">
      <formula>0</formula>
    </cfRule>
  </conditionalFormatting>
  <conditionalFormatting sqref="P25">
    <cfRule type="cellIs" dxfId="46075" priority="979" stopIfTrue="1" operator="lessThan">
      <formula>0</formula>
    </cfRule>
    <cfRule type="cellIs" dxfId="46074" priority="980" stopIfTrue="1" operator="greaterThan">
      <formula>0</formula>
    </cfRule>
  </conditionalFormatting>
  <conditionalFormatting sqref="P25">
    <cfRule type="cellIs" dxfId="46073" priority="977" stopIfTrue="1" operator="lessThan">
      <formula>0</formula>
    </cfRule>
    <cfRule type="cellIs" dxfId="46072" priority="978" stopIfTrue="1" operator="greaterThan">
      <formula>0</formula>
    </cfRule>
  </conditionalFormatting>
  <conditionalFormatting sqref="P25">
    <cfRule type="cellIs" dxfId="46071" priority="975" stopIfTrue="1" operator="lessThan">
      <formula>0</formula>
    </cfRule>
    <cfRule type="cellIs" dxfId="46070" priority="976" stopIfTrue="1" operator="greaterThan">
      <formula>0</formula>
    </cfRule>
  </conditionalFormatting>
  <conditionalFormatting sqref="P25">
    <cfRule type="cellIs" dxfId="46069" priority="973" stopIfTrue="1" operator="lessThan">
      <formula>0</formula>
    </cfRule>
    <cfRule type="cellIs" dxfId="46068" priority="974" stopIfTrue="1" operator="greaterThan">
      <formula>0</formula>
    </cfRule>
  </conditionalFormatting>
  <conditionalFormatting sqref="P25">
    <cfRule type="cellIs" dxfId="46067" priority="971" stopIfTrue="1" operator="lessThan">
      <formula>0</formula>
    </cfRule>
    <cfRule type="cellIs" dxfId="46066" priority="972" stopIfTrue="1" operator="greaterThan">
      <formula>0</formula>
    </cfRule>
  </conditionalFormatting>
  <conditionalFormatting sqref="P25">
    <cfRule type="cellIs" dxfId="46065" priority="969" stopIfTrue="1" operator="lessThan">
      <formula>0</formula>
    </cfRule>
    <cfRule type="cellIs" dxfId="46064" priority="970" stopIfTrue="1" operator="greaterThan">
      <formula>0</formula>
    </cfRule>
  </conditionalFormatting>
  <conditionalFormatting sqref="P25">
    <cfRule type="cellIs" dxfId="46063" priority="967" stopIfTrue="1" operator="lessThan">
      <formula>0</formula>
    </cfRule>
    <cfRule type="cellIs" dxfId="46062" priority="968" stopIfTrue="1" operator="greaterThan">
      <formula>0</formula>
    </cfRule>
  </conditionalFormatting>
  <conditionalFormatting sqref="P25">
    <cfRule type="cellIs" dxfId="46061" priority="965" stopIfTrue="1" operator="lessThan">
      <formula>0</formula>
    </cfRule>
    <cfRule type="cellIs" dxfId="46060" priority="966" stopIfTrue="1" operator="greaterThan">
      <formula>0</formula>
    </cfRule>
  </conditionalFormatting>
  <conditionalFormatting sqref="P25">
    <cfRule type="cellIs" dxfId="46059" priority="963" stopIfTrue="1" operator="lessThan">
      <formula>0</formula>
    </cfRule>
    <cfRule type="cellIs" dxfId="46058" priority="964" stopIfTrue="1" operator="greaterThan">
      <formula>0</formula>
    </cfRule>
  </conditionalFormatting>
  <conditionalFormatting sqref="P25">
    <cfRule type="cellIs" dxfId="46057" priority="961" stopIfTrue="1" operator="lessThan">
      <formula>0</formula>
    </cfRule>
    <cfRule type="cellIs" dxfId="46056" priority="962" stopIfTrue="1" operator="greaterThan">
      <formula>0</formula>
    </cfRule>
  </conditionalFormatting>
  <conditionalFormatting sqref="P25">
    <cfRule type="cellIs" dxfId="46055" priority="959" stopIfTrue="1" operator="lessThan">
      <formula>0</formula>
    </cfRule>
    <cfRule type="cellIs" dxfId="46054" priority="960" stopIfTrue="1" operator="greaterThan">
      <formula>0</formula>
    </cfRule>
  </conditionalFormatting>
  <conditionalFormatting sqref="P25">
    <cfRule type="cellIs" dxfId="46053" priority="957" stopIfTrue="1" operator="lessThan">
      <formula>0</formula>
    </cfRule>
    <cfRule type="cellIs" dxfId="46052" priority="958" stopIfTrue="1" operator="greaterThan">
      <formula>0</formula>
    </cfRule>
  </conditionalFormatting>
  <conditionalFormatting sqref="P25">
    <cfRule type="cellIs" dxfId="46051" priority="955" stopIfTrue="1" operator="lessThan">
      <formula>0</formula>
    </cfRule>
    <cfRule type="cellIs" dxfId="46050" priority="956" stopIfTrue="1" operator="greaterThan">
      <formula>0</formula>
    </cfRule>
  </conditionalFormatting>
  <conditionalFormatting sqref="P25">
    <cfRule type="cellIs" dxfId="46049" priority="953" stopIfTrue="1" operator="lessThan">
      <formula>0</formula>
    </cfRule>
    <cfRule type="cellIs" dxfId="46048" priority="954" stopIfTrue="1" operator="greaterThan">
      <formula>0</formula>
    </cfRule>
  </conditionalFormatting>
  <conditionalFormatting sqref="P25">
    <cfRule type="cellIs" dxfId="46047" priority="951" stopIfTrue="1" operator="lessThan">
      <formula>0</formula>
    </cfRule>
    <cfRule type="cellIs" dxfId="46046" priority="952" stopIfTrue="1" operator="greaterThan">
      <formula>0</formula>
    </cfRule>
  </conditionalFormatting>
  <conditionalFormatting sqref="P25">
    <cfRule type="cellIs" dxfId="46045" priority="949" stopIfTrue="1" operator="lessThan">
      <formula>0</formula>
    </cfRule>
    <cfRule type="cellIs" dxfId="46044" priority="950" stopIfTrue="1" operator="greaterThan">
      <formula>0</formula>
    </cfRule>
  </conditionalFormatting>
  <conditionalFormatting sqref="P25">
    <cfRule type="cellIs" dxfId="46043" priority="947" stopIfTrue="1" operator="lessThan">
      <formula>0</formula>
    </cfRule>
    <cfRule type="cellIs" dxfId="46042" priority="948" stopIfTrue="1" operator="greaterThan">
      <formula>0</formula>
    </cfRule>
  </conditionalFormatting>
  <conditionalFormatting sqref="P25">
    <cfRule type="cellIs" dxfId="46041" priority="945" stopIfTrue="1" operator="lessThan">
      <formula>0</formula>
    </cfRule>
    <cfRule type="cellIs" dxfId="46040" priority="946" stopIfTrue="1" operator="greaterThan">
      <formula>0</formula>
    </cfRule>
  </conditionalFormatting>
  <conditionalFormatting sqref="P25">
    <cfRule type="cellIs" dxfId="46039" priority="943" stopIfTrue="1" operator="lessThan">
      <formula>0</formula>
    </cfRule>
    <cfRule type="cellIs" dxfId="46038" priority="944" stopIfTrue="1" operator="greaterThan">
      <formula>0</formula>
    </cfRule>
  </conditionalFormatting>
  <conditionalFormatting sqref="P25">
    <cfRule type="cellIs" dxfId="46037" priority="941" stopIfTrue="1" operator="lessThan">
      <formula>0</formula>
    </cfRule>
    <cfRule type="cellIs" dxfId="46036" priority="942" stopIfTrue="1" operator="greaterThan">
      <formula>0</formula>
    </cfRule>
  </conditionalFormatting>
  <conditionalFormatting sqref="P25">
    <cfRule type="cellIs" dxfId="46035" priority="939" stopIfTrue="1" operator="lessThan">
      <formula>0</formula>
    </cfRule>
    <cfRule type="cellIs" dxfId="46034" priority="940" stopIfTrue="1" operator="greaterThan">
      <formula>0</formula>
    </cfRule>
  </conditionalFormatting>
  <conditionalFormatting sqref="P25">
    <cfRule type="cellIs" dxfId="46033" priority="937" stopIfTrue="1" operator="lessThan">
      <formula>0</formula>
    </cfRule>
    <cfRule type="cellIs" dxfId="46032" priority="938" stopIfTrue="1" operator="greaterThan">
      <formula>0</formula>
    </cfRule>
  </conditionalFormatting>
  <conditionalFormatting sqref="P25">
    <cfRule type="cellIs" dxfId="46031" priority="935" stopIfTrue="1" operator="lessThan">
      <formula>0</formula>
    </cfRule>
    <cfRule type="cellIs" dxfId="46030" priority="936" stopIfTrue="1" operator="greaterThan">
      <formula>0</formula>
    </cfRule>
  </conditionalFormatting>
  <conditionalFormatting sqref="P25">
    <cfRule type="cellIs" dxfId="46029" priority="933" stopIfTrue="1" operator="lessThan">
      <formula>0</formula>
    </cfRule>
    <cfRule type="cellIs" dxfId="46028" priority="934" stopIfTrue="1" operator="greaterThan">
      <formula>0</formula>
    </cfRule>
  </conditionalFormatting>
  <conditionalFormatting sqref="P25">
    <cfRule type="cellIs" dxfId="46027" priority="931" stopIfTrue="1" operator="lessThan">
      <formula>0</formula>
    </cfRule>
    <cfRule type="cellIs" dxfId="46026" priority="932" stopIfTrue="1" operator="greaterThan">
      <formula>0</formula>
    </cfRule>
  </conditionalFormatting>
  <conditionalFormatting sqref="P25">
    <cfRule type="cellIs" dxfId="46025" priority="929" stopIfTrue="1" operator="lessThan">
      <formula>0</formula>
    </cfRule>
    <cfRule type="cellIs" dxfId="46024" priority="930" stopIfTrue="1" operator="greaterThan">
      <formula>0</formula>
    </cfRule>
  </conditionalFormatting>
  <conditionalFormatting sqref="P25">
    <cfRule type="cellIs" dxfId="46023" priority="927" stopIfTrue="1" operator="lessThan">
      <formula>0</formula>
    </cfRule>
    <cfRule type="cellIs" dxfId="46022" priority="928" stopIfTrue="1" operator="greaterThan">
      <formula>0</formula>
    </cfRule>
  </conditionalFormatting>
  <conditionalFormatting sqref="P25">
    <cfRule type="cellIs" dxfId="46021" priority="925" stopIfTrue="1" operator="lessThan">
      <formula>0</formula>
    </cfRule>
    <cfRule type="cellIs" dxfId="46020" priority="926" stopIfTrue="1" operator="greaterThan">
      <formula>0</formula>
    </cfRule>
  </conditionalFormatting>
  <conditionalFormatting sqref="P27">
    <cfRule type="cellIs" dxfId="46019" priority="923" stopIfTrue="1" operator="lessThan">
      <formula>0</formula>
    </cfRule>
    <cfRule type="cellIs" dxfId="46018" priority="924" stopIfTrue="1" operator="greaterThan">
      <formula>0</formula>
    </cfRule>
  </conditionalFormatting>
  <conditionalFormatting sqref="P27">
    <cfRule type="cellIs" dxfId="46017" priority="921" stopIfTrue="1" operator="lessThan">
      <formula>0</formula>
    </cfRule>
    <cfRule type="cellIs" dxfId="46016" priority="922" stopIfTrue="1" operator="greaterThan">
      <formula>0</formula>
    </cfRule>
  </conditionalFormatting>
  <conditionalFormatting sqref="P27">
    <cfRule type="cellIs" dxfId="46015" priority="919" stopIfTrue="1" operator="lessThan">
      <formula>0</formula>
    </cfRule>
    <cfRule type="cellIs" dxfId="46014" priority="920" stopIfTrue="1" operator="greaterThan">
      <formula>0</formula>
    </cfRule>
  </conditionalFormatting>
  <conditionalFormatting sqref="P27">
    <cfRule type="cellIs" dxfId="46013" priority="917" stopIfTrue="1" operator="lessThan">
      <formula>0</formula>
    </cfRule>
    <cfRule type="cellIs" dxfId="46012" priority="918" stopIfTrue="1" operator="greaterThan">
      <formula>0</formula>
    </cfRule>
  </conditionalFormatting>
  <conditionalFormatting sqref="P27">
    <cfRule type="cellIs" dxfId="46011" priority="915" stopIfTrue="1" operator="lessThan">
      <formula>0</formula>
    </cfRule>
    <cfRule type="cellIs" dxfId="46010" priority="916" stopIfTrue="1" operator="greaterThan">
      <formula>0</formula>
    </cfRule>
  </conditionalFormatting>
  <conditionalFormatting sqref="P27">
    <cfRule type="cellIs" dxfId="46009" priority="913" stopIfTrue="1" operator="lessThan">
      <formula>0</formula>
    </cfRule>
    <cfRule type="cellIs" dxfId="46008" priority="914" stopIfTrue="1" operator="greaterThan">
      <formula>0</formula>
    </cfRule>
  </conditionalFormatting>
  <conditionalFormatting sqref="P27">
    <cfRule type="cellIs" dxfId="46007" priority="911" stopIfTrue="1" operator="lessThan">
      <formula>0</formula>
    </cfRule>
    <cfRule type="cellIs" dxfId="46006" priority="912" stopIfTrue="1" operator="greaterThan">
      <formula>0</formula>
    </cfRule>
  </conditionalFormatting>
  <conditionalFormatting sqref="P27">
    <cfRule type="cellIs" dxfId="46005" priority="909" stopIfTrue="1" operator="lessThan">
      <formula>0</formula>
    </cfRule>
    <cfRule type="cellIs" dxfId="46004" priority="910" stopIfTrue="1" operator="greaterThan">
      <formula>0</formula>
    </cfRule>
  </conditionalFormatting>
  <conditionalFormatting sqref="P27">
    <cfRule type="cellIs" dxfId="46003" priority="907" stopIfTrue="1" operator="lessThan">
      <formula>0</formula>
    </cfRule>
    <cfRule type="cellIs" dxfId="46002" priority="908" stopIfTrue="1" operator="greaterThan">
      <formula>0</formula>
    </cfRule>
  </conditionalFormatting>
  <conditionalFormatting sqref="P27">
    <cfRule type="cellIs" dxfId="46001" priority="905" stopIfTrue="1" operator="lessThan">
      <formula>0</formula>
    </cfRule>
    <cfRule type="cellIs" dxfId="46000" priority="906" stopIfTrue="1" operator="greaterThan">
      <formula>0</formula>
    </cfRule>
  </conditionalFormatting>
  <conditionalFormatting sqref="P27">
    <cfRule type="cellIs" dxfId="45999" priority="903" stopIfTrue="1" operator="lessThan">
      <formula>0</formula>
    </cfRule>
    <cfRule type="cellIs" dxfId="45998" priority="904" stopIfTrue="1" operator="greaterThan">
      <formula>0</formula>
    </cfRule>
  </conditionalFormatting>
  <conditionalFormatting sqref="P27">
    <cfRule type="cellIs" dxfId="45997" priority="901" stopIfTrue="1" operator="lessThan">
      <formula>0</formula>
    </cfRule>
    <cfRule type="cellIs" dxfId="45996" priority="902" stopIfTrue="1" operator="greaterThan">
      <formula>0</formula>
    </cfRule>
  </conditionalFormatting>
  <conditionalFormatting sqref="P27">
    <cfRule type="cellIs" dxfId="45995" priority="899" stopIfTrue="1" operator="lessThan">
      <formula>0</formula>
    </cfRule>
    <cfRule type="cellIs" dxfId="45994" priority="900" stopIfTrue="1" operator="greaterThan">
      <formula>0</formula>
    </cfRule>
  </conditionalFormatting>
  <conditionalFormatting sqref="P27">
    <cfRule type="cellIs" dxfId="45993" priority="897" stopIfTrue="1" operator="lessThan">
      <formula>0</formula>
    </cfRule>
    <cfRule type="cellIs" dxfId="45992" priority="898" stopIfTrue="1" operator="greaterThan">
      <formula>0</formula>
    </cfRule>
  </conditionalFormatting>
  <conditionalFormatting sqref="P27">
    <cfRule type="cellIs" dxfId="45991" priority="895" stopIfTrue="1" operator="lessThan">
      <formula>0</formula>
    </cfRule>
    <cfRule type="cellIs" dxfId="45990" priority="896" stopIfTrue="1" operator="greaterThan">
      <formula>0</formula>
    </cfRule>
  </conditionalFormatting>
  <conditionalFormatting sqref="P27">
    <cfRule type="cellIs" dxfId="45989" priority="893" stopIfTrue="1" operator="lessThan">
      <formula>0</formula>
    </cfRule>
    <cfRule type="cellIs" dxfId="45988" priority="894" stopIfTrue="1" operator="greaterThan">
      <formula>0</formula>
    </cfRule>
  </conditionalFormatting>
  <conditionalFormatting sqref="P27">
    <cfRule type="cellIs" dxfId="45987" priority="891" stopIfTrue="1" operator="lessThan">
      <formula>0</formula>
    </cfRule>
    <cfRule type="cellIs" dxfId="45986" priority="892" stopIfTrue="1" operator="greaterThan">
      <formula>0</formula>
    </cfRule>
  </conditionalFormatting>
  <conditionalFormatting sqref="P27">
    <cfRule type="cellIs" dxfId="45985" priority="889" stopIfTrue="1" operator="lessThan">
      <formula>0</formula>
    </cfRule>
    <cfRule type="cellIs" dxfId="45984" priority="890" stopIfTrue="1" operator="greaterThan">
      <formula>0</formula>
    </cfRule>
  </conditionalFormatting>
  <conditionalFormatting sqref="P27">
    <cfRule type="cellIs" dxfId="45983" priority="887" stopIfTrue="1" operator="lessThan">
      <formula>0</formula>
    </cfRule>
    <cfRule type="cellIs" dxfId="45982" priority="888" stopIfTrue="1" operator="greaterThan">
      <formula>0</formula>
    </cfRule>
  </conditionalFormatting>
  <conditionalFormatting sqref="P27">
    <cfRule type="cellIs" dxfId="45981" priority="885" stopIfTrue="1" operator="lessThan">
      <formula>0</formula>
    </cfRule>
    <cfRule type="cellIs" dxfId="45980" priority="886" stopIfTrue="1" operator="greaterThan">
      <formula>0</formula>
    </cfRule>
  </conditionalFormatting>
  <conditionalFormatting sqref="P27">
    <cfRule type="cellIs" dxfId="45979" priority="883" stopIfTrue="1" operator="lessThan">
      <formula>0</formula>
    </cfRule>
    <cfRule type="cellIs" dxfId="45978" priority="884" stopIfTrue="1" operator="greaterThan">
      <formula>0</formula>
    </cfRule>
  </conditionalFormatting>
  <conditionalFormatting sqref="P27">
    <cfRule type="cellIs" dxfId="45977" priority="881" stopIfTrue="1" operator="lessThan">
      <formula>0</formula>
    </cfRule>
    <cfRule type="cellIs" dxfId="45976" priority="882" stopIfTrue="1" operator="greaterThan">
      <formula>0</formula>
    </cfRule>
  </conditionalFormatting>
  <conditionalFormatting sqref="P27">
    <cfRule type="cellIs" dxfId="45975" priority="879" stopIfTrue="1" operator="lessThan">
      <formula>0</formula>
    </cfRule>
    <cfRule type="cellIs" dxfId="45974" priority="880" stopIfTrue="1" operator="greaterThan">
      <formula>0</formula>
    </cfRule>
  </conditionalFormatting>
  <conditionalFormatting sqref="P27">
    <cfRule type="cellIs" dxfId="45973" priority="877" stopIfTrue="1" operator="lessThan">
      <formula>0</formula>
    </cfRule>
    <cfRule type="cellIs" dxfId="45972" priority="878" stopIfTrue="1" operator="greaterThan">
      <formula>0</formula>
    </cfRule>
  </conditionalFormatting>
  <conditionalFormatting sqref="P27">
    <cfRule type="cellIs" dxfId="45971" priority="875" stopIfTrue="1" operator="lessThan">
      <formula>0</formula>
    </cfRule>
    <cfRule type="cellIs" dxfId="45970" priority="876" stopIfTrue="1" operator="greaterThan">
      <formula>0</formula>
    </cfRule>
  </conditionalFormatting>
  <conditionalFormatting sqref="P27">
    <cfRule type="cellIs" dxfId="45969" priority="873" stopIfTrue="1" operator="lessThan">
      <formula>0</formula>
    </cfRule>
    <cfRule type="cellIs" dxfId="45968" priority="874" stopIfTrue="1" operator="greaterThan">
      <formula>0</formula>
    </cfRule>
  </conditionalFormatting>
  <conditionalFormatting sqref="P27">
    <cfRule type="cellIs" dxfId="45967" priority="871" stopIfTrue="1" operator="lessThan">
      <formula>0</formula>
    </cfRule>
    <cfRule type="cellIs" dxfId="45966" priority="872" stopIfTrue="1" operator="greaterThan">
      <formula>0</formula>
    </cfRule>
  </conditionalFormatting>
  <conditionalFormatting sqref="P27">
    <cfRule type="cellIs" dxfId="45965" priority="869" stopIfTrue="1" operator="lessThan">
      <formula>0</formula>
    </cfRule>
    <cfRule type="cellIs" dxfId="45964" priority="870" stopIfTrue="1" operator="greaterThan">
      <formula>0</formula>
    </cfRule>
  </conditionalFormatting>
  <conditionalFormatting sqref="P27">
    <cfRule type="cellIs" dxfId="45963" priority="867" stopIfTrue="1" operator="lessThan">
      <formula>0</formula>
    </cfRule>
    <cfRule type="cellIs" dxfId="45962" priority="868" stopIfTrue="1" operator="greaterThan">
      <formula>0</formula>
    </cfRule>
  </conditionalFormatting>
  <conditionalFormatting sqref="P27">
    <cfRule type="cellIs" dxfId="45961" priority="865" stopIfTrue="1" operator="lessThan">
      <formula>0</formula>
    </cfRule>
    <cfRule type="cellIs" dxfId="45960" priority="866" stopIfTrue="1" operator="greaterThan">
      <formula>0</formula>
    </cfRule>
  </conditionalFormatting>
  <conditionalFormatting sqref="P27">
    <cfRule type="cellIs" dxfId="45959" priority="863" stopIfTrue="1" operator="lessThan">
      <formula>0</formula>
    </cfRule>
    <cfRule type="cellIs" dxfId="45958" priority="864" stopIfTrue="1" operator="greaterThan">
      <formula>0</formula>
    </cfRule>
  </conditionalFormatting>
  <conditionalFormatting sqref="P27">
    <cfRule type="cellIs" dxfId="45957" priority="861" stopIfTrue="1" operator="lessThan">
      <formula>0</formula>
    </cfRule>
    <cfRule type="cellIs" dxfId="45956" priority="862" stopIfTrue="1" operator="greaterThan">
      <formula>0</formula>
    </cfRule>
  </conditionalFormatting>
  <conditionalFormatting sqref="P27">
    <cfRule type="cellIs" dxfId="45955" priority="859" stopIfTrue="1" operator="lessThan">
      <formula>0</formula>
    </cfRule>
    <cfRule type="cellIs" dxfId="45954" priority="860" stopIfTrue="1" operator="greaterThan">
      <formula>0</formula>
    </cfRule>
  </conditionalFormatting>
  <conditionalFormatting sqref="P27">
    <cfRule type="cellIs" dxfId="45953" priority="857" stopIfTrue="1" operator="lessThan">
      <formula>0</formula>
    </cfRule>
    <cfRule type="cellIs" dxfId="45952" priority="858" stopIfTrue="1" operator="greaterThan">
      <formula>0</formula>
    </cfRule>
  </conditionalFormatting>
  <conditionalFormatting sqref="P27">
    <cfRule type="cellIs" dxfId="45951" priority="855" stopIfTrue="1" operator="lessThan">
      <formula>0</formula>
    </cfRule>
    <cfRule type="cellIs" dxfId="45950" priority="856" stopIfTrue="1" operator="greaterThan">
      <formula>0</formula>
    </cfRule>
  </conditionalFormatting>
  <conditionalFormatting sqref="P27">
    <cfRule type="cellIs" dxfId="45949" priority="853" stopIfTrue="1" operator="lessThan">
      <formula>0</formula>
    </cfRule>
    <cfRule type="cellIs" dxfId="45948" priority="854" stopIfTrue="1" operator="greaterThan">
      <formula>0</formula>
    </cfRule>
  </conditionalFormatting>
  <conditionalFormatting sqref="P27">
    <cfRule type="cellIs" dxfId="45947" priority="851" stopIfTrue="1" operator="lessThan">
      <formula>0</formula>
    </cfRule>
    <cfRule type="cellIs" dxfId="45946" priority="852" stopIfTrue="1" operator="greaterThan">
      <formula>0</formula>
    </cfRule>
  </conditionalFormatting>
  <conditionalFormatting sqref="P27">
    <cfRule type="cellIs" dxfId="45945" priority="849" stopIfTrue="1" operator="lessThan">
      <formula>0</formula>
    </cfRule>
    <cfRule type="cellIs" dxfId="45944" priority="850" stopIfTrue="1" operator="greaterThan">
      <formula>0</formula>
    </cfRule>
  </conditionalFormatting>
  <conditionalFormatting sqref="P27">
    <cfRule type="cellIs" dxfId="45943" priority="847" stopIfTrue="1" operator="lessThan">
      <formula>0</formula>
    </cfRule>
    <cfRule type="cellIs" dxfId="45942" priority="848" stopIfTrue="1" operator="greaterThan">
      <formula>0</formula>
    </cfRule>
  </conditionalFormatting>
  <conditionalFormatting sqref="P27">
    <cfRule type="cellIs" dxfId="45941" priority="845" stopIfTrue="1" operator="lessThan">
      <formula>0</formula>
    </cfRule>
    <cfRule type="cellIs" dxfId="45940" priority="846" stopIfTrue="1" operator="greaterThan">
      <formula>0</formula>
    </cfRule>
  </conditionalFormatting>
  <conditionalFormatting sqref="P27">
    <cfRule type="cellIs" dxfId="45939" priority="843" stopIfTrue="1" operator="lessThan">
      <formula>0</formula>
    </cfRule>
    <cfRule type="cellIs" dxfId="45938" priority="844" stopIfTrue="1" operator="greaterThan">
      <formula>0</formula>
    </cfRule>
  </conditionalFormatting>
  <conditionalFormatting sqref="P27">
    <cfRule type="cellIs" dxfId="45937" priority="841" stopIfTrue="1" operator="lessThan">
      <formula>0</formula>
    </cfRule>
    <cfRule type="cellIs" dxfId="45936" priority="842" stopIfTrue="1" operator="greaterThan">
      <formula>0</formula>
    </cfRule>
  </conditionalFormatting>
  <conditionalFormatting sqref="Q9">
    <cfRule type="cellIs" dxfId="45935" priority="839" stopIfTrue="1" operator="lessThan">
      <formula>0</formula>
    </cfRule>
    <cfRule type="cellIs" dxfId="45934" priority="840" stopIfTrue="1" operator="greaterThan">
      <formula>0</formula>
    </cfRule>
  </conditionalFormatting>
  <conditionalFormatting sqref="Q9">
    <cfRule type="cellIs" dxfId="45933" priority="837" stopIfTrue="1" operator="lessThan">
      <formula>0</formula>
    </cfRule>
    <cfRule type="cellIs" dxfId="45932" priority="838" stopIfTrue="1" operator="greaterThan">
      <formula>0</formula>
    </cfRule>
  </conditionalFormatting>
  <conditionalFormatting sqref="Q9">
    <cfRule type="cellIs" dxfId="45931" priority="835" stopIfTrue="1" operator="lessThan">
      <formula>0</formula>
    </cfRule>
    <cfRule type="cellIs" dxfId="45930" priority="836" stopIfTrue="1" operator="greaterThan">
      <formula>0</formula>
    </cfRule>
  </conditionalFormatting>
  <conditionalFormatting sqref="Q9">
    <cfRule type="cellIs" dxfId="45929" priority="833" stopIfTrue="1" operator="lessThan">
      <formula>0</formula>
    </cfRule>
    <cfRule type="cellIs" dxfId="45928" priority="834" stopIfTrue="1" operator="greaterThan">
      <formula>0</formula>
    </cfRule>
  </conditionalFormatting>
  <conditionalFormatting sqref="Q9">
    <cfRule type="cellIs" dxfId="45927" priority="831" stopIfTrue="1" operator="lessThan">
      <formula>0</formula>
    </cfRule>
    <cfRule type="cellIs" dxfId="45926" priority="832" stopIfTrue="1" operator="greaterThan">
      <formula>0</formula>
    </cfRule>
  </conditionalFormatting>
  <conditionalFormatting sqref="Q9">
    <cfRule type="cellIs" dxfId="45925" priority="829" stopIfTrue="1" operator="lessThan">
      <formula>0</formula>
    </cfRule>
    <cfRule type="cellIs" dxfId="45924" priority="830" stopIfTrue="1" operator="greaterThan">
      <formula>0</formula>
    </cfRule>
  </conditionalFormatting>
  <conditionalFormatting sqref="Q9">
    <cfRule type="cellIs" dxfId="45923" priority="827" stopIfTrue="1" operator="lessThan">
      <formula>0</formula>
    </cfRule>
    <cfRule type="cellIs" dxfId="45922" priority="828" stopIfTrue="1" operator="greaterThan">
      <formula>0</formula>
    </cfRule>
  </conditionalFormatting>
  <conditionalFormatting sqref="Q9">
    <cfRule type="cellIs" dxfId="45921" priority="825" stopIfTrue="1" operator="lessThan">
      <formula>0</formula>
    </cfRule>
    <cfRule type="cellIs" dxfId="45920" priority="826" stopIfTrue="1" operator="greaterThan">
      <formula>0</formula>
    </cfRule>
  </conditionalFormatting>
  <conditionalFormatting sqref="Q9">
    <cfRule type="cellIs" dxfId="45919" priority="823" stopIfTrue="1" operator="lessThan">
      <formula>0</formula>
    </cfRule>
    <cfRule type="cellIs" dxfId="45918" priority="824" stopIfTrue="1" operator="greaterThan">
      <formula>0</formula>
    </cfRule>
  </conditionalFormatting>
  <conditionalFormatting sqref="Q9">
    <cfRule type="cellIs" dxfId="45917" priority="821" stopIfTrue="1" operator="lessThan">
      <formula>0</formula>
    </cfRule>
    <cfRule type="cellIs" dxfId="45916" priority="822" stopIfTrue="1" operator="greaterThan">
      <formula>0</formula>
    </cfRule>
  </conditionalFormatting>
  <conditionalFormatting sqref="Q9">
    <cfRule type="cellIs" dxfId="45915" priority="819" stopIfTrue="1" operator="lessThan">
      <formula>0</formula>
    </cfRule>
    <cfRule type="cellIs" dxfId="45914" priority="820" stopIfTrue="1" operator="greaterThan">
      <formula>0</formula>
    </cfRule>
  </conditionalFormatting>
  <conditionalFormatting sqref="Q9">
    <cfRule type="cellIs" dxfId="45913" priority="817" stopIfTrue="1" operator="lessThan">
      <formula>0</formula>
    </cfRule>
    <cfRule type="cellIs" dxfId="45912" priority="818" stopIfTrue="1" operator="greaterThan">
      <formula>0</formula>
    </cfRule>
  </conditionalFormatting>
  <conditionalFormatting sqref="Q9">
    <cfRule type="cellIs" dxfId="45911" priority="815" stopIfTrue="1" operator="lessThan">
      <formula>0</formula>
    </cfRule>
    <cfRule type="cellIs" dxfId="45910" priority="816" stopIfTrue="1" operator="greaterThan">
      <formula>0</formula>
    </cfRule>
  </conditionalFormatting>
  <conditionalFormatting sqref="Q9">
    <cfRule type="cellIs" dxfId="45909" priority="813" stopIfTrue="1" operator="lessThan">
      <formula>0</formula>
    </cfRule>
    <cfRule type="cellIs" dxfId="45908" priority="814" stopIfTrue="1" operator="greaterThan">
      <formula>0</formula>
    </cfRule>
  </conditionalFormatting>
  <conditionalFormatting sqref="Q9">
    <cfRule type="cellIs" dxfId="45907" priority="811" stopIfTrue="1" operator="lessThan">
      <formula>0</formula>
    </cfRule>
    <cfRule type="cellIs" dxfId="45906" priority="812" stopIfTrue="1" operator="greaterThan">
      <formula>0</formula>
    </cfRule>
  </conditionalFormatting>
  <conditionalFormatting sqref="Q9">
    <cfRule type="cellIs" dxfId="45905" priority="809" stopIfTrue="1" operator="lessThan">
      <formula>0</formula>
    </cfRule>
    <cfRule type="cellIs" dxfId="45904" priority="810" stopIfTrue="1" operator="greaterThan">
      <formula>0</formula>
    </cfRule>
  </conditionalFormatting>
  <conditionalFormatting sqref="Q9">
    <cfRule type="cellIs" dxfId="45903" priority="807" stopIfTrue="1" operator="lessThan">
      <formula>0</formula>
    </cfRule>
    <cfRule type="cellIs" dxfId="45902" priority="808" stopIfTrue="1" operator="greaterThan">
      <formula>0</formula>
    </cfRule>
  </conditionalFormatting>
  <conditionalFormatting sqref="Q9">
    <cfRule type="cellIs" dxfId="45901" priority="805" stopIfTrue="1" operator="lessThan">
      <formula>0</formula>
    </cfRule>
    <cfRule type="cellIs" dxfId="45900" priority="806" stopIfTrue="1" operator="greaterThan">
      <formula>0</formula>
    </cfRule>
  </conditionalFormatting>
  <conditionalFormatting sqref="Q9">
    <cfRule type="cellIs" dxfId="45899" priority="803" stopIfTrue="1" operator="lessThan">
      <formula>0</formula>
    </cfRule>
    <cfRule type="cellIs" dxfId="45898" priority="804" stopIfTrue="1" operator="greaterThan">
      <formula>0</formula>
    </cfRule>
  </conditionalFormatting>
  <conditionalFormatting sqref="Q9">
    <cfRule type="cellIs" dxfId="45897" priority="801" stopIfTrue="1" operator="lessThan">
      <formula>0</formula>
    </cfRule>
    <cfRule type="cellIs" dxfId="45896" priority="802" stopIfTrue="1" operator="greaterThan">
      <formula>0</formula>
    </cfRule>
  </conditionalFormatting>
  <conditionalFormatting sqref="Q9">
    <cfRule type="cellIs" dxfId="45895" priority="799" stopIfTrue="1" operator="lessThan">
      <formula>0</formula>
    </cfRule>
    <cfRule type="cellIs" dxfId="45894" priority="800" stopIfTrue="1" operator="greaterThan">
      <formula>0</formula>
    </cfRule>
  </conditionalFormatting>
  <conditionalFormatting sqref="Q9">
    <cfRule type="cellIs" dxfId="45893" priority="797" stopIfTrue="1" operator="lessThan">
      <formula>0</formula>
    </cfRule>
    <cfRule type="cellIs" dxfId="45892" priority="798" stopIfTrue="1" operator="greaterThan">
      <formula>0</formula>
    </cfRule>
  </conditionalFormatting>
  <conditionalFormatting sqref="Q9">
    <cfRule type="cellIs" dxfId="45891" priority="795" stopIfTrue="1" operator="lessThan">
      <formula>0</formula>
    </cfRule>
    <cfRule type="cellIs" dxfId="45890" priority="796" stopIfTrue="1" operator="greaterThan">
      <formula>0</formula>
    </cfRule>
  </conditionalFormatting>
  <conditionalFormatting sqref="Q9">
    <cfRule type="cellIs" dxfId="45889" priority="793" stopIfTrue="1" operator="lessThan">
      <formula>0</formula>
    </cfRule>
    <cfRule type="cellIs" dxfId="45888" priority="794" stopIfTrue="1" operator="greaterThan">
      <formula>0</formula>
    </cfRule>
  </conditionalFormatting>
  <conditionalFormatting sqref="Q9">
    <cfRule type="cellIs" dxfId="45887" priority="791" stopIfTrue="1" operator="lessThan">
      <formula>0</formula>
    </cfRule>
    <cfRule type="cellIs" dxfId="45886" priority="792" stopIfTrue="1" operator="greaterThan">
      <formula>0</formula>
    </cfRule>
  </conditionalFormatting>
  <conditionalFormatting sqref="Q9">
    <cfRule type="cellIs" dxfId="45885" priority="789" stopIfTrue="1" operator="lessThan">
      <formula>0</formula>
    </cfRule>
    <cfRule type="cellIs" dxfId="45884" priority="790" stopIfTrue="1" operator="greaterThan">
      <formula>0</formula>
    </cfRule>
  </conditionalFormatting>
  <conditionalFormatting sqref="Q9">
    <cfRule type="cellIs" dxfId="45883" priority="787" stopIfTrue="1" operator="lessThan">
      <formula>0</formula>
    </cfRule>
    <cfRule type="cellIs" dxfId="45882" priority="788" stopIfTrue="1" operator="greaterThan">
      <formula>0</formula>
    </cfRule>
  </conditionalFormatting>
  <conditionalFormatting sqref="Q9">
    <cfRule type="cellIs" dxfId="45881" priority="785" stopIfTrue="1" operator="lessThan">
      <formula>0</formula>
    </cfRule>
    <cfRule type="cellIs" dxfId="45880" priority="786" stopIfTrue="1" operator="greaterThan">
      <formula>0</formula>
    </cfRule>
  </conditionalFormatting>
  <conditionalFormatting sqref="Q9">
    <cfRule type="cellIs" dxfId="45879" priority="783" stopIfTrue="1" operator="lessThan">
      <formula>0</formula>
    </cfRule>
    <cfRule type="cellIs" dxfId="45878" priority="784" stopIfTrue="1" operator="greaterThan">
      <formula>0</formula>
    </cfRule>
  </conditionalFormatting>
  <conditionalFormatting sqref="Q9">
    <cfRule type="cellIs" dxfId="45877" priority="781" stopIfTrue="1" operator="lessThan">
      <formula>0</formula>
    </cfRule>
    <cfRule type="cellIs" dxfId="45876" priority="782" stopIfTrue="1" operator="greaterThan">
      <formula>0</formula>
    </cfRule>
  </conditionalFormatting>
  <conditionalFormatting sqref="Q9">
    <cfRule type="cellIs" dxfId="45875" priority="779" stopIfTrue="1" operator="lessThan">
      <formula>0</formula>
    </cfRule>
    <cfRule type="cellIs" dxfId="45874" priority="780" stopIfTrue="1" operator="greaterThan">
      <formula>0</formula>
    </cfRule>
  </conditionalFormatting>
  <conditionalFormatting sqref="Q9">
    <cfRule type="cellIs" dxfId="45873" priority="777" stopIfTrue="1" operator="lessThan">
      <formula>0</formula>
    </cfRule>
    <cfRule type="cellIs" dxfId="45872" priority="778" stopIfTrue="1" operator="greaterThan">
      <formula>0</formula>
    </cfRule>
  </conditionalFormatting>
  <conditionalFormatting sqref="Q9">
    <cfRule type="cellIs" dxfId="45871" priority="775" stopIfTrue="1" operator="lessThan">
      <formula>0</formula>
    </cfRule>
    <cfRule type="cellIs" dxfId="45870" priority="776" stopIfTrue="1" operator="greaterThan">
      <formula>0</formula>
    </cfRule>
  </conditionalFormatting>
  <conditionalFormatting sqref="Q9">
    <cfRule type="cellIs" dxfId="45869" priority="773" stopIfTrue="1" operator="lessThan">
      <formula>0</formula>
    </cfRule>
    <cfRule type="cellIs" dxfId="45868" priority="774" stopIfTrue="1" operator="greaterThan">
      <formula>0</formula>
    </cfRule>
  </conditionalFormatting>
  <conditionalFormatting sqref="Q9">
    <cfRule type="cellIs" dxfId="45867" priority="771" stopIfTrue="1" operator="lessThan">
      <formula>0</formula>
    </cfRule>
    <cfRule type="cellIs" dxfId="45866" priority="772" stopIfTrue="1" operator="greaterThan">
      <formula>0</formula>
    </cfRule>
  </conditionalFormatting>
  <conditionalFormatting sqref="Q9">
    <cfRule type="cellIs" dxfId="45865" priority="769" stopIfTrue="1" operator="lessThan">
      <formula>0</formula>
    </cfRule>
    <cfRule type="cellIs" dxfId="45864" priority="770" stopIfTrue="1" operator="greaterThan">
      <formula>0</formula>
    </cfRule>
  </conditionalFormatting>
  <conditionalFormatting sqref="Q9">
    <cfRule type="cellIs" dxfId="45863" priority="767" stopIfTrue="1" operator="lessThan">
      <formula>0</formula>
    </cfRule>
    <cfRule type="cellIs" dxfId="45862" priority="768" stopIfTrue="1" operator="greaterThan">
      <formula>0</formula>
    </cfRule>
  </conditionalFormatting>
  <conditionalFormatting sqref="Q9">
    <cfRule type="cellIs" dxfId="45861" priority="765" stopIfTrue="1" operator="lessThan">
      <formula>0</formula>
    </cfRule>
    <cfRule type="cellIs" dxfId="45860" priority="766" stopIfTrue="1" operator="greaterThan">
      <formula>0</formula>
    </cfRule>
  </conditionalFormatting>
  <conditionalFormatting sqref="Q9">
    <cfRule type="cellIs" dxfId="45859" priority="763" stopIfTrue="1" operator="lessThan">
      <formula>0</formula>
    </cfRule>
    <cfRule type="cellIs" dxfId="45858" priority="764" stopIfTrue="1" operator="greaterThan">
      <formula>0</formula>
    </cfRule>
  </conditionalFormatting>
  <conditionalFormatting sqref="Q9">
    <cfRule type="cellIs" dxfId="45857" priority="761" stopIfTrue="1" operator="lessThan">
      <formula>0</formula>
    </cfRule>
    <cfRule type="cellIs" dxfId="45856" priority="762" stopIfTrue="1" operator="greaterThan">
      <formula>0</formula>
    </cfRule>
  </conditionalFormatting>
  <conditionalFormatting sqref="Q9">
    <cfRule type="cellIs" dxfId="45855" priority="759" stopIfTrue="1" operator="lessThan">
      <formula>0</formula>
    </cfRule>
    <cfRule type="cellIs" dxfId="45854" priority="760" stopIfTrue="1" operator="greaterThan">
      <formula>0</formula>
    </cfRule>
  </conditionalFormatting>
  <conditionalFormatting sqref="Q9">
    <cfRule type="cellIs" dxfId="45853" priority="757" stopIfTrue="1" operator="lessThan">
      <formula>0</formula>
    </cfRule>
    <cfRule type="cellIs" dxfId="45852" priority="758" stopIfTrue="1" operator="greaterThan">
      <formula>0</formula>
    </cfRule>
  </conditionalFormatting>
  <conditionalFormatting sqref="Q11">
    <cfRule type="cellIs" dxfId="45851" priority="755" stopIfTrue="1" operator="lessThan">
      <formula>0</formula>
    </cfRule>
    <cfRule type="cellIs" dxfId="45850" priority="756" stopIfTrue="1" operator="greaterThan">
      <formula>0</formula>
    </cfRule>
  </conditionalFormatting>
  <conditionalFormatting sqref="Q11">
    <cfRule type="cellIs" dxfId="45849" priority="753" stopIfTrue="1" operator="lessThan">
      <formula>0</formula>
    </cfRule>
    <cfRule type="cellIs" dxfId="45848" priority="754" stopIfTrue="1" operator="greaterThan">
      <formula>0</formula>
    </cfRule>
  </conditionalFormatting>
  <conditionalFormatting sqref="Q11">
    <cfRule type="cellIs" dxfId="45847" priority="751" stopIfTrue="1" operator="lessThan">
      <formula>0</formula>
    </cfRule>
    <cfRule type="cellIs" dxfId="45846" priority="752" stopIfTrue="1" operator="greaterThan">
      <formula>0</formula>
    </cfRule>
  </conditionalFormatting>
  <conditionalFormatting sqref="Q11">
    <cfRule type="cellIs" dxfId="45845" priority="749" stopIfTrue="1" operator="lessThan">
      <formula>0</formula>
    </cfRule>
    <cfRule type="cellIs" dxfId="45844" priority="750" stopIfTrue="1" operator="greaterThan">
      <formula>0</formula>
    </cfRule>
  </conditionalFormatting>
  <conditionalFormatting sqref="Q11">
    <cfRule type="cellIs" dxfId="45843" priority="747" stopIfTrue="1" operator="lessThan">
      <formula>0</formula>
    </cfRule>
    <cfRule type="cellIs" dxfId="45842" priority="748" stopIfTrue="1" operator="greaterThan">
      <formula>0</formula>
    </cfRule>
  </conditionalFormatting>
  <conditionalFormatting sqref="Q11">
    <cfRule type="cellIs" dxfId="45841" priority="745" stopIfTrue="1" operator="lessThan">
      <formula>0</formula>
    </cfRule>
    <cfRule type="cellIs" dxfId="45840" priority="746" stopIfTrue="1" operator="greaterThan">
      <formula>0</formula>
    </cfRule>
  </conditionalFormatting>
  <conditionalFormatting sqref="Q11">
    <cfRule type="cellIs" dxfId="45839" priority="743" stopIfTrue="1" operator="lessThan">
      <formula>0</formula>
    </cfRule>
    <cfRule type="cellIs" dxfId="45838" priority="744" stopIfTrue="1" operator="greaterThan">
      <formula>0</formula>
    </cfRule>
  </conditionalFormatting>
  <conditionalFormatting sqref="Q11">
    <cfRule type="cellIs" dxfId="45837" priority="741" stopIfTrue="1" operator="lessThan">
      <formula>0</formula>
    </cfRule>
    <cfRule type="cellIs" dxfId="45836" priority="742" stopIfTrue="1" operator="greaterThan">
      <formula>0</formula>
    </cfRule>
  </conditionalFormatting>
  <conditionalFormatting sqref="Q11">
    <cfRule type="cellIs" dxfId="45835" priority="739" stopIfTrue="1" operator="lessThan">
      <formula>0</formula>
    </cfRule>
    <cfRule type="cellIs" dxfId="45834" priority="740" stopIfTrue="1" operator="greaterThan">
      <formula>0</formula>
    </cfRule>
  </conditionalFormatting>
  <conditionalFormatting sqref="Q11">
    <cfRule type="cellIs" dxfId="45833" priority="737" stopIfTrue="1" operator="lessThan">
      <formula>0</formula>
    </cfRule>
    <cfRule type="cellIs" dxfId="45832" priority="738" stopIfTrue="1" operator="greaterThan">
      <formula>0</formula>
    </cfRule>
  </conditionalFormatting>
  <conditionalFormatting sqref="Q11">
    <cfRule type="cellIs" dxfId="45831" priority="735" stopIfTrue="1" operator="lessThan">
      <formula>0</formula>
    </cfRule>
    <cfRule type="cellIs" dxfId="45830" priority="736" stopIfTrue="1" operator="greaterThan">
      <formula>0</formula>
    </cfRule>
  </conditionalFormatting>
  <conditionalFormatting sqref="Q11">
    <cfRule type="cellIs" dxfId="45829" priority="733" stopIfTrue="1" operator="lessThan">
      <formula>0</formula>
    </cfRule>
    <cfRule type="cellIs" dxfId="45828" priority="734" stopIfTrue="1" operator="greaterThan">
      <formula>0</formula>
    </cfRule>
  </conditionalFormatting>
  <conditionalFormatting sqref="Q11">
    <cfRule type="cellIs" dxfId="45827" priority="731" stopIfTrue="1" operator="lessThan">
      <formula>0</formula>
    </cfRule>
    <cfRule type="cellIs" dxfId="45826" priority="732" stopIfTrue="1" operator="greaterThan">
      <formula>0</formula>
    </cfRule>
  </conditionalFormatting>
  <conditionalFormatting sqref="Q11">
    <cfRule type="cellIs" dxfId="45825" priority="729" stopIfTrue="1" operator="lessThan">
      <formula>0</formula>
    </cfRule>
    <cfRule type="cellIs" dxfId="45824" priority="730" stopIfTrue="1" operator="greaterThan">
      <formula>0</formula>
    </cfRule>
  </conditionalFormatting>
  <conditionalFormatting sqref="Q11">
    <cfRule type="cellIs" dxfId="45823" priority="727" stopIfTrue="1" operator="lessThan">
      <formula>0</formula>
    </cfRule>
    <cfRule type="cellIs" dxfId="45822" priority="728" stopIfTrue="1" operator="greaterThan">
      <formula>0</formula>
    </cfRule>
  </conditionalFormatting>
  <conditionalFormatting sqref="Q11">
    <cfRule type="cellIs" dxfId="45821" priority="725" stopIfTrue="1" operator="lessThan">
      <formula>0</formula>
    </cfRule>
    <cfRule type="cellIs" dxfId="45820" priority="726" stopIfTrue="1" operator="greaterThan">
      <formula>0</formula>
    </cfRule>
  </conditionalFormatting>
  <conditionalFormatting sqref="Q11">
    <cfRule type="cellIs" dxfId="45819" priority="723" stopIfTrue="1" operator="lessThan">
      <formula>0</formula>
    </cfRule>
    <cfRule type="cellIs" dxfId="45818" priority="724" stopIfTrue="1" operator="greaterThan">
      <formula>0</formula>
    </cfRule>
  </conditionalFormatting>
  <conditionalFormatting sqref="Q11">
    <cfRule type="cellIs" dxfId="45817" priority="721" stopIfTrue="1" operator="lessThan">
      <formula>0</formula>
    </cfRule>
    <cfRule type="cellIs" dxfId="45816" priority="722" stopIfTrue="1" operator="greaterThan">
      <formula>0</formula>
    </cfRule>
  </conditionalFormatting>
  <conditionalFormatting sqref="Q11">
    <cfRule type="cellIs" dxfId="45815" priority="719" stopIfTrue="1" operator="lessThan">
      <formula>0</formula>
    </cfRule>
    <cfRule type="cellIs" dxfId="45814" priority="720" stopIfTrue="1" operator="greaterThan">
      <formula>0</formula>
    </cfRule>
  </conditionalFormatting>
  <conditionalFormatting sqref="Q11">
    <cfRule type="cellIs" dxfId="45813" priority="717" stopIfTrue="1" operator="lessThan">
      <formula>0</formula>
    </cfRule>
    <cfRule type="cellIs" dxfId="45812" priority="718" stopIfTrue="1" operator="greaterThan">
      <formula>0</formula>
    </cfRule>
  </conditionalFormatting>
  <conditionalFormatting sqref="Q11">
    <cfRule type="cellIs" dxfId="45811" priority="715" stopIfTrue="1" operator="lessThan">
      <formula>0</formula>
    </cfRule>
    <cfRule type="cellIs" dxfId="45810" priority="716" stopIfTrue="1" operator="greaterThan">
      <formula>0</formula>
    </cfRule>
  </conditionalFormatting>
  <conditionalFormatting sqref="Q11">
    <cfRule type="cellIs" dxfId="45809" priority="713" stopIfTrue="1" operator="lessThan">
      <formula>0</formula>
    </cfRule>
    <cfRule type="cellIs" dxfId="45808" priority="714" stopIfTrue="1" operator="greaterThan">
      <formula>0</formula>
    </cfRule>
  </conditionalFormatting>
  <conditionalFormatting sqref="Q11">
    <cfRule type="cellIs" dxfId="45807" priority="711" stopIfTrue="1" operator="lessThan">
      <formula>0</formula>
    </cfRule>
    <cfRule type="cellIs" dxfId="45806" priority="712" stopIfTrue="1" operator="greaterThan">
      <formula>0</formula>
    </cfRule>
  </conditionalFormatting>
  <conditionalFormatting sqref="Q11">
    <cfRule type="cellIs" dxfId="45805" priority="709" stopIfTrue="1" operator="lessThan">
      <formula>0</formula>
    </cfRule>
    <cfRule type="cellIs" dxfId="45804" priority="710" stopIfTrue="1" operator="greaterThan">
      <formula>0</formula>
    </cfRule>
  </conditionalFormatting>
  <conditionalFormatting sqref="Q11">
    <cfRule type="cellIs" dxfId="45803" priority="707" stopIfTrue="1" operator="lessThan">
      <formula>0</formula>
    </cfRule>
    <cfRule type="cellIs" dxfId="45802" priority="708" stopIfTrue="1" operator="greaterThan">
      <formula>0</formula>
    </cfRule>
  </conditionalFormatting>
  <conditionalFormatting sqref="Q11">
    <cfRule type="cellIs" dxfId="45801" priority="705" stopIfTrue="1" operator="lessThan">
      <formula>0</formula>
    </cfRule>
    <cfRule type="cellIs" dxfId="45800" priority="706" stopIfTrue="1" operator="greaterThan">
      <formula>0</formula>
    </cfRule>
  </conditionalFormatting>
  <conditionalFormatting sqref="Q11">
    <cfRule type="cellIs" dxfId="45799" priority="703" stopIfTrue="1" operator="lessThan">
      <formula>0</formula>
    </cfRule>
    <cfRule type="cellIs" dxfId="45798" priority="704" stopIfTrue="1" operator="greaterThan">
      <formula>0</formula>
    </cfRule>
  </conditionalFormatting>
  <conditionalFormatting sqref="Q11">
    <cfRule type="cellIs" dxfId="45797" priority="701" stopIfTrue="1" operator="lessThan">
      <formula>0</formula>
    </cfRule>
    <cfRule type="cellIs" dxfId="45796" priority="702" stopIfTrue="1" operator="greaterThan">
      <formula>0</formula>
    </cfRule>
  </conditionalFormatting>
  <conditionalFormatting sqref="Q11">
    <cfRule type="cellIs" dxfId="45795" priority="699" stopIfTrue="1" operator="lessThan">
      <formula>0</formula>
    </cfRule>
    <cfRule type="cellIs" dxfId="45794" priority="700" stopIfTrue="1" operator="greaterThan">
      <formula>0</formula>
    </cfRule>
  </conditionalFormatting>
  <conditionalFormatting sqref="Q11">
    <cfRule type="cellIs" dxfId="45793" priority="697" stopIfTrue="1" operator="lessThan">
      <formula>0</formula>
    </cfRule>
    <cfRule type="cellIs" dxfId="45792" priority="698" stopIfTrue="1" operator="greaterThan">
      <formula>0</formula>
    </cfRule>
  </conditionalFormatting>
  <conditionalFormatting sqref="Q11">
    <cfRule type="cellIs" dxfId="45791" priority="695" stopIfTrue="1" operator="lessThan">
      <formula>0</formula>
    </cfRule>
    <cfRule type="cellIs" dxfId="45790" priority="696" stopIfTrue="1" operator="greaterThan">
      <formula>0</formula>
    </cfRule>
  </conditionalFormatting>
  <conditionalFormatting sqref="Q11">
    <cfRule type="cellIs" dxfId="45789" priority="693" stopIfTrue="1" operator="lessThan">
      <formula>0</formula>
    </cfRule>
    <cfRule type="cellIs" dxfId="45788" priority="694" stopIfTrue="1" operator="greaterThan">
      <formula>0</formula>
    </cfRule>
  </conditionalFormatting>
  <conditionalFormatting sqref="Q11">
    <cfRule type="cellIs" dxfId="45787" priority="691" stopIfTrue="1" operator="lessThan">
      <formula>0</formula>
    </cfRule>
    <cfRule type="cellIs" dxfId="45786" priority="692" stopIfTrue="1" operator="greaterThan">
      <formula>0</formula>
    </cfRule>
  </conditionalFormatting>
  <conditionalFormatting sqref="Q11">
    <cfRule type="cellIs" dxfId="45785" priority="689" stopIfTrue="1" operator="lessThan">
      <formula>0</formula>
    </cfRule>
    <cfRule type="cellIs" dxfId="45784" priority="690" stopIfTrue="1" operator="greaterThan">
      <formula>0</formula>
    </cfRule>
  </conditionalFormatting>
  <conditionalFormatting sqref="Q11">
    <cfRule type="cellIs" dxfId="45783" priority="687" stopIfTrue="1" operator="lessThan">
      <formula>0</formula>
    </cfRule>
    <cfRule type="cellIs" dxfId="45782" priority="688" stopIfTrue="1" operator="greaterThan">
      <formula>0</formula>
    </cfRule>
  </conditionalFormatting>
  <conditionalFormatting sqref="Q11">
    <cfRule type="cellIs" dxfId="45781" priority="685" stopIfTrue="1" operator="lessThan">
      <formula>0</formula>
    </cfRule>
    <cfRule type="cellIs" dxfId="45780" priority="686" stopIfTrue="1" operator="greaterThan">
      <formula>0</formula>
    </cfRule>
  </conditionalFormatting>
  <conditionalFormatting sqref="Q11">
    <cfRule type="cellIs" dxfId="45779" priority="683" stopIfTrue="1" operator="lessThan">
      <formula>0</formula>
    </cfRule>
    <cfRule type="cellIs" dxfId="45778" priority="684" stopIfTrue="1" operator="greaterThan">
      <formula>0</formula>
    </cfRule>
  </conditionalFormatting>
  <conditionalFormatting sqref="Q11">
    <cfRule type="cellIs" dxfId="45777" priority="681" stopIfTrue="1" operator="lessThan">
      <formula>0</formula>
    </cfRule>
    <cfRule type="cellIs" dxfId="45776" priority="682" stopIfTrue="1" operator="greaterThan">
      <formula>0</formula>
    </cfRule>
  </conditionalFormatting>
  <conditionalFormatting sqref="Q11">
    <cfRule type="cellIs" dxfId="45775" priority="679" stopIfTrue="1" operator="lessThan">
      <formula>0</formula>
    </cfRule>
    <cfRule type="cellIs" dxfId="45774" priority="680" stopIfTrue="1" operator="greaterThan">
      <formula>0</formula>
    </cfRule>
  </conditionalFormatting>
  <conditionalFormatting sqref="Q11">
    <cfRule type="cellIs" dxfId="45773" priority="677" stopIfTrue="1" operator="lessThan">
      <formula>0</formula>
    </cfRule>
    <cfRule type="cellIs" dxfId="45772" priority="678" stopIfTrue="1" operator="greaterThan">
      <formula>0</formula>
    </cfRule>
  </conditionalFormatting>
  <conditionalFormatting sqref="Q11">
    <cfRule type="cellIs" dxfId="45771" priority="675" stopIfTrue="1" operator="lessThan">
      <formula>0</formula>
    </cfRule>
    <cfRule type="cellIs" dxfId="45770" priority="676" stopIfTrue="1" operator="greaterThan">
      <formula>0</formula>
    </cfRule>
  </conditionalFormatting>
  <conditionalFormatting sqref="Q11">
    <cfRule type="cellIs" dxfId="45769" priority="673" stopIfTrue="1" operator="lessThan">
      <formula>0</formula>
    </cfRule>
    <cfRule type="cellIs" dxfId="45768" priority="674" stopIfTrue="1" operator="greaterThan">
      <formula>0</formula>
    </cfRule>
  </conditionalFormatting>
  <conditionalFormatting sqref="Q13">
    <cfRule type="cellIs" dxfId="45767" priority="671" stopIfTrue="1" operator="lessThan">
      <formula>0</formula>
    </cfRule>
    <cfRule type="cellIs" dxfId="45766" priority="672" stopIfTrue="1" operator="greaterThan">
      <formula>0</formula>
    </cfRule>
  </conditionalFormatting>
  <conditionalFormatting sqref="Q13">
    <cfRule type="cellIs" dxfId="45765" priority="669" stopIfTrue="1" operator="lessThan">
      <formula>0</formula>
    </cfRule>
    <cfRule type="cellIs" dxfId="45764" priority="670" stopIfTrue="1" operator="greaterThan">
      <formula>0</formula>
    </cfRule>
  </conditionalFormatting>
  <conditionalFormatting sqref="Q13">
    <cfRule type="cellIs" dxfId="45763" priority="667" stopIfTrue="1" operator="lessThan">
      <formula>0</formula>
    </cfRule>
    <cfRule type="cellIs" dxfId="45762" priority="668" stopIfTrue="1" operator="greaterThan">
      <formula>0</formula>
    </cfRule>
  </conditionalFormatting>
  <conditionalFormatting sqref="Q13">
    <cfRule type="cellIs" dxfId="45761" priority="665" stopIfTrue="1" operator="lessThan">
      <formula>0</formula>
    </cfRule>
    <cfRule type="cellIs" dxfId="45760" priority="666" stopIfTrue="1" operator="greaterThan">
      <formula>0</formula>
    </cfRule>
  </conditionalFormatting>
  <conditionalFormatting sqref="Q13">
    <cfRule type="cellIs" dxfId="45759" priority="663" stopIfTrue="1" operator="lessThan">
      <formula>0</formula>
    </cfRule>
    <cfRule type="cellIs" dxfId="45758" priority="664" stopIfTrue="1" operator="greaterThan">
      <formula>0</formula>
    </cfRule>
  </conditionalFormatting>
  <conditionalFormatting sqref="Q13">
    <cfRule type="cellIs" dxfId="45757" priority="661" stopIfTrue="1" operator="lessThan">
      <formula>0</formula>
    </cfRule>
    <cfRule type="cellIs" dxfId="45756" priority="662" stopIfTrue="1" operator="greaterThan">
      <formula>0</formula>
    </cfRule>
  </conditionalFormatting>
  <conditionalFormatting sqref="Q13">
    <cfRule type="cellIs" dxfId="45755" priority="659" stopIfTrue="1" operator="lessThan">
      <formula>0</formula>
    </cfRule>
    <cfRule type="cellIs" dxfId="45754" priority="660" stopIfTrue="1" operator="greaterThan">
      <formula>0</formula>
    </cfRule>
  </conditionalFormatting>
  <conditionalFormatting sqref="Q13">
    <cfRule type="cellIs" dxfId="45753" priority="657" stopIfTrue="1" operator="lessThan">
      <formula>0</formula>
    </cfRule>
    <cfRule type="cellIs" dxfId="45752" priority="658" stopIfTrue="1" operator="greaterThan">
      <formula>0</formula>
    </cfRule>
  </conditionalFormatting>
  <conditionalFormatting sqref="Q13">
    <cfRule type="cellIs" dxfId="45751" priority="655" stopIfTrue="1" operator="lessThan">
      <formula>0</formula>
    </cfRule>
    <cfRule type="cellIs" dxfId="45750" priority="656" stopIfTrue="1" operator="greaterThan">
      <formula>0</formula>
    </cfRule>
  </conditionalFormatting>
  <conditionalFormatting sqref="Q13">
    <cfRule type="cellIs" dxfId="45749" priority="653" stopIfTrue="1" operator="lessThan">
      <formula>0</formula>
    </cfRule>
    <cfRule type="cellIs" dxfId="45748" priority="654" stopIfTrue="1" operator="greaterThan">
      <formula>0</formula>
    </cfRule>
  </conditionalFormatting>
  <conditionalFormatting sqref="Q13">
    <cfRule type="cellIs" dxfId="45747" priority="651" stopIfTrue="1" operator="lessThan">
      <formula>0</formula>
    </cfRule>
    <cfRule type="cellIs" dxfId="45746" priority="652" stopIfTrue="1" operator="greaterThan">
      <formula>0</formula>
    </cfRule>
  </conditionalFormatting>
  <conditionalFormatting sqref="Q13">
    <cfRule type="cellIs" dxfId="45745" priority="649" stopIfTrue="1" operator="lessThan">
      <formula>0</formula>
    </cfRule>
    <cfRule type="cellIs" dxfId="45744" priority="650" stopIfTrue="1" operator="greaterThan">
      <formula>0</formula>
    </cfRule>
  </conditionalFormatting>
  <conditionalFormatting sqref="Q13">
    <cfRule type="cellIs" dxfId="45743" priority="647" stopIfTrue="1" operator="lessThan">
      <formula>0</formula>
    </cfRule>
    <cfRule type="cellIs" dxfId="45742" priority="648" stopIfTrue="1" operator="greaterThan">
      <formula>0</formula>
    </cfRule>
  </conditionalFormatting>
  <conditionalFormatting sqref="Q13">
    <cfRule type="cellIs" dxfId="45741" priority="645" stopIfTrue="1" operator="lessThan">
      <formula>0</formula>
    </cfRule>
    <cfRule type="cellIs" dxfId="45740" priority="646" stopIfTrue="1" operator="greaterThan">
      <formula>0</formula>
    </cfRule>
  </conditionalFormatting>
  <conditionalFormatting sqref="Q13">
    <cfRule type="cellIs" dxfId="45739" priority="643" stopIfTrue="1" operator="lessThan">
      <formula>0</formula>
    </cfRule>
    <cfRule type="cellIs" dxfId="45738" priority="644" stopIfTrue="1" operator="greaterThan">
      <formula>0</formula>
    </cfRule>
  </conditionalFormatting>
  <conditionalFormatting sqref="Q13">
    <cfRule type="cellIs" dxfId="45737" priority="641" stopIfTrue="1" operator="lessThan">
      <formula>0</formula>
    </cfRule>
    <cfRule type="cellIs" dxfId="45736" priority="642" stopIfTrue="1" operator="greaterThan">
      <formula>0</formula>
    </cfRule>
  </conditionalFormatting>
  <conditionalFormatting sqref="Q13">
    <cfRule type="cellIs" dxfId="45735" priority="639" stopIfTrue="1" operator="lessThan">
      <formula>0</formula>
    </cfRule>
    <cfRule type="cellIs" dxfId="45734" priority="640" stopIfTrue="1" operator="greaterThan">
      <formula>0</formula>
    </cfRule>
  </conditionalFormatting>
  <conditionalFormatting sqref="Q13">
    <cfRule type="cellIs" dxfId="45733" priority="637" stopIfTrue="1" operator="lessThan">
      <formula>0</formula>
    </cfRule>
    <cfRule type="cellIs" dxfId="45732" priority="638" stopIfTrue="1" operator="greaterThan">
      <formula>0</formula>
    </cfRule>
  </conditionalFormatting>
  <conditionalFormatting sqref="Q13">
    <cfRule type="cellIs" dxfId="45731" priority="635" stopIfTrue="1" operator="lessThan">
      <formula>0</formula>
    </cfRule>
    <cfRule type="cellIs" dxfId="45730" priority="636" stopIfTrue="1" operator="greaterThan">
      <formula>0</formula>
    </cfRule>
  </conditionalFormatting>
  <conditionalFormatting sqref="Q13">
    <cfRule type="cellIs" dxfId="45729" priority="633" stopIfTrue="1" operator="lessThan">
      <formula>0</formula>
    </cfRule>
    <cfRule type="cellIs" dxfId="45728" priority="634" stopIfTrue="1" operator="greaterThan">
      <formula>0</formula>
    </cfRule>
  </conditionalFormatting>
  <conditionalFormatting sqref="Q13">
    <cfRule type="cellIs" dxfId="45727" priority="631" stopIfTrue="1" operator="lessThan">
      <formula>0</formula>
    </cfRule>
    <cfRule type="cellIs" dxfId="45726" priority="632" stopIfTrue="1" operator="greaterThan">
      <formula>0</formula>
    </cfRule>
  </conditionalFormatting>
  <conditionalFormatting sqref="Q13">
    <cfRule type="cellIs" dxfId="45725" priority="629" stopIfTrue="1" operator="lessThan">
      <formula>0</formula>
    </cfRule>
    <cfRule type="cellIs" dxfId="45724" priority="630" stopIfTrue="1" operator="greaterThan">
      <formula>0</formula>
    </cfRule>
  </conditionalFormatting>
  <conditionalFormatting sqref="Q13">
    <cfRule type="cellIs" dxfId="45723" priority="627" stopIfTrue="1" operator="lessThan">
      <formula>0</formula>
    </cfRule>
    <cfRule type="cellIs" dxfId="45722" priority="628" stopIfTrue="1" operator="greaterThan">
      <formula>0</formula>
    </cfRule>
  </conditionalFormatting>
  <conditionalFormatting sqref="Q13">
    <cfRule type="cellIs" dxfId="45721" priority="625" stopIfTrue="1" operator="lessThan">
      <formula>0</formula>
    </cfRule>
    <cfRule type="cellIs" dxfId="45720" priority="626" stopIfTrue="1" operator="greaterThan">
      <formula>0</formula>
    </cfRule>
  </conditionalFormatting>
  <conditionalFormatting sqref="Q13">
    <cfRule type="cellIs" dxfId="45719" priority="623" stopIfTrue="1" operator="lessThan">
      <formula>0</formula>
    </cfRule>
    <cfRule type="cellIs" dxfId="45718" priority="624" stopIfTrue="1" operator="greaterThan">
      <formula>0</formula>
    </cfRule>
  </conditionalFormatting>
  <conditionalFormatting sqref="Q13">
    <cfRule type="cellIs" dxfId="45717" priority="621" stopIfTrue="1" operator="lessThan">
      <formula>0</formula>
    </cfRule>
    <cfRule type="cellIs" dxfId="45716" priority="622" stopIfTrue="1" operator="greaterThan">
      <formula>0</formula>
    </cfRule>
  </conditionalFormatting>
  <conditionalFormatting sqref="Q13">
    <cfRule type="cellIs" dxfId="45715" priority="619" stopIfTrue="1" operator="lessThan">
      <formula>0</formula>
    </cfRule>
    <cfRule type="cellIs" dxfId="45714" priority="620" stopIfTrue="1" operator="greaterThan">
      <formula>0</formula>
    </cfRule>
  </conditionalFormatting>
  <conditionalFormatting sqref="Q13">
    <cfRule type="cellIs" dxfId="45713" priority="617" stopIfTrue="1" operator="lessThan">
      <formula>0</formula>
    </cfRule>
    <cfRule type="cellIs" dxfId="45712" priority="618" stopIfTrue="1" operator="greaterThan">
      <formula>0</formula>
    </cfRule>
  </conditionalFormatting>
  <conditionalFormatting sqref="Q13">
    <cfRule type="cellIs" dxfId="45711" priority="615" stopIfTrue="1" operator="lessThan">
      <formula>0</formula>
    </cfRule>
    <cfRule type="cellIs" dxfId="45710" priority="616" stopIfTrue="1" operator="greaterThan">
      <formula>0</formula>
    </cfRule>
  </conditionalFormatting>
  <conditionalFormatting sqref="Q13">
    <cfRule type="cellIs" dxfId="45709" priority="613" stopIfTrue="1" operator="lessThan">
      <formula>0</formula>
    </cfRule>
    <cfRule type="cellIs" dxfId="45708" priority="614" stopIfTrue="1" operator="greaterThan">
      <formula>0</formula>
    </cfRule>
  </conditionalFormatting>
  <conditionalFormatting sqref="Q13">
    <cfRule type="cellIs" dxfId="45707" priority="611" stopIfTrue="1" operator="lessThan">
      <formula>0</formula>
    </cfRule>
    <cfRule type="cellIs" dxfId="45706" priority="612" stopIfTrue="1" operator="greaterThan">
      <formula>0</formula>
    </cfRule>
  </conditionalFormatting>
  <conditionalFormatting sqref="Q13">
    <cfRule type="cellIs" dxfId="45705" priority="609" stopIfTrue="1" operator="lessThan">
      <formula>0</formula>
    </cfRule>
    <cfRule type="cellIs" dxfId="45704" priority="610" stopIfTrue="1" operator="greaterThan">
      <formula>0</formula>
    </cfRule>
  </conditionalFormatting>
  <conditionalFormatting sqref="Q13">
    <cfRule type="cellIs" dxfId="45703" priority="607" stopIfTrue="1" operator="lessThan">
      <formula>0</formula>
    </cfRule>
    <cfRule type="cellIs" dxfId="45702" priority="608" stopIfTrue="1" operator="greaterThan">
      <formula>0</formula>
    </cfRule>
  </conditionalFormatting>
  <conditionalFormatting sqref="Q13">
    <cfRule type="cellIs" dxfId="45701" priority="605" stopIfTrue="1" operator="lessThan">
      <formula>0</formula>
    </cfRule>
    <cfRule type="cellIs" dxfId="45700" priority="606" stopIfTrue="1" operator="greaterThan">
      <formula>0</formula>
    </cfRule>
  </conditionalFormatting>
  <conditionalFormatting sqref="Q13">
    <cfRule type="cellIs" dxfId="45699" priority="603" stopIfTrue="1" operator="lessThan">
      <formula>0</formula>
    </cfRule>
    <cfRule type="cellIs" dxfId="45698" priority="604" stopIfTrue="1" operator="greaterThan">
      <formula>0</formula>
    </cfRule>
  </conditionalFormatting>
  <conditionalFormatting sqref="Q13">
    <cfRule type="cellIs" dxfId="45697" priority="601" stopIfTrue="1" operator="lessThan">
      <formula>0</formula>
    </cfRule>
    <cfRule type="cellIs" dxfId="45696" priority="602" stopIfTrue="1" operator="greaterThan">
      <formula>0</formula>
    </cfRule>
  </conditionalFormatting>
  <conditionalFormatting sqref="Q13">
    <cfRule type="cellIs" dxfId="45695" priority="599" stopIfTrue="1" operator="lessThan">
      <formula>0</formula>
    </cfRule>
    <cfRule type="cellIs" dxfId="45694" priority="600" stopIfTrue="1" operator="greaterThan">
      <formula>0</formula>
    </cfRule>
  </conditionalFormatting>
  <conditionalFormatting sqref="Q13">
    <cfRule type="cellIs" dxfId="45693" priority="597" stopIfTrue="1" operator="lessThan">
      <formula>0</formula>
    </cfRule>
    <cfRule type="cellIs" dxfId="45692" priority="598" stopIfTrue="1" operator="greaterThan">
      <formula>0</formula>
    </cfRule>
  </conditionalFormatting>
  <conditionalFormatting sqref="Q13">
    <cfRule type="cellIs" dxfId="45691" priority="595" stopIfTrue="1" operator="lessThan">
      <formula>0</formula>
    </cfRule>
    <cfRule type="cellIs" dxfId="45690" priority="596" stopIfTrue="1" operator="greaterThan">
      <formula>0</formula>
    </cfRule>
  </conditionalFormatting>
  <conditionalFormatting sqref="Q13">
    <cfRule type="cellIs" dxfId="45689" priority="593" stopIfTrue="1" operator="lessThan">
      <formula>0</formula>
    </cfRule>
    <cfRule type="cellIs" dxfId="45688" priority="594" stopIfTrue="1" operator="greaterThan">
      <formula>0</formula>
    </cfRule>
  </conditionalFormatting>
  <conditionalFormatting sqref="Q13">
    <cfRule type="cellIs" dxfId="45687" priority="591" stopIfTrue="1" operator="lessThan">
      <formula>0</formula>
    </cfRule>
    <cfRule type="cellIs" dxfId="45686" priority="592" stopIfTrue="1" operator="greaterThan">
      <formula>0</formula>
    </cfRule>
  </conditionalFormatting>
  <conditionalFormatting sqref="Q13">
    <cfRule type="cellIs" dxfId="45685" priority="589" stopIfTrue="1" operator="lessThan">
      <formula>0</formula>
    </cfRule>
    <cfRule type="cellIs" dxfId="45684" priority="590" stopIfTrue="1" operator="greaterThan">
      <formula>0</formula>
    </cfRule>
  </conditionalFormatting>
  <conditionalFormatting sqref="Q15">
    <cfRule type="cellIs" dxfId="45683" priority="587" stopIfTrue="1" operator="lessThan">
      <formula>0</formula>
    </cfRule>
    <cfRule type="cellIs" dxfId="45682" priority="588" stopIfTrue="1" operator="greaterThan">
      <formula>0</formula>
    </cfRule>
  </conditionalFormatting>
  <conditionalFormatting sqref="Q15">
    <cfRule type="cellIs" dxfId="45681" priority="585" stopIfTrue="1" operator="lessThan">
      <formula>0</formula>
    </cfRule>
    <cfRule type="cellIs" dxfId="45680" priority="586" stopIfTrue="1" operator="greaterThan">
      <formula>0</formula>
    </cfRule>
  </conditionalFormatting>
  <conditionalFormatting sqref="Q15">
    <cfRule type="cellIs" dxfId="45679" priority="583" stopIfTrue="1" operator="lessThan">
      <formula>0</formula>
    </cfRule>
    <cfRule type="cellIs" dxfId="45678" priority="584" stopIfTrue="1" operator="greaterThan">
      <formula>0</formula>
    </cfRule>
  </conditionalFormatting>
  <conditionalFormatting sqref="Q15">
    <cfRule type="cellIs" dxfId="45677" priority="581" stopIfTrue="1" operator="lessThan">
      <formula>0</formula>
    </cfRule>
    <cfRule type="cellIs" dxfId="45676" priority="582" stopIfTrue="1" operator="greaterThan">
      <formula>0</formula>
    </cfRule>
  </conditionalFormatting>
  <conditionalFormatting sqref="Q15">
    <cfRule type="cellIs" dxfId="45675" priority="579" stopIfTrue="1" operator="lessThan">
      <formula>0</formula>
    </cfRule>
    <cfRule type="cellIs" dxfId="45674" priority="580" stopIfTrue="1" operator="greaterThan">
      <formula>0</formula>
    </cfRule>
  </conditionalFormatting>
  <conditionalFormatting sqref="Q15">
    <cfRule type="cellIs" dxfId="45673" priority="577" stopIfTrue="1" operator="lessThan">
      <formula>0</formula>
    </cfRule>
    <cfRule type="cellIs" dxfId="45672" priority="578" stopIfTrue="1" operator="greaterThan">
      <formula>0</formula>
    </cfRule>
  </conditionalFormatting>
  <conditionalFormatting sqref="Q15">
    <cfRule type="cellIs" dxfId="45671" priority="575" stopIfTrue="1" operator="lessThan">
      <formula>0</formula>
    </cfRule>
    <cfRule type="cellIs" dxfId="45670" priority="576" stopIfTrue="1" operator="greaterThan">
      <formula>0</formula>
    </cfRule>
  </conditionalFormatting>
  <conditionalFormatting sqref="Q15">
    <cfRule type="cellIs" dxfId="45669" priority="573" stopIfTrue="1" operator="lessThan">
      <formula>0</formula>
    </cfRule>
    <cfRule type="cellIs" dxfId="45668" priority="574" stopIfTrue="1" operator="greaterThan">
      <formula>0</formula>
    </cfRule>
  </conditionalFormatting>
  <conditionalFormatting sqref="Q15">
    <cfRule type="cellIs" dxfId="45667" priority="571" stopIfTrue="1" operator="lessThan">
      <formula>0</formula>
    </cfRule>
    <cfRule type="cellIs" dxfId="45666" priority="572" stopIfTrue="1" operator="greaterThan">
      <formula>0</formula>
    </cfRule>
  </conditionalFormatting>
  <conditionalFormatting sqref="Q15">
    <cfRule type="cellIs" dxfId="45665" priority="569" stopIfTrue="1" operator="lessThan">
      <formula>0</formula>
    </cfRule>
    <cfRule type="cellIs" dxfId="45664" priority="570" stopIfTrue="1" operator="greaterThan">
      <formula>0</formula>
    </cfRule>
  </conditionalFormatting>
  <conditionalFormatting sqref="Q15">
    <cfRule type="cellIs" dxfId="45663" priority="567" stopIfTrue="1" operator="lessThan">
      <formula>0</formula>
    </cfRule>
    <cfRule type="cellIs" dxfId="45662" priority="568" stopIfTrue="1" operator="greaterThan">
      <formula>0</formula>
    </cfRule>
  </conditionalFormatting>
  <conditionalFormatting sqref="Q15">
    <cfRule type="cellIs" dxfId="45661" priority="565" stopIfTrue="1" operator="lessThan">
      <formula>0</formula>
    </cfRule>
    <cfRule type="cellIs" dxfId="45660" priority="566" stopIfTrue="1" operator="greaterThan">
      <formula>0</formula>
    </cfRule>
  </conditionalFormatting>
  <conditionalFormatting sqref="Q15">
    <cfRule type="cellIs" dxfId="45659" priority="563" stopIfTrue="1" operator="lessThan">
      <formula>0</formula>
    </cfRule>
    <cfRule type="cellIs" dxfId="45658" priority="564" stopIfTrue="1" operator="greaterThan">
      <formula>0</formula>
    </cfRule>
  </conditionalFormatting>
  <conditionalFormatting sqref="Q15">
    <cfRule type="cellIs" dxfId="45657" priority="561" stopIfTrue="1" operator="lessThan">
      <formula>0</formula>
    </cfRule>
    <cfRule type="cellIs" dxfId="45656" priority="562" stopIfTrue="1" operator="greaterThan">
      <formula>0</formula>
    </cfRule>
  </conditionalFormatting>
  <conditionalFormatting sqref="Q15">
    <cfRule type="cellIs" dxfId="45655" priority="559" stopIfTrue="1" operator="lessThan">
      <formula>0</formula>
    </cfRule>
    <cfRule type="cellIs" dxfId="45654" priority="560" stopIfTrue="1" operator="greaterThan">
      <formula>0</formula>
    </cfRule>
  </conditionalFormatting>
  <conditionalFormatting sqref="Q15">
    <cfRule type="cellIs" dxfId="45653" priority="557" stopIfTrue="1" operator="lessThan">
      <formula>0</formula>
    </cfRule>
    <cfRule type="cellIs" dxfId="45652" priority="558" stopIfTrue="1" operator="greaterThan">
      <formula>0</formula>
    </cfRule>
  </conditionalFormatting>
  <conditionalFormatting sqref="Q15">
    <cfRule type="cellIs" dxfId="45651" priority="555" stopIfTrue="1" operator="lessThan">
      <formula>0</formula>
    </cfRule>
    <cfRule type="cellIs" dxfId="45650" priority="556" stopIfTrue="1" operator="greaterThan">
      <formula>0</formula>
    </cfRule>
  </conditionalFormatting>
  <conditionalFormatting sqref="Q15">
    <cfRule type="cellIs" dxfId="45649" priority="553" stopIfTrue="1" operator="lessThan">
      <formula>0</formula>
    </cfRule>
    <cfRule type="cellIs" dxfId="45648" priority="554" stopIfTrue="1" operator="greaterThan">
      <formula>0</formula>
    </cfRule>
  </conditionalFormatting>
  <conditionalFormatting sqref="Q15">
    <cfRule type="cellIs" dxfId="45647" priority="551" stopIfTrue="1" operator="lessThan">
      <formula>0</formula>
    </cfRule>
    <cfRule type="cellIs" dxfId="45646" priority="552" stopIfTrue="1" operator="greaterThan">
      <formula>0</formula>
    </cfRule>
  </conditionalFormatting>
  <conditionalFormatting sqref="Q15">
    <cfRule type="cellIs" dxfId="45645" priority="549" stopIfTrue="1" operator="lessThan">
      <formula>0</formula>
    </cfRule>
    <cfRule type="cellIs" dxfId="45644" priority="550" stopIfTrue="1" operator="greaterThan">
      <formula>0</formula>
    </cfRule>
  </conditionalFormatting>
  <conditionalFormatting sqref="Q15">
    <cfRule type="cellIs" dxfId="45643" priority="547" stopIfTrue="1" operator="lessThan">
      <formula>0</formula>
    </cfRule>
    <cfRule type="cellIs" dxfId="45642" priority="548" stopIfTrue="1" operator="greaterThan">
      <formula>0</formula>
    </cfRule>
  </conditionalFormatting>
  <conditionalFormatting sqref="Q15">
    <cfRule type="cellIs" dxfId="45641" priority="545" stopIfTrue="1" operator="lessThan">
      <formula>0</formula>
    </cfRule>
    <cfRule type="cellIs" dxfId="45640" priority="546" stopIfTrue="1" operator="greaterThan">
      <formula>0</formula>
    </cfRule>
  </conditionalFormatting>
  <conditionalFormatting sqref="Q15">
    <cfRule type="cellIs" dxfId="45639" priority="543" stopIfTrue="1" operator="lessThan">
      <formula>0</formula>
    </cfRule>
    <cfRule type="cellIs" dxfId="45638" priority="544" stopIfTrue="1" operator="greaterThan">
      <formula>0</formula>
    </cfRule>
  </conditionalFormatting>
  <conditionalFormatting sqref="Q15">
    <cfRule type="cellIs" dxfId="45637" priority="541" stopIfTrue="1" operator="lessThan">
      <formula>0</formula>
    </cfRule>
    <cfRule type="cellIs" dxfId="45636" priority="542" stopIfTrue="1" operator="greaterThan">
      <formula>0</formula>
    </cfRule>
  </conditionalFormatting>
  <conditionalFormatting sqref="Q15">
    <cfRule type="cellIs" dxfId="45635" priority="539" stopIfTrue="1" operator="lessThan">
      <formula>0</formula>
    </cfRule>
    <cfRule type="cellIs" dxfId="45634" priority="540" stopIfTrue="1" operator="greaterThan">
      <formula>0</formula>
    </cfRule>
  </conditionalFormatting>
  <conditionalFormatting sqref="Q15">
    <cfRule type="cellIs" dxfId="45633" priority="537" stopIfTrue="1" operator="lessThan">
      <formula>0</formula>
    </cfRule>
    <cfRule type="cellIs" dxfId="45632" priority="538" stopIfTrue="1" operator="greaterThan">
      <formula>0</formula>
    </cfRule>
  </conditionalFormatting>
  <conditionalFormatting sqref="Q15">
    <cfRule type="cellIs" dxfId="45631" priority="535" stopIfTrue="1" operator="lessThan">
      <formula>0</formula>
    </cfRule>
    <cfRule type="cellIs" dxfId="45630" priority="536" stopIfTrue="1" operator="greaterThan">
      <formula>0</formula>
    </cfRule>
  </conditionalFormatting>
  <conditionalFormatting sqref="Q15">
    <cfRule type="cellIs" dxfId="45629" priority="533" stopIfTrue="1" operator="lessThan">
      <formula>0</formula>
    </cfRule>
    <cfRule type="cellIs" dxfId="45628" priority="534" stopIfTrue="1" operator="greaterThan">
      <formula>0</formula>
    </cfRule>
  </conditionalFormatting>
  <conditionalFormatting sqref="Q15">
    <cfRule type="cellIs" dxfId="45627" priority="531" stopIfTrue="1" operator="lessThan">
      <formula>0</formula>
    </cfRule>
    <cfRule type="cellIs" dxfId="45626" priority="532" stopIfTrue="1" operator="greaterThan">
      <formula>0</formula>
    </cfRule>
  </conditionalFormatting>
  <conditionalFormatting sqref="Q15">
    <cfRule type="cellIs" dxfId="45625" priority="529" stopIfTrue="1" operator="lessThan">
      <formula>0</formula>
    </cfRule>
    <cfRule type="cellIs" dxfId="45624" priority="530" stopIfTrue="1" operator="greaterThan">
      <formula>0</formula>
    </cfRule>
  </conditionalFormatting>
  <conditionalFormatting sqref="Q15">
    <cfRule type="cellIs" dxfId="45623" priority="527" stopIfTrue="1" operator="lessThan">
      <formula>0</formula>
    </cfRule>
    <cfRule type="cellIs" dxfId="45622" priority="528" stopIfTrue="1" operator="greaterThan">
      <formula>0</formula>
    </cfRule>
  </conditionalFormatting>
  <conditionalFormatting sqref="Q15">
    <cfRule type="cellIs" dxfId="45621" priority="525" stopIfTrue="1" operator="lessThan">
      <formula>0</formula>
    </cfRule>
    <cfRule type="cellIs" dxfId="45620" priority="526" stopIfTrue="1" operator="greaterThan">
      <formula>0</formula>
    </cfRule>
  </conditionalFormatting>
  <conditionalFormatting sqref="Q15">
    <cfRule type="cellIs" dxfId="45619" priority="523" stopIfTrue="1" operator="lessThan">
      <formula>0</formula>
    </cfRule>
    <cfRule type="cellIs" dxfId="45618" priority="524" stopIfTrue="1" operator="greaterThan">
      <formula>0</formula>
    </cfRule>
  </conditionalFormatting>
  <conditionalFormatting sqref="Q15">
    <cfRule type="cellIs" dxfId="45617" priority="521" stopIfTrue="1" operator="lessThan">
      <formula>0</formula>
    </cfRule>
    <cfRule type="cellIs" dxfId="45616" priority="522" stopIfTrue="1" operator="greaterThan">
      <formula>0</formula>
    </cfRule>
  </conditionalFormatting>
  <conditionalFormatting sqref="Q15">
    <cfRule type="cellIs" dxfId="45615" priority="519" stopIfTrue="1" operator="lessThan">
      <formula>0</formula>
    </cfRule>
    <cfRule type="cellIs" dxfId="45614" priority="520" stopIfTrue="1" operator="greaterThan">
      <formula>0</formula>
    </cfRule>
  </conditionalFormatting>
  <conditionalFormatting sqref="Q15">
    <cfRule type="cellIs" dxfId="45613" priority="517" stopIfTrue="1" operator="lessThan">
      <formula>0</formula>
    </cfRule>
    <cfRule type="cellIs" dxfId="45612" priority="518" stopIfTrue="1" operator="greaterThan">
      <formula>0</formula>
    </cfRule>
  </conditionalFormatting>
  <conditionalFormatting sqref="Q15">
    <cfRule type="cellIs" dxfId="45611" priority="515" stopIfTrue="1" operator="lessThan">
      <formula>0</formula>
    </cfRule>
    <cfRule type="cellIs" dxfId="45610" priority="516" stopIfTrue="1" operator="greaterThan">
      <formula>0</formula>
    </cfRule>
  </conditionalFormatting>
  <conditionalFormatting sqref="Q15">
    <cfRule type="cellIs" dxfId="45609" priority="513" stopIfTrue="1" operator="lessThan">
      <formula>0</formula>
    </cfRule>
    <cfRule type="cellIs" dxfId="45608" priority="514" stopIfTrue="1" operator="greaterThan">
      <formula>0</formula>
    </cfRule>
  </conditionalFormatting>
  <conditionalFormatting sqref="Q15">
    <cfRule type="cellIs" dxfId="45607" priority="511" stopIfTrue="1" operator="lessThan">
      <formula>0</formula>
    </cfRule>
    <cfRule type="cellIs" dxfId="45606" priority="512" stopIfTrue="1" operator="greaterThan">
      <formula>0</formula>
    </cfRule>
  </conditionalFormatting>
  <conditionalFormatting sqref="Q15">
    <cfRule type="cellIs" dxfId="45605" priority="509" stopIfTrue="1" operator="lessThan">
      <formula>0</formula>
    </cfRule>
    <cfRule type="cellIs" dxfId="45604" priority="510" stopIfTrue="1" operator="greaterThan">
      <formula>0</formula>
    </cfRule>
  </conditionalFormatting>
  <conditionalFormatting sqref="Q15">
    <cfRule type="cellIs" dxfId="45603" priority="507" stopIfTrue="1" operator="lessThan">
      <formula>0</formula>
    </cfRule>
    <cfRule type="cellIs" dxfId="45602" priority="508" stopIfTrue="1" operator="greaterThan">
      <formula>0</formula>
    </cfRule>
  </conditionalFormatting>
  <conditionalFormatting sqref="Q15">
    <cfRule type="cellIs" dxfId="45601" priority="505" stopIfTrue="1" operator="lessThan">
      <formula>0</formula>
    </cfRule>
    <cfRule type="cellIs" dxfId="45600" priority="506" stopIfTrue="1" operator="greaterThan">
      <formula>0</formula>
    </cfRule>
  </conditionalFormatting>
  <conditionalFormatting sqref="Q17">
    <cfRule type="cellIs" dxfId="45599" priority="503" stopIfTrue="1" operator="lessThan">
      <formula>0</formula>
    </cfRule>
    <cfRule type="cellIs" dxfId="45598" priority="504" stopIfTrue="1" operator="greaterThan">
      <formula>0</formula>
    </cfRule>
  </conditionalFormatting>
  <conditionalFormatting sqref="Q17">
    <cfRule type="cellIs" dxfId="45597" priority="501" stopIfTrue="1" operator="lessThan">
      <formula>0</formula>
    </cfRule>
    <cfRule type="cellIs" dxfId="45596" priority="502" stopIfTrue="1" operator="greaterThan">
      <formula>0</formula>
    </cfRule>
  </conditionalFormatting>
  <conditionalFormatting sqref="Q17">
    <cfRule type="cellIs" dxfId="45595" priority="499" stopIfTrue="1" operator="lessThan">
      <formula>0</formula>
    </cfRule>
    <cfRule type="cellIs" dxfId="45594" priority="500" stopIfTrue="1" operator="greaterThan">
      <formula>0</formula>
    </cfRule>
  </conditionalFormatting>
  <conditionalFormatting sqref="Q17">
    <cfRule type="cellIs" dxfId="45593" priority="497" stopIfTrue="1" operator="lessThan">
      <formula>0</formula>
    </cfRule>
    <cfRule type="cellIs" dxfId="45592" priority="498" stopIfTrue="1" operator="greaterThan">
      <formula>0</formula>
    </cfRule>
  </conditionalFormatting>
  <conditionalFormatting sqref="Q17">
    <cfRule type="cellIs" dxfId="45591" priority="495" stopIfTrue="1" operator="lessThan">
      <formula>0</formula>
    </cfRule>
    <cfRule type="cellIs" dxfId="45590" priority="496" stopIfTrue="1" operator="greaterThan">
      <formula>0</formula>
    </cfRule>
  </conditionalFormatting>
  <conditionalFormatting sqref="Q17">
    <cfRule type="cellIs" dxfId="45589" priority="493" stopIfTrue="1" operator="lessThan">
      <formula>0</formula>
    </cfRule>
    <cfRule type="cellIs" dxfId="45588" priority="494" stopIfTrue="1" operator="greaterThan">
      <formula>0</formula>
    </cfRule>
  </conditionalFormatting>
  <conditionalFormatting sqref="Q17">
    <cfRule type="cellIs" dxfId="45587" priority="491" stopIfTrue="1" operator="lessThan">
      <formula>0</formula>
    </cfRule>
    <cfRule type="cellIs" dxfId="45586" priority="492" stopIfTrue="1" operator="greaterThan">
      <formula>0</formula>
    </cfRule>
  </conditionalFormatting>
  <conditionalFormatting sqref="Q17">
    <cfRule type="cellIs" dxfId="45585" priority="489" stopIfTrue="1" operator="lessThan">
      <formula>0</formula>
    </cfRule>
    <cfRule type="cellIs" dxfId="45584" priority="490" stopIfTrue="1" operator="greaterThan">
      <formula>0</formula>
    </cfRule>
  </conditionalFormatting>
  <conditionalFormatting sqref="Q17">
    <cfRule type="cellIs" dxfId="45583" priority="487" stopIfTrue="1" operator="lessThan">
      <formula>0</formula>
    </cfRule>
    <cfRule type="cellIs" dxfId="45582" priority="488" stopIfTrue="1" operator="greaterThan">
      <formula>0</formula>
    </cfRule>
  </conditionalFormatting>
  <conditionalFormatting sqref="Q17">
    <cfRule type="cellIs" dxfId="45581" priority="485" stopIfTrue="1" operator="lessThan">
      <formula>0</formula>
    </cfRule>
    <cfRule type="cellIs" dxfId="45580" priority="486" stopIfTrue="1" operator="greaterThan">
      <formula>0</formula>
    </cfRule>
  </conditionalFormatting>
  <conditionalFormatting sqref="Q17">
    <cfRule type="cellIs" dxfId="45579" priority="483" stopIfTrue="1" operator="lessThan">
      <formula>0</formula>
    </cfRule>
    <cfRule type="cellIs" dxfId="45578" priority="484" stopIfTrue="1" operator="greaterThan">
      <formula>0</formula>
    </cfRule>
  </conditionalFormatting>
  <conditionalFormatting sqref="Q17">
    <cfRule type="cellIs" dxfId="45577" priority="481" stopIfTrue="1" operator="lessThan">
      <formula>0</formula>
    </cfRule>
    <cfRule type="cellIs" dxfId="45576" priority="482" stopIfTrue="1" operator="greaterThan">
      <formula>0</formula>
    </cfRule>
  </conditionalFormatting>
  <conditionalFormatting sqref="Q17">
    <cfRule type="cellIs" dxfId="45575" priority="479" stopIfTrue="1" operator="lessThan">
      <formula>0</formula>
    </cfRule>
    <cfRule type="cellIs" dxfId="45574" priority="480" stopIfTrue="1" operator="greaterThan">
      <formula>0</formula>
    </cfRule>
  </conditionalFormatting>
  <conditionalFormatting sqref="Q17">
    <cfRule type="cellIs" dxfId="45573" priority="477" stopIfTrue="1" operator="lessThan">
      <formula>0</formula>
    </cfRule>
    <cfRule type="cellIs" dxfId="45572" priority="478" stopIfTrue="1" operator="greaterThan">
      <formula>0</formula>
    </cfRule>
  </conditionalFormatting>
  <conditionalFormatting sqref="Q17">
    <cfRule type="cellIs" dxfId="45571" priority="475" stopIfTrue="1" operator="lessThan">
      <formula>0</formula>
    </cfRule>
    <cfRule type="cellIs" dxfId="45570" priority="476" stopIfTrue="1" operator="greaterThan">
      <formula>0</formula>
    </cfRule>
  </conditionalFormatting>
  <conditionalFormatting sqref="Q17">
    <cfRule type="cellIs" dxfId="45569" priority="473" stopIfTrue="1" operator="lessThan">
      <formula>0</formula>
    </cfRule>
    <cfRule type="cellIs" dxfId="45568" priority="474" stopIfTrue="1" operator="greaterThan">
      <formula>0</formula>
    </cfRule>
  </conditionalFormatting>
  <conditionalFormatting sqref="Q17">
    <cfRule type="cellIs" dxfId="45567" priority="471" stopIfTrue="1" operator="lessThan">
      <formula>0</formula>
    </cfRule>
    <cfRule type="cellIs" dxfId="45566" priority="472" stopIfTrue="1" operator="greaterThan">
      <formula>0</formula>
    </cfRule>
  </conditionalFormatting>
  <conditionalFormatting sqref="Q17">
    <cfRule type="cellIs" dxfId="45565" priority="469" stopIfTrue="1" operator="lessThan">
      <formula>0</formula>
    </cfRule>
    <cfRule type="cellIs" dxfId="45564" priority="470" stopIfTrue="1" operator="greaterThan">
      <formula>0</formula>
    </cfRule>
  </conditionalFormatting>
  <conditionalFormatting sqref="Q17">
    <cfRule type="cellIs" dxfId="45563" priority="467" stopIfTrue="1" operator="lessThan">
      <formula>0</formula>
    </cfRule>
    <cfRule type="cellIs" dxfId="45562" priority="468" stopIfTrue="1" operator="greaterThan">
      <formula>0</formula>
    </cfRule>
  </conditionalFormatting>
  <conditionalFormatting sqref="Q17">
    <cfRule type="cellIs" dxfId="45561" priority="465" stopIfTrue="1" operator="lessThan">
      <formula>0</formula>
    </cfRule>
    <cfRule type="cellIs" dxfId="45560" priority="466" stopIfTrue="1" operator="greaterThan">
      <formula>0</formula>
    </cfRule>
  </conditionalFormatting>
  <conditionalFormatting sqref="Q17">
    <cfRule type="cellIs" dxfId="45559" priority="463" stopIfTrue="1" operator="lessThan">
      <formula>0</formula>
    </cfRule>
    <cfRule type="cellIs" dxfId="45558" priority="464" stopIfTrue="1" operator="greaterThan">
      <formula>0</formula>
    </cfRule>
  </conditionalFormatting>
  <conditionalFormatting sqref="Q17">
    <cfRule type="cellIs" dxfId="45557" priority="461" stopIfTrue="1" operator="lessThan">
      <formula>0</formula>
    </cfRule>
    <cfRule type="cellIs" dxfId="45556" priority="462" stopIfTrue="1" operator="greaterThan">
      <formula>0</formula>
    </cfRule>
  </conditionalFormatting>
  <conditionalFormatting sqref="Q17">
    <cfRule type="cellIs" dxfId="45555" priority="459" stopIfTrue="1" operator="lessThan">
      <formula>0</formula>
    </cfRule>
    <cfRule type="cellIs" dxfId="45554" priority="460" stopIfTrue="1" operator="greaterThan">
      <formula>0</formula>
    </cfRule>
  </conditionalFormatting>
  <conditionalFormatting sqref="Q17">
    <cfRule type="cellIs" dxfId="45553" priority="457" stopIfTrue="1" operator="lessThan">
      <formula>0</formula>
    </cfRule>
    <cfRule type="cellIs" dxfId="45552" priority="458" stopIfTrue="1" operator="greaterThan">
      <formula>0</formula>
    </cfRule>
  </conditionalFormatting>
  <conditionalFormatting sqref="Q17">
    <cfRule type="cellIs" dxfId="45551" priority="455" stopIfTrue="1" operator="lessThan">
      <formula>0</formula>
    </cfRule>
    <cfRule type="cellIs" dxfId="45550" priority="456" stopIfTrue="1" operator="greaterThan">
      <formula>0</formula>
    </cfRule>
  </conditionalFormatting>
  <conditionalFormatting sqref="Q17">
    <cfRule type="cellIs" dxfId="45549" priority="453" stopIfTrue="1" operator="lessThan">
      <formula>0</formula>
    </cfRule>
    <cfRule type="cellIs" dxfId="45548" priority="454" stopIfTrue="1" operator="greaterThan">
      <formula>0</formula>
    </cfRule>
  </conditionalFormatting>
  <conditionalFormatting sqref="Q17">
    <cfRule type="cellIs" dxfId="45547" priority="451" stopIfTrue="1" operator="lessThan">
      <formula>0</formula>
    </cfRule>
    <cfRule type="cellIs" dxfId="45546" priority="452" stopIfTrue="1" operator="greaterThan">
      <formula>0</formula>
    </cfRule>
  </conditionalFormatting>
  <conditionalFormatting sqref="Q17">
    <cfRule type="cellIs" dxfId="45545" priority="449" stopIfTrue="1" operator="lessThan">
      <formula>0</formula>
    </cfRule>
    <cfRule type="cellIs" dxfId="45544" priority="450" stopIfTrue="1" operator="greaterThan">
      <formula>0</formula>
    </cfRule>
  </conditionalFormatting>
  <conditionalFormatting sqref="Q17">
    <cfRule type="cellIs" dxfId="45543" priority="447" stopIfTrue="1" operator="lessThan">
      <formula>0</formula>
    </cfRule>
    <cfRule type="cellIs" dxfId="45542" priority="448" stopIfTrue="1" operator="greaterThan">
      <formula>0</formula>
    </cfRule>
  </conditionalFormatting>
  <conditionalFormatting sqref="Q17">
    <cfRule type="cellIs" dxfId="45541" priority="445" stopIfTrue="1" operator="lessThan">
      <formula>0</formula>
    </cfRule>
    <cfRule type="cellIs" dxfId="45540" priority="446" stopIfTrue="1" operator="greaterThan">
      <formula>0</formula>
    </cfRule>
  </conditionalFormatting>
  <conditionalFormatting sqref="Q17">
    <cfRule type="cellIs" dxfId="45539" priority="443" stopIfTrue="1" operator="lessThan">
      <formula>0</formula>
    </cfRule>
    <cfRule type="cellIs" dxfId="45538" priority="444" stopIfTrue="1" operator="greaterThan">
      <formula>0</formula>
    </cfRule>
  </conditionalFormatting>
  <conditionalFormatting sqref="Q17">
    <cfRule type="cellIs" dxfId="45537" priority="441" stopIfTrue="1" operator="lessThan">
      <formula>0</formula>
    </cfRule>
    <cfRule type="cellIs" dxfId="45536" priority="442" stopIfTrue="1" operator="greaterThan">
      <formula>0</formula>
    </cfRule>
  </conditionalFormatting>
  <conditionalFormatting sqref="Q17">
    <cfRule type="cellIs" dxfId="45535" priority="439" stopIfTrue="1" operator="lessThan">
      <formula>0</formula>
    </cfRule>
    <cfRule type="cellIs" dxfId="45534" priority="440" stopIfTrue="1" operator="greaterThan">
      <formula>0</formula>
    </cfRule>
  </conditionalFormatting>
  <conditionalFormatting sqref="Q17">
    <cfRule type="cellIs" dxfId="45533" priority="437" stopIfTrue="1" operator="lessThan">
      <formula>0</formula>
    </cfRule>
    <cfRule type="cellIs" dxfId="45532" priority="438" stopIfTrue="1" operator="greaterThan">
      <formula>0</formula>
    </cfRule>
  </conditionalFormatting>
  <conditionalFormatting sqref="Q17">
    <cfRule type="cellIs" dxfId="45531" priority="435" stopIfTrue="1" operator="lessThan">
      <formula>0</formula>
    </cfRule>
    <cfRule type="cellIs" dxfId="45530" priority="436" stopIfTrue="1" operator="greaterThan">
      <formula>0</formula>
    </cfRule>
  </conditionalFormatting>
  <conditionalFormatting sqref="Q17">
    <cfRule type="cellIs" dxfId="45529" priority="433" stopIfTrue="1" operator="lessThan">
      <formula>0</formula>
    </cfRule>
    <cfRule type="cellIs" dxfId="45528" priority="434" stopIfTrue="1" operator="greaterThan">
      <formula>0</formula>
    </cfRule>
  </conditionalFormatting>
  <conditionalFormatting sqref="Q17">
    <cfRule type="cellIs" dxfId="45527" priority="431" stopIfTrue="1" operator="lessThan">
      <formula>0</formula>
    </cfRule>
    <cfRule type="cellIs" dxfId="45526" priority="432" stopIfTrue="1" operator="greaterThan">
      <formula>0</formula>
    </cfRule>
  </conditionalFormatting>
  <conditionalFormatting sqref="Q17">
    <cfRule type="cellIs" dxfId="45525" priority="429" stopIfTrue="1" operator="lessThan">
      <formula>0</formula>
    </cfRule>
    <cfRule type="cellIs" dxfId="45524" priority="430" stopIfTrue="1" operator="greaterThan">
      <formula>0</formula>
    </cfRule>
  </conditionalFormatting>
  <conditionalFormatting sqref="Q17">
    <cfRule type="cellIs" dxfId="45523" priority="427" stopIfTrue="1" operator="lessThan">
      <formula>0</formula>
    </cfRule>
    <cfRule type="cellIs" dxfId="45522" priority="428" stopIfTrue="1" operator="greaterThan">
      <formula>0</formula>
    </cfRule>
  </conditionalFormatting>
  <conditionalFormatting sqref="Q17">
    <cfRule type="cellIs" dxfId="45521" priority="425" stopIfTrue="1" operator="lessThan">
      <formula>0</formula>
    </cfRule>
    <cfRule type="cellIs" dxfId="45520" priority="426" stopIfTrue="1" operator="greaterThan">
      <formula>0</formula>
    </cfRule>
  </conditionalFormatting>
  <conditionalFormatting sqref="Q17">
    <cfRule type="cellIs" dxfId="45519" priority="423" stopIfTrue="1" operator="lessThan">
      <formula>0</formula>
    </cfRule>
    <cfRule type="cellIs" dxfId="45518" priority="424" stopIfTrue="1" operator="greaterThan">
      <formula>0</formula>
    </cfRule>
  </conditionalFormatting>
  <conditionalFormatting sqref="Q17">
    <cfRule type="cellIs" dxfId="45517" priority="421" stopIfTrue="1" operator="lessThan">
      <formula>0</formula>
    </cfRule>
    <cfRule type="cellIs" dxfId="45516" priority="422" stopIfTrue="1" operator="greaterThan">
      <formula>0</formula>
    </cfRule>
  </conditionalFormatting>
  <conditionalFormatting sqref="Q19">
    <cfRule type="cellIs" dxfId="45515" priority="419" stopIfTrue="1" operator="lessThan">
      <formula>0</formula>
    </cfRule>
    <cfRule type="cellIs" dxfId="45514" priority="420" stopIfTrue="1" operator="greaterThan">
      <formula>0</formula>
    </cfRule>
  </conditionalFormatting>
  <conditionalFormatting sqref="Q19">
    <cfRule type="cellIs" dxfId="45513" priority="417" stopIfTrue="1" operator="lessThan">
      <formula>0</formula>
    </cfRule>
    <cfRule type="cellIs" dxfId="45512" priority="418" stopIfTrue="1" operator="greaterThan">
      <formula>0</formula>
    </cfRule>
  </conditionalFormatting>
  <conditionalFormatting sqref="Q19">
    <cfRule type="cellIs" dxfId="45511" priority="415" stopIfTrue="1" operator="lessThan">
      <formula>0</formula>
    </cfRule>
    <cfRule type="cellIs" dxfId="45510" priority="416" stopIfTrue="1" operator="greaterThan">
      <formula>0</formula>
    </cfRule>
  </conditionalFormatting>
  <conditionalFormatting sqref="Q19">
    <cfRule type="cellIs" dxfId="45509" priority="413" stopIfTrue="1" operator="lessThan">
      <formula>0</formula>
    </cfRule>
    <cfRule type="cellIs" dxfId="45508" priority="414" stopIfTrue="1" operator="greaterThan">
      <formula>0</formula>
    </cfRule>
  </conditionalFormatting>
  <conditionalFormatting sqref="Q19">
    <cfRule type="cellIs" dxfId="45507" priority="411" stopIfTrue="1" operator="lessThan">
      <formula>0</formula>
    </cfRule>
    <cfRule type="cellIs" dxfId="45506" priority="412" stopIfTrue="1" operator="greaterThan">
      <formula>0</formula>
    </cfRule>
  </conditionalFormatting>
  <conditionalFormatting sqref="Q19">
    <cfRule type="cellIs" dxfId="45505" priority="409" stopIfTrue="1" operator="lessThan">
      <formula>0</formula>
    </cfRule>
    <cfRule type="cellIs" dxfId="45504" priority="410" stopIfTrue="1" operator="greaterThan">
      <formula>0</formula>
    </cfRule>
  </conditionalFormatting>
  <conditionalFormatting sqref="Q19">
    <cfRule type="cellIs" dxfId="45503" priority="407" stopIfTrue="1" operator="lessThan">
      <formula>0</formula>
    </cfRule>
    <cfRule type="cellIs" dxfId="45502" priority="408" stopIfTrue="1" operator="greaterThan">
      <formula>0</formula>
    </cfRule>
  </conditionalFormatting>
  <conditionalFormatting sqref="Q19">
    <cfRule type="cellIs" dxfId="45501" priority="405" stopIfTrue="1" operator="lessThan">
      <formula>0</formula>
    </cfRule>
    <cfRule type="cellIs" dxfId="45500" priority="406" stopIfTrue="1" operator="greaterThan">
      <formula>0</formula>
    </cfRule>
  </conditionalFormatting>
  <conditionalFormatting sqref="Q19">
    <cfRule type="cellIs" dxfId="45499" priority="403" stopIfTrue="1" operator="lessThan">
      <formula>0</formula>
    </cfRule>
    <cfRule type="cellIs" dxfId="45498" priority="404" stopIfTrue="1" operator="greaterThan">
      <formula>0</formula>
    </cfRule>
  </conditionalFormatting>
  <conditionalFormatting sqref="Q19">
    <cfRule type="cellIs" dxfId="45497" priority="401" stopIfTrue="1" operator="lessThan">
      <formula>0</formula>
    </cfRule>
    <cfRule type="cellIs" dxfId="45496" priority="402" stopIfTrue="1" operator="greaterThan">
      <formula>0</formula>
    </cfRule>
  </conditionalFormatting>
  <conditionalFormatting sqref="Q19">
    <cfRule type="cellIs" dxfId="45495" priority="399" stopIfTrue="1" operator="lessThan">
      <formula>0</formula>
    </cfRule>
    <cfRule type="cellIs" dxfId="45494" priority="400" stopIfTrue="1" operator="greaterThan">
      <formula>0</formula>
    </cfRule>
  </conditionalFormatting>
  <conditionalFormatting sqref="Q19">
    <cfRule type="cellIs" dxfId="45493" priority="397" stopIfTrue="1" operator="lessThan">
      <formula>0</formula>
    </cfRule>
    <cfRule type="cellIs" dxfId="45492" priority="398" stopIfTrue="1" operator="greaterThan">
      <formula>0</formula>
    </cfRule>
  </conditionalFormatting>
  <conditionalFormatting sqref="Q19">
    <cfRule type="cellIs" dxfId="45491" priority="395" stopIfTrue="1" operator="lessThan">
      <formula>0</formula>
    </cfRule>
    <cfRule type="cellIs" dxfId="45490" priority="396" stopIfTrue="1" operator="greaterThan">
      <formula>0</formula>
    </cfRule>
  </conditionalFormatting>
  <conditionalFormatting sqref="Q19">
    <cfRule type="cellIs" dxfId="45489" priority="393" stopIfTrue="1" operator="lessThan">
      <formula>0</formula>
    </cfRule>
    <cfRule type="cellIs" dxfId="45488" priority="394" stopIfTrue="1" operator="greaterThan">
      <formula>0</formula>
    </cfRule>
  </conditionalFormatting>
  <conditionalFormatting sqref="Q19">
    <cfRule type="cellIs" dxfId="45487" priority="391" stopIfTrue="1" operator="lessThan">
      <formula>0</formula>
    </cfRule>
    <cfRule type="cellIs" dxfId="45486" priority="392" stopIfTrue="1" operator="greaterThan">
      <formula>0</formula>
    </cfRule>
  </conditionalFormatting>
  <conditionalFormatting sqref="Q19">
    <cfRule type="cellIs" dxfId="45485" priority="389" stopIfTrue="1" operator="lessThan">
      <formula>0</formula>
    </cfRule>
    <cfRule type="cellIs" dxfId="45484" priority="390" stopIfTrue="1" operator="greaterThan">
      <formula>0</formula>
    </cfRule>
  </conditionalFormatting>
  <conditionalFormatting sqref="Q19">
    <cfRule type="cellIs" dxfId="45483" priority="387" stopIfTrue="1" operator="lessThan">
      <formula>0</formula>
    </cfRule>
    <cfRule type="cellIs" dxfId="45482" priority="388" stopIfTrue="1" operator="greaterThan">
      <formula>0</formula>
    </cfRule>
  </conditionalFormatting>
  <conditionalFormatting sqref="Q19">
    <cfRule type="cellIs" dxfId="45481" priority="385" stopIfTrue="1" operator="lessThan">
      <formula>0</formula>
    </cfRule>
    <cfRule type="cellIs" dxfId="45480" priority="386" stopIfTrue="1" operator="greaterThan">
      <formula>0</formula>
    </cfRule>
  </conditionalFormatting>
  <conditionalFormatting sqref="Q19">
    <cfRule type="cellIs" dxfId="45479" priority="383" stopIfTrue="1" operator="lessThan">
      <formula>0</formula>
    </cfRule>
    <cfRule type="cellIs" dxfId="45478" priority="384" stopIfTrue="1" operator="greaterThan">
      <formula>0</formula>
    </cfRule>
  </conditionalFormatting>
  <conditionalFormatting sqref="Q19">
    <cfRule type="cellIs" dxfId="45477" priority="381" stopIfTrue="1" operator="lessThan">
      <formula>0</formula>
    </cfRule>
    <cfRule type="cellIs" dxfId="45476" priority="382" stopIfTrue="1" operator="greaterThan">
      <formula>0</formula>
    </cfRule>
  </conditionalFormatting>
  <conditionalFormatting sqref="Q19">
    <cfRule type="cellIs" dxfId="45475" priority="379" stopIfTrue="1" operator="lessThan">
      <formula>0</formula>
    </cfRule>
    <cfRule type="cellIs" dxfId="45474" priority="380" stopIfTrue="1" operator="greaterThan">
      <formula>0</formula>
    </cfRule>
  </conditionalFormatting>
  <conditionalFormatting sqref="Q19">
    <cfRule type="cellIs" dxfId="45473" priority="377" stopIfTrue="1" operator="lessThan">
      <formula>0</formula>
    </cfRule>
    <cfRule type="cellIs" dxfId="45472" priority="378" stopIfTrue="1" operator="greaterThan">
      <formula>0</formula>
    </cfRule>
  </conditionalFormatting>
  <conditionalFormatting sqref="Q19">
    <cfRule type="cellIs" dxfId="45471" priority="375" stopIfTrue="1" operator="lessThan">
      <formula>0</formula>
    </cfRule>
    <cfRule type="cellIs" dxfId="45470" priority="376" stopIfTrue="1" operator="greaterThan">
      <formula>0</formula>
    </cfRule>
  </conditionalFormatting>
  <conditionalFormatting sqref="Q19">
    <cfRule type="cellIs" dxfId="45469" priority="373" stopIfTrue="1" operator="lessThan">
      <formula>0</formula>
    </cfRule>
    <cfRule type="cellIs" dxfId="45468" priority="374" stopIfTrue="1" operator="greaterThan">
      <formula>0</formula>
    </cfRule>
  </conditionalFormatting>
  <conditionalFormatting sqref="Q19">
    <cfRule type="cellIs" dxfId="45467" priority="371" stopIfTrue="1" operator="lessThan">
      <formula>0</formula>
    </cfRule>
    <cfRule type="cellIs" dxfId="45466" priority="372" stopIfTrue="1" operator="greaterThan">
      <formula>0</formula>
    </cfRule>
  </conditionalFormatting>
  <conditionalFormatting sqref="Q19">
    <cfRule type="cellIs" dxfId="45465" priority="369" stopIfTrue="1" operator="lessThan">
      <formula>0</formula>
    </cfRule>
    <cfRule type="cellIs" dxfId="45464" priority="370" stopIfTrue="1" operator="greaterThan">
      <formula>0</formula>
    </cfRule>
  </conditionalFormatting>
  <conditionalFormatting sqref="Q19">
    <cfRule type="cellIs" dxfId="45463" priority="367" stopIfTrue="1" operator="lessThan">
      <formula>0</formula>
    </cfRule>
    <cfRule type="cellIs" dxfId="45462" priority="368" stopIfTrue="1" operator="greaterThan">
      <formula>0</formula>
    </cfRule>
  </conditionalFormatting>
  <conditionalFormatting sqref="Q19">
    <cfRule type="cellIs" dxfId="45461" priority="365" stopIfTrue="1" operator="lessThan">
      <formula>0</formula>
    </cfRule>
    <cfRule type="cellIs" dxfId="45460" priority="366" stopIfTrue="1" operator="greaterThan">
      <formula>0</formula>
    </cfRule>
  </conditionalFormatting>
  <conditionalFormatting sqref="Q19">
    <cfRule type="cellIs" dxfId="45459" priority="363" stopIfTrue="1" operator="lessThan">
      <formula>0</formula>
    </cfRule>
    <cfRule type="cellIs" dxfId="45458" priority="364" stopIfTrue="1" operator="greaterThan">
      <formula>0</formula>
    </cfRule>
  </conditionalFormatting>
  <conditionalFormatting sqref="Q19">
    <cfRule type="cellIs" dxfId="45457" priority="361" stopIfTrue="1" operator="lessThan">
      <formula>0</formula>
    </cfRule>
    <cfRule type="cellIs" dxfId="45456" priority="362" stopIfTrue="1" operator="greaterThan">
      <formula>0</formula>
    </cfRule>
  </conditionalFormatting>
  <conditionalFormatting sqref="Q19">
    <cfRule type="cellIs" dxfId="45455" priority="359" stopIfTrue="1" operator="lessThan">
      <formula>0</formula>
    </cfRule>
    <cfRule type="cellIs" dxfId="45454" priority="360" stopIfTrue="1" operator="greaterThan">
      <formula>0</formula>
    </cfRule>
  </conditionalFormatting>
  <conditionalFormatting sqref="Q19">
    <cfRule type="cellIs" dxfId="45453" priority="357" stopIfTrue="1" operator="lessThan">
      <formula>0</formula>
    </cfRule>
    <cfRule type="cellIs" dxfId="45452" priority="358" stopIfTrue="1" operator="greaterThan">
      <formula>0</formula>
    </cfRule>
  </conditionalFormatting>
  <conditionalFormatting sqref="Q19">
    <cfRule type="cellIs" dxfId="45451" priority="355" stopIfTrue="1" operator="lessThan">
      <formula>0</formula>
    </cfRule>
    <cfRule type="cellIs" dxfId="45450" priority="356" stopIfTrue="1" operator="greaterThan">
      <formula>0</formula>
    </cfRule>
  </conditionalFormatting>
  <conditionalFormatting sqref="Q19">
    <cfRule type="cellIs" dxfId="45449" priority="353" stopIfTrue="1" operator="lessThan">
      <formula>0</formula>
    </cfRule>
    <cfRule type="cellIs" dxfId="45448" priority="354" stopIfTrue="1" operator="greaterThan">
      <formula>0</formula>
    </cfRule>
  </conditionalFormatting>
  <conditionalFormatting sqref="Q19">
    <cfRule type="cellIs" dxfId="45447" priority="351" stopIfTrue="1" operator="lessThan">
      <formula>0</formula>
    </cfRule>
    <cfRule type="cellIs" dxfId="45446" priority="352" stopIfTrue="1" operator="greaterThan">
      <formula>0</formula>
    </cfRule>
  </conditionalFormatting>
  <conditionalFormatting sqref="Q19">
    <cfRule type="cellIs" dxfId="45445" priority="349" stopIfTrue="1" operator="lessThan">
      <formula>0</formula>
    </cfRule>
    <cfRule type="cellIs" dxfId="45444" priority="350" stopIfTrue="1" operator="greaterThan">
      <formula>0</formula>
    </cfRule>
  </conditionalFormatting>
  <conditionalFormatting sqref="Q19">
    <cfRule type="cellIs" dxfId="45443" priority="347" stopIfTrue="1" operator="lessThan">
      <formula>0</formula>
    </cfRule>
    <cfRule type="cellIs" dxfId="45442" priority="348" stopIfTrue="1" operator="greaterThan">
      <formula>0</formula>
    </cfRule>
  </conditionalFormatting>
  <conditionalFormatting sqref="Q19">
    <cfRule type="cellIs" dxfId="45441" priority="345" stopIfTrue="1" operator="lessThan">
      <formula>0</formula>
    </cfRule>
    <cfRule type="cellIs" dxfId="45440" priority="346" stopIfTrue="1" operator="greaterThan">
      <formula>0</formula>
    </cfRule>
  </conditionalFormatting>
  <conditionalFormatting sqref="Q19">
    <cfRule type="cellIs" dxfId="45439" priority="343" stopIfTrue="1" operator="lessThan">
      <formula>0</formula>
    </cfRule>
    <cfRule type="cellIs" dxfId="45438" priority="344" stopIfTrue="1" operator="greaterThan">
      <formula>0</formula>
    </cfRule>
  </conditionalFormatting>
  <conditionalFormatting sqref="Q19">
    <cfRule type="cellIs" dxfId="45437" priority="341" stopIfTrue="1" operator="lessThan">
      <formula>0</formula>
    </cfRule>
    <cfRule type="cellIs" dxfId="45436" priority="342" stopIfTrue="1" operator="greaterThan">
      <formula>0</formula>
    </cfRule>
  </conditionalFormatting>
  <conditionalFormatting sqref="Q19">
    <cfRule type="cellIs" dxfId="45435" priority="339" stopIfTrue="1" operator="lessThan">
      <formula>0</formula>
    </cfRule>
    <cfRule type="cellIs" dxfId="45434" priority="340" stopIfTrue="1" operator="greaterThan">
      <formula>0</formula>
    </cfRule>
  </conditionalFormatting>
  <conditionalFormatting sqref="Q19">
    <cfRule type="cellIs" dxfId="45433" priority="337" stopIfTrue="1" operator="lessThan">
      <formula>0</formula>
    </cfRule>
    <cfRule type="cellIs" dxfId="45432" priority="338" stopIfTrue="1" operator="greaterThan">
      <formula>0</formula>
    </cfRule>
  </conditionalFormatting>
  <conditionalFormatting sqref="Q21">
    <cfRule type="cellIs" dxfId="45431" priority="335" stopIfTrue="1" operator="lessThan">
      <formula>0</formula>
    </cfRule>
    <cfRule type="cellIs" dxfId="45430" priority="336" stopIfTrue="1" operator="greaterThan">
      <formula>0</formula>
    </cfRule>
  </conditionalFormatting>
  <conditionalFormatting sqref="Q21">
    <cfRule type="cellIs" dxfId="45429" priority="333" stopIfTrue="1" operator="lessThan">
      <formula>0</formula>
    </cfRule>
    <cfRule type="cellIs" dxfId="45428" priority="334" stopIfTrue="1" operator="greaterThan">
      <formula>0</formula>
    </cfRule>
  </conditionalFormatting>
  <conditionalFormatting sqref="Q21">
    <cfRule type="cellIs" dxfId="45427" priority="331" stopIfTrue="1" operator="lessThan">
      <formula>0</formula>
    </cfRule>
    <cfRule type="cellIs" dxfId="45426" priority="332" stopIfTrue="1" operator="greaterThan">
      <formula>0</formula>
    </cfRule>
  </conditionalFormatting>
  <conditionalFormatting sqref="Q21">
    <cfRule type="cellIs" dxfId="45425" priority="329" stopIfTrue="1" operator="lessThan">
      <formula>0</formula>
    </cfRule>
    <cfRule type="cellIs" dxfId="45424" priority="330" stopIfTrue="1" operator="greaterThan">
      <formula>0</formula>
    </cfRule>
  </conditionalFormatting>
  <conditionalFormatting sqref="Q21">
    <cfRule type="cellIs" dxfId="45423" priority="327" stopIfTrue="1" operator="lessThan">
      <formula>0</formula>
    </cfRule>
    <cfRule type="cellIs" dxfId="45422" priority="328" stopIfTrue="1" operator="greaterThan">
      <formula>0</formula>
    </cfRule>
  </conditionalFormatting>
  <conditionalFormatting sqref="Q21">
    <cfRule type="cellIs" dxfId="45421" priority="325" stopIfTrue="1" operator="lessThan">
      <formula>0</formula>
    </cfRule>
    <cfRule type="cellIs" dxfId="45420" priority="326" stopIfTrue="1" operator="greaterThan">
      <formula>0</formula>
    </cfRule>
  </conditionalFormatting>
  <conditionalFormatting sqref="Q21">
    <cfRule type="cellIs" dxfId="45419" priority="323" stopIfTrue="1" operator="lessThan">
      <formula>0</formula>
    </cfRule>
    <cfRule type="cellIs" dxfId="45418" priority="324" stopIfTrue="1" operator="greaterThan">
      <formula>0</formula>
    </cfRule>
  </conditionalFormatting>
  <conditionalFormatting sqref="Q21">
    <cfRule type="cellIs" dxfId="45417" priority="321" stopIfTrue="1" operator="lessThan">
      <formula>0</formula>
    </cfRule>
    <cfRule type="cellIs" dxfId="45416" priority="322" stopIfTrue="1" operator="greaterThan">
      <formula>0</formula>
    </cfRule>
  </conditionalFormatting>
  <conditionalFormatting sqref="Q21">
    <cfRule type="cellIs" dxfId="45415" priority="319" stopIfTrue="1" operator="lessThan">
      <formula>0</formula>
    </cfRule>
    <cfRule type="cellIs" dxfId="45414" priority="320" stopIfTrue="1" operator="greaterThan">
      <formula>0</formula>
    </cfRule>
  </conditionalFormatting>
  <conditionalFormatting sqref="Q21">
    <cfRule type="cellIs" dxfId="45413" priority="317" stopIfTrue="1" operator="lessThan">
      <formula>0</formula>
    </cfRule>
    <cfRule type="cellIs" dxfId="45412" priority="318" stopIfTrue="1" operator="greaterThan">
      <formula>0</formula>
    </cfRule>
  </conditionalFormatting>
  <conditionalFormatting sqref="Q21">
    <cfRule type="cellIs" dxfId="45411" priority="315" stopIfTrue="1" operator="lessThan">
      <formula>0</formula>
    </cfRule>
    <cfRule type="cellIs" dxfId="45410" priority="316" stopIfTrue="1" operator="greaterThan">
      <formula>0</formula>
    </cfRule>
  </conditionalFormatting>
  <conditionalFormatting sqref="Q21">
    <cfRule type="cellIs" dxfId="45409" priority="313" stopIfTrue="1" operator="lessThan">
      <formula>0</formula>
    </cfRule>
    <cfRule type="cellIs" dxfId="45408" priority="314" stopIfTrue="1" operator="greaterThan">
      <formula>0</formula>
    </cfRule>
  </conditionalFormatting>
  <conditionalFormatting sqref="Q21">
    <cfRule type="cellIs" dxfId="45407" priority="311" stopIfTrue="1" operator="lessThan">
      <formula>0</formula>
    </cfRule>
    <cfRule type="cellIs" dxfId="45406" priority="312" stopIfTrue="1" operator="greaterThan">
      <formula>0</formula>
    </cfRule>
  </conditionalFormatting>
  <conditionalFormatting sqref="Q21">
    <cfRule type="cellIs" dxfId="45405" priority="309" stopIfTrue="1" operator="lessThan">
      <formula>0</formula>
    </cfRule>
    <cfRule type="cellIs" dxfId="45404" priority="310" stopIfTrue="1" operator="greaterThan">
      <formula>0</formula>
    </cfRule>
  </conditionalFormatting>
  <conditionalFormatting sqref="Q21">
    <cfRule type="cellIs" dxfId="45403" priority="307" stopIfTrue="1" operator="lessThan">
      <formula>0</formula>
    </cfRule>
    <cfRule type="cellIs" dxfId="45402" priority="308" stopIfTrue="1" operator="greaterThan">
      <formula>0</formula>
    </cfRule>
  </conditionalFormatting>
  <conditionalFormatting sqref="Q21">
    <cfRule type="cellIs" dxfId="45401" priority="305" stopIfTrue="1" operator="lessThan">
      <formula>0</formula>
    </cfRule>
    <cfRule type="cellIs" dxfId="45400" priority="306" stopIfTrue="1" operator="greaterThan">
      <formula>0</formula>
    </cfRule>
  </conditionalFormatting>
  <conditionalFormatting sqref="Q21">
    <cfRule type="cellIs" dxfId="45399" priority="303" stopIfTrue="1" operator="lessThan">
      <formula>0</formula>
    </cfRule>
    <cfRule type="cellIs" dxfId="45398" priority="304" stopIfTrue="1" operator="greaterThan">
      <formula>0</formula>
    </cfRule>
  </conditionalFormatting>
  <conditionalFormatting sqref="Q21">
    <cfRule type="cellIs" dxfId="45397" priority="301" stopIfTrue="1" operator="lessThan">
      <formula>0</formula>
    </cfRule>
    <cfRule type="cellIs" dxfId="45396" priority="302" stopIfTrue="1" operator="greaterThan">
      <formula>0</formula>
    </cfRule>
  </conditionalFormatting>
  <conditionalFormatting sqref="Q21">
    <cfRule type="cellIs" dxfId="45395" priority="299" stopIfTrue="1" operator="lessThan">
      <formula>0</formula>
    </cfRule>
    <cfRule type="cellIs" dxfId="45394" priority="300" stopIfTrue="1" operator="greaterThan">
      <formula>0</formula>
    </cfRule>
  </conditionalFormatting>
  <conditionalFormatting sqref="Q21">
    <cfRule type="cellIs" dxfId="45393" priority="297" stopIfTrue="1" operator="lessThan">
      <formula>0</formula>
    </cfRule>
    <cfRule type="cellIs" dxfId="45392" priority="298" stopIfTrue="1" operator="greaterThan">
      <formula>0</formula>
    </cfRule>
  </conditionalFormatting>
  <conditionalFormatting sqref="Q21">
    <cfRule type="cellIs" dxfId="45391" priority="295" stopIfTrue="1" operator="lessThan">
      <formula>0</formula>
    </cfRule>
    <cfRule type="cellIs" dxfId="45390" priority="296" stopIfTrue="1" operator="greaterThan">
      <formula>0</formula>
    </cfRule>
  </conditionalFormatting>
  <conditionalFormatting sqref="Q21">
    <cfRule type="cellIs" dxfId="45389" priority="293" stopIfTrue="1" operator="lessThan">
      <formula>0</formula>
    </cfRule>
    <cfRule type="cellIs" dxfId="45388" priority="294" stopIfTrue="1" operator="greaterThan">
      <formula>0</formula>
    </cfRule>
  </conditionalFormatting>
  <conditionalFormatting sqref="Q21">
    <cfRule type="cellIs" dxfId="45387" priority="291" stopIfTrue="1" operator="lessThan">
      <formula>0</formula>
    </cfRule>
    <cfRule type="cellIs" dxfId="45386" priority="292" stopIfTrue="1" operator="greaterThan">
      <formula>0</formula>
    </cfRule>
  </conditionalFormatting>
  <conditionalFormatting sqref="Q21">
    <cfRule type="cellIs" dxfId="45385" priority="289" stopIfTrue="1" operator="lessThan">
      <formula>0</formula>
    </cfRule>
    <cfRule type="cellIs" dxfId="45384" priority="290" stopIfTrue="1" operator="greaterThan">
      <formula>0</formula>
    </cfRule>
  </conditionalFormatting>
  <conditionalFormatting sqref="Q21">
    <cfRule type="cellIs" dxfId="45383" priority="287" stopIfTrue="1" operator="lessThan">
      <formula>0</formula>
    </cfRule>
    <cfRule type="cellIs" dxfId="45382" priority="288" stopIfTrue="1" operator="greaterThan">
      <formula>0</formula>
    </cfRule>
  </conditionalFormatting>
  <conditionalFormatting sqref="Q21">
    <cfRule type="cellIs" dxfId="45381" priority="285" stopIfTrue="1" operator="lessThan">
      <formula>0</formula>
    </cfRule>
    <cfRule type="cellIs" dxfId="45380" priority="286" stopIfTrue="1" operator="greaterThan">
      <formula>0</formula>
    </cfRule>
  </conditionalFormatting>
  <conditionalFormatting sqref="Q21">
    <cfRule type="cellIs" dxfId="45379" priority="283" stopIfTrue="1" operator="lessThan">
      <formula>0</formula>
    </cfRule>
    <cfRule type="cellIs" dxfId="45378" priority="284" stopIfTrue="1" operator="greaterThan">
      <formula>0</formula>
    </cfRule>
  </conditionalFormatting>
  <conditionalFormatting sqref="Q21">
    <cfRule type="cellIs" dxfId="45377" priority="281" stopIfTrue="1" operator="lessThan">
      <formula>0</formula>
    </cfRule>
    <cfRule type="cellIs" dxfId="45376" priority="282" stopIfTrue="1" operator="greaterThan">
      <formula>0</formula>
    </cfRule>
  </conditionalFormatting>
  <conditionalFormatting sqref="Q21">
    <cfRule type="cellIs" dxfId="45375" priority="279" stopIfTrue="1" operator="lessThan">
      <formula>0</formula>
    </cfRule>
    <cfRule type="cellIs" dxfId="45374" priority="280" stopIfTrue="1" operator="greaterThan">
      <formula>0</formula>
    </cfRule>
  </conditionalFormatting>
  <conditionalFormatting sqref="Q21">
    <cfRule type="cellIs" dxfId="45373" priority="277" stopIfTrue="1" operator="lessThan">
      <formula>0</formula>
    </cfRule>
    <cfRule type="cellIs" dxfId="45372" priority="278" stopIfTrue="1" operator="greaterThan">
      <formula>0</formula>
    </cfRule>
  </conditionalFormatting>
  <conditionalFormatting sqref="Q21">
    <cfRule type="cellIs" dxfId="45371" priority="275" stopIfTrue="1" operator="lessThan">
      <formula>0</formula>
    </cfRule>
    <cfRule type="cellIs" dxfId="45370" priority="276" stopIfTrue="1" operator="greaterThan">
      <formula>0</formula>
    </cfRule>
  </conditionalFormatting>
  <conditionalFormatting sqref="Q21">
    <cfRule type="cellIs" dxfId="45369" priority="273" stopIfTrue="1" operator="lessThan">
      <formula>0</formula>
    </cfRule>
    <cfRule type="cellIs" dxfId="45368" priority="274" stopIfTrue="1" operator="greaterThan">
      <formula>0</formula>
    </cfRule>
  </conditionalFormatting>
  <conditionalFormatting sqref="Q21">
    <cfRule type="cellIs" dxfId="45367" priority="271" stopIfTrue="1" operator="lessThan">
      <formula>0</formula>
    </cfRule>
    <cfRule type="cellIs" dxfId="45366" priority="272" stopIfTrue="1" operator="greaterThan">
      <formula>0</formula>
    </cfRule>
  </conditionalFormatting>
  <conditionalFormatting sqref="Q21">
    <cfRule type="cellIs" dxfId="45365" priority="269" stopIfTrue="1" operator="lessThan">
      <formula>0</formula>
    </cfRule>
    <cfRule type="cellIs" dxfId="45364" priority="270" stopIfTrue="1" operator="greaterThan">
      <formula>0</formula>
    </cfRule>
  </conditionalFormatting>
  <conditionalFormatting sqref="Q21">
    <cfRule type="cellIs" dxfId="45363" priority="267" stopIfTrue="1" operator="lessThan">
      <formula>0</formula>
    </cfRule>
    <cfRule type="cellIs" dxfId="45362" priority="268" stopIfTrue="1" operator="greaterThan">
      <formula>0</formula>
    </cfRule>
  </conditionalFormatting>
  <conditionalFormatting sqref="Q21">
    <cfRule type="cellIs" dxfId="45361" priority="265" stopIfTrue="1" operator="lessThan">
      <formula>0</formula>
    </cfRule>
    <cfRule type="cellIs" dxfId="45360" priority="266" stopIfTrue="1" operator="greaterThan">
      <formula>0</formula>
    </cfRule>
  </conditionalFormatting>
  <conditionalFormatting sqref="Q21">
    <cfRule type="cellIs" dxfId="45359" priority="263" stopIfTrue="1" operator="lessThan">
      <formula>0</formula>
    </cfRule>
    <cfRule type="cellIs" dxfId="45358" priority="264" stopIfTrue="1" operator="greaterThan">
      <formula>0</formula>
    </cfRule>
  </conditionalFormatting>
  <conditionalFormatting sqref="Q21">
    <cfRule type="cellIs" dxfId="45357" priority="261" stopIfTrue="1" operator="lessThan">
      <formula>0</formula>
    </cfRule>
    <cfRule type="cellIs" dxfId="45356" priority="262" stopIfTrue="1" operator="greaterThan">
      <formula>0</formula>
    </cfRule>
  </conditionalFormatting>
  <conditionalFormatting sqref="Q21">
    <cfRule type="cellIs" dxfId="45355" priority="259" stopIfTrue="1" operator="lessThan">
      <formula>0</formula>
    </cfRule>
    <cfRule type="cellIs" dxfId="45354" priority="260" stopIfTrue="1" operator="greaterThan">
      <formula>0</formula>
    </cfRule>
  </conditionalFormatting>
  <conditionalFormatting sqref="Q21">
    <cfRule type="cellIs" dxfId="45353" priority="257" stopIfTrue="1" operator="lessThan">
      <formula>0</formula>
    </cfRule>
    <cfRule type="cellIs" dxfId="45352" priority="258" stopIfTrue="1" operator="greaterThan">
      <formula>0</formula>
    </cfRule>
  </conditionalFormatting>
  <conditionalFormatting sqref="Q21">
    <cfRule type="cellIs" dxfId="45351" priority="255" stopIfTrue="1" operator="lessThan">
      <formula>0</formula>
    </cfRule>
    <cfRule type="cellIs" dxfId="45350" priority="256" stopIfTrue="1" operator="greaterThan">
      <formula>0</formula>
    </cfRule>
  </conditionalFormatting>
  <conditionalFormatting sqref="Q21">
    <cfRule type="cellIs" dxfId="45349" priority="253" stopIfTrue="1" operator="lessThan">
      <formula>0</formula>
    </cfRule>
    <cfRule type="cellIs" dxfId="45348" priority="254" stopIfTrue="1" operator="greaterThan">
      <formula>0</formula>
    </cfRule>
  </conditionalFormatting>
  <conditionalFormatting sqref="Q23">
    <cfRule type="cellIs" dxfId="45347" priority="251" stopIfTrue="1" operator="lessThan">
      <formula>0</formula>
    </cfRule>
    <cfRule type="cellIs" dxfId="45346" priority="252" stopIfTrue="1" operator="greaterThan">
      <formula>0</formula>
    </cfRule>
  </conditionalFormatting>
  <conditionalFormatting sqref="Q23">
    <cfRule type="cellIs" dxfId="45345" priority="249" stopIfTrue="1" operator="lessThan">
      <formula>0</formula>
    </cfRule>
    <cfRule type="cellIs" dxfId="45344" priority="250" stopIfTrue="1" operator="greaterThan">
      <formula>0</formula>
    </cfRule>
  </conditionalFormatting>
  <conditionalFormatting sqref="Q23">
    <cfRule type="cellIs" dxfId="45343" priority="247" stopIfTrue="1" operator="lessThan">
      <formula>0</formula>
    </cfRule>
    <cfRule type="cellIs" dxfId="45342" priority="248" stopIfTrue="1" operator="greaterThan">
      <formula>0</formula>
    </cfRule>
  </conditionalFormatting>
  <conditionalFormatting sqref="Q23">
    <cfRule type="cellIs" dxfId="45341" priority="245" stopIfTrue="1" operator="lessThan">
      <formula>0</formula>
    </cfRule>
    <cfRule type="cellIs" dxfId="45340" priority="246" stopIfTrue="1" operator="greaterThan">
      <formula>0</formula>
    </cfRule>
  </conditionalFormatting>
  <conditionalFormatting sqref="Q23">
    <cfRule type="cellIs" dxfId="45339" priority="243" stopIfTrue="1" operator="lessThan">
      <formula>0</formula>
    </cfRule>
    <cfRule type="cellIs" dxfId="45338" priority="244" stopIfTrue="1" operator="greaterThan">
      <formula>0</formula>
    </cfRule>
  </conditionalFormatting>
  <conditionalFormatting sqref="Q23">
    <cfRule type="cellIs" dxfId="45337" priority="241" stopIfTrue="1" operator="lessThan">
      <formula>0</formula>
    </cfRule>
    <cfRule type="cellIs" dxfId="45336" priority="242" stopIfTrue="1" operator="greaterThan">
      <formula>0</formula>
    </cfRule>
  </conditionalFormatting>
  <conditionalFormatting sqref="Q23">
    <cfRule type="cellIs" dxfId="45335" priority="239" stopIfTrue="1" operator="lessThan">
      <formula>0</formula>
    </cfRule>
    <cfRule type="cellIs" dxfId="45334" priority="240" stopIfTrue="1" operator="greaterThan">
      <formula>0</formula>
    </cfRule>
  </conditionalFormatting>
  <conditionalFormatting sqref="Q23">
    <cfRule type="cellIs" dxfId="45333" priority="237" stopIfTrue="1" operator="lessThan">
      <formula>0</formula>
    </cfRule>
    <cfRule type="cellIs" dxfId="45332" priority="238" stopIfTrue="1" operator="greaterThan">
      <formula>0</formula>
    </cfRule>
  </conditionalFormatting>
  <conditionalFormatting sqref="Q23">
    <cfRule type="cellIs" dxfId="45331" priority="235" stopIfTrue="1" operator="lessThan">
      <formula>0</formula>
    </cfRule>
    <cfRule type="cellIs" dxfId="45330" priority="236" stopIfTrue="1" operator="greaterThan">
      <formula>0</formula>
    </cfRule>
  </conditionalFormatting>
  <conditionalFormatting sqref="Q23">
    <cfRule type="cellIs" dxfId="45329" priority="233" stopIfTrue="1" operator="lessThan">
      <formula>0</formula>
    </cfRule>
    <cfRule type="cellIs" dxfId="45328" priority="234" stopIfTrue="1" operator="greaterThan">
      <formula>0</formula>
    </cfRule>
  </conditionalFormatting>
  <conditionalFormatting sqref="Q23">
    <cfRule type="cellIs" dxfId="45327" priority="231" stopIfTrue="1" operator="lessThan">
      <formula>0</formula>
    </cfRule>
    <cfRule type="cellIs" dxfId="45326" priority="232" stopIfTrue="1" operator="greaterThan">
      <formula>0</formula>
    </cfRule>
  </conditionalFormatting>
  <conditionalFormatting sqref="Q23">
    <cfRule type="cellIs" dxfId="45325" priority="229" stopIfTrue="1" operator="lessThan">
      <formula>0</formula>
    </cfRule>
    <cfRule type="cellIs" dxfId="45324" priority="230" stopIfTrue="1" operator="greaterThan">
      <formula>0</formula>
    </cfRule>
  </conditionalFormatting>
  <conditionalFormatting sqref="Q23">
    <cfRule type="cellIs" dxfId="45323" priority="227" stopIfTrue="1" operator="lessThan">
      <formula>0</formula>
    </cfRule>
    <cfRule type="cellIs" dxfId="45322" priority="228" stopIfTrue="1" operator="greaterThan">
      <formula>0</formula>
    </cfRule>
  </conditionalFormatting>
  <conditionalFormatting sqref="Q23">
    <cfRule type="cellIs" dxfId="45321" priority="225" stopIfTrue="1" operator="lessThan">
      <formula>0</formula>
    </cfRule>
    <cfRule type="cellIs" dxfId="45320" priority="226" stopIfTrue="1" operator="greaterThan">
      <formula>0</formula>
    </cfRule>
  </conditionalFormatting>
  <conditionalFormatting sqref="Q23">
    <cfRule type="cellIs" dxfId="45319" priority="223" stopIfTrue="1" operator="lessThan">
      <formula>0</formula>
    </cfRule>
    <cfRule type="cellIs" dxfId="45318" priority="224" stopIfTrue="1" operator="greaterThan">
      <formula>0</formula>
    </cfRule>
  </conditionalFormatting>
  <conditionalFormatting sqref="Q23">
    <cfRule type="cellIs" dxfId="45317" priority="221" stopIfTrue="1" operator="lessThan">
      <formula>0</formula>
    </cfRule>
    <cfRule type="cellIs" dxfId="45316" priority="222" stopIfTrue="1" operator="greaterThan">
      <formula>0</formula>
    </cfRule>
  </conditionalFormatting>
  <conditionalFormatting sqref="Q23">
    <cfRule type="cellIs" dxfId="45315" priority="219" stopIfTrue="1" operator="lessThan">
      <formula>0</formula>
    </cfRule>
    <cfRule type="cellIs" dxfId="45314" priority="220" stopIfTrue="1" operator="greaterThan">
      <formula>0</formula>
    </cfRule>
  </conditionalFormatting>
  <conditionalFormatting sqref="Q23">
    <cfRule type="cellIs" dxfId="45313" priority="217" stopIfTrue="1" operator="lessThan">
      <formula>0</formula>
    </cfRule>
    <cfRule type="cellIs" dxfId="45312" priority="218" stopIfTrue="1" operator="greaterThan">
      <formula>0</formula>
    </cfRule>
  </conditionalFormatting>
  <conditionalFormatting sqref="Q23">
    <cfRule type="cellIs" dxfId="45311" priority="215" stopIfTrue="1" operator="lessThan">
      <formula>0</formula>
    </cfRule>
    <cfRule type="cellIs" dxfId="45310" priority="216" stopIfTrue="1" operator="greaterThan">
      <formula>0</formula>
    </cfRule>
  </conditionalFormatting>
  <conditionalFormatting sqref="Q23">
    <cfRule type="cellIs" dxfId="45309" priority="213" stopIfTrue="1" operator="lessThan">
      <formula>0</formula>
    </cfRule>
    <cfRule type="cellIs" dxfId="45308" priority="214" stopIfTrue="1" operator="greaterThan">
      <formula>0</formula>
    </cfRule>
  </conditionalFormatting>
  <conditionalFormatting sqref="Q23">
    <cfRule type="cellIs" dxfId="45307" priority="211" stopIfTrue="1" operator="lessThan">
      <formula>0</formula>
    </cfRule>
    <cfRule type="cellIs" dxfId="45306" priority="212" stopIfTrue="1" operator="greaterThan">
      <formula>0</formula>
    </cfRule>
  </conditionalFormatting>
  <conditionalFormatting sqref="Q23">
    <cfRule type="cellIs" dxfId="45305" priority="209" stopIfTrue="1" operator="lessThan">
      <formula>0</formula>
    </cfRule>
    <cfRule type="cellIs" dxfId="45304" priority="210" stopIfTrue="1" operator="greaterThan">
      <formula>0</formula>
    </cfRule>
  </conditionalFormatting>
  <conditionalFormatting sqref="Q23">
    <cfRule type="cellIs" dxfId="45303" priority="207" stopIfTrue="1" operator="lessThan">
      <formula>0</formula>
    </cfRule>
    <cfRule type="cellIs" dxfId="45302" priority="208" stopIfTrue="1" operator="greaterThan">
      <formula>0</formula>
    </cfRule>
  </conditionalFormatting>
  <conditionalFormatting sqref="Q23">
    <cfRule type="cellIs" dxfId="45301" priority="205" stopIfTrue="1" operator="lessThan">
      <formula>0</formula>
    </cfRule>
    <cfRule type="cellIs" dxfId="45300" priority="206" stopIfTrue="1" operator="greaterThan">
      <formula>0</formula>
    </cfRule>
  </conditionalFormatting>
  <conditionalFormatting sqref="Q23">
    <cfRule type="cellIs" dxfId="45299" priority="203" stopIfTrue="1" operator="lessThan">
      <formula>0</formula>
    </cfRule>
    <cfRule type="cellIs" dxfId="45298" priority="204" stopIfTrue="1" operator="greaterThan">
      <formula>0</formula>
    </cfRule>
  </conditionalFormatting>
  <conditionalFormatting sqref="Q23">
    <cfRule type="cellIs" dxfId="45297" priority="201" stopIfTrue="1" operator="lessThan">
      <formula>0</formula>
    </cfRule>
    <cfRule type="cellIs" dxfId="45296" priority="202" stopIfTrue="1" operator="greaterThan">
      <formula>0</formula>
    </cfRule>
  </conditionalFormatting>
  <conditionalFormatting sqref="Q23">
    <cfRule type="cellIs" dxfId="45295" priority="199" stopIfTrue="1" operator="lessThan">
      <formula>0</formula>
    </cfRule>
    <cfRule type="cellIs" dxfId="45294" priority="200" stopIfTrue="1" operator="greaterThan">
      <formula>0</formula>
    </cfRule>
  </conditionalFormatting>
  <conditionalFormatting sqref="Q23">
    <cfRule type="cellIs" dxfId="45293" priority="197" stopIfTrue="1" operator="lessThan">
      <formula>0</formula>
    </cfRule>
    <cfRule type="cellIs" dxfId="45292" priority="198" stopIfTrue="1" operator="greaterThan">
      <formula>0</formula>
    </cfRule>
  </conditionalFormatting>
  <conditionalFormatting sqref="Q23">
    <cfRule type="cellIs" dxfId="45291" priority="195" stopIfTrue="1" operator="lessThan">
      <formula>0</formula>
    </cfRule>
    <cfRule type="cellIs" dxfId="45290" priority="196" stopIfTrue="1" operator="greaterThan">
      <formula>0</formula>
    </cfRule>
  </conditionalFormatting>
  <conditionalFormatting sqref="Q23">
    <cfRule type="cellIs" dxfId="45289" priority="193" stopIfTrue="1" operator="lessThan">
      <formula>0</formula>
    </cfRule>
    <cfRule type="cellIs" dxfId="45288" priority="194" stopIfTrue="1" operator="greaterThan">
      <formula>0</formula>
    </cfRule>
  </conditionalFormatting>
  <conditionalFormatting sqref="Q23">
    <cfRule type="cellIs" dxfId="45287" priority="191" stopIfTrue="1" operator="lessThan">
      <formula>0</formula>
    </cfRule>
    <cfRule type="cellIs" dxfId="45286" priority="192" stopIfTrue="1" operator="greaterThan">
      <formula>0</formula>
    </cfRule>
  </conditionalFormatting>
  <conditionalFormatting sqref="Q23">
    <cfRule type="cellIs" dxfId="45285" priority="189" stopIfTrue="1" operator="lessThan">
      <formula>0</formula>
    </cfRule>
    <cfRule type="cellIs" dxfId="45284" priority="190" stopIfTrue="1" operator="greaterThan">
      <formula>0</formula>
    </cfRule>
  </conditionalFormatting>
  <conditionalFormatting sqref="Q23">
    <cfRule type="cellIs" dxfId="45283" priority="187" stopIfTrue="1" operator="lessThan">
      <formula>0</formula>
    </cfRule>
    <cfRule type="cellIs" dxfId="45282" priority="188" stopIfTrue="1" operator="greaterThan">
      <formula>0</formula>
    </cfRule>
  </conditionalFormatting>
  <conditionalFormatting sqref="Q23">
    <cfRule type="cellIs" dxfId="45281" priority="185" stopIfTrue="1" operator="lessThan">
      <formula>0</formula>
    </cfRule>
    <cfRule type="cellIs" dxfId="45280" priority="186" stopIfTrue="1" operator="greaterThan">
      <formula>0</formula>
    </cfRule>
  </conditionalFormatting>
  <conditionalFormatting sqref="Q23">
    <cfRule type="cellIs" dxfId="45279" priority="183" stopIfTrue="1" operator="lessThan">
      <formula>0</formula>
    </cfRule>
    <cfRule type="cellIs" dxfId="45278" priority="184" stopIfTrue="1" operator="greaterThan">
      <formula>0</formula>
    </cfRule>
  </conditionalFormatting>
  <conditionalFormatting sqref="Q23">
    <cfRule type="cellIs" dxfId="45277" priority="181" stopIfTrue="1" operator="lessThan">
      <formula>0</formula>
    </cfRule>
    <cfRule type="cellIs" dxfId="45276" priority="182" stopIfTrue="1" operator="greaterThan">
      <formula>0</formula>
    </cfRule>
  </conditionalFormatting>
  <conditionalFormatting sqref="Q23">
    <cfRule type="cellIs" dxfId="45275" priority="179" stopIfTrue="1" operator="lessThan">
      <formula>0</formula>
    </cfRule>
    <cfRule type="cellIs" dxfId="45274" priority="180" stopIfTrue="1" operator="greaterThan">
      <formula>0</formula>
    </cfRule>
  </conditionalFormatting>
  <conditionalFormatting sqref="Q23">
    <cfRule type="cellIs" dxfId="45273" priority="177" stopIfTrue="1" operator="lessThan">
      <formula>0</formula>
    </cfRule>
    <cfRule type="cellIs" dxfId="45272" priority="178" stopIfTrue="1" operator="greaterThan">
      <formula>0</formula>
    </cfRule>
  </conditionalFormatting>
  <conditionalFormatting sqref="Q23">
    <cfRule type="cellIs" dxfId="45271" priority="175" stopIfTrue="1" operator="lessThan">
      <formula>0</formula>
    </cfRule>
    <cfRule type="cellIs" dxfId="45270" priority="176" stopIfTrue="1" operator="greaterThan">
      <formula>0</formula>
    </cfRule>
  </conditionalFormatting>
  <conditionalFormatting sqref="Q23">
    <cfRule type="cellIs" dxfId="45269" priority="173" stopIfTrue="1" operator="lessThan">
      <formula>0</formula>
    </cfRule>
    <cfRule type="cellIs" dxfId="45268" priority="174" stopIfTrue="1" operator="greaterThan">
      <formula>0</formula>
    </cfRule>
  </conditionalFormatting>
  <conditionalFormatting sqref="Q23">
    <cfRule type="cellIs" dxfId="45267" priority="171" stopIfTrue="1" operator="lessThan">
      <formula>0</formula>
    </cfRule>
    <cfRule type="cellIs" dxfId="45266" priority="172" stopIfTrue="1" operator="greaterThan">
      <formula>0</formula>
    </cfRule>
  </conditionalFormatting>
  <conditionalFormatting sqref="Q23">
    <cfRule type="cellIs" dxfId="45265" priority="169" stopIfTrue="1" operator="lessThan">
      <formula>0</formula>
    </cfRule>
    <cfRule type="cellIs" dxfId="45264" priority="170" stopIfTrue="1" operator="greaterThan">
      <formula>0</formula>
    </cfRule>
  </conditionalFormatting>
  <conditionalFormatting sqref="Q25">
    <cfRule type="cellIs" dxfId="45263" priority="167" stopIfTrue="1" operator="lessThan">
      <formula>0</formula>
    </cfRule>
    <cfRule type="cellIs" dxfId="45262" priority="168" stopIfTrue="1" operator="greaterThan">
      <formula>0</formula>
    </cfRule>
  </conditionalFormatting>
  <conditionalFormatting sqref="Q25">
    <cfRule type="cellIs" dxfId="45261" priority="165" stopIfTrue="1" operator="lessThan">
      <formula>0</formula>
    </cfRule>
    <cfRule type="cellIs" dxfId="45260" priority="166" stopIfTrue="1" operator="greaterThan">
      <formula>0</formula>
    </cfRule>
  </conditionalFormatting>
  <conditionalFormatting sqref="Q25">
    <cfRule type="cellIs" dxfId="45259" priority="163" stopIfTrue="1" operator="lessThan">
      <formula>0</formula>
    </cfRule>
    <cfRule type="cellIs" dxfId="45258" priority="164" stopIfTrue="1" operator="greaterThan">
      <formula>0</formula>
    </cfRule>
  </conditionalFormatting>
  <conditionalFormatting sqref="Q25">
    <cfRule type="cellIs" dxfId="45257" priority="161" stopIfTrue="1" operator="lessThan">
      <formula>0</formula>
    </cfRule>
    <cfRule type="cellIs" dxfId="45256" priority="162" stopIfTrue="1" operator="greaterThan">
      <formula>0</formula>
    </cfRule>
  </conditionalFormatting>
  <conditionalFormatting sqref="Q25">
    <cfRule type="cellIs" dxfId="45255" priority="159" stopIfTrue="1" operator="lessThan">
      <formula>0</formula>
    </cfRule>
    <cfRule type="cellIs" dxfId="45254" priority="160" stopIfTrue="1" operator="greaterThan">
      <formula>0</formula>
    </cfRule>
  </conditionalFormatting>
  <conditionalFormatting sqref="Q25">
    <cfRule type="cellIs" dxfId="45253" priority="157" stopIfTrue="1" operator="lessThan">
      <formula>0</formula>
    </cfRule>
    <cfRule type="cellIs" dxfId="45252" priority="158" stopIfTrue="1" operator="greaterThan">
      <formula>0</formula>
    </cfRule>
  </conditionalFormatting>
  <conditionalFormatting sqref="Q25">
    <cfRule type="cellIs" dxfId="45251" priority="155" stopIfTrue="1" operator="lessThan">
      <formula>0</formula>
    </cfRule>
    <cfRule type="cellIs" dxfId="45250" priority="156" stopIfTrue="1" operator="greaterThan">
      <formula>0</formula>
    </cfRule>
  </conditionalFormatting>
  <conditionalFormatting sqref="Q25">
    <cfRule type="cellIs" dxfId="45249" priority="153" stopIfTrue="1" operator="lessThan">
      <formula>0</formula>
    </cfRule>
    <cfRule type="cellIs" dxfId="45248" priority="154" stopIfTrue="1" operator="greaterThan">
      <formula>0</formula>
    </cfRule>
  </conditionalFormatting>
  <conditionalFormatting sqref="Q25">
    <cfRule type="cellIs" dxfId="45247" priority="151" stopIfTrue="1" operator="lessThan">
      <formula>0</formula>
    </cfRule>
    <cfRule type="cellIs" dxfId="45246" priority="152" stopIfTrue="1" operator="greaterThan">
      <formula>0</formula>
    </cfRule>
  </conditionalFormatting>
  <conditionalFormatting sqref="Q25">
    <cfRule type="cellIs" dxfId="45245" priority="149" stopIfTrue="1" operator="lessThan">
      <formula>0</formula>
    </cfRule>
    <cfRule type="cellIs" dxfId="45244" priority="150" stopIfTrue="1" operator="greaterThan">
      <formula>0</formula>
    </cfRule>
  </conditionalFormatting>
  <conditionalFormatting sqref="Q25">
    <cfRule type="cellIs" dxfId="45243" priority="147" stopIfTrue="1" operator="lessThan">
      <formula>0</formula>
    </cfRule>
    <cfRule type="cellIs" dxfId="45242" priority="148" stopIfTrue="1" operator="greaterThan">
      <formula>0</formula>
    </cfRule>
  </conditionalFormatting>
  <conditionalFormatting sqref="Q25">
    <cfRule type="cellIs" dxfId="45241" priority="145" stopIfTrue="1" operator="lessThan">
      <formula>0</formula>
    </cfRule>
    <cfRule type="cellIs" dxfId="45240" priority="146" stopIfTrue="1" operator="greaterThan">
      <formula>0</formula>
    </cfRule>
  </conditionalFormatting>
  <conditionalFormatting sqref="Q25">
    <cfRule type="cellIs" dxfId="45239" priority="143" stopIfTrue="1" operator="lessThan">
      <formula>0</formula>
    </cfRule>
    <cfRule type="cellIs" dxfId="45238" priority="144" stopIfTrue="1" operator="greaterThan">
      <formula>0</formula>
    </cfRule>
  </conditionalFormatting>
  <conditionalFormatting sqref="Q25">
    <cfRule type="cellIs" dxfId="45237" priority="141" stopIfTrue="1" operator="lessThan">
      <formula>0</formula>
    </cfRule>
    <cfRule type="cellIs" dxfId="45236" priority="142" stopIfTrue="1" operator="greaterThan">
      <formula>0</formula>
    </cfRule>
  </conditionalFormatting>
  <conditionalFormatting sqref="Q25">
    <cfRule type="cellIs" dxfId="45235" priority="139" stopIfTrue="1" operator="lessThan">
      <formula>0</formula>
    </cfRule>
    <cfRule type="cellIs" dxfId="45234" priority="140" stopIfTrue="1" operator="greaterThan">
      <formula>0</formula>
    </cfRule>
  </conditionalFormatting>
  <conditionalFormatting sqref="Q25">
    <cfRule type="cellIs" dxfId="45233" priority="137" stopIfTrue="1" operator="lessThan">
      <formula>0</formula>
    </cfRule>
    <cfRule type="cellIs" dxfId="45232" priority="138" stopIfTrue="1" operator="greaterThan">
      <formula>0</formula>
    </cfRule>
  </conditionalFormatting>
  <conditionalFormatting sqref="Q25">
    <cfRule type="cellIs" dxfId="45231" priority="135" stopIfTrue="1" operator="lessThan">
      <formula>0</formula>
    </cfRule>
    <cfRule type="cellIs" dxfId="45230" priority="136" stopIfTrue="1" operator="greaterThan">
      <formula>0</formula>
    </cfRule>
  </conditionalFormatting>
  <conditionalFormatting sqref="Q25">
    <cfRule type="cellIs" dxfId="45229" priority="133" stopIfTrue="1" operator="lessThan">
      <formula>0</formula>
    </cfRule>
    <cfRule type="cellIs" dxfId="45228" priority="134" stopIfTrue="1" operator="greaterThan">
      <formula>0</formula>
    </cfRule>
  </conditionalFormatting>
  <conditionalFormatting sqref="Q25">
    <cfRule type="cellIs" dxfId="45227" priority="131" stopIfTrue="1" operator="lessThan">
      <formula>0</formula>
    </cfRule>
    <cfRule type="cellIs" dxfId="45226" priority="132" stopIfTrue="1" operator="greaterThan">
      <formula>0</formula>
    </cfRule>
  </conditionalFormatting>
  <conditionalFormatting sqref="Q25">
    <cfRule type="cellIs" dxfId="45225" priority="129" stopIfTrue="1" operator="lessThan">
      <formula>0</formula>
    </cfRule>
    <cfRule type="cellIs" dxfId="45224" priority="130" stopIfTrue="1" operator="greaterThan">
      <formula>0</formula>
    </cfRule>
  </conditionalFormatting>
  <conditionalFormatting sqref="Q25">
    <cfRule type="cellIs" dxfId="45223" priority="127" stopIfTrue="1" operator="lessThan">
      <formula>0</formula>
    </cfRule>
    <cfRule type="cellIs" dxfId="45222" priority="128" stopIfTrue="1" operator="greaterThan">
      <formula>0</formula>
    </cfRule>
  </conditionalFormatting>
  <conditionalFormatting sqref="Q25">
    <cfRule type="cellIs" dxfId="45221" priority="125" stopIfTrue="1" operator="lessThan">
      <formula>0</formula>
    </cfRule>
    <cfRule type="cellIs" dxfId="45220" priority="126" stopIfTrue="1" operator="greaterThan">
      <formula>0</formula>
    </cfRule>
  </conditionalFormatting>
  <conditionalFormatting sqref="Q25">
    <cfRule type="cellIs" dxfId="45219" priority="123" stopIfTrue="1" operator="lessThan">
      <formula>0</formula>
    </cfRule>
    <cfRule type="cellIs" dxfId="45218" priority="124" stopIfTrue="1" operator="greaterThan">
      <formula>0</formula>
    </cfRule>
  </conditionalFormatting>
  <conditionalFormatting sqref="Q25">
    <cfRule type="cellIs" dxfId="45217" priority="121" stopIfTrue="1" operator="lessThan">
      <formula>0</formula>
    </cfRule>
    <cfRule type="cellIs" dxfId="45216" priority="122" stopIfTrue="1" operator="greaterThan">
      <formula>0</formula>
    </cfRule>
  </conditionalFormatting>
  <conditionalFormatting sqref="Q25">
    <cfRule type="cellIs" dxfId="45215" priority="119" stopIfTrue="1" operator="lessThan">
      <formula>0</formula>
    </cfRule>
    <cfRule type="cellIs" dxfId="45214" priority="120" stopIfTrue="1" operator="greaterThan">
      <formula>0</formula>
    </cfRule>
  </conditionalFormatting>
  <conditionalFormatting sqref="Q25">
    <cfRule type="cellIs" dxfId="45213" priority="117" stopIfTrue="1" operator="lessThan">
      <formula>0</formula>
    </cfRule>
    <cfRule type="cellIs" dxfId="45212" priority="118" stopIfTrue="1" operator="greaterThan">
      <formula>0</formula>
    </cfRule>
  </conditionalFormatting>
  <conditionalFormatting sqref="Q25">
    <cfRule type="cellIs" dxfId="45211" priority="115" stopIfTrue="1" operator="lessThan">
      <formula>0</formula>
    </cfRule>
    <cfRule type="cellIs" dxfId="45210" priority="116" stopIfTrue="1" operator="greaterThan">
      <formula>0</formula>
    </cfRule>
  </conditionalFormatting>
  <conditionalFormatting sqref="Q25">
    <cfRule type="cellIs" dxfId="45209" priority="113" stopIfTrue="1" operator="lessThan">
      <formula>0</formula>
    </cfRule>
    <cfRule type="cellIs" dxfId="45208" priority="114" stopIfTrue="1" operator="greaterThan">
      <formula>0</formula>
    </cfRule>
  </conditionalFormatting>
  <conditionalFormatting sqref="Q25">
    <cfRule type="cellIs" dxfId="45207" priority="111" stopIfTrue="1" operator="lessThan">
      <formula>0</formula>
    </cfRule>
    <cfRule type="cellIs" dxfId="45206" priority="112" stopIfTrue="1" operator="greaterThan">
      <formula>0</formula>
    </cfRule>
  </conditionalFormatting>
  <conditionalFormatting sqref="Q25">
    <cfRule type="cellIs" dxfId="45205" priority="109" stopIfTrue="1" operator="lessThan">
      <formula>0</formula>
    </cfRule>
    <cfRule type="cellIs" dxfId="45204" priority="110" stopIfTrue="1" operator="greaterThan">
      <formula>0</formula>
    </cfRule>
  </conditionalFormatting>
  <conditionalFormatting sqref="Q25">
    <cfRule type="cellIs" dxfId="45203" priority="107" stopIfTrue="1" operator="lessThan">
      <formula>0</formula>
    </cfRule>
    <cfRule type="cellIs" dxfId="45202" priority="108" stopIfTrue="1" operator="greaterThan">
      <formula>0</formula>
    </cfRule>
  </conditionalFormatting>
  <conditionalFormatting sqref="Q25">
    <cfRule type="cellIs" dxfId="45201" priority="105" stopIfTrue="1" operator="lessThan">
      <formula>0</formula>
    </cfRule>
    <cfRule type="cellIs" dxfId="45200" priority="106" stopIfTrue="1" operator="greaterThan">
      <formula>0</formula>
    </cfRule>
  </conditionalFormatting>
  <conditionalFormatting sqref="Q25">
    <cfRule type="cellIs" dxfId="45199" priority="103" stopIfTrue="1" operator="lessThan">
      <formula>0</formula>
    </cfRule>
    <cfRule type="cellIs" dxfId="45198" priority="104" stopIfTrue="1" operator="greaterThan">
      <formula>0</formula>
    </cfRule>
  </conditionalFormatting>
  <conditionalFormatting sqref="Q25">
    <cfRule type="cellIs" dxfId="45197" priority="101" stopIfTrue="1" operator="lessThan">
      <formula>0</formula>
    </cfRule>
    <cfRule type="cellIs" dxfId="45196" priority="102" stopIfTrue="1" operator="greaterThan">
      <formula>0</formula>
    </cfRule>
  </conditionalFormatting>
  <conditionalFormatting sqref="Q25">
    <cfRule type="cellIs" dxfId="45195" priority="99" stopIfTrue="1" operator="lessThan">
      <formula>0</formula>
    </cfRule>
    <cfRule type="cellIs" dxfId="45194" priority="100" stopIfTrue="1" operator="greaterThan">
      <formula>0</formula>
    </cfRule>
  </conditionalFormatting>
  <conditionalFormatting sqref="Q25">
    <cfRule type="cellIs" dxfId="45193" priority="97" stopIfTrue="1" operator="lessThan">
      <formula>0</formula>
    </cfRule>
    <cfRule type="cellIs" dxfId="45192" priority="98" stopIfTrue="1" operator="greaterThan">
      <formula>0</formula>
    </cfRule>
  </conditionalFormatting>
  <conditionalFormatting sqref="Q25">
    <cfRule type="cellIs" dxfId="45191" priority="95" stopIfTrue="1" operator="lessThan">
      <formula>0</formula>
    </cfRule>
    <cfRule type="cellIs" dxfId="45190" priority="96" stopIfTrue="1" operator="greaterThan">
      <formula>0</formula>
    </cfRule>
  </conditionalFormatting>
  <conditionalFormatting sqref="Q25">
    <cfRule type="cellIs" dxfId="45189" priority="93" stopIfTrue="1" operator="lessThan">
      <formula>0</formula>
    </cfRule>
    <cfRule type="cellIs" dxfId="45188" priority="94" stopIfTrue="1" operator="greaterThan">
      <formula>0</formula>
    </cfRule>
  </conditionalFormatting>
  <conditionalFormatting sqref="Q25">
    <cfRule type="cellIs" dxfId="45187" priority="91" stopIfTrue="1" operator="lessThan">
      <formula>0</formula>
    </cfRule>
    <cfRule type="cellIs" dxfId="45186" priority="92" stopIfTrue="1" operator="greaterThan">
      <formula>0</formula>
    </cfRule>
  </conditionalFormatting>
  <conditionalFormatting sqref="Q25">
    <cfRule type="cellIs" dxfId="45185" priority="89" stopIfTrue="1" operator="lessThan">
      <formula>0</formula>
    </cfRule>
    <cfRule type="cellIs" dxfId="45184" priority="90" stopIfTrue="1" operator="greaterThan">
      <formula>0</formula>
    </cfRule>
  </conditionalFormatting>
  <conditionalFormatting sqref="Q25">
    <cfRule type="cellIs" dxfId="45183" priority="87" stopIfTrue="1" operator="lessThan">
      <formula>0</formula>
    </cfRule>
    <cfRule type="cellIs" dxfId="45182" priority="88" stopIfTrue="1" operator="greaterThan">
      <formula>0</formula>
    </cfRule>
  </conditionalFormatting>
  <conditionalFormatting sqref="Q25">
    <cfRule type="cellIs" dxfId="45181" priority="85" stopIfTrue="1" operator="lessThan">
      <formula>0</formula>
    </cfRule>
    <cfRule type="cellIs" dxfId="45180" priority="86" stopIfTrue="1" operator="greaterThan">
      <formula>0</formula>
    </cfRule>
  </conditionalFormatting>
  <conditionalFormatting sqref="Q27">
    <cfRule type="cellIs" dxfId="45179" priority="83" stopIfTrue="1" operator="lessThan">
      <formula>0</formula>
    </cfRule>
    <cfRule type="cellIs" dxfId="45178" priority="84" stopIfTrue="1" operator="greaterThan">
      <formula>0</formula>
    </cfRule>
  </conditionalFormatting>
  <conditionalFormatting sqref="Q27">
    <cfRule type="cellIs" dxfId="45177" priority="81" stopIfTrue="1" operator="lessThan">
      <formula>0</formula>
    </cfRule>
    <cfRule type="cellIs" dxfId="45176" priority="82" stopIfTrue="1" operator="greaterThan">
      <formula>0</formula>
    </cfRule>
  </conditionalFormatting>
  <conditionalFormatting sqref="Q27">
    <cfRule type="cellIs" dxfId="45175" priority="79" stopIfTrue="1" operator="lessThan">
      <formula>0</formula>
    </cfRule>
    <cfRule type="cellIs" dxfId="45174" priority="80" stopIfTrue="1" operator="greaterThan">
      <formula>0</formula>
    </cfRule>
  </conditionalFormatting>
  <conditionalFormatting sqref="Q27">
    <cfRule type="cellIs" dxfId="45173" priority="77" stopIfTrue="1" operator="lessThan">
      <formula>0</formula>
    </cfRule>
    <cfRule type="cellIs" dxfId="45172" priority="78" stopIfTrue="1" operator="greaterThan">
      <formula>0</formula>
    </cfRule>
  </conditionalFormatting>
  <conditionalFormatting sqref="Q27">
    <cfRule type="cellIs" dxfId="45171" priority="75" stopIfTrue="1" operator="lessThan">
      <formula>0</formula>
    </cfRule>
    <cfRule type="cellIs" dxfId="45170" priority="76" stopIfTrue="1" operator="greaterThan">
      <formula>0</formula>
    </cfRule>
  </conditionalFormatting>
  <conditionalFormatting sqref="Q27">
    <cfRule type="cellIs" dxfId="45169" priority="73" stopIfTrue="1" operator="lessThan">
      <formula>0</formula>
    </cfRule>
    <cfRule type="cellIs" dxfId="45168" priority="74" stopIfTrue="1" operator="greaterThan">
      <formula>0</formula>
    </cfRule>
  </conditionalFormatting>
  <conditionalFormatting sqref="Q27">
    <cfRule type="cellIs" dxfId="45167" priority="71" stopIfTrue="1" operator="lessThan">
      <formula>0</formula>
    </cfRule>
    <cfRule type="cellIs" dxfId="45166" priority="72" stopIfTrue="1" operator="greaterThan">
      <formula>0</formula>
    </cfRule>
  </conditionalFormatting>
  <conditionalFormatting sqref="Q27">
    <cfRule type="cellIs" dxfId="45165" priority="69" stopIfTrue="1" operator="lessThan">
      <formula>0</formula>
    </cfRule>
    <cfRule type="cellIs" dxfId="45164" priority="70" stopIfTrue="1" operator="greaterThan">
      <formula>0</formula>
    </cfRule>
  </conditionalFormatting>
  <conditionalFormatting sqref="Q27">
    <cfRule type="cellIs" dxfId="45163" priority="67" stopIfTrue="1" operator="lessThan">
      <formula>0</formula>
    </cfRule>
    <cfRule type="cellIs" dxfId="45162" priority="68" stopIfTrue="1" operator="greaterThan">
      <formula>0</formula>
    </cfRule>
  </conditionalFormatting>
  <conditionalFormatting sqref="Q27">
    <cfRule type="cellIs" dxfId="45161" priority="65" stopIfTrue="1" operator="lessThan">
      <formula>0</formula>
    </cfRule>
    <cfRule type="cellIs" dxfId="45160" priority="66" stopIfTrue="1" operator="greaterThan">
      <formula>0</formula>
    </cfRule>
  </conditionalFormatting>
  <conditionalFormatting sqref="Q27">
    <cfRule type="cellIs" dxfId="45159" priority="63" stopIfTrue="1" operator="lessThan">
      <formula>0</formula>
    </cfRule>
    <cfRule type="cellIs" dxfId="45158" priority="64" stopIfTrue="1" operator="greaterThan">
      <formula>0</formula>
    </cfRule>
  </conditionalFormatting>
  <conditionalFormatting sqref="Q27">
    <cfRule type="cellIs" dxfId="45157" priority="61" stopIfTrue="1" operator="lessThan">
      <formula>0</formula>
    </cfRule>
    <cfRule type="cellIs" dxfId="45156" priority="62" stopIfTrue="1" operator="greaterThan">
      <formula>0</formula>
    </cfRule>
  </conditionalFormatting>
  <conditionalFormatting sqref="Q27">
    <cfRule type="cellIs" dxfId="45155" priority="59" stopIfTrue="1" operator="lessThan">
      <formula>0</formula>
    </cfRule>
    <cfRule type="cellIs" dxfId="45154" priority="60" stopIfTrue="1" operator="greaterThan">
      <formula>0</formula>
    </cfRule>
  </conditionalFormatting>
  <conditionalFormatting sqref="Q27">
    <cfRule type="cellIs" dxfId="45153" priority="57" stopIfTrue="1" operator="lessThan">
      <formula>0</formula>
    </cfRule>
    <cfRule type="cellIs" dxfId="45152" priority="58" stopIfTrue="1" operator="greaterThan">
      <formula>0</formula>
    </cfRule>
  </conditionalFormatting>
  <conditionalFormatting sqref="Q27">
    <cfRule type="cellIs" dxfId="45151" priority="55" stopIfTrue="1" operator="lessThan">
      <formula>0</formula>
    </cfRule>
    <cfRule type="cellIs" dxfId="45150" priority="56" stopIfTrue="1" operator="greaterThan">
      <formula>0</formula>
    </cfRule>
  </conditionalFormatting>
  <conditionalFormatting sqref="Q27">
    <cfRule type="cellIs" dxfId="45149" priority="53" stopIfTrue="1" operator="lessThan">
      <formula>0</formula>
    </cfRule>
    <cfRule type="cellIs" dxfId="45148" priority="54" stopIfTrue="1" operator="greaterThan">
      <formula>0</formula>
    </cfRule>
  </conditionalFormatting>
  <conditionalFormatting sqref="Q27">
    <cfRule type="cellIs" dxfId="45147" priority="51" stopIfTrue="1" operator="lessThan">
      <formula>0</formula>
    </cfRule>
    <cfRule type="cellIs" dxfId="45146" priority="52" stopIfTrue="1" operator="greaterThan">
      <formula>0</formula>
    </cfRule>
  </conditionalFormatting>
  <conditionalFormatting sqref="Q27">
    <cfRule type="cellIs" dxfId="45145" priority="49" stopIfTrue="1" operator="lessThan">
      <formula>0</formula>
    </cfRule>
    <cfRule type="cellIs" dxfId="45144" priority="50" stopIfTrue="1" operator="greaterThan">
      <formula>0</formula>
    </cfRule>
  </conditionalFormatting>
  <conditionalFormatting sqref="Q27">
    <cfRule type="cellIs" dxfId="45143" priority="47" stopIfTrue="1" operator="lessThan">
      <formula>0</formula>
    </cfRule>
    <cfRule type="cellIs" dxfId="45142" priority="48" stopIfTrue="1" operator="greaterThan">
      <formula>0</formula>
    </cfRule>
  </conditionalFormatting>
  <conditionalFormatting sqref="Q27">
    <cfRule type="cellIs" dxfId="45141" priority="45" stopIfTrue="1" operator="lessThan">
      <formula>0</formula>
    </cfRule>
    <cfRule type="cellIs" dxfId="45140" priority="46" stopIfTrue="1" operator="greaterThan">
      <formula>0</formula>
    </cfRule>
  </conditionalFormatting>
  <conditionalFormatting sqref="Q27">
    <cfRule type="cellIs" dxfId="45139" priority="43" stopIfTrue="1" operator="lessThan">
      <formula>0</formula>
    </cfRule>
    <cfRule type="cellIs" dxfId="45138" priority="44" stopIfTrue="1" operator="greaterThan">
      <formula>0</formula>
    </cfRule>
  </conditionalFormatting>
  <conditionalFormatting sqref="Q27">
    <cfRule type="cellIs" dxfId="45137" priority="41" stopIfTrue="1" operator="lessThan">
      <formula>0</formula>
    </cfRule>
    <cfRule type="cellIs" dxfId="45136" priority="42" stopIfTrue="1" operator="greaterThan">
      <formula>0</formula>
    </cfRule>
  </conditionalFormatting>
  <conditionalFormatting sqref="Q27">
    <cfRule type="cellIs" dxfId="45135" priority="39" stopIfTrue="1" operator="lessThan">
      <formula>0</formula>
    </cfRule>
    <cfRule type="cellIs" dxfId="45134" priority="40" stopIfTrue="1" operator="greaterThan">
      <formula>0</formula>
    </cfRule>
  </conditionalFormatting>
  <conditionalFormatting sqref="Q27">
    <cfRule type="cellIs" dxfId="45133" priority="37" stopIfTrue="1" operator="lessThan">
      <formula>0</formula>
    </cfRule>
    <cfRule type="cellIs" dxfId="45132" priority="38" stopIfTrue="1" operator="greaterThan">
      <formula>0</formula>
    </cfRule>
  </conditionalFormatting>
  <conditionalFormatting sqref="Q27">
    <cfRule type="cellIs" dxfId="45131" priority="35" stopIfTrue="1" operator="lessThan">
      <formula>0</formula>
    </cfRule>
    <cfRule type="cellIs" dxfId="45130" priority="36" stopIfTrue="1" operator="greaterThan">
      <formula>0</formula>
    </cfRule>
  </conditionalFormatting>
  <conditionalFormatting sqref="Q27">
    <cfRule type="cellIs" dxfId="45129" priority="33" stopIfTrue="1" operator="lessThan">
      <formula>0</formula>
    </cfRule>
    <cfRule type="cellIs" dxfId="45128" priority="34" stopIfTrue="1" operator="greaterThan">
      <formula>0</formula>
    </cfRule>
  </conditionalFormatting>
  <conditionalFormatting sqref="Q27">
    <cfRule type="cellIs" dxfId="45127" priority="31" stopIfTrue="1" operator="lessThan">
      <formula>0</formula>
    </cfRule>
    <cfRule type="cellIs" dxfId="45126" priority="32" stopIfTrue="1" operator="greaterThan">
      <formula>0</formula>
    </cfRule>
  </conditionalFormatting>
  <conditionalFormatting sqref="Q27">
    <cfRule type="cellIs" dxfId="45125" priority="29" stopIfTrue="1" operator="lessThan">
      <formula>0</formula>
    </cfRule>
    <cfRule type="cellIs" dxfId="45124" priority="30" stopIfTrue="1" operator="greaterThan">
      <formula>0</formula>
    </cfRule>
  </conditionalFormatting>
  <conditionalFormatting sqref="Q27">
    <cfRule type="cellIs" dxfId="45123" priority="27" stopIfTrue="1" operator="lessThan">
      <formula>0</formula>
    </cfRule>
    <cfRule type="cellIs" dxfId="45122" priority="28" stopIfTrue="1" operator="greaterThan">
      <formula>0</formula>
    </cfRule>
  </conditionalFormatting>
  <conditionalFormatting sqref="Q27">
    <cfRule type="cellIs" dxfId="45121" priority="25" stopIfTrue="1" operator="lessThan">
      <formula>0</formula>
    </cfRule>
    <cfRule type="cellIs" dxfId="45120" priority="26" stopIfTrue="1" operator="greaterThan">
      <formula>0</formula>
    </cfRule>
  </conditionalFormatting>
  <conditionalFormatting sqref="Q27">
    <cfRule type="cellIs" dxfId="45119" priority="23" stopIfTrue="1" operator="lessThan">
      <formula>0</formula>
    </cfRule>
    <cfRule type="cellIs" dxfId="45118" priority="24" stopIfTrue="1" operator="greaterThan">
      <formula>0</formula>
    </cfRule>
  </conditionalFormatting>
  <conditionalFormatting sqref="Q27">
    <cfRule type="cellIs" dxfId="45117" priority="21" stopIfTrue="1" operator="lessThan">
      <formula>0</formula>
    </cfRule>
    <cfRule type="cellIs" dxfId="45116" priority="22" stopIfTrue="1" operator="greaterThan">
      <formula>0</formula>
    </cfRule>
  </conditionalFormatting>
  <conditionalFormatting sqref="Q27">
    <cfRule type="cellIs" dxfId="45115" priority="19" stopIfTrue="1" operator="lessThan">
      <formula>0</formula>
    </cfRule>
    <cfRule type="cellIs" dxfId="45114" priority="20" stopIfTrue="1" operator="greaterThan">
      <formula>0</formula>
    </cfRule>
  </conditionalFormatting>
  <conditionalFormatting sqref="Q27">
    <cfRule type="cellIs" dxfId="45113" priority="17" stopIfTrue="1" operator="lessThan">
      <formula>0</formula>
    </cfRule>
    <cfRule type="cellIs" dxfId="45112" priority="18" stopIfTrue="1" operator="greaterThan">
      <formula>0</formula>
    </cfRule>
  </conditionalFormatting>
  <conditionalFormatting sqref="Q27">
    <cfRule type="cellIs" dxfId="45111" priority="15" stopIfTrue="1" operator="lessThan">
      <formula>0</formula>
    </cfRule>
    <cfRule type="cellIs" dxfId="45110" priority="16" stopIfTrue="1" operator="greaterThan">
      <formula>0</formula>
    </cfRule>
  </conditionalFormatting>
  <conditionalFormatting sqref="Q27">
    <cfRule type="cellIs" dxfId="45109" priority="13" stopIfTrue="1" operator="lessThan">
      <formula>0</formula>
    </cfRule>
    <cfRule type="cellIs" dxfId="45108" priority="14" stopIfTrue="1" operator="greaterThan">
      <formula>0</formula>
    </cfRule>
  </conditionalFormatting>
  <conditionalFormatting sqref="Q27">
    <cfRule type="cellIs" dxfId="45107" priority="11" stopIfTrue="1" operator="lessThan">
      <formula>0</formula>
    </cfRule>
    <cfRule type="cellIs" dxfId="45106" priority="12" stopIfTrue="1" operator="greaterThan">
      <formula>0</formula>
    </cfRule>
  </conditionalFormatting>
  <conditionalFormatting sqref="Q27">
    <cfRule type="cellIs" dxfId="45105" priority="9" stopIfTrue="1" operator="lessThan">
      <formula>0</formula>
    </cfRule>
    <cfRule type="cellIs" dxfId="45104" priority="10" stopIfTrue="1" operator="greaterThan">
      <formula>0</formula>
    </cfRule>
  </conditionalFormatting>
  <conditionalFormatting sqref="Q27">
    <cfRule type="cellIs" dxfId="45103" priority="7" stopIfTrue="1" operator="lessThan">
      <formula>0</formula>
    </cfRule>
    <cfRule type="cellIs" dxfId="45102" priority="8" stopIfTrue="1" operator="greaterThan">
      <formula>0</formula>
    </cfRule>
  </conditionalFormatting>
  <conditionalFormatting sqref="Q27">
    <cfRule type="cellIs" dxfId="45101" priority="5" stopIfTrue="1" operator="lessThan">
      <formula>0</formula>
    </cfRule>
    <cfRule type="cellIs" dxfId="45100" priority="6" stopIfTrue="1" operator="greaterThan">
      <formula>0</formula>
    </cfRule>
  </conditionalFormatting>
  <conditionalFormatting sqref="Q27">
    <cfRule type="cellIs" dxfId="45099" priority="3" stopIfTrue="1" operator="lessThan">
      <formula>0</formula>
    </cfRule>
    <cfRule type="cellIs" dxfId="45098" priority="4" stopIfTrue="1" operator="greaterThan">
      <formula>0</formula>
    </cfRule>
  </conditionalFormatting>
  <conditionalFormatting sqref="Q27">
    <cfRule type="cellIs" dxfId="45097" priority="1" stopIfTrue="1" operator="lessThan">
      <formula>0</formula>
    </cfRule>
    <cfRule type="cellIs" dxfId="45096" priority="2" stopIfTrue="1" operator="greaterThan">
      <formula>0</formula>
    </cfRule>
  </conditionalFormatting>
  <hyperlinks>
    <hyperlink ref="AB13" location="Main!A1" display="◄ Back to Main Page"/>
    <hyperlink ref="E4" location="Main!A1" display="◄ Back to Main Page"/>
  </hyperlinks>
  <printOptions horizontalCentered="1"/>
  <pageMargins left="0.25" right="0.25" top="0.75" bottom="0.75" header="0.3" footer="0.3"/>
  <pageSetup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topLeftCell="A13" zoomScale="80" zoomScaleNormal="80" workbookViewId="0">
      <selection activeCell="N7" sqref="N7"/>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2.285156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18" t="str">
        <f>Main!C1</f>
        <v>UNI-PHARMA</v>
      </c>
      <c r="D1" s="418"/>
      <c r="E1" s="418"/>
      <c r="F1" s="418"/>
      <c r="G1" s="418"/>
      <c r="H1" s="418"/>
      <c r="I1" s="260"/>
      <c r="J1" s="251"/>
      <c r="K1" s="246"/>
      <c r="L1" s="260"/>
      <c r="M1" s="251"/>
      <c r="N1" s="251"/>
      <c r="O1" s="247"/>
      <c r="P1" s="263" t="s">
        <v>41</v>
      </c>
      <c r="Q1" s="257">
        <f>IF(COUNTIF(P6:P66,"&gt;0")=0,0%,COUNTIF(P6:P66,"&gt;0")/(COUNTIF(P6:P66,"&lt;=0")+COUNTIF(P6:P66,"&gt;0")))</f>
        <v>0</v>
      </c>
      <c r="R1" s="247"/>
    </row>
    <row r="2" spans="1:19" ht="15.6" customHeight="1" x14ac:dyDescent="0.2">
      <c r="B2" s="237"/>
      <c r="C2" s="243" t="str">
        <f>Main!C2</f>
        <v>ANNUAL PERFORMANCE REPORTING</v>
      </c>
      <c r="D2" s="243"/>
      <c r="E2" s="238"/>
      <c r="F2" s="238"/>
      <c r="G2" s="238"/>
      <c r="H2" s="238"/>
      <c r="I2" s="261" t="s">
        <v>38</v>
      </c>
      <c r="J2" s="252">
        <f>COUNTIF(C6:C66,"Y")+COUNTIF(C6:C66,"N")</f>
        <v>16</v>
      </c>
      <c r="K2" s="248"/>
      <c r="L2" s="261" t="s">
        <v>40</v>
      </c>
      <c r="M2" s="254">
        <f>COUNT(G7,G9,G11,G13,G15,G17,G19,G21,G23,G25,G27,G29,G31,G33,G35,G37,G39,G41,G43,G45,G47,G49,G51,G53,G55,G57,G59,G61,G63,G65)</f>
        <v>11</v>
      </c>
      <c r="N2" s="254"/>
      <c r="O2" s="249"/>
      <c r="P2" s="263" t="s">
        <v>42</v>
      </c>
      <c r="Q2" s="257">
        <f>IF(COUNTIF(Q6:Q66,"&gt;0")=0,0%,COUNTIF(Q6:Q66,"&gt;0")/(COUNTIF(Q6:Q66,"&lt;=0")+COUNTIF(Q6:Q66,"&gt;0")))</f>
        <v>0</v>
      </c>
      <c r="R2" s="301"/>
    </row>
    <row r="3" spans="1:19" ht="15.6" customHeight="1" x14ac:dyDescent="0.2">
      <c r="B3" s="279"/>
      <c r="C3" s="280">
        <v>8</v>
      </c>
      <c r="D3" s="245" t="str">
        <f>Main!I9</f>
        <v>HR</v>
      </c>
      <c r="E3" s="302"/>
      <c r="F3" s="303"/>
      <c r="G3" s="244"/>
      <c r="H3" s="244"/>
      <c r="I3" s="261" t="s">
        <v>39</v>
      </c>
      <c r="J3" s="252">
        <f>COUNTIF(D6:D66,"Y")</f>
        <v>3</v>
      </c>
      <c r="K3" s="248"/>
      <c r="L3" s="261" t="s">
        <v>36</v>
      </c>
      <c r="M3" s="255">
        <f>IF(ISERROR(COUNTIF(C6:C66,"Y")/(COUNTIF(C6:C66,"Y")+COUNTIF(C6:C66,"N"))),0,COUNTIF(C6:C66,"Y")/(COUNTIF(C6:C66,"Y")+COUNTIF(C6:C66,"N")))</f>
        <v>0.9375</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0</v>
      </c>
      <c r="R3" s="301"/>
    </row>
    <row r="4" spans="1:19" s="281" customFormat="1" ht="14.45" customHeight="1" x14ac:dyDescent="0.25">
      <c r="B4" s="225"/>
      <c r="C4" s="226"/>
      <c r="D4" s="226"/>
      <c r="E4" s="304" t="s">
        <v>3</v>
      </c>
      <c r="F4" s="305"/>
      <c r="G4" s="305"/>
      <c r="H4" s="305"/>
      <c r="I4" s="262" t="s">
        <v>25</v>
      </c>
      <c r="J4" s="253">
        <f>SUM(R6:R66)</f>
        <v>18</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0.6875</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0</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58</v>
      </c>
      <c r="E6" s="307"/>
      <c r="F6" s="307"/>
      <c r="G6" s="308"/>
      <c r="H6" s="308"/>
      <c r="I6" s="309" t="s">
        <v>11</v>
      </c>
      <c r="J6" s="309"/>
      <c r="K6" s="310"/>
      <c r="L6" s="310"/>
      <c r="M6" s="310"/>
      <c r="N6" s="310"/>
      <c r="O6" s="228"/>
      <c r="P6" s="229"/>
      <c r="Q6" s="229"/>
      <c r="R6" s="240"/>
    </row>
    <row r="7" spans="1:19" s="281" customFormat="1" ht="30" customHeight="1" x14ac:dyDescent="0.2">
      <c r="A7" s="283"/>
      <c r="B7" s="286">
        <v>1</v>
      </c>
      <c r="C7" s="311" t="s">
        <v>23</v>
      </c>
      <c r="D7" s="312" t="s">
        <v>23</v>
      </c>
      <c r="E7" s="313" t="s">
        <v>0</v>
      </c>
      <c r="F7" s="314" t="s">
        <v>229</v>
      </c>
      <c r="G7" s="388">
        <v>2</v>
      </c>
      <c r="H7" s="316" t="s">
        <v>6</v>
      </c>
      <c r="I7" s="326">
        <v>1.9</v>
      </c>
      <c r="J7" s="326">
        <v>2.7</v>
      </c>
      <c r="K7" s="389">
        <v>1.9</v>
      </c>
      <c r="L7" s="389">
        <f>58/25</f>
        <v>2.3199999999999998</v>
      </c>
      <c r="M7" s="389">
        <v>1.95</v>
      </c>
      <c r="N7" s="389"/>
      <c r="O7" s="285"/>
      <c r="P7" s="284" t="str">
        <f>IF(H7="p",(IF(ISNUMBER(N7),IF(ISNUMBER(G7),(N7-G7)/ABS(G7),"NA"),"NA")),IF(H7="q",(IF(ISNUMBER(N7),IF(ISNUMBER(G7),(G7-N7)/ABS(N7),"NA"),"NA")),"NA"))</f>
        <v>NA</v>
      </c>
      <c r="Q7" s="287" t="str">
        <f>IF(H7="p",(IF(ISNUMBER(N7),IF(ISNUMBER(M7),(N7-M7)/ABS(M7),"NA"),"NA")),IF(H7="q",(IF(ISNUMBER(N7),IF(ISNUMBER(M7),(M7-N7)/ABS(N7),"NA"),"NA")),"NA"))</f>
        <v>NA</v>
      </c>
      <c r="R7" s="289">
        <f>IF(OR(H7="p",H7="q"),COUNTIF(C7:D7,"Y"),0)</f>
        <v>2</v>
      </c>
      <c r="S7" s="283"/>
    </row>
    <row r="8" spans="1:19" s="281" customFormat="1" ht="18" customHeight="1" x14ac:dyDescent="0.2">
      <c r="A8" s="283"/>
      <c r="B8" s="286"/>
      <c r="C8" s="319"/>
      <c r="D8" s="307" t="s">
        <v>99</v>
      </c>
      <c r="E8" s="307"/>
      <c r="F8" s="307"/>
      <c r="G8" s="308"/>
      <c r="H8" s="308"/>
      <c r="I8" s="310"/>
      <c r="J8" s="310"/>
      <c r="K8" s="310"/>
      <c r="L8" s="310"/>
      <c r="M8" s="310"/>
      <c r="N8" s="310"/>
      <c r="O8" s="228"/>
      <c r="P8" s="229"/>
      <c r="Q8" s="229"/>
      <c r="R8" s="240"/>
    </row>
    <row r="9" spans="1:19" s="281" customFormat="1" ht="30" customHeight="1" x14ac:dyDescent="0.2">
      <c r="A9" s="283"/>
      <c r="B9" s="286">
        <v>2</v>
      </c>
      <c r="C9" s="311" t="s">
        <v>23</v>
      </c>
      <c r="D9" s="312" t="s">
        <v>24</v>
      </c>
      <c r="E9" s="313" t="s">
        <v>0</v>
      </c>
      <c r="F9" s="314" t="s">
        <v>100</v>
      </c>
      <c r="G9" s="323">
        <v>70</v>
      </c>
      <c r="H9" s="316" t="s">
        <v>4</v>
      </c>
      <c r="I9" s="324">
        <v>71</v>
      </c>
      <c r="J9" s="389">
        <v>63.5</v>
      </c>
      <c r="K9" s="324">
        <v>71</v>
      </c>
      <c r="L9" s="390">
        <f>3637/73</f>
        <v>49.821917808219176</v>
      </c>
      <c r="M9" s="324">
        <v>52</v>
      </c>
      <c r="N9" s="324"/>
      <c r="O9" s="285"/>
      <c r="P9" s="284" t="str">
        <f>IF(H9="p",(IF(ISNUMBER(N9),IF(ISNUMBER(G9),(N9-G9)/ABS(G9),"NA"),"NA")),IF(H9="q",(IF(ISNUMBER(N9),IF(ISNUMBER(G9),(G9-N9)/ABS(N9),"NA"),"NA")),"NA"))</f>
        <v>NA</v>
      </c>
      <c r="Q9" s="287" t="str">
        <f>IF(H9="p",(IF(ISNUMBER(N9),IF(ISNUMBER(M9),(N9-M9)/ABS(M9),"NA"),"NA")),IF(H9="q",(IF(ISNUMBER(N9),IF(ISNUMBER(M9),(M9-N9)/ABS(N9),"NA"),"NA")),"NA"))</f>
        <v>NA</v>
      </c>
      <c r="R9" s="289">
        <f>IF(OR(H9="p",H9="q"),COUNTIF(C9:D9,"Y"),0)</f>
        <v>1</v>
      </c>
      <c r="S9" s="283"/>
    </row>
    <row r="10" spans="1:19" s="281" customFormat="1" ht="18" customHeight="1" x14ac:dyDescent="0.2">
      <c r="A10" s="283"/>
      <c r="B10" s="286"/>
      <c r="C10" s="319"/>
      <c r="D10" s="307" t="s">
        <v>101</v>
      </c>
      <c r="E10" s="307"/>
      <c r="F10" s="307"/>
      <c r="G10" s="308"/>
      <c r="H10" s="308"/>
      <c r="I10" s="310"/>
      <c r="J10" s="310"/>
      <c r="K10" s="310"/>
      <c r="L10" s="310"/>
      <c r="M10" s="310"/>
      <c r="N10" s="310"/>
      <c r="O10" s="228"/>
      <c r="P10" s="229"/>
      <c r="Q10" s="229"/>
      <c r="R10" s="240"/>
    </row>
    <row r="11" spans="1:19" s="281" customFormat="1" ht="52.5" customHeight="1" x14ac:dyDescent="0.2">
      <c r="A11" s="283"/>
      <c r="B11" s="286">
        <v>3</v>
      </c>
      <c r="C11" s="311" t="s">
        <v>23</v>
      </c>
      <c r="D11" s="312" t="s">
        <v>24</v>
      </c>
      <c r="E11" s="313" t="s">
        <v>0</v>
      </c>
      <c r="F11" s="314" t="s">
        <v>120</v>
      </c>
      <c r="G11" s="323">
        <v>15</v>
      </c>
      <c r="H11" s="316" t="s">
        <v>4</v>
      </c>
      <c r="I11" s="324">
        <v>14</v>
      </c>
      <c r="J11" s="389">
        <v>7.5</v>
      </c>
      <c r="K11" s="324">
        <v>6</v>
      </c>
      <c r="L11" s="390">
        <f>1084.2/140</f>
        <v>7.7442857142857147</v>
      </c>
      <c r="M11" s="324">
        <v>24</v>
      </c>
      <c r="N11" s="324"/>
      <c r="O11" s="285"/>
      <c r="P11" s="284" t="str">
        <f>IF(H11="p",(IF(ISNUMBER(N11),IF(ISNUMBER(G11),(N11-G11)/ABS(G11),"NA"),"NA")),IF(H11="q",(IF(ISNUMBER(N11),IF(ISNUMBER(G11),(G11-N11)/ABS(N11),"NA"),"NA")),"NA"))</f>
        <v>NA</v>
      </c>
      <c r="Q11" s="287" t="str">
        <f>IF(H11="p",(IF(ISNUMBER(N11),IF(ISNUMBER(M11),(N11-M11)/ABS(M11),"NA"),"NA")),IF(H11="q",(IF(ISNUMBER(N11),IF(ISNUMBER(M11),(M11-N11)/ABS(N11),"NA"),"NA")),"NA"))</f>
        <v>NA</v>
      </c>
      <c r="R11" s="289">
        <f>IF(OR(H11="p",H11="q"),COUNTIF(C11:D11,"Y"),0)</f>
        <v>1</v>
      </c>
      <c r="S11" s="283"/>
    </row>
    <row r="12" spans="1:19" s="281" customFormat="1" ht="18" customHeight="1" x14ac:dyDescent="0.2">
      <c r="A12" s="283"/>
      <c r="B12" s="286"/>
      <c r="C12" s="319"/>
      <c r="D12" s="307" t="s">
        <v>105</v>
      </c>
      <c r="E12" s="307"/>
      <c r="F12" s="307"/>
      <c r="G12" s="308"/>
      <c r="H12" s="308"/>
      <c r="I12" s="310"/>
      <c r="J12" s="310"/>
      <c r="K12" s="310"/>
      <c r="L12" s="310"/>
      <c r="M12" s="310"/>
      <c r="N12" s="310"/>
      <c r="O12" s="228"/>
      <c r="P12" s="229"/>
      <c r="Q12" s="229"/>
      <c r="R12" s="240"/>
    </row>
    <row r="13" spans="1:19" s="281" customFormat="1" ht="30" customHeight="1" x14ac:dyDescent="0.2">
      <c r="A13" s="283"/>
      <c r="B13" s="286">
        <v>4</v>
      </c>
      <c r="C13" s="311" t="s">
        <v>23</v>
      </c>
      <c r="D13" s="312" t="s">
        <v>24</v>
      </c>
      <c r="E13" s="313" t="s">
        <v>0</v>
      </c>
      <c r="F13" s="314" t="s">
        <v>106</v>
      </c>
      <c r="G13" s="323">
        <v>40</v>
      </c>
      <c r="H13" s="316" t="s">
        <v>4</v>
      </c>
      <c r="I13" s="324"/>
      <c r="J13" s="389"/>
      <c r="K13" s="324">
        <f>15*19.8/27</f>
        <v>11</v>
      </c>
      <c r="L13" s="324">
        <f>202/26</f>
        <v>7.7692307692307692</v>
      </c>
      <c r="M13" s="324">
        <v>25</v>
      </c>
      <c r="N13" s="324"/>
      <c r="O13" s="285"/>
      <c r="P13" s="284" t="str">
        <f>IF(H13="p",(IF(ISNUMBER(N13),IF(ISNUMBER(G13),(N13-G13)/ABS(G13),"NA"),"NA")),IF(H13="q",(IF(ISNUMBER(N13),IF(ISNUMBER(G13),(G13-N13)/ABS(N13),"NA"),"NA")),"NA"))</f>
        <v>NA</v>
      </c>
      <c r="Q13" s="287" t="str">
        <f>IF(H13="p",(IF(ISNUMBER(N13),IF(ISNUMBER(M13),(N13-M13)/ABS(M13),"NA"),"NA")),IF(H13="q",(IF(ISNUMBER(N13),IF(ISNUMBER(M13),(M13-N13)/ABS(N13),"NA"),"NA")),"NA"))</f>
        <v>NA</v>
      </c>
      <c r="R13" s="289">
        <f>IF(OR(H13="p",H13="q"),COUNTIF(C13:D13,"Y"),0)</f>
        <v>1</v>
      </c>
      <c r="S13" s="283"/>
    </row>
    <row r="14" spans="1:19" s="281" customFormat="1" ht="18" customHeight="1" x14ac:dyDescent="0.2">
      <c r="A14" s="283"/>
      <c r="B14" s="286"/>
      <c r="C14" s="319"/>
      <c r="D14" s="307" t="s">
        <v>104</v>
      </c>
      <c r="E14" s="307"/>
      <c r="F14" s="307"/>
      <c r="G14" s="308"/>
      <c r="H14" s="308"/>
      <c r="I14" s="310"/>
      <c r="J14" s="310"/>
      <c r="K14" s="310"/>
      <c r="L14" s="310"/>
      <c r="M14" s="310"/>
      <c r="N14" s="310"/>
      <c r="O14" s="228"/>
      <c r="P14" s="229"/>
      <c r="Q14" s="229"/>
      <c r="R14" s="240"/>
    </row>
    <row r="15" spans="1:19" s="281" customFormat="1" ht="30" customHeight="1" x14ac:dyDescent="0.2">
      <c r="A15" s="283"/>
      <c r="B15" s="286">
        <v>5</v>
      </c>
      <c r="C15" s="311" t="s">
        <v>23</v>
      </c>
      <c r="D15" s="312" t="s">
        <v>24</v>
      </c>
      <c r="E15" s="313" t="s">
        <v>0</v>
      </c>
      <c r="F15" s="314" t="s">
        <v>103</v>
      </c>
      <c r="G15" s="323">
        <v>40</v>
      </c>
      <c r="H15" s="316" t="s">
        <v>4</v>
      </c>
      <c r="I15" s="324"/>
      <c r="J15" s="389"/>
      <c r="K15" s="324">
        <v>44</v>
      </c>
      <c r="L15" s="324">
        <f>189.8/17</f>
        <v>11.164705882352942</v>
      </c>
      <c r="M15" s="324">
        <v>18</v>
      </c>
      <c r="N15" s="324"/>
      <c r="O15" s="285"/>
      <c r="P15" s="284" t="str">
        <f>IF(H15="p",(IF(ISNUMBER(N15),IF(ISNUMBER(G15),(N15-G15)/ABS(G15),"NA"),"NA")),IF(H15="q",(IF(ISNUMBER(N15),IF(ISNUMBER(G15),(G15-N15)/ABS(N15),"NA"),"NA")),"NA"))</f>
        <v>NA</v>
      </c>
      <c r="Q15" s="287" t="str">
        <f>IF(H15="p",(IF(ISNUMBER(N15),IF(ISNUMBER(M15),(N15-M15)/ABS(M15),"NA"),"NA")),IF(H15="q",(IF(ISNUMBER(N15),IF(ISNUMBER(M15),(M15-N15)/ABS(N15),"NA"),"NA")),"NA"))</f>
        <v>NA</v>
      </c>
      <c r="R15" s="289">
        <f>IF(OR(H15="p",H15="q"),COUNTIF(C15:D15,"Y"),0)</f>
        <v>1</v>
      </c>
      <c r="S15" s="283"/>
    </row>
    <row r="16" spans="1:19" s="281" customFormat="1" ht="18" customHeight="1" x14ac:dyDescent="0.2">
      <c r="A16" s="283"/>
      <c r="B16" s="286"/>
      <c r="C16" s="319"/>
      <c r="D16" s="307" t="s">
        <v>123</v>
      </c>
      <c r="E16" s="307"/>
      <c r="F16" s="307"/>
      <c r="G16" s="308"/>
      <c r="H16" s="308"/>
      <c r="I16" s="310"/>
      <c r="J16" s="310"/>
      <c r="K16" s="310"/>
      <c r="L16" s="310"/>
      <c r="M16" s="310"/>
      <c r="N16" s="310"/>
      <c r="O16" s="228"/>
      <c r="P16" s="229"/>
      <c r="Q16" s="229"/>
      <c r="R16" s="240"/>
    </row>
    <row r="17" spans="1:19" s="281" customFormat="1" ht="30" customHeight="1" x14ac:dyDescent="0.2">
      <c r="A17" s="283"/>
      <c r="B17" s="286">
        <v>6</v>
      </c>
      <c r="C17" s="311" t="s">
        <v>23</v>
      </c>
      <c r="D17" s="312" t="s">
        <v>24</v>
      </c>
      <c r="E17" s="313" t="s">
        <v>0</v>
      </c>
      <c r="F17" s="314" t="s">
        <v>124</v>
      </c>
      <c r="G17" s="323">
        <v>40</v>
      </c>
      <c r="H17" s="316" t="s">
        <v>4</v>
      </c>
      <c r="I17" s="324"/>
      <c r="J17" s="324"/>
      <c r="K17" s="324">
        <v>33</v>
      </c>
      <c r="L17" s="324">
        <f>325.1/22</f>
        <v>14.777272727272729</v>
      </c>
      <c r="M17" s="324">
        <v>15</v>
      </c>
      <c r="N17" s="324"/>
      <c r="O17" s="285"/>
      <c r="P17" s="284" t="str">
        <f>IF(H17="p",(IF(ISNUMBER(N17),IF(ISNUMBER(G17),(N17-G17)/ABS(G17),"NA"),"NA")),IF(H17="q",(IF(ISNUMBER(N17),IF(ISNUMBER(G17),(G17-N17)/ABS(N17),"NA"),"NA")),"NA"))</f>
        <v>NA</v>
      </c>
      <c r="Q17" s="287" t="str">
        <f>IF(H17="p",(IF(ISNUMBER(N17),IF(ISNUMBER(M17),(N17-M17)/ABS(M17),"NA"),"NA")),IF(H17="q",(IF(ISNUMBER(N17),IF(ISNUMBER(M17),(M17-N17)/ABS(N17),"NA"),"NA")),"NA"))</f>
        <v>NA</v>
      </c>
      <c r="R17" s="289">
        <f>IF(OR(H17="p",H17="q"),COUNTIF(C17:D17,"Y"),0)</f>
        <v>1</v>
      </c>
      <c r="S17" s="283"/>
    </row>
    <row r="18" spans="1:19" s="281" customFormat="1" ht="18" customHeight="1" x14ac:dyDescent="0.2">
      <c r="A18" s="283"/>
      <c r="B18" s="233"/>
      <c r="C18" s="319"/>
      <c r="D18" s="307" t="s">
        <v>110</v>
      </c>
      <c r="E18" s="307"/>
      <c r="F18" s="307"/>
      <c r="G18" s="308"/>
      <c r="H18" s="308"/>
      <c r="I18" s="310"/>
      <c r="J18" s="310"/>
      <c r="K18" s="310"/>
      <c r="L18" s="310"/>
      <c r="M18" s="310"/>
      <c r="N18" s="310"/>
      <c r="O18" s="228"/>
      <c r="P18" s="229"/>
      <c r="Q18" s="229"/>
      <c r="R18" s="240"/>
    </row>
    <row r="19" spans="1:19" s="281" customFormat="1" ht="30" customHeight="1" x14ac:dyDescent="0.2">
      <c r="A19" s="283"/>
      <c r="B19" s="286">
        <v>7</v>
      </c>
      <c r="C19" s="311" t="s">
        <v>23</v>
      </c>
      <c r="D19" s="312" t="s">
        <v>24</v>
      </c>
      <c r="E19" s="313" t="s">
        <v>0</v>
      </c>
      <c r="F19" s="314" t="s">
        <v>111</v>
      </c>
      <c r="G19" s="323" t="s">
        <v>102</v>
      </c>
      <c r="H19" s="316" t="s">
        <v>4</v>
      </c>
      <c r="I19" s="325"/>
      <c r="J19" s="325"/>
      <c r="K19" s="324">
        <v>31</v>
      </c>
      <c r="L19" s="390">
        <f>756.75/239</f>
        <v>3.1663179916317992</v>
      </c>
      <c r="M19" s="324">
        <v>10.9</v>
      </c>
      <c r="N19" s="324"/>
      <c r="O19" s="285"/>
      <c r="P19" s="284" t="str">
        <f>IF(H19="p",(IF(ISNUMBER(N19),IF(ISNUMBER(G19),(N19-G19)/ABS(G19),"NA"),"NA")),IF(H19="q",(IF(ISNUMBER(N19),IF(ISNUMBER(G19),(G19-N19)/ABS(N19),"NA"),"NA")),"NA"))</f>
        <v>NA</v>
      </c>
      <c r="Q19" s="287" t="str">
        <f>IF(H19="p",(IF(ISNUMBER(N19),IF(ISNUMBER(M19),(N19-M19)/ABS(M19),"NA"),"NA")),IF(H19="q",(IF(ISNUMBER(N19),IF(ISNUMBER(M19),(M19-N19)/ABS(N19),"NA"),"NA")),"NA"))</f>
        <v>NA</v>
      </c>
      <c r="R19" s="289">
        <f>IF(OR(H19="p",H19="q"),COUNTIF(C19:D19,"Y"),0)</f>
        <v>1</v>
      </c>
      <c r="S19" s="283"/>
    </row>
    <row r="20" spans="1:19" s="281" customFormat="1" ht="18" customHeight="1" x14ac:dyDescent="0.2">
      <c r="A20" s="283"/>
      <c r="B20" s="233"/>
      <c r="C20" s="319"/>
      <c r="D20" s="307" t="s">
        <v>107</v>
      </c>
      <c r="E20" s="307"/>
      <c r="F20" s="307"/>
      <c r="G20" s="308"/>
      <c r="H20" s="308"/>
      <c r="I20" s="310"/>
      <c r="J20" s="310"/>
      <c r="K20" s="310"/>
      <c r="L20" s="310"/>
      <c r="M20" s="310"/>
      <c r="N20" s="310"/>
      <c r="O20" s="228"/>
      <c r="P20" s="229"/>
      <c r="Q20" s="229"/>
      <c r="R20" s="240"/>
    </row>
    <row r="21" spans="1:19" s="281" customFormat="1" ht="30" customHeight="1" x14ac:dyDescent="0.2">
      <c r="A21" s="283"/>
      <c r="B21" s="286">
        <v>8</v>
      </c>
      <c r="C21" s="311" t="s">
        <v>23</v>
      </c>
      <c r="D21" s="312" t="s">
        <v>24</v>
      </c>
      <c r="E21" s="313" t="s">
        <v>8</v>
      </c>
      <c r="F21" s="314" t="s">
        <v>112</v>
      </c>
      <c r="G21" s="338">
        <v>0.8</v>
      </c>
      <c r="H21" s="316" t="s">
        <v>4</v>
      </c>
      <c r="I21" s="318">
        <v>0.84</v>
      </c>
      <c r="J21" s="318">
        <f>120/204</f>
        <v>0.58823529411764708</v>
      </c>
      <c r="K21" s="322">
        <v>0.77</v>
      </c>
      <c r="L21" s="325">
        <f>219/239</f>
        <v>0.91631799163179917</v>
      </c>
      <c r="M21" s="322">
        <v>0.94699999999999995</v>
      </c>
      <c r="N21" s="322"/>
      <c r="O21" s="285"/>
      <c r="P21" s="284" t="str">
        <f>IF(H21="p",(IF(ISNUMBER(N21),IF(ISNUMBER(G21),(N21-G21)/ABS(G21),"NA"),"NA")),IF(H21="q",(IF(ISNUMBER(N21),IF(ISNUMBER(G21),(G21-N21)/ABS(N21),"NA"),"NA")),"NA"))</f>
        <v>NA</v>
      </c>
      <c r="Q21" s="287" t="str">
        <f>IF(H21="p",(IF(ISNUMBER(N21),IF(ISNUMBER(M21),(N21-M21)/ABS(M21),"NA"),"NA")),IF(H21="q",(IF(ISNUMBER(N21),IF(ISNUMBER(M21),(M21-N21)/ABS(N21),"NA"),"NA")),"NA"))</f>
        <v>NA</v>
      </c>
      <c r="R21" s="289">
        <f>IF(OR(H21="p",H21="q"),COUNTIF(C21:D21,"Y"),0)</f>
        <v>1</v>
      </c>
      <c r="S21" s="283"/>
    </row>
    <row r="22" spans="1:19" s="281" customFormat="1" ht="18" customHeight="1" x14ac:dyDescent="0.2">
      <c r="A22" s="283"/>
      <c r="B22" s="286"/>
      <c r="C22" s="319"/>
      <c r="D22" s="307" t="s">
        <v>109</v>
      </c>
      <c r="E22" s="307"/>
      <c r="F22" s="307"/>
      <c r="G22" s="308"/>
      <c r="H22" s="308"/>
      <c r="I22" s="310"/>
      <c r="J22" s="310"/>
      <c r="K22" s="310"/>
      <c r="L22" s="310"/>
      <c r="M22" s="310"/>
      <c r="N22" s="310"/>
      <c r="O22" s="228"/>
      <c r="P22" s="229"/>
      <c r="Q22" s="229"/>
      <c r="R22" s="240"/>
    </row>
    <row r="23" spans="1:19" s="281" customFormat="1" ht="30" customHeight="1" x14ac:dyDescent="0.2">
      <c r="A23" s="283"/>
      <c r="B23" s="286">
        <v>9</v>
      </c>
      <c r="C23" s="311" t="s">
        <v>23</v>
      </c>
      <c r="D23" s="312" t="s">
        <v>24</v>
      </c>
      <c r="E23" s="313" t="s">
        <v>8</v>
      </c>
      <c r="F23" s="314" t="s">
        <v>108</v>
      </c>
      <c r="G23" s="338">
        <v>0.85</v>
      </c>
      <c r="H23" s="316" t="s">
        <v>4</v>
      </c>
      <c r="I23" s="324" t="s">
        <v>102</v>
      </c>
      <c r="J23" s="322">
        <v>0.82</v>
      </c>
      <c r="K23" s="322">
        <v>0.87</v>
      </c>
      <c r="L23" s="322">
        <v>0.89</v>
      </c>
      <c r="M23" s="322">
        <v>0.87</v>
      </c>
      <c r="N23" s="322"/>
      <c r="O23" s="285"/>
      <c r="P23" s="284" t="str">
        <f>IF(H23="p",(IF(ISNUMBER(N23),IF(ISNUMBER(G23),(N23-G23)/ABS(G23),"NA"),"NA")),IF(H23="q",(IF(ISNUMBER(N23),IF(ISNUMBER(G23),(G23-N23)/ABS(N23),"NA"),"NA")),"NA"))</f>
        <v>NA</v>
      </c>
      <c r="Q23" s="287" t="str">
        <f>IF(H23="p",(IF(ISNUMBER(N23),IF(ISNUMBER(M23),(N23-M23)/ABS(M23),"NA"),"NA")),IF(H23="q",(IF(ISNUMBER(N23),IF(ISNUMBER(M23),(M23-N23)/ABS(N23),"NA"),"NA")),"NA"))</f>
        <v>NA</v>
      </c>
      <c r="R23" s="289">
        <f>IF(OR(H23="p",H23="q"),COUNTIF(C23:D23,"Y"),0)</f>
        <v>1</v>
      </c>
      <c r="S23" s="283"/>
    </row>
    <row r="24" spans="1:19" s="281" customFormat="1" ht="18" customHeight="1" x14ac:dyDescent="0.2">
      <c r="A24" s="283"/>
      <c r="B24" s="286"/>
      <c r="C24" s="319"/>
      <c r="D24" s="307" t="s">
        <v>113</v>
      </c>
      <c r="E24" s="307"/>
      <c r="F24" s="307"/>
      <c r="G24" s="308"/>
      <c r="H24" s="308"/>
      <c r="I24" s="310"/>
      <c r="J24" s="310"/>
      <c r="K24" s="310"/>
      <c r="L24" s="310"/>
      <c r="M24" s="310"/>
      <c r="N24" s="310"/>
      <c r="O24" s="228"/>
      <c r="P24" s="229"/>
      <c r="Q24" s="229"/>
      <c r="R24" s="240"/>
    </row>
    <row r="25" spans="1:19" s="281" customFormat="1" ht="30" customHeight="1" x14ac:dyDescent="0.2">
      <c r="A25" s="283"/>
      <c r="B25" s="286">
        <v>10</v>
      </c>
      <c r="C25" s="311" t="s">
        <v>23</v>
      </c>
      <c r="D25" s="312" t="s">
        <v>23</v>
      </c>
      <c r="E25" s="313" t="s">
        <v>8</v>
      </c>
      <c r="F25" s="314" t="s">
        <v>115</v>
      </c>
      <c r="G25" s="338">
        <v>0.84</v>
      </c>
      <c r="H25" s="316" t="s">
        <v>4</v>
      </c>
      <c r="I25" s="322">
        <v>0.83</v>
      </c>
      <c r="J25" s="386">
        <v>0.81869999999999998</v>
      </c>
      <c r="K25" s="322">
        <v>0.71</v>
      </c>
      <c r="L25" s="322">
        <v>0.7</v>
      </c>
      <c r="M25" s="322" t="s">
        <v>102</v>
      </c>
      <c r="N25" s="322"/>
      <c r="O25" s="285"/>
      <c r="P25" s="284" t="str">
        <f>IF(H25="p",(IF(ISNUMBER(N25),IF(ISNUMBER(G25),(N25-G25)/ABS(G25),"NA"),"NA")),IF(H25="q",(IF(ISNUMBER(N25),IF(ISNUMBER(G25),(G25-N25)/ABS(N25),"NA"),"NA")),"NA"))</f>
        <v>NA</v>
      </c>
      <c r="Q25" s="287" t="str">
        <f>IF(H25="p",(IF(ISNUMBER(N25),IF(ISNUMBER(M25),(N25-M25)/ABS(M25),"NA"),"NA")),IF(H25="q",(IF(ISNUMBER(N25),IF(ISNUMBER(M25),(M25-N25)/ABS(N25),"NA"),"NA")),"NA"))</f>
        <v>NA</v>
      </c>
      <c r="R25" s="289">
        <f>IF(OR(H25="p",H25="q"),COUNTIF(C25:D25,"Y"),0)</f>
        <v>2</v>
      </c>
      <c r="S25" s="283"/>
    </row>
    <row r="26" spans="1:19" s="281" customFormat="1" ht="18" customHeight="1" x14ac:dyDescent="0.2">
      <c r="A26" s="283"/>
      <c r="B26" s="286"/>
      <c r="C26" s="319"/>
      <c r="D26" s="307" t="s">
        <v>121</v>
      </c>
      <c r="E26" s="307"/>
      <c r="F26" s="307"/>
      <c r="G26" s="308"/>
      <c r="H26" s="308"/>
      <c r="I26" s="310"/>
      <c r="J26" s="310"/>
      <c r="K26" s="310"/>
      <c r="L26" s="310"/>
      <c r="M26" s="310"/>
      <c r="N26" s="310"/>
      <c r="O26" s="228"/>
      <c r="P26" s="229"/>
      <c r="Q26" s="229"/>
      <c r="R26" s="240"/>
    </row>
    <row r="27" spans="1:19" s="281" customFormat="1" ht="30" customHeight="1" x14ac:dyDescent="0.2">
      <c r="A27" s="283"/>
      <c r="B27" s="286">
        <v>11</v>
      </c>
      <c r="C27" s="311" t="s">
        <v>23</v>
      </c>
      <c r="D27" s="312" t="s">
        <v>24</v>
      </c>
      <c r="E27" s="313" t="s">
        <v>8</v>
      </c>
      <c r="F27" s="314" t="s">
        <v>114</v>
      </c>
      <c r="G27" s="338">
        <v>0.8</v>
      </c>
      <c r="H27" s="316" t="s">
        <v>4</v>
      </c>
      <c r="I27" s="318">
        <v>0.79</v>
      </c>
      <c r="J27" s="318">
        <v>0.81</v>
      </c>
      <c r="K27" s="322">
        <v>0.78</v>
      </c>
      <c r="L27" s="322">
        <v>0.67</v>
      </c>
      <c r="M27" s="322" t="s">
        <v>102</v>
      </c>
      <c r="N27" s="322"/>
      <c r="O27" s="285"/>
      <c r="P27" s="284" t="str">
        <f>IF(H27="p",(IF(ISNUMBER(N27),IF(ISNUMBER(G27),(N27-G27)/ABS(G27),"NA"),"NA")),IF(H27="q",(IF(ISNUMBER(N27),IF(ISNUMBER(G27),(G27-N27)/ABS(N27),"NA"),"NA")),"NA"))</f>
        <v>NA</v>
      </c>
      <c r="Q27" s="287" t="str">
        <f>IF(H27="p",(IF(ISNUMBER(N27),IF(ISNUMBER(M27),(N27-M27)/ABS(M27),"NA"),"NA")),IF(H27="q",(IF(ISNUMBER(N27),IF(ISNUMBER(M27),(M27-N27)/ABS(N27),"NA"),"NA")),"NA"))</f>
        <v>NA</v>
      </c>
      <c r="R27" s="289">
        <f>IF(OR(H27="p",H27="q"),COUNTIF(C27:D27,"Y"),0)</f>
        <v>1</v>
      </c>
      <c r="S27" s="283"/>
    </row>
    <row r="28" spans="1:19" s="281" customFormat="1" ht="18" hidden="1" customHeight="1" x14ac:dyDescent="0.2">
      <c r="A28" s="283"/>
      <c r="B28" s="233"/>
      <c r="C28" s="319"/>
      <c r="D28" s="307"/>
      <c r="E28" s="307"/>
      <c r="F28" s="307"/>
      <c r="G28" s="308"/>
      <c r="H28" s="308"/>
      <c r="I28" s="310"/>
      <c r="J28" s="310"/>
      <c r="K28" s="310"/>
      <c r="L28" s="310"/>
      <c r="M28" s="310"/>
      <c r="N28" s="310"/>
      <c r="O28" s="228"/>
      <c r="P28" s="229"/>
      <c r="Q28" s="229"/>
      <c r="R28" s="240"/>
    </row>
    <row r="29" spans="1:19" s="281" customFormat="1" ht="36" hidden="1" customHeight="1" x14ac:dyDescent="0.2">
      <c r="A29" s="283"/>
      <c r="B29" s="286"/>
      <c r="C29" s="311"/>
      <c r="D29" s="312"/>
      <c r="E29" s="313"/>
      <c r="F29" s="314"/>
      <c r="G29" s="338"/>
      <c r="H29" s="316"/>
      <c r="I29" s="322"/>
      <c r="J29" s="322"/>
      <c r="K29" s="324"/>
      <c r="L29" s="324"/>
      <c r="M29" s="324"/>
      <c r="N29" s="324"/>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customHeight="1" x14ac:dyDescent="0.2">
      <c r="A30" s="283"/>
      <c r="B30" s="286"/>
      <c r="C30" s="319"/>
      <c r="D30" s="307" t="s">
        <v>256</v>
      </c>
      <c r="E30" s="307"/>
      <c r="F30" s="307"/>
      <c r="G30" s="308"/>
      <c r="H30" s="308"/>
      <c r="I30" s="310"/>
      <c r="J30" s="310"/>
      <c r="K30" s="310"/>
      <c r="L30" s="310"/>
      <c r="M30" s="310"/>
      <c r="N30" s="310"/>
      <c r="O30" s="228"/>
      <c r="P30" s="229"/>
      <c r="Q30" s="229"/>
      <c r="R30" s="240"/>
    </row>
    <row r="31" spans="1:19" s="281" customFormat="1" ht="30" customHeight="1" x14ac:dyDescent="0.2">
      <c r="A31" s="283"/>
      <c r="B31" s="286">
        <v>12</v>
      </c>
      <c r="C31" s="311" t="s">
        <v>23</v>
      </c>
      <c r="D31" s="312" t="s">
        <v>24</v>
      </c>
      <c r="E31" s="313" t="s">
        <v>8</v>
      </c>
      <c r="F31" s="314" t="s">
        <v>260</v>
      </c>
      <c r="G31" s="323" t="s">
        <v>102</v>
      </c>
      <c r="H31" s="316" t="s">
        <v>4</v>
      </c>
      <c r="I31" s="322">
        <v>0.82</v>
      </c>
      <c r="J31" s="322">
        <v>0.8</v>
      </c>
      <c r="K31" s="386">
        <v>0.67</v>
      </c>
      <c r="L31" s="386">
        <v>0.66</v>
      </c>
      <c r="M31" s="322" t="s">
        <v>102</v>
      </c>
      <c r="N31" s="322"/>
      <c r="O31" s="285"/>
      <c r="P31" s="284" t="str">
        <f>IF(H31="p",(IF(ISNUMBER(N31),IF(ISNUMBER(G31),(N31-G31)/ABS(G31),"NA"),"NA")),IF(H31="q",(IF(ISNUMBER(N31),IF(ISNUMBER(G31),(G31-N31)/ABS(N31),"NA"),"NA")),"NA"))</f>
        <v>NA</v>
      </c>
      <c r="Q31" s="287" t="str">
        <f>IF(H31="p",(IF(ISNUMBER(N31),IF(ISNUMBER(M31),(N31-M31)/ABS(M31),"NA"),"NA")),IF(H31="q",(IF(ISNUMBER(N31),IF(ISNUMBER(M31),(M31-N31)/ABS(N31),"NA"),"NA")),"NA"))</f>
        <v>NA</v>
      </c>
      <c r="R31" s="289">
        <f>IF(OR(H31="p",H31="q"),COUNTIF(C31:D31,"Y"),0)</f>
        <v>1</v>
      </c>
      <c r="S31" s="283"/>
    </row>
    <row r="32" spans="1:19" s="281" customFormat="1" ht="18" customHeight="1" x14ac:dyDescent="0.2">
      <c r="A32" s="283"/>
      <c r="B32" s="286"/>
      <c r="C32" s="319"/>
      <c r="D32" s="307" t="s">
        <v>122</v>
      </c>
      <c r="E32" s="307"/>
      <c r="F32" s="307"/>
      <c r="G32" s="308"/>
      <c r="H32" s="308"/>
      <c r="I32" s="310"/>
      <c r="J32" s="310"/>
      <c r="K32" s="310"/>
      <c r="L32" s="310"/>
      <c r="M32" s="310"/>
      <c r="N32" s="310"/>
      <c r="O32" s="228"/>
      <c r="P32" s="229"/>
      <c r="Q32" s="229"/>
      <c r="R32" s="240"/>
    </row>
    <row r="33" spans="1:19" s="281" customFormat="1" ht="30" customHeight="1" x14ac:dyDescent="0.2">
      <c r="A33" s="283"/>
      <c r="B33" s="286">
        <v>13</v>
      </c>
      <c r="C33" s="311" t="s">
        <v>24</v>
      </c>
      <c r="D33" s="312" t="s">
        <v>23</v>
      </c>
      <c r="E33" s="313" t="s">
        <v>8</v>
      </c>
      <c r="F33" s="314" t="s">
        <v>116</v>
      </c>
      <c r="G33" s="323" t="s">
        <v>102</v>
      </c>
      <c r="H33" s="316" t="s">
        <v>4</v>
      </c>
      <c r="I33" s="324" t="s">
        <v>102</v>
      </c>
      <c r="J33" s="324" t="s">
        <v>102</v>
      </c>
      <c r="K33" s="324" t="s">
        <v>102</v>
      </c>
      <c r="L33" s="324" t="s">
        <v>257</v>
      </c>
      <c r="M33" s="386">
        <v>0.11</v>
      </c>
      <c r="N33" s="386"/>
      <c r="O33" s="285"/>
      <c r="P33" s="284" t="str">
        <f>IF(H33="p",(IF(ISNUMBER(N33),IF(ISNUMBER(G33),(N33-G33)/ABS(G33),"NA"),"NA")),IF(H33="q",(IF(ISNUMBER(N33),IF(ISNUMBER(G33),(G33-N33)/ABS(N33),"NA"),"NA")),"NA"))</f>
        <v>NA</v>
      </c>
      <c r="Q33" s="287" t="str">
        <f>IF(H33="p",(IF(ISNUMBER(N33),IF(ISNUMBER(M33),(N33-M33)/ABS(M33),"NA"),"NA")),IF(H33="q",(IF(ISNUMBER(N33),IF(ISNUMBER(M33),(M33-N33)/ABS(N33),"NA"),"NA")),"NA"))</f>
        <v>NA</v>
      </c>
      <c r="R33" s="289">
        <f>IF(OR(H33="p",H33="q"),COUNTIF(C33:D33,"Y"),0)</f>
        <v>1</v>
      </c>
      <c r="S33" s="283"/>
    </row>
    <row r="34" spans="1:19" s="281" customFormat="1" ht="18" customHeight="1" x14ac:dyDescent="0.2">
      <c r="A34" s="283"/>
      <c r="B34" s="286"/>
      <c r="C34" s="319"/>
      <c r="D34" s="307" t="s">
        <v>119</v>
      </c>
      <c r="E34" s="307"/>
      <c r="F34" s="307"/>
      <c r="G34" s="308"/>
      <c r="H34" s="308"/>
      <c r="I34" s="310"/>
      <c r="J34" s="310"/>
      <c r="K34" s="310"/>
      <c r="L34" s="310"/>
      <c r="M34" s="310"/>
      <c r="N34" s="310"/>
      <c r="O34" s="228"/>
      <c r="P34" s="229"/>
      <c r="Q34" s="229"/>
      <c r="R34" s="240"/>
    </row>
    <row r="35" spans="1:19" s="281" customFormat="1" ht="30" customHeight="1" x14ac:dyDescent="0.2">
      <c r="A35" s="283"/>
      <c r="B35" s="286">
        <v>14</v>
      </c>
      <c r="C35" s="311" t="s">
        <v>23</v>
      </c>
      <c r="D35" s="312" t="s">
        <v>24</v>
      </c>
      <c r="E35" s="313" t="s">
        <v>0</v>
      </c>
      <c r="F35" s="314" t="s">
        <v>125</v>
      </c>
      <c r="G35" s="323" t="s">
        <v>102</v>
      </c>
      <c r="H35" s="316" t="s">
        <v>4</v>
      </c>
      <c r="I35" s="324">
        <v>0</v>
      </c>
      <c r="J35" s="324">
        <v>0</v>
      </c>
      <c r="K35" s="324">
        <v>6</v>
      </c>
      <c r="L35" s="391">
        <v>0</v>
      </c>
      <c r="M35" s="324" t="s">
        <v>102</v>
      </c>
      <c r="N35" s="324"/>
      <c r="O35" s="285"/>
      <c r="P35" s="284" t="str">
        <f>IF(H35="p",(IF(ISNUMBER(N35),IF(ISNUMBER(G35),(N35-G35)/ABS(G35),"NA"),"NA")),IF(H35="q",(IF(ISNUMBER(N35),IF(ISNUMBER(G35),(G35-N35)/ABS(N35),"NA"),"NA")),"NA"))</f>
        <v>NA</v>
      </c>
      <c r="Q35" s="287" t="str">
        <f>IF(H35="p",(IF(ISNUMBER(N35),IF(ISNUMBER(M35),(N35-M35)/ABS(M35),"NA"),"NA")),IF(H35="q",(IF(ISNUMBER(N35),IF(ISNUMBER(M35),(M35-N35)/ABS(N35),"NA"),"NA")),"NA"))</f>
        <v>NA</v>
      </c>
      <c r="R35" s="289">
        <f>IF(OR(H35="p",H35="q"),COUNTIF(C35:D35,"Y"),0)</f>
        <v>1</v>
      </c>
      <c r="S35" s="283"/>
    </row>
    <row r="36" spans="1:19" s="281" customFormat="1" ht="18" customHeight="1" x14ac:dyDescent="0.2">
      <c r="A36" s="283"/>
      <c r="B36" s="286"/>
      <c r="C36" s="319"/>
      <c r="D36" s="307" t="s">
        <v>118</v>
      </c>
      <c r="E36" s="307"/>
      <c r="F36" s="307"/>
      <c r="G36" s="308"/>
      <c r="H36" s="308"/>
      <c r="I36" s="310"/>
      <c r="J36" s="310"/>
      <c r="K36" s="310"/>
      <c r="L36" s="310"/>
      <c r="M36" s="310"/>
      <c r="N36" s="310"/>
      <c r="O36" s="228"/>
      <c r="P36" s="229"/>
      <c r="Q36" s="229"/>
      <c r="R36" s="240"/>
    </row>
    <row r="37" spans="1:19" s="281" customFormat="1" ht="30" customHeight="1" x14ac:dyDescent="0.2">
      <c r="A37" s="283"/>
      <c r="B37" s="286">
        <v>15</v>
      </c>
      <c r="C37" s="311" t="s">
        <v>23</v>
      </c>
      <c r="D37" s="312" t="s">
        <v>24</v>
      </c>
      <c r="E37" s="313" t="s">
        <v>0</v>
      </c>
      <c r="F37" s="314" t="s">
        <v>117</v>
      </c>
      <c r="G37" s="392">
        <v>2</v>
      </c>
      <c r="H37" s="316" t="s">
        <v>6</v>
      </c>
      <c r="I37" s="326">
        <v>1.7</v>
      </c>
      <c r="J37" s="326">
        <v>1.6</v>
      </c>
      <c r="K37" s="393">
        <f>238/186</f>
        <v>1.2795698924731183</v>
      </c>
      <c r="L37" s="394">
        <f>144/239</f>
        <v>0.60251046025104604</v>
      </c>
      <c r="M37" s="393">
        <v>1.97</v>
      </c>
      <c r="N37" s="393"/>
      <c r="O37" s="285"/>
      <c r="P37" s="284" t="str">
        <f>IF(H37="p",(IF(ISNUMBER(N37),IF(ISNUMBER(G37),(N37-G37)/ABS(G37),"NA"),"NA")),IF(H37="q",(IF(ISNUMBER(N37),IF(ISNUMBER(G37),(G37-N37)/ABS(N37),"NA"),"NA")),"NA"))</f>
        <v>NA</v>
      </c>
      <c r="Q37" s="287" t="str">
        <f>IF(H37="p",(IF(ISNUMBER(N37),IF(ISNUMBER(M37),(N37-M37)/ABS(M37),"NA"),"NA")),IF(H37="q",(IF(ISNUMBER(N37),IF(ISNUMBER(M37),(M37-N37)/ABS(N37),"NA"),"NA")),"NA"))</f>
        <v>NA</v>
      </c>
      <c r="R37" s="289">
        <f>IF(OR(H37="p",H37="q"),COUNTIF(C37:D37,"Y"),0)</f>
        <v>1</v>
      </c>
      <c r="S37" s="283"/>
    </row>
    <row r="38" spans="1:19" s="281" customFormat="1" ht="18" customHeight="1" x14ac:dyDescent="0.2">
      <c r="A38" s="283"/>
      <c r="B38" s="286"/>
      <c r="C38" s="319"/>
      <c r="D38" s="307" t="s">
        <v>262</v>
      </c>
      <c r="E38" s="307"/>
      <c r="F38" s="307"/>
      <c r="G38" s="308"/>
      <c r="H38" s="308"/>
      <c r="I38" s="310"/>
      <c r="J38" s="310"/>
      <c r="K38" s="310"/>
      <c r="L38" s="310"/>
      <c r="M38" s="310"/>
      <c r="N38" s="310"/>
      <c r="O38" s="228"/>
      <c r="P38" s="229"/>
      <c r="Q38" s="229"/>
      <c r="R38" s="240"/>
    </row>
    <row r="39" spans="1:19" s="281" customFormat="1" ht="30" customHeight="1" x14ac:dyDescent="0.2">
      <c r="A39" s="283"/>
      <c r="B39" s="286">
        <v>16</v>
      </c>
      <c r="C39" s="311" t="s">
        <v>23</v>
      </c>
      <c r="D39" s="312" t="s">
        <v>24</v>
      </c>
      <c r="E39" s="313" t="s">
        <v>0</v>
      </c>
      <c r="F39" s="314" t="s">
        <v>263</v>
      </c>
      <c r="G39" s="323" t="s">
        <v>102</v>
      </c>
      <c r="H39" s="316" t="s">
        <v>6</v>
      </c>
      <c r="I39" s="395"/>
      <c r="J39" s="395"/>
      <c r="K39" s="395">
        <v>9</v>
      </c>
      <c r="L39" s="395">
        <v>13</v>
      </c>
      <c r="M39" s="395">
        <v>15</v>
      </c>
      <c r="N39" s="395"/>
      <c r="O39" s="285"/>
      <c r="P39" s="284" t="str">
        <f>IF(H39="p",(IF(ISNUMBER(N39),IF(ISNUMBER(G39),(N39-G39)/ABS(G39),"NA"),"NA")),IF(H39="q",(IF(ISNUMBER(N39),IF(ISNUMBER(G39),(G39-N39)/ABS(N39),"NA"),"NA")),"NA"))</f>
        <v>NA</v>
      </c>
      <c r="Q39" s="287" t="str">
        <f>IF(H39="p",(IF(ISNUMBER(N39),IF(ISNUMBER(M39),(N39-M39)/ABS(M39),"NA"),"NA")),IF(H39="q",(IF(ISNUMBER(N39),IF(ISNUMBER(M39),(M39-N39)/ABS(N39),"NA"),"NA")),"NA"))</f>
        <v>NA</v>
      </c>
      <c r="R39" s="289">
        <f>IF(OR(H39="p",H39="q"),COUNTIF(C39:D39,"Y"),0)</f>
        <v>1</v>
      </c>
      <c r="S39" s="283"/>
    </row>
    <row r="40" spans="1:19" s="281" customFormat="1" ht="18"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38"/>
      <c r="H41" s="316"/>
      <c r="I41" s="318"/>
      <c r="J41" s="318"/>
      <c r="K41" s="318"/>
      <c r="L41" s="318"/>
      <c r="M41" s="318"/>
      <c r="N41" s="318"/>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95"/>
      <c r="J43" s="395"/>
      <c r="K43" s="395"/>
      <c r="L43" s="395"/>
      <c r="M43" s="395"/>
      <c r="N43" s="395"/>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4"/>
      <c r="J45" s="324"/>
      <c r="K45" s="324"/>
      <c r="L45" s="324"/>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4"/>
      <c r="J47" s="324"/>
      <c r="K47" s="324"/>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4"/>
      <c r="J51" s="324"/>
      <c r="K51" s="324"/>
      <c r="L51" s="324"/>
      <c r="M51" s="324"/>
      <c r="N51" s="324"/>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4"/>
      <c r="J53" s="324"/>
      <c r="K53" s="324"/>
      <c r="L53" s="324"/>
      <c r="M53" s="324"/>
      <c r="N53" s="324"/>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E497" sqref="N25 N27 N31 N33 N35 N37 N39" name="Περιοχή2" securityDescriptor="O:WDG:WDD:(A;;CC;;;S-1-5-21-1060284298-1004336348-1801674531-4844)"/>
    <protectedRange password="E497" sqref="E24 C7 D7 D9 C9 C11 D11 D13 C13 C15 D15 D17 C17 C19 D19 D21 C21 C23 D23 D25 C25 C27 D27 D31 C31 C33 D33 D35 C35 C37 D37 D39 C39 N7 N9 N11 N13 N15 N17 N19 N21 N23 N25" name="Περιοχή1" securityDescriptor="O:WDG:WDD:(A;;CC;;;S-1-5-21-1060284298-1004336348-1801674531-4844)"/>
  </protectedRanges>
  <mergeCells count="2">
    <mergeCell ref="C1:H1"/>
    <mergeCell ref="B5:C5"/>
  </mergeCells>
  <conditionalFormatting sqref="P7:Q7 P45:Q51 P53:Q59 P61:Q65 P9:Q9 P11:Q11 P13:Q13 P15:Q15 P17:Q19 P21:Q21 P23:Q23 P25:Q25 P27:Q35 P37:Q43">
    <cfRule type="cellIs" dxfId="45095" priority="5315" stopIfTrue="1" operator="lessThan">
      <formula>0</formula>
    </cfRule>
    <cfRule type="cellIs" dxfId="45094" priority="5316" stopIfTrue="1" operator="greaterThan">
      <formula>0</formula>
    </cfRule>
  </conditionalFormatting>
  <conditionalFormatting sqref="I49:N49 I55:N55 I57:N57 I59:N59 I61:N61 I63:N63 I65:N65 I51:N51 I53:N53 I45:N45 I47:N47 I9:K9 I27:K27 I17:K17 I19:K19 I35:K35 K29 I7:K7 I33:K33">
    <cfRule type="cellIs" dxfId="45093" priority="5312" operator="equal">
      <formula>"?"</formula>
    </cfRule>
  </conditionalFormatting>
  <conditionalFormatting sqref="I9:K9 I27:K27 I17:K17 I19:K19 K29 I7:K7 I33:K33">
    <cfRule type="cellIs" dxfId="45092" priority="5309" operator="equal">
      <formula>"?"</formula>
    </cfRule>
  </conditionalFormatting>
  <conditionalFormatting sqref="I35:K35">
    <cfRule type="cellIs" dxfId="45091" priority="5307" operator="equal">
      <formula>"?"</formula>
    </cfRule>
  </conditionalFormatting>
  <conditionalFormatting sqref="C6:C27 C44:C66 C32:C35">
    <cfRule type="cellIs" dxfId="45090" priority="5299" operator="equal">
      <formula>"N"</formula>
    </cfRule>
    <cfRule type="cellIs" dxfId="45089" priority="5300" operator="equal">
      <formula>"Y"</formula>
    </cfRule>
  </conditionalFormatting>
  <conditionalFormatting sqref="I45:L45">
    <cfRule type="cellIs" dxfId="45088" priority="5297" operator="equal">
      <formula>"?"</formula>
    </cfRule>
  </conditionalFormatting>
  <conditionalFormatting sqref="I51:N51">
    <cfRule type="cellIs" dxfId="45087" priority="5293" operator="equal">
      <formula>"?"</formula>
    </cfRule>
  </conditionalFormatting>
  <conditionalFormatting sqref="I53:N53">
    <cfRule type="cellIs" dxfId="45086" priority="5290" operator="equal">
      <formula>"?"</formula>
    </cfRule>
  </conditionalFormatting>
  <conditionalFormatting sqref="I19:K19">
    <cfRule type="cellIs" dxfId="45085" priority="5288" operator="equal">
      <formula>"?"</formula>
    </cfRule>
  </conditionalFormatting>
  <conditionalFormatting sqref="I35:K35">
    <cfRule type="cellIs" dxfId="45084" priority="5280" operator="equal">
      <formula>"?"</formula>
    </cfRule>
  </conditionalFormatting>
  <conditionalFormatting sqref="K35">
    <cfRule type="cellIs" dxfId="45083" priority="5278" operator="equal">
      <formula>"?"</formula>
    </cfRule>
  </conditionalFormatting>
  <conditionalFormatting sqref="H65 H63 H61 H59 H57 H55 H53 H51 H49 H17 H9 H7 H45 H47 H19">
    <cfRule type="cellIs" dxfId="45082" priority="5273" operator="equal">
      <formula>"q"</formula>
    </cfRule>
  </conditionalFormatting>
  <conditionalFormatting sqref="P7:Q7">
    <cfRule type="cellIs" dxfId="45081" priority="5271" stopIfTrue="1" operator="lessThan">
      <formula>0</formula>
    </cfRule>
    <cfRule type="cellIs" dxfId="45080" priority="5272" stopIfTrue="1" operator="greaterThan">
      <formula>0</formula>
    </cfRule>
  </conditionalFormatting>
  <conditionalFormatting sqref="P7:Q7">
    <cfRule type="cellIs" dxfId="45079" priority="5268" stopIfTrue="1" operator="lessThan">
      <formula>0</formula>
    </cfRule>
    <cfRule type="cellIs" dxfId="45078" priority="5269" stopIfTrue="1" operator="greaterThan">
      <formula>0</formula>
    </cfRule>
  </conditionalFormatting>
  <conditionalFormatting sqref="P7:Q7">
    <cfRule type="cellIs" dxfId="45077" priority="5265" stopIfTrue="1" operator="lessThan">
      <formula>0</formula>
    </cfRule>
    <cfRule type="cellIs" dxfId="45076" priority="5266" stopIfTrue="1" operator="greaterThan">
      <formula>0</formula>
    </cfRule>
  </conditionalFormatting>
  <conditionalFormatting sqref="P7:Q7">
    <cfRule type="cellIs" dxfId="45075" priority="5262" stopIfTrue="1" operator="lessThan">
      <formula>0</formula>
    </cfRule>
    <cfRule type="cellIs" dxfId="45074" priority="5263" stopIfTrue="1" operator="greaterThan">
      <formula>0</formula>
    </cfRule>
  </conditionalFormatting>
  <conditionalFormatting sqref="P7:Q7">
    <cfRule type="cellIs" dxfId="45073" priority="5259" stopIfTrue="1" operator="lessThan">
      <formula>0</formula>
    </cfRule>
    <cfRule type="cellIs" dxfId="45072" priority="5260" stopIfTrue="1" operator="greaterThan">
      <formula>0</formula>
    </cfRule>
  </conditionalFormatting>
  <conditionalFormatting sqref="P7:Q7">
    <cfRule type="cellIs" dxfId="45071" priority="5256" stopIfTrue="1" operator="lessThan">
      <formula>0</formula>
    </cfRule>
    <cfRule type="cellIs" dxfId="45070" priority="5257" stopIfTrue="1" operator="greaterThan">
      <formula>0</formula>
    </cfRule>
  </conditionalFormatting>
  <conditionalFormatting sqref="P7:Q7">
    <cfRule type="cellIs" dxfId="45069" priority="5253" stopIfTrue="1" operator="lessThan">
      <formula>0</formula>
    </cfRule>
    <cfRule type="cellIs" dxfId="45068" priority="5254" stopIfTrue="1" operator="greaterThan">
      <formula>0</formula>
    </cfRule>
  </conditionalFormatting>
  <conditionalFormatting sqref="P7:Q7">
    <cfRule type="cellIs" dxfId="45067" priority="5250" stopIfTrue="1" operator="lessThan">
      <formula>0</formula>
    </cfRule>
    <cfRule type="cellIs" dxfId="45066" priority="5251" stopIfTrue="1" operator="greaterThan">
      <formula>0</formula>
    </cfRule>
  </conditionalFormatting>
  <conditionalFormatting sqref="P7:Q7">
    <cfRule type="cellIs" dxfId="45065" priority="5247" stopIfTrue="1" operator="lessThan">
      <formula>0</formula>
    </cfRule>
    <cfRule type="cellIs" dxfId="45064" priority="5248" stopIfTrue="1" operator="greaterThan">
      <formula>0</formula>
    </cfRule>
  </conditionalFormatting>
  <conditionalFormatting sqref="P7:Q7">
    <cfRule type="cellIs" dxfId="45063" priority="5244" stopIfTrue="1" operator="lessThan">
      <formula>0</formula>
    </cfRule>
    <cfRule type="cellIs" dxfId="45062" priority="5245" stopIfTrue="1" operator="greaterThan">
      <formula>0</formula>
    </cfRule>
  </conditionalFormatting>
  <conditionalFormatting sqref="P7:Q7">
    <cfRule type="cellIs" dxfId="45061" priority="5241" stopIfTrue="1" operator="lessThan">
      <formula>0</formula>
    </cfRule>
    <cfRule type="cellIs" dxfId="45060" priority="5242" stopIfTrue="1" operator="greaterThan">
      <formula>0</formula>
    </cfRule>
  </conditionalFormatting>
  <conditionalFormatting sqref="P7:Q7">
    <cfRule type="cellIs" dxfId="45059" priority="5238" stopIfTrue="1" operator="lessThan">
      <formula>0</formula>
    </cfRule>
    <cfRule type="cellIs" dxfId="45058" priority="5239" stopIfTrue="1" operator="greaterThan">
      <formula>0</formula>
    </cfRule>
  </conditionalFormatting>
  <conditionalFormatting sqref="P7:Q7">
    <cfRule type="cellIs" dxfId="45057" priority="5235" stopIfTrue="1" operator="lessThan">
      <formula>0</formula>
    </cfRule>
    <cfRule type="cellIs" dxfId="45056" priority="5236" stopIfTrue="1" operator="greaterThan">
      <formula>0</formula>
    </cfRule>
  </conditionalFormatting>
  <conditionalFormatting sqref="P7:Q7">
    <cfRule type="cellIs" dxfId="45055" priority="5232" stopIfTrue="1" operator="lessThan">
      <formula>0</formula>
    </cfRule>
    <cfRule type="cellIs" dxfId="45054" priority="5233" stopIfTrue="1" operator="greaterThan">
      <formula>0</formula>
    </cfRule>
  </conditionalFormatting>
  <conditionalFormatting sqref="P7:Q7">
    <cfRule type="cellIs" dxfId="45053" priority="5229" stopIfTrue="1" operator="lessThan">
      <formula>0</formula>
    </cfRule>
    <cfRule type="cellIs" dxfId="45052" priority="5230" stopIfTrue="1" operator="greaterThan">
      <formula>0</formula>
    </cfRule>
  </conditionalFormatting>
  <conditionalFormatting sqref="P7:Q7">
    <cfRule type="cellIs" dxfId="45051" priority="5226" stopIfTrue="1" operator="lessThan">
      <formula>0</formula>
    </cfRule>
    <cfRule type="cellIs" dxfId="45050" priority="5227" stopIfTrue="1" operator="greaterThan">
      <formula>0</formula>
    </cfRule>
  </conditionalFormatting>
  <conditionalFormatting sqref="P7:Q7">
    <cfRule type="cellIs" dxfId="45049" priority="5223" stopIfTrue="1" operator="lessThan">
      <formula>0</formula>
    </cfRule>
    <cfRule type="cellIs" dxfId="45048" priority="5224" stopIfTrue="1" operator="greaterThan">
      <formula>0</formula>
    </cfRule>
  </conditionalFormatting>
  <conditionalFormatting sqref="P7:Q7">
    <cfRule type="cellIs" dxfId="45047" priority="5220" stopIfTrue="1" operator="lessThan">
      <formula>0</formula>
    </cfRule>
    <cfRule type="cellIs" dxfId="45046" priority="5221" stopIfTrue="1" operator="greaterThan">
      <formula>0</formula>
    </cfRule>
  </conditionalFormatting>
  <conditionalFormatting sqref="P7:Q7">
    <cfRule type="cellIs" dxfId="45045" priority="5217" stopIfTrue="1" operator="lessThan">
      <formula>0</formula>
    </cfRule>
    <cfRule type="cellIs" dxfId="45044" priority="5218" stopIfTrue="1" operator="greaterThan">
      <formula>0</formula>
    </cfRule>
  </conditionalFormatting>
  <conditionalFormatting sqref="P7:Q7">
    <cfRule type="cellIs" dxfId="45043" priority="5214" stopIfTrue="1" operator="lessThan">
      <formula>0</formula>
    </cfRule>
    <cfRule type="cellIs" dxfId="45042" priority="5215" stopIfTrue="1" operator="greaterThan">
      <formula>0</formula>
    </cfRule>
  </conditionalFormatting>
  <conditionalFormatting sqref="P9:Q9">
    <cfRule type="cellIs" dxfId="45041" priority="5211" stopIfTrue="1" operator="lessThan">
      <formula>0</formula>
    </cfRule>
    <cfRule type="cellIs" dxfId="45040" priority="5212" stopIfTrue="1" operator="greaterThan">
      <formula>0</formula>
    </cfRule>
  </conditionalFormatting>
  <conditionalFormatting sqref="P9:Q9">
    <cfRule type="cellIs" dxfId="45039" priority="5208" stopIfTrue="1" operator="lessThan">
      <formula>0</formula>
    </cfRule>
    <cfRule type="cellIs" dxfId="45038" priority="5209" stopIfTrue="1" operator="greaterThan">
      <formula>0</formula>
    </cfRule>
  </conditionalFormatting>
  <conditionalFormatting sqref="P9:Q9">
    <cfRule type="cellIs" dxfId="45037" priority="5205" stopIfTrue="1" operator="lessThan">
      <formula>0</formula>
    </cfRule>
    <cfRule type="cellIs" dxfId="45036" priority="5206" stopIfTrue="1" operator="greaterThan">
      <formula>0</formula>
    </cfRule>
  </conditionalFormatting>
  <conditionalFormatting sqref="P9:Q9">
    <cfRule type="cellIs" dxfId="45035" priority="5202" stopIfTrue="1" operator="lessThan">
      <formula>0</formula>
    </cfRule>
    <cfRule type="cellIs" dxfId="45034" priority="5203" stopIfTrue="1" operator="greaterThan">
      <formula>0</formula>
    </cfRule>
  </conditionalFormatting>
  <conditionalFormatting sqref="P9:Q9">
    <cfRule type="cellIs" dxfId="45033" priority="5199" stopIfTrue="1" operator="lessThan">
      <formula>0</formula>
    </cfRule>
    <cfRule type="cellIs" dxfId="45032" priority="5200" stopIfTrue="1" operator="greaterThan">
      <formula>0</formula>
    </cfRule>
  </conditionalFormatting>
  <conditionalFormatting sqref="P9:Q9">
    <cfRule type="cellIs" dxfId="45031" priority="5196" stopIfTrue="1" operator="lessThan">
      <formula>0</formula>
    </cfRule>
    <cfRule type="cellIs" dxfId="45030" priority="5197" stopIfTrue="1" operator="greaterThan">
      <formula>0</formula>
    </cfRule>
  </conditionalFormatting>
  <conditionalFormatting sqref="P9:Q9">
    <cfRule type="cellIs" dxfId="45029" priority="5193" stopIfTrue="1" operator="lessThan">
      <formula>0</formula>
    </cfRule>
    <cfRule type="cellIs" dxfId="45028" priority="5194" stopIfTrue="1" operator="greaterThan">
      <formula>0</formula>
    </cfRule>
  </conditionalFormatting>
  <conditionalFormatting sqref="P9:Q9">
    <cfRule type="cellIs" dxfId="45027" priority="5190" stopIfTrue="1" operator="lessThan">
      <formula>0</formula>
    </cfRule>
    <cfRule type="cellIs" dxfId="45026" priority="5191" stopIfTrue="1" operator="greaterThan">
      <formula>0</formula>
    </cfRule>
  </conditionalFormatting>
  <conditionalFormatting sqref="P9:Q9">
    <cfRule type="cellIs" dxfId="45025" priority="5187" stopIfTrue="1" operator="lessThan">
      <formula>0</formula>
    </cfRule>
    <cfRule type="cellIs" dxfId="45024" priority="5188" stopIfTrue="1" operator="greaterThan">
      <formula>0</formula>
    </cfRule>
  </conditionalFormatting>
  <conditionalFormatting sqref="P9:Q9">
    <cfRule type="cellIs" dxfId="45023" priority="5184" stopIfTrue="1" operator="lessThan">
      <formula>0</formula>
    </cfRule>
    <cfRule type="cellIs" dxfId="45022" priority="5185" stopIfTrue="1" operator="greaterThan">
      <formula>0</formula>
    </cfRule>
  </conditionalFormatting>
  <conditionalFormatting sqref="P9:Q9">
    <cfRule type="cellIs" dxfId="45021" priority="5181" stopIfTrue="1" operator="lessThan">
      <formula>0</formula>
    </cfRule>
    <cfRule type="cellIs" dxfId="45020" priority="5182" stopIfTrue="1" operator="greaterThan">
      <formula>0</formula>
    </cfRule>
  </conditionalFormatting>
  <conditionalFormatting sqref="P9:Q9">
    <cfRule type="cellIs" dxfId="45019" priority="5178" stopIfTrue="1" operator="lessThan">
      <formula>0</formula>
    </cfRule>
    <cfRule type="cellIs" dxfId="45018" priority="5179" stopIfTrue="1" operator="greaterThan">
      <formula>0</formula>
    </cfRule>
  </conditionalFormatting>
  <conditionalFormatting sqref="P9:Q9">
    <cfRule type="cellIs" dxfId="45017" priority="5175" stopIfTrue="1" operator="lessThan">
      <formula>0</formula>
    </cfRule>
    <cfRule type="cellIs" dxfId="45016" priority="5176" stopIfTrue="1" operator="greaterThan">
      <formula>0</formula>
    </cfRule>
  </conditionalFormatting>
  <conditionalFormatting sqref="P9:Q9">
    <cfRule type="cellIs" dxfId="45015" priority="5172" stopIfTrue="1" operator="lessThan">
      <formula>0</formula>
    </cfRule>
    <cfRule type="cellIs" dxfId="45014" priority="5173" stopIfTrue="1" operator="greaterThan">
      <formula>0</formula>
    </cfRule>
  </conditionalFormatting>
  <conditionalFormatting sqref="P9:Q9">
    <cfRule type="cellIs" dxfId="45013" priority="5169" stopIfTrue="1" operator="lessThan">
      <formula>0</formula>
    </cfRule>
    <cfRule type="cellIs" dxfId="45012" priority="5170" stopIfTrue="1" operator="greaterThan">
      <formula>0</formula>
    </cfRule>
  </conditionalFormatting>
  <conditionalFormatting sqref="P9:Q9">
    <cfRule type="cellIs" dxfId="45011" priority="5166" stopIfTrue="1" operator="lessThan">
      <formula>0</formula>
    </cfRule>
    <cfRule type="cellIs" dxfId="45010" priority="5167" stopIfTrue="1" operator="greaterThan">
      <formula>0</formula>
    </cfRule>
  </conditionalFormatting>
  <conditionalFormatting sqref="P9:Q9">
    <cfRule type="cellIs" dxfId="45009" priority="5163" stopIfTrue="1" operator="lessThan">
      <formula>0</formula>
    </cfRule>
    <cfRule type="cellIs" dxfId="45008" priority="5164" stopIfTrue="1" operator="greaterThan">
      <formula>0</formula>
    </cfRule>
  </conditionalFormatting>
  <conditionalFormatting sqref="P9:Q9">
    <cfRule type="cellIs" dxfId="45007" priority="5160" stopIfTrue="1" operator="lessThan">
      <formula>0</formula>
    </cfRule>
    <cfRule type="cellIs" dxfId="45006" priority="5161" stopIfTrue="1" operator="greaterThan">
      <formula>0</formula>
    </cfRule>
  </conditionalFormatting>
  <conditionalFormatting sqref="P9:Q9">
    <cfRule type="cellIs" dxfId="45005" priority="5157" stopIfTrue="1" operator="lessThan">
      <formula>0</formula>
    </cfRule>
    <cfRule type="cellIs" dxfId="45004" priority="5158" stopIfTrue="1" operator="greaterThan">
      <formula>0</formula>
    </cfRule>
  </conditionalFormatting>
  <conditionalFormatting sqref="P9:Q9">
    <cfRule type="cellIs" dxfId="45003" priority="5154" stopIfTrue="1" operator="lessThan">
      <formula>0</formula>
    </cfRule>
    <cfRule type="cellIs" dxfId="45002" priority="5155" stopIfTrue="1" operator="greaterThan">
      <formula>0</formula>
    </cfRule>
  </conditionalFormatting>
  <conditionalFormatting sqref="P11:Q11">
    <cfRule type="cellIs" dxfId="45001" priority="5151" stopIfTrue="1" operator="lessThan">
      <formula>0</formula>
    </cfRule>
    <cfRule type="cellIs" dxfId="45000" priority="5152" stopIfTrue="1" operator="greaterThan">
      <formula>0</formula>
    </cfRule>
  </conditionalFormatting>
  <conditionalFormatting sqref="P11:Q11">
    <cfRule type="cellIs" dxfId="44999" priority="5148" stopIfTrue="1" operator="lessThan">
      <formula>0</formula>
    </cfRule>
    <cfRule type="cellIs" dxfId="44998" priority="5149" stopIfTrue="1" operator="greaterThan">
      <formula>0</formula>
    </cfRule>
  </conditionalFormatting>
  <conditionalFormatting sqref="P11:Q11">
    <cfRule type="cellIs" dxfId="44997" priority="5145" stopIfTrue="1" operator="lessThan">
      <formula>0</formula>
    </cfRule>
    <cfRule type="cellIs" dxfId="44996" priority="5146" stopIfTrue="1" operator="greaterThan">
      <formula>0</formula>
    </cfRule>
  </conditionalFormatting>
  <conditionalFormatting sqref="P11:Q11">
    <cfRule type="cellIs" dxfId="44995" priority="5142" stopIfTrue="1" operator="lessThan">
      <formula>0</formula>
    </cfRule>
    <cfRule type="cellIs" dxfId="44994" priority="5143" stopIfTrue="1" operator="greaterThan">
      <formula>0</formula>
    </cfRule>
  </conditionalFormatting>
  <conditionalFormatting sqref="P11:Q11">
    <cfRule type="cellIs" dxfId="44993" priority="5139" stopIfTrue="1" operator="lessThan">
      <formula>0</formula>
    </cfRule>
    <cfRule type="cellIs" dxfId="44992" priority="5140" stopIfTrue="1" operator="greaterThan">
      <formula>0</formula>
    </cfRule>
  </conditionalFormatting>
  <conditionalFormatting sqref="P11:Q11">
    <cfRule type="cellIs" dxfId="44991" priority="5136" stopIfTrue="1" operator="lessThan">
      <formula>0</formula>
    </cfRule>
    <cfRule type="cellIs" dxfId="44990" priority="5137" stopIfTrue="1" operator="greaterThan">
      <formula>0</formula>
    </cfRule>
  </conditionalFormatting>
  <conditionalFormatting sqref="P11:Q11">
    <cfRule type="cellIs" dxfId="44989" priority="5133" stopIfTrue="1" operator="lessThan">
      <formula>0</formula>
    </cfRule>
    <cfRule type="cellIs" dxfId="44988" priority="5134" stopIfTrue="1" operator="greaterThan">
      <formula>0</formula>
    </cfRule>
  </conditionalFormatting>
  <conditionalFormatting sqref="P11:Q11">
    <cfRule type="cellIs" dxfId="44987" priority="5130" stopIfTrue="1" operator="lessThan">
      <formula>0</formula>
    </cfRule>
    <cfRule type="cellIs" dxfId="44986" priority="5131" stopIfTrue="1" operator="greaterThan">
      <formula>0</formula>
    </cfRule>
  </conditionalFormatting>
  <conditionalFormatting sqref="P11:Q11">
    <cfRule type="cellIs" dxfId="44985" priority="5127" stopIfTrue="1" operator="lessThan">
      <formula>0</formula>
    </cfRule>
    <cfRule type="cellIs" dxfId="44984" priority="5128" stopIfTrue="1" operator="greaterThan">
      <formula>0</formula>
    </cfRule>
  </conditionalFormatting>
  <conditionalFormatting sqref="P11:Q11">
    <cfRule type="cellIs" dxfId="44983" priority="5124" stopIfTrue="1" operator="lessThan">
      <formula>0</formula>
    </cfRule>
    <cfRule type="cellIs" dxfId="44982" priority="5125" stopIfTrue="1" operator="greaterThan">
      <formula>0</formula>
    </cfRule>
  </conditionalFormatting>
  <conditionalFormatting sqref="P11:Q11">
    <cfRule type="cellIs" dxfId="44981" priority="5121" stopIfTrue="1" operator="lessThan">
      <formula>0</formula>
    </cfRule>
    <cfRule type="cellIs" dxfId="44980" priority="5122" stopIfTrue="1" operator="greaterThan">
      <formula>0</formula>
    </cfRule>
  </conditionalFormatting>
  <conditionalFormatting sqref="P11:Q11">
    <cfRule type="cellIs" dxfId="44979" priority="5118" stopIfTrue="1" operator="lessThan">
      <formula>0</formula>
    </cfRule>
    <cfRule type="cellIs" dxfId="44978" priority="5119" stopIfTrue="1" operator="greaterThan">
      <formula>0</formula>
    </cfRule>
  </conditionalFormatting>
  <conditionalFormatting sqref="P11:Q11">
    <cfRule type="cellIs" dxfId="44977" priority="5115" stopIfTrue="1" operator="lessThan">
      <formula>0</formula>
    </cfRule>
    <cfRule type="cellIs" dxfId="44976" priority="5116" stopIfTrue="1" operator="greaterThan">
      <formula>0</formula>
    </cfRule>
  </conditionalFormatting>
  <conditionalFormatting sqref="P11:Q11">
    <cfRule type="cellIs" dxfId="44975" priority="5112" stopIfTrue="1" operator="lessThan">
      <formula>0</formula>
    </cfRule>
    <cfRule type="cellIs" dxfId="44974" priority="5113" stopIfTrue="1" operator="greaterThan">
      <formula>0</formula>
    </cfRule>
  </conditionalFormatting>
  <conditionalFormatting sqref="P11:Q11">
    <cfRule type="cellIs" dxfId="44973" priority="5109" stopIfTrue="1" operator="lessThan">
      <formula>0</formula>
    </cfRule>
    <cfRule type="cellIs" dxfId="44972" priority="5110" stopIfTrue="1" operator="greaterThan">
      <formula>0</formula>
    </cfRule>
  </conditionalFormatting>
  <conditionalFormatting sqref="P11:Q11">
    <cfRule type="cellIs" dxfId="44971" priority="5106" stopIfTrue="1" operator="lessThan">
      <formula>0</formula>
    </cfRule>
    <cfRule type="cellIs" dxfId="44970" priority="5107" stopIfTrue="1" operator="greaterThan">
      <formula>0</formula>
    </cfRule>
  </conditionalFormatting>
  <conditionalFormatting sqref="P11:Q11">
    <cfRule type="cellIs" dxfId="44969" priority="5103" stopIfTrue="1" operator="lessThan">
      <formula>0</formula>
    </cfRule>
    <cfRule type="cellIs" dxfId="44968" priority="5104" stopIfTrue="1" operator="greaterThan">
      <formula>0</formula>
    </cfRule>
  </conditionalFormatting>
  <conditionalFormatting sqref="P11:Q11">
    <cfRule type="cellIs" dxfId="44967" priority="5100" stopIfTrue="1" operator="lessThan">
      <formula>0</formula>
    </cfRule>
    <cfRule type="cellIs" dxfId="44966" priority="5101" stopIfTrue="1" operator="greaterThan">
      <formula>0</formula>
    </cfRule>
  </conditionalFormatting>
  <conditionalFormatting sqref="P11:Q11">
    <cfRule type="cellIs" dxfId="44965" priority="5097" stopIfTrue="1" operator="lessThan">
      <formula>0</formula>
    </cfRule>
    <cfRule type="cellIs" dxfId="44964" priority="5098" stopIfTrue="1" operator="greaterThan">
      <formula>0</formula>
    </cfRule>
  </conditionalFormatting>
  <conditionalFormatting sqref="P11:Q11">
    <cfRule type="cellIs" dxfId="44963" priority="5094" stopIfTrue="1" operator="lessThan">
      <formula>0</formula>
    </cfRule>
    <cfRule type="cellIs" dxfId="44962" priority="5095" stopIfTrue="1" operator="greaterThan">
      <formula>0</formula>
    </cfRule>
  </conditionalFormatting>
  <conditionalFormatting sqref="P13:Q13">
    <cfRule type="cellIs" dxfId="44961" priority="5091" stopIfTrue="1" operator="lessThan">
      <formula>0</formula>
    </cfRule>
    <cfRule type="cellIs" dxfId="44960" priority="5092" stopIfTrue="1" operator="greaterThan">
      <formula>0</formula>
    </cfRule>
  </conditionalFormatting>
  <conditionalFormatting sqref="P13:Q13">
    <cfRule type="cellIs" dxfId="44959" priority="5088" stopIfTrue="1" operator="lessThan">
      <formula>0</formula>
    </cfRule>
    <cfRule type="cellIs" dxfId="44958" priority="5089" stopIfTrue="1" operator="greaterThan">
      <formula>0</formula>
    </cfRule>
  </conditionalFormatting>
  <conditionalFormatting sqref="P13:Q13">
    <cfRule type="cellIs" dxfId="44957" priority="5085" stopIfTrue="1" operator="lessThan">
      <formula>0</formula>
    </cfRule>
    <cfRule type="cellIs" dxfId="44956" priority="5086" stopIfTrue="1" operator="greaterThan">
      <formula>0</formula>
    </cfRule>
  </conditionalFormatting>
  <conditionalFormatting sqref="P13:Q13">
    <cfRule type="cellIs" dxfId="44955" priority="5082" stopIfTrue="1" operator="lessThan">
      <formula>0</formula>
    </cfRule>
    <cfRule type="cellIs" dxfId="44954" priority="5083" stopIfTrue="1" operator="greaterThan">
      <formula>0</formula>
    </cfRule>
  </conditionalFormatting>
  <conditionalFormatting sqref="P13:Q13">
    <cfRule type="cellIs" dxfId="44953" priority="5079" stopIfTrue="1" operator="lessThan">
      <formula>0</formula>
    </cfRule>
    <cfRule type="cellIs" dxfId="44952" priority="5080" stopIfTrue="1" operator="greaterThan">
      <formula>0</formula>
    </cfRule>
  </conditionalFormatting>
  <conditionalFormatting sqref="P13:Q13">
    <cfRule type="cellIs" dxfId="44951" priority="5076" stopIfTrue="1" operator="lessThan">
      <formula>0</formula>
    </cfRule>
    <cfRule type="cellIs" dxfId="44950" priority="5077" stopIfTrue="1" operator="greaterThan">
      <formula>0</formula>
    </cfRule>
  </conditionalFormatting>
  <conditionalFormatting sqref="P13:Q13">
    <cfRule type="cellIs" dxfId="44949" priority="5073" stopIfTrue="1" operator="lessThan">
      <formula>0</formula>
    </cfRule>
    <cfRule type="cellIs" dxfId="44948" priority="5074" stopIfTrue="1" operator="greaterThan">
      <formula>0</formula>
    </cfRule>
  </conditionalFormatting>
  <conditionalFormatting sqref="P13:Q13">
    <cfRule type="cellIs" dxfId="44947" priority="5070" stopIfTrue="1" operator="lessThan">
      <formula>0</formula>
    </cfRule>
    <cfRule type="cellIs" dxfId="44946" priority="5071" stopIfTrue="1" operator="greaterThan">
      <formula>0</formula>
    </cfRule>
  </conditionalFormatting>
  <conditionalFormatting sqref="P13:Q13">
    <cfRule type="cellIs" dxfId="44945" priority="5067" stopIfTrue="1" operator="lessThan">
      <formula>0</formula>
    </cfRule>
    <cfRule type="cellIs" dxfId="44944" priority="5068" stopIfTrue="1" operator="greaterThan">
      <formula>0</formula>
    </cfRule>
  </conditionalFormatting>
  <conditionalFormatting sqref="P13:Q13">
    <cfRule type="cellIs" dxfId="44943" priority="5064" stopIfTrue="1" operator="lessThan">
      <formula>0</formula>
    </cfRule>
    <cfRule type="cellIs" dxfId="44942" priority="5065" stopIfTrue="1" operator="greaterThan">
      <formula>0</formula>
    </cfRule>
  </conditionalFormatting>
  <conditionalFormatting sqref="P13:Q13">
    <cfRule type="cellIs" dxfId="44941" priority="5061" stopIfTrue="1" operator="lessThan">
      <formula>0</formula>
    </cfRule>
    <cfRule type="cellIs" dxfId="44940" priority="5062" stopIfTrue="1" operator="greaterThan">
      <formula>0</formula>
    </cfRule>
  </conditionalFormatting>
  <conditionalFormatting sqref="P13:Q13">
    <cfRule type="cellIs" dxfId="44939" priority="5058" stopIfTrue="1" operator="lessThan">
      <formula>0</formula>
    </cfRule>
    <cfRule type="cellIs" dxfId="44938" priority="5059" stopIfTrue="1" operator="greaterThan">
      <formula>0</formula>
    </cfRule>
  </conditionalFormatting>
  <conditionalFormatting sqref="P13:Q13">
    <cfRule type="cellIs" dxfId="44937" priority="5055" stopIfTrue="1" operator="lessThan">
      <formula>0</formula>
    </cfRule>
    <cfRule type="cellIs" dxfId="44936" priority="5056" stopIfTrue="1" operator="greaterThan">
      <formula>0</formula>
    </cfRule>
  </conditionalFormatting>
  <conditionalFormatting sqref="P13:Q13">
    <cfRule type="cellIs" dxfId="44935" priority="5052" stopIfTrue="1" operator="lessThan">
      <formula>0</formula>
    </cfRule>
    <cfRule type="cellIs" dxfId="44934" priority="5053" stopIfTrue="1" operator="greaterThan">
      <formula>0</formula>
    </cfRule>
  </conditionalFormatting>
  <conditionalFormatting sqref="P13:Q13">
    <cfRule type="cellIs" dxfId="44933" priority="5049" stopIfTrue="1" operator="lessThan">
      <formula>0</formula>
    </cfRule>
    <cfRule type="cellIs" dxfId="44932" priority="5050" stopIfTrue="1" operator="greaterThan">
      <formula>0</formula>
    </cfRule>
  </conditionalFormatting>
  <conditionalFormatting sqref="P13:Q13">
    <cfRule type="cellIs" dxfId="44931" priority="5046" stopIfTrue="1" operator="lessThan">
      <formula>0</formula>
    </cfRule>
    <cfRule type="cellIs" dxfId="44930" priority="5047" stopIfTrue="1" operator="greaterThan">
      <formula>0</formula>
    </cfRule>
  </conditionalFormatting>
  <conditionalFormatting sqref="P13:Q13">
    <cfRule type="cellIs" dxfId="44929" priority="5043" stopIfTrue="1" operator="lessThan">
      <formula>0</formula>
    </cfRule>
    <cfRule type="cellIs" dxfId="44928" priority="5044" stopIfTrue="1" operator="greaterThan">
      <formula>0</formula>
    </cfRule>
  </conditionalFormatting>
  <conditionalFormatting sqref="P13:Q13">
    <cfRule type="cellIs" dxfId="44927" priority="5040" stopIfTrue="1" operator="lessThan">
      <formula>0</formula>
    </cfRule>
    <cfRule type="cellIs" dxfId="44926" priority="5041" stopIfTrue="1" operator="greaterThan">
      <formula>0</formula>
    </cfRule>
  </conditionalFormatting>
  <conditionalFormatting sqref="P13:Q13">
    <cfRule type="cellIs" dxfId="44925" priority="5037" stopIfTrue="1" operator="lessThan">
      <formula>0</formula>
    </cfRule>
    <cfRule type="cellIs" dxfId="44924" priority="5038" stopIfTrue="1" operator="greaterThan">
      <formula>0</formula>
    </cfRule>
  </conditionalFormatting>
  <conditionalFormatting sqref="P13:Q13">
    <cfRule type="cellIs" dxfId="44923" priority="5034" stopIfTrue="1" operator="lessThan">
      <formula>0</formula>
    </cfRule>
    <cfRule type="cellIs" dxfId="44922" priority="5035" stopIfTrue="1" operator="greaterThan">
      <formula>0</formula>
    </cfRule>
  </conditionalFormatting>
  <conditionalFormatting sqref="P15:Q15">
    <cfRule type="cellIs" dxfId="44921" priority="5031" stopIfTrue="1" operator="lessThan">
      <formula>0</formula>
    </cfRule>
    <cfRule type="cellIs" dxfId="44920" priority="5032" stopIfTrue="1" operator="greaterThan">
      <formula>0</formula>
    </cfRule>
  </conditionalFormatting>
  <conditionalFormatting sqref="P15:Q15">
    <cfRule type="cellIs" dxfId="44919" priority="5028" stopIfTrue="1" operator="lessThan">
      <formula>0</formula>
    </cfRule>
    <cfRule type="cellIs" dxfId="44918" priority="5029" stopIfTrue="1" operator="greaterThan">
      <formula>0</formula>
    </cfRule>
  </conditionalFormatting>
  <conditionalFormatting sqref="P15:Q15">
    <cfRule type="cellIs" dxfId="44917" priority="5025" stopIfTrue="1" operator="lessThan">
      <formula>0</formula>
    </cfRule>
    <cfRule type="cellIs" dxfId="44916" priority="5026" stopIfTrue="1" operator="greaterThan">
      <formula>0</formula>
    </cfRule>
  </conditionalFormatting>
  <conditionalFormatting sqref="P15:Q15">
    <cfRule type="cellIs" dxfId="44915" priority="5022" stopIfTrue="1" operator="lessThan">
      <formula>0</formula>
    </cfRule>
    <cfRule type="cellIs" dxfId="44914" priority="5023" stopIfTrue="1" operator="greaterThan">
      <formula>0</formula>
    </cfRule>
  </conditionalFormatting>
  <conditionalFormatting sqref="P15:Q15">
    <cfRule type="cellIs" dxfId="44913" priority="5019" stopIfTrue="1" operator="lessThan">
      <formula>0</formula>
    </cfRule>
    <cfRule type="cellIs" dxfId="44912" priority="5020" stopIfTrue="1" operator="greaterThan">
      <formula>0</formula>
    </cfRule>
  </conditionalFormatting>
  <conditionalFormatting sqref="P15:Q15">
    <cfRule type="cellIs" dxfId="44911" priority="5016" stopIfTrue="1" operator="lessThan">
      <formula>0</formula>
    </cfRule>
    <cfRule type="cellIs" dxfId="44910" priority="5017" stopIfTrue="1" operator="greaterThan">
      <formula>0</formula>
    </cfRule>
  </conditionalFormatting>
  <conditionalFormatting sqref="P15:Q15">
    <cfRule type="cellIs" dxfId="44909" priority="5013" stopIfTrue="1" operator="lessThan">
      <formula>0</formula>
    </cfRule>
    <cfRule type="cellIs" dxfId="44908" priority="5014" stopIfTrue="1" operator="greaterThan">
      <formula>0</formula>
    </cfRule>
  </conditionalFormatting>
  <conditionalFormatting sqref="P15:Q15">
    <cfRule type="cellIs" dxfId="44907" priority="5010" stopIfTrue="1" operator="lessThan">
      <formula>0</formula>
    </cfRule>
    <cfRule type="cellIs" dxfId="44906" priority="5011" stopIfTrue="1" operator="greaterThan">
      <formula>0</formula>
    </cfRule>
  </conditionalFormatting>
  <conditionalFormatting sqref="P15:Q15">
    <cfRule type="cellIs" dxfId="44905" priority="5007" stopIfTrue="1" operator="lessThan">
      <formula>0</formula>
    </cfRule>
    <cfRule type="cellIs" dxfId="44904" priority="5008" stopIfTrue="1" operator="greaterThan">
      <formula>0</formula>
    </cfRule>
  </conditionalFormatting>
  <conditionalFormatting sqref="P15:Q15">
    <cfRule type="cellIs" dxfId="44903" priority="5004" stopIfTrue="1" operator="lessThan">
      <formula>0</formula>
    </cfRule>
    <cfRule type="cellIs" dxfId="44902" priority="5005" stopIfTrue="1" operator="greaterThan">
      <formula>0</formula>
    </cfRule>
  </conditionalFormatting>
  <conditionalFormatting sqref="P15:Q15">
    <cfRule type="cellIs" dxfId="44901" priority="5001" stopIfTrue="1" operator="lessThan">
      <formula>0</formula>
    </cfRule>
    <cfRule type="cellIs" dxfId="44900" priority="5002" stopIfTrue="1" operator="greaterThan">
      <formula>0</formula>
    </cfRule>
  </conditionalFormatting>
  <conditionalFormatting sqref="P15:Q15">
    <cfRule type="cellIs" dxfId="44899" priority="4998" stopIfTrue="1" operator="lessThan">
      <formula>0</formula>
    </cfRule>
    <cfRule type="cellIs" dxfId="44898" priority="4999" stopIfTrue="1" operator="greaterThan">
      <formula>0</formula>
    </cfRule>
  </conditionalFormatting>
  <conditionalFormatting sqref="P15:Q15">
    <cfRule type="cellIs" dxfId="44897" priority="4995" stopIfTrue="1" operator="lessThan">
      <formula>0</formula>
    </cfRule>
    <cfRule type="cellIs" dxfId="44896" priority="4996" stopIfTrue="1" operator="greaterThan">
      <formula>0</formula>
    </cfRule>
  </conditionalFormatting>
  <conditionalFormatting sqref="P15:Q15">
    <cfRule type="cellIs" dxfId="44895" priority="4992" stopIfTrue="1" operator="lessThan">
      <formula>0</formula>
    </cfRule>
    <cfRule type="cellIs" dxfId="44894" priority="4993" stopIfTrue="1" operator="greaterThan">
      <formula>0</formula>
    </cfRule>
  </conditionalFormatting>
  <conditionalFormatting sqref="P15:Q15">
    <cfRule type="cellIs" dxfId="44893" priority="4989" stopIfTrue="1" operator="lessThan">
      <formula>0</formula>
    </cfRule>
    <cfRule type="cellIs" dxfId="44892" priority="4990" stopIfTrue="1" operator="greaterThan">
      <formula>0</formula>
    </cfRule>
  </conditionalFormatting>
  <conditionalFormatting sqref="P15:Q15">
    <cfRule type="cellIs" dxfId="44891" priority="4986" stopIfTrue="1" operator="lessThan">
      <formula>0</formula>
    </cfRule>
    <cfRule type="cellIs" dxfId="44890" priority="4987" stopIfTrue="1" operator="greaterThan">
      <formula>0</formula>
    </cfRule>
  </conditionalFormatting>
  <conditionalFormatting sqref="P15:Q15">
    <cfRule type="cellIs" dxfId="44889" priority="4983" stopIfTrue="1" operator="lessThan">
      <formula>0</formula>
    </cfRule>
    <cfRule type="cellIs" dxfId="44888" priority="4984" stopIfTrue="1" operator="greaterThan">
      <formula>0</formula>
    </cfRule>
  </conditionalFormatting>
  <conditionalFormatting sqref="P15:Q15">
    <cfRule type="cellIs" dxfId="44887" priority="4980" stopIfTrue="1" operator="lessThan">
      <formula>0</formula>
    </cfRule>
    <cfRule type="cellIs" dxfId="44886" priority="4981" stopIfTrue="1" operator="greaterThan">
      <formula>0</formula>
    </cfRule>
  </conditionalFormatting>
  <conditionalFormatting sqref="P15:Q15">
    <cfRule type="cellIs" dxfId="44885" priority="4977" stopIfTrue="1" operator="lessThan">
      <formula>0</formula>
    </cfRule>
    <cfRule type="cellIs" dxfId="44884" priority="4978" stopIfTrue="1" operator="greaterThan">
      <formula>0</formula>
    </cfRule>
  </conditionalFormatting>
  <conditionalFormatting sqref="P15:Q15">
    <cfRule type="cellIs" dxfId="44883" priority="4974" stopIfTrue="1" operator="lessThan">
      <formula>0</formula>
    </cfRule>
    <cfRule type="cellIs" dxfId="44882" priority="4975" stopIfTrue="1" operator="greaterThan">
      <formula>0</formula>
    </cfRule>
  </conditionalFormatting>
  <conditionalFormatting sqref="P17:Q17">
    <cfRule type="cellIs" dxfId="44881" priority="4971" stopIfTrue="1" operator="lessThan">
      <formula>0</formula>
    </cfRule>
    <cfRule type="cellIs" dxfId="44880" priority="4972" stopIfTrue="1" operator="greaterThan">
      <formula>0</formula>
    </cfRule>
  </conditionalFormatting>
  <conditionalFormatting sqref="P17:Q17">
    <cfRule type="cellIs" dxfId="44879" priority="4968" stopIfTrue="1" operator="lessThan">
      <formula>0</formula>
    </cfRule>
    <cfRule type="cellIs" dxfId="44878" priority="4969" stopIfTrue="1" operator="greaterThan">
      <formula>0</formula>
    </cfRule>
  </conditionalFormatting>
  <conditionalFormatting sqref="P17:Q17">
    <cfRule type="cellIs" dxfId="44877" priority="4965" stopIfTrue="1" operator="lessThan">
      <formula>0</formula>
    </cfRule>
    <cfRule type="cellIs" dxfId="44876" priority="4966" stopIfTrue="1" operator="greaterThan">
      <formula>0</formula>
    </cfRule>
  </conditionalFormatting>
  <conditionalFormatting sqref="P17:Q17">
    <cfRule type="cellIs" dxfId="44875" priority="4962" stopIfTrue="1" operator="lessThan">
      <formula>0</formula>
    </cfRule>
    <cfRule type="cellIs" dxfId="44874" priority="4963" stopIfTrue="1" operator="greaterThan">
      <formula>0</formula>
    </cfRule>
  </conditionalFormatting>
  <conditionalFormatting sqref="P17:Q17">
    <cfRule type="cellIs" dxfId="44873" priority="4959" stopIfTrue="1" operator="lessThan">
      <formula>0</formula>
    </cfRule>
    <cfRule type="cellIs" dxfId="44872" priority="4960" stopIfTrue="1" operator="greaterThan">
      <formula>0</formula>
    </cfRule>
  </conditionalFormatting>
  <conditionalFormatting sqref="P17:Q17">
    <cfRule type="cellIs" dxfId="44871" priority="4956" stopIfTrue="1" operator="lessThan">
      <formula>0</formula>
    </cfRule>
    <cfRule type="cellIs" dxfId="44870" priority="4957" stopIfTrue="1" operator="greaterThan">
      <formula>0</formula>
    </cfRule>
  </conditionalFormatting>
  <conditionalFormatting sqref="P17:Q17">
    <cfRule type="cellIs" dxfId="44869" priority="4953" stopIfTrue="1" operator="lessThan">
      <formula>0</formula>
    </cfRule>
    <cfRule type="cellIs" dxfId="44868" priority="4954" stopIfTrue="1" operator="greaterThan">
      <formula>0</formula>
    </cfRule>
  </conditionalFormatting>
  <conditionalFormatting sqref="P17:Q17">
    <cfRule type="cellIs" dxfId="44867" priority="4950" stopIfTrue="1" operator="lessThan">
      <formula>0</formula>
    </cfRule>
    <cfRule type="cellIs" dxfId="44866" priority="4951" stopIfTrue="1" operator="greaterThan">
      <formula>0</formula>
    </cfRule>
  </conditionalFormatting>
  <conditionalFormatting sqref="P17:Q17">
    <cfRule type="cellIs" dxfId="44865" priority="4947" stopIfTrue="1" operator="lessThan">
      <formula>0</formula>
    </cfRule>
    <cfRule type="cellIs" dxfId="44864" priority="4948" stopIfTrue="1" operator="greaterThan">
      <formula>0</formula>
    </cfRule>
  </conditionalFormatting>
  <conditionalFormatting sqref="P17:Q17">
    <cfRule type="cellIs" dxfId="44863" priority="4944" stopIfTrue="1" operator="lessThan">
      <formula>0</formula>
    </cfRule>
    <cfRule type="cellIs" dxfId="44862" priority="4945" stopIfTrue="1" operator="greaterThan">
      <formula>0</formula>
    </cfRule>
  </conditionalFormatting>
  <conditionalFormatting sqref="P17:Q17">
    <cfRule type="cellIs" dxfId="44861" priority="4941" stopIfTrue="1" operator="lessThan">
      <formula>0</formula>
    </cfRule>
    <cfRule type="cellIs" dxfId="44860" priority="4942" stopIfTrue="1" operator="greaterThan">
      <formula>0</formula>
    </cfRule>
  </conditionalFormatting>
  <conditionalFormatting sqref="P17:Q17">
    <cfRule type="cellIs" dxfId="44859" priority="4938" stopIfTrue="1" operator="lessThan">
      <formula>0</formula>
    </cfRule>
    <cfRule type="cellIs" dxfId="44858" priority="4939" stopIfTrue="1" operator="greaterThan">
      <formula>0</formula>
    </cfRule>
  </conditionalFormatting>
  <conditionalFormatting sqref="P17:Q17">
    <cfRule type="cellIs" dxfId="44857" priority="4935" stopIfTrue="1" operator="lessThan">
      <formula>0</formula>
    </cfRule>
    <cfRule type="cellIs" dxfId="44856" priority="4936" stopIfTrue="1" operator="greaterThan">
      <formula>0</formula>
    </cfRule>
  </conditionalFormatting>
  <conditionalFormatting sqref="P17:Q17">
    <cfRule type="cellIs" dxfId="44855" priority="4932" stopIfTrue="1" operator="lessThan">
      <formula>0</formula>
    </cfRule>
    <cfRule type="cellIs" dxfId="44854" priority="4933" stopIfTrue="1" operator="greaterThan">
      <formula>0</formula>
    </cfRule>
  </conditionalFormatting>
  <conditionalFormatting sqref="P17:Q17">
    <cfRule type="cellIs" dxfId="44853" priority="4929" stopIfTrue="1" operator="lessThan">
      <formula>0</formula>
    </cfRule>
    <cfRule type="cellIs" dxfId="44852" priority="4930" stopIfTrue="1" operator="greaterThan">
      <formula>0</formula>
    </cfRule>
  </conditionalFormatting>
  <conditionalFormatting sqref="P17:Q17">
    <cfRule type="cellIs" dxfId="44851" priority="4926" stopIfTrue="1" operator="lessThan">
      <formula>0</formula>
    </cfRule>
    <cfRule type="cellIs" dxfId="44850" priority="4927" stopIfTrue="1" operator="greaterThan">
      <formula>0</formula>
    </cfRule>
  </conditionalFormatting>
  <conditionalFormatting sqref="P17:Q17">
    <cfRule type="cellIs" dxfId="44849" priority="4923" stopIfTrue="1" operator="lessThan">
      <formula>0</formula>
    </cfRule>
    <cfRule type="cellIs" dxfId="44848" priority="4924" stopIfTrue="1" operator="greaterThan">
      <formula>0</formula>
    </cfRule>
  </conditionalFormatting>
  <conditionalFormatting sqref="P17:Q17">
    <cfRule type="cellIs" dxfId="44847" priority="4920" stopIfTrue="1" operator="lessThan">
      <formula>0</formula>
    </cfRule>
    <cfRule type="cellIs" dxfId="44846" priority="4921" stopIfTrue="1" operator="greaterThan">
      <formula>0</formula>
    </cfRule>
  </conditionalFormatting>
  <conditionalFormatting sqref="P17:Q17">
    <cfRule type="cellIs" dxfId="44845" priority="4917" stopIfTrue="1" operator="lessThan">
      <formula>0</formula>
    </cfRule>
    <cfRule type="cellIs" dxfId="44844" priority="4918" stopIfTrue="1" operator="greaterThan">
      <formula>0</formula>
    </cfRule>
  </conditionalFormatting>
  <conditionalFormatting sqref="P17:Q17">
    <cfRule type="cellIs" dxfId="44843" priority="4914" stopIfTrue="1" operator="lessThan">
      <formula>0</formula>
    </cfRule>
    <cfRule type="cellIs" dxfId="44842" priority="4915" stopIfTrue="1" operator="greaterThan">
      <formula>0</formula>
    </cfRule>
  </conditionalFormatting>
  <conditionalFormatting sqref="P19:Q19">
    <cfRule type="cellIs" dxfId="44841" priority="4911" stopIfTrue="1" operator="lessThan">
      <formula>0</formula>
    </cfRule>
    <cfRule type="cellIs" dxfId="44840" priority="4912" stopIfTrue="1" operator="greaterThan">
      <formula>0</formula>
    </cfRule>
  </conditionalFormatting>
  <conditionalFormatting sqref="P19:Q19">
    <cfRule type="cellIs" dxfId="44839" priority="4908" stopIfTrue="1" operator="lessThan">
      <formula>0</formula>
    </cfRule>
    <cfRule type="cellIs" dxfId="44838" priority="4909" stopIfTrue="1" operator="greaterThan">
      <formula>0</formula>
    </cfRule>
  </conditionalFormatting>
  <conditionalFormatting sqref="P19:Q19">
    <cfRule type="cellIs" dxfId="44837" priority="4905" stopIfTrue="1" operator="lessThan">
      <formula>0</formula>
    </cfRule>
    <cfRule type="cellIs" dxfId="44836" priority="4906" stopIfTrue="1" operator="greaterThan">
      <formula>0</formula>
    </cfRule>
  </conditionalFormatting>
  <conditionalFormatting sqref="P19:Q19">
    <cfRule type="cellIs" dxfId="44835" priority="4902" stopIfTrue="1" operator="lessThan">
      <formula>0</formula>
    </cfRule>
    <cfRule type="cellIs" dxfId="44834" priority="4903" stopIfTrue="1" operator="greaterThan">
      <formula>0</formula>
    </cfRule>
  </conditionalFormatting>
  <conditionalFormatting sqref="P19:Q19">
    <cfRule type="cellIs" dxfId="44833" priority="4899" stopIfTrue="1" operator="lessThan">
      <formula>0</formula>
    </cfRule>
    <cfRule type="cellIs" dxfId="44832" priority="4900" stopIfTrue="1" operator="greaterThan">
      <formula>0</formula>
    </cfRule>
  </conditionalFormatting>
  <conditionalFormatting sqref="P19:Q19">
    <cfRule type="cellIs" dxfId="44831" priority="4896" stopIfTrue="1" operator="lessThan">
      <formula>0</formula>
    </cfRule>
    <cfRule type="cellIs" dxfId="44830" priority="4897" stopIfTrue="1" operator="greaterThan">
      <formula>0</formula>
    </cfRule>
  </conditionalFormatting>
  <conditionalFormatting sqref="P19:Q19">
    <cfRule type="cellIs" dxfId="44829" priority="4893" stopIfTrue="1" operator="lessThan">
      <formula>0</formula>
    </cfRule>
    <cfRule type="cellIs" dxfId="44828" priority="4894" stopIfTrue="1" operator="greaterThan">
      <formula>0</formula>
    </cfRule>
  </conditionalFormatting>
  <conditionalFormatting sqref="P19:Q19">
    <cfRule type="cellIs" dxfId="44827" priority="4890" stopIfTrue="1" operator="lessThan">
      <formula>0</formula>
    </cfRule>
    <cfRule type="cellIs" dxfId="44826" priority="4891" stopIfTrue="1" operator="greaterThan">
      <formula>0</formula>
    </cfRule>
  </conditionalFormatting>
  <conditionalFormatting sqref="P19:Q19">
    <cfRule type="cellIs" dxfId="44825" priority="4887" stopIfTrue="1" operator="lessThan">
      <formula>0</formula>
    </cfRule>
    <cfRule type="cellIs" dxfId="44824" priority="4888" stopIfTrue="1" operator="greaterThan">
      <formula>0</formula>
    </cfRule>
  </conditionalFormatting>
  <conditionalFormatting sqref="P19:Q19">
    <cfRule type="cellIs" dxfId="44823" priority="4884" stopIfTrue="1" operator="lessThan">
      <formula>0</formula>
    </cfRule>
    <cfRule type="cellIs" dxfId="44822" priority="4885" stopIfTrue="1" operator="greaterThan">
      <formula>0</formula>
    </cfRule>
  </conditionalFormatting>
  <conditionalFormatting sqref="P19:Q19">
    <cfRule type="cellIs" dxfId="44821" priority="4881" stopIfTrue="1" operator="lessThan">
      <formula>0</formula>
    </cfRule>
    <cfRule type="cellIs" dxfId="44820" priority="4882" stopIfTrue="1" operator="greaterThan">
      <formula>0</formula>
    </cfRule>
  </conditionalFormatting>
  <conditionalFormatting sqref="P19:Q19">
    <cfRule type="cellIs" dxfId="44819" priority="4878" stopIfTrue="1" operator="lessThan">
      <formula>0</formula>
    </cfRule>
    <cfRule type="cellIs" dxfId="44818" priority="4879" stopIfTrue="1" operator="greaterThan">
      <formula>0</formula>
    </cfRule>
  </conditionalFormatting>
  <conditionalFormatting sqref="P19:Q19">
    <cfRule type="cellIs" dxfId="44817" priority="4875" stopIfTrue="1" operator="lessThan">
      <formula>0</formula>
    </cfRule>
    <cfRule type="cellIs" dxfId="44816" priority="4876" stopIfTrue="1" operator="greaterThan">
      <formula>0</formula>
    </cfRule>
  </conditionalFormatting>
  <conditionalFormatting sqref="P19:Q19">
    <cfRule type="cellIs" dxfId="44815" priority="4872" stopIfTrue="1" operator="lessThan">
      <formula>0</formula>
    </cfRule>
    <cfRule type="cellIs" dxfId="44814" priority="4873" stopIfTrue="1" operator="greaterThan">
      <formula>0</formula>
    </cfRule>
  </conditionalFormatting>
  <conditionalFormatting sqref="P19:Q19">
    <cfRule type="cellIs" dxfId="44813" priority="4869" stopIfTrue="1" operator="lessThan">
      <formula>0</formula>
    </cfRule>
    <cfRule type="cellIs" dxfId="44812" priority="4870" stopIfTrue="1" operator="greaterThan">
      <formula>0</formula>
    </cfRule>
  </conditionalFormatting>
  <conditionalFormatting sqref="P19:Q19">
    <cfRule type="cellIs" dxfId="44811" priority="4866" stopIfTrue="1" operator="lessThan">
      <formula>0</formula>
    </cfRule>
    <cfRule type="cellIs" dxfId="44810" priority="4867" stopIfTrue="1" operator="greaterThan">
      <formula>0</formula>
    </cfRule>
  </conditionalFormatting>
  <conditionalFormatting sqref="P19:Q19">
    <cfRule type="cellIs" dxfId="44809" priority="4863" stopIfTrue="1" operator="lessThan">
      <formula>0</formula>
    </cfRule>
    <cfRule type="cellIs" dxfId="44808" priority="4864" stopIfTrue="1" operator="greaterThan">
      <formula>0</formula>
    </cfRule>
  </conditionalFormatting>
  <conditionalFormatting sqref="P19:Q19">
    <cfRule type="cellIs" dxfId="44807" priority="4860" stopIfTrue="1" operator="lessThan">
      <formula>0</formula>
    </cfRule>
    <cfRule type="cellIs" dxfId="44806" priority="4861" stopIfTrue="1" operator="greaterThan">
      <formula>0</formula>
    </cfRule>
  </conditionalFormatting>
  <conditionalFormatting sqref="P19:Q19">
    <cfRule type="cellIs" dxfId="44805" priority="4857" stopIfTrue="1" operator="lessThan">
      <formula>0</formula>
    </cfRule>
    <cfRule type="cellIs" dxfId="44804" priority="4858" stopIfTrue="1" operator="greaterThan">
      <formula>0</formula>
    </cfRule>
  </conditionalFormatting>
  <conditionalFormatting sqref="P19:Q19">
    <cfRule type="cellIs" dxfId="44803" priority="4854" stopIfTrue="1" operator="lessThan">
      <formula>0</formula>
    </cfRule>
    <cfRule type="cellIs" dxfId="44802" priority="4855" stopIfTrue="1" operator="greaterThan">
      <formula>0</formula>
    </cfRule>
  </conditionalFormatting>
  <conditionalFormatting sqref="P21:Q21">
    <cfRule type="cellIs" dxfId="44801" priority="4851" stopIfTrue="1" operator="lessThan">
      <formula>0</formula>
    </cfRule>
    <cfRule type="cellIs" dxfId="44800" priority="4852" stopIfTrue="1" operator="greaterThan">
      <formula>0</formula>
    </cfRule>
  </conditionalFormatting>
  <conditionalFormatting sqref="P21:Q21">
    <cfRule type="cellIs" dxfId="44799" priority="4848" stopIfTrue="1" operator="lessThan">
      <formula>0</formula>
    </cfRule>
    <cfRule type="cellIs" dxfId="44798" priority="4849" stopIfTrue="1" operator="greaterThan">
      <formula>0</formula>
    </cfRule>
  </conditionalFormatting>
  <conditionalFormatting sqref="P21:Q21">
    <cfRule type="cellIs" dxfId="44797" priority="4845" stopIfTrue="1" operator="lessThan">
      <formula>0</formula>
    </cfRule>
    <cfRule type="cellIs" dxfId="44796" priority="4846" stopIfTrue="1" operator="greaterThan">
      <formula>0</formula>
    </cfRule>
  </conditionalFormatting>
  <conditionalFormatting sqref="P21:Q21">
    <cfRule type="cellIs" dxfId="44795" priority="4842" stopIfTrue="1" operator="lessThan">
      <formula>0</formula>
    </cfRule>
    <cfRule type="cellIs" dxfId="44794" priority="4843" stopIfTrue="1" operator="greaterThan">
      <formula>0</formula>
    </cfRule>
  </conditionalFormatting>
  <conditionalFormatting sqref="P21:Q21">
    <cfRule type="cellIs" dxfId="44793" priority="4839" stopIfTrue="1" operator="lessThan">
      <formula>0</formula>
    </cfRule>
    <cfRule type="cellIs" dxfId="44792" priority="4840" stopIfTrue="1" operator="greaterThan">
      <formula>0</formula>
    </cfRule>
  </conditionalFormatting>
  <conditionalFormatting sqref="P21:Q21">
    <cfRule type="cellIs" dxfId="44791" priority="4836" stopIfTrue="1" operator="lessThan">
      <formula>0</formula>
    </cfRule>
    <cfRule type="cellIs" dxfId="44790" priority="4837" stopIfTrue="1" operator="greaterThan">
      <formula>0</formula>
    </cfRule>
  </conditionalFormatting>
  <conditionalFormatting sqref="P21:Q21">
    <cfRule type="cellIs" dxfId="44789" priority="4833" stopIfTrue="1" operator="lessThan">
      <formula>0</formula>
    </cfRule>
    <cfRule type="cellIs" dxfId="44788" priority="4834" stopIfTrue="1" operator="greaterThan">
      <formula>0</formula>
    </cfRule>
  </conditionalFormatting>
  <conditionalFormatting sqref="P21:Q21">
    <cfRule type="cellIs" dxfId="44787" priority="4830" stopIfTrue="1" operator="lessThan">
      <formula>0</formula>
    </cfRule>
    <cfRule type="cellIs" dxfId="44786" priority="4831" stopIfTrue="1" operator="greaterThan">
      <formula>0</formula>
    </cfRule>
  </conditionalFormatting>
  <conditionalFormatting sqref="P21:Q21">
    <cfRule type="cellIs" dxfId="44785" priority="4827" stopIfTrue="1" operator="lessThan">
      <formula>0</formula>
    </cfRule>
    <cfRule type="cellIs" dxfId="44784" priority="4828" stopIfTrue="1" operator="greaterThan">
      <formula>0</formula>
    </cfRule>
  </conditionalFormatting>
  <conditionalFormatting sqref="P21:Q21">
    <cfRule type="cellIs" dxfId="44783" priority="4824" stopIfTrue="1" operator="lessThan">
      <formula>0</formula>
    </cfRule>
    <cfRule type="cellIs" dxfId="44782" priority="4825" stopIfTrue="1" operator="greaterThan">
      <formula>0</formula>
    </cfRule>
  </conditionalFormatting>
  <conditionalFormatting sqref="P21:Q21">
    <cfRule type="cellIs" dxfId="44781" priority="4821" stopIfTrue="1" operator="lessThan">
      <formula>0</formula>
    </cfRule>
    <cfRule type="cellIs" dxfId="44780" priority="4822" stopIfTrue="1" operator="greaterThan">
      <formula>0</formula>
    </cfRule>
  </conditionalFormatting>
  <conditionalFormatting sqref="P21:Q21">
    <cfRule type="cellIs" dxfId="44779" priority="4818" stopIfTrue="1" operator="lessThan">
      <formula>0</formula>
    </cfRule>
    <cfRule type="cellIs" dxfId="44778" priority="4819" stopIfTrue="1" operator="greaterThan">
      <formula>0</formula>
    </cfRule>
  </conditionalFormatting>
  <conditionalFormatting sqref="P21:Q21">
    <cfRule type="cellIs" dxfId="44777" priority="4815" stopIfTrue="1" operator="lessThan">
      <formula>0</formula>
    </cfRule>
    <cfRule type="cellIs" dxfId="44776" priority="4816" stopIfTrue="1" operator="greaterThan">
      <formula>0</formula>
    </cfRule>
  </conditionalFormatting>
  <conditionalFormatting sqref="P21:Q21">
    <cfRule type="cellIs" dxfId="44775" priority="4812" stopIfTrue="1" operator="lessThan">
      <formula>0</formula>
    </cfRule>
    <cfRule type="cellIs" dxfId="44774" priority="4813" stopIfTrue="1" operator="greaterThan">
      <formula>0</formula>
    </cfRule>
  </conditionalFormatting>
  <conditionalFormatting sqref="P21:Q21">
    <cfRule type="cellIs" dxfId="44773" priority="4809" stopIfTrue="1" operator="lessThan">
      <formula>0</formula>
    </cfRule>
    <cfRule type="cellIs" dxfId="44772" priority="4810" stopIfTrue="1" operator="greaterThan">
      <formula>0</formula>
    </cfRule>
  </conditionalFormatting>
  <conditionalFormatting sqref="P21:Q21">
    <cfRule type="cellIs" dxfId="44771" priority="4806" stopIfTrue="1" operator="lessThan">
      <formula>0</formula>
    </cfRule>
    <cfRule type="cellIs" dxfId="44770" priority="4807" stopIfTrue="1" operator="greaterThan">
      <formula>0</formula>
    </cfRule>
  </conditionalFormatting>
  <conditionalFormatting sqref="P21:Q21">
    <cfRule type="cellIs" dxfId="44769" priority="4803" stopIfTrue="1" operator="lessThan">
      <formula>0</formula>
    </cfRule>
    <cfRule type="cellIs" dxfId="44768" priority="4804" stopIfTrue="1" operator="greaterThan">
      <formula>0</formula>
    </cfRule>
  </conditionalFormatting>
  <conditionalFormatting sqref="P21:Q21">
    <cfRule type="cellIs" dxfId="44767" priority="4800" stopIfTrue="1" operator="lessThan">
      <formula>0</formula>
    </cfRule>
    <cfRule type="cellIs" dxfId="44766" priority="4801" stopIfTrue="1" operator="greaterThan">
      <formula>0</formula>
    </cfRule>
  </conditionalFormatting>
  <conditionalFormatting sqref="P21:Q21">
    <cfRule type="cellIs" dxfId="44765" priority="4797" stopIfTrue="1" operator="lessThan">
      <formula>0</formula>
    </cfRule>
    <cfRule type="cellIs" dxfId="44764" priority="4798" stopIfTrue="1" operator="greaterThan">
      <formula>0</formula>
    </cfRule>
  </conditionalFormatting>
  <conditionalFormatting sqref="P21:Q21">
    <cfRule type="cellIs" dxfId="44763" priority="4794" stopIfTrue="1" operator="lessThan">
      <formula>0</formula>
    </cfRule>
    <cfRule type="cellIs" dxfId="44762" priority="4795" stopIfTrue="1" operator="greaterThan">
      <formula>0</formula>
    </cfRule>
  </conditionalFormatting>
  <conditionalFormatting sqref="P23:Q23">
    <cfRule type="cellIs" dxfId="44761" priority="4791" stopIfTrue="1" operator="lessThan">
      <formula>0</formula>
    </cfRule>
    <cfRule type="cellIs" dxfId="44760" priority="4792" stopIfTrue="1" operator="greaterThan">
      <formula>0</formula>
    </cfRule>
  </conditionalFormatting>
  <conditionalFormatting sqref="P23:Q23">
    <cfRule type="cellIs" dxfId="44759" priority="4788" stopIfTrue="1" operator="lessThan">
      <formula>0</formula>
    </cfRule>
    <cfRule type="cellIs" dxfId="44758" priority="4789" stopIfTrue="1" operator="greaterThan">
      <formula>0</formula>
    </cfRule>
  </conditionalFormatting>
  <conditionalFormatting sqref="P23:Q23">
    <cfRule type="cellIs" dxfId="44757" priority="4785" stopIfTrue="1" operator="lessThan">
      <formula>0</formula>
    </cfRule>
    <cfRule type="cellIs" dxfId="44756" priority="4786" stopIfTrue="1" operator="greaterThan">
      <formula>0</formula>
    </cfRule>
  </conditionalFormatting>
  <conditionalFormatting sqref="P23:Q23">
    <cfRule type="cellIs" dxfId="44755" priority="4782" stopIfTrue="1" operator="lessThan">
      <formula>0</formula>
    </cfRule>
    <cfRule type="cellIs" dxfId="44754" priority="4783" stopIfTrue="1" operator="greaterThan">
      <formula>0</formula>
    </cfRule>
  </conditionalFormatting>
  <conditionalFormatting sqref="P23:Q23">
    <cfRule type="cellIs" dxfId="44753" priority="4779" stopIfTrue="1" operator="lessThan">
      <formula>0</formula>
    </cfRule>
    <cfRule type="cellIs" dxfId="44752" priority="4780" stopIfTrue="1" operator="greaterThan">
      <formula>0</formula>
    </cfRule>
  </conditionalFormatting>
  <conditionalFormatting sqref="P23:Q23">
    <cfRule type="cellIs" dxfId="44751" priority="4776" stopIfTrue="1" operator="lessThan">
      <formula>0</formula>
    </cfRule>
    <cfRule type="cellIs" dxfId="44750" priority="4777" stopIfTrue="1" operator="greaterThan">
      <formula>0</formula>
    </cfRule>
  </conditionalFormatting>
  <conditionalFormatting sqref="P23:Q23">
    <cfRule type="cellIs" dxfId="44749" priority="4773" stopIfTrue="1" operator="lessThan">
      <formula>0</formula>
    </cfRule>
    <cfRule type="cellIs" dxfId="44748" priority="4774" stopIfTrue="1" operator="greaterThan">
      <formula>0</formula>
    </cfRule>
  </conditionalFormatting>
  <conditionalFormatting sqref="P23:Q23">
    <cfRule type="cellIs" dxfId="44747" priority="4770" stopIfTrue="1" operator="lessThan">
      <formula>0</formula>
    </cfRule>
    <cfRule type="cellIs" dxfId="44746" priority="4771" stopIfTrue="1" operator="greaterThan">
      <formula>0</formula>
    </cfRule>
  </conditionalFormatting>
  <conditionalFormatting sqref="P23:Q23">
    <cfRule type="cellIs" dxfId="44745" priority="4767" stopIfTrue="1" operator="lessThan">
      <formula>0</formula>
    </cfRule>
    <cfRule type="cellIs" dxfId="44744" priority="4768" stopIfTrue="1" operator="greaterThan">
      <formula>0</formula>
    </cfRule>
  </conditionalFormatting>
  <conditionalFormatting sqref="P23:Q23">
    <cfRule type="cellIs" dxfId="44743" priority="4764" stopIfTrue="1" operator="lessThan">
      <formula>0</formula>
    </cfRule>
    <cfRule type="cellIs" dxfId="44742" priority="4765" stopIfTrue="1" operator="greaterThan">
      <formula>0</formula>
    </cfRule>
  </conditionalFormatting>
  <conditionalFormatting sqref="P23:Q23">
    <cfRule type="cellIs" dxfId="44741" priority="4761" stopIfTrue="1" operator="lessThan">
      <formula>0</formula>
    </cfRule>
    <cfRule type="cellIs" dxfId="44740" priority="4762" stopIfTrue="1" operator="greaterThan">
      <formula>0</formula>
    </cfRule>
  </conditionalFormatting>
  <conditionalFormatting sqref="P23:Q23">
    <cfRule type="cellIs" dxfId="44739" priority="4758" stopIfTrue="1" operator="lessThan">
      <formula>0</formula>
    </cfRule>
    <cfRule type="cellIs" dxfId="44738" priority="4759" stopIfTrue="1" operator="greaterThan">
      <formula>0</formula>
    </cfRule>
  </conditionalFormatting>
  <conditionalFormatting sqref="P23:Q23">
    <cfRule type="cellIs" dxfId="44737" priority="4755" stopIfTrue="1" operator="lessThan">
      <formula>0</formula>
    </cfRule>
    <cfRule type="cellIs" dxfId="44736" priority="4756" stopIfTrue="1" operator="greaterThan">
      <formula>0</formula>
    </cfRule>
  </conditionalFormatting>
  <conditionalFormatting sqref="P23:Q23">
    <cfRule type="cellIs" dxfId="44735" priority="4752" stopIfTrue="1" operator="lessThan">
      <formula>0</formula>
    </cfRule>
    <cfRule type="cellIs" dxfId="44734" priority="4753" stopIfTrue="1" operator="greaterThan">
      <formula>0</formula>
    </cfRule>
  </conditionalFormatting>
  <conditionalFormatting sqref="P23:Q23">
    <cfRule type="cellIs" dxfId="44733" priority="4749" stopIfTrue="1" operator="lessThan">
      <formula>0</formula>
    </cfRule>
    <cfRule type="cellIs" dxfId="44732" priority="4750" stopIfTrue="1" operator="greaterThan">
      <formula>0</formula>
    </cfRule>
  </conditionalFormatting>
  <conditionalFormatting sqref="P23:Q23">
    <cfRule type="cellIs" dxfId="44731" priority="4746" stopIfTrue="1" operator="lessThan">
      <formula>0</formula>
    </cfRule>
    <cfRule type="cellIs" dxfId="44730" priority="4747" stopIfTrue="1" operator="greaterThan">
      <formula>0</formula>
    </cfRule>
  </conditionalFormatting>
  <conditionalFormatting sqref="P23:Q23">
    <cfRule type="cellIs" dxfId="44729" priority="4743" stopIfTrue="1" operator="lessThan">
      <formula>0</formula>
    </cfRule>
    <cfRule type="cellIs" dxfId="44728" priority="4744" stopIfTrue="1" operator="greaterThan">
      <formula>0</formula>
    </cfRule>
  </conditionalFormatting>
  <conditionalFormatting sqref="P23:Q23">
    <cfRule type="cellIs" dxfId="44727" priority="4740" stopIfTrue="1" operator="lessThan">
      <formula>0</formula>
    </cfRule>
    <cfRule type="cellIs" dxfId="44726" priority="4741" stopIfTrue="1" operator="greaterThan">
      <formula>0</formula>
    </cfRule>
  </conditionalFormatting>
  <conditionalFormatting sqref="P23:Q23">
    <cfRule type="cellIs" dxfId="44725" priority="4737" stopIfTrue="1" operator="lessThan">
      <formula>0</formula>
    </cfRule>
    <cfRule type="cellIs" dxfId="44724" priority="4738" stopIfTrue="1" operator="greaterThan">
      <formula>0</formula>
    </cfRule>
  </conditionalFormatting>
  <conditionalFormatting sqref="P23:Q23">
    <cfRule type="cellIs" dxfId="44723" priority="4734" stopIfTrue="1" operator="lessThan">
      <formula>0</formula>
    </cfRule>
    <cfRule type="cellIs" dxfId="44722" priority="4735" stopIfTrue="1" operator="greaterThan">
      <formula>0</formula>
    </cfRule>
  </conditionalFormatting>
  <conditionalFormatting sqref="P25:Q25">
    <cfRule type="cellIs" dxfId="44721" priority="4731" stopIfTrue="1" operator="lessThan">
      <formula>0</formula>
    </cfRule>
    <cfRule type="cellIs" dxfId="44720" priority="4732" stopIfTrue="1" operator="greaterThan">
      <formula>0</formula>
    </cfRule>
  </conditionalFormatting>
  <conditionalFormatting sqref="P25:Q25">
    <cfRule type="cellIs" dxfId="44719" priority="4728" stopIfTrue="1" operator="lessThan">
      <formula>0</formula>
    </cfRule>
    <cfRule type="cellIs" dxfId="44718" priority="4729" stopIfTrue="1" operator="greaterThan">
      <formula>0</formula>
    </cfRule>
  </conditionalFormatting>
  <conditionalFormatting sqref="P25:Q25">
    <cfRule type="cellIs" dxfId="44717" priority="4725" stopIfTrue="1" operator="lessThan">
      <formula>0</formula>
    </cfRule>
    <cfRule type="cellIs" dxfId="44716" priority="4726" stopIfTrue="1" operator="greaterThan">
      <formula>0</formula>
    </cfRule>
  </conditionalFormatting>
  <conditionalFormatting sqref="P25:Q25">
    <cfRule type="cellIs" dxfId="44715" priority="4722" stopIfTrue="1" operator="lessThan">
      <formula>0</formula>
    </cfRule>
    <cfRule type="cellIs" dxfId="44714" priority="4723" stopIfTrue="1" operator="greaterThan">
      <formula>0</formula>
    </cfRule>
  </conditionalFormatting>
  <conditionalFormatting sqref="P25:Q25">
    <cfRule type="cellIs" dxfId="44713" priority="4719" stopIfTrue="1" operator="lessThan">
      <formula>0</formula>
    </cfRule>
    <cfRule type="cellIs" dxfId="44712" priority="4720" stopIfTrue="1" operator="greaterThan">
      <formula>0</formula>
    </cfRule>
  </conditionalFormatting>
  <conditionalFormatting sqref="P25:Q25">
    <cfRule type="cellIs" dxfId="44711" priority="4716" stopIfTrue="1" operator="lessThan">
      <formula>0</formula>
    </cfRule>
    <cfRule type="cellIs" dxfId="44710" priority="4717" stopIfTrue="1" operator="greaterThan">
      <formula>0</formula>
    </cfRule>
  </conditionalFormatting>
  <conditionalFormatting sqref="P25:Q25">
    <cfRule type="cellIs" dxfId="44709" priority="4713" stopIfTrue="1" operator="lessThan">
      <formula>0</formula>
    </cfRule>
    <cfRule type="cellIs" dxfId="44708" priority="4714" stopIfTrue="1" operator="greaterThan">
      <formula>0</formula>
    </cfRule>
  </conditionalFormatting>
  <conditionalFormatting sqref="P25:Q25">
    <cfRule type="cellIs" dxfId="44707" priority="4710" stopIfTrue="1" operator="lessThan">
      <formula>0</formula>
    </cfRule>
    <cfRule type="cellIs" dxfId="44706" priority="4711" stopIfTrue="1" operator="greaterThan">
      <formula>0</formula>
    </cfRule>
  </conditionalFormatting>
  <conditionalFormatting sqref="P25:Q25">
    <cfRule type="cellIs" dxfId="44705" priority="4707" stopIfTrue="1" operator="lessThan">
      <formula>0</formula>
    </cfRule>
    <cfRule type="cellIs" dxfId="44704" priority="4708" stopIfTrue="1" operator="greaterThan">
      <formula>0</formula>
    </cfRule>
  </conditionalFormatting>
  <conditionalFormatting sqref="P25:Q25">
    <cfRule type="cellIs" dxfId="44703" priority="4704" stopIfTrue="1" operator="lessThan">
      <formula>0</formula>
    </cfRule>
    <cfRule type="cellIs" dxfId="44702" priority="4705" stopIfTrue="1" operator="greaterThan">
      <formula>0</formula>
    </cfRule>
  </conditionalFormatting>
  <conditionalFormatting sqref="P25:Q25">
    <cfRule type="cellIs" dxfId="44701" priority="4701" stopIfTrue="1" operator="lessThan">
      <formula>0</formula>
    </cfRule>
    <cfRule type="cellIs" dxfId="44700" priority="4702" stopIfTrue="1" operator="greaterThan">
      <formula>0</formula>
    </cfRule>
  </conditionalFormatting>
  <conditionalFormatting sqref="P25:Q25">
    <cfRule type="cellIs" dxfId="44699" priority="4698" stopIfTrue="1" operator="lessThan">
      <formula>0</formula>
    </cfRule>
    <cfRule type="cellIs" dxfId="44698" priority="4699" stopIfTrue="1" operator="greaterThan">
      <formula>0</formula>
    </cfRule>
  </conditionalFormatting>
  <conditionalFormatting sqref="P25:Q25">
    <cfRule type="cellIs" dxfId="44697" priority="4695" stopIfTrue="1" operator="lessThan">
      <formula>0</formula>
    </cfRule>
    <cfRule type="cellIs" dxfId="44696" priority="4696" stopIfTrue="1" operator="greaterThan">
      <formula>0</formula>
    </cfRule>
  </conditionalFormatting>
  <conditionalFormatting sqref="P25:Q25">
    <cfRule type="cellIs" dxfId="44695" priority="4692" stopIfTrue="1" operator="lessThan">
      <formula>0</formula>
    </cfRule>
    <cfRule type="cellIs" dxfId="44694" priority="4693" stopIfTrue="1" operator="greaterThan">
      <formula>0</formula>
    </cfRule>
  </conditionalFormatting>
  <conditionalFormatting sqref="P25:Q25">
    <cfRule type="cellIs" dxfId="44693" priority="4689" stopIfTrue="1" operator="lessThan">
      <formula>0</formula>
    </cfRule>
    <cfRule type="cellIs" dxfId="44692" priority="4690" stopIfTrue="1" operator="greaterThan">
      <formula>0</formula>
    </cfRule>
  </conditionalFormatting>
  <conditionalFormatting sqref="P25:Q25">
    <cfRule type="cellIs" dxfId="44691" priority="4686" stopIfTrue="1" operator="lessThan">
      <formula>0</formula>
    </cfRule>
    <cfRule type="cellIs" dxfId="44690" priority="4687" stopIfTrue="1" operator="greaterThan">
      <formula>0</formula>
    </cfRule>
  </conditionalFormatting>
  <conditionalFormatting sqref="P25:Q25">
    <cfRule type="cellIs" dxfId="44689" priority="4683" stopIfTrue="1" operator="lessThan">
      <formula>0</formula>
    </cfRule>
    <cfRule type="cellIs" dxfId="44688" priority="4684" stopIfTrue="1" operator="greaterThan">
      <formula>0</formula>
    </cfRule>
  </conditionalFormatting>
  <conditionalFormatting sqref="P25:Q25">
    <cfRule type="cellIs" dxfId="44687" priority="4680" stopIfTrue="1" operator="lessThan">
      <formula>0</formula>
    </cfRule>
    <cfRule type="cellIs" dxfId="44686" priority="4681" stopIfTrue="1" operator="greaterThan">
      <formula>0</formula>
    </cfRule>
  </conditionalFormatting>
  <conditionalFormatting sqref="P25:Q25">
    <cfRule type="cellIs" dxfId="44685" priority="4677" stopIfTrue="1" operator="lessThan">
      <formula>0</formula>
    </cfRule>
    <cfRule type="cellIs" dxfId="44684" priority="4678" stopIfTrue="1" operator="greaterThan">
      <formula>0</formula>
    </cfRule>
  </conditionalFormatting>
  <conditionalFormatting sqref="P25:Q25">
    <cfRule type="cellIs" dxfId="44683" priority="4674" stopIfTrue="1" operator="lessThan">
      <formula>0</formula>
    </cfRule>
    <cfRule type="cellIs" dxfId="44682" priority="4675" stopIfTrue="1" operator="greaterThan">
      <formula>0</formula>
    </cfRule>
  </conditionalFormatting>
  <conditionalFormatting sqref="P27:Q27">
    <cfRule type="cellIs" dxfId="44681" priority="4671" stopIfTrue="1" operator="lessThan">
      <formula>0</formula>
    </cfRule>
    <cfRule type="cellIs" dxfId="44680" priority="4672" stopIfTrue="1" operator="greaterThan">
      <formula>0</formula>
    </cfRule>
  </conditionalFormatting>
  <conditionalFormatting sqref="P27:Q27">
    <cfRule type="cellIs" dxfId="44679" priority="4668" stopIfTrue="1" operator="lessThan">
      <formula>0</formula>
    </cfRule>
    <cfRule type="cellIs" dxfId="44678" priority="4669" stopIfTrue="1" operator="greaterThan">
      <formula>0</formula>
    </cfRule>
  </conditionalFormatting>
  <conditionalFormatting sqref="P27:Q27">
    <cfRule type="cellIs" dxfId="44677" priority="4665" stopIfTrue="1" operator="lessThan">
      <formula>0</formula>
    </cfRule>
    <cfRule type="cellIs" dxfId="44676" priority="4666" stopIfTrue="1" operator="greaterThan">
      <formula>0</formula>
    </cfRule>
  </conditionalFormatting>
  <conditionalFormatting sqref="P27:Q27">
    <cfRule type="cellIs" dxfId="44675" priority="4662" stopIfTrue="1" operator="lessThan">
      <formula>0</formula>
    </cfRule>
    <cfRule type="cellIs" dxfId="44674" priority="4663" stopIfTrue="1" operator="greaterThan">
      <formula>0</formula>
    </cfRule>
  </conditionalFormatting>
  <conditionalFormatting sqref="P27:Q27">
    <cfRule type="cellIs" dxfId="44673" priority="4659" stopIfTrue="1" operator="lessThan">
      <formula>0</formula>
    </cfRule>
    <cfRule type="cellIs" dxfId="44672" priority="4660" stopIfTrue="1" operator="greaterThan">
      <formula>0</formula>
    </cfRule>
  </conditionalFormatting>
  <conditionalFormatting sqref="P27:Q27">
    <cfRule type="cellIs" dxfId="44671" priority="4656" stopIfTrue="1" operator="lessThan">
      <formula>0</formula>
    </cfRule>
    <cfRule type="cellIs" dxfId="44670" priority="4657" stopIfTrue="1" operator="greaterThan">
      <formula>0</formula>
    </cfRule>
  </conditionalFormatting>
  <conditionalFormatting sqref="P27:Q27">
    <cfRule type="cellIs" dxfId="44669" priority="4653" stopIfTrue="1" operator="lessThan">
      <formula>0</formula>
    </cfRule>
    <cfRule type="cellIs" dxfId="44668" priority="4654" stopIfTrue="1" operator="greaterThan">
      <formula>0</formula>
    </cfRule>
  </conditionalFormatting>
  <conditionalFormatting sqref="P27:Q27">
    <cfRule type="cellIs" dxfId="44667" priority="4650" stopIfTrue="1" operator="lessThan">
      <formula>0</formula>
    </cfRule>
    <cfRule type="cellIs" dxfId="44666" priority="4651" stopIfTrue="1" operator="greaterThan">
      <formula>0</formula>
    </cfRule>
  </conditionalFormatting>
  <conditionalFormatting sqref="P27:Q27">
    <cfRule type="cellIs" dxfId="44665" priority="4647" stopIfTrue="1" operator="lessThan">
      <formula>0</formula>
    </cfRule>
    <cfRule type="cellIs" dxfId="44664" priority="4648" stopIfTrue="1" operator="greaterThan">
      <formula>0</formula>
    </cfRule>
  </conditionalFormatting>
  <conditionalFormatting sqref="P27:Q27">
    <cfRule type="cellIs" dxfId="44663" priority="4644" stopIfTrue="1" operator="lessThan">
      <formula>0</formula>
    </cfRule>
    <cfRule type="cellIs" dxfId="44662" priority="4645" stopIfTrue="1" operator="greaterThan">
      <formula>0</formula>
    </cfRule>
  </conditionalFormatting>
  <conditionalFormatting sqref="P27:Q27">
    <cfRule type="cellIs" dxfId="44661" priority="4641" stopIfTrue="1" operator="lessThan">
      <formula>0</formula>
    </cfRule>
    <cfRule type="cellIs" dxfId="44660" priority="4642" stopIfTrue="1" operator="greaterThan">
      <formula>0</formula>
    </cfRule>
  </conditionalFormatting>
  <conditionalFormatting sqref="P27:Q27">
    <cfRule type="cellIs" dxfId="44659" priority="4638" stopIfTrue="1" operator="lessThan">
      <formula>0</formula>
    </cfRule>
    <cfRule type="cellIs" dxfId="44658" priority="4639" stopIfTrue="1" operator="greaterThan">
      <formula>0</formula>
    </cfRule>
  </conditionalFormatting>
  <conditionalFormatting sqref="P27:Q27">
    <cfRule type="cellIs" dxfId="44657" priority="4635" stopIfTrue="1" operator="lessThan">
      <formula>0</formula>
    </cfRule>
    <cfRule type="cellIs" dxfId="44656" priority="4636" stopIfTrue="1" operator="greaterThan">
      <formula>0</formula>
    </cfRule>
  </conditionalFormatting>
  <conditionalFormatting sqref="P27:Q27">
    <cfRule type="cellIs" dxfId="44655" priority="4632" stopIfTrue="1" operator="lessThan">
      <formula>0</formula>
    </cfRule>
    <cfRule type="cellIs" dxfId="44654" priority="4633" stopIfTrue="1" operator="greaterThan">
      <formula>0</formula>
    </cfRule>
  </conditionalFormatting>
  <conditionalFormatting sqref="P27:Q27">
    <cfRule type="cellIs" dxfId="44653" priority="4629" stopIfTrue="1" operator="lessThan">
      <formula>0</formula>
    </cfRule>
    <cfRule type="cellIs" dxfId="44652" priority="4630" stopIfTrue="1" operator="greaterThan">
      <formula>0</formula>
    </cfRule>
  </conditionalFormatting>
  <conditionalFormatting sqref="P27:Q27">
    <cfRule type="cellIs" dxfId="44651" priority="4626" stopIfTrue="1" operator="lessThan">
      <formula>0</formula>
    </cfRule>
    <cfRule type="cellIs" dxfId="44650" priority="4627" stopIfTrue="1" operator="greaterThan">
      <formula>0</formula>
    </cfRule>
  </conditionalFormatting>
  <conditionalFormatting sqref="P27:Q27">
    <cfRule type="cellIs" dxfId="44649" priority="4623" stopIfTrue="1" operator="lessThan">
      <formula>0</formula>
    </cfRule>
    <cfRule type="cellIs" dxfId="44648" priority="4624" stopIfTrue="1" operator="greaterThan">
      <formula>0</formula>
    </cfRule>
  </conditionalFormatting>
  <conditionalFormatting sqref="P27:Q27">
    <cfRule type="cellIs" dxfId="44647" priority="4620" stopIfTrue="1" operator="lessThan">
      <formula>0</formula>
    </cfRule>
    <cfRule type="cellIs" dxfId="44646" priority="4621" stopIfTrue="1" operator="greaterThan">
      <formula>0</formula>
    </cfRule>
  </conditionalFormatting>
  <conditionalFormatting sqref="P27:Q27">
    <cfRule type="cellIs" dxfId="44645" priority="4617" stopIfTrue="1" operator="lessThan">
      <formula>0</formula>
    </cfRule>
    <cfRule type="cellIs" dxfId="44644" priority="4618" stopIfTrue="1" operator="greaterThan">
      <formula>0</formula>
    </cfRule>
  </conditionalFormatting>
  <conditionalFormatting sqref="P27:Q27">
    <cfRule type="cellIs" dxfId="44643" priority="4614" stopIfTrue="1" operator="lessThan">
      <formula>0</formula>
    </cfRule>
    <cfRule type="cellIs" dxfId="44642" priority="4615" stopIfTrue="1" operator="greaterThan">
      <formula>0</formula>
    </cfRule>
  </conditionalFormatting>
  <conditionalFormatting sqref="P29:Q29">
    <cfRule type="cellIs" dxfId="44641" priority="4611" stopIfTrue="1" operator="lessThan">
      <formula>0</formula>
    </cfRule>
    <cfRule type="cellIs" dxfId="44640" priority="4612" stopIfTrue="1" operator="greaterThan">
      <formula>0</formula>
    </cfRule>
  </conditionalFormatting>
  <conditionalFormatting sqref="P29:Q29">
    <cfRule type="cellIs" dxfId="44639" priority="4608" stopIfTrue="1" operator="lessThan">
      <formula>0</formula>
    </cfRule>
    <cfRule type="cellIs" dxfId="44638" priority="4609" stopIfTrue="1" operator="greaterThan">
      <formula>0</formula>
    </cfRule>
  </conditionalFormatting>
  <conditionalFormatting sqref="P29:Q29">
    <cfRule type="cellIs" dxfId="44637" priority="4605" stopIfTrue="1" operator="lessThan">
      <formula>0</formula>
    </cfRule>
    <cfRule type="cellIs" dxfId="44636" priority="4606" stopIfTrue="1" operator="greaterThan">
      <formula>0</formula>
    </cfRule>
  </conditionalFormatting>
  <conditionalFormatting sqref="P29:Q29">
    <cfRule type="cellIs" dxfId="44635" priority="4602" stopIfTrue="1" operator="lessThan">
      <formula>0</formula>
    </cfRule>
    <cfRule type="cellIs" dxfId="44634" priority="4603" stopIfTrue="1" operator="greaterThan">
      <formula>0</formula>
    </cfRule>
  </conditionalFormatting>
  <conditionalFormatting sqref="P29:Q29">
    <cfRule type="cellIs" dxfId="44633" priority="4599" stopIfTrue="1" operator="lessThan">
      <formula>0</formula>
    </cfRule>
    <cfRule type="cellIs" dxfId="44632" priority="4600" stopIfTrue="1" operator="greaterThan">
      <formula>0</formula>
    </cfRule>
  </conditionalFormatting>
  <conditionalFormatting sqref="P29:Q29">
    <cfRule type="cellIs" dxfId="44631" priority="4596" stopIfTrue="1" operator="lessThan">
      <formula>0</formula>
    </cfRule>
    <cfRule type="cellIs" dxfId="44630" priority="4597" stopIfTrue="1" operator="greaterThan">
      <formula>0</formula>
    </cfRule>
  </conditionalFormatting>
  <conditionalFormatting sqref="P29:Q29">
    <cfRule type="cellIs" dxfId="44629" priority="4593" stopIfTrue="1" operator="lessThan">
      <formula>0</formula>
    </cfRule>
    <cfRule type="cellIs" dxfId="44628" priority="4594" stopIfTrue="1" operator="greaterThan">
      <formula>0</formula>
    </cfRule>
  </conditionalFormatting>
  <conditionalFormatting sqref="P29:Q29">
    <cfRule type="cellIs" dxfId="44627" priority="4590" stopIfTrue="1" operator="lessThan">
      <formula>0</formula>
    </cfRule>
    <cfRule type="cellIs" dxfId="44626" priority="4591" stopIfTrue="1" operator="greaterThan">
      <formula>0</formula>
    </cfRule>
  </conditionalFormatting>
  <conditionalFormatting sqref="P29:Q29">
    <cfRule type="cellIs" dxfId="44625" priority="4587" stopIfTrue="1" operator="lessThan">
      <formula>0</formula>
    </cfRule>
    <cfRule type="cellIs" dxfId="44624" priority="4588" stopIfTrue="1" operator="greaterThan">
      <formula>0</formula>
    </cfRule>
  </conditionalFormatting>
  <conditionalFormatting sqref="P29:Q29">
    <cfRule type="cellIs" dxfId="44623" priority="4584" stopIfTrue="1" operator="lessThan">
      <formula>0</formula>
    </cfRule>
    <cfRule type="cellIs" dxfId="44622" priority="4585" stopIfTrue="1" operator="greaterThan">
      <formula>0</formula>
    </cfRule>
  </conditionalFormatting>
  <conditionalFormatting sqref="P29:Q29">
    <cfRule type="cellIs" dxfId="44621" priority="4581" stopIfTrue="1" operator="lessThan">
      <formula>0</formula>
    </cfRule>
    <cfRule type="cellIs" dxfId="44620" priority="4582" stopIfTrue="1" operator="greaterThan">
      <formula>0</formula>
    </cfRule>
  </conditionalFormatting>
  <conditionalFormatting sqref="P29:Q29">
    <cfRule type="cellIs" dxfId="44619" priority="4578" stopIfTrue="1" operator="lessThan">
      <formula>0</formula>
    </cfRule>
    <cfRule type="cellIs" dxfId="44618" priority="4579" stopIfTrue="1" operator="greaterThan">
      <formula>0</formula>
    </cfRule>
  </conditionalFormatting>
  <conditionalFormatting sqref="P29:Q29">
    <cfRule type="cellIs" dxfId="44617" priority="4575" stopIfTrue="1" operator="lessThan">
      <formula>0</formula>
    </cfRule>
    <cfRule type="cellIs" dxfId="44616" priority="4576" stopIfTrue="1" operator="greaterThan">
      <formula>0</formula>
    </cfRule>
  </conditionalFormatting>
  <conditionalFormatting sqref="P29:Q29">
    <cfRule type="cellIs" dxfId="44615" priority="4572" stopIfTrue="1" operator="lessThan">
      <formula>0</formula>
    </cfRule>
    <cfRule type="cellIs" dxfId="44614" priority="4573" stopIfTrue="1" operator="greaterThan">
      <formula>0</formula>
    </cfRule>
  </conditionalFormatting>
  <conditionalFormatting sqref="P29:Q29">
    <cfRule type="cellIs" dxfId="44613" priority="4569" stopIfTrue="1" operator="lessThan">
      <formula>0</formula>
    </cfRule>
    <cfRule type="cellIs" dxfId="44612" priority="4570" stopIfTrue="1" operator="greaterThan">
      <formula>0</formula>
    </cfRule>
  </conditionalFormatting>
  <conditionalFormatting sqref="P29:Q29">
    <cfRule type="cellIs" dxfId="44611" priority="4566" stopIfTrue="1" operator="lessThan">
      <formula>0</formula>
    </cfRule>
    <cfRule type="cellIs" dxfId="44610" priority="4567" stopIfTrue="1" operator="greaterThan">
      <formula>0</formula>
    </cfRule>
  </conditionalFormatting>
  <conditionalFormatting sqref="P29:Q29">
    <cfRule type="cellIs" dxfId="44609" priority="4563" stopIfTrue="1" operator="lessThan">
      <formula>0</formula>
    </cfRule>
    <cfRule type="cellIs" dxfId="44608" priority="4564" stopIfTrue="1" operator="greaterThan">
      <formula>0</formula>
    </cfRule>
  </conditionalFormatting>
  <conditionalFormatting sqref="P29:Q29">
    <cfRule type="cellIs" dxfId="44607" priority="4560" stopIfTrue="1" operator="lessThan">
      <formula>0</formula>
    </cfRule>
    <cfRule type="cellIs" dxfId="44606" priority="4561" stopIfTrue="1" operator="greaterThan">
      <formula>0</formula>
    </cfRule>
  </conditionalFormatting>
  <conditionalFormatting sqref="P29:Q29">
    <cfRule type="cellIs" dxfId="44605" priority="4557" stopIfTrue="1" operator="lessThan">
      <formula>0</formula>
    </cfRule>
    <cfRule type="cellIs" dxfId="44604" priority="4558" stopIfTrue="1" operator="greaterThan">
      <formula>0</formula>
    </cfRule>
  </conditionalFormatting>
  <conditionalFormatting sqref="P29:Q29">
    <cfRule type="cellIs" dxfId="44603" priority="4554" stopIfTrue="1" operator="lessThan">
      <formula>0</formula>
    </cfRule>
    <cfRule type="cellIs" dxfId="44602" priority="4555" stopIfTrue="1" operator="greaterThan">
      <formula>0</formula>
    </cfRule>
  </conditionalFormatting>
  <conditionalFormatting sqref="P31:Q31">
    <cfRule type="cellIs" dxfId="44601" priority="4551" stopIfTrue="1" operator="lessThan">
      <formula>0</formula>
    </cfRule>
    <cfRule type="cellIs" dxfId="44600" priority="4552" stopIfTrue="1" operator="greaterThan">
      <formula>0</formula>
    </cfRule>
  </conditionalFormatting>
  <conditionalFormatting sqref="P31:Q31">
    <cfRule type="cellIs" dxfId="44599" priority="4548" stopIfTrue="1" operator="lessThan">
      <formula>0</formula>
    </cfRule>
    <cfRule type="cellIs" dxfId="44598" priority="4549" stopIfTrue="1" operator="greaterThan">
      <formula>0</formula>
    </cfRule>
  </conditionalFormatting>
  <conditionalFormatting sqref="P31:Q31">
    <cfRule type="cellIs" dxfId="44597" priority="4545" stopIfTrue="1" operator="lessThan">
      <formula>0</formula>
    </cfRule>
    <cfRule type="cellIs" dxfId="44596" priority="4546" stopIfTrue="1" operator="greaterThan">
      <formula>0</formula>
    </cfRule>
  </conditionalFormatting>
  <conditionalFormatting sqref="P31:Q31">
    <cfRule type="cellIs" dxfId="44595" priority="4542" stopIfTrue="1" operator="lessThan">
      <formula>0</formula>
    </cfRule>
    <cfRule type="cellIs" dxfId="44594" priority="4543" stopIfTrue="1" operator="greaterThan">
      <formula>0</formula>
    </cfRule>
  </conditionalFormatting>
  <conditionalFormatting sqref="P31:Q31">
    <cfRule type="cellIs" dxfId="44593" priority="4539" stopIfTrue="1" operator="lessThan">
      <formula>0</formula>
    </cfRule>
    <cfRule type="cellIs" dxfId="44592" priority="4540" stopIfTrue="1" operator="greaterThan">
      <formula>0</formula>
    </cfRule>
  </conditionalFormatting>
  <conditionalFormatting sqref="P31:Q31">
    <cfRule type="cellIs" dxfId="44591" priority="4536" stopIfTrue="1" operator="lessThan">
      <formula>0</formula>
    </cfRule>
    <cfRule type="cellIs" dxfId="44590" priority="4537" stopIfTrue="1" operator="greaterThan">
      <formula>0</formula>
    </cfRule>
  </conditionalFormatting>
  <conditionalFormatting sqref="P31:Q31">
    <cfRule type="cellIs" dxfId="44589" priority="4533" stopIfTrue="1" operator="lessThan">
      <formula>0</formula>
    </cfRule>
    <cfRule type="cellIs" dxfId="44588" priority="4534" stopIfTrue="1" operator="greaterThan">
      <formula>0</formula>
    </cfRule>
  </conditionalFormatting>
  <conditionalFormatting sqref="P31:Q31">
    <cfRule type="cellIs" dxfId="44587" priority="4530" stopIfTrue="1" operator="lessThan">
      <formula>0</formula>
    </cfRule>
    <cfRule type="cellIs" dxfId="44586" priority="4531" stopIfTrue="1" operator="greaterThan">
      <formula>0</formula>
    </cfRule>
  </conditionalFormatting>
  <conditionalFormatting sqref="P31:Q31">
    <cfRule type="cellIs" dxfId="44585" priority="4527" stopIfTrue="1" operator="lessThan">
      <formula>0</formula>
    </cfRule>
    <cfRule type="cellIs" dxfId="44584" priority="4528" stopIfTrue="1" operator="greaterThan">
      <formula>0</formula>
    </cfRule>
  </conditionalFormatting>
  <conditionalFormatting sqref="P31:Q31">
    <cfRule type="cellIs" dxfId="44583" priority="4524" stopIfTrue="1" operator="lessThan">
      <formula>0</formula>
    </cfRule>
    <cfRule type="cellIs" dxfId="44582" priority="4525" stopIfTrue="1" operator="greaterThan">
      <formula>0</formula>
    </cfRule>
  </conditionalFormatting>
  <conditionalFormatting sqref="P31:Q31">
    <cfRule type="cellIs" dxfId="44581" priority="4521" stopIfTrue="1" operator="lessThan">
      <formula>0</formula>
    </cfRule>
    <cfRule type="cellIs" dxfId="44580" priority="4522" stopIfTrue="1" operator="greaterThan">
      <formula>0</formula>
    </cfRule>
  </conditionalFormatting>
  <conditionalFormatting sqref="P31:Q31">
    <cfRule type="cellIs" dxfId="44579" priority="4518" stopIfTrue="1" operator="lessThan">
      <formula>0</formula>
    </cfRule>
    <cfRule type="cellIs" dxfId="44578" priority="4519" stopIfTrue="1" operator="greaterThan">
      <formula>0</formula>
    </cfRule>
  </conditionalFormatting>
  <conditionalFormatting sqref="P31:Q31">
    <cfRule type="cellIs" dxfId="44577" priority="4515" stopIfTrue="1" operator="lessThan">
      <formula>0</formula>
    </cfRule>
    <cfRule type="cellIs" dxfId="44576" priority="4516" stopIfTrue="1" operator="greaterThan">
      <formula>0</formula>
    </cfRule>
  </conditionalFormatting>
  <conditionalFormatting sqref="P31:Q31">
    <cfRule type="cellIs" dxfId="44575" priority="4512" stopIfTrue="1" operator="lessThan">
      <formula>0</formula>
    </cfRule>
    <cfRule type="cellIs" dxfId="44574" priority="4513" stopIfTrue="1" operator="greaterThan">
      <formula>0</formula>
    </cfRule>
  </conditionalFormatting>
  <conditionalFormatting sqref="P31:Q31">
    <cfRule type="cellIs" dxfId="44573" priority="4509" stopIfTrue="1" operator="lessThan">
      <formula>0</formula>
    </cfRule>
    <cfRule type="cellIs" dxfId="44572" priority="4510" stopIfTrue="1" operator="greaterThan">
      <formula>0</formula>
    </cfRule>
  </conditionalFormatting>
  <conditionalFormatting sqref="P31:Q31">
    <cfRule type="cellIs" dxfId="44571" priority="4506" stopIfTrue="1" operator="lessThan">
      <formula>0</formula>
    </cfRule>
    <cfRule type="cellIs" dxfId="44570" priority="4507" stopIfTrue="1" operator="greaterThan">
      <formula>0</formula>
    </cfRule>
  </conditionalFormatting>
  <conditionalFormatting sqref="P31:Q31">
    <cfRule type="cellIs" dxfId="44569" priority="4503" stopIfTrue="1" operator="lessThan">
      <formula>0</formula>
    </cfRule>
    <cfRule type="cellIs" dxfId="44568" priority="4504" stopIfTrue="1" operator="greaterThan">
      <formula>0</formula>
    </cfRule>
  </conditionalFormatting>
  <conditionalFormatting sqref="P31:Q31">
    <cfRule type="cellIs" dxfId="44567" priority="4500" stopIfTrue="1" operator="lessThan">
      <formula>0</formula>
    </cfRule>
    <cfRule type="cellIs" dxfId="44566" priority="4501" stopIfTrue="1" operator="greaterThan">
      <formula>0</formula>
    </cfRule>
  </conditionalFormatting>
  <conditionalFormatting sqref="P31:Q31">
    <cfRule type="cellIs" dxfId="44565" priority="4497" stopIfTrue="1" operator="lessThan">
      <formula>0</formula>
    </cfRule>
    <cfRule type="cellIs" dxfId="44564" priority="4498" stopIfTrue="1" operator="greaterThan">
      <formula>0</formula>
    </cfRule>
  </conditionalFormatting>
  <conditionalFormatting sqref="P31:Q31">
    <cfRule type="cellIs" dxfId="44563" priority="4494" stopIfTrue="1" operator="lessThan">
      <formula>0</formula>
    </cfRule>
    <cfRule type="cellIs" dxfId="44562" priority="4495" stopIfTrue="1" operator="greaterThan">
      <formula>0</formula>
    </cfRule>
  </conditionalFormatting>
  <conditionalFormatting sqref="P33:Q33">
    <cfRule type="cellIs" dxfId="44561" priority="4491" stopIfTrue="1" operator="lessThan">
      <formula>0</formula>
    </cfRule>
    <cfRule type="cellIs" dxfId="44560" priority="4492" stopIfTrue="1" operator="greaterThan">
      <formula>0</formula>
    </cfRule>
  </conditionalFormatting>
  <conditionalFormatting sqref="P33:Q33">
    <cfRule type="cellIs" dxfId="44559" priority="4488" stopIfTrue="1" operator="lessThan">
      <formula>0</formula>
    </cfRule>
    <cfRule type="cellIs" dxfId="44558" priority="4489" stopIfTrue="1" operator="greaterThan">
      <formula>0</formula>
    </cfRule>
  </conditionalFormatting>
  <conditionalFormatting sqref="P33:Q33">
    <cfRule type="cellIs" dxfId="44557" priority="4485" stopIfTrue="1" operator="lessThan">
      <formula>0</formula>
    </cfRule>
    <cfRule type="cellIs" dxfId="44556" priority="4486" stopIfTrue="1" operator="greaterThan">
      <formula>0</formula>
    </cfRule>
  </conditionalFormatting>
  <conditionalFormatting sqref="P33:Q33">
    <cfRule type="cellIs" dxfId="44555" priority="4482" stopIfTrue="1" operator="lessThan">
      <formula>0</formula>
    </cfRule>
    <cfRule type="cellIs" dxfId="44554" priority="4483" stopIfTrue="1" operator="greaterThan">
      <formula>0</formula>
    </cfRule>
  </conditionalFormatting>
  <conditionalFormatting sqref="P33:Q33">
    <cfRule type="cellIs" dxfId="44553" priority="4479" stopIfTrue="1" operator="lessThan">
      <formula>0</formula>
    </cfRule>
    <cfRule type="cellIs" dxfId="44552" priority="4480" stopIfTrue="1" operator="greaterThan">
      <formula>0</formula>
    </cfRule>
  </conditionalFormatting>
  <conditionalFormatting sqref="P33:Q33">
    <cfRule type="cellIs" dxfId="44551" priority="4476" stopIfTrue="1" operator="lessThan">
      <formula>0</formula>
    </cfRule>
    <cfRule type="cellIs" dxfId="44550" priority="4477" stopIfTrue="1" operator="greaterThan">
      <formula>0</formula>
    </cfRule>
  </conditionalFormatting>
  <conditionalFormatting sqref="P33:Q33">
    <cfRule type="cellIs" dxfId="44549" priority="4473" stopIfTrue="1" operator="lessThan">
      <formula>0</formula>
    </cfRule>
    <cfRule type="cellIs" dxfId="44548" priority="4474" stopIfTrue="1" operator="greaterThan">
      <formula>0</formula>
    </cfRule>
  </conditionalFormatting>
  <conditionalFormatting sqref="P33:Q33">
    <cfRule type="cellIs" dxfId="44547" priority="4470" stopIfTrue="1" operator="lessThan">
      <formula>0</formula>
    </cfRule>
    <cfRule type="cellIs" dxfId="44546" priority="4471" stopIfTrue="1" operator="greaterThan">
      <formula>0</formula>
    </cfRule>
  </conditionalFormatting>
  <conditionalFormatting sqref="P33:Q33">
    <cfRule type="cellIs" dxfId="44545" priority="4467" stopIfTrue="1" operator="lessThan">
      <formula>0</formula>
    </cfRule>
    <cfRule type="cellIs" dxfId="44544" priority="4468" stopIfTrue="1" operator="greaterThan">
      <formula>0</formula>
    </cfRule>
  </conditionalFormatting>
  <conditionalFormatting sqref="P33:Q33">
    <cfRule type="cellIs" dxfId="44543" priority="4464" stopIfTrue="1" operator="lessThan">
      <formula>0</formula>
    </cfRule>
    <cfRule type="cellIs" dxfId="44542" priority="4465" stopIfTrue="1" operator="greaterThan">
      <formula>0</formula>
    </cfRule>
  </conditionalFormatting>
  <conditionalFormatting sqref="P33:Q33">
    <cfRule type="cellIs" dxfId="44541" priority="4461" stopIfTrue="1" operator="lessThan">
      <formula>0</formula>
    </cfRule>
    <cfRule type="cellIs" dxfId="44540" priority="4462" stopIfTrue="1" operator="greaterThan">
      <formula>0</formula>
    </cfRule>
  </conditionalFormatting>
  <conditionalFormatting sqref="P33:Q33">
    <cfRule type="cellIs" dxfId="44539" priority="4458" stopIfTrue="1" operator="lessThan">
      <formula>0</formula>
    </cfRule>
    <cfRule type="cellIs" dxfId="44538" priority="4459" stopIfTrue="1" operator="greaterThan">
      <formula>0</formula>
    </cfRule>
  </conditionalFormatting>
  <conditionalFormatting sqref="P33:Q33">
    <cfRule type="cellIs" dxfId="44537" priority="4455" stopIfTrue="1" operator="lessThan">
      <formula>0</formula>
    </cfRule>
    <cfRule type="cellIs" dxfId="44536" priority="4456" stopIfTrue="1" operator="greaterThan">
      <formula>0</formula>
    </cfRule>
  </conditionalFormatting>
  <conditionalFormatting sqref="P33:Q33">
    <cfRule type="cellIs" dxfId="44535" priority="4452" stopIfTrue="1" operator="lessThan">
      <formula>0</formula>
    </cfRule>
    <cfRule type="cellIs" dxfId="44534" priority="4453" stopIfTrue="1" operator="greaterThan">
      <formula>0</formula>
    </cfRule>
  </conditionalFormatting>
  <conditionalFormatting sqref="P33:Q33">
    <cfRule type="cellIs" dxfId="44533" priority="4449" stopIfTrue="1" operator="lessThan">
      <formula>0</formula>
    </cfRule>
    <cfRule type="cellIs" dxfId="44532" priority="4450" stopIfTrue="1" operator="greaterThan">
      <formula>0</formula>
    </cfRule>
  </conditionalFormatting>
  <conditionalFormatting sqref="P33:Q33">
    <cfRule type="cellIs" dxfId="44531" priority="4446" stopIfTrue="1" operator="lessThan">
      <formula>0</formula>
    </cfRule>
    <cfRule type="cellIs" dxfId="44530" priority="4447" stopIfTrue="1" operator="greaterThan">
      <formula>0</formula>
    </cfRule>
  </conditionalFormatting>
  <conditionalFormatting sqref="P33:Q33">
    <cfRule type="cellIs" dxfId="44529" priority="4443" stopIfTrue="1" operator="lessThan">
      <formula>0</formula>
    </cfRule>
    <cfRule type="cellIs" dxfId="44528" priority="4444" stopIfTrue="1" operator="greaterThan">
      <formula>0</formula>
    </cfRule>
  </conditionalFormatting>
  <conditionalFormatting sqref="P33:Q33">
    <cfRule type="cellIs" dxfId="44527" priority="4440" stopIfTrue="1" operator="lessThan">
      <formula>0</formula>
    </cfRule>
    <cfRule type="cellIs" dxfId="44526" priority="4441" stopIfTrue="1" operator="greaterThan">
      <formula>0</formula>
    </cfRule>
  </conditionalFormatting>
  <conditionalFormatting sqref="P33:Q33">
    <cfRule type="cellIs" dxfId="44525" priority="4437" stopIfTrue="1" operator="lessThan">
      <formula>0</formula>
    </cfRule>
    <cfRule type="cellIs" dxfId="44524" priority="4438" stopIfTrue="1" operator="greaterThan">
      <formula>0</formula>
    </cfRule>
  </conditionalFormatting>
  <conditionalFormatting sqref="P33:Q33">
    <cfRule type="cellIs" dxfId="44523" priority="4434" stopIfTrue="1" operator="lessThan">
      <formula>0</formula>
    </cfRule>
    <cfRule type="cellIs" dxfId="44522" priority="4435" stopIfTrue="1" operator="greaterThan">
      <formula>0</formula>
    </cfRule>
  </conditionalFormatting>
  <conditionalFormatting sqref="P35:Q35">
    <cfRule type="cellIs" dxfId="44521" priority="4431" stopIfTrue="1" operator="lessThan">
      <formula>0</formula>
    </cfRule>
    <cfRule type="cellIs" dxfId="44520" priority="4432" stopIfTrue="1" operator="greaterThan">
      <formula>0</formula>
    </cfRule>
  </conditionalFormatting>
  <conditionalFormatting sqref="P35:Q35">
    <cfRule type="cellIs" dxfId="44519" priority="4428" stopIfTrue="1" operator="lessThan">
      <formula>0</formula>
    </cfRule>
    <cfRule type="cellIs" dxfId="44518" priority="4429" stopIfTrue="1" operator="greaterThan">
      <formula>0</formula>
    </cfRule>
  </conditionalFormatting>
  <conditionalFormatting sqref="P35:Q35">
    <cfRule type="cellIs" dxfId="44517" priority="4425" stopIfTrue="1" operator="lessThan">
      <formula>0</formula>
    </cfRule>
    <cfRule type="cellIs" dxfId="44516" priority="4426" stopIfTrue="1" operator="greaterThan">
      <formula>0</formula>
    </cfRule>
  </conditionalFormatting>
  <conditionalFormatting sqref="P35:Q35">
    <cfRule type="cellIs" dxfId="44515" priority="4422" stopIfTrue="1" operator="lessThan">
      <formula>0</formula>
    </cfRule>
    <cfRule type="cellIs" dxfId="44514" priority="4423" stopIfTrue="1" operator="greaterThan">
      <formula>0</formula>
    </cfRule>
  </conditionalFormatting>
  <conditionalFormatting sqref="P35:Q35">
    <cfRule type="cellIs" dxfId="44513" priority="4419" stopIfTrue="1" operator="lessThan">
      <formula>0</formula>
    </cfRule>
    <cfRule type="cellIs" dxfId="44512" priority="4420" stopIfTrue="1" operator="greaterThan">
      <formula>0</formula>
    </cfRule>
  </conditionalFormatting>
  <conditionalFormatting sqref="P35:Q35">
    <cfRule type="cellIs" dxfId="44511" priority="4416" stopIfTrue="1" operator="lessThan">
      <formula>0</formula>
    </cfRule>
    <cfRule type="cellIs" dxfId="44510" priority="4417" stopIfTrue="1" operator="greaterThan">
      <formula>0</formula>
    </cfRule>
  </conditionalFormatting>
  <conditionalFormatting sqref="P35:Q35">
    <cfRule type="cellIs" dxfId="44509" priority="4413" stopIfTrue="1" operator="lessThan">
      <formula>0</formula>
    </cfRule>
    <cfRule type="cellIs" dxfId="44508" priority="4414" stopIfTrue="1" operator="greaterThan">
      <formula>0</formula>
    </cfRule>
  </conditionalFormatting>
  <conditionalFormatting sqref="P35:Q35">
    <cfRule type="cellIs" dxfId="44507" priority="4410" stopIfTrue="1" operator="lessThan">
      <formula>0</formula>
    </cfRule>
    <cfRule type="cellIs" dxfId="44506" priority="4411" stopIfTrue="1" operator="greaterThan">
      <formula>0</formula>
    </cfRule>
  </conditionalFormatting>
  <conditionalFormatting sqref="P35:Q35">
    <cfRule type="cellIs" dxfId="44505" priority="4407" stopIfTrue="1" operator="lessThan">
      <formula>0</formula>
    </cfRule>
    <cfRule type="cellIs" dxfId="44504" priority="4408" stopIfTrue="1" operator="greaterThan">
      <formula>0</formula>
    </cfRule>
  </conditionalFormatting>
  <conditionalFormatting sqref="P35:Q35">
    <cfRule type="cellIs" dxfId="44503" priority="4404" stopIfTrue="1" operator="lessThan">
      <formula>0</formula>
    </cfRule>
    <cfRule type="cellIs" dxfId="44502" priority="4405" stopIfTrue="1" operator="greaterThan">
      <formula>0</formula>
    </cfRule>
  </conditionalFormatting>
  <conditionalFormatting sqref="P35:Q35">
    <cfRule type="cellIs" dxfId="44501" priority="4401" stopIfTrue="1" operator="lessThan">
      <formula>0</formula>
    </cfRule>
    <cfRule type="cellIs" dxfId="44500" priority="4402" stopIfTrue="1" operator="greaterThan">
      <formula>0</formula>
    </cfRule>
  </conditionalFormatting>
  <conditionalFormatting sqref="P35:Q35">
    <cfRule type="cellIs" dxfId="44499" priority="4398" stopIfTrue="1" operator="lessThan">
      <formula>0</formula>
    </cfRule>
    <cfRule type="cellIs" dxfId="44498" priority="4399" stopIfTrue="1" operator="greaterThan">
      <formula>0</formula>
    </cfRule>
  </conditionalFormatting>
  <conditionalFormatting sqref="P35:Q35">
    <cfRule type="cellIs" dxfId="44497" priority="4395" stopIfTrue="1" operator="lessThan">
      <formula>0</formula>
    </cfRule>
    <cfRule type="cellIs" dxfId="44496" priority="4396" stopIfTrue="1" operator="greaterThan">
      <formula>0</formula>
    </cfRule>
  </conditionalFormatting>
  <conditionalFormatting sqref="P35:Q35">
    <cfRule type="cellIs" dxfId="44495" priority="4392" stopIfTrue="1" operator="lessThan">
      <formula>0</formula>
    </cfRule>
    <cfRule type="cellIs" dxfId="44494" priority="4393" stopIfTrue="1" operator="greaterThan">
      <formula>0</formula>
    </cfRule>
  </conditionalFormatting>
  <conditionalFormatting sqref="P35:Q35">
    <cfRule type="cellIs" dxfId="44493" priority="4389" stopIfTrue="1" operator="lessThan">
      <formula>0</formula>
    </cfRule>
    <cfRule type="cellIs" dxfId="44492" priority="4390" stopIfTrue="1" operator="greaterThan">
      <formula>0</formula>
    </cfRule>
  </conditionalFormatting>
  <conditionalFormatting sqref="P35:Q35">
    <cfRule type="cellIs" dxfId="44491" priority="4386" stopIfTrue="1" operator="lessThan">
      <formula>0</formula>
    </cfRule>
    <cfRule type="cellIs" dxfId="44490" priority="4387" stopIfTrue="1" operator="greaterThan">
      <formula>0</formula>
    </cfRule>
  </conditionalFormatting>
  <conditionalFormatting sqref="P35:Q35">
    <cfRule type="cellIs" dxfId="44489" priority="4383" stopIfTrue="1" operator="lessThan">
      <formula>0</formula>
    </cfRule>
    <cfRule type="cellIs" dxfId="44488" priority="4384" stopIfTrue="1" operator="greaterThan">
      <formula>0</formula>
    </cfRule>
  </conditionalFormatting>
  <conditionalFormatting sqref="P35:Q35">
    <cfRule type="cellIs" dxfId="44487" priority="4380" stopIfTrue="1" operator="lessThan">
      <formula>0</formula>
    </cfRule>
    <cfRule type="cellIs" dxfId="44486" priority="4381" stopIfTrue="1" operator="greaterThan">
      <formula>0</formula>
    </cfRule>
  </conditionalFormatting>
  <conditionalFormatting sqref="P35:Q35">
    <cfRule type="cellIs" dxfId="44485" priority="4377" stopIfTrue="1" operator="lessThan">
      <formula>0</formula>
    </cfRule>
    <cfRule type="cellIs" dxfId="44484" priority="4378" stopIfTrue="1" operator="greaterThan">
      <formula>0</formula>
    </cfRule>
  </conditionalFormatting>
  <conditionalFormatting sqref="P35:Q35">
    <cfRule type="cellIs" dxfId="44483" priority="4374" stopIfTrue="1" operator="lessThan">
      <formula>0</formula>
    </cfRule>
    <cfRule type="cellIs" dxfId="44482" priority="4375" stopIfTrue="1" operator="greaterThan">
      <formula>0</formula>
    </cfRule>
  </conditionalFormatting>
  <conditionalFormatting sqref="P37:Q37">
    <cfRule type="cellIs" dxfId="44481" priority="4371" stopIfTrue="1" operator="lessThan">
      <formula>0</formula>
    </cfRule>
    <cfRule type="cellIs" dxfId="44480" priority="4372" stopIfTrue="1" operator="greaterThan">
      <formula>0</formula>
    </cfRule>
  </conditionalFormatting>
  <conditionalFormatting sqref="P37:Q37">
    <cfRule type="cellIs" dxfId="44479" priority="4368" stopIfTrue="1" operator="lessThan">
      <formula>0</formula>
    </cfRule>
    <cfRule type="cellIs" dxfId="44478" priority="4369" stopIfTrue="1" operator="greaterThan">
      <formula>0</formula>
    </cfRule>
  </conditionalFormatting>
  <conditionalFormatting sqref="P37:Q37">
    <cfRule type="cellIs" dxfId="44477" priority="4365" stopIfTrue="1" operator="lessThan">
      <formula>0</formula>
    </cfRule>
    <cfRule type="cellIs" dxfId="44476" priority="4366" stopIfTrue="1" operator="greaterThan">
      <formula>0</formula>
    </cfRule>
  </conditionalFormatting>
  <conditionalFormatting sqref="P37:Q37">
    <cfRule type="cellIs" dxfId="44475" priority="4362" stopIfTrue="1" operator="lessThan">
      <formula>0</formula>
    </cfRule>
    <cfRule type="cellIs" dxfId="44474" priority="4363" stopIfTrue="1" operator="greaterThan">
      <formula>0</formula>
    </cfRule>
  </conditionalFormatting>
  <conditionalFormatting sqref="P37:Q37">
    <cfRule type="cellIs" dxfId="44473" priority="4359" stopIfTrue="1" operator="lessThan">
      <formula>0</formula>
    </cfRule>
    <cfRule type="cellIs" dxfId="44472" priority="4360" stopIfTrue="1" operator="greaterThan">
      <formula>0</formula>
    </cfRule>
  </conditionalFormatting>
  <conditionalFormatting sqref="P37:Q37">
    <cfRule type="cellIs" dxfId="44471" priority="4356" stopIfTrue="1" operator="lessThan">
      <formula>0</formula>
    </cfRule>
    <cfRule type="cellIs" dxfId="44470" priority="4357" stopIfTrue="1" operator="greaterThan">
      <formula>0</formula>
    </cfRule>
  </conditionalFormatting>
  <conditionalFormatting sqref="P37:Q37">
    <cfRule type="cellIs" dxfId="44469" priority="4353" stopIfTrue="1" operator="lessThan">
      <formula>0</formula>
    </cfRule>
    <cfRule type="cellIs" dxfId="44468" priority="4354" stopIfTrue="1" operator="greaterThan">
      <formula>0</formula>
    </cfRule>
  </conditionalFormatting>
  <conditionalFormatting sqref="P37:Q37">
    <cfRule type="cellIs" dxfId="44467" priority="4350" stopIfTrue="1" operator="lessThan">
      <formula>0</formula>
    </cfRule>
    <cfRule type="cellIs" dxfId="44466" priority="4351" stopIfTrue="1" operator="greaterThan">
      <formula>0</formula>
    </cfRule>
  </conditionalFormatting>
  <conditionalFormatting sqref="P37:Q37">
    <cfRule type="cellIs" dxfId="44465" priority="4347" stopIfTrue="1" operator="lessThan">
      <formula>0</formula>
    </cfRule>
    <cfRule type="cellIs" dxfId="44464" priority="4348" stopIfTrue="1" operator="greaterThan">
      <formula>0</formula>
    </cfRule>
  </conditionalFormatting>
  <conditionalFormatting sqref="P37:Q37">
    <cfRule type="cellIs" dxfId="44463" priority="4344" stopIfTrue="1" operator="lessThan">
      <formula>0</formula>
    </cfRule>
    <cfRule type="cellIs" dxfId="44462" priority="4345" stopIfTrue="1" operator="greaterThan">
      <formula>0</formula>
    </cfRule>
  </conditionalFormatting>
  <conditionalFormatting sqref="P37:Q37">
    <cfRule type="cellIs" dxfId="44461" priority="4341" stopIfTrue="1" operator="lessThan">
      <formula>0</formula>
    </cfRule>
    <cfRule type="cellIs" dxfId="44460" priority="4342" stopIfTrue="1" operator="greaterThan">
      <formula>0</formula>
    </cfRule>
  </conditionalFormatting>
  <conditionalFormatting sqref="P37:Q37">
    <cfRule type="cellIs" dxfId="44459" priority="4338" stopIfTrue="1" operator="lessThan">
      <formula>0</formula>
    </cfRule>
    <cfRule type="cellIs" dxfId="44458" priority="4339" stopIfTrue="1" operator="greaterThan">
      <formula>0</formula>
    </cfRule>
  </conditionalFormatting>
  <conditionalFormatting sqref="P37:Q37">
    <cfRule type="cellIs" dxfId="44457" priority="4335" stopIfTrue="1" operator="lessThan">
      <formula>0</formula>
    </cfRule>
    <cfRule type="cellIs" dxfId="44456" priority="4336" stopIfTrue="1" operator="greaterThan">
      <formula>0</formula>
    </cfRule>
  </conditionalFormatting>
  <conditionalFormatting sqref="P37:Q37">
    <cfRule type="cellIs" dxfId="44455" priority="4332" stopIfTrue="1" operator="lessThan">
      <formula>0</formula>
    </cfRule>
    <cfRule type="cellIs" dxfId="44454" priority="4333" stopIfTrue="1" operator="greaterThan">
      <formula>0</formula>
    </cfRule>
  </conditionalFormatting>
  <conditionalFormatting sqref="P37:Q37">
    <cfRule type="cellIs" dxfId="44453" priority="4329" stopIfTrue="1" operator="lessThan">
      <formula>0</formula>
    </cfRule>
    <cfRule type="cellIs" dxfId="44452" priority="4330" stopIfTrue="1" operator="greaterThan">
      <formula>0</formula>
    </cfRule>
  </conditionalFormatting>
  <conditionalFormatting sqref="P37:Q37">
    <cfRule type="cellIs" dxfId="44451" priority="4326" stopIfTrue="1" operator="lessThan">
      <formula>0</formula>
    </cfRule>
    <cfRule type="cellIs" dxfId="44450" priority="4327" stopIfTrue="1" operator="greaterThan">
      <formula>0</formula>
    </cfRule>
  </conditionalFormatting>
  <conditionalFormatting sqref="P37:Q37">
    <cfRule type="cellIs" dxfId="44449" priority="4323" stopIfTrue="1" operator="lessThan">
      <formula>0</formula>
    </cfRule>
    <cfRule type="cellIs" dxfId="44448" priority="4324" stopIfTrue="1" operator="greaterThan">
      <formula>0</formula>
    </cfRule>
  </conditionalFormatting>
  <conditionalFormatting sqref="P37:Q37">
    <cfRule type="cellIs" dxfId="44447" priority="4320" stopIfTrue="1" operator="lessThan">
      <formula>0</formula>
    </cfRule>
    <cfRule type="cellIs" dxfId="44446" priority="4321" stopIfTrue="1" operator="greaterThan">
      <formula>0</formula>
    </cfRule>
  </conditionalFormatting>
  <conditionalFormatting sqref="P37:Q37">
    <cfRule type="cellIs" dxfId="44445" priority="4317" stopIfTrue="1" operator="lessThan">
      <formula>0</formula>
    </cfRule>
    <cfRule type="cellIs" dxfId="44444" priority="4318" stopIfTrue="1" operator="greaterThan">
      <formula>0</formula>
    </cfRule>
  </conditionalFormatting>
  <conditionalFormatting sqref="P37:Q37">
    <cfRule type="cellIs" dxfId="44443" priority="4314" stopIfTrue="1" operator="lessThan">
      <formula>0</formula>
    </cfRule>
    <cfRule type="cellIs" dxfId="44442" priority="4315" stopIfTrue="1" operator="greaterThan">
      <formula>0</formula>
    </cfRule>
  </conditionalFormatting>
  <conditionalFormatting sqref="P39:Q39">
    <cfRule type="cellIs" dxfId="44441" priority="4311" stopIfTrue="1" operator="lessThan">
      <formula>0</formula>
    </cfRule>
    <cfRule type="cellIs" dxfId="44440" priority="4312" stopIfTrue="1" operator="greaterThan">
      <formula>0</formula>
    </cfRule>
  </conditionalFormatting>
  <conditionalFormatting sqref="P39:Q39">
    <cfRule type="cellIs" dxfId="44439" priority="4308" stopIfTrue="1" operator="lessThan">
      <formula>0</formula>
    </cfRule>
    <cfRule type="cellIs" dxfId="44438" priority="4309" stopIfTrue="1" operator="greaterThan">
      <formula>0</formula>
    </cfRule>
  </conditionalFormatting>
  <conditionalFormatting sqref="P39:Q39">
    <cfRule type="cellIs" dxfId="44437" priority="4305" stopIfTrue="1" operator="lessThan">
      <formula>0</formula>
    </cfRule>
    <cfRule type="cellIs" dxfId="44436" priority="4306" stopIfTrue="1" operator="greaterThan">
      <formula>0</formula>
    </cfRule>
  </conditionalFormatting>
  <conditionalFormatting sqref="P39:Q39">
    <cfRule type="cellIs" dxfId="44435" priority="4302" stopIfTrue="1" operator="lessThan">
      <formula>0</formula>
    </cfRule>
    <cfRule type="cellIs" dxfId="44434" priority="4303" stopIfTrue="1" operator="greaterThan">
      <formula>0</formula>
    </cfRule>
  </conditionalFormatting>
  <conditionalFormatting sqref="P39:Q39">
    <cfRule type="cellIs" dxfId="44433" priority="4299" stopIfTrue="1" operator="lessThan">
      <formula>0</formula>
    </cfRule>
    <cfRule type="cellIs" dxfId="44432" priority="4300" stopIfTrue="1" operator="greaterThan">
      <formula>0</formula>
    </cfRule>
  </conditionalFormatting>
  <conditionalFormatting sqref="P39:Q39">
    <cfRule type="cellIs" dxfId="44431" priority="4296" stopIfTrue="1" operator="lessThan">
      <formula>0</formula>
    </cfRule>
    <cfRule type="cellIs" dxfId="44430" priority="4297" stopIfTrue="1" operator="greaterThan">
      <formula>0</formula>
    </cfRule>
  </conditionalFormatting>
  <conditionalFormatting sqref="P39:Q39">
    <cfRule type="cellIs" dxfId="44429" priority="4293" stopIfTrue="1" operator="lessThan">
      <formula>0</formula>
    </cfRule>
    <cfRule type="cellIs" dxfId="44428" priority="4294" stopIfTrue="1" operator="greaterThan">
      <formula>0</formula>
    </cfRule>
  </conditionalFormatting>
  <conditionalFormatting sqref="P39:Q39">
    <cfRule type="cellIs" dxfId="44427" priority="4290" stopIfTrue="1" operator="lessThan">
      <formula>0</formula>
    </cfRule>
    <cfRule type="cellIs" dxfId="44426" priority="4291" stopIfTrue="1" operator="greaterThan">
      <formula>0</formula>
    </cfRule>
  </conditionalFormatting>
  <conditionalFormatting sqref="P39:Q39">
    <cfRule type="cellIs" dxfId="44425" priority="4287" stopIfTrue="1" operator="lessThan">
      <formula>0</formula>
    </cfRule>
    <cfRule type="cellIs" dxfId="44424" priority="4288" stopIfTrue="1" operator="greaterThan">
      <formula>0</formula>
    </cfRule>
  </conditionalFormatting>
  <conditionalFormatting sqref="P39:Q39">
    <cfRule type="cellIs" dxfId="44423" priority="4284" stopIfTrue="1" operator="lessThan">
      <formula>0</formula>
    </cfRule>
    <cfRule type="cellIs" dxfId="44422" priority="4285" stopIfTrue="1" operator="greaterThan">
      <formula>0</formula>
    </cfRule>
  </conditionalFormatting>
  <conditionalFormatting sqref="P39:Q39">
    <cfRule type="cellIs" dxfId="44421" priority="4281" stopIfTrue="1" operator="lessThan">
      <formula>0</formula>
    </cfRule>
    <cfRule type="cellIs" dxfId="44420" priority="4282" stopIfTrue="1" operator="greaterThan">
      <formula>0</formula>
    </cfRule>
  </conditionalFormatting>
  <conditionalFormatting sqref="P39:Q39">
    <cfRule type="cellIs" dxfId="44419" priority="4278" stopIfTrue="1" operator="lessThan">
      <formula>0</formula>
    </cfRule>
    <cfRule type="cellIs" dxfId="44418" priority="4279" stopIfTrue="1" operator="greaterThan">
      <formula>0</formula>
    </cfRule>
  </conditionalFormatting>
  <conditionalFormatting sqref="P39:Q39">
    <cfRule type="cellIs" dxfId="44417" priority="4275" stopIfTrue="1" operator="lessThan">
      <formula>0</formula>
    </cfRule>
    <cfRule type="cellIs" dxfId="44416" priority="4276" stopIfTrue="1" operator="greaterThan">
      <formula>0</formula>
    </cfRule>
  </conditionalFormatting>
  <conditionalFormatting sqref="P39:Q39">
    <cfRule type="cellIs" dxfId="44415" priority="4272" stopIfTrue="1" operator="lessThan">
      <formula>0</formula>
    </cfRule>
    <cfRule type="cellIs" dxfId="44414" priority="4273" stopIfTrue="1" operator="greaterThan">
      <formula>0</formula>
    </cfRule>
  </conditionalFormatting>
  <conditionalFormatting sqref="P39:Q39">
    <cfRule type="cellIs" dxfId="44413" priority="4269" stopIfTrue="1" operator="lessThan">
      <formula>0</formula>
    </cfRule>
    <cfRule type="cellIs" dxfId="44412" priority="4270" stopIfTrue="1" operator="greaterThan">
      <formula>0</formula>
    </cfRule>
  </conditionalFormatting>
  <conditionalFormatting sqref="P39:Q39">
    <cfRule type="cellIs" dxfId="44411" priority="4266" stopIfTrue="1" operator="lessThan">
      <formula>0</formula>
    </cfRule>
    <cfRule type="cellIs" dxfId="44410" priority="4267" stopIfTrue="1" operator="greaterThan">
      <formula>0</formula>
    </cfRule>
  </conditionalFormatting>
  <conditionalFormatting sqref="P39:Q39">
    <cfRule type="cellIs" dxfId="44409" priority="4263" stopIfTrue="1" operator="lessThan">
      <formula>0</formula>
    </cfRule>
    <cfRule type="cellIs" dxfId="44408" priority="4264" stopIfTrue="1" operator="greaterThan">
      <formula>0</formula>
    </cfRule>
  </conditionalFormatting>
  <conditionalFormatting sqref="P39:Q39">
    <cfRule type="cellIs" dxfId="44407" priority="4260" stopIfTrue="1" operator="lessThan">
      <formula>0</formula>
    </cfRule>
    <cfRule type="cellIs" dxfId="44406" priority="4261" stopIfTrue="1" operator="greaterThan">
      <formula>0</formula>
    </cfRule>
  </conditionalFormatting>
  <conditionalFormatting sqref="P39:Q39">
    <cfRule type="cellIs" dxfId="44405" priority="4257" stopIfTrue="1" operator="lessThan">
      <formula>0</formula>
    </cfRule>
    <cfRule type="cellIs" dxfId="44404" priority="4258" stopIfTrue="1" operator="greaterThan">
      <formula>0</formula>
    </cfRule>
  </conditionalFormatting>
  <conditionalFormatting sqref="P39:Q39">
    <cfRule type="cellIs" dxfId="44403" priority="4254" stopIfTrue="1" operator="lessThan">
      <formula>0</formula>
    </cfRule>
    <cfRule type="cellIs" dxfId="44402" priority="4255" stopIfTrue="1" operator="greaterThan">
      <formula>0</formula>
    </cfRule>
  </conditionalFormatting>
  <conditionalFormatting sqref="P41:Q41">
    <cfRule type="cellIs" dxfId="44401" priority="4251" stopIfTrue="1" operator="lessThan">
      <formula>0</formula>
    </cfRule>
    <cfRule type="cellIs" dxfId="44400" priority="4252" stopIfTrue="1" operator="greaterThan">
      <formula>0</formula>
    </cfRule>
  </conditionalFormatting>
  <conditionalFormatting sqref="P41:Q41">
    <cfRule type="cellIs" dxfId="44399" priority="4248" stopIfTrue="1" operator="lessThan">
      <formula>0</formula>
    </cfRule>
    <cfRule type="cellIs" dxfId="44398" priority="4249" stopIfTrue="1" operator="greaterThan">
      <formula>0</formula>
    </cfRule>
  </conditionalFormatting>
  <conditionalFormatting sqref="P41:Q41">
    <cfRule type="cellIs" dxfId="44397" priority="4245" stopIfTrue="1" operator="lessThan">
      <formula>0</formula>
    </cfRule>
    <cfRule type="cellIs" dxfId="44396" priority="4246" stopIfTrue="1" operator="greaterThan">
      <formula>0</formula>
    </cfRule>
  </conditionalFormatting>
  <conditionalFormatting sqref="P41:Q41">
    <cfRule type="cellIs" dxfId="44395" priority="4242" stopIfTrue="1" operator="lessThan">
      <formula>0</formula>
    </cfRule>
    <cfRule type="cellIs" dxfId="44394" priority="4243" stopIfTrue="1" operator="greaterThan">
      <formula>0</formula>
    </cfRule>
  </conditionalFormatting>
  <conditionalFormatting sqref="P41:Q41">
    <cfRule type="cellIs" dxfId="44393" priority="4239" stopIfTrue="1" operator="lessThan">
      <formula>0</formula>
    </cfRule>
    <cfRule type="cellIs" dxfId="44392" priority="4240" stopIfTrue="1" operator="greaterThan">
      <formula>0</formula>
    </cfRule>
  </conditionalFormatting>
  <conditionalFormatting sqref="P41:Q41">
    <cfRule type="cellIs" dxfId="44391" priority="4236" stopIfTrue="1" operator="lessThan">
      <formula>0</formula>
    </cfRule>
    <cfRule type="cellIs" dxfId="44390" priority="4237" stopIfTrue="1" operator="greaterThan">
      <formula>0</formula>
    </cfRule>
  </conditionalFormatting>
  <conditionalFormatting sqref="P41:Q41">
    <cfRule type="cellIs" dxfId="44389" priority="4233" stopIfTrue="1" operator="lessThan">
      <formula>0</formula>
    </cfRule>
    <cfRule type="cellIs" dxfId="44388" priority="4234" stopIfTrue="1" operator="greaterThan">
      <formula>0</formula>
    </cfRule>
  </conditionalFormatting>
  <conditionalFormatting sqref="P41:Q41">
    <cfRule type="cellIs" dxfId="44387" priority="4230" stopIfTrue="1" operator="lessThan">
      <formula>0</formula>
    </cfRule>
    <cfRule type="cellIs" dxfId="44386" priority="4231" stopIfTrue="1" operator="greaterThan">
      <formula>0</formula>
    </cfRule>
  </conditionalFormatting>
  <conditionalFormatting sqref="P41:Q41">
    <cfRule type="cellIs" dxfId="44385" priority="4227" stopIfTrue="1" operator="lessThan">
      <formula>0</formula>
    </cfRule>
    <cfRule type="cellIs" dxfId="44384" priority="4228" stopIfTrue="1" operator="greaterThan">
      <formula>0</formula>
    </cfRule>
  </conditionalFormatting>
  <conditionalFormatting sqref="P41:Q41">
    <cfRule type="cellIs" dxfId="44383" priority="4224" stopIfTrue="1" operator="lessThan">
      <formula>0</formula>
    </cfRule>
    <cfRule type="cellIs" dxfId="44382" priority="4225" stopIfTrue="1" operator="greaterThan">
      <formula>0</formula>
    </cfRule>
  </conditionalFormatting>
  <conditionalFormatting sqref="P41:Q41">
    <cfRule type="cellIs" dxfId="44381" priority="4221" stopIfTrue="1" operator="lessThan">
      <formula>0</formula>
    </cfRule>
    <cfRule type="cellIs" dxfId="44380" priority="4222" stopIfTrue="1" operator="greaterThan">
      <formula>0</formula>
    </cfRule>
  </conditionalFormatting>
  <conditionalFormatting sqref="P41:Q41">
    <cfRule type="cellIs" dxfId="44379" priority="4218" stopIfTrue="1" operator="lessThan">
      <formula>0</formula>
    </cfRule>
    <cfRule type="cellIs" dxfId="44378" priority="4219" stopIfTrue="1" operator="greaterThan">
      <formula>0</formula>
    </cfRule>
  </conditionalFormatting>
  <conditionalFormatting sqref="P41:Q41">
    <cfRule type="cellIs" dxfId="44377" priority="4215" stopIfTrue="1" operator="lessThan">
      <formula>0</formula>
    </cfRule>
    <cfRule type="cellIs" dxfId="44376" priority="4216" stopIfTrue="1" operator="greaterThan">
      <formula>0</formula>
    </cfRule>
  </conditionalFormatting>
  <conditionalFormatting sqref="P41:Q41">
    <cfRule type="cellIs" dxfId="44375" priority="4212" stopIfTrue="1" operator="lessThan">
      <formula>0</formula>
    </cfRule>
    <cfRule type="cellIs" dxfId="44374" priority="4213" stopIfTrue="1" operator="greaterThan">
      <formula>0</formula>
    </cfRule>
  </conditionalFormatting>
  <conditionalFormatting sqref="P41:Q41">
    <cfRule type="cellIs" dxfId="44373" priority="4209" stopIfTrue="1" operator="lessThan">
      <formula>0</formula>
    </cfRule>
    <cfRule type="cellIs" dxfId="44372" priority="4210" stopIfTrue="1" operator="greaterThan">
      <formula>0</formula>
    </cfRule>
  </conditionalFormatting>
  <conditionalFormatting sqref="P41:Q41">
    <cfRule type="cellIs" dxfId="44371" priority="4206" stopIfTrue="1" operator="lessThan">
      <formula>0</formula>
    </cfRule>
    <cfRule type="cellIs" dxfId="44370" priority="4207" stopIfTrue="1" operator="greaterThan">
      <formula>0</formula>
    </cfRule>
  </conditionalFormatting>
  <conditionalFormatting sqref="P41:Q41">
    <cfRule type="cellIs" dxfId="44369" priority="4203" stopIfTrue="1" operator="lessThan">
      <formula>0</formula>
    </cfRule>
    <cfRule type="cellIs" dxfId="44368" priority="4204" stopIfTrue="1" operator="greaterThan">
      <formula>0</formula>
    </cfRule>
  </conditionalFormatting>
  <conditionalFormatting sqref="P41:Q41">
    <cfRule type="cellIs" dxfId="44367" priority="4200" stopIfTrue="1" operator="lessThan">
      <formula>0</formula>
    </cfRule>
    <cfRule type="cellIs" dxfId="44366" priority="4201" stopIfTrue="1" operator="greaterThan">
      <formula>0</formula>
    </cfRule>
  </conditionalFormatting>
  <conditionalFormatting sqref="P41:Q41">
    <cfRule type="cellIs" dxfId="44365" priority="4197" stopIfTrue="1" operator="lessThan">
      <formula>0</formula>
    </cfRule>
    <cfRule type="cellIs" dxfId="44364" priority="4198" stopIfTrue="1" operator="greaterThan">
      <formula>0</formula>
    </cfRule>
  </conditionalFormatting>
  <conditionalFormatting sqref="P41:Q41">
    <cfRule type="cellIs" dxfId="44363" priority="4194" stopIfTrue="1" operator="lessThan">
      <formula>0</formula>
    </cfRule>
    <cfRule type="cellIs" dxfId="44362" priority="4195" stopIfTrue="1" operator="greaterThan">
      <formula>0</formula>
    </cfRule>
  </conditionalFormatting>
  <conditionalFormatting sqref="P43:Q43">
    <cfRule type="cellIs" dxfId="44361" priority="4191" stopIfTrue="1" operator="lessThan">
      <formula>0</formula>
    </cfRule>
    <cfRule type="cellIs" dxfId="44360" priority="4192" stopIfTrue="1" operator="greaterThan">
      <formula>0</formula>
    </cfRule>
  </conditionalFormatting>
  <conditionalFormatting sqref="P43:Q43">
    <cfRule type="cellIs" dxfId="44359" priority="4188" stopIfTrue="1" operator="lessThan">
      <formula>0</formula>
    </cfRule>
    <cfRule type="cellIs" dxfId="44358" priority="4189" stopIfTrue="1" operator="greaterThan">
      <formula>0</formula>
    </cfRule>
  </conditionalFormatting>
  <conditionalFormatting sqref="P43:Q43">
    <cfRule type="cellIs" dxfId="44357" priority="4185" stopIfTrue="1" operator="lessThan">
      <formula>0</formula>
    </cfRule>
    <cfRule type="cellIs" dxfId="44356" priority="4186" stopIfTrue="1" operator="greaterThan">
      <formula>0</formula>
    </cfRule>
  </conditionalFormatting>
  <conditionalFormatting sqref="P43:Q43">
    <cfRule type="cellIs" dxfId="44355" priority="4182" stopIfTrue="1" operator="lessThan">
      <formula>0</formula>
    </cfRule>
    <cfRule type="cellIs" dxfId="44354" priority="4183" stopIfTrue="1" operator="greaterThan">
      <formula>0</formula>
    </cfRule>
  </conditionalFormatting>
  <conditionalFormatting sqref="P43:Q43">
    <cfRule type="cellIs" dxfId="44353" priority="4179" stopIfTrue="1" operator="lessThan">
      <formula>0</formula>
    </cfRule>
    <cfRule type="cellIs" dxfId="44352" priority="4180" stopIfTrue="1" operator="greaterThan">
      <formula>0</formula>
    </cfRule>
  </conditionalFormatting>
  <conditionalFormatting sqref="P43:Q43">
    <cfRule type="cellIs" dxfId="44351" priority="4176" stopIfTrue="1" operator="lessThan">
      <formula>0</formula>
    </cfRule>
    <cfRule type="cellIs" dxfId="44350" priority="4177" stopIfTrue="1" operator="greaterThan">
      <formula>0</formula>
    </cfRule>
  </conditionalFormatting>
  <conditionalFormatting sqref="P43:Q43">
    <cfRule type="cellIs" dxfId="44349" priority="4173" stopIfTrue="1" operator="lessThan">
      <formula>0</formula>
    </cfRule>
    <cfRule type="cellIs" dxfId="44348" priority="4174" stopIfTrue="1" operator="greaterThan">
      <formula>0</formula>
    </cfRule>
  </conditionalFormatting>
  <conditionalFormatting sqref="P43:Q43">
    <cfRule type="cellIs" dxfId="44347" priority="4170" stopIfTrue="1" operator="lessThan">
      <formula>0</formula>
    </cfRule>
    <cfRule type="cellIs" dxfId="44346" priority="4171" stopIfTrue="1" operator="greaterThan">
      <formula>0</formula>
    </cfRule>
  </conditionalFormatting>
  <conditionalFormatting sqref="P43:Q43">
    <cfRule type="cellIs" dxfId="44345" priority="4167" stopIfTrue="1" operator="lessThan">
      <formula>0</formula>
    </cfRule>
    <cfRule type="cellIs" dxfId="44344" priority="4168" stopIfTrue="1" operator="greaterThan">
      <formula>0</formula>
    </cfRule>
  </conditionalFormatting>
  <conditionalFormatting sqref="P43:Q43">
    <cfRule type="cellIs" dxfId="44343" priority="4164" stopIfTrue="1" operator="lessThan">
      <formula>0</formula>
    </cfRule>
    <cfRule type="cellIs" dxfId="44342" priority="4165" stopIfTrue="1" operator="greaterThan">
      <formula>0</formula>
    </cfRule>
  </conditionalFormatting>
  <conditionalFormatting sqref="P43:Q43">
    <cfRule type="cellIs" dxfId="44341" priority="4161" stopIfTrue="1" operator="lessThan">
      <formula>0</formula>
    </cfRule>
    <cfRule type="cellIs" dxfId="44340" priority="4162" stopIfTrue="1" operator="greaterThan">
      <formula>0</formula>
    </cfRule>
  </conditionalFormatting>
  <conditionalFormatting sqref="P43:Q43">
    <cfRule type="cellIs" dxfId="44339" priority="4158" stopIfTrue="1" operator="lessThan">
      <formula>0</formula>
    </cfRule>
    <cfRule type="cellIs" dxfId="44338" priority="4159" stopIfTrue="1" operator="greaterThan">
      <formula>0</formula>
    </cfRule>
  </conditionalFormatting>
  <conditionalFormatting sqref="P43:Q43">
    <cfRule type="cellIs" dxfId="44337" priority="4155" stopIfTrue="1" operator="lessThan">
      <formula>0</formula>
    </cfRule>
    <cfRule type="cellIs" dxfId="44336" priority="4156" stopIfTrue="1" operator="greaterThan">
      <formula>0</formula>
    </cfRule>
  </conditionalFormatting>
  <conditionalFormatting sqref="P43:Q43">
    <cfRule type="cellIs" dxfId="44335" priority="4152" stopIfTrue="1" operator="lessThan">
      <formula>0</formula>
    </cfRule>
    <cfRule type="cellIs" dxfId="44334" priority="4153" stopIfTrue="1" operator="greaterThan">
      <formula>0</formula>
    </cfRule>
  </conditionalFormatting>
  <conditionalFormatting sqref="P43:Q43">
    <cfRule type="cellIs" dxfId="44333" priority="4149" stopIfTrue="1" operator="lessThan">
      <formula>0</formula>
    </cfRule>
    <cfRule type="cellIs" dxfId="44332" priority="4150" stopIfTrue="1" operator="greaterThan">
      <formula>0</formula>
    </cfRule>
  </conditionalFormatting>
  <conditionalFormatting sqref="P43:Q43">
    <cfRule type="cellIs" dxfId="44331" priority="4146" stopIfTrue="1" operator="lessThan">
      <formula>0</formula>
    </cfRule>
    <cfRule type="cellIs" dxfId="44330" priority="4147" stopIfTrue="1" operator="greaterThan">
      <formula>0</formula>
    </cfRule>
  </conditionalFormatting>
  <conditionalFormatting sqref="P43:Q43">
    <cfRule type="cellIs" dxfId="44329" priority="4143" stopIfTrue="1" operator="lessThan">
      <formula>0</formula>
    </cfRule>
    <cfRule type="cellIs" dxfId="44328" priority="4144" stopIfTrue="1" operator="greaterThan">
      <formula>0</formula>
    </cfRule>
  </conditionalFormatting>
  <conditionalFormatting sqref="P43:Q43">
    <cfRule type="cellIs" dxfId="44327" priority="4140" stopIfTrue="1" operator="lessThan">
      <formula>0</formula>
    </cfRule>
    <cfRule type="cellIs" dxfId="44326" priority="4141" stopIfTrue="1" operator="greaterThan">
      <formula>0</formula>
    </cfRule>
  </conditionalFormatting>
  <conditionalFormatting sqref="P43:Q43">
    <cfRule type="cellIs" dxfId="44325" priority="4137" stopIfTrue="1" operator="lessThan">
      <formula>0</formula>
    </cfRule>
    <cfRule type="cellIs" dxfId="44324" priority="4138" stopIfTrue="1" operator="greaterThan">
      <formula>0</formula>
    </cfRule>
  </conditionalFormatting>
  <conditionalFormatting sqref="P43:Q43">
    <cfRule type="cellIs" dxfId="44323" priority="4134" stopIfTrue="1" operator="lessThan">
      <formula>0</formula>
    </cfRule>
    <cfRule type="cellIs" dxfId="44322" priority="4135" stopIfTrue="1" operator="greaterThan">
      <formula>0</formula>
    </cfRule>
  </conditionalFormatting>
  <conditionalFormatting sqref="P45:Q45">
    <cfRule type="cellIs" dxfId="44321" priority="4131" stopIfTrue="1" operator="lessThan">
      <formula>0</formula>
    </cfRule>
    <cfRule type="cellIs" dxfId="44320" priority="4132" stopIfTrue="1" operator="greaterThan">
      <formula>0</formula>
    </cfRule>
  </conditionalFormatting>
  <conditionalFormatting sqref="P45:Q45">
    <cfRule type="cellIs" dxfId="44319" priority="4128" stopIfTrue="1" operator="lessThan">
      <formula>0</formula>
    </cfRule>
    <cfRule type="cellIs" dxfId="44318" priority="4129" stopIfTrue="1" operator="greaterThan">
      <formula>0</formula>
    </cfRule>
  </conditionalFormatting>
  <conditionalFormatting sqref="P45:Q45">
    <cfRule type="cellIs" dxfId="44317" priority="4125" stopIfTrue="1" operator="lessThan">
      <formula>0</formula>
    </cfRule>
    <cfRule type="cellIs" dxfId="44316" priority="4126" stopIfTrue="1" operator="greaterThan">
      <formula>0</formula>
    </cfRule>
  </conditionalFormatting>
  <conditionalFormatting sqref="P45:Q45">
    <cfRule type="cellIs" dxfId="44315" priority="4122" stopIfTrue="1" operator="lessThan">
      <formula>0</formula>
    </cfRule>
    <cfRule type="cellIs" dxfId="44314" priority="4123" stopIfTrue="1" operator="greaterThan">
      <formula>0</formula>
    </cfRule>
  </conditionalFormatting>
  <conditionalFormatting sqref="P45:Q45">
    <cfRule type="cellIs" dxfId="44313" priority="4119" stopIfTrue="1" operator="lessThan">
      <formula>0</formula>
    </cfRule>
    <cfRule type="cellIs" dxfId="44312" priority="4120" stopIfTrue="1" operator="greaterThan">
      <formula>0</formula>
    </cfRule>
  </conditionalFormatting>
  <conditionalFormatting sqref="P45:Q45">
    <cfRule type="cellIs" dxfId="44311" priority="4116" stopIfTrue="1" operator="lessThan">
      <formula>0</formula>
    </cfRule>
    <cfRule type="cellIs" dxfId="44310" priority="4117" stopIfTrue="1" operator="greaterThan">
      <formula>0</formula>
    </cfRule>
  </conditionalFormatting>
  <conditionalFormatting sqref="P45:Q45">
    <cfRule type="cellIs" dxfId="44309" priority="4113" stopIfTrue="1" operator="lessThan">
      <formula>0</formula>
    </cfRule>
    <cfRule type="cellIs" dxfId="44308" priority="4114" stopIfTrue="1" operator="greaterThan">
      <formula>0</formula>
    </cfRule>
  </conditionalFormatting>
  <conditionalFormatting sqref="P45:Q45">
    <cfRule type="cellIs" dxfId="44307" priority="4110" stopIfTrue="1" operator="lessThan">
      <formula>0</formula>
    </cfRule>
    <cfRule type="cellIs" dxfId="44306" priority="4111" stopIfTrue="1" operator="greaterThan">
      <formula>0</formula>
    </cfRule>
  </conditionalFormatting>
  <conditionalFormatting sqref="P45:Q45">
    <cfRule type="cellIs" dxfId="44305" priority="4107" stopIfTrue="1" operator="lessThan">
      <formula>0</formula>
    </cfRule>
    <cfRule type="cellIs" dxfId="44304" priority="4108" stopIfTrue="1" operator="greaterThan">
      <formula>0</formula>
    </cfRule>
  </conditionalFormatting>
  <conditionalFormatting sqref="P45:Q45">
    <cfRule type="cellIs" dxfId="44303" priority="4104" stopIfTrue="1" operator="lessThan">
      <formula>0</formula>
    </cfRule>
    <cfRule type="cellIs" dxfId="44302" priority="4105" stopIfTrue="1" operator="greaterThan">
      <formula>0</formula>
    </cfRule>
  </conditionalFormatting>
  <conditionalFormatting sqref="P45:Q45">
    <cfRule type="cellIs" dxfId="44301" priority="4101" stopIfTrue="1" operator="lessThan">
      <formula>0</formula>
    </cfRule>
    <cfRule type="cellIs" dxfId="44300" priority="4102" stopIfTrue="1" operator="greaterThan">
      <formula>0</formula>
    </cfRule>
  </conditionalFormatting>
  <conditionalFormatting sqref="P45:Q45">
    <cfRule type="cellIs" dxfId="44299" priority="4098" stopIfTrue="1" operator="lessThan">
      <formula>0</formula>
    </cfRule>
    <cfRule type="cellIs" dxfId="44298" priority="4099" stopIfTrue="1" operator="greaterThan">
      <formula>0</formula>
    </cfRule>
  </conditionalFormatting>
  <conditionalFormatting sqref="P45:Q45">
    <cfRule type="cellIs" dxfId="44297" priority="4095" stopIfTrue="1" operator="lessThan">
      <formula>0</formula>
    </cfRule>
    <cfRule type="cellIs" dxfId="44296" priority="4096" stopIfTrue="1" operator="greaterThan">
      <formula>0</formula>
    </cfRule>
  </conditionalFormatting>
  <conditionalFormatting sqref="P45:Q45">
    <cfRule type="cellIs" dxfId="44295" priority="4092" stopIfTrue="1" operator="lessThan">
      <formula>0</formula>
    </cfRule>
    <cfRule type="cellIs" dxfId="44294" priority="4093" stopIfTrue="1" operator="greaterThan">
      <formula>0</formula>
    </cfRule>
  </conditionalFormatting>
  <conditionalFormatting sqref="P45:Q45">
    <cfRule type="cellIs" dxfId="44293" priority="4089" stopIfTrue="1" operator="lessThan">
      <formula>0</formula>
    </cfRule>
    <cfRule type="cellIs" dxfId="44292" priority="4090" stopIfTrue="1" operator="greaterThan">
      <formula>0</formula>
    </cfRule>
  </conditionalFormatting>
  <conditionalFormatting sqref="P45:Q45">
    <cfRule type="cellIs" dxfId="44291" priority="4086" stopIfTrue="1" operator="lessThan">
      <formula>0</formula>
    </cfRule>
    <cfRule type="cellIs" dxfId="44290" priority="4087" stopIfTrue="1" operator="greaterThan">
      <formula>0</formula>
    </cfRule>
  </conditionalFormatting>
  <conditionalFormatting sqref="P45:Q45">
    <cfRule type="cellIs" dxfId="44289" priority="4083" stopIfTrue="1" operator="lessThan">
      <formula>0</formula>
    </cfRule>
    <cfRule type="cellIs" dxfId="44288" priority="4084" stopIfTrue="1" operator="greaterThan">
      <formula>0</formula>
    </cfRule>
  </conditionalFormatting>
  <conditionalFormatting sqref="P45:Q45">
    <cfRule type="cellIs" dxfId="44287" priority="4080" stopIfTrue="1" operator="lessThan">
      <formula>0</formula>
    </cfRule>
    <cfRule type="cellIs" dxfId="44286" priority="4081" stopIfTrue="1" operator="greaterThan">
      <formula>0</formula>
    </cfRule>
  </conditionalFormatting>
  <conditionalFormatting sqref="P45:Q45">
    <cfRule type="cellIs" dxfId="44285" priority="4077" stopIfTrue="1" operator="lessThan">
      <formula>0</formula>
    </cfRule>
    <cfRule type="cellIs" dxfId="44284" priority="4078" stopIfTrue="1" operator="greaterThan">
      <formula>0</formula>
    </cfRule>
  </conditionalFormatting>
  <conditionalFormatting sqref="P45:Q45">
    <cfRule type="cellIs" dxfId="44283" priority="4074" stopIfTrue="1" operator="lessThan">
      <formula>0</formula>
    </cfRule>
    <cfRule type="cellIs" dxfId="44282" priority="4075" stopIfTrue="1" operator="greaterThan">
      <formula>0</formula>
    </cfRule>
  </conditionalFormatting>
  <conditionalFormatting sqref="P47:Q47">
    <cfRule type="cellIs" dxfId="44281" priority="4071" stopIfTrue="1" operator="lessThan">
      <formula>0</formula>
    </cfRule>
    <cfRule type="cellIs" dxfId="44280" priority="4072" stopIfTrue="1" operator="greaterThan">
      <formula>0</formula>
    </cfRule>
  </conditionalFormatting>
  <conditionalFormatting sqref="P47:Q47">
    <cfRule type="cellIs" dxfId="44279" priority="4068" stopIfTrue="1" operator="lessThan">
      <formula>0</formula>
    </cfRule>
    <cfRule type="cellIs" dxfId="44278" priority="4069" stopIfTrue="1" operator="greaterThan">
      <formula>0</formula>
    </cfRule>
  </conditionalFormatting>
  <conditionalFormatting sqref="P47:Q47">
    <cfRule type="cellIs" dxfId="44277" priority="4065" stopIfTrue="1" operator="lessThan">
      <formula>0</formula>
    </cfRule>
    <cfRule type="cellIs" dxfId="44276" priority="4066" stopIfTrue="1" operator="greaterThan">
      <formula>0</formula>
    </cfRule>
  </conditionalFormatting>
  <conditionalFormatting sqref="P47:Q47">
    <cfRule type="cellIs" dxfId="44275" priority="4062" stopIfTrue="1" operator="lessThan">
      <formula>0</formula>
    </cfRule>
    <cfRule type="cellIs" dxfId="44274" priority="4063" stopIfTrue="1" operator="greaterThan">
      <formula>0</formula>
    </cfRule>
  </conditionalFormatting>
  <conditionalFormatting sqref="P47:Q47">
    <cfRule type="cellIs" dxfId="44273" priority="4059" stopIfTrue="1" operator="lessThan">
      <formula>0</formula>
    </cfRule>
    <cfRule type="cellIs" dxfId="44272" priority="4060" stopIfTrue="1" operator="greaterThan">
      <formula>0</formula>
    </cfRule>
  </conditionalFormatting>
  <conditionalFormatting sqref="P47:Q47">
    <cfRule type="cellIs" dxfId="44271" priority="4056" stopIfTrue="1" operator="lessThan">
      <formula>0</formula>
    </cfRule>
    <cfRule type="cellIs" dxfId="44270" priority="4057" stopIfTrue="1" operator="greaterThan">
      <formula>0</formula>
    </cfRule>
  </conditionalFormatting>
  <conditionalFormatting sqref="P47:Q47">
    <cfRule type="cellIs" dxfId="44269" priority="4053" stopIfTrue="1" operator="lessThan">
      <formula>0</formula>
    </cfRule>
    <cfRule type="cellIs" dxfId="44268" priority="4054" stopIfTrue="1" operator="greaterThan">
      <formula>0</formula>
    </cfRule>
  </conditionalFormatting>
  <conditionalFormatting sqref="P47:Q47">
    <cfRule type="cellIs" dxfId="44267" priority="4050" stopIfTrue="1" operator="lessThan">
      <formula>0</formula>
    </cfRule>
    <cfRule type="cellIs" dxfId="44266" priority="4051" stopIfTrue="1" operator="greaterThan">
      <formula>0</formula>
    </cfRule>
  </conditionalFormatting>
  <conditionalFormatting sqref="P47:Q47">
    <cfRule type="cellIs" dxfId="44265" priority="4047" stopIfTrue="1" operator="lessThan">
      <formula>0</formula>
    </cfRule>
    <cfRule type="cellIs" dxfId="44264" priority="4048" stopIfTrue="1" operator="greaterThan">
      <formula>0</formula>
    </cfRule>
  </conditionalFormatting>
  <conditionalFormatting sqref="P47:Q47">
    <cfRule type="cellIs" dxfId="44263" priority="4044" stopIfTrue="1" operator="lessThan">
      <formula>0</formula>
    </cfRule>
    <cfRule type="cellIs" dxfId="44262" priority="4045" stopIfTrue="1" operator="greaterThan">
      <formula>0</formula>
    </cfRule>
  </conditionalFormatting>
  <conditionalFormatting sqref="P47:Q47">
    <cfRule type="cellIs" dxfId="44261" priority="4041" stopIfTrue="1" operator="lessThan">
      <formula>0</formula>
    </cfRule>
    <cfRule type="cellIs" dxfId="44260" priority="4042" stopIfTrue="1" operator="greaterThan">
      <formula>0</formula>
    </cfRule>
  </conditionalFormatting>
  <conditionalFormatting sqref="P47:Q47">
    <cfRule type="cellIs" dxfId="44259" priority="4038" stopIfTrue="1" operator="lessThan">
      <formula>0</formula>
    </cfRule>
    <cfRule type="cellIs" dxfId="44258" priority="4039" stopIfTrue="1" operator="greaterThan">
      <formula>0</formula>
    </cfRule>
  </conditionalFormatting>
  <conditionalFormatting sqref="P47:Q47">
    <cfRule type="cellIs" dxfId="44257" priority="4035" stopIfTrue="1" operator="lessThan">
      <formula>0</formula>
    </cfRule>
    <cfRule type="cellIs" dxfId="44256" priority="4036" stopIfTrue="1" operator="greaterThan">
      <formula>0</formula>
    </cfRule>
  </conditionalFormatting>
  <conditionalFormatting sqref="P47:Q47">
    <cfRule type="cellIs" dxfId="44255" priority="4032" stopIfTrue="1" operator="lessThan">
      <formula>0</formula>
    </cfRule>
    <cfRule type="cellIs" dxfId="44254" priority="4033" stopIfTrue="1" operator="greaterThan">
      <formula>0</formula>
    </cfRule>
  </conditionalFormatting>
  <conditionalFormatting sqref="P47:Q47">
    <cfRule type="cellIs" dxfId="44253" priority="4029" stopIfTrue="1" operator="lessThan">
      <formula>0</formula>
    </cfRule>
    <cfRule type="cellIs" dxfId="44252" priority="4030" stopIfTrue="1" operator="greaterThan">
      <formula>0</formula>
    </cfRule>
  </conditionalFormatting>
  <conditionalFormatting sqref="P47:Q47">
    <cfRule type="cellIs" dxfId="44251" priority="4026" stopIfTrue="1" operator="lessThan">
      <formula>0</formula>
    </cfRule>
    <cfRule type="cellIs" dxfId="44250" priority="4027" stopIfTrue="1" operator="greaterThan">
      <formula>0</formula>
    </cfRule>
  </conditionalFormatting>
  <conditionalFormatting sqref="P47:Q47">
    <cfRule type="cellIs" dxfId="44249" priority="4023" stopIfTrue="1" operator="lessThan">
      <formula>0</formula>
    </cfRule>
    <cfRule type="cellIs" dxfId="44248" priority="4024" stopIfTrue="1" operator="greaterThan">
      <formula>0</formula>
    </cfRule>
  </conditionalFormatting>
  <conditionalFormatting sqref="P47:Q47">
    <cfRule type="cellIs" dxfId="44247" priority="4020" stopIfTrue="1" operator="lessThan">
      <formula>0</formula>
    </cfRule>
    <cfRule type="cellIs" dxfId="44246" priority="4021" stopIfTrue="1" operator="greaterThan">
      <formula>0</formula>
    </cfRule>
  </conditionalFormatting>
  <conditionalFormatting sqref="P47:Q47">
    <cfRule type="cellIs" dxfId="44245" priority="4017" stopIfTrue="1" operator="lessThan">
      <formula>0</formula>
    </cfRule>
    <cfRule type="cellIs" dxfId="44244" priority="4018" stopIfTrue="1" operator="greaterThan">
      <formula>0</formula>
    </cfRule>
  </conditionalFormatting>
  <conditionalFormatting sqref="P47:Q47">
    <cfRule type="cellIs" dxfId="44243" priority="4014" stopIfTrue="1" operator="lessThan">
      <formula>0</formula>
    </cfRule>
    <cfRule type="cellIs" dxfId="44242" priority="4015" stopIfTrue="1" operator="greaterThan">
      <formula>0</formula>
    </cfRule>
  </conditionalFormatting>
  <conditionalFormatting sqref="P49:Q49">
    <cfRule type="cellIs" dxfId="44241" priority="4011" stopIfTrue="1" operator="lessThan">
      <formula>0</formula>
    </cfRule>
    <cfRule type="cellIs" dxfId="44240" priority="4012" stopIfTrue="1" operator="greaterThan">
      <formula>0</formula>
    </cfRule>
  </conditionalFormatting>
  <conditionalFormatting sqref="P49:Q49">
    <cfRule type="cellIs" dxfId="44239" priority="4008" stopIfTrue="1" operator="lessThan">
      <formula>0</formula>
    </cfRule>
    <cfRule type="cellIs" dxfId="44238" priority="4009" stopIfTrue="1" operator="greaterThan">
      <formula>0</formula>
    </cfRule>
  </conditionalFormatting>
  <conditionalFormatting sqref="P49:Q49">
    <cfRule type="cellIs" dxfId="44237" priority="4005" stopIfTrue="1" operator="lessThan">
      <formula>0</formula>
    </cfRule>
    <cfRule type="cellIs" dxfId="44236" priority="4006" stopIfTrue="1" operator="greaterThan">
      <formula>0</formula>
    </cfRule>
  </conditionalFormatting>
  <conditionalFormatting sqref="P49:Q49">
    <cfRule type="cellIs" dxfId="44235" priority="4002" stopIfTrue="1" operator="lessThan">
      <formula>0</formula>
    </cfRule>
    <cfRule type="cellIs" dxfId="44234" priority="4003" stopIfTrue="1" operator="greaterThan">
      <formula>0</formula>
    </cfRule>
  </conditionalFormatting>
  <conditionalFormatting sqref="P49:Q49">
    <cfRule type="cellIs" dxfId="44233" priority="3999" stopIfTrue="1" operator="lessThan">
      <formula>0</formula>
    </cfRule>
    <cfRule type="cellIs" dxfId="44232" priority="4000" stopIfTrue="1" operator="greaterThan">
      <formula>0</formula>
    </cfRule>
  </conditionalFormatting>
  <conditionalFormatting sqref="P49:Q49">
    <cfRule type="cellIs" dxfId="44231" priority="3996" stopIfTrue="1" operator="lessThan">
      <formula>0</formula>
    </cfRule>
    <cfRule type="cellIs" dxfId="44230" priority="3997" stopIfTrue="1" operator="greaterThan">
      <formula>0</formula>
    </cfRule>
  </conditionalFormatting>
  <conditionalFormatting sqref="P49:Q49">
    <cfRule type="cellIs" dxfId="44229" priority="3993" stopIfTrue="1" operator="lessThan">
      <formula>0</formula>
    </cfRule>
    <cfRule type="cellIs" dxfId="44228" priority="3994" stopIfTrue="1" operator="greaterThan">
      <formula>0</formula>
    </cfRule>
  </conditionalFormatting>
  <conditionalFormatting sqref="P49:Q49">
    <cfRule type="cellIs" dxfId="44227" priority="3990" stopIfTrue="1" operator="lessThan">
      <formula>0</formula>
    </cfRule>
    <cfRule type="cellIs" dxfId="44226" priority="3991" stopIfTrue="1" operator="greaterThan">
      <formula>0</formula>
    </cfRule>
  </conditionalFormatting>
  <conditionalFormatting sqref="P49:Q49">
    <cfRule type="cellIs" dxfId="44225" priority="3987" stopIfTrue="1" operator="lessThan">
      <formula>0</formula>
    </cfRule>
    <cfRule type="cellIs" dxfId="44224" priority="3988" stopIfTrue="1" operator="greaterThan">
      <formula>0</formula>
    </cfRule>
  </conditionalFormatting>
  <conditionalFormatting sqref="P49:Q49">
    <cfRule type="cellIs" dxfId="44223" priority="3984" stopIfTrue="1" operator="lessThan">
      <formula>0</formula>
    </cfRule>
    <cfRule type="cellIs" dxfId="44222" priority="3985" stopIfTrue="1" operator="greaterThan">
      <formula>0</formula>
    </cfRule>
  </conditionalFormatting>
  <conditionalFormatting sqref="P49:Q49">
    <cfRule type="cellIs" dxfId="44221" priority="3981" stopIfTrue="1" operator="lessThan">
      <formula>0</formula>
    </cfRule>
    <cfRule type="cellIs" dxfId="44220" priority="3982" stopIfTrue="1" operator="greaterThan">
      <formula>0</formula>
    </cfRule>
  </conditionalFormatting>
  <conditionalFormatting sqref="P49:Q49">
    <cfRule type="cellIs" dxfId="44219" priority="3978" stopIfTrue="1" operator="lessThan">
      <formula>0</formula>
    </cfRule>
    <cfRule type="cellIs" dxfId="44218" priority="3979" stopIfTrue="1" operator="greaterThan">
      <formula>0</formula>
    </cfRule>
  </conditionalFormatting>
  <conditionalFormatting sqref="P49:Q49">
    <cfRule type="cellIs" dxfId="44217" priority="3975" stopIfTrue="1" operator="lessThan">
      <formula>0</formula>
    </cfRule>
    <cfRule type="cellIs" dxfId="44216" priority="3976" stopIfTrue="1" operator="greaterThan">
      <formula>0</formula>
    </cfRule>
  </conditionalFormatting>
  <conditionalFormatting sqref="P49:Q49">
    <cfRule type="cellIs" dxfId="44215" priority="3972" stopIfTrue="1" operator="lessThan">
      <formula>0</formula>
    </cfRule>
    <cfRule type="cellIs" dxfId="44214" priority="3973" stopIfTrue="1" operator="greaterThan">
      <formula>0</formula>
    </cfRule>
  </conditionalFormatting>
  <conditionalFormatting sqref="P49:Q49">
    <cfRule type="cellIs" dxfId="44213" priority="3969" stopIfTrue="1" operator="lessThan">
      <formula>0</formula>
    </cfRule>
    <cfRule type="cellIs" dxfId="44212" priority="3970" stopIfTrue="1" operator="greaterThan">
      <formula>0</formula>
    </cfRule>
  </conditionalFormatting>
  <conditionalFormatting sqref="P49:Q49">
    <cfRule type="cellIs" dxfId="44211" priority="3966" stopIfTrue="1" operator="lessThan">
      <formula>0</formula>
    </cfRule>
    <cfRule type="cellIs" dxfId="44210" priority="3967" stopIfTrue="1" operator="greaterThan">
      <formula>0</formula>
    </cfRule>
  </conditionalFormatting>
  <conditionalFormatting sqref="P49:Q49">
    <cfRule type="cellIs" dxfId="44209" priority="3963" stopIfTrue="1" operator="lessThan">
      <formula>0</formula>
    </cfRule>
    <cfRule type="cellIs" dxfId="44208" priority="3964" stopIfTrue="1" operator="greaterThan">
      <formula>0</formula>
    </cfRule>
  </conditionalFormatting>
  <conditionalFormatting sqref="P49:Q49">
    <cfRule type="cellIs" dxfId="44207" priority="3960" stopIfTrue="1" operator="lessThan">
      <formula>0</formula>
    </cfRule>
    <cfRule type="cellIs" dxfId="44206" priority="3961" stopIfTrue="1" operator="greaterThan">
      <formula>0</formula>
    </cfRule>
  </conditionalFormatting>
  <conditionalFormatting sqref="P49:Q49">
    <cfRule type="cellIs" dxfId="44205" priority="3957" stopIfTrue="1" operator="lessThan">
      <formula>0</formula>
    </cfRule>
    <cfRule type="cellIs" dxfId="44204" priority="3958" stopIfTrue="1" operator="greaterThan">
      <formula>0</formula>
    </cfRule>
  </conditionalFormatting>
  <conditionalFormatting sqref="P49:Q49">
    <cfRule type="cellIs" dxfId="44203" priority="3954" stopIfTrue="1" operator="lessThan">
      <formula>0</formula>
    </cfRule>
    <cfRule type="cellIs" dxfId="44202" priority="3955" stopIfTrue="1" operator="greaterThan">
      <formula>0</formula>
    </cfRule>
  </conditionalFormatting>
  <conditionalFormatting sqref="P51:Q51">
    <cfRule type="cellIs" dxfId="44201" priority="3951" stopIfTrue="1" operator="lessThan">
      <formula>0</formula>
    </cfRule>
    <cfRule type="cellIs" dxfId="44200" priority="3952" stopIfTrue="1" operator="greaterThan">
      <formula>0</formula>
    </cfRule>
  </conditionalFormatting>
  <conditionalFormatting sqref="P51:Q51">
    <cfRule type="cellIs" dxfId="44199" priority="3948" stopIfTrue="1" operator="lessThan">
      <formula>0</formula>
    </cfRule>
    <cfRule type="cellIs" dxfId="44198" priority="3949" stopIfTrue="1" operator="greaterThan">
      <formula>0</formula>
    </cfRule>
  </conditionalFormatting>
  <conditionalFormatting sqref="P51:Q51">
    <cfRule type="cellIs" dxfId="44197" priority="3945" stopIfTrue="1" operator="lessThan">
      <formula>0</formula>
    </cfRule>
    <cfRule type="cellIs" dxfId="44196" priority="3946" stopIfTrue="1" operator="greaterThan">
      <formula>0</formula>
    </cfRule>
  </conditionalFormatting>
  <conditionalFormatting sqref="P51:Q51">
    <cfRule type="cellIs" dxfId="44195" priority="3942" stopIfTrue="1" operator="lessThan">
      <formula>0</formula>
    </cfRule>
    <cfRule type="cellIs" dxfId="44194" priority="3943" stopIfTrue="1" operator="greaterThan">
      <formula>0</formula>
    </cfRule>
  </conditionalFormatting>
  <conditionalFormatting sqref="P51:Q51">
    <cfRule type="cellIs" dxfId="44193" priority="3939" stopIfTrue="1" operator="lessThan">
      <formula>0</formula>
    </cfRule>
    <cfRule type="cellIs" dxfId="44192" priority="3940" stopIfTrue="1" operator="greaterThan">
      <formula>0</formula>
    </cfRule>
  </conditionalFormatting>
  <conditionalFormatting sqref="P51:Q51">
    <cfRule type="cellIs" dxfId="44191" priority="3936" stopIfTrue="1" operator="lessThan">
      <formula>0</formula>
    </cfRule>
    <cfRule type="cellIs" dxfId="44190" priority="3937" stopIfTrue="1" operator="greaterThan">
      <formula>0</formula>
    </cfRule>
  </conditionalFormatting>
  <conditionalFormatting sqref="P51:Q51">
    <cfRule type="cellIs" dxfId="44189" priority="3933" stopIfTrue="1" operator="lessThan">
      <formula>0</formula>
    </cfRule>
    <cfRule type="cellIs" dxfId="44188" priority="3934" stopIfTrue="1" operator="greaterThan">
      <formula>0</formula>
    </cfRule>
  </conditionalFormatting>
  <conditionalFormatting sqref="P51:Q51">
    <cfRule type="cellIs" dxfId="44187" priority="3930" stopIfTrue="1" operator="lessThan">
      <formula>0</formula>
    </cfRule>
    <cfRule type="cellIs" dxfId="44186" priority="3931" stopIfTrue="1" operator="greaterThan">
      <formula>0</formula>
    </cfRule>
  </conditionalFormatting>
  <conditionalFormatting sqref="P51:Q51">
    <cfRule type="cellIs" dxfId="44185" priority="3927" stopIfTrue="1" operator="lessThan">
      <formula>0</formula>
    </cfRule>
    <cfRule type="cellIs" dxfId="44184" priority="3928" stopIfTrue="1" operator="greaterThan">
      <formula>0</formula>
    </cfRule>
  </conditionalFormatting>
  <conditionalFormatting sqref="P51:Q51">
    <cfRule type="cellIs" dxfId="44183" priority="3924" stopIfTrue="1" operator="lessThan">
      <formula>0</formula>
    </cfRule>
    <cfRule type="cellIs" dxfId="44182" priority="3925" stopIfTrue="1" operator="greaterThan">
      <formula>0</formula>
    </cfRule>
  </conditionalFormatting>
  <conditionalFormatting sqref="P51:Q51">
    <cfRule type="cellIs" dxfId="44181" priority="3921" stopIfTrue="1" operator="lessThan">
      <formula>0</formula>
    </cfRule>
    <cfRule type="cellIs" dxfId="44180" priority="3922" stopIfTrue="1" operator="greaterThan">
      <formula>0</formula>
    </cfRule>
  </conditionalFormatting>
  <conditionalFormatting sqref="P51:Q51">
    <cfRule type="cellIs" dxfId="44179" priority="3918" stopIfTrue="1" operator="lessThan">
      <formula>0</formula>
    </cfRule>
    <cfRule type="cellIs" dxfId="44178" priority="3919" stopIfTrue="1" operator="greaterThan">
      <formula>0</formula>
    </cfRule>
  </conditionalFormatting>
  <conditionalFormatting sqref="P51:Q51">
    <cfRule type="cellIs" dxfId="44177" priority="3915" stopIfTrue="1" operator="lessThan">
      <formula>0</formula>
    </cfRule>
    <cfRule type="cellIs" dxfId="44176" priority="3916" stopIfTrue="1" operator="greaterThan">
      <formula>0</formula>
    </cfRule>
  </conditionalFormatting>
  <conditionalFormatting sqref="P51:Q51">
    <cfRule type="cellIs" dxfId="44175" priority="3912" stopIfTrue="1" operator="lessThan">
      <formula>0</formula>
    </cfRule>
    <cfRule type="cellIs" dxfId="44174" priority="3913" stopIfTrue="1" operator="greaterThan">
      <formula>0</formula>
    </cfRule>
  </conditionalFormatting>
  <conditionalFormatting sqref="P51:Q51">
    <cfRule type="cellIs" dxfId="44173" priority="3909" stopIfTrue="1" operator="lessThan">
      <formula>0</formula>
    </cfRule>
    <cfRule type="cellIs" dxfId="44172" priority="3910" stopIfTrue="1" operator="greaterThan">
      <formula>0</formula>
    </cfRule>
  </conditionalFormatting>
  <conditionalFormatting sqref="P51:Q51">
    <cfRule type="cellIs" dxfId="44171" priority="3906" stopIfTrue="1" operator="lessThan">
      <formula>0</formula>
    </cfRule>
    <cfRule type="cellIs" dxfId="44170" priority="3907" stopIfTrue="1" operator="greaterThan">
      <formula>0</formula>
    </cfRule>
  </conditionalFormatting>
  <conditionalFormatting sqref="P51:Q51">
    <cfRule type="cellIs" dxfId="44169" priority="3903" stopIfTrue="1" operator="lessThan">
      <formula>0</formula>
    </cfRule>
    <cfRule type="cellIs" dxfId="44168" priority="3904" stopIfTrue="1" operator="greaterThan">
      <formula>0</formula>
    </cfRule>
  </conditionalFormatting>
  <conditionalFormatting sqref="P51:Q51">
    <cfRule type="cellIs" dxfId="44167" priority="3900" stopIfTrue="1" operator="lessThan">
      <formula>0</formula>
    </cfRule>
    <cfRule type="cellIs" dxfId="44166" priority="3901" stopIfTrue="1" operator="greaterThan">
      <formula>0</formula>
    </cfRule>
  </conditionalFormatting>
  <conditionalFormatting sqref="P51:Q51">
    <cfRule type="cellIs" dxfId="44165" priority="3897" stopIfTrue="1" operator="lessThan">
      <formula>0</formula>
    </cfRule>
    <cfRule type="cellIs" dxfId="44164" priority="3898" stopIfTrue="1" operator="greaterThan">
      <formula>0</formula>
    </cfRule>
  </conditionalFormatting>
  <conditionalFormatting sqref="P51:Q51">
    <cfRule type="cellIs" dxfId="44163" priority="3894" stopIfTrue="1" operator="lessThan">
      <formula>0</formula>
    </cfRule>
    <cfRule type="cellIs" dxfId="44162" priority="3895" stopIfTrue="1" operator="greaterThan">
      <formula>0</formula>
    </cfRule>
  </conditionalFormatting>
  <conditionalFormatting sqref="P53:Q53">
    <cfRule type="cellIs" dxfId="44161" priority="3891" stopIfTrue="1" operator="lessThan">
      <formula>0</formula>
    </cfRule>
    <cfRule type="cellIs" dxfId="44160" priority="3892" stopIfTrue="1" operator="greaterThan">
      <formula>0</formula>
    </cfRule>
  </conditionalFormatting>
  <conditionalFormatting sqref="P53:Q53">
    <cfRule type="cellIs" dxfId="44159" priority="3888" stopIfTrue="1" operator="lessThan">
      <formula>0</formula>
    </cfRule>
    <cfRule type="cellIs" dxfId="44158" priority="3889" stopIfTrue="1" operator="greaterThan">
      <formula>0</formula>
    </cfRule>
  </conditionalFormatting>
  <conditionalFormatting sqref="P53:Q53">
    <cfRule type="cellIs" dxfId="44157" priority="3885" stopIfTrue="1" operator="lessThan">
      <formula>0</formula>
    </cfRule>
    <cfRule type="cellIs" dxfId="44156" priority="3886" stopIfTrue="1" operator="greaterThan">
      <formula>0</formula>
    </cfRule>
  </conditionalFormatting>
  <conditionalFormatting sqref="P53:Q53">
    <cfRule type="cellIs" dxfId="44155" priority="3882" stopIfTrue="1" operator="lessThan">
      <formula>0</formula>
    </cfRule>
    <cfRule type="cellIs" dxfId="44154" priority="3883" stopIfTrue="1" operator="greaterThan">
      <formula>0</formula>
    </cfRule>
  </conditionalFormatting>
  <conditionalFormatting sqref="P53:Q53">
    <cfRule type="cellIs" dxfId="44153" priority="3879" stopIfTrue="1" operator="lessThan">
      <formula>0</formula>
    </cfRule>
    <cfRule type="cellIs" dxfId="44152" priority="3880" stopIfTrue="1" operator="greaterThan">
      <formula>0</formula>
    </cfRule>
  </conditionalFormatting>
  <conditionalFormatting sqref="P53:Q53">
    <cfRule type="cellIs" dxfId="44151" priority="3876" stopIfTrue="1" operator="lessThan">
      <formula>0</formula>
    </cfRule>
    <cfRule type="cellIs" dxfId="44150" priority="3877" stopIfTrue="1" operator="greaterThan">
      <formula>0</formula>
    </cfRule>
  </conditionalFormatting>
  <conditionalFormatting sqref="P53:Q53">
    <cfRule type="cellIs" dxfId="44149" priority="3873" stopIfTrue="1" operator="lessThan">
      <formula>0</formula>
    </cfRule>
    <cfRule type="cellIs" dxfId="44148" priority="3874" stopIfTrue="1" operator="greaterThan">
      <formula>0</formula>
    </cfRule>
  </conditionalFormatting>
  <conditionalFormatting sqref="P53:Q53">
    <cfRule type="cellIs" dxfId="44147" priority="3870" stopIfTrue="1" operator="lessThan">
      <formula>0</formula>
    </cfRule>
    <cfRule type="cellIs" dxfId="44146" priority="3871" stopIfTrue="1" operator="greaterThan">
      <formula>0</formula>
    </cfRule>
  </conditionalFormatting>
  <conditionalFormatting sqref="P53:Q53">
    <cfRule type="cellIs" dxfId="44145" priority="3867" stopIfTrue="1" operator="lessThan">
      <formula>0</formula>
    </cfRule>
    <cfRule type="cellIs" dxfId="44144" priority="3868" stopIfTrue="1" operator="greaterThan">
      <formula>0</formula>
    </cfRule>
  </conditionalFormatting>
  <conditionalFormatting sqref="P53:Q53">
    <cfRule type="cellIs" dxfId="44143" priority="3864" stopIfTrue="1" operator="lessThan">
      <formula>0</formula>
    </cfRule>
    <cfRule type="cellIs" dxfId="44142" priority="3865" stopIfTrue="1" operator="greaterThan">
      <formula>0</formula>
    </cfRule>
  </conditionalFormatting>
  <conditionalFormatting sqref="P53:Q53">
    <cfRule type="cellIs" dxfId="44141" priority="3861" stopIfTrue="1" operator="lessThan">
      <formula>0</formula>
    </cfRule>
    <cfRule type="cellIs" dxfId="44140" priority="3862" stopIfTrue="1" operator="greaterThan">
      <formula>0</formula>
    </cfRule>
  </conditionalFormatting>
  <conditionalFormatting sqref="P53:Q53">
    <cfRule type="cellIs" dxfId="44139" priority="3858" stopIfTrue="1" operator="lessThan">
      <formula>0</formula>
    </cfRule>
    <cfRule type="cellIs" dxfId="44138" priority="3859" stopIfTrue="1" operator="greaterThan">
      <formula>0</formula>
    </cfRule>
  </conditionalFormatting>
  <conditionalFormatting sqref="P53:Q53">
    <cfRule type="cellIs" dxfId="44137" priority="3855" stopIfTrue="1" operator="lessThan">
      <formula>0</formula>
    </cfRule>
    <cfRule type="cellIs" dxfId="44136" priority="3856" stopIfTrue="1" operator="greaterThan">
      <formula>0</formula>
    </cfRule>
  </conditionalFormatting>
  <conditionalFormatting sqref="P53:Q53">
    <cfRule type="cellIs" dxfId="44135" priority="3852" stopIfTrue="1" operator="lessThan">
      <formula>0</formula>
    </cfRule>
    <cfRule type="cellIs" dxfId="44134" priority="3853" stopIfTrue="1" operator="greaterThan">
      <formula>0</formula>
    </cfRule>
  </conditionalFormatting>
  <conditionalFormatting sqref="P53:Q53">
    <cfRule type="cellIs" dxfId="44133" priority="3849" stopIfTrue="1" operator="lessThan">
      <formula>0</formula>
    </cfRule>
    <cfRule type="cellIs" dxfId="44132" priority="3850" stopIfTrue="1" operator="greaterThan">
      <formula>0</formula>
    </cfRule>
  </conditionalFormatting>
  <conditionalFormatting sqref="P53:Q53">
    <cfRule type="cellIs" dxfId="44131" priority="3846" stopIfTrue="1" operator="lessThan">
      <formula>0</formula>
    </cfRule>
    <cfRule type="cellIs" dxfId="44130" priority="3847" stopIfTrue="1" operator="greaterThan">
      <formula>0</formula>
    </cfRule>
  </conditionalFormatting>
  <conditionalFormatting sqref="P53:Q53">
    <cfRule type="cellIs" dxfId="44129" priority="3843" stopIfTrue="1" operator="lessThan">
      <formula>0</formula>
    </cfRule>
    <cfRule type="cellIs" dxfId="44128" priority="3844" stopIfTrue="1" operator="greaterThan">
      <formula>0</formula>
    </cfRule>
  </conditionalFormatting>
  <conditionalFormatting sqref="P53:Q53">
    <cfRule type="cellIs" dxfId="44127" priority="3840" stopIfTrue="1" operator="lessThan">
      <formula>0</formula>
    </cfRule>
    <cfRule type="cellIs" dxfId="44126" priority="3841" stopIfTrue="1" operator="greaterThan">
      <formula>0</formula>
    </cfRule>
  </conditionalFormatting>
  <conditionalFormatting sqref="P53:Q53">
    <cfRule type="cellIs" dxfId="44125" priority="3837" stopIfTrue="1" operator="lessThan">
      <formula>0</formula>
    </cfRule>
    <cfRule type="cellIs" dxfId="44124" priority="3838" stopIfTrue="1" operator="greaterThan">
      <formula>0</formula>
    </cfRule>
  </conditionalFormatting>
  <conditionalFormatting sqref="P53:Q53">
    <cfRule type="cellIs" dxfId="44123" priority="3834" stopIfTrue="1" operator="lessThan">
      <formula>0</formula>
    </cfRule>
    <cfRule type="cellIs" dxfId="44122" priority="3835" stopIfTrue="1" operator="greaterThan">
      <formula>0</formula>
    </cfRule>
  </conditionalFormatting>
  <conditionalFormatting sqref="P55:Q55">
    <cfRule type="cellIs" dxfId="44121" priority="3831" stopIfTrue="1" operator="lessThan">
      <formula>0</formula>
    </cfRule>
    <cfRule type="cellIs" dxfId="44120" priority="3832" stopIfTrue="1" operator="greaterThan">
      <formula>0</formula>
    </cfRule>
  </conditionalFormatting>
  <conditionalFormatting sqref="P55:Q55">
    <cfRule type="cellIs" dxfId="44119" priority="3828" stopIfTrue="1" operator="lessThan">
      <formula>0</formula>
    </cfRule>
    <cfRule type="cellIs" dxfId="44118" priority="3829" stopIfTrue="1" operator="greaterThan">
      <formula>0</formula>
    </cfRule>
  </conditionalFormatting>
  <conditionalFormatting sqref="P55:Q55">
    <cfRule type="cellIs" dxfId="44117" priority="3825" stopIfTrue="1" operator="lessThan">
      <formula>0</formula>
    </cfRule>
    <cfRule type="cellIs" dxfId="44116" priority="3826" stopIfTrue="1" operator="greaterThan">
      <formula>0</formula>
    </cfRule>
  </conditionalFormatting>
  <conditionalFormatting sqref="P55:Q55">
    <cfRule type="cellIs" dxfId="44115" priority="3822" stopIfTrue="1" operator="lessThan">
      <formula>0</formula>
    </cfRule>
    <cfRule type="cellIs" dxfId="44114" priority="3823" stopIfTrue="1" operator="greaterThan">
      <formula>0</formula>
    </cfRule>
  </conditionalFormatting>
  <conditionalFormatting sqref="P55:Q55">
    <cfRule type="cellIs" dxfId="44113" priority="3819" stopIfTrue="1" operator="lessThan">
      <formula>0</formula>
    </cfRule>
    <cfRule type="cellIs" dxfId="44112" priority="3820" stopIfTrue="1" operator="greaterThan">
      <formula>0</formula>
    </cfRule>
  </conditionalFormatting>
  <conditionalFormatting sqref="P55:Q55">
    <cfRule type="cellIs" dxfId="44111" priority="3816" stopIfTrue="1" operator="lessThan">
      <formula>0</formula>
    </cfRule>
    <cfRule type="cellIs" dxfId="44110" priority="3817" stopIfTrue="1" operator="greaterThan">
      <formula>0</formula>
    </cfRule>
  </conditionalFormatting>
  <conditionalFormatting sqref="P55:Q55">
    <cfRule type="cellIs" dxfId="44109" priority="3813" stopIfTrue="1" operator="lessThan">
      <formula>0</formula>
    </cfRule>
    <cfRule type="cellIs" dxfId="44108" priority="3814" stopIfTrue="1" operator="greaterThan">
      <formula>0</formula>
    </cfRule>
  </conditionalFormatting>
  <conditionalFormatting sqref="P55:Q55">
    <cfRule type="cellIs" dxfId="44107" priority="3810" stopIfTrue="1" operator="lessThan">
      <formula>0</formula>
    </cfRule>
    <cfRule type="cellIs" dxfId="44106" priority="3811" stopIfTrue="1" operator="greaterThan">
      <formula>0</formula>
    </cfRule>
  </conditionalFormatting>
  <conditionalFormatting sqref="P55:Q55">
    <cfRule type="cellIs" dxfId="44105" priority="3807" stopIfTrue="1" operator="lessThan">
      <formula>0</formula>
    </cfRule>
    <cfRule type="cellIs" dxfId="44104" priority="3808" stopIfTrue="1" operator="greaterThan">
      <formula>0</formula>
    </cfRule>
  </conditionalFormatting>
  <conditionalFormatting sqref="P55:Q55">
    <cfRule type="cellIs" dxfId="44103" priority="3804" stopIfTrue="1" operator="lessThan">
      <formula>0</formula>
    </cfRule>
    <cfRule type="cellIs" dxfId="44102" priority="3805" stopIfTrue="1" operator="greaterThan">
      <formula>0</formula>
    </cfRule>
  </conditionalFormatting>
  <conditionalFormatting sqref="P55:Q55">
    <cfRule type="cellIs" dxfId="44101" priority="3801" stopIfTrue="1" operator="lessThan">
      <formula>0</formula>
    </cfRule>
    <cfRule type="cellIs" dxfId="44100" priority="3802" stopIfTrue="1" operator="greaterThan">
      <formula>0</formula>
    </cfRule>
  </conditionalFormatting>
  <conditionalFormatting sqref="P55:Q55">
    <cfRule type="cellIs" dxfId="44099" priority="3798" stopIfTrue="1" operator="lessThan">
      <formula>0</formula>
    </cfRule>
    <cfRule type="cellIs" dxfId="44098" priority="3799" stopIfTrue="1" operator="greaterThan">
      <formula>0</formula>
    </cfRule>
  </conditionalFormatting>
  <conditionalFormatting sqref="P55:Q55">
    <cfRule type="cellIs" dxfId="44097" priority="3795" stopIfTrue="1" operator="lessThan">
      <formula>0</formula>
    </cfRule>
    <cfRule type="cellIs" dxfId="44096" priority="3796" stopIfTrue="1" operator="greaterThan">
      <formula>0</formula>
    </cfRule>
  </conditionalFormatting>
  <conditionalFormatting sqref="P55:Q55">
    <cfRule type="cellIs" dxfId="44095" priority="3792" stopIfTrue="1" operator="lessThan">
      <formula>0</formula>
    </cfRule>
    <cfRule type="cellIs" dxfId="44094" priority="3793" stopIfTrue="1" operator="greaterThan">
      <formula>0</formula>
    </cfRule>
  </conditionalFormatting>
  <conditionalFormatting sqref="P55:Q55">
    <cfRule type="cellIs" dxfId="44093" priority="3789" stopIfTrue="1" operator="lessThan">
      <formula>0</formula>
    </cfRule>
    <cfRule type="cellIs" dxfId="44092" priority="3790" stopIfTrue="1" operator="greaterThan">
      <formula>0</formula>
    </cfRule>
  </conditionalFormatting>
  <conditionalFormatting sqref="P55:Q55">
    <cfRule type="cellIs" dxfId="44091" priority="3786" stopIfTrue="1" operator="lessThan">
      <formula>0</formula>
    </cfRule>
    <cfRule type="cellIs" dxfId="44090" priority="3787" stopIfTrue="1" operator="greaterThan">
      <formula>0</formula>
    </cfRule>
  </conditionalFormatting>
  <conditionalFormatting sqref="P55:Q55">
    <cfRule type="cellIs" dxfId="44089" priority="3783" stopIfTrue="1" operator="lessThan">
      <formula>0</formula>
    </cfRule>
    <cfRule type="cellIs" dxfId="44088" priority="3784" stopIfTrue="1" operator="greaterThan">
      <formula>0</formula>
    </cfRule>
  </conditionalFormatting>
  <conditionalFormatting sqref="P55:Q55">
    <cfRule type="cellIs" dxfId="44087" priority="3780" stopIfTrue="1" operator="lessThan">
      <formula>0</formula>
    </cfRule>
    <cfRule type="cellIs" dxfId="44086" priority="3781" stopIfTrue="1" operator="greaterThan">
      <formula>0</formula>
    </cfRule>
  </conditionalFormatting>
  <conditionalFormatting sqref="P55:Q55">
    <cfRule type="cellIs" dxfId="44085" priority="3777" stopIfTrue="1" operator="lessThan">
      <formula>0</formula>
    </cfRule>
    <cfRule type="cellIs" dxfId="44084" priority="3778" stopIfTrue="1" operator="greaterThan">
      <formula>0</formula>
    </cfRule>
  </conditionalFormatting>
  <conditionalFormatting sqref="P55:Q55">
    <cfRule type="cellIs" dxfId="44083" priority="3774" stopIfTrue="1" operator="lessThan">
      <formula>0</formula>
    </cfRule>
    <cfRule type="cellIs" dxfId="44082" priority="3775" stopIfTrue="1" operator="greaterThan">
      <formula>0</formula>
    </cfRule>
  </conditionalFormatting>
  <conditionalFormatting sqref="P57:Q57">
    <cfRule type="cellIs" dxfId="44081" priority="3771" stopIfTrue="1" operator="lessThan">
      <formula>0</formula>
    </cfRule>
    <cfRule type="cellIs" dxfId="44080" priority="3772" stopIfTrue="1" operator="greaterThan">
      <formula>0</formula>
    </cfRule>
  </conditionalFormatting>
  <conditionalFormatting sqref="P57:Q57">
    <cfRule type="cellIs" dxfId="44079" priority="3768" stopIfTrue="1" operator="lessThan">
      <formula>0</formula>
    </cfRule>
    <cfRule type="cellIs" dxfId="44078" priority="3769" stopIfTrue="1" operator="greaterThan">
      <formula>0</formula>
    </cfRule>
  </conditionalFormatting>
  <conditionalFormatting sqref="P57:Q57">
    <cfRule type="cellIs" dxfId="44077" priority="3765" stopIfTrue="1" operator="lessThan">
      <formula>0</formula>
    </cfRule>
    <cfRule type="cellIs" dxfId="44076" priority="3766" stopIfTrue="1" operator="greaterThan">
      <formula>0</formula>
    </cfRule>
  </conditionalFormatting>
  <conditionalFormatting sqref="P57:Q57">
    <cfRule type="cellIs" dxfId="44075" priority="3762" stopIfTrue="1" operator="lessThan">
      <formula>0</formula>
    </cfRule>
    <cfRule type="cellIs" dxfId="44074" priority="3763" stopIfTrue="1" operator="greaterThan">
      <formula>0</formula>
    </cfRule>
  </conditionalFormatting>
  <conditionalFormatting sqref="P57:Q57">
    <cfRule type="cellIs" dxfId="44073" priority="3759" stopIfTrue="1" operator="lessThan">
      <formula>0</formula>
    </cfRule>
    <cfRule type="cellIs" dxfId="44072" priority="3760" stopIfTrue="1" operator="greaterThan">
      <formula>0</formula>
    </cfRule>
  </conditionalFormatting>
  <conditionalFormatting sqref="P57:Q57">
    <cfRule type="cellIs" dxfId="44071" priority="3756" stopIfTrue="1" operator="lessThan">
      <formula>0</formula>
    </cfRule>
    <cfRule type="cellIs" dxfId="44070" priority="3757" stopIfTrue="1" operator="greaterThan">
      <formula>0</formula>
    </cfRule>
  </conditionalFormatting>
  <conditionalFormatting sqref="P57:Q57">
    <cfRule type="cellIs" dxfId="44069" priority="3753" stopIfTrue="1" operator="lessThan">
      <formula>0</formula>
    </cfRule>
    <cfRule type="cellIs" dxfId="44068" priority="3754" stopIfTrue="1" operator="greaterThan">
      <formula>0</formula>
    </cfRule>
  </conditionalFormatting>
  <conditionalFormatting sqref="P57:Q57">
    <cfRule type="cellIs" dxfId="44067" priority="3750" stopIfTrue="1" operator="lessThan">
      <formula>0</formula>
    </cfRule>
    <cfRule type="cellIs" dxfId="44066" priority="3751" stopIfTrue="1" operator="greaterThan">
      <formula>0</formula>
    </cfRule>
  </conditionalFormatting>
  <conditionalFormatting sqref="P57:Q57">
    <cfRule type="cellIs" dxfId="44065" priority="3747" stopIfTrue="1" operator="lessThan">
      <formula>0</formula>
    </cfRule>
    <cfRule type="cellIs" dxfId="44064" priority="3748" stopIfTrue="1" operator="greaterThan">
      <formula>0</formula>
    </cfRule>
  </conditionalFormatting>
  <conditionalFormatting sqref="P57:Q57">
    <cfRule type="cellIs" dxfId="44063" priority="3744" stopIfTrue="1" operator="lessThan">
      <formula>0</formula>
    </cfRule>
    <cfRule type="cellIs" dxfId="44062" priority="3745" stopIfTrue="1" operator="greaterThan">
      <formula>0</formula>
    </cfRule>
  </conditionalFormatting>
  <conditionalFormatting sqref="P57:Q57">
    <cfRule type="cellIs" dxfId="44061" priority="3741" stopIfTrue="1" operator="lessThan">
      <formula>0</formula>
    </cfRule>
    <cfRule type="cellIs" dxfId="44060" priority="3742" stopIfTrue="1" operator="greaterThan">
      <formula>0</formula>
    </cfRule>
  </conditionalFormatting>
  <conditionalFormatting sqref="P57:Q57">
    <cfRule type="cellIs" dxfId="44059" priority="3738" stopIfTrue="1" operator="lessThan">
      <formula>0</formula>
    </cfRule>
    <cfRule type="cellIs" dxfId="44058" priority="3739" stopIfTrue="1" operator="greaterThan">
      <formula>0</formula>
    </cfRule>
  </conditionalFormatting>
  <conditionalFormatting sqref="P57:Q57">
    <cfRule type="cellIs" dxfId="44057" priority="3735" stopIfTrue="1" operator="lessThan">
      <formula>0</formula>
    </cfRule>
    <cfRule type="cellIs" dxfId="44056" priority="3736" stopIfTrue="1" operator="greaterThan">
      <formula>0</formula>
    </cfRule>
  </conditionalFormatting>
  <conditionalFormatting sqref="P57:Q57">
    <cfRule type="cellIs" dxfId="44055" priority="3732" stopIfTrue="1" operator="lessThan">
      <formula>0</formula>
    </cfRule>
    <cfRule type="cellIs" dxfId="44054" priority="3733" stopIfTrue="1" operator="greaterThan">
      <formula>0</formula>
    </cfRule>
  </conditionalFormatting>
  <conditionalFormatting sqref="P57:Q57">
    <cfRule type="cellIs" dxfId="44053" priority="3729" stopIfTrue="1" operator="lessThan">
      <formula>0</formula>
    </cfRule>
    <cfRule type="cellIs" dxfId="44052" priority="3730" stopIfTrue="1" operator="greaterThan">
      <formula>0</formula>
    </cfRule>
  </conditionalFormatting>
  <conditionalFormatting sqref="P57:Q57">
    <cfRule type="cellIs" dxfId="44051" priority="3726" stopIfTrue="1" operator="lessThan">
      <formula>0</formula>
    </cfRule>
    <cfRule type="cellIs" dxfId="44050" priority="3727" stopIfTrue="1" operator="greaterThan">
      <formula>0</formula>
    </cfRule>
  </conditionalFormatting>
  <conditionalFormatting sqref="P57:Q57">
    <cfRule type="cellIs" dxfId="44049" priority="3723" stopIfTrue="1" operator="lessThan">
      <formula>0</formula>
    </cfRule>
    <cfRule type="cellIs" dxfId="44048" priority="3724" stopIfTrue="1" operator="greaterThan">
      <formula>0</formula>
    </cfRule>
  </conditionalFormatting>
  <conditionalFormatting sqref="P57:Q57">
    <cfRule type="cellIs" dxfId="44047" priority="3720" stopIfTrue="1" operator="lessThan">
      <formula>0</formula>
    </cfRule>
    <cfRule type="cellIs" dxfId="44046" priority="3721" stopIfTrue="1" operator="greaterThan">
      <formula>0</formula>
    </cfRule>
  </conditionalFormatting>
  <conditionalFormatting sqref="P57:Q57">
    <cfRule type="cellIs" dxfId="44045" priority="3717" stopIfTrue="1" operator="lessThan">
      <formula>0</formula>
    </cfRule>
    <cfRule type="cellIs" dxfId="44044" priority="3718" stopIfTrue="1" operator="greaterThan">
      <formula>0</formula>
    </cfRule>
  </conditionalFormatting>
  <conditionalFormatting sqref="P57:Q57">
    <cfRule type="cellIs" dxfId="44043" priority="3714" stopIfTrue="1" operator="lessThan">
      <formula>0</formula>
    </cfRule>
    <cfRule type="cellIs" dxfId="44042" priority="3715" stopIfTrue="1" operator="greaterThan">
      <formula>0</formula>
    </cfRule>
  </conditionalFormatting>
  <conditionalFormatting sqref="P59:Q59">
    <cfRule type="cellIs" dxfId="44041" priority="3711" stopIfTrue="1" operator="lessThan">
      <formula>0</formula>
    </cfRule>
    <cfRule type="cellIs" dxfId="44040" priority="3712" stopIfTrue="1" operator="greaterThan">
      <formula>0</formula>
    </cfRule>
  </conditionalFormatting>
  <conditionalFormatting sqref="P59:Q59">
    <cfRule type="cellIs" dxfId="44039" priority="3708" stopIfTrue="1" operator="lessThan">
      <formula>0</formula>
    </cfRule>
    <cfRule type="cellIs" dxfId="44038" priority="3709" stopIfTrue="1" operator="greaterThan">
      <formula>0</formula>
    </cfRule>
  </conditionalFormatting>
  <conditionalFormatting sqref="P59:Q59">
    <cfRule type="cellIs" dxfId="44037" priority="3705" stopIfTrue="1" operator="lessThan">
      <formula>0</formula>
    </cfRule>
    <cfRule type="cellIs" dxfId="44036" priority="3706" stopIfTrue="1" operator="greaterThan">
      <formula>0</formula>
    </cfRule>
  </conditionalFormatting>
  <conditionalFormatting sqref="P59:Q59">
    <cfRule type="cellIs" dxfId="44035" priority="3702" stopIfTrue="1" operator="lessThan">
      <formula>0</formula>
    </cfRule>
    <cfRule type="cellIs" dxfId="44034" priority="3703" stopIfTrue="1" operator="greaterThan">
      <formula>0</formula>
    </cfRule>
  </conditionalFormatting>
  <conditionalFormatting sqref="P59:Q59">
    <cfRule type="cellIs" dxfId="44033" priority="3699" stopIfTrue="1" operator="lessThan">
      <formula>0</formula>
    </cfRule>
    <cfRule type="cellIs" dxfId="44032" priority="3700" stopIfTrue="1" operator="greaterThan">
      <formula>0</formula>
    </cfRule>
  </conditionalFormatting>
  <conditionalFormatting sqref="P59:Q59">
    <cfRule type="cellIs" dxfId="44031" priority="3696" stopIfTrue="1" operator="lessThan">
      <formula>0</formula>
    </cfRule>
    <cfRule type="cellIs" dxfId="44030" priority="3697" stopIfTrue="1" operator="greaterThan">
      <formula>0</formula>
    </cfRule>
  </conditionalFormatting>
  <conditionalFormatting sqref="P59:Q59">
    <cfRule type="cellIs" dxfId="44029" priority="3693" stopIfTrue="1" operator="lessThan">
      <formula>0</formula>
    </cfRule>
    <cfRule type="cellIs" dxfId="44028" priority="3694" stopIfTrue="1" operator="greaterThan">
      <formula>0</formula>
    </cfRule>
  </conditionalFormatting>
  <conditionalFormatting sqref="P59:Q59">
    <cfRule type="cellIs" dxfId="44027" priority="3690" stopIfTrue="1" operator="lessThan">
      <formula>0</formula>
    </cfRule>
    <cfRule type="cellIs" dxfId="44026" priority="3691" stopIfTrue="1" operator="greaterThan">
      <formula>0</formula>
    </cfRule>
  </conditionalFormatting>
  <conditionalFormatting sqref="P59:Q59">
    <cfRule type="cellIs" dxfId="44025" priority="3687" stopIfTrue="1" operator="lessThan">
      <formula>0</formula>
    </cfRule>
    <cfRule type="cellIs" dxfId="44024" priority="3688" stopIfTrue="1" operator="greaterThan">
      <formula>0</formula>
    </cfRule>
  </conditionalFormatting>
  <conditionalFormatting sqref="P59:Q59">
    <cfRule type="cellIs" dxfId="44023" priority="3684" stopIfTrue="1" operator="lessThan">
      <formula>0</formula>
    </cfRule>
    <cfRule type="cellIs" dxfId="44022" priority="3685" stopIfTrue="1" operator="greaterThan">
      <formula>0</formula>
    </cfRule>
  </conditionalFormatting>
  <conditionalFormatting sqref="P59:Q59">
    <cfRule type="cellIs" dxfId="44021" priority="3681" stopIfTrue="1" operator="lessThan">
      <formula>0</formula>
    </cfRule>
    <cfRule type="cellIs" dxfId="44020" priority="3682" stopIfTrue="1" operator="greaterThan">
      <formula>0</formula>
    </cfRule>
  </conditionalFormatting>
  <conditionalFormatting sqref="P59:Q59">
    <cfRule type="cellIs" dxfId="44019" priority="3678" stopIfTrue="1" operator="lessThan">
      <formula>0</formula>
    </cfRule>
    <cfRule type="cellIs" dxfId="44018" priority="3679" stopIfTrue="1" operator="greaterThan">
      <formula>0</formula>
    </cfRule>
  </conditionalFormatting>
  <conditionalFormatting sqref="P59:Q59">
    <cfRule type="cellIs" dxfId="44017" priority="3675" stopIfTrue="1" operator="lessThan">
      <formula>0</formula>
    </cfRule>
    <cfRule type="cellIs" dxfId="44016" priority="3676" stopIfTrue="1" operator="greaterThan">
      <formula>0</formula>
    </cfRule>
  </conditionalFormatting>
  <conditionalFormatting sqref="P59:Q59">
    <cfRule type="cellIs" dxfId="44015" priority="3672" stopIfTrue="1" operator="lessThan">
      <formula>0</formula>
    </cfRule>
    <cfRule type="cellIs" dxfId="44014" priority="3673" stopIfTrue="1" operator="greaterThan">
      <formula>0</formula>
    </cfRule>
  </conditionalFormatting>
  <conditionalFormatting sqref="P59:Q59">
    <cfRule type="cellIs" dxfId="44013" priority="3669" stopIfTrue="1" operator="lessThan">
      <formula>0</formula>
    </cfRule>
    <cfRule type="cellIs" dxfId="44012" priority="3670" stopIfTrue="1" operator="greaterThan">
      <formula>0</formula>
    </cfRule>
  </conditionalFormatting>
  <conditionalFormatting sqref="P59:Q59">
    <cfRule type="cellIs" dxfId="44011" priority="3666" stopIfTrue="1" operator="lessThan">
      <formula>0</formula>
    </cfRule>
    <cfRule type="cellIs" dxfId="44010" priority="3667" stopIfTrue="1" operator="greaterThan">
      <formula>0</formula>
    </cfRule>
  </conditionalFormatting>
  <conditionalFormatting sqref="P59:Q59">
    <cfRule type="cellIs" dxfId="44009" priority="3663" stopIfTrue="1" operator="lessThan">
      <formula>0</formula>
    </cfRule>
    <cfRule type="cellIs" dxfId="44008" priority="3664" stopIfTrue="1" operator="greaterThan">
      <formula>0</formula>
    </cfRule>
  </conditionalFormatting>
  <conditionalFormatting sqref="P59:Q59">
    <cfRule type="cellIs" dxfId="44007" priority="3660" stopIfTrue="1" operator="lessThan">
      <formula>0</formula>
    </cfRule>
    <cfRule type="cellIs" dxfId="44006" priority="3661" stopIfTrue="1" operator="greaterThan">
      <formula>0</formula>
    </cfRule>
  </conditionalFormatting>
  <conditionalFormatting sqref="P59:Q59">
    <cfRule type="cellIs" dxfId="44005" priority="3657" stopIfTrue="1" operator="lessThan">
      <formula>0</formula>
    </cfRule>
    <cfRule type="cellIs" dxfId="44004" priority="3658" stopIfTrue="1" operator="greaterThan">
      <formula>0</formula>
    </cfRule>
  </conditionalFormatting>
  <conditionalFormatting sqref="P59:Q59">
    <cfRule type="cellIs" dxfId="44003" priority="3654" stopIfTrue="1" operator="lessThan">
      <formula>0</formula>
    </cfRule>
    <cfRule type="cellIs" dxfId="44002" priority="3655" stopIfTrue="1" operator="greaterThan">
      <formula>0</formula>
    </cfRule>
  </conditionalFormatting>
  <conditionalFormatting sqref="P61:Q61">
    <cfRule type="cellIs" dxfId="44001" priority="3651" stopIfTrue="1" operator="lessThan">
      <formula>0</formula>
    </cfRule>
    <cfRule type="cellIs" dxfId="44000" priority="3652" stopIfTrue="1" operator="greaterThan">
      <formula>0</formula>
    </cfRule>
  </conditionalFormatting>
  <conditionalFormatting sqref="P61:Q61">
    <cfRule type="cellIs" dxfId="43999" priority="3648" stopIfTrue="1" operator="lessThan">
      <formula>0</formula>
    </cfRule>
    <cfRule type="cellIs" dxfId="43998" priority="3649" stopIfTrue="1" operator="greaterThan">
      <formula>0</formula>
    </cfRule>
  </conditionalFormatting>
  <conditionalFormatting sqref="P61:Q61">
    <cfRule type="cellIs" dxfId="43997" priority="3645" stopIfTrue="1" operator="lessThan">
      <formula>0</formula>
    </cfRule>
    <cfRule type="cellIs" dxfId="43996" priority="3646" stopIfTrue="1" operator="greaterThan">
      <formula>0</formula>
    </cfRule>
  </conditionalFormatting>
  <conditionalFormatting sqref="P61:Q61">
    <cfRule type="cellIs" dxfId="43995" priority="3642" stopIfTrue="1" operator="lessThan">
      <formula>0</formula>
    </cfRule>
    <cfRule type="cellIs" dxfId="43994" priority="3643" stopIfTrue="1" operator="greaterThan">
      <formula>0</formula>
    </cfRule>
  </conditionalFormatting>
  <conditionalFormatting sqref="P61:Q61">
    <cfRule type="cellIs" dxfId="43993" priority="3639" stopIfTrue="1" operator="lessThan">
      <formula>0</formula>
    </cfRule>
    <cfRule type="cellIs" dxfId="43992" priority="3640" stopIfTrue="1" operator="greaterThan">
      <formula>0</formula>
    </cfRule>
  </conditionalFormatting>
  <conditionalFormatting sqref="P61:Q61">
    <cfRule type="cellIs" dxfId="43991" priority="3636" stopIfTrue="1" operator="lessThan">
      <formula>0</formula>
    </cfRule>
    <cfRule type="cellIs" dxfId="43990" priority="3637" stopIfTrue="1" operator="greaterThan">
      <formula>0</formula>
    </cfRule>
  </conditionalFormatting>
  <conditionalFormatting sqref="P61:Q61">
    <cfRule type="cellIs" dxfId="43989" priority="3633" stopIfTrue="1" operator="lessThan">
      <formula>0</formula>
    </cfRule>
    <cfRule type="cellIs" dxfId="43988" priority="3634" stopIfTrue="1" operator="greaterThan">
      <formula>0</formula>
    </cfRule>
  </conditionalFormatting>
  <conditionalFormatting sqref="P61:Q61">
    <cfRule type="cellIs" dxfId="43987" priority="3630" stopIfTrue="1" operator="lessThan">
      <formula>0</formula>
    </cfRule>
    <cfRule type="cellIs" dxfId="43986" priority="3631" stopIfTrue="1" operator="greaterThan">
      <formula>0</formula>
    </cfRule>
  </conditionalFormatting>
  <conditionalFormatting sqref="P61:Q61">
    <cfRule type="cellIs" dxfId="43985" priority="3627" stopIfTrue="1" operator="lessThan">
      <formula>0</formula>
    </cfRule>
    <cfRule type="cellIs" dxfId="43984" priority="3628" stopIfTrue="1" operator="greaterThan">
      <formula>0</formula>
    </cfRule>
  </conditionalFormatting>
  <conditionalFormatting sqref="P61:Q61">
    <cfRule type="cellIs" dxfId="43983" priority="3624" stopIfTrue="1" operator="lessThan">
      <formula>0</formula>
    </cfRule>
    <cfRule type="cellIs" dxfId="43982" priority="3625" stopIfTrue="1" operator="greaterThan">
      <formula>0</formula>
    </cfRule>
  </conditionalFormatting>
  <conditionalFormatting sqref="P61:Q61">
    <cfRule type="cellIs" dxfId="43981" priority="3621" stopIfTrue="1" operator="lessThan">
      <formula>0</formula>
    </cfRule>
    <cfRule type="cellIs" dxfId="43980" priority="3622" stopIfTrue="1" operator="greaterThan">
      <formula>0</formula>
    </cfRule>
  </conditionalFormatting>
  <conditionalFormatting sqref="P61:Q61">
    <cfRule type="cellIs" dxfId="43979" priority="3618" stopIfTrue="1" operator="lessThan">
      <formula>0</formula>
    </cfRule>
    <cfRule type="cellIs" dxfId="43978" priority="3619" stopIfTrue="1" operator="greaterThan">
      <formula>0</formula>
    </cfRule>
  </conditionalFormatting>
  <conditionalFormatting sqref="P61:Q61">
    <cfRule type="cellIs" dxfId="43977" priority="3615" stopIfTrue="1" operator="lessThan">
      <formula>0</formula>
    </cfRule>
    <cfRule type="cellIs" dxfId="43976" priority="3616" stopIfTrue="1" operator="greaterThan">
      <formula>0</formula>
    </cfRule>
  </conditionalFormatting>
  <conditionalFormatting sqref="P61:Q61">
    <cfRule type="cellIs" dxfId="43975" priority="3612" stopIfTrue="1" operator="lessThan">
      <formula>0</formula>
    </cfRule>
    <cfRule type="cellIs" dxfId="43974" priority="3613" stopIfTrue="1" operator="greaterThan">
      <formula>0</formula>
    </cfRule>
  </conditionalFormatting>
  <conditionalFormatting sqref="P61:Q61">
    <cfRule type="cellIs" dxfId="43973" priority="3609" stopIfTrue="1" operator="lessThan">
      <formula>0</formula>
    </cfRule>
    <cfRule type="cellIs" dxfId="43972" priority="3610" stopIfTrue="1" operator="greaterThan">
      <formula>0</formula>
    </cfRule>
  </conditionalFormatting>
  <conditionalFormatting sqref="P61:Q61">
    <cfRule type="cellIs" dxfId="43971" priority="3606" stopIfTrue="1" operator="lessThan">
      <formula>0</formula>
    </cfRule>
    <cfRule type="cellIs" dxfId="43970" priority="3607" stopIfTrue="1" operator="greaterThan">
      <formula>0</formula>
    </cfRule>
  </conditionalFormatting>
  <conditionalFormatting sqref="P61:Q61">
    <cfRule type="cellIs" dxfId="43969" priority="3603" stopIfTrue="1" operator="lessThan">
      <formula>0</formula>
    </cfRule>
    <cfRule type="cellIs" dxfId="43968" priority="3604" stopIfTrue="1" operator="greaterThan">
      <formula>0</formula>
    </cfRule>
  </conditionalFormatting>
  <conditionalFormatting sqref="P61:Q61">
    <cfRule type="cellIs" dxfId="43967" priority="3600" stopIfTrue="1" operator="lessThan">
      <formula>0</formula>
    </cfRule>
    <cfRule type="cellIs" dxfId="43966" priority="3601" stopIfTrue="1" operator="greaterThan">
      <formula>0</formula>
    </cfRule>
  </conditionalFormatting>
  <conditionalFormatting sqref="P61:Q61">
    <cfRule type="cellIs" dxfId="43965" priority="3597" stopIfTrue="1" operator="lessThan">
      <formula>0</formula>
    </cfRule>
    <cfRule type="cellIs" dxfId="43964" priority="3598" stopIfTrue="1" operator="greaterThan">
      <formula>0</formula>
    </cfRule>
  </conditionalFormatting>
  <conditionalFormatting sqref="P61:Q61">
    <cfRule type="cellIs" dxfId="43963" priority="3594" stopIfTrue="1" operator="lessThan">
      <formula>0</formula>
    </cfRule>
    <cfRule type="cellIs" dxfId="43962" priority="3595" stopIfTrue="1" operator="greaterThan">
      <formula>0</formula>
    </cfRule>
  </conditionalFormatting>
  <conditionalFormatting sqref="P63:Q63">
    <cfRule type="cellIs" dxfId="43961" priority="3591" stopIfTrue="1" operator="lessThan">
      <formula>0</formula>
    </cfRule>
    <cfRule type="cellIs" dxfId="43960" priority="3592" stopIfTrue="1" operator="greaterThan">
      <formula>0</formula>
    </cfRule>
  </conditionalFormatting>
  <conditionalFormatting sqref="P63:Q63">
    <cfRule type="cellIs" dxfId="43959" priority="3588" stopIfTrue="1" operator="lessThan">
      <formula>0</formula>
    </cfRule>
    <cfRule type="cellIs" dxfId="43958" priority="3589" stopIfTrue="1" operator="greaterThan">
      <formula>0</formula>
    </cfRule>
  </conditionalFormatting>
  <conditionalFormatting sqref="P63:Q63">
    <cfRule type="cellIs" dxfId="43957" priority="3585" stopIfTrue="1" operator="lessThan">
      <formula>0</formula>
    </cfRule>
    <cfRule type="cellIs" dxfId="43956" priority="3586" stopIfTrue="1" operator="greaterThan">
      <formula>0</formula>
    </cfRule>
  </conditionalFormatting>
  <conditionalFormatting sqref="P63:Q63">
    <cfRule type="cellIs" dxfId="43955" priority="3582" stopIfTrue="1" operator="lessThan">
      <formula>0</formula>
    </cfRule>
    <cfRule type="cellIs" dxfId="43954" priority="3583" stopIfTrue="1" operator="greaterThan">
      <formula>0</formula>
    </cfRule>
  </conditionalFormatting>
  <conditionalFormatting sqref="P63:Q63">
    <cfRule type="cellIs" dxfId="43953" priority="3579" stopIfTrue="1" operator="lessThan">
      <formula>0</formula>
    </cfRule>
    <cfRule type="cellIs" dxfId="43952" priority="3580" stopIfTrue="1" operator="greaterThan">
      <formula>0</formula>
    </cfRule>
  </conditionalFormatting>
  <conditionalFormatting sqref="P63:Q63">
    <cfRule type="cellIs" dxfId="43951" priority="3576" stopIfTrue="1" operator="lessThan">
      <formula>0</formula>
    </cfRule>
    <cfRule type="cellIs" dxfId="43950" priority="3577" stopIfTrue="1" operator="greaterThan">
      <formula>0</formula>
    </cfRule>
  </conditionalFormatting>
  <conditionalFormatting sqref="P63:Q63">
    <cfRule type="cellIs" dxfId="43949" priority="3573" stopIfTrue="1" operator="lessThan">
      <formula>0</formula>
    </cfRule>
    <cfRule type="cellIs" dxfId="43948" priority="3574" stopIfTrue="1" operator="greaterThan">
      <formula>0</formula>
    </cfRule>
  </conditionalFormatting>
  <conditionalFormatting sqref="P63:Q63">
    <cfRule type="cellIs" dxfId="43947" priority="3570" stopIfTrue="1" operator="lessThan">
      <formula>0</formula>
    </cfRule>
    <cfRule type="cellIs" dxfId="43946" priority="3571" stopIfTrue="1" operator="greaterThan">
      <formula>0</formula>
    </cfRule>
  </conditionalFormatting>
  <conditionalFormatting sqref="P63:Q63">
    <cfRule type="cellIs" dxfId="43945" priority="3567" stopIfTrue="1" operator="lessThan">
      <formula>0</formula>
    </cfRule>
    <cfRule type="cellIs" dxfId="43944" priority="3568" stopIfTrue="1" operator="greaterThan">
      <formula>0</formula>
    </cfRule>
  </conditionalFormatting>
  <conditionalFormatting sqref="P63:Q63">
    <cfRule type="cellIs" dxfId="43943" priority="3564" stopIfTrue="1" operator="lessThan">
      <formula>0</formula>
    </cfRule>
    <cfRule type="cellIs" dxfId="43942" priority="3565" stopIfTrue="1" operator="greaterThan">
      <formula>0</formula>
    </cfRule>
  </conditionalFormatting>
  <conditionalFormatting sqref="P63:Q63">
    <cfRule type="cellIs" dxfId="43941" priority="3561" stopIfTrue="1" operator="lessThan">
      <formula>0</formula>
    </cfRule>
    <cfRule type="cellIs" dxfId="43940" priority="3562" stopIfTrue="1" operator="greaterThan">
      <formula>0</formula>
    </cfRule>
  </conditionalFormatting>
  <conditionalFormatting sqref="P63:Q63">
    <cfRule type="cellIs" dxfId="43939" priority="3558" stopIfTrue="1" operator="lessThan">
      <formula>0</formula>
    </cfRule>
    <cfRule type="cellIs" dxfId="43938" priority="3559" stopIfTrue="1" operator="greaterThan">
      <formula>0</formula>
    </cfRule>
  </conditionalFormatting>
  <conditionalFormatting sqref="P63:Q63">
    <cfRule type="cellIs" dxfId="43937" priority="3555" stopIfTrue="1" operator="lessThan">
      <formula>0</formula>
    </cfRule>
    <cfRule type="cellIs" dxfId="43936" priority="3556" stopIfTrue="1" operator="greaterThan">
      <formula>0</formula>
    </cfRule>
  </conditionalFormatting>
  <conditionalFormatting sqref="P63:Q63">
    <cfRule type="cellIs" dxfId="43935" priority="3552" stopIfTrue="1" operator="lessThan">
      <formula>0</formula>
    </cfRule>
    <cfRule type="cellIs" dxfId="43934" priority="3553" stopIfTrue="1" operator="greaterThan">
      <formula>0</formula>
    </cfRule>
  </conditionalFormatting>
  <conditionalFormatting sqref="P63:Q63">
    <cfRule type="cellIs" dxfId="43933" priority="3549" stopIfTrue="1" operator="lessThan">
      <formula>0</formula>
    </cfRule>
    <cfRule type="cellIs" dxfId="43932" priority="3550" stopIfTrue="1" operator="greaterThan">
      <formula>0</formula>
    </cfRule>
  </conditionalFormatting>
  <conditionalFormatting sqref="P63:Q63">
    <cfRule type="cellIs" dxfId="43931" priority="3546" stopIfTrue="1" operator="lessThan">
      <formula>0</formula>
    </cfRule>
    <cfRule type="cellIs" dxfId="43930" priority="3547" stopIfTrue="1" operator="greaterThan">
      <formula>0</formula>
    </cfRule>
  </conditionalFormatting>
  <conditionalFormatting sqref="P63:Q63">
    <cfRule type="cellIs" dxfId="43929" priority="3543" stopIfTrue="1" operator="lessThan">
      <formula>0</formula>
    </cfRule>
    <cfRule type="cellIs" dxfId="43928" priority="3544" stopIfTrue="1" operator="greaterThan">
      <formula>0</formula>
    </cfRule>
  </conditionalFormatting>
  <conditionalFormatting sqref="P63:Q63">
    <cfRule type="cellIs" dxfId="43927" priority="3540" stopIfTrue="1" operator="lessThan">
      <formula>0</formula>
    </cfRule>
    <cfRule type="cellIs" dxfId="43926" priority="3541" stopIfTrue="1" operator="greaterThan">
      <formula>0</formula>
    </cfRule>
  </conditionalFormatting>
  <conditionalFormatting sqref="P63:Q63">
    <cfRule type="cellIs" dxfId="43925" priority="3537" stopIfTrue="1" operator="lessThan">
      <formula>0</formula>
    </cfRule>
    <cfRule type="cellIs" dxfId="43924" priority="3538" stopIfTrue="1" operator="greaterThan">
      <formula>0</formula>
    </cfRule>
  </conditionalFormatting>
  <conditionalFormatting sqref="P63:Q63">
    <cfRule type="cellIs" dxfId="43923" priority="3534" stopIfTrue="1" operator="lessThan">
      <formula>0</formula>
    </cfRule>
    <cfRule type="cellIs" dxfId="43922" priority="3535" stopIfTrue="1" operator="greaterThan">
      <formula>0</formula>
    </cfRule>
  </conditionalFormatting>
  <conditionalFormatting sqref="P65:Q65">
    <cfRule type="cellIs" dxfId="43921" priority="3531" stopIfTrue="1" operator="lessThan">
      <formula>0</formula>
    </cfRule>
    <cfRule type="cellIs" dxfId="43920" priority="3532" stopIfTrue="1" operator="greaterThan">
      <formula>0</formula>
    </cfRule>
  </conditionalFormatting>
  <conditionalFormatting sqref="P65:Q65">
    <cfRule type="cellIs" dxfId="43919" priority="3528" stopIfTrue="1" operator="lessThan">
      <formula>0</formula>
    </cfRule>
    <cfRule type="cellIs" dxfId="43918" priority="3529" stopIfTrue="1" operator="greaterThan">
      <formula>0</formula>
    </cfRule>
  </conditionalFormatting>
  <conditionalFormatting sqref="P65:Q65">
    <cfRule type="cellIs" dxfId="43917" priority="3525" stopIfTrue="1" operator="lessThan">
      <formula>0</formula>
    </cfRule>
    <cfRule type="cellIs" dxfId="43916" priority="3526" stopIfTrue="1" operator="greaterThan">
      <formula>0</formula>
    </cfRule>
  </conditionalFormatting>
  <conditionalFormatting sqref="P65:Q65">
    <cfRule type="cellIs" dxfId="43915" priority="3522" stopIfTrue="1" operator="lessThan">
      <formula>0</formula>
    </cfRule>
    <cfRule type="cellIs" dxfId="43914" priority="3523" stopIfTrue="1" operator="greaterThan">
      <formula>0</formula>
    </cfRule>
  </conditionalFormatting>
  <conditionalFormatting sqref="P65:Q65">
    <cfRule type="cellIs" dxfId="43913" priority="3519" stopIfTrue="1" operator="lessThan">
      <formula>0</formula>
    </cfRule>
    <cfRule type="cellIs" dxfId="43912" priority="3520" stopIfTrue="1" operator="greaterThan">
      <formula>0</formula>
    </cfRule>
  </conditionalFormatting>
  <conditionalFormatting sqref="P65:Q65">
    <cfRule type="cellIs" dxfId="43911" priority="3516" stopIfTrue="1" operator="lessThan">
      <formula>0</formula>
    </cfRule>
    <cfRule type="cellIs" dxfId="43910" priority="3517" stopIfTrue="1" operator="greaterThan">
      <formula>0</formula>
    </cfRule>
  </conditionalFormatting>
  <conditionalFormatting sqref="P65:Q65">
    <cfRule type="cellIs" dxfId="43909" priority="3513" stopIfTrue="1" operator="lessThan">
      <formula>0</formula>
    </cfRule>
    <cfRule type="cellIs" dxfId="43908" priority="3514" stopIfTrue="1" operator="greaterThan">
      <formula>0</formula>
    </cfRule>
  </conditionalFormatting>
  <conditionalFormatting sqref="P65:Q65">
    <cfRule type="cellIs" dxfId="43907" priority="3510" stopIfTrue="1" operator="lessThan">
      <formula>0</formula>
    </cfRule>
    <cfRule type="cellIs" dxfId="43906" priority="3511" stopIfTrue="1" operator="greaterThan">
      <formula>0</formula>
    </cfRule>
  </conditionalFormatting>
  <conditionalFormatting sqref="P65:Q65">
    <cfRule type="cellIs" dxfId="43905" priority="3507" stopIfTrue="1" operator="lessThan">
      <formula>0</formula>
    </cfRule>
    <cfRule type="cellIs" dxfId="43904" priority="3508" stopIfTrue="1" operator="greaterThan">
      <formula>0</formula>
    </cfRule>
  </conditionalFormatting>
  <conditionalFormatting sqref="P65:Q65">
    <cfRule type="cellIs" dxfId="43903" priority="3504" stopIfTrue="1" operator="lessThan">
      <formula>0</formula>
    </cfRule>
    <cfRule type="cellIs" dxfId="43902" priority="3505" stopIfTrue="1" operator="greaterThan">
      <formula>0</formula>
    </cfRule>
  </conditionalFormatting>
  <conditionalFormatting sqref="P65:Q65">
    <cfRule type="cellIs" dxfId="43901" priority="3501" stopIfTrue="1" operator="lessThan">
      <formula>0</formula>
    </cfRule>
    <cfRule type="cellIs" dxfId="43900" priority="3502" stopIfTrue="1" operator="greaterThan">
      <formula>0</formula>
    </cfRule>
  </conditionalFormatting>
  <conditionalFormatting sqref="P65:Q65">
    <cfRule type="cellIs" dxfId="43899" priority="3498" stopIfTrue="1" operator="lessThan">
      <formula>0</formula>
    </cfRule>
    <cfRule type="cellIs" dxfId="43898" priority="3499" stopIfTrue="1" operator="greaterThan">
      <formula>0</formula>
    </cfRule>
  </conditionalFormatting>
  <conditionalFormatting sqref="P65:Q65">
    <cfRule type="cellIs" dxfId="43897" priority="3495" stopIfTrue="1" operator="lessThan">
      <formula>0</formula>
    </cfRule>
    <cfRule type="cellIs" dxfId="43896" priority="3496" stopIfTrue="1" operator="greaterThan">
      <formula>0</formula>
    </cfRule>
  </conditionalFormatting>
  <conditionalFormatting sqref="P65:Q65">
    <cfRule type="cellIs" dxfId="43895" priority="3492" stopIfTrue="1" operator="lessThan">
      <formula>0</formula>
    </cfRule>
    <cfRule type="cellIs" dxfId="43894" priority="3493" stopIfTrue="1" operator="greaterThan">
      <formula>0</formula>
    </cfRule>
  </conditionalFormatting>
  <conditionalFormatting sqref="P65:Q65">
    <cfRule type="cellIs" dxfId="43893" priority="3489" stopIfTrue="1" operator="lessThan">
      <formula>0</formula>
    </cfRule>
    <cfRule type="cellIs" dxfId="43892" priority="3490" stopIfTrue="1" operator="greaterThan">
      <formula>0</formula>
    </cfRule>
  </conditionalFormatting>
  <conditionalFormatting sqref="P65:Q65">
    <cfRule type="cellIs" dxfId="43891" priority="3486" stopIfTrue="1" operator="lessThan">
      <formula>0</formula>
    </cfRule>
    <cfRule type="cellIs" dxfId="43890" priority="3487" stopIfTrue="1" operator="greaterThan">
      <formula>0</formula>
    </cfRule>
  </conditionalFormatting>
  <conditionalFormatting sqref="P65:Q65">
    <cfRule type="cellIs" dxfId="43889" priority="3483" stopIfTrue="1" operator="lessThan">
      <formula>0</formula>
    </cfRule>
    <cfRule type="cellIs" dxfId="43888" priority="3484" stopIfTrue="1" operator="greaterThan">
      <formula>0</formula>
    </cfRule>
  </conditionalFormatting>
  <conditionalFormatting sqref="P65:Q65">
    <cfRule type="cellIs" dxfId="43887" priority="3480" stopIfTrue="1" operator="lessThan">
      <formula>0</formula>
    </cfRule>
    <cfRule type="cellIs" dxfId="43886" priority="3481" stopIfTrue="1" operator="greaterThan">
      <formula>0</formula>
    </cfRule>
  </conditionalFormatting>
  <conditionalFormatting sqref="P65:Q65">
    <cfRule type="cellIs" dxfId="43885" priority="3477" stopIfTrue="1" operator="lessThan">
      <formula>0</formula>
    </cfRule>
    <cfRule type="cellIs" dxfId="43884" priority="3478" stopIfTrue="1" operator="greaterThan">
      <formula>0</formula>
    </cfRule>
  </conditionalFormatting>
  <conditionalFormatting sqref="P65:Q65">
    <cfRule type="cellIs" dxfId="43883" priority="3474" stopIfTrue="1" operator="lessThan">
      <formula>0</formula>
    </cfRule>
    <cfRule type="cellIs" dxfId="43882" priority="3475" stopIfTrue="1" operator="greaterThan">
      <formula>0</formula>
    </cfRule>
  </conditionalFormatting>
  <conditionalFormatting sqref="P29:Q29">
    <cfRule type="cellIs" dxfId="43881" priority="3471" stopIfTrue="1" operator="lessThan">
      <formula>0</formula>
    </cfRule>
    <cfRule type="cellIs" dxfId="43880" priority="3472" stopIfTrue="1" operator="greaterThan">
      <formula>0</formula>
    </cfRule>
  </conditionalFormatting>
  <conditionalFormatting sqref="P29:Q29">
    <cfRule type="cellIs" dxfId="43879" priority="3468" stopIfTrue="1" operator="lessThan">
      <formula>0</formula>
    </cfRule>
    <cfRule type="cellIs" dxfId="43878" priority="3469" stopIfTrue="1" operator="greaterThan">
      <formula>0</formula>
    </cfRule>
  </conditionalFormatting>
  <conditionalFormatting sqref="P29:Q29">
    <cfRule type="cellIs" dxfId="43877" priority="3465" stopIfTrue="1" operator="lessThan">
      <formula>0</formula>
    </cfRule>
    <cfRule type="cellIs" dxfId="43876" priority="3466" stopIfTrue="1" operator="greaterThan">
      <formula>0</formula>
    </cfRule>
  </conditionalFormatting>
  <conditionalFormatting sqref="P29:Q29">
    <cfRule type="cellIs" dxfId="43875" priority="3462" stopIfTrue="1" operator="lessThan">
      <formula>0</formula>
    </cfRule>
    <cfRule type="cellIs" dxfId="43874" priority="3463" stopIfTrue="1" operator="greaterThan">
      <formula>0</formula>
    </cfRule>
  </conditionalFormatting>
  <conditionalFormatting sqref="P29:Q29">
    <cfRule type="cellIs" dxfId="43873" priority="3459" stopIfTrue="1" operator="lessThan">
      <formula>0</formula>
    </cfRule>
    <cfRule type="cellIs" dxfId="43872" priority="3460" stopIfTrue="1" operator="greaterThan">
      <formula>0</formula>
    </cfRule>
  </conditionalFormatting>
  <conditionalFormatting sqref="P29:Q29">
    <cfRule type="cellIs" dxfId="43871" priority="3456" stopIfTrue="1" operator="lessThan">
      <formula>0</formula>
    </cfRule>
    <cfRule type="cellIs" dxfId="43870" priority="3457" stopIfTrue="1" operator="greaterThan">
      <formula>0</formula>
    </cfRule>
  </conditionalFormatting>
  <conditionalFormatting sqref="P29:Q29">
    <cfRule type="cellIs" dxfId="43869" priority="3453" stopIfTrue="1" operator="lessThan">
      <formula>0</formula>
    </cfRule>
    <cfRule type="cellIs" dxfId="43868" priority="3454" stopIfTrue="1" operator="greaterThan">
      <formula>0</formula>
    </cfRule>
  </conditionalFormatting>
  <conditionalFormatting sqref="P29:Q29">
    <cfRule type="cellIs" dxfId="43867" priority="3450" stopIfTrue="1" operator="lessThan">
      <formula>0</formula>
    </cfRule>
    <cfRule type="cellIs" dxfId="43866" priority="3451" stopIfTrue="1" operator="greaterThan">
      <formula>0</formula>
    </cfRule>
  </conditionalFormatting>
  <conditionalFormatting sqref="P29:Q29">
    <cfRule type="cellIs" dxfId="43865" priority="3447" stopIfTrue="1" operator="lessThan">
      <formula>0</formula>
    </cfRule>
    <cfRule type="cellIs" dxfId="43864" priority="3448" stopIfTrue="1" operator="greaterThan">
      <formula>0</formula>
    </cfRule>
  </conditionalFormatting>
  <conditionalFormatting sqref="P29:Q29">
    <cfRule type="cellIs" dxfId="43863" priority="3444" stopIfTrue="1" operator="lessThan">
      <formula>0</formula>
    </cfRule>
    <cfRule type="cellIs" dxfId="43862" priority="3445" stopIfTrue="1" operator="greaterThan">
      <formula>0</formula>
    </cfRule>
  </conditionalFormatting>
  <conditionalFormatting sqref="P29:Q29">
    <cfRule type="cellIs" dxfId="43861" priority="3441" stopIfTrue="1" operator="lessThan">
      <formula>0</formula>
    </cfRule>
    <cfRule type="cellIs" dxfId="43860" priority="3442" stopIfTrue="1" operator="greaterThan">
      <formula>0</formula>
    </cfRule>
  </conditionalFormatting>
  <conditionalFormatting sqref="P29:Q29">
    <cfRule type="cellIs" dxfId="43859" priority="3438" stopIfTrue="1" operator="lessThan">
      <formula>0</formula>
    </cfRule>
    <cfRule type="cellIs" dxfId="43858" priority="3439" stopIfTrue="1" operator="greaterThan">
      <formula>0</formula>
    </cfRule>
  </conditionalFormatting>
  <conditionalFormatting sqref="P29:Q29">
    <cfRule type="cellIs" dxfId="43857" priority="3435" stopIfTrue="1" operator="lessThan">
      <formula>0</formula>
    </cfRule>
    <cfRule type="cellIs" dxfId="43856" priority="3436" stopIfTrue="1" operator="greaterThan">
      <formula>0</formula>
    </cfRule>
  </conditionalFormatting>
  <conditionalFormatting sqref="P29:Q29">
    <cfRule type="cellIs" dxfId="43855" priority="3432" stopIfTrue="1" operator="lessThan">
      <formula>0</formula>
    </cfRule>
    <cfRule type="cellIs" dxfId="43854" priority="3433" stopIfTrue="1" operator="greaterThan">
      <formula>0</formula>
    </cfRule>
  </conditionalFormatting>
  <conditionalFormatting sqref="P29:Q29">
    <cfRule type="cellIs" dxfId="43853" priority="3429" stopIfTrue="1" operator="lessThan">
      <formula>0</formula>
    </cfRule>
    <cfRule type="cellIs" dxfId="43852" priority="3430" stopIfTrue="1" operator="greaterThan">
      <formula>0</formula>
    </cfRule>
  </conditionalFormatting>
  <conditionalFormatting sqref="P29:Q29">
    <cfRule type="cellIs" dxfId="43851" priority="3426" stopIfTrue="1" operator="lessThan">
      <formula>0</formula>
    </cfRule>
    <cfRule type="cellIs" dxfId="43850" priority="3427" stopIfTrue="1" operator="greaterThan">
      <formula>0</formula>
    </cfRule>
  </conditionalFormatting>
  <conditionalFormatting sqref="P29:Q29">
    <cfRule type="cellIs" dxfId="43849" priority="3423" stopIfTrue="1" operator="lessThan">
      <formula>0</formula>
    </cfRule>
    <cfRule type="cellIs" dxfId="43848" priority="3424" stopIfTrue="1" operator="greaterThan">
      <formula>0</formula>
    </cfRule>
  </conditionalFormatting>
  <conditionalFormatting sqref="P29:Q29">
    <cfRule type="cellIs" dxfId="43847" priority="3420" stopIfTrue="1" operator="lessThan">
      <formula>0</formula>
    </cfRule>
    <cfRule type="cellIs" dxfId="43846" priority="3421" stopIfTrue="1" operator="greaterThan">
      <formula>0</formula>
    </cfRule>
  </conditionalFormatting>
  <conditionalFormatting sqref="P29:Q29">
    <cfRule type="cellIs" dxfId="43845" priority="3417" stopIfTrue="1" operator="lessThan">
      <formula>0</formula>
    </cfRule>
    <cfRule type="cellIs" dxfId="43844" priority="3418" stopIfTrue="1" operator="greaterThan">
      <formula>0</formula>
    </cfRule>
  </conditionalFormatting>
  <conditionalFormatting sqref="P29:Q29">
    <cfRule type="cellIs" dxfId="43843" priority="3414" stopIfTrue="1" operator="lessThan">
      <formula>0</formula>
    </cfRule>
    <cfRule type="cellIs" dxfId="43842" priority="3415" stopIfTrue="1" operator="greaterThan">
      <formula>0</formula>
    </cfRule>
  </conditionalFormatting>
  <conditionalFormatting sqref="P35:Q35">
    <cfRule type="cellIs" dxfId="43841" priority="3411" stopIfTrue="1" operator="lessThan">
      <formula>0</formula>
    </cfRule>
    <cfRule type="cellIs" dxfId="43840" priority="3412" stopIfTrue="1" operator="greaterThan">
      <formula>0</formula>
    </cfRule>
  </conditionalFormatting>
  <conditionalFormatting sqref="P35:Q35">
    <cfRule type="cellIs" dxfId="43839" priority="3408" stopIfTrue="1" operator="lessThan">
      <formula>0</formula>
    </cfRule>
    <cfRule type="cellIs" dxfId="43838" priority="3409" stopIfTrue="1" operator="greaterThan">
      <formula>0</formula>
    </cfRule>
  </conditionalFormatting>
  <conditionalFormatting sqref="P35:Q35">
    <cfRule type="cellIs" dxfId="43837" priority="3405" stopIfTrue="1" operator="lessThan">
      <formula>0</formula>
    </cfRule>
    <cfRule type="cellIs" dxfId="43836" priority="3406" stopIfTrue="1" operator="greaterThan">
      <formula>0</formula>
    </cfRule>
  </conditionalFormatting>
  <conditionalFormatting sqref="P35:Q35">
    <cfRule type="cellIs" dxfId="43835" priority="3402" stopIfTrue="1" operator="lessThan">
      <formula>0</formula>
    </cfRule>
    <cfRule type="cellIs" dxfId="43834" priority="3403" stopIfTrue="1" operator="greaterThan">
      <formula>0</formula>
    </cfRule>
  </conditionalFormatting>
  <conditionalFormatting sqref="P35:Q35">
    <cfRule type="cellIs" dxfId="43833" priority="3399" stopIfTrue="1" operator="lessThan">
      <formula>0</formula>
    </cfRule>
    <cfRule type="cellIs" dxfId="43832" priority="3400" stopIfTrue="1" operator="greaterThan">
      <formula>0</formula>
    </cfRule>
  </conditionalFormatting>
  <conditionalFormatting sqref="P35:Q35">
    <cfRule type="cellIs" dxfId="43831" priority="3396" stopIfTrue="1" operator="lessThan">
      <formula>0</formula>
    </cfRule>
    <cfRule type="cellIs" dxfId="43830" priority="3397" stopIfTrue="1" operator="greaterThan">
      <formula>0</formula>
    </cfRule>
  </conditionalFormatting>
  <conditionalFormatting sqref="P35:Q35">
    <cfRule type="cellIs" dxfId="43829" priority="3393" stopIfTrue="1" operator="lessThan">
      <formula>0</formula>
    </cfRule>
    <cfRule type="cellIs" dxfId="43828" priority="3394" stopIfTrue="1" operator="greaterThan">
      <formula>0</formula>
    </cfRule>
  </conditionalFormatting>
  <conditionalFormatting sqref="P35:Q35">
    <cfRule type="cellIs" dxfId="43827" priority="3390" stopIfTrue="1" operator="lessThan">
      <formula>0</formula>
    </cfRule>
    <cfRule type="cellIs" dxfId="43826" priority="3391" stopIfTrue="1" operator="greaterThan">
      <formula>0</formula>
    </cfRule>
  </conditionalFormatting>
  <conditionalFormatting sqref="P35:Q35">
    <cfRule type="cellIs" dxfId="43825" priority="3387" stopIfTrue="1" operator="lessThan">
      <formula>0</formula>
    </cfRule>
    <cfRule type="cellIs" dxfId="43824" priority="3388" stopIfTrue="1" operator="greaterThan">
      <formula>0</formula>
    </cfRule>
  </conditionalFormatting>
  <conditionalFormatting sqref="P35:Q35">
    <cfRule type="cellIs" dxfId="43823" priority="3384" stopIfTrue="1" operator="lessThan">
      <formula>0</formula>
    </cfRule>
    <cfRule type="cellIs" dxfId="43822" priority="3385" stopIfTrue="1" operator="greaterThan">
      <formula>0</formula>
    </cfRule>
  </conditionalFormatting>
  <conditionalFormatting sqref="P35:Q35">
    <cfRule type="cellIs" dxfId="43821" priority="3381" stopIfTrue="1" operator="lessThan">
      <formula>0</formula>
    </cfRule>
    <cfRule type="cellIs" dxfId="43820" priority="3382" stopIfTrue="1" operator="greaterThan">
      <formula>0</formula>
    </cfRule>
  </conditionalFormatting>
  <conditionalFormatting sqref="P35:Q35">
    <cfRule type="cellIs" dxfId="43819" priority="3378" stopIfTrue="1" operator="lessThan">
      <formula>0</formula>
    </cfRule>
    <cfRule type="cellIs" dxfId="43818" priority="3379" stopIfTrue="1" operator="greaterThan">
      <formula>0</formula>
    </cfRule>
  </conditionalFormatting>
  <conditionalFormatting sqref="P35:Q35">
    <cfRule type="cellIs" dxfId="43817" priority="3375" stopIfTrue="1" operator="lessThan">
      <formula>0</formula>
    </cfRule>
    <cfRule type="cellIs" dxfId="43816" priority="3376" stopIfTrue="1" operator="greaterThan">
      <formula>0</formula>
    </cfRule>
  </conditionalFormatting>
  <conditionalFormatting sqref="P35:Q35">
    <cfRule type="cellIs" dxfId="43815" priority="3372" stopIfTrue="1" operator="lessThan">
      <formula>0</formula>
    </cfRule>
    <cfRule type="cellIs" dxfId="43814" priority="3373" stopIfTrue="1" operator="greaterThan">
      <formula>0</formula>
    </cfRule>
  </conditionalFormatting>
  <conditionalFormatting sqref="P35:Q35">
    <cfRule type="cellIs" dxfId="43813" priority="3369" stopIfTrue="1" operator="lessThan">
      <formula>0</formula>
    </cfRule>
    <cfRule type="cellIs" dxfId="43812" priority="3370" stopIfTrue="1" operator="greaterThan">
      <formula>0</formula>
    </cfRule>
  </conditionalFormatting>
  <conditionalFormatting sqref="P35:Q35">
    <cfRule type="cellIs" dxfId="43811" priority="3366" stopIfTrue="1" operator="lessThan">
      <formula>0</formula>
    </cfRule>
    <cfRule type="cellIs" dxfId="43810" priority="3367" stopIfTrue="1" operator="greaterThan">
      <formula>0</formula>
    </cfRule>
  </conditionalFormatting>
  <conditionalFormatting sqref="P35:Q35">
    <cfRule type="cellIs" dxfId="43809" priority="3363" stopIfTrue="1" operator="lessThan">
      <formula>0</formula>
    </cfRule>
    <cfRule type="cellIs" dxfId="43808" priority="3364" stopIfTrue="1" operator="greaterThan">
      <formula>0</formula>
    </cfRule>
  </conditionalFormatting>
  <conditionalFormatting sqref="P35:Q35">
    <cfRule type="cellIs" dxfId="43807" priority="3360" stopIfTrue="1" operator="lessThan">
      <formula>0</formula>
    </cfRule>
    <cfRule type="cellIs" dxfId="43806" priority="3361" stopIfTrue="1" operator="greaterThan">
      <formula>0</formula>
    </cfRule>
  </conditionalFormatting>
  <conditionalFormatting sqref="P35:Q35">
    <cfRule type="cellIs" dxfId="43805" priority="3357" stopIfTrue="1" operator="lessThan">
      <formula>0</formula>
    </cfRule>
    <cfRule type="cellIs" dxfId="43804" priority="3358" stopIfTrue="1" operator="greaterThan">
      <formula>0</formula>
    </cfRule>
  </conditionalFormatting>
  <conditionalFormatting sqref="P35:Q35">
    <cfRule type="cellIs" dxfId="43803" priority="3354" stopIfTrue="1" operator="lessThan">
      <formula>0</formula>
    </cfRule>
    <cfRule type="cellIs" dxfId="43802" priority="3355" stopIfTrue="1" operator="greaterThan">
      <formula>0</formula>
    </cfRule>
  </conditionalFormatting>
  <conditionalFormatting sqref="P37:Q37">
    <cfRule type="cellIs" dxfId="43801" priority="3351" stopIfTrue="1" operator="lessThan">
      <formula>0</formula>
    </cfRule>
    <cfRule type="cellIs" dxfId="43800" priority="3352" stopIfTrue="1" operator="greaterThan">
      <formula>0</formula>
    </cfRule>
  </conditionalFormatting>
  <conditionalFormatting sqref="P37:Q37">
    <cfRule type="cellIs" dxfId="43799" priority="3348" stopIfTrue="1" operator="lessThan">
      <formula>0</formula>
    </cfRule>
    <cfRule type="cellIs" dxfId="43798" priority="3349" stopIfTrue="1" operator="greaterThan">
      <formula>0</formula>
    </cfRule>
  </conditionalFormatting>
  <conditionalFormatting sqref="P37:Q37">
    <cfRule type="cellIs" dxfId="43797" priority="3345" stopIfTrue="1" operator="lessThan">
      <formula>0</formula>
    </cfRule>
    <cfRule type="cellIs" dxfId="43796" priority="3346" stopIfTrue="1" operator="greaterThan">
      <formula>0</formula>
    </cfRule>
  </conditionalFormatting>
  <conditionalFormatting sqref="P37:Q37">
    <cfRule type="cellIs" dxfId="43795" priority="3342" stopIfTrue="1" operator="lessThan">
      <formula>0</formula>
    </cfRule>
    <cfRule type="cellIs" dxfId="43794" priority="3343" stopIfTrue="1" operator="greaterThan">
      <formula>0</formula>
    </cfRule>
  </conditionalFormatting>
  <conditionalFormatting sqref="P37:Q37">
    <cfRule type="cellIs" dxfId="43793" priority="3339" stopIfTrue="1" operator="lessThan">
      <formula>0</formula>
    </cfRule>
    <cfRule type="cellIs" dxfId="43792" priority="3340" stopIfTrue="1" operator="greaterThan">
      <formula>0</formula>
    </cfRule>
  </conditionalFormatting>
  <conditionalFormatting sqref="P37:Q37">
    <cfRule type="cellIs" dxfId="43791" priority="3336" stopIfTrue="1" operator="lessThan">
      <formula>0</formula>
    </cfRule>
    <cfRule type="cellIs" dxfId="43790" priority="3337" stopIfTrue="1" operator="greaterThan">
      <formula>0</formula>
    </cfRule>
  </conditionalFormatting>
  <conditionalFormatting sqref="P37:Q37">
    <cfRule type="cellIs" dxfId="43789" priority="3333" stopIfTrue="1" operator="lessThan">
      <formula>0</formula>
    </cfRule>
    <cfRule type="cellIs" dxfId="43788" priority="3334" stopIfTrue="1" operator="greaterThan">
      <formula>0</formula>
    </cfRule>
  </conditionalFormatting>
  <conditionalFormatting sqref="P37:Q37">
    <cfRule type="cellIs" dxfId="43787" priority="3330" stopIfTrue="1" operator="lessThan">
      <formula>0</formula>
    </cfRule>
    <cfRule type="cellIs" dxfId="43786" priority="3331" stopIfTrue="1" operator="greaterThan">
      <formula>0</formula>
    </cfRule>
  </conditionalFormatting>
  <conditionalFormatting sqref="P37:Q37">
    <cfRule type="cellIs" dxfId="43785" priority="3327" stopIfTrue="1" operator="lessThan">
      <formula>0</formula>
    </cfRule>
    <cfRule type="cellIs" dxfId="43784" priority="3328" stopIfTrue="1" operator="greaterThan">
      <formula>0</formula>
    </cfRule>
  </conditionalFormatting>
  <conditionalFormatting sqref="P37:Q37">
    <cfRule type="cellIs" dxfId="43783" priority="3324" stopIfTrue="1" operator="lessThan">
      <formula>0</formula>
    </cfRule>
    <cfRule type="cellIs" dxfId="43782" priority="3325" stopIfTrue="1" operator="greaterThan">
      <formula>0</formula>
    </cfRule>
  </conditionalFormatting>
  <conditionalFormatting sqref="P37:Q37">
    <cfRule type="cellIs" dxfId="43781" priority="3321" stopIfTrue="1" operator="lessThan">
      <formula>0</formula>
    </cfRule>
    <cfRule type="cellIs" dxfId="43780" priority="3322" stopIfTrue="1" operator="greaterThan">
      <formula>0</formula>
    </cfRule>
  </conditionalFormatting>
  <conditionalFormatting sqref="P37:Q37">
    <cfRule type="cellIs" dxfId="43779" priority="3318" stopIfTrue="1" operator="lessThan">
      <formula>0</formula>
    </cfRule>
    <cfRule type="cellIs" dxfId="43778" priority="3319" stopIfTrue="1" operator="greaterThan">
      <formula>0</formula>
    </cfRule>
  </conditionalFormatting>
  <conditionalFormatting sqref="P37:Q37">
    <cfRule type="cellIs" dxfId="43777" priority="3315" stopIfTrue="1" operator="lessThan">
      <formula>0</formula>
    </cfRule>
    <cfRule type="cellIs" dxfId="43776" priority="3316" stopIfTrue="1" operator="greaterThan">
      <formula>0</formula>
    </cfRule>
  </conditionalFormatting>
  <conditionalFormatting sqref="P37:Q37">
    <cfRule type="cellIs" dxfId="43775" priority="3312" stopIfTrue="1" operator="lessThan">
      <formula>0</formula>
    </cfRule>
    <cfRule type="cellIs" dxfId="43774" priority="3313" stopIfTrue="1" operator="greaterThan">
      <formula>0</formula>
    </cfRule>
  </conditionalFormatting>
  <conditionalFormatting sqref="P37:Q37">
    <cfRule type="cellIs" dxfId="43773" priority="3309" stopIfTrue="1" operator="lessThan">
      <formula>0</formula>
    </cfRule>
    <cfRule type="cellIs" dxfId="43772" priority="3310" stopIfTrue="1" operator="greaterThan">
      <formula>0</formula>
    </cfRule>
  </conditionalFormatting>
  <conditionalFormatting sqref="P37:Q37">
    <cfRule type="cellIs" dxfId="43771" priority="3306" stopIfTrue="1" operator="lessThan">
      <formula>0</formula>
    </cfRule>
    <cfRule type="cellIs" dxfId="43770" priority="3307" stopIfTrue="1" operator="greaterThan">
      <formula>0</formula>
    </cfRule>
  </conditionalFormatting>
  <conditionalFormatting sqref="P37:Q37">
    <cfRule type="cellIs" dxfId="43769" priority="3303" stopIfTrue="1" operator="lessThan">
      <formula>0</formula>
    </cfRule>
    <cfRule type="cellIs" dxfId="43768" priority="3304" stopIfTrue="1" operator="greaterThan">
      <formula>0</formula>
    </cfRule>
  </conditionalFormatting>
  <conditionalFormatting sqref="P37:Q37">
    <cfRule type="cellIs" dxfId="43767" priority="3300" stopIfTrue="1" operator="lessThan">
      <formula>0</formula>
    </cfRule>
    <cfRule type="cellIs" dxfId="43766" priority="3301" stopIfTrue="1" operator="greaterThan">
      <formula>0</formula>
    </cfRule>
  </conditionalFormatting>
  <conditionalFormatting sqref="P37:Q37">
    <cfRule type="cellIs" dxfId="43765" priority="3297" stopIfTrue="1" operator="lessThan">
      <formula>0</formula>
    </cfRule>
    <cfRule type="cellIs" dxfId="43764" priority="3298" stopIfTrue="1" operator="greaterThan">
      <formula>0</formula>
    </cfRule>
  </conditionalFormatting>
  <conditionalFormatting sqref="P37:Q37">
    <cfRule type="cellIs" dxfId="43763" priority="3294" stopIfTrue="1" operator="lessThan">
      <formula>0</formula>
    </cfRule>
    <cfRule type="cellIs" dxfId="43762" priority="3295" stopIfTrue="1" operator="greaterThan">
      <formula>0</formula>
    </cfRule>
  </conditionalFormatting>
  <conditionalFormatting sqref="P41:Q41">
    <cfRule type="cellIs" dxfId="43761" priority="3291" stopIfTrue="1" operator="lessThan">
      <formula>0</formula>
    </cfRule>
    <cfRule type="cellIs" dxfId="43760" priority="3292" stopIfTrue="1" operator="greaterThan">
      <formula>0</formula>
    </cfRule>
  </conditionalFormatting>
  <conditionalFormatting sqref="P41:Q41">
    <cfRule type="cellIs" dxfId="43759" priority="3288" stopIfTrue="1" operator="lessThan">
      <formula>0</formula>
    </cfRule>
    <cfRule type="cellIs" dxfId="43758" priority="3289" stopIfTrue="1" operator="greaterThan">
      <formula>0</formula>
    </cfRule>
  </conditionalFormatting>
  <conditionalFormatting sqref="P41:Q41">
    <cfRule type="cellIs" dxfId="43757" priority="3285" stopIfTrue="1" operator="lessThan">
      <formula>0</formula>
    </cfRule>
    <cfRule type="cellIs" dxfId="43756" priority="3286" stopIfTrue="1" operator="greaterThan">
      <formula>0</formula>
    </cfRule>
  </conditionalFormatting>
  <conditionalFormatting sqref="P41:Q41">
    <cfRule type="cellIs" dxfId="43755" priority="3282" stopIfTrue="1" operator="lessThan">
      <formula>0</formula>
    </cfRule>
    <cfRule type="cellIs" dxfId="43754" priority="3283" stopIfTrue="1" operator="greaterThan">
      <formula>0</formula>
    </cfRule>
  </conditionalFormatting>
  <conditionalFormatting sqref="P41:Q41">
    <cfRule type="cellIs" dxfId="43753" priority="3279" stopIfTrue="1" operator="lessThan">
      <formula>0</formula>
    </cfRule>
    <cfRule type="cellIs" dxfId="43752" priority="3280" stopIfTrue="1" operator="greaterThan">
      <formula>0</formula>
    </cfRule>
  </conditionalFormatting>
  <conditionalFormatting sqref="P41:Q41">
    <cfRule type="cellIs" dxfId="43751" priority="3276" stopIfTrue="1" operator="lessThan">
      <formula>0</formula>
    </cfRule>
    <cfRule type="cellIs" dxfId="43750" priority="3277" stopIfTrue="1" operator="greaterThan">
      <formula>0</formula>
    </cfRule>
  </conditionalFormatting>
  <conditionalFormatting sqref="P41:Q41">
    <cfRule type="cellIs" dxfId="43749" priority="3273" stopIfTrue="1" operator="lessThan">
      <formula>0</formula>
    </cfRule>
    <cfRule type="cellIs" dxfId="43748" priority="3274" stopIfTrue="1" operator="greaterThan">
      <formula>0</formula>
    </cfRule>
  </conditionalFormatting>
  <conditionalFormatting sqref="P41:Q41">
    <cfRule type="cellIs" dxfId="43747" priority="3270" stopIfTrue="1" operator="lessThan">
      <formula>0</formula>
    </cfRule>
    <cfRule type="cellIs" dxfId="43746" priority="3271" stopIfTrue="1" operator="greaterThan">
      <formula>0</formula>
    </cfRule>
  </conditionalFormatting>
  <conditionalFormatting sqref="P41:Q41">
    <cfRule type="cellIs" dxfId="43745" priority="3267" stopIfTrue="1" operator="lessThan">
      <formula>0</formula>
    </cfRule>
    <cfRule type="cellIs" dxfId="43744" priority="3268" stopIfTrue="1" operator="greaterThan">
      <formula>0</formula>
    </cfRule>
  </conditionalFormatting>
  <conditionalFormatting sqref="P41:Q41">
    <cfRule type="cellIs" dxfId="43743" priority="3264" stopIfTrue="1" operator="lessThan">
      <formula>0</formula>
    </cfRule>
    <cfRule type="cellIs" dxfId="43742" priority="3265" stopIfTrue="1" operator="greaterThan">
      <formula>0</formula>
    </cfRule>
  </conditionalFormatting>
  <conditionalFormatting sqref="P41:Q41">
    <cfRule type="cellIs" dxfId="43741" priority="3261" stopIfTrue="1" operator="lessThan">
      <formula>0</formula>
    </cfRule>
    <cfRule type="cellIs" dxfId="43740" priority="3262" stopIfTrue="1" operator="greaterThan">
      <formula>0</formula>
    </cfRule>
  </conditionalFormatting>
  <conditionalFormatting sqref="P41:Q41">
    <cfRule type="cellIs" dxfId="43739" priority="3258" stopIfTrue="1" operator="lessThan">
      <formula>0</formula>
    </cfRule>
    <cfRule type="cellIs" dxfId="43738" priority="3259" stopIfTrue="1" operator="greaterThan">
      <formula>0</formula>
    </cfRule>
  </conditionalFormatting>
  <conditionalFormatting sqref="P41:Q41">
    <cfRule type="cellIs" dxfId="43737" priority="3255" stopIfTrue="1" operator="lessThan">
      <formula>0</formula>
    </cfRule>
    <cfRule type="cellIs" dxfId="43736" priority="3256" stopIfTrue="1" operator="greaterThan">
      <formula>0</formula>
    </cfRule>
  </conditionalFormatting>
  <conditionalFormatting sqref="P41:Q41">
    <cfRule type="cellIs" dxfId="43735" priority="3252" stopIfTrue="1" operator="lessThan">
      <formula>0</formula>
    </cfRule>
    <cfRule type="cellIs" dxfId="43734" priority="3253" stopIfTrue="1" operator="greaterThan">
      <formula>0</formula>
    </cfRule>
  </conditionalFormatting>
  <conditionalFormatting sqref="P41:Q41">
    <cfRule type="cellIs" dxfId="43733" priority="3249" stopIfTrue="1" operator="lessThan">
      <formula>0</formula>
    </cfRule>
    <cfRule type="cellIs" dxfId="43732" priority="3250" stopIfTrue="1" operator="greaterThan">
      <formula>0</formula>
    </cfRule>
  </conditionalFormatting>
  <conditionalFormatting sqref="P41:Q41">
    <cfRule type="cellIs" dxfId="43731" priority="3246" stopIfTrue="1" operator="lessThan">
      <formula>0</formula>
    </cfRule>
    <cfRule type="cellIs" dxfId="43730" priority="3247" stopIfTrue="1" operator="greaterThan">
      <formula>0</formula>
    </cfRule>
  </conditionalFormatting>
  <conditionalFormatting sqref="P41:Q41">
    <cfRule type="cellIs" dxfId="43729" priority="3243" stopIfTrue="1" operator="lessThan">
      <formula>0</formula>
    </cfRule>
    <cfRule type="cellIs" dxfId="43728" priority="3244" stopIfTrue="1" operator="greaterThan">
      <formula>0</formula>
    </cfRule>
  </conditionalFormatting>
  <conditionalFormatting sqref="P41:Q41">
    <cfRule type="cellIs" dxfId="43727" priority="3240" stopIfTrue="1" operator="lessThan">
      <formula>0</formula>
    </cfRule>
    <cfRule type="cellIs" dxfId="43726" priority="3241" stopIfTrue="1" operator="greaterThan">
      <formula>0</formula>
    </cfRule>
  </conditionalFormatting>
  <conditionalFormatting sqref="P41:Q41">
    <cfRule type="cellIs" dxfId="43725" priority="3237" stopIfTrue="1" operator="lessThan">
      <formula>0</formula>
    </cfRule>
    <cfRule type="cellIs" dxfId="43724" priority="3238" stopIfTrue="1" operator="greaterThan">
      <formula>0</formula>
    </cfRule>
  </conditionalFormatting>
  <conditionalFormatting sqref="P41:Q41">
    <cfRule type="cellIs" dxfId="43723" priority="3234" stopIfTrue="1" operator="lessThan">
      <formula>0</formula>
    </cfRule>
    <cfRule type="cellIs" dxfId="43722" priority="3235" stopIfTrue="1" operator="greaterThan">
      <formula>0</formula>
    </cfRule>
  </conditionalFormatting>
  <conditionalFormatting sqref="K33">
    <cfRule type="cellIs" dxfId="43721" priority="3225" operator="equal">
      <formula>"?"</formula>
    </cfRule>
  </conditionalFormatting>
  <conditionalFormatting sqref="I45:K45">
    <cfRule type="cellIs" dxfId="43720" priority="3223" operator="equal">
      <formula>"?"</formula>
    </cfRule>
  </conditionalFormatting>
  <conditionalFormatting sqref="I47:K47">
    <cfRule type="cellIs" dxfId="43719" priority="3221" operator="equal">
      <formula>"?"</formula>
    </cfRule>
  </conditionalFormatting>
  <conditionalFormatting sqref="I47:K47">
    <cfRule type="cellIs" dxfId="43718" priority="3219" operator="equal">
      <formula>"?"</formula>
    </cfRule>
  </conditionalFormatting>
  <conditionalFormatting sqref="P9:Q9">
    <cfRule type="cellIs" dxfId="43717" priority="3217" stopIfTrue="1" operator="lessThan">
      <formula>0</formula>
    </cfRule>
    <cfRule type="cellIs" dxfId="43716" priority="3218" stopIfTrue="1" operator="greaterThan">
      <formula>0</formula>
    </cfRule>
  </conditionalFormatting>
  <conditionalFormatting sqref="P9:Q9">
    <cfRule type="cellIs" dxfId="43715" priority="3214" stopIfTrue="1" operator="lessThan">
      <formula>0</formula>
    </cfRule>
    <cfRule type="cellIs" dxfId="43714" priority="3215" stopIfTrue="1" operator="greaterThan">
      <formula>0</formula>
    </cfRule>
  </conditionalFormatting>
  <conditionalFormatting sqref="P9:Q9">
    <cfRule type="cellIs" dxfId="43713" priority="3211" stopIfTrue="1" operator="lessThan">
      <formula>0</formula>
    </cfRule>
    <cfRule type="cellIs" dxfId="43712" priority="3212" stopIfTrue="1" operator="greaterThan">
      <formula>0</formula>
    </cfRule>
  </conditionalFormatting>
  <conditionalFormatting sqref="P9:Q9">
    <cfRule type="cellIs" dxfId="43711" priority="3208" stopIfTrue="1" operator="lessThan">
      <formula>0</formula>
    </cfRule>
    <cfRule type="cellIs" dxfId="43710" priority="3209" stopIfTrue="1" operator="greaterThan">
      <formula>0</formula>
    </cfRule>
  </conditionalFormatting>
  <conditionalFormatting sqref="P9:Q9">
    <cfRule type="cellIs" dxfId="43709" priority="3205" stopIfTrue="1" operator="lessThan">
      <formula>0</formula>
    </cfRule>
    <cfRule type="cellIs" dxfId="43708" priority="3206" stopIfTrue="1" operator="greaterThan">
      <formula>0</formula>
    </cfRule>
  </conditionalFormatting>
  <conditionalFormatting sqref="P9:Q9">
    <cfRule type="cellIs" dxfId="43707" priority="3202" stopIfTrue="1" operator="lessThan">
      <formula>0</formula>
    </cfRule>
    <cfRule type="cellIs" dxfId="43706" priority="3203" stopIfTrue="1" operator="greaterThan">
      <formula>0</formula>
    </cfRule>
  </conditionalFormatting>
  <conditionalFormatting sqref="P9:Q9">
    <cfRule type="cellIs" dxfId="43705" priority="3199" stopIfTrue="1" operator="lessThan">
      <formula>0</formula>
    </cfRule>
    <cfRule type="cellIs" dxfId="43704" priority="3200" stopIfTrue="1" operator="greaterThan">
      <formula>0</formula>
    </cfRule>
  </conditionalFormatting>
  <conditionalFormatting sqref="P9:Q9">
    <cfRule type="cellIs" dxfId="43703" priority="3196" stopIfTrue="1" operator="lessThan">
      <formula>0</formula>
    </cfRule>
    <cfRule type="cellIs" dxfId="43702" priority="3197" stopIfTrue="1" operator="greaterThan">
      <formula>0</formula>
    </cfRule>
  </conditionalFormatting>
  <conditionalFormatting sqref="P9:Q9">
    <cfRule type="cellIs" dxfId="43701" priority="3193" stopIfTrue="1" operator="lessThan">
      <formula>0</formula>
    </cfRule>
    <cfRule type="cellIs" dxfId="43700" priority="3194" stopIfTrue="1" operator="greaterThan">
      <formula>0</formula>
    </cfRule>
  </conditionalFormatting>
  <conditionalFormatting sqref="P9:Q9">
    <cfRule type="cellIs" dxfId="43699" priority="3190" stopIfTrue="1" operator="lessThan">
      <formula>0</formula>
    </cfRule>
    <cfRule type="cellIs" dxfId="43698" priority="3191" stopIfTrue="1" operator="greaterThan">
      <formula>0</formula>
    </cfRule>
  </conditionalFormatting>
  <conditionalFormatting sqref="P9:Q9">
    <cfRule type="cellIs" dxfId="43697" priority="3187" stopIfTrue="1" operator="lessThan">
      <formula>0</formula>
    </cfRule>
    <cfRule type="cellIs" dxfId="43696" priority="3188" stopIfTrue="1" operator="greaterThan">
      <formula>0</formula>
    </cfRule>
  </conditionalFormatting>
  <conditionalFormatting sqref="P9:Q9">
    <cfRule type="cellIs" dxfId="43695" priority="3184" stopIfTrue="1" operator="lessThan">
      <formula>0</formula>
    </cfRule>
    <cfRule type="cellIs" dxfId="43694" priority="3185" stopIfTrue="1" operator="greaterThan">
      <formula>0</formula>
    </cfRule>
  </conditionalFormatting>
  <conditionalFormatting sqref="P9:Q9">
    <cfRule type="cellIs" dxfId="43693" priority="3181" stopIfTrue="1" operator="lessThan">
      <formula>0</formula>
    </cfRule>
    <cfRule type="cellIs" dxfId="43692" priority="3182" stopIfTrue="1" operator="greaterThan">
      <formula>0</formula>
    </cfRule>
  </conditionalFormatting>
  <conditionalFormatting sqref="P9:Q9">
    <cfRule type="cellIs" dxfId="43691" priority="3178" stopIfTrue="1" operator="lessThan">
      <formula>0</formula>
    </cfRule>
    <cfRule type="cellIs" dxfId="43690" priority="3179" stopIfTrue="1" operator="greaterThan">
      <formula>0</formula>
    </cfRule>
  </conditionalFormatting>
  <conditionalFormatting sqref="P9:Q9">
    <cfRule type="cellIs" dxfId="43689" priority="3175" stopIfTrue="1" operator="lessThan">
      <formula>0</formula>
    </cfRule>
    <cfRule type="cellIs" dxfId="43688" priority="3176" stopIfTrue="1" operator="greaterThan">
      <formula>0</formula>
    </cfRule>
  </conditionalFormatting>
  <conditionalFormatting sqref="P9:Q9">
    <cfRule type="cellIs" dxfId="43687" priority="3172" stopIfTrue="1" operator="lessThan">
      <formula>0</formula>
    </cfRule>
    <cfRule type="cellIs" dxfId="43686" priority="3173" stopIfTrue="1" operator="greaterThan">
      <formula>0</formula>
    </cfRule>
  </conditionalFormatting>
  <conditionalFormatting sqref="P9:Q9">
    <cfRule type="cellIs" dxfId="43685" priority="3169" stopIfTrue="1" operator="lessThan">
      <formula>0</formula>
    </cfRule>
    <cfRule type="cellIs" dxfId="43684" priority="3170" stopIfTrue="1" operator="greaterThan">
      <formula>0</formula>
    </cfRule>
  </conditionalFormatting>
  <conditionalFormatting sqref="P9:Q9">
    <cfRule type="cellIs" dxfId="43683" priority="3166" stopIfTrue="1" operator="lessThan">
      <formula>0</formula>
    </cfRule>
    <cfRule type="cellIs" dxfId="43682" priority="3167" stopIfTrue="1" operator="greaterThan">
      <formula>0</formula>
    </cfRule>
  </conditionalFormatting>
  <conditionalFormatting sqref="P9:Q9">
    <cfRule type="cellIs" dxfId="43681" priority="3163" stopIfTrue="1" operator="lessThan">
      <formula>0</formula>
    </cfRule>
    <cfRule type="cellIs" dxfId="43680" priority="3164" stopIfTrue="1" operator="greaterThan">
      <formula>0</formula>
    </cfRule>
  </conditionalFormatting>
  <conditionalFormatting sqref="P9:Q9">
    <cfRule type="cellIs" dxfId="43679" priority="3160" stopIfTrue="1" operator="lessThan">
      <formula>0</formula>
    </cfRule>
    <cfRule type="cellIs" dxfId="43678" priority="3161" stopIfTrue="1" operator="greaterThan">
      <formula>0</formula>
    </cfRule>
  </conditionalFormatting>
  <conditionalFormatting sqref="P11:Q11">
    <cfRule type="cellIs" dxfId="43677" priority="3157" stopIfTrue="1" operator="lessThan">
      <formula>0</formula>
    </cfRule>
    <cfRule type="cellIs" dxfId="43676" priority="3158" stopIfTrue="1" operator="greaterThan">
      <formula>0</formula>
    </cfRule>
  </conditionalFormatting>
  <conditionalFormatting sqref="P11:Q11">
    <cfRule type="cellIs" dxfId="43675" priority="3154" stopIfTrue="1" operator="lessThan">
      <formula>0</formula>
    </cfRule>
    <cfRule type="cellIs" dxfId="43674" priority="3155" stopIfTrue="1" operator="greaterThan">
      <formula>0</formula>
    </cfRule>
  </conditionalFormatting>
  <conditionalFormatting sqref="P11:Q11">
    <cfRule type="cellIs" dxfId="43673" priority="3151" stopIfTrue="1" operator="lessThan">
      <formula>0</formula>
    </cfRule>
    <cfRule type="cellIs" dxfId="43672" priority="3152" stopIfTrue="1" operator="greaterThan">
      <formula>0</formula>
    </cfRule>
  </conditionalFormatting>
  <conditionalFormatting sqref="P11:Q11">
    <cfRule type="cellIs" dxfId="43671" priority="3148" stopIfTrue="1" operator="lessThan">
      <formula>0</formula>
    </cfRule>
    <cfRule type="cellIs" dxfId="43670" priority="3149" stopIfTrue="1" operator="greaterThan">
      <formula>0</formula>
    </cfRule>
  </conditionalFormatting>
  <conditionalFormatting sqref="P11:Q11">
    <cfRule type="cellIs" dxfId="43669" priority="3145" stopIfTrue="1" operator="lessThan">
      <formula>0</formula>
    </cfRule>
    <cfRule type="cellIs" dxfId="43668" priority="3146" stopIfTrue="1" operator="greaterThan">
      <formula>0</formula>
    </cfRule>
  </conditionalFormatting>
  <conditionalFormatting sqref="P11:Q11">
    <cfRule type="cellIs" dxfId="43667" priority="3142" stopIfTrue="1" operator="lessThan">
      <formula>0</formula>
    </cfRule>
    <cfRule type="cellIs" dxfId="43666" priority="3143" stopIfTrue="1" operator="greaterThan">
      <formula>0</formula>
    </cfRule>
  </conditionalFormatting>
  <conditionalFormatting sqref="P11:Q11">
    <cfRule type="cellIs" dxfId="43665" priority="3139" stopIfTrue="1" operator="lessThan">
      <formula>0</formula>
    </cfRule>
    <cfRule type="cellIs" dxfId="43664" priority="3140" stopIfTrue="1" operator="greaterThan">
      <formula>0</formula>
    </cfRule>
  </conditionalFormatting>
  <conditionalFormatting sqref="P11:Q11">
    <cfRule type="cellIs" dxfId="43663" priority="3136" stopIfTrue="1" operator="lessThan">
      <formula>0</formula>
    </cfRule>
    <cfRule type="cellIs" dxfId="43662" priority="3137" stopIfTrue="1" operator="greaterThan">
      <formula>0</formula>
    </cfRule>
  </conditionalFormatting>
  <conditionalFormatting sqref="P11:Q11">
    <cfRule type="cellIs" dxfId="43661" priority="3133" stopIfTrue="1" operator="lessThan">
      <formula>0</formula>
    </cfRule>
    <cfRule type="cellIs" dxfId="43660" priority="3134" stopIfTrue="1" operator="greaterThan">
      <formula>0</formula>
    </cfRule>
  </conditionalFormatting>
  <conditionalFormatting sqref="P11:Q11">
    <cfRule type="cellIs" dxfId="43659" priority="3130" stopIfTrue="1" operator="lessThan">
      <formula>0</formula>
    </cfRule>
    <cfRule type="cellIs" dxfId="43658" priority="3131" stopIfTrue="1" operator="greaterThan">
      <formula>0</formula>
    </cfRule>
  </conditionalFormatting>
  <conditionalFormatting sqref="P11:Q11">
    <cfRule type="cellIs" dxfId="43657" priority="3127" stopIfTrue="1" operator="lessThan">
      <formula>0</formula>
    </cfRule>
    <cfRule type="cellIs" dxfId="43656" priority="3128" stopIfTrue="1" operator="greaterThan">
      <formula>0</formula>
    </cfRule>
  </conditionalFormatting>
  <conditionalFormatting sqref="P11:Q11">
    <cfRule type="cellIs" dxfId="43655" priority="3124" stopIfTrue="1" operator="lessThan">
      <formula>0</formula>
    </cfRule>
    <cfRule type="cellIs" dxfId="43654" priority="3125" stopIfTrue="1" operator="greaterThan">
      <formula>0</formula>
    </cfRule>
  </conditionalFormatting>
  <conditionalFormatting sqref="P11:Q11">
    <cfRule type="cellIs" dxfId="43653" priority="3121" stopIfTrue="1" operator="lessThan">
      <formula>0</formula>
    </cfRule>
    <cfRule type="cellIs" dxfId="43652" priority="3122" stopIfTrue="1" operator="greaterThan">
      <formula>0</formula>
    </cfRule>
  </conditionalFormatting>
  <conditionalFormatting sqref="P11:Q11">
    <cfRule type="cellIs" dxfId="43651" priority="3118" stopIfTrue="1" operator="lessThan">
      <formula>0</formula>
    </cfRule>
    <cfRule type="cellIs" dxfId="43650" priority="3119" stopIfTrue="1" operator="greaterThan">
      <formula>0</formula>
    </cfRule>
  </conditionalFormatting>
  <conditionalFormatting sqref="P11:Q11">
    <cfRule type="cellIs" dxfId="43649" priority="3115" stopIfTrue="1" operator="lessThan">
      <formula>0</formula>
    </cfRule>
    <cfRule type="cellIs" dxfId="43648" priority="3116" stopIfTrue="1" operator="greaterThan">
      <formula>0</formula>
    </cfRule>
  </conditionalFormatting>
  <conditionalFormatting sqref="P11:Q11">
    <cfRule type="cellIs" dxfId="43647" priority="3112" stopIfTrue="1" operator="lessThan">
      <formula>0</formula>
    </cfRule>
    <cfRule type="cellIs" dxfId="43646" priority="3113" stopIfTrue="1" operator="greaterThan">
      <formula>0</formula>
    </cfRule>
  </conditionalFormatting>
  <conditionalFormatting sqref="P11:Q11">
    <cfRule type="cellIs" dxfId="43645" priority="3109" stopIfTrue="1" operator="lessThan">
      <formula>0</formula>
    </cfRule>
    <cfRule type="cellIs" dxfId="43644" priority="3110" stopIfTrue="1" operator="greaterThan">
      <formula>0</formula>
    </cfRule>
  </conditionalFormatting>
  <conditionalFormatting sqref="P11:Q11">
    <cfRule type="cellIs" dxfId="43643" priority="3106" stopIfTrue="1" operator="lessThan">
      <formula>0</formula>
    </cfRule>
    <cfRule type="cellIs" dxfId="43642" priority="3107" stopIfTrue="1" operator="greaterThan">
      <formula>0</formula>
    </cfRule>
  </conditionalFormatting>
  <conditionalFormatting sqref="P11:Q11">
    <cfRule type="cellIs" dxfId="43641" priority="3103" stopIfTrue="1" operator="lessThan">
      <formula>0</formula>
    </cfRule>
    <cfRule type="cellIs" dxfId="43640" priority="3104" stopIfTrue="1" operator="greaterThan">
      <formula>0</formula>
    </cfRule>
  </conditionalFormatting>
  <conditionalFormatting sqref="P11:Q11">
    <cfRule type="cellIs" dxfId="43639" priority="3100" stopIfTrue="1" operator="lessThan">
      <formula>0</formula>
    </cfRule>
    <cfRule type="cellIs" dxfId="43638" priority="3101" stopIfTrue="1" operator="greaterThan">
      <formula>0</formula>
    </cfRule>
  </conditionalFormatting>
  <conditionalFormatting sqref="P13:Q13">
    <cfRule type="cellIs" dxfId="43637" priority="3097" stopIfTrue="1" operator="lessThan">
      <formula>0</formula>
    </cfRule>
    <cfRule type="cellIs" dxfId="43636" priority="3098" stopIfTrue="1" operator="greaterThan">
      <formula>0</formula>
    </cfRule>
  </conditionalFormatting>
  <conditionalFormatting sqref="P13:Q13">
    <cfRule type="cellIs" dxfId="43635" priority="3094" stopIfTrue="1" operator="lessThan">
      <formula>0</formula>
    </cfRule>
    <cfRule type="cellIs" dxfId="43634" priority="3095" stopIfTrue="1" operator="greaterThan">
      <formula>0</formula>
    </cfRule>
  </conditionalFormatting>
  <conditionalFormatting sqref="P13:Q13">
    <cfRule type="cellIs" dxfId="43633" priority="3091" stopIfTrue="1" operator="lessThan">
      <formula>0</formula>
    </cfRule>
    <cfRule type="cellIs" dxfId="43632" priority="3092" stopIfTrue="1" operator="greaterThan">
      <formula>0</formula>
    </cfRule>
  </conditionalFormatting>
  <conditionalFormatting sqref="P13:Q13">
    <cfRule type="cellIs" dxfId="43631" priority="3088" stopIfTrue="1" operator="lessThan">
      <formula>0</formula>
    </cfRule>
    <cfRule type="cellIs" dxfId="43630" priority="3089" stopIfTrue="1" operator="greaterThan">
      <formula>0</formula>
    </cfRule>
  </conditionalFormatting>
  <conditionalFormatting sqref="P13:Q13">
    <cfRule type="cellIs" dxfId="43629" priority="3085" stopIfTrue="1" operator="lessThan">
      <formula>0</formula>
    </cfRule>
    <cfRule type="cellIs" dxfId="43628" priority="3086" stopIfTrue="1" operator="greaterThan">
      <formula>0</formula>
    </cfRule>
  </conditionalFormatting>
  <conditionalFormatting sqref="P13:Q13">
    <cfRule type="cellIs" dxfId="43627" priority="3082" stopIfTrue="1" operator="lessThan">
      <formula>0</formula>
    </cfRule>
    <cfRule type="cellIs" dxfId="43626" priority="3083" stopIfTrue="1" operator="greaterThan">
      <formula>0</formula>
    </cfRule>
  </conditionalFormatting>
  <conditionalFormatting sqref="P13:Q13">
    <cfRule type="cellIs" dxfId="43625" priority="3079" stopIfTrue="1" operator="lessThan">
      <formula>0</formula>
    </cfRule>
    <cfRule type="cellIs" dxfId="43624" priority="3080" stopIfTrue="1" operator="greaterThan">
      <formula>0</formula>
    </cfRule>
  </conditionalFormatting>
  <conditionalFormatting sqref="P13:Q13">
    <cfRule type="cellIs" dxfId="43623" priority="3076" stopIfTrue="1" operator="lessThan">
      <formula>0</formula>
    </cfRule>
    <cfRule type="cellIs" dxfId="43622" priority="3077" stopIfTrue="1" operator="greaterThan">
      <formula>0</formula>
    </cfRule>
  </conditionalFormatting>
  <conditionalFormatting sqref="P13:Q13">
    <cfRule type="cellIs" dxfId="43621" priority="3073" stopIfTrue="1" operator="lessThan">
      <formula>0</formula>
    </cfRule>
    <cfRule type="cellIs" dxfId="43620" priority="3074" stopIfTrue="1" operator="greaterThan">
      <formula>0</formula>
    </cfRule>
  </conditionalFormatting>
  <conditionalFormatting sqref="P13:Q13">
    <cfRule type="cellIs" dxfId="43619" priority="3070" stopIfTrue="1" operator="lessThan">
      <formula>0</formula>
    </cfRule>
    <cfRule type="cellIs" dxfId="43618" priority="3071" stopIfTrue="1" operator="greaterThan">
      <formula>0</formula>
    </cfRule>
  </conditionalFormatting>
  <conditionalFormatting sqref="P13:Q13">
    <cfRule type="cellIs" dxfId="43617" priority="3067" stopIfTrue="1" operator="lessThan">
      <formula>0</formula>
    </cfRule>
    <cfRule type="cellIs" dxfId="43616" priority="3068" stopIfTrue="1" operator="greaterThan">
      <formula>0</formula>
    </cfRule>
  </conditionalFormatting>
  <conditionalFormatting sqref="P13:Q13">
    <cfRule type="cellIs" dxfId="43615" priority="3064" stopIfTrue="1" operator="lessThan">
      <formula>0</formula>
    </cfRule>
    <cfRule type="cellIs" dxfId="43614" priority="3065" stopIfTrue="1" operator="greaterThan">
      <formula>0</formula>
    </cfRule>
  </conditionalFormatting>
  <conditionalFormatting sqref="P13:Q13">
    <cfRule type="cellIs" dxfId="43613" priority="3061" stopIfTrue="1" operator="lessThan">
      <formula>0</formula>
    </cfRule>
    <cfRule type="cellIs" dxfId="43612" priority="3062" stopIfTrue="1" operator="greaterThan">
      <formula>0</formula>
    </cfRule>
  </conditionalFormatting>
  <conditionalFormatting sqref="P13:Q13">
    <cfRule type="cellIs" dxfId="43611" priority="3058" stopIfTrue="1" operator="lessThan">
      <formula>0</formula>
    </cfRule>
    <cfRule type="cellIs" dxfId="43610" priority="3059" stopIfTrue="1" operator="greaterThan">
      <formula>0</formula>
    </cfRule>
  </conditionalFormatting>
  <conditionalFormatting sqref="P13:Q13">
    <cfRule type="cellIs" dxfId="43609" priority="3055" stopIfTrue="1" operator="lessThan">
      <formula>0</formula>
    </cfRule>
    <cfRule type="cellIs" dxfId="43608" priority="3056" stopIfTrue="1" operator="greaterThan">
      <formula>0</formula>
    </cfRule>
  </conditionalFormatting>
  <conditionalFormatting sqref="P13:Q13">
    <cfRule type="cellIs" dxfId="43607" priority="3052" stopIfTrue="1" operator="lessThan">
      <formula>0</formula>
    </cfRule>
    <cfRule type="cellIs" dxfId="43606" priority="3053" stopIfTrue="1" operator="greaterThan">
      <formula>0</formula>
    </cfRule>
  </conditionalFormatting>
  <conditionalFormatting sqref="P13:Q13">
    <cfRule type="cellIs" dxfId="43605" priority="3049" stopIfTrue="1" operator="lessThan">
      <formula>0</formula>
    </cfRule>
    <cfRule type="cellIs" dxfId="43604" priority="3050" stopIfTrue="1" operator="greaterThan">
      <formula>0</formula>
    </cfRule>
  </conditionalFormatting>
  <conditionalFormatting sqref="P13:Q13">
    <cfRule type="cellIs" dxfId="43603" priority="3046" stopIfTrue="1" operator="lessThan">
      <formula>0</formula>
    </cfRule>
    <cfRule type="cellIs" dxfId="43602" priority="3047" stopIfTrue="1" operator="greaterThan">
      <formula>0</formula>
    </cfRule>
  </conditionalFormatting>
  <conditionalFormatting sqref="P13:Q13">
    <cfRule type="cellIs" dxfId="43601" priority="3043" stopIfTrue="1" operator="lessThan">
      <formula>0</formula>
    </cfRule>
    <cfRule type="cellIs" dxfId="43600" priority="3044" stopIfTrue="1" operator="greaterThan">
      <formula>0</formula>
    </cfRule>
  </conditionalFormatting>
  <conditionalFormatting sqref="P13:Q13">
    <cfRule type="cellIs" dxfId="43599" priority="3040" stopIfTrue="1" operator="lessThan">
      <formula>0</formula>
    </cfRule>
    <cfRule type="cellIs" dxfId="43598" priority="3041" stopIfTrue="1" operator="greaterThan">
      <formula>0</formula>
    </cfRule>
  </conditionalFormatting>
  <conditionalFormatting sqref="P15:Q15">
    <cfRule type="cellIs" dxfId="43597" priority="3037" stopIfTrue="1" operator="lessThan">
      <formula>0</formula>
    </cfRule>
    <cfRule type="cellIs" dxfId="43596" priority="3038" stopIfTrue="1" operator="greaterThan">
      <formula>0</formula>
    </cfRule>
  </conditionalFormatting>
  <conditionalFormatting sqref="P15:Q15">
    <cfRule type="cellIs" dxfId="43595" priority="3034" stopIfTrue="1" operator="lessThan">
      <formula>0</formula>
    </cfRule>
    <cfRule type="cellIs" dxfId="43594" priority="3035" stopIfTrue="1" operator="greaterThan">
      <formula>0</formula>
    </cfRule>
  </conditionalFormatting>
  <conditionalFormatting sqref="P15:Q15">
    <cfRule type="cellIs" dxfId="43593" priority="3031" stopIfTrue="1" operator="lessThan">
      <formula>0</formula>
    </cfRule>
    <cfRule type="cellIs" dxfId="43592" priority="3032" stopIfTrue="1" operator="greaterThan">
      <formula>0</formula>
    </cfRule>
  </conditionalFormatting>
  <conditionalFormatting sqref="P15:Q15">
    <cfRule type="cellIs" dxfId="43591" priority="3028" stopIfTrue="1" operator="lessThan">
      <formula>0</formula>
    </cfRule>
    <cfRule type="cellIs" dxfId="43590" priority="3029" stopIfTrue="1" operator="greaterThan">
      <formula>0</formula>
    </cfRule>
  </conditionalFormatting>
  <conditionalFormatting sqref="P15:Q15">
    <cfRule type="cellIs" dxfId="43589" priority="3025" stopIfTrue="1" operator="lessThan">
      <formula>0</formula>
    </cfRule>
    <cfRule type="cellIs" dxfId="43588" priority="3026" stopIfTrue="1" operator="greaterThan">
      <formula>0</formula>
    </cfRule>
  </conditionalFormatting>
  <conditionalFormatting sqref="P15:Q15">
    <cfRule type="cellIs" dxfId="43587" priority="3022" stopIfTrue="1" operator="lessThan">
      <formula>0</formula>
    </cfRule>
    <cfRule type="cellIs" dxfId="43586" priority="3023" stopIfTrue="1" operator="greaterThan">
      <formula>0</formula>
    </cfRule>
  </conditionalFormatting>
  <conditionalFormatting sqref="P15:Q15">
    <cfRule type="cellIs" dxfId="43585" priority="3019" stopIfTrue="1" operator="lessThan">
      <formula>0</formula>
    </cfRule>
    <cfRule type="cellIs" dxfId="43584" priority="3020" stopIfTrue="1" operator="greaterThan">
      <formula>0</formula>
    </cfRule>
  </conditionalFormatting>
  <conditionalFormatting sqref="P15:Q15">
    <cfRule type="cellIs" dxfId="43583" priority="3016" stopIfTrue="1" operator="lessThan">
      <formula>0</formula>
    </cfRule>
    <cfRule type="cellIs" dxfId="43582" priority="3017" stopIfTrue="1" operator="greaterThan">
      <formula>0</formula>
    </cfRule>
  </conditionalFormatting>
  <conditionalFormatting sqref="P15:Q15">
    <cfRule type="cellIs" dxfId="43581" priority="3013" stopIfTrue="1" operator="lessThan">
      <formula>0</formula>
    </cfRule>
    <cfRule type="cellIs" dxfId="43580" priority="3014" stopIfTrue="1" operator="greaterThan">
      <formula>0</formula>
    </cfRule>
  </conditionalFormatting>
  <conditionalFormatting sqref="P15:Q15">
    <cfRule type="cellIs" dxfId="43579" priority="3010" stopIfTrue="1" operator="lessThan">
      <formula>0</formula>
    </cfRule>
    <cfRule type="cellIs" dxfId="43578" priority="3011" stopIfTrue="1" operator="greaterThan">
      <formula>0</formula>
    </cfRule>
  </conditionalFormatting>
  <conditionalFormatting sqref="P15:Q15">
    <cfRule type="cellIs" dxfId="43577" priority="3007" stopIfTrue="1" operator="lessThan">
      <formula>0</formula>
    </cfRule>
    <cfRule type="cellIs" dxfId="43576" priority="3008" stopIfTrue="1" operator="greaterThan">
      <formula>0</formula>
    </cfRule>
  </conditionalFormatting>
  <conditionalFormatting sqref="P15:Q15">
    <cfRule type="cellIs" dxfId="43575" priority="3004" stopIfTrue="1" operator="lessThan">
      <formula>0</formula>
    </cfRule>
    <cfRule type="cellIs" dxfId="43574" priority="3005" stopIfTrue="1" operator="greaterThan">
      <formula>0</formula>
    </cfRule>
  </conditionalFormatting>
  <conditionalFormatting sqref="P15:Q15">
    <cfRule type="cellIs" dxfId="43573" priority="3001" stopIfTrue="1" operator="lessThan">
      <formula>0</formula>
    </cfRule>
    <cfRule type="cellIs" dxfId="43572" priority="3002" stopIfTrue="1" operator="greaterThan">
      <formula>0</formula>
    </cfRule>
  </conditionalFormatting>
  <conditionalFormatting sqref="P15:Q15">
    <cfRule type="cellIs" dxfId="43571" priority="2998" stopIfTrue="1" operator="lessThan">
      <formula>0</formula>
    </cfRule>
    <cfRule type="cellIs" dxfId="43570" priority="2999" stopIfTrue="1" operator="greaterThan">
      <formula>0</formula>
    </cfRule>
  </conditionalFormatting>
  <conditionalFormatting sqref="P15:Q15">
    <cfRule type="cellIs" dxfId="43569" priority="2995" stopIfTrue="1" operator="lessThan">
      <formula>0</formula>
    </cfRule>
    <cfRule type="cellIs" dxfId="43568" priority="2996" stopIfTrue="1" operator="greaterThan">
      <formula>0</formula>
    </cfRule>
  </conditionalFormatting>
  <conditionalFormatting sqref="P15:Q15">
    <cfRule type="cellIs" dxfId="43567" priority="2992" stopIfTrue="1" operator="lessThan">
      <formula>0</formula>
    </cfRule>
    <cfRule type="cellIs" dxfId="43566" priority="2993" stopIfTrue="1" operator="greaterThan">
      <formula>0</formula>
    </cfRule>
  </conditionalFormatting>
  <conditionalFormatting sqref="P15:Q15">
    <cfRule type="cellIs" dxfId="43565" priority="2989" stopIfTrue="1" operator="lessThan">
      <formula>0</formula>
    </cfRule>
    <cfRule type="cellIs" dxfId="43564" priority="2990" stopIfTrue="1" operator="greaterThan">
      <formula>0</formula>
    </cfRule>
  </conditionalFormatting>
  <conditionalFormatting sqref="P15:Q15">
    <cfRule type="cellIs" dxfId="43563" priority="2986" stopIfTrue="1" operator="lessThan">
      <formula>0</formula>
    </cfRule>
    <cfRule type="cellIs" dxfId="43562" priority="2987" stopIfTrue="1" operator="greaterThan">
      <formula>0</formula>
    </cfRule>
  </conditionalFormatting>
  <conditionalFormatting sqref="P15:Q15">
    <cfRule type="cellIs" dxfId="43561" priority="2983" stopIfTrue="1" operator="lessThan">
      <formula>0</formula>
    </cfRule>
    <cfRule type="cellIs" dxfId="43560" priority="2984" stopIfTrue="1" operator="greaterThan">
      <formula>0</formula>
    </cfRule>
  </conditionalFormatting>
  <conditionalFormatting sqref="P15:Q15">
    <cfRule type="cellIs" dxfId="43559" priority="2980" stopIfTrue="1" operator="lessThan">
      <formula>0</formula>
    </cfRule>
    <cfRule type="cellIs" dxfId="43558" priority="2981" stopIfTrue="1" operator="greaterThan">
      <formula>0</formula>
    </cfRule>
  </conditionalFormatting>
  <conditionalFormatting sqref="P17:Q17">
    <cfRule type="cellIs" dxfId="43557" priority="2977" stopIfTrue="1" operator="lessThan">
      <formula>0</formula>
    </cfRule>
    <cfRule type="cellIs" dxfId="43556" priority="2978" stopIfTrue="1" operator="greaterThan">
      <formula>0</formula>
    </cfRule>
  </conditionalFormatting>
  <conditionalFormatting sqref="P17:Q17">
    <cfRule type="cellIs" dxfId="43555" priority="2974" stopIfTrue="1" operator="lessThan">
      <formula>0</formula>
    </cfRule>
    <cfRule type="cellIs" dxfId="43554" priority="2975" stopIfTrue="1" operator="greaterThan">
      <formula>0</formula>
    </cfRule>
  </conditionalFormatting>
  <conditionalFormatting sqref="P17:Q17">
    <cfRule type="cellIs" dxfId="43553" priority="2971" stopIfTrue="1" operator="lessThan">
      <formula>0</formula>
    </cfRule>
    <cfRule type="cellIs" dxfId="43552" priority="2972" stopIfTrue="1" operator="greaterThan">
      <formula>0</formula>
    </cfRule>
  </conditionalFormatting>
  <conditionalFormatting sqref="P17:Q17">
    <cfRule type="cellIs" dxfId="43551" priority="2968" stopIfTrue="1" operator="lessThan">
      <formula>0</formula>
    </cfRule>
    <cfRule type="cellIs" dxfId="43550" priority="2969" stopIfTrue="1" operator="greaterThan">
      <formula>0</formula>
    </cfRule>
  </conditionalFormatting>
  <conditionalFormatting sqref="P17:Q17">
    <cfRule type="cellIs" dxfId="43549" priority="2965" stopIfTrue="1" operator="lessThan">
      <formula>0</formula>
    </cfRule>
    <cfRule type="cellIs" dxfId="43548" priority="2966" stopIfTrue="1" operator="greaterThan">
      <formula>0</formula>
    </cfRule>
  </conditionalFormatting>
  <conditionalFormatting sqref="P17:Q17">
    <cfRule type="cellIs" dxfId="43547" priority="2962" stopIfTrue="1" operator="lessThan">
      <formula>0</formula>
    </cfRule>
    <cfRule type="cellIs" dxfId="43546" priority="2963" stopIfTrue="1" operator="greaterThan">
      <formula>0</formula>
    </cfRule>
  </conditionalFormatting>
  <conditionalFormatting sqref="P17:Q17">
    <cfRule type="cellIs" dxfId="43545" priority="2959" stopIfTrue="1" operator="lessThan">
      <formula>0</formula>
    </cfRule>
    <cfRule type="cellIs" dxfId="43544" priority="2960" stopIfTrue="1" operator="greaterThan">
      <formula>0</formula>
    </cfRule>
  </conditionalFormatting>
  <conditionalFormatting sqref="P17:Q17">
    <cfRule type="cellIs" dxfId="43543" priority="2956" stopIfTrue="1" operator="lessThan">
      <formula>0</formula>
    </cfRule>
    <cfRule type="cellIs" dxfId="43542" priority="2957" stopIfTrue="1" operator="greaterThan">
      <formula>0</formula>
    </cfRule>
  </conditionalFormatting>
  <conditionalFormatting sqref="P17:Q17">
    <cfRule type="cellIs" dxfId="43541" priority="2953" stopIfTrue="1" operator="lessThan">
      <formula>0</formula>
    </cfRule>
    <cfRule type="cellIs" dxfId="43540" priority="2954" stopIfTrue="1" operator="greaterThan">
      <formula>0</formula>
    </cfRule>
  </conditionalFormatting>
  <conditionalFormatting sqref="P17:Q17">
    <cfRule type="cellIs" dxfId="43539" priority="2950" stopIfTrue="1" operator="lessThan">
      <formula>0</formula>
    </cfRule>
    <cfRule type="cellIs" dxfId="43538" priority="2951" stopIfTrue="1" operator="greaterThan">
      <formula>0</formula>
    </cfRule>
  </conditionalFormatting>
  <conditionalFormatting sqref="P17:Q17">
    <cfRule type="cellIs" dxfId="43537" priority="2947" stopIfTrue="1" operator="lessThan">
      <formula>0</formula>
    </cfRule>
    <cfRule type="cellIs" dxfId="43536" priority="2948" stopIfTrue="1" operator="greaterThan">
      <formula>0</formula>
    </cfRule>
  </conditionalFormatting>
  <conditionalFormatting sqref="P17:Q17">
    <cfRule type="cellIs" dxfId="43535" priority="2944" stopIfTrue="1" operator="lessThan">
      <formula>0</formula>
    </cfRule>
    <cfRule type="cellIs" dxfId="43534" priority="2945" stopIfTrue="1" operator="greaterThan">
      <formula>0</formula>
    </cfRule>
  </conditionalFormatting>
  <conditionalFormatting sqref="P17:Q17">
    <cfRule type="cellIs" dxfId="43533" priority="2941" stopIfTrue="1" operator="lessThan">
      <formula>0</formula>
    </cfRule>
    <cfRule type="cellIs" dxfId="43532" priority="2942" stopIfTrue="1" operator="greaterThan">
      <formula>0</formula>
    </cfRule>
  </conditionalFormatting>
  <conditionalFormatting sqref="P17:Q17">
    <cfRule type="cellIs" dxfId="43531" priority="2938" stopIfTrue="1" operator="lessThan">
      <formula>0</formula>
    </cfRule>
    <cfRule type="cellIs" dxfId="43530" priority="2939" stopIfTrue="1" operator="greaterThan">
      <formula>0</formula>
    </cfRule>
  </conditionalFormatting>
  <conditionalFormatting sqref="P17:Q17">
    <cfRule type="cellIs" dxfId="43529" priority="2935" stopIfTrue="1" operator="lessThan">
      <formula>0</formula>
    </cfRule>
    <cfRule type="cellIs" dxfId="43528" priority="2936" stopIfTrue="1" operator="greaterThan">
      <formula>0</formula>
    </cfRule>
  </conditionalFormatting>
  <conditionalFormatting sqref="P17:Q17">
    <cfRule type="cellIs" dxfId="43527" priority="2932" stopIfTrue="1" operator="lessThan">
      <formula>0</formula>
    </cfRule>
    <cfRule type="cellIs" dxfId="43526" priority="2933" stopIfTrue="1" operator="greaterThan">
      <formula>0</formula>
    </cfRule>
  </conditionalFormatting>
  <conditionalFormatting sqref="P17:Q17">
    <cfRule type="cellIs" dxfId="43525" priority="2929" stopIfTrue="1" operator="lessThan">
      <formula>0</formula>
    </cfRule>
    <cfRule type="cellIs" dxfId="43524" priority="2930" stopIfTrue="1" operator="greaterThan">
      <formula>0</formula>
    </cfRule>
  </conditionalFormatting>
  <conditionalFormatting sqref="P17:Q17">
    <cfRule type="cellIs" dxfId="43523" priority="2926" stopIfTrue="1" operator="lessThan">
      <formula>0</formula>
    </cfRule>
    <cfRule type="cellIs" dxfId="43522" priority="2927" stopIfTrue="1" operator="greaterThan">
      <formula>0</formula>
    </cfRule>
  </conditionalFormatting>
  <conditionalFormatting sqref="P17:Q17">
    <cfRule type="cellIs" dxfId="43521" priority="2923" stopIfTrue="1" operator="lessThan">
      <formula>0</formula>
    </cfRule>
    <cfRule type="cellIs" dxfId="43520" priority="2924" stopIfTrue="1" operator="greaterThan">
      <formula>0</formula>
    </cfRule>
  </conditionalFormatting>
  <conditionalFormatting sqref="P17:Q17">
    <cfRule type="cellIs" dxfId="43519" priority="2920" stopIfTrue="1" operator="lessThan">
      <formula>0</formula>
    </cfRule>
    <cfRule type="cellIs" dxfId="43518" priority="2921" stopIfTrue="1" operator="greaterThan">
      <formula>0</formula>
    </cfRule>
  </conditionalFormatting>
  <conditionalFormatting sqref="P19:Q19">
    <cfRule type="cellIs" dxfId="43517" priority="2917" stopIfTrue="1" operator="lessThan">
      <formula>0</formula>
    </cfRule>
    <cfRule type="cellIs" dxfId="43516" priority="2918" stopIfTrue="1" operator="greaterThan">
      <formula>0</formula>
    </cfRule>
  </conditionalFormatting>
  <conditionalFormatting sqref="P19:Q19">
    <cfRule type="cellIs" dxfId="43515" priority="2914" stopIfTrue="1" operator="lessThan">
      <formula>0</formula>
    </cfRule>
    <cfRule type="cellIs" dxfId="43514" priority="2915" stopIfTrue="1" operator="greaterThan">
      <formula>0</formula>
    </cfRule>
  </conditionalFormatting>
  <conditionalFormatting sqref="P19:Q19">
    <cfRule type="cellIs" dxfId="43513" priority="2911" stopIfTrue="1" operator="lessThan">
      <formula>0</formula>
    </cfRule>
    <cfRule type="cellIs" dxfId="43512" priority="2912" stopIfTrue="1" operator="greaterThan">
      <formula>0</formula>
    </cfRule>
  </conditionalFormatting>
  <conditionalFormatting sqref="P19:Q19">
    <cfRule type="cellIs" dxfId="43511" priority="2908" stopIfTrue="1" operator="lessThan">
      <formula>0</formula>
    </cfRule>
    <cfRule type="cellIs" dxfId="43510" priority="2909" stopIfTrue="1" operator="greaterThan">
      <formula>0</formula>
    </cfRule>
  </conditionalFormatting>
  <conditionalFormatting sqref="P19:Q19">
    <cfRule type="cellIs" dxfId="43509" priority="2905" stopIfTrue="1" operator="lessThan">
      <formula>0</formula>
    </cfRule>
    <cfRule type="cellIs" dxfId="43508" priority="2906" stopIfTrue="1" operator="greaterThan">
      <formula>0</formula>
    </cfRule>
  </conditionalFormatting>
  <conditionalFormatting sqref="P19:Q19">
    <cfRule type="cellIs" dxfId="43507" priority="2902" stopIfTrue="1" operator="lessThan">
      <formula>0</formula>
    </cfRule>
    <cfRule type="cellIs" dxfId="43506" priority="2903" stopIfTrue="1" operator="greaterThan">
      <formula>0</formula>
    </cfRule>
  </conditionalFormatting>
  <conditionalFormatting sqref="P19:Q19">
    <cfRule type="cellIs" dxfId="43505" priority="2899" stopIfTrue="1" operator="lessThan">
      <formula>0</formula>
    </cfRule>
    <cfRule type="cellIs" dxfId="43504" priority="2900" stopIfTrue="1" operator="greaterThan">
      <formula>0</formula>
    </cfRule>
  </conditionalFormatting>
  <conditionalFormatting sqref="P19:Q19">
    <cfRule type="cellIs" dxfId="43503" priority="2896" stopIfTrue="1" operator="lessThan">
      <formula>0</formula>
    </cfRule>
    <cfRule type="cellIs" dxfId="43502" priority="2897" stopIfTrue="1" operator="greaterThan">
      <formula>0</formula>
    </cfRule>
  </conditionalFormatting>
  <conditionalFormatting sqref="P19:Q19">
    <cfRule type="cellIs" dxfId="43501" priority="2893" stopIfTrue="1" operator="lessThan">
      <formula>0</formula>
    </cfRule>
    <cfRule type="cellIs" dxfId="43500" priority="2894" stopIfTrue="1" operator="greaterThan">
      <formula>0</formula>
    </cfRule>
  </conditionalFormatting>
  <conditionalFormatting sqref="P19:Q19">
    <cfRule type="cellIs" dxfId="43499" priority="2890" stopIfTrue="1" operator="lessThan">
      <formula>0</formula>
    </cfRule>
    <cfRule type="cellIs" dxfId="43498" priority="2891" stopIfTrue="1" operator="greaterThan">
      <formula>0</formula>
    </cfRule>
  </conditionalFormatting>
  <conditionalFormatting sqref="P19:Q19">
    <cfRule type="cellIs" dxfId="43497" priority="2887" stopIfTrue="1" operator="lessThan">
      <formula>0</formula>
    </cfRule>
    <cfRule type="cellIs" dxfId="43496" priority="2888" stopIfTrue="1" operator="greaterThan">
      <formula>0</formula>
    </cfRule>
  </conditionalFormatting>
  <conditionalFormatting sqref="P19:Q19">
    <cfRule type="cellIs" dxfId="43495" priority="2884" stopIfTrue="1" operator="lessThan">
      <formula>0</formula>
    </cfRule>
    <cfRule type="cellIs" dxfId="43494" priority="2885" stopIfTrue="1" operator="greaterThan">
      <formula>0</formula>
    </cfRule>
  </conditionalFormatting>
  <conditionalFormatting sqref="P19:Q19">
    <cfRule type="cellIs" dxfId="43493" priority="2881" stopIfTrue="1" operator="lessThan">
      <formula>0</formula>
    </cfRule>
    <cfRule type="cellIs" dxfId="43492" priority="2882" stopIfTrue="1" operator="greaterThan">
      <formula>0</formula>
    </cfRule>
  </conditionalFormatting>
  <conditionalFormatting sqref="P19:Q19">
    <cfRule type="cellIs" dxfId="43491" priority="2878" stopIfTrue="1" operator="lessThan">
      <formula>0</formula>
    </cfRule>
    <cfRule type="cellIs" dxfId="43490" priority="2879" stopIfTrue="1" operator="greaterThan">
      <formula>0</formula>
    </cfRule>
  </conditionalFormatting>
  <conditionalFormatting sqref="P19:Q19">
    <cfRule type="cellIs" dxfId="43489" priority="2875" stopIfTrue="1" operator="lessThan">
      <formula>0</formula>
    </cfRule>
    <cfRule type="cellIs" dxfId="43488" priority="2876" stopIfTrue="1" operator="greaterThan">
      <formula>0</formula>
    </cfRule>
  </conditionalFormatting>
  <conditionalFormatting sqref="P19:Q19">
    <cfRule type="cellIs" dxfId="43487" priority="2872" stopIfTrue="1" operator="lessThan">
      <formula>0</formula>
    </cfRule>
    <cfRule type="cellIs" dxfId="43486" priority="2873" stopIfTrue="1" operator="greaterThan">
      <formula>0</formula>
    </cfRule>
  </conditionalFormatting>
  <conditionalFormatting sqref="P19:Q19">
    <cfRule type="cellIs" dxfId="43485" priority="2869" stopIfTrue="1" operator="lessThan">
      <formula>0</formula>
    </cfRule>
    <cfRule type="cellIs" dxfId="43484" priority="2870" stopIfTrue="1" operator="greaterThan">
      <formula>0</formula>
    </cfRule>
  </conditionalFormatting>
  <conditionalFormatting sqref="P19:Q19">
    <cfRule type="cellIs" dxfId="43483" priority="2866" stopIfTrue="1" operator="lessThan">
      <formula>0</formula>
    </cfRule>
    <cfRule type="cellIs" dxfId="43482" priority="2867" stopIfTrue="1" operator="greaterThan">
      <formula>0</formula>
    </cfRule>
  </conditionalFormatting>
  <conditionalFormatting sqref="P19:Q19">
    <cfRule type="cellIs" dxfId="43481" priority="2863" stopIfTrue="1" operator="lessThan">
      <formula>0</formula>
    </cfRule>
    <cfRule type="cellIs" dxfId="43480" priority="2864" stopIfTrue="1" operator="greaterThan">
      <formula>0</formula>
    </cfRule>
  </conditionalFormatting>
  <conditionalFormatting sqref="P19:Q19">
    <cfRule type="cellIs" dxfId="43479" priority="2860" stopIfTrue="1" operator="lessThan">
      <formula>0</formula>
    </cfRule>
    <cfRule type="cellIs" dxfId="43478" priority="2861" stopIfTrue="1" operator="greaterThan">
      <formula>0</formula>
    </cfRule>
  </conditionalFormatting>
  <conditionalFormatting sqref="P21:Q21">
    <cfRule type="cellIs" dxfId="43477" priority="2857" stopIfTrue="1" operator="lessThan">
      <formula>0</formula>
    </cfRule>
    <cfRule type="cellIs" dxfId="43476" priority="2858" stopIfTrue="1" operator="greaterThan">
      <formula>0</formula>
    </cfRule>
  </conditionalFormatting>
  <conditionalFormatting sqref="P21:Q21">
    <cfRule type="cellIs" dxfId="43475" priority="2854" stopIfTrue="1" operator="lessThan">
      <formula>0</formula>
    </cfRule>
    <cfRule type="cellIs" dxfId="43474" priority="2855" stopIfTrue="1" operator="greaterThan">
      <formula>0</formula>
    </cfRule>
  </conditionalFormatting>
  <conditionalFormatting sqref="P21:Q21">
    <cfRule type="cellIs" dxfId="43473" priority="2851" stopIfTrue="1" operator="lessThan">
      <formula>0</formula>
    </cfRule>
    <cfRule type="cellIs" dxfId="43472" priority="2852" stopIfTrue="1" operator="greaterThan">
      <formula>0</formula>
    </cfRule>
  </conditionalFormatting>
  <conditionalFormatting sqref="P21:Q21">
    <cfRule type="cellIs" dxfId="43471" priority="2848" stopIfTrue="1" operator="lessThan">
      <formula>0</formula>
    </cfRule>
    <cfRule type="cellIs" dxfId="43470" priority="2849" stopIfTrue="1" operator="greaterThan">
      <formula>0</formula>
    </cfRule>
  </conditionalFormatting>
  <conditionalFormatting sqref="P21:Q21">
    <cfRule type="cellIs" dxfId="43469" priority="2845" stopIfTrue="1" operator="lessThan">
      <formula>0</formula>
    </cfRule>
    <cfRule type="cellIs" dxfId="43468" priority="2846" stopIfTrue="1" operator="greaterThan">
      <formula>0</formula>
    </cfRule>
  </conditionalFormatting>
  <conditionalFormatting sqref="P21:Q21">
    <cfRule type="cellIs" dxfId="43467" priority="2842" stopIfTrue="1" operator="lessThan">
      <formula>0</formula>
    </cfRule>
    <cfRule type="cellIs" dxfId="43466" priority="2843" stopIfTrue="1" operator="greaterThan">
      <formula>0</formula>
    </cfRule>
  </conditionalFormatting>
  <conditionalFormatting sqref="P21:Q21">
    <cfRule type="cellIs" dxfId="43465" priority="2839" stopIfTrue="1" operator="lessThan">
      <formula>0</formula>
    </cfRule>
    <cfRule type="cellIs" dxfId="43464" priority="2840" stopIfTrue="1" operator="greaterThan">
      <formula>0</formula>
    </cfRule>
  </conditionalFormatting>
  <conditionalFormatting sqref="P21:Q21">
    <cfRule type="cellIs" dxfId="43463" priority="2836" stopIfTrue="1" operator="lessThan">
      <formula>0</formula>
    </cfRule>
    <cfRule type="cellIs" dxfId="43462" priority="2837" stopIfTrue="1" operator="greaterThan">
      <formula>0</formula>
    </cfRule>
  </conditionalFormatting>
  <conditionalFormatting sqref="P21:Q21">
    <cfRule type="cellIs" dxfId="43461" priority="2833" stopIfTrue="1" operator="lessThan">
      <formula>0</formula>
    </cfRule>
    <cfRule type="cellIs" dxfId="43460" priority="2834" stopIfTrue="1" operator="greaterThan">
      <formula>0</formula>
    </cfRule>
  </conditionalFormatting>
  <conditionalFormatting sqref="P21:Q21">
    <cfRule type="cellIs" dxfId="43459" priority="2830" stopIfTrue="1" operator="lessThan">
      <formula>0</formula>
    </cfRule>
    <cfRule type="cellIs" dxfId="43458" priority="2831" stopIfTrue="1" operator="greaterThan">
      <formula>0</formula>
    </cfRule>
  </conditionalFormatting>
  <conditionalFormatting sqref="P21:Q21">
    <cfRule type="cellIs" dxfId="43457" priority="2827" stopIfTrue="1" operator="lessThan">
      <formula>0</formula>
    </cfRule>
    <cfRule type="cellIs" dxfId="43456" priority="2828" stopIfTrue="1" operator="greaterThan">
      <formula>0</formula>
    </cfRule>
  </conditionalFormatting>
  <conditionalFormatting sqref="P21:Q21">
    <cfRule type="cellIs" dxfId="43455" priority="2824" stopIfTrue="1" operator="lessThan">
      <formula>0</formula>
    </cfRule>
    <cfRule type="cellIs" dxfId="43454" priority="2825" stopIfTrue="1" operator="greaterThan">
      <formula>0</formula>
    </cfRule>
  </conditionalFormatting>
  <conditionalFormatting sqref="P21:Q21">
    <cfRule type="cellIs" dxfId="43453" priority="2821" stopIfTrue="1" operator="lessThan">
      <formula>0</formula>
    </cfRule>
    <cfRule type="cellIs" dxfId="43452" priority="2822" stopIfTrue="1" operator="greaterThan">
      <formula>0</formula>
    </cfRule>
  </conditionalFormatting>
  <conditionalFormatting sqref="P21:Q21">
    <cfRule type="cellIs" dxfId="43451" priority="2818" stopIfTrue="1" operator="lessThan">
      <formula>0</formula>
    </cfRule>
    <cfRule type="cellIs" dxfId="43450" priority="2819" stopIfTrue="1" operator="greaterThan">
      <formula>0</formula>
    </cfRule>
  </conditionalFormatting>
  <conditionalFormatting sqref="P21:Q21">
    <cfRule type="cellIs" dxfId="43449" priority="2815" stopIfTrue="1" operator="lessThan">
      <formula>0</formula>
    </cfRule>
    <cfRule type="cellIs" dxfId="43448" priority="2816" stopIfTrue="1" operator="greaterThan">
      <formula>0</formula>
    </cfRule>
  </conditionalFormatting>
  <conditionalFormatting sqref="P21:Q21">
    <cfRule type="cellIs" dxfId="43447" priority="2812" stopIfTrue="1" operator="lessThan">
      <formula>0</formula>
    </cfRule>
    <cfRule type="cellIs" dxfId="43446" priority="2813" stopIfTrue="1" operator="greaterThan">
      <formula>0</formula>
    </cfRule>
  </conditionalFormatting>
  <conditionalFormatting sqref="P21:Q21">
    <cfRule type="cellIs" dxfId="43445" priority="2809" stopIfTrue="1" operator="lessThan">
      <formula>0</formula>
    </cfRule>
    <cfRule type="cellIs" dxfId="43444" priority="2810" stopIfTrue="1" operator="greaterThan">
      <formula>0</formula>
    </cfRule>
  </conditionalFormatting>
  <conditionalFormatting sqref="P21:Q21">
    <cfRule type="cellIs" dxfId="43443" priority="2806" stopIfTrue="1" operator="lessThan">
      <formula>0</formula>
    </cfRule>
    <cfRule type="cellIs" dxfId="43442" priority="2807" stopIfTrue="1" operator="greaterThan">
      <formula>0</formula>
    </cfRule>
  </conditionalFormatting>
  <conditionalFormatting sqref="P21:Q21">
    <cfRule type="cellIs" dxfId="43441" priority="2803" stopIfTrue="1" operator="lessThan">
      <formula>0</formula>
    </cfRule>
    <cfRule type="cellIs" dxfId="43440" priority="2804" stopIfTrue="1" operator="greaterThan">
      <formula>0</formula>
    </cfRule>
  </conditionalFormatting>
  <conditionalFormatting sqref="P21:Q21">
    <cfRule type="cellIs" dxfId="43439" priority="2800" stopIfTrue="1" operator="lessThan">
      <formula>0</formula>
    </cfRule>
    <cfRule type="cellIs" dxfId="43438" priority="2801" stopIfTrue="1" operator="greaterThan">
      <formula>0</formula>
    </cfRule>
  </conditionalFormatting>
  <conditionalFormatting sqref="P23:Q23">
    <cfRule type="cellIs" dxfId="43437" priority="2797" stopIfTrue="1" operator="lessThan">
      <formula>0</formula>
    </cfRule>
    <cfRule type="cellIs" dxfId="43436" priority="2798" stopIfTrue="1" operator="greaterThan">
      <formula>0</formula>
    </cfRule>
  </conditionalFormatting>
  <conditionalFormatting sqref="P23:Q23">
    <cfRule type="cellIs" dxfId="43435" priority="2794" stopIfTrue="1" operator="lessThan">
      <formula>0</formula>
    </cfRule>
    <cfRule type="cellIs" dxfId="43434" priority="2795" stopIfTrue="1" operator="greaterThan">
      <formula>0</formula>
    </cfRule>
  </conditionalFormatting>
  <conditionalFormatting sqref="P23:Q23">
    <cfRule type="cellIs" dxfId="43433" priority="2791" stopIfTrue="1" operator="lessThan">
      <formula>0</formula>
    </cfRule>
    <cfRule type="cellIs" dxfId="43432" priority="2792" stopIfTrue="1" operator="greaterThan">
      <formula>0</formula>
    </cfRule>
  </conditionalFormatting>
  <conditionalFormatting sqref="P23:Q23">
    <cfRule type="cellIs" dxfId="43431" priority="2788" stopIfTrue="1" operator="lessThan">
      <formula>0</formula>
    </cfRule>
    <cfRule type="cellIs" dxfId="43430" priority="2789" stopIfTrue="1" operator="greaterThan">
      <formula>0</formula>
    </cfRule>
  </conditionalFormatting>
  <conditionalFormatting sqref="P23:Q23">
    <cfRule type="cellIs" dxfId="43429" priority="2785" stopIfTrue="1" operator="lessThan">
      <formula>0</formula>
    </cfRule>
    <cfRule type="cellIs" dxfId="43428" priority="2786" stopIfTrue="1" operator="greaterThan">
      <formula>0</formula>
    </cfRule>
  </conditionalFormatting>
  <conditionalFormatting sqref="P23:Q23">
    <cfRule type="cellIs" dxfId="43427" priority="2782" stopIfTrue="1" operator="lessThan">
      <formula>0</formula>
    </cfRule>
    <cfRule type="cellIs" dxfId="43426" priority="2783" stopIfTrue="1" operator="greaterThan">
      <formula>0</formula>
    </cfRule>
  </conditionalFormatting>
  <conditionalFormatting sqref="P23:Q23">
    <cfRule type="cellIs" dxfId="43425" priority="2779" stopIfTrue="1" operator="lessThan">
      <formula>0</formula>
    </cfRule>
    <cfRule type="cellIs" dxfId="43424" priority="2780" stopIfTrue="1" operator="greaterThan">
      <formula>0</formula>
    </cfRule>
  </conditionalFormatting>
  <conditionalFormatting sqref="P23:Q23">
    <cfRule type="cellIs" dxfId="43423" priority="2776" stopIfTrue="1" operator="lessThan">
      <formula>0</formula>
    </cfRule>
    <cfRule type="cellIs" dxfId="43422" priority="2777" stopIfTrue="1" operator="greaterThan">
      <formula>0</formula>
    </cfRule>
  </conditionalFormatting>
  <conditionalFormatting sqref="P23:Q23">
    <cfRule type="cellIs" dxfId="43421" priority="2773" stopIfTrue="1" operator="lessThan">
      <formula>0</formula>
    </cfRule>
    <cfRule type="cellIs" dxfId="43420" priority="2774" stopIfTrue="1" operator="greaterThan">
      <formula>0</formula>
    </cfRule>
  </conditionalFormatting>
  <conditionalFormatting sqref="P23:Q23">
    <cfRule type="cellIs" dxfId="43419" priority="2770" stopIfTrue="1" operator="lessThan">
      <formula>0</formula>
    </cfRule>
    <cfRule type="cellIs" dxfId="43418" priority="2771" stopIfTrue="1" operator="greaterThan">
      <formula>0</formula>
    </cfRule>
  </conditionalFormatting>
  <conditionalFormatting sqref="P23:Q23">
    <cfRule type="cellIs" dxfId="43417" priority="2767" stopIfTrue="1" operator="lessThan">
      <formula>0</formula>
    </cfRule>
    <cfRule type="cellIs" dxfId="43416" priority="2768" stopIfTrue="1" operator="greaterThan">
      <formula>0</formula>
    </cfRule>
  </conditionalFormatting>
  <conditionalFormatting sqref="P23:Q23">
    <cfRule type="cellIs" dxfId="43415" priority="2764" stopIfTrue="1" operator="lessThan">
      <formula>0</formula>
    </cfRule>
    <cfRule type="cellIs" dxfId="43414" priority="2765" stopIfTrue="1" operator="greaterThan">
      <formula>0</formula>
    </cfRule>
  </conditionalFormatting>
  <conditionalFormatting sqref="P23:Q23">
    <cfRule type="cellIs" dxfId="43413" priority="2761" stopIfTrue="1" operator="lessThan">
      <formula>0</formula>
    </cfRule>
    <cfRule type="cellIs" dxfId="43412" priority="2762" stopIfTrue="1" operator="greaterThan">
      <formula>0</formula>
    </cfRule>
  </conditionalFormatting>
  <conditionalFormatting sqref="P23:Q23">
    <cfRule type="cellIs" dxfId="43411" priority="2758" stopIfTrue="1" operator="lessThan">
      <formula>0</formula>
    </cfRule>
    <cfRule type="cellIs" dxfId="43410" priority="2759" stopIfTrue="1" operator="greaterThan">
      <formula>0</formula>
    </cfRule>
  </conditionalFormatting>
  <conditionalFormatting sqref="P23:Q23">
    <cfRule type="cellIs" dxfId="43409" priority="2755" stopIfTrue="1" operator="lessThan">
      <formula>0</formula>
    </cfRule>
    <cfRule type="cellIs" dxfId="43408" priority="2756" stopIfTrue="1" operator="greaterThan">
      <formula>0</formula>
    </cfRule>
  </conditionalFormatting>
  <conditionalFormatting sqref="P23:Q23">
    <cfRule type="cellIs" dxfId="43407" priority="2752" stopIfTrue="1" operator="lessThan">
      <formula>0</formula>
    </cfRule>
    <cfRule type="cellIs" dxfId="43406" priority="2753" stopIfTrue="1" operator="greaterThan">
      <formula>0</formula>
    </cfRule>
  </conditionalFormatting>
  <conditionalFormatting sqref="P23:Q23">
    <cfRule type="cellIs" dxfId="43405" priority="2749" stopIfTrue="1" operator="lessThan">
      <formula>0</formula>
    </cfRule>
    <cfRule type="cellIs" dxfId="43404" priority="2750" stopIfTrue="1" operator="greaterThan">
      <formula>0</formula>
    </cfRule>
  </conditionalFormatting>
  <conditionalFormatting sqref="P23:Q23">
    <cfRule type="cellIs" dxfId="43403" priority="2746" stopIfTrue="1" operator="lessThan">
      <formula>0</formula>
    </cfRule>
    <cfRule type="cellIs" dxfId="43402" priority="2747" stopIfTrue="1" operator="greaterThan">
      <formula>0</formula>
    </cfRule>
  </conditionalFormatting>
  <conditionalFormatting sqref="P23:Q23">
    <cfRule type="cellIs" dxfId="43401" priority="2743" stopIfTrue="1" operator="lessThan">
      <formula>0</formula>
    </cfRule>
    <cfRule type="cellIs" dxfId="43400" priority="2744" stopIfTrue="1" operator="greaterThan">
      <formula>0</formula>
    </cfRule>
  </conditionalFormatting>
  <conditionalFormatting sqref="P23:Q23">
    <cfRule type="cellIs" dxfId="43399" priority="2740" stopIfTrue="1" operator="lessThan">
      <formula>0</formula>
    </cfRule>
    <cfRule type="cellIs" dxfId="43398" priority="2741" stopIfTrue="1" operator="greaterThan">
      <formula>0</formula>
    </cfRule>
  </conditionalFormatting>
  <conditionalFormatting sqref="P25:Q25">
    <cfRule type="cellIs" dxfId="43397" priority="2737" stopIfTrue="1" operator="lessThan">
      <formula>0</formula>
    </cfRule>
    <cfRule type="cellIs" dxfId="43396" priority="2738" stopIfTrue="1" operator="greaterThan">
      <formula>0</formula>
    </cfRule>
  </conditionalFormatting>
  <conditionalFormatting sqref="P25:Q25">
    <cfRule type="cellIs" dxfId="43395" priority="2734" stopIfTrue="1" operator="lessThan">
      <formula>0</formula>
    </cfRule>
    <cfRule type="cellIs" dxfId="43394" priority="2735" stopIfTrue="1" operator="greaterThan">
      <formula>0</formula>
    </cfRule>
  </conditionalFormatting>
  <conditionalFormatting sqref="P25:Q25">
    <cfRule type="cellIs" dxfId="43393" priority="2731" stopIfTrue="1" operator="lessThan">
      <formula>0</formula>
    </cfRule>
    <cfRule type="cellIs" dxfId="43392" priority="2732" stopIfTrue="1" operator="greaterThan">
      <formula>0</formula>
    </cfRule>
  </conditionalFormatting>
  <conditionalFormatting sqref="P25:Q25">
    <cfRule type="cellIs" dxfId="43391" priority="2728" stopIfTrue="1" operator="lessThan">
      <formula>0</formula>
    </cfRule>
    <cfRule type="cellIs" dxfId="43390" priority="2729" stopIfTrue="1" operator="greaterThan">
      <formula>0</formula>
    </cfRule>
  </conditionalFormatting>
  <conditionalFormatting sqref="P25:Q25">
    <cfRule type="cellIs" dxfId="43389" priority="2725" stopIfTrue="1" operator="lessThan">
      <formula>0</formula>
    </cfRule>
    <cfRule type="cellIs" dxfId="43388" priority="2726" stopIfTrue="1" operator="greaterThan">
      <formula>0</formula>
    </cfRule>
  </conditionalFormatting>
  <conditionalFormatting sqref="P25:Q25">
    <cfRule type="cellIs" dxfId="43387" priority="2722" stopIfTrue="1" operator="lessThan">
      <formula>0</formula>
    </cfRule>
    <cfRule type="cellIs" dxfId="43386" priority="2723" stopIfTrue="1" operator="greaterThan">
      <formula>0</formula>
    </cfRule>
  </conditionalFormatting>
  <conditionalFormatting sqref="P25:Q25">
    <cfRule type="cellIs" dxfId="43385" priority="2719" stopIfTrue="1" operator="lessThan">
      <formula>0</formula>
    </cfRule>
    <cfRule type="cellIs" dxfId="43384" priority="2720" stopIfTrue="1" operator="greaterThan">
      <formula>0</formula>
    </cfRule>
  </conditionalFormatting>
  <conditionalFormatting sqref="P25:Q25">
    <cfRule type="cellIs" dxfId="43383" priority="2716" stopIfTrue="1" operator="lessThan">
      <formula>0</formula>
    </cfRule>
    <cfRule type="cellIs" dxfId="43382" priority="2717" stopIfTrue="1" operator="greaterThan">
      <formula>0</formula>
    </cfRule>
  </conditionalFormatting>
  <conditionalFormatting sqref="P25:Q25">
    <cfRule type="cellIs" dxfId="43381" priority="2713" stopIfTrue="1" operator="lessThan">
      <formula>0</formula>
    </cfRule>
    <cfRule type="cellIs" dxfId="43380" priority="2714" stopIfTrue="1" operator="greaterThan">
      <formula>0</formula>
    </cfRule>
  </conditionalFormatting>
  <conditionalFormatting sqref="P25:Q25">
    <cfRule type="cellIs" dxfId="43379" priority="2710" stopIfTrue="1" operator="lessThan">
      <formula>0</formula>
    </cfRule>
    <cfRule type="cellIs" dxfId="43378" priority="2711" stopIfTrue="1" operator="greaterThan">
      <formula>0</formula>
    </cfRule>
  </conditionalFormatting>
  <conditionalFormatting sqref="P25:Q25">
    <cfRule type="cellIs" dxfId="43377" priority="2707" stopIfTrue="1" operator="lessThan">
      <formula>0</formula>
    </cfRule>
    <cfRule type="cellIs" dxfId="43376" priority="2708" stopIfTrue="1" operator="greaterThan">
      <formula>0</formula>
    </cfRule>
  </conditionalFormatting>
  <conditionalFormatting sqref="P25:Q25">
    <cfRule type="cellIs" dxfId="43375" priority="2704" stopIfTrue="1" operator="lessThan">
      <formula>0</formula>
    </cfRule>
    <cfRule type="cellIs" dxfId="43374" priority="2705" stopIfTrue="1" operator="greaterThan">
      <formula>0</formula>
    </cfRule>
  </conditionalFormatting>
  <conditionalFormatting sqref="P25:Q25">
    <cfRule type="cellIs" dxfId="43373" priority="2701" stopIfTrue="1" operator="lessThan">
      <formula>0</formula>
    </cfRule>
    <cfRule type="cellIs" dxfId="43372" priority="2702" stopIfTrue="1" operator="greaterThan">
      <formula>0</formula>
    </cfRule>
  </conditionalFormatting>
  <conditionalFormatting sqref="P25:Q25">
    <cfRule type="cellIs" dxfId="43371" priority="2698" stopIfTrue="1" operator="lessThan">
      <formula>0</formula>
    </cfRule>
    <cfRule type="cellIs" dxfId="43370" priority="2699" stopIfTrue="1" operator="greaterThan">
      <formula>0</formula>
    </cfRule>
  </conditionalFormatting>
  <conditionalFormatting sqref="P25:Q25">
    <cfRule type="cellIs" dxfId="43369" priority="2695" stopIfTrue="1" operator="lessThan">
      <formula>0</formula>
    </cfRule>
    <cfRule type="cellIs" dxfId="43368" priority="2696" stopIfTrue="1" operator="greaterThan">
      <formula>0</formula>
    </cfRule>
  </conditionalFormatting>
  <conditionalFormatting sqref="P25:Q25">
    <cfRule type="cellIs" dxfId="43367" priority="2692" stopIfTrue="1" operator="lessThan">
      <formula>0</formula>
    </cfRule>
    <cfRule type="cellIs" dxfId="43366" priority="2693" stopIfTrue="1" operator="greaterThan">
      <formula>0</formula>
    </cfRule>
  </conditionalFormatting>
  <conditionalFormatting sqref="P25:Q25">
    <cfRule type="cellIs" dxfId="43365" priority="2689" stopIfTrue="1" operator="lessThan">
      <formula>0</formula>
    </cfRule>
    <cfRule type="cellIs" dxfId="43364" priority="2690" stopIfTrue="1" operator="greaterThan">
      <formula>0</formula>
    </cfRule>
  </conditionalFormatting>
  <conditionalFormatting sqref="P25:Q25">
    <cfRule type="cellIs" dxfId="43363" priority="2686" stopIfTrue="1" operator="lessThan">
      <formula>0</formula>
    </cfRule>
    <cfRule type="cellIs" dxfId="43362" priority="2687" stopIfTrue="1" operator="greaterThan">
      <formula>0</formula>
    </cfRule>
  </conditionalFormatting>
  <conditionalFormatting sqref="P25:Q25">
    <cfRule type="cellIs" dxfId="43361" priority="2683" stopIfTrue="1" operator="lessThan">
      <formula>0</formula>
    </cfRule>
    <cfRule type="cellIs" dxfId="43360" priority="2684" stopIfTrue="1" operator="greaterThan">
      <formula>0</formula>
    </cfRule>
  </conditionalFormatting>
  <conditionalFormatting sqref="P25:Q25">
    <cfRule type="cellIs" dxfId="43359" priority="2680" stopIfTrue="1" operator="lessThan">
      <formula>0</formula>
    </cfRule>
    <cfRule type="cellIs" dxfId="43358" priority="2681" stopIfTrue="1" operator="greaterThan">
      <formula>0</formula>
    </cfRule>
  </conditionalFormatting>
  <conditionalFormatting sqref="P27:Q27">
    <cfRule type="cellIs" dxfId="43357" priority="2677" stopIfTrue="1" operator="lessThan">
      <formula>0</formula>
    </cfRule>
    <cfRule type="cellIs" dxfId="43356" priority="2678" stopIfTrue="1" operator="greaterThan">
      <formula>0</formula>
    </cfRule>
  </conditionalFormatting>
  <conditionalFormatting sqref="P27:Q27">
    <cfRule type="cellIs" dxfId="43355" priority="2674" stopIfTrue="1" operator="lessThan">
      <formula>0</formula>
    </cfRule>
    <cfRule type="cellIs" dxfId="43354" priority="2675" stopIfTrue="1" operator="greaterThan">
      <formula>0</formula>
    </cfRule>
  </conditionalFormatting>
  <conditionalFormatting sqref="P27:Q27">
    <cfRule type="cellIs" dxfId="43353" priority="2671" stopIfTrue="1" operator="lessThan">
      <formula>0</formula>
    </cfRule>
    <cfRule type="cellIs" dxfId="43352" priority="2672" stopIfTrue="1" operator="greaterThan">
      <formula>0</formula>
    </cfRule>
  </conditionalFormatting>
  <conditionalFormatting sqref="P27:Q27">
    <cfRule type="cellIs" dxfId="43351" priority="2668" stopIfTrue="1" operator="lessThan">
      <formula>0</formula>
    </cfRule>
    <cfRule type="cellIs" dxfId="43350" priority="2669" stopIfTrue="1" operator="greaterThan">
      <formula>0</formula>
    </cfRule>
  </conditionalFormatting>
  <conditionalFormatting sqref="P27:Q27">
    <cfRule type="cellIs" dxfId="43349" priority="2665" stopIfTrue="1" operator="lessThan">
      <formula>0</formula>
    </cfRule>
    <cfRule type="cellIs" dxfId="43348" priority="2666" stopIfTrue="1" operator="greaterThan">
      <formula>0</formula>
    </cfRule>
  </conditionalFormatting>
  <conditionalFormatting sqref="P27:Q27">
    <cfRule type="cellIs" dxfId="43347" priority="2662" stopIfTrue="1" operator="lessThan">
      <formula>0</formula>
    </cfRule>
    <cfRule type="cellIs" dxfId="43346" priority="2663" stopIfTrue="1" operator="greaterThan">
      <formula>0</formula>
    </cfRule>
  </conditionalFormatting>
  <conditionalFormatting sqref="P27:Q27">
    <cfRule type="cellIs" dxfId="43345" priority="2659" stopIfTrue="1" operator="lessThan">
      <formula>0</formula>
    </cfRule>
    <cfRule type="cellIs" dxfId="43344" priority="2660" stopIfTrue="1" operator="greaterThan">
      <formula>0</formula>
    </cfRule>
  </conditionalFormatting>
  <conditionalFormatting sqref="P27:Q27">
    <cfRule type="cellIs" dxfId="43343" priority="2656" stopIfTrue="1" operator="lessThan">
      <formula>0</formula>
    </cfRule>
    <cfRule type="cellIs" dxfId="43342" priority="2657" stopIfTrue="1" operator="greaterThan">
      <formula>0</formula>
    </cfRule>
  </conditionalFormatting>
  <conditionalFormatting sqref="P27:Q27">
    <cfRule type="cellIs" dxfId="43341" priority="2653" stopIfTrue="1" operator="lessThan">
      <formula>0</formula>
    </cfRule>
    <cfRule type="cellIs" dxfId="43340" priority="2654" stopIfTrue="1" operator="greaterThan">
      <formula>0</formula>
    </cfRule>
  </conditionalFormatting>
  <conditionalFormatting sqref="P27:Q27">
    <cfRule type="cellIs" dxfId="43339" priority="2650" stopIfTrue="1" operator="lessThan">
      <formula>0</formula>
    </cfRule>
    <cfRule type="cellIs" dxfId="43338" priority="2651" stopIfTrue="1" operator="greaterThan">
      <formula>0</formula>
    </cfRule>
  </conditionalFormatting>
  <conditionalFormatting sqref="P27:Q27">
    <cfRule type="cellIs" dxfId="43337" priority="2647" stopIfTrue="1" operator="lessThan">
      <formula>0</formula>
    </cfRule>
    <cfRule type="cellIs" dxfId="43336" priority="2648" stopIfTrue="1" operator="greaterThan">
      <formula>0</formula>
    </cfRule>
  </conditionalFormatting>
  <conditionalFormatting sqref="P27:Q27">
    <cfRule type="cellIs" dxfId="43335" priority="2644" stopIfTrue="1" operator="lessThan">
      <formula>0</formula>
    </cfRule>
    <cfRule type="cellIs" dxfId="43334" priority="2645" stopIfTrue="1" operator="greaterThan">
      <formula>0</formula>
    </cfRule>
  </conditionalFormatting>
  <conditionalFormatting sqref="P27:Q27">
    <cfRule type="cellIs" dxfId="43333" priority="2641" stopIfTrue="1" operator="lessThan">
      <formula>0</formula>
    </cfRule>
    <cfRule type="cellIs" dxfId="43332" priority="2642" stopIfTrue="1" operator="greaterThan">
      <formula>0</formula>
    </cfRule>
  </conditionalFormatting>
  <conditionalFormatting sqref="P27:Q27">
    <cfRule type="cellIs" dxfId="43331" priority="2638" stopIfTrue="1" operator="lessThan">
      <formula>0</formula>
    </cfRule>
    <cfRule type="cellIs" dxfId="43330" priority="2639" stopIfTrue="1" operator="greaterThan">
      <formula>0</formula>
    </cfRule>
  </conditionalFormatting>
  <conditionalFormatting sqref="P27:Q27">
    <cfRule type="cellIs" dxfId="43329" priority="2635" stopIfTrue="1" operator="lessThan">
      <formula>0</formula>
    </cfRule>
    <cfRule type="cellIs" dxfId="43328" priority="2636" stopIfTrue="1" operator="greaterThan">
      <formula>0</formula>
    </cfRule>
  </conditionalFormatting>
  <conditionalFormatting sqref="P27:Q27">
    <cfRule type="cellIs" dxfId="43327" priority="2632" stopIfTrue="1" operator="lessThan">
      <formula>0</formula>
    </cfRule>
    <cfRule type="cellIs" dxfId="43326" priority="2633" stopIfTrue="1" operator="greaterThan">
      <formula>0</formula>
    </cfRule>
  </conditionalFormatting>
  <conditionalFormatting sqref="P27:Q27">
    <cfRule type="cellIs" dxfId="43325" priority="2629" stopIfTrue="1" operator="lessThan">
      <formula>0</formula>
    </cfRule>
    <cfRule type="cellIs" dxfId="43324" priority="2630" stopIfTrue="1" operator="greaterThan">
      <formula>0</formula>
    </cfRule>
  </conditionalFormatting>
  <conditionalFormatting sqref="P27:Q27">
    <cfRule type="cellIs" dxfId="43323" priority="2626" stopIfTrue="1" operator="lessThan">
      <formula>0</formula>
    </cfRule>
    <cfRule type="cellIs" dxfId="43322" priority="2627" stopIfTrue="1" operator="greaterThan">
      <formula>0</formula>
    </cfRule>
  </conditionalFormatting>
  <conditionalFormatting sqref="P27:Q27">
    <cfRule type="cellIs" dxfId="43321" priority="2623" stopIfTrue="1" operator="lessThan">
      <formula>0</formula>
    </cfRule>
    <cfRule type="cellIs" dxfId="43320" priority="2624" stopIfTrue="1" operator="greaterThan">
      <formula>0</formula>
    </cfRule>
  </conditionalFormatting>
  <conditionalFormatting sqref="P27:Q27">
    <cfRule type="cellIs" dxfId="43319" priority="2620" stopIfTrue="1" operator="lessThan">
      <formula>0</formula>
    </cfRule>
    <cfRule type="cellIs" dxfId="43318" priority="2621" stopIfTrue="1" operator="greaterThan">
      <formula>0</formula>
    </cfRule>
  </conditionalFormatting>
  <conditionalFormatting sqref="P29:Q29">
    <cfRule type="cellIs" dxfId="43317" priority="2617" stopIfTrue="1" operator="lessThan">
      <formula>0</formula>
    </cfRule>
    <cfRule type="cellIs" dxfId="43316" priority="2618" stopIfTrue="1" operator="greaterThan">
      <formula>0</formula>
    </cfRule>
  </conditionalFormatting>
  <conditionalFormatting sqref="P29:Q29">
    <cfRule type="cellIs" dxfId="43315" priority="2614" stopIfTrue="1" operator="lessThan">
      <formula>0</formula>
    </cfRule>
    <cfRule type="cellIs" dxfId="43314" priority="2615" stopIfTrue="1" operator="greaterThan">
      <formula>0</formula>
    </cfRule>
  </conditionalFormatting>
  <conditionalFormatting sqref="P29:Q29">
    <cfRule type="cellIs" dxfId="43313" priority="2611" stopIfTrue="1" operator="lessThan">
      <formula>0</formula>
    </cfRule>
    <cfRule type="cellIs" dxfId="43312" priority="2612" stopIfTrue="1" operator="greaterThan">
      <formula>0</formula>
    </cfRule>
  </conditionalFormatting>
  <conditionalFormatting sqref="P29:Q29">
    <cfRule type="cellIs" dxfId="43311" priority="2608" stopIfTrue="1" operator="lessThan">
      <formula>0</formula>
    </cfRule>
    <cfRule type="cellIs" dxfId="43310" priority="2609" stopIfTrue="1" operator="greaterThan">
      <formula>0</formula>
    </cfRule>
  </conditionalFormatting>
  <conditionalFormatting sqref="P29:Q29">
    <cfRule type="cellIs" dxfId="43309" priority="2605" stopIfTrue="1" operator="lessThan">
      <formula>0</formula>
    </cfRule>
    <cfRule type="cellIs" dxfId="43308" priority="2606" stopIfTrue="1" operator="greaterThan">
      <formula>0</formula>
    </cfRule>
  </conditionalFormatting>
  <conditionalFormatting sqref="P29:Q29">
    <cfRule type="cellIs" dxfId="43307" priority="2602" stopIfTrue="1" operator="lessThan">
      <formula>0</formula>
    </cfRule>
    <cfRule type="cellIs" dxfId="43306" priority="2603" stopIfTrue="1" operator="greaterThan">
      <formula>0</formula>
    </cfRule>
  </conditionalFormatting>
  <conditionalFormatting sqref="P29:Q29">
    <cfRule type="cellIs" dxfId="43305" priority="2599" stopIfTrue="1" operator="lessThan">
      <formula>0</formula>
    </cfRule>
    <cfRule type="cellIs" dxfId="43304" priority="2600" stopIfTrue="1" operator="greaterThan">
      <formula>0</formula>
    </cfRule>
  </conditionalFormatting>
  <conditionalFormatting sqref="P29:Q29">
    <cfRule type="cellIs" dxfId="43303" priority="2596" stopIfTrue="1" operator="lessThan">
      <formula>0</formula>
    </cfRule>
    <cfRule type="cellIs" dxfId="43302" priority="2597" stopIfTrue="1" operator="greaterThan">
      <formula>0</formula>
    </cfRule>
  </conditionalFormatting>
  <conditionalFormatting sqref="P29:Q29">
    <cfRule type="cellIs" dxfId="43301" priority="2593" stopIfTrue="1" operator="lessThan">
      <formula>0</formula>
    </cfRule>
    <cfRule type="cellIs" dxfId="43300" priority="2594" stopIfTrue="1" operator="greaterThan">
      <formula>0</formula>
    </cfRule>
  </conditionalFormatting>
  <conditionalFormatting sqref="P29:Q29">
    <cfRule type="cellIs" dxfId="43299" priority="2590" stopIfTrue="1" operator="lessThan">
      <formula>0</formula>
    </cfRule>
    <cfRule type="cellIs" dxfId="43298" priority="2591" stopIfTrue="1" operator="greaterThan">
      <formula>0</formula>
    </cfRule>
  </conditionalFormatting>
  <conditionalFormatting sqref="P29:Q29">
    <cfRule type="cellIs" dxfId="43297" priority="2587" stopIfTrue="1" operator="lessThan">
      <formula>0</formula>
    </cfRule>
    <cfRule type="cellIs" dxfId="43296" priority="2588" stopIfTrue="1" operator="greaterThan">
      <formula>0</formula>
    </cfRule>
  </conditionalFormatting>
  <conditionalFormatting sqref="P29:Q29">
    <cfRule type="cellIs" dxfId="43295" priority="2584" stopIfTrue="1" operator="lessThan">
      <formula>0</formula>
    </cfRule>
    <cfRule type="cellIs" dxfId="43294" priority="2585" stopIfTrue="1" operator="greaterThan">
      <formula>0</formula>
    </cfRule>
  </conditionalFormatting>
  <conditionalFormatting sqref="P29:Q29">
    <cfRule type="cellIs" dxfId="43293" priority="2581" stopIfTrue="1" operator="lessThan">
      <formula>0</formula>
    </cfRule>
    <cfRule type="cellIs" dxfId="43292" priority="2582" stopIfTrue="1" operator="greaterThan">
      <formula>0</formula>
    </cfRule>
  </conditionalFormatting>
  <conditionalFormatting sqref="P29:Q29">
    <cfRule type="cellIs" dxfId="43291" priority="2578" stopIfTrue="1" operator="lessThan">
      <formula>0</formula>
    </cfRule>
    <cfRule type="cellIs" dxfId="43290" priority="2579" stopIfTrue="1" operator="greaterThan">
      <formula>0</formula>
    </cfRule>
  </conditionalFormatting>
  <conditionalFormatting sqref="P29:Q29">
    <cfRule type="cellIs" dxfId="43289" priority="2575" stopIfTrue="1" operator="lessThan">
      <formula>0</formula>
    </cfRule>
    <cfRule type="cellIs" dxfId="43288" priority="2576" stopIfTrue="1" operator="greaterThan">
      <formula>0</formula>
    </cfRule>
  </conditionalFormatting>
  <conditionalFormatting sqref="P29:Q29">
    <cfRule type="cellIs" dxfId="43287" priority="2572" stopIfTrue="1" operator="lessThan">
      <formula>0</formula>
    </cfRule>
    <cfRule type="cellIs" dxfId="43286" priority="2573" stopIfTrue="1" operator="greaterThan">
      <formula>0</formula>
    </cfRule>
  </conditionalFormatting>
  <conditionalFormatting sqref="P29:Q29">
    <cfRule type="cellIs" dxfId="43285" priority="2569" stopIfTrue="1" operator="lessThan">
      <formula>0</formula>
    </cfRule>
    <cfRule type="cellIs" dxfId="43284" priority="2570" stopIfTrue="1" operator="greaterThan">
      <formula>0</formula>
    </cfRule>
  </conditionalFormatting>
  <conditionalFormatting sqref="P29:Q29">
    <cfRule type="cellIs" dxfId="43283" priority="2566" stopIfTrue="1" operator="lessThan">
      <formula>0</formula>
    </cfRule>
    <cfRule type="cellIs" dxfId="43282" priority="2567" stopIfTrue="1" operator="greaterThan">
      <formula>0</formula>
    </cfRule>
  </conditionalFormatting>
  <conditionalFormatting sqref="P29:Q29">
    <cfRule type="cellIs" dxfId="43281" priority="2563" stopIfTrue="1" operator="lessThan">
      <formula>0</formula>
    </cfRule>
    <cfRule type="cellIs" dxfId="43280" priority="2564" stopIfTrue="1" operator="greaterThan">
      <formula>0</formula>
    </cfRule>
  </conditionalFormatting>
  <conditionalFormatting sqref="P29:Q29">
    <cfRule type="cellIs" dxfId="43279" priority="2560" stopIfTrue="1" operator="lessThan">
      <formula>0</formula>
    </cfRule>
    <cfRule type="cellIs" dxfId="43278" priority="2561" stopIfTrue="1" operator="greaterThan">
      <formula>0</formula>
    </cfRule>
  </conditionalFormatting>
  <conditionalFormatting sqref="P31:Q31">
    <cfRule type="cellIs" dxfId="43277" priority="2557" stopIfTrue="1" operator="lessThan">
      <formula>0</formula>
    </cfRule>
    <cfRule type="cellIs" dxfId="43276" priority="2558" stopIfTrue="1" operator="greaterThan">
      <formula>0</formula>
    </cfRule>
  </conditionalFormatting>
  <conditionalFormatting sqref="P31:Q31">
    <cfRule type="cellIs" dxfId="43275" priority="2554" stopIfTrue="1" operator="lessThan">
      <formula>0</formula>
    </cfRule>
    <cfRule type="cellIs" dxfId="43274" priority="2555" stopIfTrue="1" operator="greaterThan">
      <formula>0</formula>
    </cfRule>
  </conditionalFormatting>
  <conditionalFormatting sqref="P31:Q31">
    <cfRule type="cellIs" dxfId="43273" priority="2551" stopIfTrue="1" operator="lessThan">
      <formula>0</formula>
    </cfRule>
    <cfRule type="cellIs" dxfId="43272" priority="2552" stopIfTrue="1" operator="greaterThan">
      <formula>0</formula>
    </cfRule>
  </conditionalFormatting>
  <conditionalFormatting sqref="P31:Q31">
    <cfRule type="cellIs" dxfId="43271" priority="2548" stopIfTrue="1" operator="lessThan">
      <formula>0</formula>
    </cfRule>
    <cfRule type="cellIs" dxfId="43270" priority="2549" stopIfTrue="1" operator="greaterThan">
      <formula>0</formula>
    </cfRule>
  </conditionalFormatting>
  <conditionalFormatting sqref="P31:Q31">
    <cfRule type="cellIs" dxfId="43269" priority="2545" stopIfTrue="1" operator="lessThan">
      <formula>0</formula>
    </cfRule>
    <cfRule type="cellIs" dxfId="43268" priority="2546" stopIfTrue="1" operator="greaterThan">
      <formula>0</formula>
    </cfRule>
  </conditionalFormatting>
  <conditionalFormatting sqref="P31:Q31">
    <cfRule type="cellIs" dxfId="43267" priority="2542" stopIfTrue="1" operator="lessThan">
      <formula>0</formula>
    </cfRule>
    <cfRule type="cellIs" dxfId="43266" priority="2543" stopIfTrue="1" operator="greaterThan">
      <formula>0</formula>
    </cfRule>
  </conditionalFormatting>
  <conditionalFormatting sqref="P31:Q31">
    <cfRule type="cellIs" dxfId="43265" priority="2539" stopIfTrue="1" operator="lessThan">
      <formula>0</formula>
    </cfRule>
    <cfRule type="cellIs" dxfId="43264" priority="2540" stopIfTrue="1" operator="greaterThan">
      <formula>0</formula>
    </cfRule>
  </conditionalFormatting>
  <conditionalFormatting sqref="P31:Q31">
    <cfRule type="cellIs" dxfId="43263" priority="2536" stopIfTrue="1" operator="lessThan">
      <formula>0</formula>
    </cfRule>
    <cfRule type="cellIs" dxfId="43262" priority="2537" stopIfTrue="1" operator="greaterThan">
      <formula>0</formula>
    </cfRule>
  </conditionalFormatting>
  <conditionalFormatting sqref="P31:Q31">
    <cfRule type="cellIs" dxfId="43261" priority="2533" stopIfTrue="1" operator="lessThan">
      <formula>0</formula>
    </cfRule>
    <cfRule type="cellIs" dxfId="43260" priority="2534" stopIfTrue="1" operator="greaterThan">
      <formula>0</formula>
    </cfRule>
  </conditionalFormatting>
  <conditionalFormatting sqref="P31:Q31">
    <cfRule type="cellIs" dxfId="43259" priority="2530" stopIfTrue="1" operator="lessThan">
      <formula>0</formula>
    </cfRule>
    <cfRule type="cellIs" dxfId="43258" priority="2531" stopIfTrue="1" operator="greaterThan">
      <formula>0</formula>
    </cfRule>
  </conditionalFormatting>
  <conditionalFormatting sqref="P31:Q31">
    <cfRule type="cellIs" dxfId="43257" priority="2527" stopIfTrue="1" operator="lessThan">
      <formula>0</formula>
    </cfRule>
    <cfRule type="cellIs" dxfId="43256" priority="2528" stopIfTrue="1" operator="greaterThan">
      <formula>0</formula>
    </cfRule>
  </conditionalFormatting>
  <conditionalFormatting sqref="P31:Q31">
    <cfRule type="cellIs" dxfId="43255" priority="2524" stopIfTrue="1" operator="lessThan">
      <formula>0</formula>
    </cfRule>
    <cfRule type="cellIs" dxfId="43254" priority="2525" stopIfTrue="1" operator="greaterThan">
      <formula>0</formula>
    </cfRule>
  </conditionalFormatting>
  <conditionalFormatting sqref="P31:Q31">
    <cfRule type="cellIs" dxfId="43253" priority="2521" stopIfTrue="1" operator="lessThan">
      <formula>0</formula>
    </cfRule>
    <cfRule type="cellIs" dxfId="43252" priority="2522" stopIfTrue="1" operator="greaterThan">
      <formula>0</formula>
    </cfRule>
  </conditionalFormatting>
  <conditionalFormatting sqref="P31:Q31">
    <cfRule type="cellIs" dxfId="43251" priority="2518" stopIfTrue="1" operator="lessThan">
      <formula>0</formula>
    </cfRule>
    <cfRule type="cellIs" dxfId="43250" priority="2519" stopIfTrue="1" operator="greaterThan">
      <formula>0</formula>
    </cfRule>
  </conditionalFormatting>
  <conditionalFormatting sqref="P31:Q31">
    <cfRule type="cellIs" dxfId="43249" priority="2515" stopIfTrue="1" operator="lessThan">
      <formula>0</formula>
    </cfRule>
    <cfRule type="cellIs" dxfId="43248" priority="2516" stopIfTrue="1" operator="greaterThan">
      <formula>0</formula>
    </cfRule>
  </conditionalFormatting>
  <conditionalFormatting sqref="P31:Q31">
    <cfRule type="cellIs" dxfId="43247" priority="2512" stopIfTrue="1" operator="lessThan">
      <formula>0</formula>
    </cfRule>
    <cfRule type="cellIs" dxfId="43246" priority="2513" stopIfTrue="1" operator="greaterThan">
      <formula>0</formula>
    </cfRule>
  </conditionalFormatting>
  <conditionalFormatting sqref="P31:Q31">
    <cfRule type="cellIs" dxfId="43245" priority="2509" stopIfTrue="1" operator="lessThan">
      <formula>0</formula>
    </cfRule>
    <cfRule type="cellIs" dxfId="43244" priority="2510" stopIfTrue="1" operator="greaterThan">
      <formula>0</formula>
    </cfRule>
  </conditionalFormatting>
  <conditionalFormatting sqref="P31:Q31">
    <cfRule type="cellIs" dxfId="43243" priority="2506" stopIfTrue="1" operator="lessThan">
      <formula>0</formula>
    </cfRule>
    <cfRule type="cellIs" dxfId="43242" priority="2507" stopIfTrue="1" operator="greaterThan">
      <formula>0</formula>
    </cfRule>
  </conditionalFormatting>
  <conditionalFormatting sqref="P31:Q31">
    <cfRule type="cellIs" dxfId="43241" priority="2503" stopIfTrue="1" operator="lessThan">
      <formula>0</formula>
    </cfRule>
    <cfRule type="cellIs" dxfId="43240" priority="2504" stopIfTrue="1" operator="greaterThan">
      <formula>0</formula>
    </cfRule>
  </conditionalFormatting>
  <conditionalFormatting sqref="P31:Q31">
    <cfRule type="cellIs" dxfId="43239" priority="2500" stopIfTrue="1" operator="lessThan">
      <formula>0</formula>
    </cfRule>
    <cfRule type="cellIs" dxfId="43238" priority="2501" stopIfTrue="1" operator="greaterThan">
      <formula>0</formula>
    </cfRule>
  </conditionalFormatting>
  <conditionalFormatting sqref="P33:Q33">
    <cfRule type="cellIs" dxfId="43237" priority="2497" stopIfTrue="1" operator="lessThan">
      <formula>0</formula>
    </cfRule>
    <cfRule type="cellIs" dxfId="43236" priority="2498" stopIfTrue="1" operator="greaterThan">
      <formula>0</formula>
    </cfRule>
  </conditionalFormatting>
  <conditionalFormatting sqref="P33:Q33">
    <cfRule type="cellIs" dxfId="43235" priority="2494" stopIfTrue="1" operator="lessThan">
      <formula>0</formula>
    </cfRule>
    <cfRule type="cellIs" dxfId="43234" priority="2495" stopIfTrue="1" operator="greaterThan">
      <formula>0</formula>
    </cfRule>
  </conditionalFormatting>
  <conditionalFormatting sqref="P33:Q33">
    <cfRule type="cellIs" dxfId="43233" priority="2491" stopIfTrue="1" operator="lessThan">
      <formula>0</formula>
    </cfRule>
    <cfRule type="cellIs" dxfId="43232" priority="2492" stopIfTrue="1" operator="greaterThan">
      <formula>0</formula>
    </cfRule>
  </conditionalFormatting>
  <conditionalFormatting sqref="P33:Q33">
    <cfRule type="cellIs" dxfId="43231" priority="2488" stopIfTrue="1" operator="lessThan">
      <formula>0</formula>
    </cfRule>
    <cfRule type="cellIs" dxfId="43230" priority="2489" stopIfTrue="1" operator="greaterThan">
      <formula>0</formula>
    </cfRule>
  </conditionalFormatting>
  <conditionalFormatting sqref="P33:Q33">
    <cfRule type="cellIs" dxfId="43229" priority="2485" stopIfTrue="1" operator="lessThan">
      <formula>0</formula>
    </cfRule>
    <cfRule type="cellIs" dxfId="43228" priority="2486" stopIfTrue="1" operator="greaterThan">
      <formula>0</formula>
    </cfRule>
  </conditionalFormatting>
  <conditionalFormatting sqref="P33:Q33">
    <cfRule type="cellIs" dxfId="43227" priority="2482" stopIfTrue="1" operator="lessThan">
      <formula>0</formula>
    </cfRule>
    <cfRule type="cellIs" dxfId="43226" priority="2483" stopIfTrue="1" operator="greaterThan">
      <formula>0</formula>
    </cfRule>
  </conditionalFormatting>
  <conditionalFormatting sqref="P33:Q33">
    <cfRule type="cellIs" dxfId="43225" priority="2479" stopIfTrue="1" operator="lessThan">
      <formula>0</formula>
    </cfRule>
    <cfRule type="cellIs" dxfId="43224" priority="2480" stopIfTrue="1" operator="greaterThan">
      <formula>0</formula>
    </cfRule>
  </conditionalFormatting>
  <conditionalFormatting sqref="P33:Q33">
    <cfRule type="cellIs" dxfId="43223" priority="2476" stopIfTrue="1" operator="lessThan">
      <formula>0</formula>
    </cfRule>
    <cfRule type="cellIs" dxfId="43222" priority="2477" stopIfTrue="1" operator="greaterThan">
      <formula>0</formula>
    </cfRule>
  </conditionalFormatting>
  <conditionalFormatting sqref="P33:Q33">
    <cfRule type="cellIs" dxfId="43221" priority="2473" stopIfTrue="1" operator="lessThan">
      <formula>0</formula>
    </cfRule>
    <cfRule type="cellIs" dxfId="43220" priority="2474" stopIfTrue="1" operator="greaterThan">
      <formula>0</formula>
    </cfRule>
  </conditionalFormatting>
  <conditionalFormatting sqref="P33:Q33">
    <cfRule type="cellIs" dxfId="43219" priority="2470" stopIfTrue="1" operator="lessThan">
      <formula>0</formula>
    </cfRule>
    <cfRule type="cellIs" dxfId="43218" priority="2471" stopIfTrue="1" operator="greaterThan">
      <formula>0</formula>
    </cfRule>
  </conditionalFormatting>
  <conditionalFormatting sqref="P33:Q33">
    <cfRule type="cellIs" dxfId="43217" priority="2467" stopIfTrue="1" operator="lessThan">
      <formula>0</formula>
    </cfRule>
    <cfRule type="cellIs" dxfId="43216" priority="2468" stopIfTrue="1" operator="greaterThan">
      <formula>0</formula>
    </cfRule>
  </conditionalFormatting>
  <conditionalFormatting sqref="P33:Q33">
    <cfRule type="cellIs" dxfId="43215" priority="2464" stopIfTrue="1" operator="lessThan">
      <formula>0</formula>
    </cfRule>
    <cfRule type="cellIs" dxfId="43214" priority="2465" stopIfTrue="1" operator="greaterThan">
      <formula>0</formula>
    </cfRule>
  </conditionalFormatting>
  <conditionalFormatting sqref="P33:Q33">
    <cfRule type="cellIs" dxfId="43213" priority="2461" stopIfTrue="1" operator="lessThan">
      <formula>0</formula>
    </cfRule>
    <cfRule type="cellIs" dxfId="43212" priority="2462" stopIfTrue="1" operator="greaterThan">
      <formula>0</formula>
    </cfRule>
  </conditionalFormatting>
  <conditionalFormatting sqref="P33:Q33">
    <cfRule type="cellIs" dxfId="43211" priority="2458" stopIfTrue="1" operator="lessThan">
      <formula>0</formula>
    </cfRule>
    <cfRule type="cellIs" dxfId="43210" priority="2459" stopIfTrue="1" operator="greaterThan">
      <formula>0</formula>
    </cfRule>
  </conditionalFormatting>
  <conditionalFormatting sqref="P33:Q33">
    <cfRule type="cellIs" dxfId="43209" priority="2455" stopIfTrue="1" operator="lessThan">
      <formula>0</formula>
    </cfRule>
    <cfRule type="cellIs" dxfId="43208" priority="2456" stopIfTrue="1" operator="greaterThan">
      <formula>0</formula>
    </cfRule>
  </conditionalFormatting>
  <conditionalFormatting sqref="P33:Q33">
    <cfRule type="cellIs" dxfId="43207" priority="2452" stopIfTrue="1" operator="lessThan">
      <formula>0</formula>
    </cfRule>
    <cfRule type="cellIs" dxfId="43206" priority="2453" stopIfTrue="1" operator="greaterThan">
      <formula>0</formula>
    </cfRule>
  </conditionalFormatting>
  <conditionalFormatting sqref="P33:Q33">
    <cfRule type="cellIs" dxfId="43205" priority="2449" stopIfTrue="1" operator="lessThan">
      <formula>0</formula>
    </cfRule>
    <cfRule type="cellIs" dxfId="43204" priority="2450" stopIfTrue="1" operator="greaterThan">
      <formula>0</formula>
    </cfRule>
  </conditionalFormatting>
  <conditionalFormatting sqref="P33:Q33">
    <cfRule type="cellIs" dxfId="43203" priority="2446" stopIfTrue="1" operator="lessThan">
      <formula>0</formula>
    </cfRule>
    <cfRule type="cellIs" dxfId="43202" priority="2447" stopIfTrue="1" operator="greaterThan">
      <formula>0</formula>
    </cfRule>
  </conditionalFormatting>
  <conditionalFormatting sqref="P33:Q33">
    <cfRule type="cellIs" dxfId="43201" priority="2443" stopIfTrue="1" operator="lessThan">
      <formula>0</formula>
    </cfRule>
    <cfRule type="cellIs" dxfId="43200" priority="2444" stopIfTrue="1" operator="greaterThan">
      <formula>0</formula>
    </cfRule>
  </conditionalFormatting>
  <conditionalFormatting sqref="P33:Q33">
    <cfRule type="cellIs" dxfId="43199" priority="2440" stopIfTrue="1" operator="lessThan">
      <formula>0</formula>
    </cfRule>
    <cfRule type="cellIs" dxfId="43198" priority="2441" stopIfTrue="1" operator="greaterThan">
      <formula>0</formula>
    </cfRule>
  </conditionalFormatting>
  <conditionalFormatting sqref="P35:Q35">
    <cfRule type="cellIs" dxfId="43197" priority="2437" stopIfTrue="1" operator="lessThan">
      <formula>0</formula>
    </cfRule>
    <cfRule type="cellIs" dxfId="43196" priority="2438" stopIfTrue="1" operator="greaterThan">
      <formula>0</formula>
    </cfRule>
  </conditionalFormatting>
  <conditionalFormatting sqref="P35:Q35">
    <cfRule type="cellIs" dxfId="43195" priority="2434" stopIfTrue="1" operator="lessThan">
      <formula>0</formula>
    </cfRule>
    <cfRule type="cellIs" dxfId="43194" priority="2435" stopIfTrue="1" operator="greaterThan">
      <formula>0</formula>
    </cfRule>
  </conditionalFormatting>
  <conditionalFormatting sqref="P35:Q35">
    <cfRule type="cellIs" dxfId="43193" priority="2431" stopIfTrue="1" operator="lessThan">
      <formula>0</formula>
    </cfRule>
    <cfRule type="cellIs" dxfId="43192" priority="2432" stopIfTrue="1" operator="greaterThan">
      <formula>0</formula>
    </cfRule>
  </conditionalFormatting>
  <conditionalFormatting sqref="P35:Q35">
    <cfRule type="cellIs" dxfId="43191" priority="2428" stopIfTrue="1" operator="lessThan">
      <formula>0</formula>
    </cfRule>
    <cfRule type="cellIs" dxfId="43190" priority="2429" stopIfTrue="1" operator="greaterThan">
      <formula>0</formula>
    </cfRule>
  </conditionalFormatting>
  <conditionalFormatting sqref="P35:Q35">
    <cfRule type="cellIs" dxfId="43189" priority="2425" stopIfTrue="1" operator="lessThan">
      <formula>0</formula>
    </cfRule>
    <cfRule type="cellIs" dxfId="43188" priority="2426" stopIfTrue="1" operator="greaterThan">
      <formula>0</formula>
    </cfRule>
  </conditionalFormatting>
  <conditionalFormatting sqref="P35:Q35">
    <cfRule type="cellIs" dxfId="43187" priority="2422" stopIfTrue="1" operator="lessThan">
      <formula>0</formula>
    </cfRule>
    <cfRule type="cellIs" dxfId="43186" priority="2423" stopIfTrue="1" operator="greaterThan">
      <formula>0</formula>
    </cfRule>
  </conditionalFormatting>
  <conditionalFormatting sqref="P35:Q35">
    <cfRule type="cellIs" dxfId="43185" priority="2419" stopIfTrue="1" operator="lessThan">
      <formula>0</formula>
    </cfRule>
    <cfRule type="cellIs" dxfId="43184" priority="2420" stopIfTrue="1" operator="greaterThan">
      <formula>0</formula>
    </cfRule>
  </conditionalFormatting>
  <conditionalFormatting sqref="P35:Q35">
    <cfRule type="cellIs" dxfId="43183" priority="2416" stopIfTrue="1" operator="lessThan">
      <formula>0</formula>
    </cfRule>
    <cfRule type="cellIs" dxfId="43182" priority="2417" stopIfTrue="1" operator="greaterThan">
      <formula>0</formula>
    </cfRule>
  </conditionalFormatting>
  <conditionalFormatting sqref="P35:Q35">
    <cfRule type="cellIs" dxfId="43181" priority="2413" stopIfTrue="1" operator="lessThan">
      <formula>0</formula>
    </cfRule>
    <cfRule type="cellIs" dxfId="43180" priority="2414" stopIfTrue="1" operator="greaterThan">
      <formula>0</formula>
    </cfRule>
  </conditionalFormatting>
  <conditionalFormatting sqref="P35:Q35">
    <cfRule type="cellIs" dxfId="43179" priority="2410" stopIfTrue="1" operator="lessThan">
      <formula>0</formula>
    </cfRule>
    <cfRule type="cellIs" dxfId="43178" priority="2411" stopIfTrue="1" operator="greaterThan">
      <formula>0</formula>
    </cfRule>
  </conditionalFormatting>
  <conditionalFormatting sqref="P35:Q35">
    <cfRule type="cellIs" dxfId="43177" priority="2407" stopIfTrue="1" operator="lessThan">
      <formula>0</formula>
    </cfRule>
    <cfRule type="cellIs" dxfId="43176" priority="2408" stopIfTrue="1" operator="greaterThan">
      <formula>0</formula>
    </cfRule>
  </conditionalFormatting>
  <conditionalFormatting sqref="P35:Q35">
    <cfRule type="cellIs" dxfId="43175" priority="2404" stopIfTrue="1" operator="lessThan">
      <formula>0</formula>
    </cfRule>
    <cfRule type="cellIs" dxfId="43174" priority="2405" stopIfTrue="1" operator="greaterThan">
      <formula>0</formula>
    </cfRule>
  </conditionalFormatting>
  <conditionalFormatting sqref="P35:Q35">
    <cfRule type="cellIs" dxfId="43173" priority="2401" stopIfTrue="1" operator="lessThan">
      <formula>0</formula>
    </cfRule>
    <cfRule type="cellIs" dxfId="43172" priority="2402" stopIfTrue="1" operator="greaterThan">
      <formula>0</formula>
    </cfRule>
  </conditionalFormatting>
  <conditionalFormatting sqref="P35:Q35">
    <cfRule type="cellIs" dxfId="43171" priority="2398" stopIfTrue="1" operator="lessThan">
      <formula>0</formula>
    </cfRule>
    <cfRule type="cellIs" dxfId="43170" priority="2399" stopIfTrue="1" operator="greaterThan">
      <formula>0</formula>
    </cfRule>
  </conditionalFormatting>
  <conditionalFormatting sqref="P35:Q35">
    <cfRule type="cellIs" dxfId="43169" priority="2395" stopIfTrue="1" operator="lessThan">
      <formula>0</formula>
    </cfRule>
    <cfRule type="cellIs" dxfId="43168" priority="2396" stopIfTrue="1" operator="greaterThan">
      <formula>0</formula>
    </cfRule>
  </conditionalFormatting>
  <conditionalFormatting sqref="P35:Q35">
    <cfRule type="cellIs" dxfId="43167" priority="2392" stopIfTrue="1" operator="lessThan">
      <formula>0</formula>
    </cfRule>
    <cfRule type="cellIs" dxfId="43166" priority="2393" stopIfTrue="1" operator="greaterThan">
      <formula>0</formula>
    </cfRule>
  </conditionalFormatting>
  <conditionalFormatting sqref="P35:Q35">
    <cfRule type="cellIs" dxfId="43165" priority="2389" stopIfTrue="1" operator="lessThan">
      <formula>0</formula>
    </cfRule>
    <cfRule type="cellIs" dxfId="43164" priority="2390" stopIfTrue="1" operator="greaterThan">
      <formula>0</formula>
    </cfRule>
  </conditionalFormatting>
  <conditionalFormatting sqref="P35:Q35">
    <cfRule type="cellIs" dxfId="43163" priority="2386" stopIfTrue="1" operator="lessThan">
      <formula>0</formula>
    </cfRule>
    <cfRule type="cellIs" dxfId="43162" priority="2387" stopIfTrue="1" operator="greaterThan">
      <formula>0</formula>
    </cfRule>
  </conditionalFormatting>
  <conditionalFormatting sqref="P35:Q35">
    <cfRule type="cellIs" dxfId="43161" priority="2383" stopIfTrue="1" operator="lessThan">
      <formula>0</formula>
    </cfRule>
    <cfRule type="cellIs" dxfId="43160" priority="2384" stopIfTrue="1" operator="greaterThan">
      <formula>0</formula>
    </cfRule>
  </conditionalFormatting>
  <conditionalFormatting sqref="P35:Q35">
    <cfRule type="cellIs" dxfId="43159" priority="2380" stopIfTrue="1" operator="lessThan">
      <formula>0</formula>
    </cfRule>
    <cfRule type="cellIs" dxfId="43158" priority="2381" stopIfTrue="1" operator="greaterThan">
      <formula>0</formula>
    </cfRule>
  </conditionalFormatting>
  <conditionalFormatting sqref="P37:Q37">
    <cfRule type="cellIs" dxfId="43157" priority="2377" stopIfTrue="1" operator="lessThan">
      <formula>0</formula>
    </cfRule>
    <cfRule type="cellIs" dxfId="43156" priority="2378" stopIfTrue="1" operator="greaterThan">
      <formula>0</formula>
    </cfRule>
  </conditionalFormatting>
  <conditionalFormatting sqref="P37:Q37">
    <cfRule type="cellIs" dxfId="43155" priority="2374" stopIfTrue="1" operator="lessThan">
      <formula>0</formula>
    </cfRule>
    <cfRule type="cellIs" dxfId="43154" priority="2375" stopIfTrue="1" operator="greaterThan">
      <formula>0</formula>
    </cfRule>
  </conditionalFormatting>
  <conditionalFormatting sqref="P37:Q37">
    <cfRule type="cellIs" dxfId="43153" priority="2371" stopIfTrue="1" operator="lessThan">
      <formula>0</formula>
    </cfRule>
    <cfRule type="cellIs" dxfId="43152" priority="2372" stopIfTrue="1" operator="greaterThan">
      <formula>0</formula>
    </cfRule>
  </conditionalFormatting>
  <conditionalFormatting sqref="P37:Q37">
    <cfRule type="cellIs" dxfId="43151" priority="2368" stopIfTrue="1" operator="lessThan">
      <formula>0</formula>
    </cfRule>
    <cfRule type="cellIs" dxfId="43150" priority="2369" stopIfTrue="1" operator="greaterThan">
      <formula>0</formula>
    </cfRule>
  </conditionalFormatting>
  <conditionalFormatting sqref="P37:Q37">
    <cfRule type="cellIs" dxfId="43149" priority="2365" stopIfTrue="1" operator="lessThan">
      <formula>0</formula>
    </cfRule>
    <cfRule type="cellIs" dxfId="43148" priority="2366" stopIfTrue="1" operator="greaterThan">
      <formula>0</formula>
    </cfRule>
  </conditionalFormatting>
  <conditionalFormatting sqref="P37:Q37">
    <cfRule type="cellIs" dxfId="43147" priority="2362" stopIfTrue="1" operator="lessThan">
      <formula>0</formula>
    </cfRule>
    <cfRule type="cellIs" dxfId="43146" priority="2363" stopIfTrue="1" operator="greaterThan">
      <formula>0</formula>
    </cfRule>
  </conditionalFormatting>
  <conditionalFormatting sqref="P37:Q37">
    <cfRule type="cellIs" dxfId="43145" priority="2359" stopIfTrue="1" operator="lessThan">
      <formula>0</formula>
    </cfRule>
    <cfRule type="cellIs" dxfId="43144" priority="2360" stopIfTrue="1" operator="greaterThan">
      <formula>0</formula>
    </cfRule>
  </conditionalFormatting>
  <conditionalFormatting sqref="P37:Q37">
    <cfRule type="cellIs" dxfId="43143" priority="2356" stopIfTrue="1" operator="lessThan">
      <formula>0</formula>
    </cfRule>
    <cfRule type="cellIs" dxfId="43142" priority="2357" stopIfTrue="1" operator="greaterThan">
      <formula>0</formula>
    </cfRule>
  </conditionalFormatting>
  <conditionalFormatting sqref="P37:Q37">
    <cfRule type="cellIs" dxfId="43141" priority="2353" stopIfTrue="1" operator="lessThan">
      <formula>0</formula>
    </cfRule>
    <cfRule type="cellIs" dxfId="43140" priority="2354" stopIfTrue="1" operator="greaterThan">
      <formula>0</formula>
    </cfRule>
  </conditionalFormatting>
  <conditionalFormatting sqref="P37:Q37">
    <cfRule type="cellIs" dxfId="43139" priority="2350" stopIfTrue="1" operator="lessThan">
      <formula>0</formula>
    </cfRule>
    <cfRule type="cellIs" dxfId="43138" priority="2351" stopIfTrue="1" operator="greaterThan">
      <formula>0</formula>
    </cfRule>
  </conditionalFormatting>
  <conditionalFormatting sqref="P37:Q37">
    <cfRule type="cellIs" dxfId="43137" priority="2347" stopIfTrue="1" operator="lessThan">
      <formula>0</formula>
    </cfRule>
    <cfRule type="cellIs" dxfId="43136" priority="2348" stopIfTrue="1" operator="greaterThan">
      <formula>0</formula>
    </cfRule>
  </conditionalFormatting>
  <conditionalFormatting sqref="P37:Q37">
    <cfRule type="cellIs" dxfId="43135" priority="2344" stopIfTrue="1" operator="lessThan">
      <formula>0</formula>
    </cfRule>
    <cfRule type="cellIs" dxfId="43134" priority="2345" stopIfTrue="1" operator="greaterThan">
      <formula>0</formula>
    </cfRule>
  </conditionalFormatting>
  <conditionalFormatting sqref="P37:Q37">
    <cfRule type="cellIs" dxfId="43133" priority="2341" stopIfTrue="1" operator="lessThan">
      <formula>0</formula>
    </cfRule>
    <cfRule type="cellIs" dxfId="43132" priority="2342" stopIfTrue="1" operator="greaterThan">
      <formula>0</formula>
    </cfRule>
  </conditionalFormatting>
  <conditionalFormatting sqref="P37:Q37">
    <cfRule type="cellIs" dxfId="43131" priority="2338" stopIfTrue="1" operator="lessThan">
      <formula>0</formula>
    </cfRule>
    <cfRule type="cellIs" dxfId="43130" priority="2339" stopIfTrue="1" operator="greaterThan">
      <formula>0</formula>
    </cfRule>
  </conditionalFormatting>
  <conditionalFormatting sqref="P37:Q37">
    <cfRule type="cellIs" dxfId="43129" priority="2335" stopIfTrue="1" operator="lessThan">
      <formula>0</formula>
    </cfRule>
    <cfRule type="cellIs" dxfId="43128" priority="2336" stopIfTrue="1" operator="greaterThan">
      <formula>0</formula>
    </cfRule>
  </conditionalFormatting>
  <conditionalFormatting sqref="P37:Q37">
    <cfRule type="cellIs" dxfId="43127" priority="2332" stopIfTrue="1" operator="lessThan">
      <formula>0</formula>
    </cfRule>
    <cfRule type="cellIs" dxfId="43126" priority="2333" stopIfTrue="1" operator="greaterThan">
      <formula>0</formula>
    </cfRule>
  </conditionalFormatting>
  <conditionalFormatting sqref="P37:Q37">
    <cfRule type="cellIs" dxfId="43125" priority="2329" stopIfTrue="1" operator="lessThan">
      <formula>0</formula>
    </cfRule>
    <cfRule type="cellIs" dxfId="43124" priority="2330" stopIfTrue="1" operator="greaterThan">
      <formula>0</formula>
    </cfRule>
  </conditionalFormatting>
  <conditionalFormatting sqref="P37:Q37">
    <cfRule type="cellIs" dxfId="43123" priority="2326" stopIfTrue="1" operator="lessThan">
      <formula>0</formula>
    </cfRule>
    <cfRule type="cellIs" dxfId="43122" priority="2327" stopIfTrue="1" operator="greaterThan">
      <formula>0</formula>
    </cfRule>
  </conditionalFormatting>
  <conditionalFormatting sqref="P37:Q37">
    <cfRule type="cellIs" dxfId="43121" priority="2323" stopIfTrue="1" operator="lessThan">
      <formula>0</formula>
    </cfRule>
    <cfRule type="cellIs" dxfId="43120" priority="2324" stopIfTrue="1" operator="greaterThan">
      <formula>0</formula>
    </cfRule>
  </conditionalFormatting>
  <conditionalFormatting sqref="P37:Q37">
    <cfRule type="cellIs" dxfId="43119" priority="2320" stopIfTrue="1" operator="lessThan">
      <formula>0</formula>
    </cfRule>
    <cfRule type="cellIs" dxfId="43118" priority="2321" stopIfTrue="1" operator="greaterThan">
      <formula>0</formula>
    </cfRule>
  </conditionalFormatting>
  <conditionalFormatting sqref="P39:Q39">
    <cfRule type="cellIs" dxfId="43117" priority="2317" stopIfTrue="1" operator="lessThan">
      <formula>0</formula>
    </cfRule>
    <cfRule type="cellIs" dxfId="43116" priority="2318" stopIfTrue="1" operator="greaterThan">
      <formula>0</formula>
    </cfRule>
  </conditionalFormatting>
  <conditionalFormatting sqref="P39:Q39">
    <cfRule type="cellIs" dxfId="43115" priority="2314" stopIfTrue="1" operator="lessThan">
      <formula>0</formula>
    </cfRule>
    <cfRule type="cellIs" dxfId="43114" priority="2315" stopIfTrue="1" operator="greaterThan">
      <formula>0</formula>
    </cfRule>
  </conditionalFormatting>
  <conditionalFormatting sqref="P39:Q39">
    <cfRule type="cellIs" dxfId="43113" priority="2311" stopIfTrue="1" operator="lessThan">
      <formula>0</formula>
    </cfRule>
    <cfRule type="cellIs" dxfId="43112" priority="2312" stopIfTrue="1" operator="greaterThan">
      <formula>0</formula>
    </cfRule>
  </conditionalFormatting>
  <conditionalFormatting sqref="P39:Q39">
    <cfRule type="cellIs" dxfId="43111" priority="2308" stopIfTrue="1" operator="lessThan">
      <formula>0</formula>
    </cfRule>
    <cfRule type="cellIs" dxfId="43110" priority="2309" stopIfTrue="1" operator="greaterThan">
      <formula>0</formula>
    </cfRule>
  </conditionalFormatting>
  <conditionalFormatting sqref="P39:Q39">
    <cfRule type="cellIs" dxfId="43109" priority="2305" stopIfTrue="1" operator="lessThan">
      <formula>0</formula>
    </cfRule>
    <cfRule type="cellIs" dxfId="43108" priority="2306" stopIfTrue="1" operator="greaterThan">
      <formula>0</formula>
    </cfRule>
  </conditionalFormatting>
  <conditionalFormatting sqref="P39:Q39">
    <cfRule type="cellIs" dxfId="43107" priority="2302" stopIfTrue="1" operator="lessThan">
      <formula>0</formula>
    </cfRule>
    <cfRule type="cellIs" dxfId="43106" priority="2303" stopIfTrue="1" operator="greaterThan">
      <formula>0</formula>
    </cfRule>
  </conditionalFormatting>
  <conditionalFormatting sqref="P39:Q39">
    <cfRule type="cellIs" dxfId="43105" priority="2299" stopIfTrue="1" operator="lessThan">
      <formula>0</formula>
    </cfRule>
    <cfRule type="cellIs" dxfId="43104" priority="2300" stopIfTrue="1" operator="greaterThan">
      <formula>0</formula>
    </cfRule>
  </conditionalFormatting>
  <conditionalFormatting sqref="P39:Q39">
    <cfRule type="cellIs" dxfId="43103" priority="2296" stopIfTrue="1" operator="lessThan">
      <formula>0</formula>
    </cfRule>
    <cfRule type="cellIs" dxfId="43102" priority="2297" stopIfTrue="1" operator="greaterThan">
      <formula>0</formula>
    </cfRule>
  </conditionalFormatting>
  <conditionalFormatting sqref="P39:Q39">
    <cfRule type="cellIs" dxfId="43101" priority="2293" stopIfTrue="1" operator="lessThan">
      <formula>0</formula>
    </cfRule>
    <cfRule type="cellIs" dxfId="43100" priority="2294" stopIfTrue="1" operator="greaterThan">
      <formula>0</formula>
    </cfRule>
  </conditionalFormatting>
  <conditionalFormatting sqref="P39:Q39">
    <cfRule type="cellIs" dxfId="43099" priority="2290" stopIfTrue="1" operator="lessThan">
      <formula>0</formula>
    </cfRule>
    <cfRule type="cellIs" dxfId="43098" priority="2291" stopIfTrue="1" operator="greaterThan">
      <formula>0</formula>
    </cfRule>
  </conditionalFormatting>
  <conditionalFormatting sqref="P39:Q39">
    <cfRule type="cellIs" dxfId="43097" priority="2287" stopIfTrue="1" operator="lessThan">
      <formula>0</formula>
    </cfRule>
    <cfRule type="cellIs" dxfId="43096" priority="2288" stopIfTrue="1" operator="greaterThan">
      <formula>0</formula>
    </cfRule>
  </conditionalFormatting>
  <conditionalFormatting sqref="P39:Q39">
    <cfRule type="cellIs" dxfId="43095" priority="2284" stopIfTrue="1" operator="lessThan">
      <formula>0</formula>
    </cfRule>
    <cfRule type="cellIs" dxfId="43094" priority="2285" stopIfTrue="1" operator="greaterThan">
      <formula>0</formula>
    </cfRule>
  </conditionalFormatting>
  <conditionalFormatting sqref="P39:Q39">
    <cfRule type="cellIs" dxfId="43093" priority="2281" stopIfTrue="1" operator="lessThan">
      <formula>0</formula>
    </cfRule>
    <cfRule type="cellIs" dxfId="43092" priority="2282" stopIfTrue="1" operator="greaterThan">
      <formula>0</formula>
    </cfRule>
  </conditionalFormatting>
  <conditionalFormatting sqref="P39:Q39">
    <cfRule type="cellIs" dxfId="43091" priority="2278" stopIfTrue="1" operator="lessThan">
      <formula>0</formula>
    </cfRule>
    <cfRule type="cellIs" dxfId="43090" priority="2279" stopIfTrue="1" operator="greaterThan">
      <formula>0</formula>
    </cfRule>
  </conditionalFormatting>
  <conditionalFormatting sqref="P39:Q39">
    <cfRule type="cellIs" dxfId="43089" priority="2275" stopIfTrue="1" operator="lessThan">
      <formula>0</formula>
    </cfRule>
    <cfRule type="cellIs" dxfId="43088" priority="2276" stopIfTrue="1" operator="greaterThan">
      <formula>0</formula>
    </cfRule>
  </conditionalFormatting>
  <conditionalFormatting sqref="P39:Q39">
    <cfRule type="cellIs" dxfId="43087" priority="2272" stopIfTrue="1" operator="lessThan">
      <formula>0</formula>
    </cfRule>
    <cfRule type="cellIs" dxfId="43086" priority="2273" stopIfTrue="1" operator="greaterThan">
      <formula>0</formula>
    </cfRule>
  </conditionalFormatting>
  <conditionalFormatting sqref="P39:Q39">
    <cfRule type="cellIs" dxfId="43085" priority="2269" stopIfTrue="1" operator="lessThan">
      <formula>0</formula>
    </cfRule>
    <cfRule type="cellIs" dxfId="43084" priority="2270" stopIfTrue="1" operator="greaterThan">
      <formula>0</formula>
    </cfRule>
  </conditionalFormatting>
  <conditionalFormatting sqref="P39:Q39">
    <cfRule type="cellIs" dxfId="43083" priority="2266" stopIfTrue="1" operator="lessThan">
      <formula>0</formula>
    </cfRule>
    <cfRule type="cellIs" dxfId="43082" priority="2267" stopIfTrue="1" operator="greaterThan">
      <formula>0</formula>
    </cfRule>
  </conditionalFormatting>
  <conditionalFormatting sqref="P39:Q39">
    <cfRule type="cellIs" dxfId="43081" priority="2263" stopIfTrue="1" operator="lessThan">
      <formula>0</formula>
    </cfRule>
    <cfRule type="cellIs" dxfId="43080" priority="2264" stopIfTrue="1" operator="greaterThan">
      <formula>0</formula>
    </cfRule>
  </conditionalFormatting>
  <conditionalFormatting sqref="P39:Q39">
    <cfRule type="cellIs" dxfId="43079" priority="2260" stopIfTrue="1" operator="lessThan">
      <formula>0</formula>
    </cfRule>
    <cfRule type="cellIs" dxfId="43078" priority="2261" stopIfTrue="1" operator="greaterThan">
      <formula>0</formula>
    </cfRule>
  </conditionalFormatting>
  <conditionalFormatting sqref="P41:Q41">
    <cfRule type="cellIs" dxfId="43077" priority="2257" stopIfTrue="1" operator="lessThan">
      <formula>0</formula>
    </cfRule>
    <cfRule type="cellIs" dxfId="43076" priority="2258" stopIfTrue="1" operator="greaterThan">
      <formula>0</formula>
    </cfRule>
  </conditionalFormatting>
  <conditionalFormatting sqref="P41:Q41">
    <cfRule type="cellIs" dxfId="43075" priority="2254" stopIfTrue="1" operator="lessThan">
      <formula>0</formula>
    </cfRule>
    <cfRule type="cellIs" dxfId="43074" priority="2255" stopIfTrue="1" operator="greaterThan">
      <formula>0</formula>
    </cfRule>
  </conditionalFormatting>
  <conditionalFormatting sqref="P41:Q41">
    <cfRule type="cellIs" dxfId="43073" priority="2251" stopIfTrue="1" operator="lessThan">
      <formula>0</formula>
    </cfRule>
    <cfRule type="cellIs" dxfId="43072" priority="2252" stopIfTrue="1" operator="greaterThan">
      <formula>0</formula>
    </cfRule>
  </conditionalFormatting>
  <conditionalFormatting sqref="P41:Q41">
    <cfRule type="cellIs" dxfId="43071" priority="2248" stopIfTrue="1" operator="lessThan">
      <formula>0</formula>
    </cfRule>
    <cfRule type="cellIs" dxfId="43070" priority="2249" stopIfTrue="1" operator="greaterThan">
      <formula>0</formula>
    </cfRule>
  </conditionalFormatting>
  <conditionalFormatting sqref="P41:Q41">
    <cfRule type="cellIs" dxfId="43069" priority="2245" stopIfTrue="1" operator="lessThan">
      <formula>0</formula>
    </cfRule>
    <cfRule type="cellIs" dxfId="43068" priority="2246" stopIfTrue="1" operator="greaterThan">
      <formula>0</formula>
    </cfRule>
  </conditionalFormatting>
  <conditionalFormatting sqref="P41:Q41">
    <cfRule type="cellIs" dxfId="43067" priority="2242" stopIfTrue="1" operator="lessThan">
      <formula>0</formula>
    </cfRule>
    <cfRule type="cellIs" dxfId="43066" priority="2243" stopIfTrue="1" operator="greaterThan">
      <formula>0</formula>
    </cfRule>
  </conditionalFormatting>
  <conditionalFormatting sqref="P41:Q41">
    <cfRule type="cellIs" dxfId="43065" priority="2239" stopIfTrue="1" operator="lessThan">
      <formula>0</formula>
    </cfRule>
    <cfRule type="cellIs" dxfId="43064" priority="2240" stopIfTrue="1" operator="greaterThan">
      <formula>0</formula>
    </cfRule>
  </conditionalFormatting>
  <conditionalFormatting sqref="P41:Q41">
    <cfRule type="cellIs" dxfId="43063" priority="2236" stopIfTrue="1" operator="lessThan">
      <formula>0</formula>
    </cfRule>
    <cfRule type="cellIs" dxfId="43062" priority="2237" stopIfTrue="1" operator="greaterThan">
      <formula>0</formula>
    </cfRule>
  </conditionalFormatting>
  <conditionalFormatting sqref="P41:Q41">
    <cfRule type="cellIs" dxfId="43061" priority="2233" stopIfTrue="1" operator="lessThan">
      <formula>0</formula>
    </cfRule>
    <cfRule type="cellIs" dxfId="43060" priority="2234" stopIfTrue="1" operator="greaterThan">
      <formula>0</formula>
    </cfRule>
  </conditionalFormatting>
  <conditionalFormatting sqref="P41:Q41">
    <cfRule type="cellIs" dxfId="43059" priority="2230" stopIfTrue="1" operator="lessThan">
      <formula>0</formula>
    </cfRule>
    <cfRule type="cellIs" dxfId="43058" priority="2231" stopIfTrue="1" operator="greaterThan">
      <formula>0</formula>
    </cfRule>
  </conditionalFormatting>
  <conditionalFormatting sqref="P41:Q41">
    <cfRule type="cellIs" dxfId="43057" priority="2227" stopIfTrue="1" operator="lessThan">
      <formula>0</formula>
    </cfRule>
    <cfRule type="cellIs" dxfId="43056" priority="2228" stopIfTrue="1" operator="greaterThan">
      <formula>0</formula>
    </cfRule>
  </conditionalFormatting>
  <conditionalFormatting sqref="P41:Q41">
    <cfRule type="cellIs" dxfId="43055" priority="2224" stopIfTrue="1" operator="lessThan">
      <formula>0</formula>
    </cfRule>
    <cfRule type="cellIs" dxfId="43054" priority="2225" stopIfTrue="1" operator="greaterThan">
      <formula>0</formula>
    </cfRule>
  </conditionalFormatting>
  <conditionalFormatting sqref="P41:Q41">
    <cfRule type="cellIs" dxfId="43053" priority="2221" stopIfTrue="1" operator="lessThan">
      <formula>0</formula>
    </cfRule>
    <cfRule type="cellIs" dxfId="43052" priority="2222" stopIfTrue="1" operator="greaterThan">
      <formula>0</formula>
    </cfRule>
  </conditionalFormatting>
  <conditionalFormatting sqref="P41:Q41">
    <cfRule type="cellIs" dxfId="43051" priority="2218" stopIfTrue="1" operator="lessThan">
      <formula>0</formula>
    </cfRule>
    <cfRule type="cellIs" dxfId="43050" priority="2219" stopIfTrue="1" operator="greaterThan">
      <formula>0</formula>
    </cfRule>
  </conditionalFormatting>
  <conditionalFormatting sqref="P41:Q41">
    <cfRule type="cellIs" dxfId="43049" priority="2215" stopIfTrue="1" operator="lessThan">
      <formula>0</formula>
    </cfRule>
    <cfRule type="cellIs" dxfId="43048" priority="2216" stopIfTrue="1" operator="greaterThan">
      <formula>0</formula>
    </cfRule>
  </conditionalFormatting>
  <conditionalFormatting sqref="P41:Q41">
    <cfRule type="cellIs" dxfId="43047" priority="2212" stopIfTrue="1" operator="lessThan">
      <formula>0</formula>
    </cfRule>
    <cfRule type="cellIs" dxfId="43046" priority="2213" stopIfTrue="1" operator="greaterThan">
      <formula>0</formula>
    </cfRule>
  </conditionalFormatting>
  <conditionalFormatting sqref="P41:Q41">
    <cfRule type="cellIs" dxfId="43045" priority="2209" stopIfTrue="1" operator="lessThan">
      <formula>0</formula>
    </cfRule>
    <cfRule type="cellIs" dxfId="43044" priority="2210" stopIfTrue="1" operator="greaterThan">
      <formula>0</formula>
    </cfRule>
  </conditionalFormatting>
  <conditionalFormatting sqref="P41:Q41">
    <cfRule type="cellIs" dxfId="43043" priority="2206" stopIfTrue="1" operator="lessThan">
      <formula>0</formula>
    </cfRule>
    <cfRule type="cellIs" dxfId="43042" priority="2207" stopIfTrue="1" operator="greaterThan">
      <formula>0</formula>
    </cfRule>
  </conditionalFormatting>
  <conditionalFormatting sqref="P41:Q41">
    <cfRule type="cellIs" dxfId="43041" priority="2203" stopIfTrue="1" operator="lessThan">
      <formula>0</formula>
    </cfRule>
    <cfRule type="cellIs" dxfId="43040" priority="2204" stopIfTrue="1" operator="greaterThan">
      <formula>0</formula>
    </cfRule>
  </conditionalFormatting>
  <conditionalFormatting sqref="P41:Q41">
    <cfRule type="cellIs" dxfId="43039" priority="2200" stopIfTrue="1" operator="lessThan">
      <formula>0</formula>
    </cfRule>
    <cfRule type="cellIs" dxfId="43038" priority="2201" stopIfTrue="1" operator="greaterThan">
      <formula>0</formula>
    </cfRule>
  </conditionalFormatting>
  <conditionalFormatting sqref="P43:Q43">
    <cfRule type="cellIs" dxfId="43037" priority="2197" stopIfTrue="1" operator="lessThan">
      <formula>0</formula>
    </cfRule>
    <cfRule type="cellIs" dxfId="43036" priority="2198" stopIfTrue="1" operator="greaterThan">
      <formula>0</formula>
    </cfRule>
  </conditionalFormatting>
  <conditionalFormatting sqref="P43:Q43">
    <cfRule type="cellIs" dxfId="43035" priority="2194" stopIfTrue="1" operator="lessThan">
      <formula>0</formula>
    </cfRule>
    <cfRule type="cellIs" dxfId="43034" priority="2195" stopIfTrue="1" operator="greaterThan">
      <formula>0</formula>
    </cfRule>
  </conditionalFormatting>
  <conditionalFormatting sqref="P43:Q43">
    <cfRule type="cellIs" dxfId="43033" priority="2191" stopIfTrue="1" operator="lessThan">
      <formula>0</formula>
    </cfRule>
    <cfRule type="cellIs" dxfId="43032" priority="2192" stopIfTrue="1" operator="greaterThan">
      <formula>0</formula>
    </cfRule>
  </conditionalFormatting>
  <conditionalFormatting sqref="P43:Q43">
    <cfRule type="cellIs" dxfId="43031" priority="2188" stopIfTrue="1" operator="lessThan">
      <formula>0</formula>
    </cfRule>
    <cfRule type="cellIs" dxfId="43030" priority="2189" stopIfTrue="1" operator="greaterThan">
      <formula>0</formula>
    </cfRule>
  </conditionalFormatting>
  <conditionalFormatting sqref="P43:Q43">
    <cfRule type="cellIs" dxfId="43029" priority="2185" stopIfTrue="1" operator="lessThan">
      <formula>0</formula>
    </cfRule>
    <cfRule type="cellIs" dxfId="43028" priority="2186" stopIfTrue="1" operator="greaterThan">
      <formula>0</formula>
    </cfRule>
  </conditionalFormatting>
  <conditionalFormatting sqref="P43:Q43">
    <cfRule type="cellIs" dxfId="43027" priority="2182" stopIfTrue="1" operator="lessThan">
      <formula>0</formula>
    </cfRule>
    <cfRule type="cellIs" dxfId="43026" priority="2183" stopIfTrue="1" operator="greaterThan">
      <formula>0</formula>
    </cfRule>
  </conditionalFormatting>
  <conditionalFormatting sqref="P43:Q43">
    <cfRule type="cellIs" dxfId="43025" priority="2179" stopIfTrue="1" operator="lessThan">
      <formula>0</formula>
    </cfRule>
    <cfRule type="cellIs" dxfId="43024" priority="2180" stopIfTrue="1" operator="greaterThan">
      <formula>0</formula>
    </cfRule>
  </conditionalFormatting>
  <conditionalFormatting sqref="P43:Q43">
    <cfRule type="cellIs" dxfId="43023" priority="2176" stopIfTrue="1" operator="lessThan">
      <formula>0</formula>
    </cfRule>
    <cfRule type="cellIs" dxfId="43022" priority="2177" stopIfTrue="1" operator="greaterThan">
      <formula>0</formula>
    </cfRule>
  </conditionalFormatting>
  <conditionalFormatting sqref="P43:Q43">
    <cfRule type="cellIs" dxfId="43021" priority="2173" stopIfTrue="1" operator="lessThan">
      <formula>0</formula>
    </cfRule>
    <cfRule type="cellIs" dxfId="43020" priority="2174" stopIfTrue="1" operator="greaterThan">
      <formula>0</formula>
    </cfRule>
  </conditionalFormatting>
  <conditionalFormatting sqref="P43:Q43">
    <cfRule type="cellIs" dxfId="43019" priority="2170" stopIfTrue="1" operator="lessThan">
      <formula>0</formula>
    </cfRule>
    <cfRule type="cellIs" dxfId="43018" priority="2171" stopIfTrue="1" operator="greaterThan">
      <formula>0</formula>
    </cfRule>
  </conditionalFormatting>
  <conditionalFormatting sqref="P43:Q43">
    <cfRule type="cellIs" dxfId="43017" priority="2167" stopIfTrue="1" operator="lessThan">
      <formula>0</formula>
    </cfRule>
    <cfRule type="cellIs" dxfId="43016" priority="2168" stopIfTrue="1" operator="greaterThan">
      <formula>0</formula>
    </cfRule>
  </conditionalFormatting>
  <conditionalFormatting sqref="P43:Q43">
    <cfRule type="cellIs" dxfId="43015" priority="2164" stopIfTrue="1" operator="lessThan">
      <formula>0</formula>
    </cfRule>
    <cfRule type="cellIs" dxfId="43014" priority="2165" stopIfTrue="1" operator="greaterThan">
      <formula>0</formula>
    </cfRule>
  </conditionalFormatting>
  <conditionalFormatting sqref="P43:Q43">
    <cfRule type="cellIs" dxfId="43013" priority="2161" stopIfTrue="1" operator="lessThan">
      <formula>0</formula>
    </cfRule>
    <cfRule type="cellIs" dxfId="43012" priority="2162" stopIfTrue="1" operator="greaterThan">
      <formula>0</formula>
    </cfRule>
  </conditionalFormatting>
  <conditionalFormatting sqref="P43:Q43">
    <cfRule type="cellIs" dxfId="43011" priority="2158" stopIfTrue="1" operator="lessThan">
      <formula>0</formula>
    </cfRule>
    <cfRule type="cellIs" dxfId="43010" priority="2159" stopIfTrue="1" operator="greaterThan">
      <formula>0</formula>
    </cfRule>
  </conditionalFormatting>
  <conditionalFormatting sqref="P43:Q43">
    <cfRule type="cellIs" dxfId="43009" priority="2155" stopIfTrue="1" operator="lessThan">
      <formula>0</formula>
    </cfRule>
    <cfRule type="cellIs" dxfId="43008" priority="2156" stopIfTrue="1" operator="greaterThan">
      <formula>0</formula>
    </cfRule>
  </conditionalFormatting>
  <conditionalFormatting sqref="P43:Q43">
    <cfRule type="cellIs" dxfId="43007" priority="2152" stopIfTrue="1" operator="lessThan">
      <formula>0</formula>
    </cfRule>
    <cfRule type="cellIs" dxfId="43006" priority="2153" stopIfTrue="1" operator="greaterThan">
      <formula>0</formula>
    </cfRule>
  </conditionalFormatting>
  <conditionalFormatting sqref="P43:Q43">
    <cfRule type="cellIs" dxfId="43005" priority="2149" stopIfTrue="1" operator="lessThan">
      <formula>0</formula>
    </cfRule>
    <cfRule type="cellIs" dxfId="43004" priority="2150" stopIfTrue="1" operator="greaterThan">
      <formula>0</formula>
    </cfRule>
  </conditionalFormatting>
  <conditionalFormatting sqref="P43:Q43">
    <cfRule type="cellIs" dxfId="43003" priority="2146" stopIfTrue="1" operator="lessThan">
      <formula>0</formula>
    </cfRule>
    <cfRule type="cellIs" dxfId="43002" priority="2147" stopIfTrue="1" operator="greaterThan">
      <formula>0</formula>
    </cfRule>
  </conditionalFormatting>
  <conditionalFormatting sqref="P43:Q43">
    <cfRule type="cellIs" dxfId="43001" priority="2143" stopIfTrue="1" operator="lessThan">
      <formula>0</formula>
    </cfRule>
    <cfRule type="cellIs" dxfId="43000" priority="2144" stopIfTrue="1" operator="greaterThan">
      <formula>0</formula>
    </cfRule>
  </conditionalFormatting>
  <conditionalFormatting sqref="P43:Q43">
    <cfRule type="cellIs" dxfId="42999" priority="2140" stopIfTrue="1" operator="lessThan">
      <formula>0</formula>
    </cfRule>
    <cfRule type="cellIs" dxfId="42998" priority="2141" stopIfTrue="1" operator="greaterThan">
      <formula>0</formula>
    </cfRule>
  </conditionalFormatting>
  <conditionalFormatting sqref="P45:Q45">
    <cfRule type="cellIs" dxfId="42997" priority="2137" stopIfTrue="1" operator="lessThan">
      <formula>0</formula>
    </cfRule>
    <cfRule type="cellIs" dxfId="42996" priority="2138" stopIfTrue="1" operator="greaterThan">
      <formula>0</formula>
    </cfRule>
  </conditionalFormatting>
  <conditionalFormatting sqref="P45:Q45">
    <cfRule type="cellIs" dxfId="42995" priority="2134" stopIfTrue="1" operator="lessThan">
      <formula>0</formula>
    </cfRule>
    <cfRule type="cellIs" dxfId="42994" priority="2135" stopIfTrue="1" operator="greaterThan">
      <formula>0</formula>
    </cfRule>
  </conditionalFormatting>
  <conditionalFormatting sqref="P45:Q45">
    <cfRule type="cellIs" dxfId="42993" priority="2131" stopIfTrue="1" operator="lessThan">
      <formula>0</formula>
    </cfRule>
    <cfRule type="cellIs" dxfId="42992" priority="2132" stopIfTrue="1" operator="greaterThan">
      <formula>0</formula>
    </cfRule>
  </conditionalFormatting>
  <conditionalFormatting sqref="P45:Q45">
    <cfRule type="cellIs" dxfId="42991" priority="2128" stopIfTrue="1" operator="lessThan">
      <formula>0</formula>
    </cfRule>
    <cfRule type="cellIs" dxfId="42990" priority="2129" stopIfTrue="1" operator="greaterThan">
      <formula>0</formula>
    </cfRule>
  </conditionalFormatting>
  <conditionalFormatting sqref="P45:Q45">
    <cfRule type="cellIs" dxfId="42989" priority="2125" stopIfTrue="1" operator="lessThan">
      <formula>0</formula>
    </cfRule>
    <cfRule type="cellIs" dxfId="42988" priority="2126" stopIfTrue="1" operator="greaterThan">
      <formula>0</formula>
    </cfRule>
  </conditionalFormatting>
  <conditionalFormatting sqref="P45:Q45">
    <cfRule type="cellIs" dxfId="42987" priority="2122" stopIfTrue="1" operator="lessThan">
      <formula>0</formula>
    </cfRule>
    <cfRule type="cellIs" dxfId="42986" priority="2123" stopIfTrue="1" operator="greaterThan">
      <formula>0</formula>
    </cfRule>
  </conditionalFormatting>
  <conditionalFormatting sqref="P45:Q45">
    <cfRule type="cellIs" dxfId="42985" priority="2119" stopIfTrue="1" operator="lessThan">
      <formula>0</formula>
    </cfRule>
    <cfRule type="cellIs" dxfId="42984" priority="2120" stopIfTrue="1" operator="greaterThan">
      <formula>0</formula>
    </cfRule>
  </conditionalFormatting>
  <conditionalFormatting sqref="P45:Q45">
    <cfRule type="cellIs" dxfId="42983" priority="2116" stopIfTrue="1" operator="lessThan">
      <formula>0</formula>
    </cfRule>
    <cfRule type="cellIs" dxfId="42982" priority="2117" stopIfTrue="1" operator="greaterThan">
      <formula>0</formula>
    </cfRule>
  </conditionalFormatting>
  <conditionalFormatting sqref="P45:Q45">
    <cfRule type="cellIs" dxfId="42981" priority="2113" stopIfTrue="1" operator="lessThan">
      <formula>0</formula>
    </cfRule>
    <cfRule type="cellIs" dxfId="42980" priority="2114" stopIfTrue="1" operator="greaterThan">
      <formula>0</formula>
    </cfRule>
  </conditionalFormatting>
  <conditionalFormatting sqref="P45:Q45">
    <cfRule type="cellIs" dxfId="42979" priority="2110" stopIfTrue="1" operator="lessThan">
      <formula>0</formula>
    </cfRule>
    <cfRule type="cellIs" dxfId="42978" priority="2111" stopIfTrue="1" operator="greaterThan">
      <formula>0</formula>
    </cfRule>
  </conditionalFormatting>
  <conditionalFormatting sqref="P45:Q45">
    <cfRule type="cellIs" dxfId="42977" priority="2107" stopIfTrue="1" operator="lessThan">
      <formula>0</formula>
    </cfRule>
    <cfRule type="cellIs" dxfId="42976" priority="2108" stopIfTrue="1" operator="greaterThan">
      <formula>0</formula>
    </cfRule>
  </conditionalFormatting>
  <conditionalFormatting sqref="P45:Q45">
    <cfRule type="cellIs" dxfId="42975" priority="2104" stopIfTrue="1" operator="lessThan">
      <formula>0</formula>
    </cfRule>
    <cfRule type="cellIs" dxfId="42974" priority="2105" stopIfTrue="1" operator="greaterThan">
      <formula>0</formula>
    </cfRule>
  </conditionalFormatting>
  <conditionalFormatting sqref="P45:Q45">
    <cfRule type="cellIs" dxfId="42973" priority="2101" stopIfTrue="1" operator="lessThan">
      <formula>0</formula>
    </cfRule>
    <cfRule type="cellIs" dxfId="42972" priority="2102" stopIfTrue="1" operator="greaterThan">
      <formula>0</formula>
    </cfRule>
  </conditionalFormatting>
  <conditionalFormatting sqref="P45:Q45">
    <cfRule type="cellIs" dxfId="42971" priority="2098" stopIfTrue="1" operator="lessThan">
      <formula>0</formula>
    </cfRule>
    <cfRule type="cellIs" dxfId="42970" priority="2099" stopIfTrue="1" operator="greaterThan">
      <formula>0</formula>
    </cfRule>
  </conditionalFormatting>
  <conditionalFormatting sqref="P45:Q45">
    <cfRule type="cellIs" dxfId="42969" priority="2095" stopIfTrue="1" operator="lessThan">
      <formula>0</formula>
    </cfRule>
    <cfRule type="cellIs" dxfId="42968" priority="2096" stopIfTrue="1" operator="greaterThan">
      <formula>0</formula>
    </cfRule>
  </conditionalFormatting>
  <conditionalFormatting sqref="P45:Q45">
    <cfRule type="cellIs" dxfId="42967" priority="2092" stopIfTrue="1" operator="lessThan">
      <formula>0</formula>
    </cfRule>
    <cfRule type="cellIs" dxfId="42966" priority="2093" stopIfTrue="1" operator="greaterThan">
      <formula>0</formula>
    </cfRule>
  </conditionalFormatting>
  <conditionalFormatting sqref="P45:Q45">
    <cfRule type="cellIs" dxfId="42965" priority="2089" stopIfTrue="1" operator="lessThan">
      <formula>0</formula>
    </cfRule>
    <cfRule type="cellIs" dxfId="42964" priority="2090" stopIfTrue="1" operator="greaterThan">
      <formula>0</formula>
    </cfRule>
  </conditionalFormatting>
  <conditionalFormatting sqref="P45:Q45">
    <cfRule type="cellIs" dxfId="42963" priority="2086" stopIfTrue="1" operator="lessThan">
      <formula>0</formula>
    </cfRule>
    <cfRule type="cellIs" dxfId="42962" priority="2087" stopIfTrue="1" operator="greaterThan">
      <formula>0</formula>
    </cfRule>
  </conditionalFormatting>
  <conditionalFormatting sqref="P45:Q45">
    <cfRule type="cellIs" dxfId="42961" priority="2083" stopIfTrue="1" operator="lessThan">
      <formula>0</formula>
    </cfRule>
    <cfRule type="cellIs" dxfId="42960" priority="2084" stopIfTrue="1" operator="greaterThan">
      <formula>0</formula>
    </cfRule>
  </conditionalFormatting>
  <conditionalFormatting sqref="P45:Q45">
    <cfRule type="cellIs" dxfId="42959" priority="2080" stopIfTrue="1" operator="lessThan">
      <formula>0</formula>
    </cfRule>
    <cfRule type="cellIs" dxfId="42958" priority="2081" stopIfTrue="1" operator="greaterThan">
      <formula>0</formula>
    </cfRule>
  </conditionalFormatting>
  <conditionalFormatting sqref="P47:Q47">
    <cfRule type="cellIs" dxfId="42957" priority="2077" stopIfTrue="1" operator="lessThan">
      <formula>0</formula>
    </cfRule>
    <cfRule type="cellIs" dxfId="42956" priority="2078" stopIfTrue="1" operator="greaterThan">
      <formula>0</formula>
    </cfRule>
  </conditionalFormatting>
  <conditionalFormatting sqref="P47:Q47">
    <cfRule type="cellIs" dxfId="42955" priority="2074" stopIfTrue="1" operator="lessThan">
      <formula>0</formula>
    </cfRule>
    <cfRule type="cellIs" dxfId="42954" priority="2075" stopIfTrue="1" operator="greaterThan">
      <formula>0</formula>
    </cfRule>
  </conditionalFormatting>
  <conditionalFormatting sqref="P47:Q47">
    <cfRule type="cellIs" dxfId="42953" priority="2071" stopIfTrue="1" operator="lessThan">
      <formula>0</formula>
    </cfRule>
    <cfRule type="cellIs" dxfId="42952" priority="2072" stopIfTrue="1" operator="greaterThan">
      <formula>0</formula>
    </cfRule>
  </conditionalFormatting>
  <conditionalFormatting sqref="P47:Q47">
    <cfRule type="cellIs" dxfId="42951" priority="2068" stopIfTrue="1" operator="lessThan">
      <formula>0</formula>
    </cfRule>
    <cfRule type="cellIs" dxfId="42950" priority="2069" stopIfTrue="1" operator="greaterThan">
      <formula>0</formula>
    </cfRule>
  </conditionalFormatting>
  <conditionalFormatting sqref="P47:Q47">
    <cfRule type="cellIs" dxfId="42949" priority="2065" stopIfTrue="1" operator="lessThan">
      <formula>0</formula>
    </cfRule>
    <cfRule type="cellIs" dxfId="42948" priority="2066" stopIfTrue="1" operator="greaterThan">
      <formula>0</formula>
    </cfRule>
  </conditionalFormatting>
  <conditionalFormatting sqref="P47:Q47">
    <cfRule type="cellIs" dxfId="42947" priority="2062" stopIfTrue="1" operator="lessThan">
      <formula>0</formula>
    </cfRule>
    <cfRule type="cellIs" dxfId="42946" priority="2063" stopIfTrue="1" operator="greaterThan">
      <formula>0</formula>
    </cfRule>
  </conditionalFormatting>
  <conditionalFormatting sqref="P47:Q47">
    <cfRule type="cellIs" dxfId="42945" priority="2059" stopIfTrue="1" operator="lessThan">
      <formula>0</formula>
    </cfRule>
    <cfRule type="cellIs" dxfId="42944" priority="2060" stopIfTrue="1" operator="greaterThan">
      <formula>0</formula>
    </cfRule>
  </conditionalFormatting>
  <conditionalFormatting sqref="P47:Q47">
    <cfRule type="cellIs" dxfId="42943" priority="2056" stopIfTrue="1" operator="lessThan">
      <formula>0</formula>
    </cfRule>
    <cfRule type="cellIs" dxfId="42942" priority="2057" stopIfTrue="1" operator="greaterThan">
      <formula>0</formula>
    </cfRule>
  </conditionalFormatting>
  <conditionalFormatting sqref="P47:Q47">
    <cfRule type="cellIs" dxfId="42941" priority="2053" stopIfTrue="1" operator="lessThan">
      <formula>0</formula>
    </cfRule>
    <cfRule type="cellIs" dxfId="42940" priority="2054" stopIfTrue="1" operator="greaterThan">
      <formula>0</formula>
    </cfRule>
  </conditionalFormatting>
  <conditionalFormatting sqref="P47:Q47">
    <cfRule type="cellIs" dxfId="42939" priority="2050" stopIfTrue="1" operator="lessThan">
      <formula>0</formula>
    </cfRule>
    <cfRule type="cellIs" dxfId="42938" priority="2051" stopIfTrue="1" operator="greaterThan">
      <formula>0</formula>
    </cfRule>
  </conditionalFormatting>
  <conditionalFormatting sqref="P47:Q47">
    <cfRule type="cellIs" dxfId="42937" priority="2047" stopIfTrue="1" operator="lessThan">
      <formula>0</formula>
    </cfRule>
    <cfRule type="cellIs" dxfId="42936" priority="2048" stopIfTrue="1" operator="greaterThan">
      <formula>0</formula>
    </cfRule>
  </conditionalFormatting>
  <conditionalFormatting sqref="P47:Q47">
    <cfRule type="cellIs" dxfId="42935" priority="2044" stopIfTrue="1" operator="lessThan">
      <formula>0</formula>
    </cfRule>
    <cfRule type="cellIs" dxfId="42934" priority="2045" stopIfTrue="1" operator="greaterThan">
      <formula>0</formula>
    </cfRule>
  </conditionalFormatting>
  <conditionalFormatting sqref="P47:Q47">
    <cfRule type="cellIs" dxfId="42933" priority="2041" stopIfTrue="1" operator="lessThan">
      <formula>0</formula>
    </cfRule>
    <cfRule type="cellIs" dxfId="42932" priority="2042" stopIfTrue="1" operator="greaterThan">
      <formula>0</formula>
    </cfRule>
  </conditionalFormatting>
  <conditionalFormatting sqref="P47:Q47">
    <cfRule type="cellIs" dxfId="42931" priority="2038" stopIfTrue="1" operator="lessThan">
      <formula>0</formula>
    </cfRule>
    <cfRule type="cellIs" dxfId="42930" priority="2039" stopIfTrue="1" operator="greaterThan">
      <formula>0</formula>
    </cfRule>
  </conditionalFormatting>
  <conditionalFormatting sqref="P47:Q47">
    <cfRule type="cellIs" dxfId="42929" priority="2035" stopIfTrue="1" operator="lessThan">
      <formula>0</formula>
    </cfRule>
    <cfRule type="cellIs" dxfId="42928" priority="2036" stopIfTrue="1" operator="greaterThan">
      <formula>0</formula>
    </cfRule>
  </conditionalFormatting>
  <conditionalFormatting sqref="P47:Q47">
    <cfRule type="cellIs" dxfId="42927" priority="2032" stopIfTrue="1" operator="lessThan">
      <formula>0</formula>
    </cfRule>
    <cfRule type="cellIs" dxfId="42926" priority="2033" stopIfTrue="1" operator="greaterThan">
      <formula>0</formula>
    </cfRule>
  </conditionalFormatting>
  <conditionalFormatting sqref="P47:Q47">
    <cfRule type="cellIs" dxfId="42925" priority="2029" stopIfTrue="1" operator="lessThan">
      <formula>0</formula>
    </cfRule>
    <cfRule type="cellIs" dxfId="42924" priority="2030" stopIfTrue="1" operator="greaterThan">
      <formula>0</formula>
    </cfRule>
  </conditionalFormatting>
  <conditionalFormatting sqref="P47:Q47">
    <cfRule type="cellIs" dxfId="42923" priority="2026" stopIfTrue="1" operator="lessThan">
      <formula>0</formula>
    </cfRule>
    <cfRule type="cellIs" dxfId="42922" priority="2027" stopIfTrue="1" operator="greaterThan">
      <formula>0</formula>
    </cfRule>
  </conditionalFormatting>
  <conditionalFormatting sqref="P47:Q47">
    <cfRule type="cellIs" dxfId="42921" priority="2023" stopIfTrue="1" operator="lessThan">
      <formula>0</formula>
    </cfRule>
    <cfRule type="cellIs" dxfId="42920" priority="2024" stopIfTrue="1" operator="greaterThan">
      <formula>0</formula>
    </cfRule>
  </conditionalFormatting>
  <conditionalFormatting sqref="P47:Q47">
    <cfRule type="cellIs" dxfId="42919" priority="2020" stopIfTrue="1" operator="lessThan">
      <formula>0</formula>
    </cfRule>
    <cfRule type="cellIs" dxfId="42918" priority="2021" stopIfTrue="1" operator="greaterThan">
      <formula>0</formula>
    </cfRule>
  </conditionalFormatting>
  <conditionalFormatting sqref="P49:Q49">
    <cfRule type="cellIs" dxfId="42917" priority="2017" stopIfTrue="1" operator="lessThan">
      <formula>0</formula>
    </cfRule>
    <cfRule type="cellIs" dxfId="42916" priority="2018" stopIfTrue="1" operator="greaterThan">
      <formula>0</formula>
    </cfRule>
  </conditionalFormatting>
  <conditionalFormatting sqref="P49:Q49">
    <cfRule type="cellIs" dxfId="42915" priority="2014" stopIfTrue="1" operator="lessThan">
      <formula>0</formula>
    </cfRule>
    <cfRule type="cellIs" dxfId="42914" priority="2015" stopIfTrue="1" operator="greaterThan">
      <formula>0</formula>
    </cfRule>
  </conditionalFormatting>
  <conditionalFormatting sqref="P49:Q49">
    <cfRule type="cellIs" dxfId="42913" priority="2011" stopIfTrue="1" operator="lessThan">
      <formula>0</formula>
    </cfRule>
    <cfRule type="cellIs" dxfId="42912" priority="2012" stopIfTrue="1" operator="greaterThan">
      <formula>0</formula>
    </cfRule>
  </conditionalFormatting>
  <conditionalFormatting sqref="P49:Q49">
    <cfRule type="cellIs" dxfId="42911" priority="2008" stopIfTrue="1" operator="lessThan">
      <formula>0</formula>
    </cfRule>
    <cfRule type="cellIs" dxfId="42910" priority="2009" stopIfTrue="1" operator="greaterThan">
      <formula>0</formula>
    </cfRule>
  </conditionalFormatting>
  <conditionalFormatting sqref="P49:Q49">
    <cfRule type="cellIs" dxfId="42909" priority="2005" stopIfTrue="1" operator="lessThan">
      <formula>0</formula>
    </cfRule>
    <cfRule type="cellIs" dxfId="42908" priority="2006" stopIfTrue="1" operator="greaterThan">
      <formula>0</formula>
    </cfRule>
  </conditionalFormatting>
  <conditionalFormatting sqref="P49:Q49">
    <cfRule type="cellIs" dxfId="42907" priority="2002" stopIfTrue="1" operator="lessThan">
      <formula>0</formula>
    </cfRule>
    <cfRule type="cellIs" dxfId="42906" priority="2003" stopIfTrue="1" operator="greaterThan">
      <formula>0</formula>
    </cfRule>
  </conditionalFormatting>
  <conditionalFormatting sqref="P49:Q49">
    <cfRule type="cellIs" dxfId="42905" priority="1999" stopIfTrue="1" operator="lessThan">
      <formula>0</formula>
    </cfRule>
    <cfRule type="cellIs" dxfId="42904" priority="2000" stopIfTrue="1" operator="greaterThan">
      <formula>0</formula>
    </cfRule>
  </conditionalFormatting>
  <conditionalFormatting sqref="P49:Q49">
    <cfRule type="cellIs" dxfId="42903" priority="1996" stopIfTrue="1" operator="lessThan">
      <formula>0</formula>
    </cfRule>
    <cfRule type="cellIs" dxfId="42902" priority="1997" stopIfTrue="1" operator="greaterThan">
      <formula>0</formula>
    </cfRule>
  </conditionalFormatting>
  <conditionalFormatting sqref="P49:Q49">
    <cfRule type="cellIs" dxfId="42901" priority="1993" stopIfTrue="1" operator="lessThan">
      <formula>0</formula>
    </cfRule>
    <cfRule type="cellIs" dxfId="42900" priority="1994" stopIfTrue="1" operator="greaterThan">
      <formula>0</formula>
    </cfRule>
  </conditionalFormatting>
  <conditionalFormatting sqref="P49:Q49">
    <cfRule type="cellIs" dxfId="42899" priority="1990" stopIfTrue="1" operator="lessThan">
      <formula>0</formula>
    </cfRule>
    <cfRule type="cellIs" dxfId="42898" priority="1991" stopIfTrue="1" operator="greaterThan">
      <formula>0</formula>
    </cfRule>
  </conditionalFormatting>
  <conditionalFormatting sqref="P49:Q49">
    <cfRule type="cellIs" dxfId="42897" priority="1987" stopIfTrue="1" operator="lessThan">
      <formula>0</formula>
    </cfRule>
    <cfRule type="cellIs" dxfId="42896" priority="1988" stopIfTrue="1" operator="greaterThan">
      <formula>0</formula>
    </cfRule>
  </conditionalFormatting>
  <conditionalFormatting sqref="P49:Q49">
    <cfRule type="cellIs" dxfId="42895" priority="1984" stopIfTrue="1" operator="lessThan">
      <formula>0</formula>
    </cfRule>
    <cfRule type="cellIs" dxfId="42894" priority="1985" stopIfTrue="1" operator="greaterThan">
      <formula>0</formula>
    </cfRule>
  </conditionalFormatting>
  <conditionalFormatting sqref="P49:Q49">
    <cfRule type="cellIs" dxfId="42893" priority="1981" stopIfTrue="1" operator="lessThan">
      <formula>0</formula>
    </cfRule>
    <cfRule type="cellIs" dxfId="42892" priority="1982" stopIfTrue="1" operator="greaterThan">
      <formula>0</formula>
    </cfRule>
  </conditionalFormatting>
  <conditionalFormatting sqref="P49:Q49">
    <cfRule type="cellIs" dxfId="42891" priority="1978" stopIfTrue="1" operator="lessThan">
      <formula>0</formula>
    </cfRule>
    <cfRule type="cellIs" dxfId="42890" priority="1979" stopIfTrue="1" operator="greaterThan">
      <formula>0</formula>
    </cfRule>
  </conditionalFormatting>
  <conditionalFormatting sqref="P49:Q49">
    <cfRule type="cellIs" dxfId="42889" priority="1975" stopIfTrue="1" operator="lessThan">
      <formula>0</formula>
    </cfRule>
    <cfRule type="cellIs" dxfId="42888" priority="1976" stopIfTrue="1" operator="greaterThan">
      <formula>0</formula>
    </cfRule>
  </conditionalFormatting>
  <conditionalFormatting sqref="P49:Q49">
    <cfRule type="cellIs" dxfId="42887" priority="1972" stopIfTrue="1" operator="lessThan">
      <formula>0</formula>
    </cfRule>
    <cfRule type="cellIs" dxfId="42886" priority="1973" stopIfTrue="1" operator="greaterThan">
      <formula>0</formula>
    </cfRule>
  </conditionalFormatting>
  <conditionalFormatting sqref="P49:Q49">
    <cfRule type="cellIs" dxfId="42885" priority="1969" stopIfTrue="1" operator="lessThan">
      <formula>0</formula>
    </cfRule>
    <cfRule type="cellIs" dxfId="42884" priority="1970" stopIfTrue="1" operator="greaterThan">
      <formula>0</formula>
    </cfRule>
  </conditionalFormatting>
  <conditionalFormatting sqref="P49:Q49">
    <cfRule type="cellIs" dxfId="42883" priority="1966" stopIfTrue="1" operator="lessThan">
      <formula>0</formula>
    </cfRule>
    <cfRule type="cellIs" dxfId="42882" priority="1967" stopIfTrue="1" operator="greaterThan">
      <formula>0</formula>
    </cfRule>
  </conditionalFormatting>
  <conditionalFormatting sqref="P49:Q49">
    <cfRule type="cellIs" dxfId="42881" priority="1963" stopIfTrue="1" operator="lessThan">
      <formula>0</formula>
    </cfRule>
    <cfRule type="cellIs" dxfId="42880" priority="1964" stopIfTrue="1" operator="greaterThan">
      <formula>0</formula>
    </cfRule>
  </conditionalFormatting>
  <conditionalFormatting sqref="P49:Q49">
    <cfRule type="cellIs" dxfId="42879" priority="1960" stopIfTrue="1" operator="lessThan">
      <formula>0</formula>
    </cfRule>
    <cfRule type="cellIs" dxfId="42878" priority="1961" stopIfTrue="1" operator="greaterThan">
      <formula>0</formula>
    </cfRule>
  </conditionalFormatting>
  <conditionalFormatting sqref="P51:Q51">
    <cfRule type="cellIs" dxfId="42877" priority="1957" stopIfTrue="1" operator="lessThan">
      <formula>0</formula>
    </cfRule>
    <cfRule type="cellIs" dxfId="42876" priority="1958" stopIfTrue="1" operator="greaterThan">
      <formula>0</formula>
    </cfRule>
  </conditionalFormatting>
  <conditionalFormatting sqref="P51:Q51">
    <cfRule type="cellIs" dxfId="42875" priority="1954" stopIfTrue="1" operator="lessThan">
      <formula>0</formula>
    </cfRule>
    <cfRule type="cellIs" dxfId="42874" priority="1955" stopIfTrue="1" operator="greaterThan">
      <formula>0</formula>
    </cfRule>
  </conditionalFormatting>
  <conditionalFormatting sqref="P51:Q51">
    <cfRule type="cellIs" dxfId="42873" priority="1951" stopIfTrue="1" operator="lessThan">
      <formula>0</formula>
    </cfRule>
    <cfRule type="cellIs" dxfId="42872" priority="1952" stopIfTrue="1" operator="greaterThan">
      <formula>0</formula>
    </cfRule>
  </conditionalFormatting>
  <conditionalFormatting sqref="P51:Q51">
    <cfRule type="cellIs" dxfId="42871" priority="1948" stopIfTrue="1" operator="lessThan">
      <formula>0</formula>
    </cfRule>
    <cfRule type="cellIs" dxfId="42870" priority="1949" stopIfTrue="1" operator="greaterThan">
      <formula>0</formula>
    </cfRule>
  </conditionalFormatting>
  <conditionalFormatting sqref="P51:Q51">
    <cfRule type="cellIs" dxfId="42869" priority="1945" stopIfTrue="1" operator="lessThan">
      <formula>0</formula>
    </cfRule>
    <cfRule type="cellIs" dxfId="42868" priority="1946" stopIfTrue="1" operator="greaterThan">
      <formula>0</formula>
    </cfRule>
  </conditionalFormatting>
  <conditionalFormatting sqref="P51:Q51">
    <cfRule type="cellIs" dxfId="42867" priority="1942" stopIfTrue="1" operator="lessThan">
      <formula>0</formula>
    </cfRule>
    <cfRule type="cellIs" dxfId="42866" priority="1943" stopIfTrue="1" operator="greaterThan">
      <formula>0</formula>
    </cfRule>
  </conditionalFormatting>
  <conditionalFormatting sqref="P51:Q51">
    <cfRule type="cellIs" dxfId="42865" priority="1939" stopIfTrue="1" operator="lessThan">
      <formula>0</formula>
    </cfRule>
    <cfRule type="cellIs" dxfId="42864" priority="1940" stopIfTrue="1" operator="greaterThan">
      <formula>0</formula>
    </cfRule>
  </conditionalFormatting>
  <conditionalFormatting sqref="P51:Q51">
    <cfRule type="cellIs" dxfId="42863" priority="1936" stopIfTrue="1" operator="lessThan">
      <formula>0</formula>
    </cfRule>
    <cfRule type="cellIs" dxfId="42862" priority="1937" stopIfTrue="1" operator="greaterThan">
      <formula>0</formula>
    </cfRule>
  </conditionalFormatting>
  <conditionalFormatting sqref="P51:Q51">
    <cfRule type="cellIs" dxfId="42861" priority="1933" stopIfTrue="1" operator="lessThan">
      <formula>0</formula>
    </cfRule>
    <cfRule type="cellIs" dxfId="42860" priority="1934" stopIfTrue="1" operator="greaterThan">
      <formula>0</formula>
    </cfRule>
  </conditionalFormatting>
  <conditionalFormatting sqref="P51:Q51">
    <cfRule type="cellIs" dxfId="42859" priority="1930" stopIfTrue="1" operator="lessThan">
      <formula>0</formula>
    </cfRule>
    <cfRule type="cellIs" dxfId="42858" priority="1931" stopIfTrue="1" operator="greaterThan">
      <formula>0</formula>
    </cfRule>
  </conditionalFormatting>
  <conditionalFormatting sqref="P51:Q51">
    <cfRule type="cellIs" dxfId="42857" priority="1927" stopIfTrue="1" operator="lessThan">
      <formula>0</formula>
    </cfRule>
    <cfRule type="cellIs" dxfId="42856" priority="1928" stopIfTrue="1" operator="greaterThan">
      <formula>0</formula>
    </cfRule>
  </conditionalFormatting>
  <conditionalFormatting sqref="P51:Q51">
    <cfRule type="cellIs" dxfId="42855" priority="1924" stopIfTrue="1" operator="lessThan">
      <formula>0</formula>
    </cfRule>
    <cfRule type="cellIs" dxfId="42854" priority="1925" stopIfTrue="1" operator="greaterThan">
      <formula>0</formula>
    </cfRule>
  </conditionalFormatting>
  <conditionalFormatting sqref="P51:Q51">
    <cfRule type="cellIs" dxfId="42853" priority="1921" stopIfTrue="1" operator="lessThan">
      <formula>0</formula>
    </cfRule>
    <cfRule type="cellIs" dxfId="42852" priority="1922" stopIfTrue="1" operator="greaterThan">
      <formula>0</formula>
    </cfRule>
  </conditionalFormatting>
  <conditionalFormatting sqref="P51:Q51">
    <cfRule type="cellIs" dxfId="42851" priority="1918" stopIfTrue="1" operator="lessThan">
      <formula>0</formula>
    </cfRule>
    <cfRule type="cellIs" dxfId="42850" priority="1919" stopIfTrue="1" operator="greaterThan">
      <formula>0</formula>
    </cfRule>
  </conditionalFormatting>
  <conditionalFormatting sqref="P51:Q51">
    <cfRule type="cellIs" dxfId="42849" priority="1915" stopIfTrue="1" operator="lessThan">
      <formula>0</formula>
    </cfRule>
    <cfRule type="cellIs" dxfId="42848" priority="1916" stopIfTrue="1" operator="greaterThan">
      <formula>0</formula>
    </cfRule>
  </conditionalFormatting>
  <conditionalFormatting sqref="P51:Q51">
    <cfRule type="cellIs" dxfId="42847" priority="1912" stopIfTrue="1" operator="lessThan">
      <formula>0</formula>
    </cfRule>
    <cfRule type="cellIs" dxfId="42846" priority="1913" stopIfTrue="1" operator="greaterThan">
      <formula>0</formula>
    </cfRule>
  </conditionalFormatting>
  <conditionalFormatting sqref="P51:Q51">
    <cfRule type="cellIs" dxfId="42845" priority="1909" stopIfTrue="1" operator="lessThan">
      <formula>0</formula>
    </cfRule>
    <cfRule type="cellIs" dxfId="42844" priority="1910" stopIfTrue="1" operator="greaterThan">
      <formula>0</formula>
    </cfRule>
  </conditionalFormatting>
  <conditionalFormatting sqref="P51:Q51">
    <cfRule type="cellIs" dxfId="42843" priority="1906" stopIfTrue="1" operator="lessThan">
      <formula>0</formula>
    </cfRule>
    <cfRule type="cellIs" dxfId="42842" priority="1907" stopIfTrue="1" operator="greaterThan">
      <formula>0</formula>
    </cfRule>
  </conditionalFormatting>
  <conditionalFormatting sqref="P51:Q51">
    <cfRule type="cellIs" dxfId="42841" priority="1903" stopIfTrue="1" operator="lessThan">
      <formula>0</formula>
    </cfRule>
    <cfRule type="cellIs" dxfId="42840" priority="1904" stopIfTrue="1" operator="greaterThan">
      <formula>0</formula>
    </cfRule>
  </conditionalFormatting>
  <conditionalFormatting sqref="P51:Q51">
    <cfRule type="cellIs" dxfId="42839" priority="1900" stopIfTrue="1" operator="lessThan">
      <formula>0</formula>
    </cfRule>
    <cfRule type="cellIs" dxfId="42838" priority="1901" stopIfTrue="1" operator="greaterThan">
      <formula>0</formula>
    </cfRule>
  </conditionalFormatting>
  <conditionalFormatting sqref="P53:Q53">
    <cfRule type="cellIs" dxfId="42837" priority="1897" stopIfTrue="1" operator="lessThan">
      <formula>0</formula>
    </cfRule>
    <cfRule type="cellIs" dxfId="42836" priority="1898" stopIfTrue="1" operator="greaterThan">
      <formula>0</formula>
    </cfRule>
  </conditionalFormatting>
  <conditionalFormatting sqref="P53:Q53">
    <cfRule type="cellIs" dxfId="42835" priority="1894" stopIfTrue="1" operator="lessThan">
      <formula>0</formula>
    </cfRule>
    <cfRule type="cellIs" dxfId="42834" priority="1895" stopIfTrue="1" operator="greaterThan">
      <formula>0</formula>
    </cfRule>
  </conditionalFormatting>
  <conditionalFormatting sqref="P53:Q53">
    <cfRule type="cellIs" dxfId="42833" priority="1891" stopIfTrue="1" operator="lessThan">
      <formula>0</formula>
    </cfRule>
    <cfRule type="cellIs" dxfId="42832" priority="1892" stopIfTrue="1" operator="greaterThan">
      <formula>0</formula>
    </cfRule>
  </conditionalFormatting>
  <conditionalFormatting sqref="P53:Q53">
    <cfRule type="cellIs" dxfId="42831" priority="1888" stopIfTrue="1" operator="lessThan">
      <formula>0</formula>
    </cfRule>
    <cfRule type="cellIs" dxfId="42830" priority="1889" stopIfTrue="1" operator="greaterThan">
      <formula>0</formula>
    </cfRule>
  </conditionalFormatting>
  <conditionalFormatting sqref="P53:Q53">
    <cfRule type="cellIs" dxfId="42829" priority="1885" stopIfTrue="1" operator="lessThan">
      <formula>0</formula>
    </cfRule>
    <cfRule type="cellIs" dxfId="42828" priority="1886" stopIfTrue="1" operator="greaterThan">
      <formula>0</formula>
    </cfRule>
  </conditionalFormatting>
  <conditionalFormatting sqref="P53:Q53">
    <cfRule type="cellIs" dxfId="42827" priority="1882" stopIfTrue="1" operator="lessThan">
      <formula>0</formula>
    </cfRule>
    <cfRule type="cellIs" dxfId="42826" priority="1883" stopIfTrue="1" operator="greaterThan">
      <formula>0</formula>
    </cfRule>
  </conditionalFormatting>
  <conditionalFormatting sqref="P53:Q53">
    <cfRule type="cellIs" dxfId="42825" priority="1879" stopIfTrue="1" operator="lessThan">
      <formula>0</formula>
    </cfRule>
    <cfRule type="cellIs" dxfId="42824" priority="1880" stopIfTrue="1" operator="greaterThan">
      <formula>0</formula>
    </cfRule>
  </conditionalFormatting>
  <conditionalFormatting sqref="P53:Q53">
    <cfRule type="cellIs" dxfId="42823" priority="1876" stopIfTrue="1" operator="lessThan">
      <formula>0</formula>
    </cfRule>
    <cfRule type="cellIs" dxfId="42822" priority="1877" stopIfTrue="1" operator="greaterThan">
      <formula>0</formula>
    </cfRule>
  </conditionalFormatting>
  <conditionalFormatting sqref="P53:Q53">
    <cfRule type="cellIs" dxfId="42821" priority="1873" stopIfTrue="1" operator="lessThan">
      <formula>0</formula>
    </cfRule>
    <cfRule type="cellIs" dxfId="42820" priority="1874" stopIfTrue="1" operator="greaterThan">
      <formula>0</formula>
    </cfRule>
  </conditionalFormatting>
  <conditionalFormatting sqref="P53:Q53">
    <cfRule type="cellIs" dxfId="42819" priority="1870" stopIfTrue="1" operator="lessThan">
      <formula>0</formula>
    </cfRule>
    <cfRule type="cellIs" dxfId="42818" priority="1871" stopIfTrue="1" operator="greaterThan">
      <formula>0</formula>
    </cfRule>
  </conditionalFormatting>
  <conditionalFormatting sqref="P53:Q53">
    <cfRule type="cellIs" dxfId="42817" priority="1867" stopIfTrue="1" operator="lessThan">
      <formula>0</formula>
    </cfRule>
    <cfRule type="cellIs" dxfId="42816" priority="1868" stopIfTrue="1" operator="greaterThan">
      <formula>0</formula>
    </cfRule>
  </conditionalFormatting>
  <conditionalFormatting sqref="P53:Q53">
    <cfRule type="cellIs" dxfId="42815" priority="1864" stopIfTrue="1" operator="lessThan">
      <formula>0</formula>
    </cfRule>
    <cfRule type="cellIs" dxfId="42814" priority="1865" stopIfTrue="1" operator="greaterThan">
      <formula>0</formula>
    </cfRule>
  </conditionalFormatting>
  <conditionalFormatting sqref="P53:Q53">
    <cfRule type="cellIs" dxfId="42813" priority="1861" stopIfTrue="1" operator="lessThan">
      <formula>0</formula>
    </cfRule>
    <cfRule type="cellIs" dxfId="42812" priority="1862" stopIfTrue="1" operator="greaterThan">
      <formula>0</formula>
    </cfRule>
  </conditionalFormatting>
  <conditionalFormatting sqref="P53:Q53">
    <cfRule type="cellIs" dxfId="42811" priority="1858" stopIfTrue="1" operator="lessThan">
      <formula>0</formula>
    </cfRule>
    <cfRule type="cellIs" dxfId="42810" priority="1859" stopIfTrue="1" operator="greaterThan">
      <formula>0</formula>
    </cfRule>
  </conditionalFormatting>
  <conditionalFormatting sqref="P53:Q53">
    <cfRule type="cellIs" dxfId="42809" priority="1855" stopIfTrue="1" operator="lessThan">
      <formula>0</formula>
    </cfRule>
    <cfRule type="cellIs" dxfId="42808" priority="1856" stopIfTrue="1" operator="greaterThan">
      <formula>0</formula>
    </cfRule>
  </conditionalFormatting>
  <conditionalFormatting sqref="P53:Q53">
    <cfRule type="cellIs" dxfId="42807" priority="1852" stopIfTrue="1" operator="lessThan">
      <formula>0</formula>
    </cfRule>
    <cfRule type="cellIs" dxfId="42806" priority="1853" stopIfTrue="1" operator="greaterThan">
      <formula>0</formula>
    </cfRule>
  </conditionalFormatting>
  <conditionalFormatting sqref="P53:Q53">
    <cfRule type="cellIs" dxfId="42805" priority="1849" stopIfTrue="1" operator="lessThan">
      <formula>0</formula>
    </cfRule>
    <cfRule type="cellIs" dxfId="42804" priority="1850" stopIfTrue="1" operator="greaterThan">
      <formula>0</formula>
    </cfRule>
  </conditionalFormatting>
  <conditionalFormatting sqref="P53:Q53">
    <cfRule type="cellIs" dxfId="42803" priority="1846" stopIfTrue="1" operator="lessThan">
      <formula>0</formula>
    </cfRule>
    <cfRule type="cellIs" dxfId="42802" priority="1847" stopIfTrue="1" operator="greaterThan">
      <formula>0</formula>
    </cfRule>
  </conditionalFormatting>
  <conditionalFormatting sqref="P53:Q53">
    <cfRule type="cellIs" dxfId="42801" priority="1843" stopIfTrue="1" operator="lessThan">
      <formula>0</formula>
    </cfRule>
    <cfRule type="cellIs" dxfId="42800" priority="1844" stopIfTrue="1" operator="greaterThan">
      <formula>0</formula>
    </cfRule>
  </conditionalFormatting>
  <conditionalFormatting sqref="P53:Q53">
    <cfRule type="cellIs" dxfId="42799" priority="1840" stopIfTrue="1" operator="lessThan">
      <formula>0</formula>
    </cfRule>
    <cfRule type="cellIs" dxfId="42798" priority="1841" stopIfTrue="1" operator="greaterThan">
      <formula>0</formula>
    </cfRule>
  </conditionalFormatting>
  <conditionalFormatting sqref="P55:Q55">
    <cfRule type="cellIs" dxfId="42797" priority="1837" stopIfTrue="1" operator="lessThan">
      <formula>0</formula>
    </cfRule>
    <cfRule type="cellIs" dxfId="42796" priority="1838" stopIfTrue="1" operator="greaterThan">
      <formula>0</formula>
    </cfRule>
  </conditionalFormatting>
  <conditionalFormatting sqref="P55:Q55">
    <cfRule type="cellIs" dxfId="42795" priority="1834" stopIfTrue="1" operator="lessThan">
      <formula>0</formula>
    </cfRule>
    <cfRule type="cellIs" dxfId="42794" priority="1835" stopIfTrue="1" operator="greaterThan">
      <formula>0</formula>
    </cfRule>
  </conditionalFormatting>
  <conditionalFormatting sqref="P55:Q55">
    <cfRule type="cellIs" dxfId="42793" priority="1831" stopIfTrue="1" operator="lessThan">
      <formula>0</formula>
    </cfRule>
    <cfRule type="cellIs" dxfId="42792" priority="1832" stopIfTrue="1" operator="greaterThan">
      <formula>0</formula>
    </cfRule>
  </conditionalFormatting>
  <conditionalFormatting sqref="P55:Q55">
    <cfRule type="cellIs" dxfId="42791" priority="1828" stopIfTrue="1" operator="lessThan">
      <formula>0</formula>
    </cfRule>
    <cfRule type="cellIs" dxfId="42790" priority="1829" stopIfTrue="1" operator="greaterThan">
      <formula>0</formula>
    </cfRule>
  </conditionalFormatting>
  <conditionalFormatting sqref="P55:Q55">
    <cfRule type="cellIs" dxfId="42789" priority="1825" stopIfTrue="1" operator="lessThan">
      <formula>0</formula>
    </cfRule>
    <cfRule type="cellIs" dxfId="42788" priority="1826" stopIfTrue="1" operator="greaterThan">
      <formula>0</formula>
    </cfRule>
  </conditionalFormatting>
  <conditionalFormatting sqref="P55:Q55">
    <cfRule type="cellIs" dxfId="42787" priority="1822" stopIfTrue="1" operator="lessThan">
      <formula>0</formula>
    </cfRule>
    <cfRule type="cellIs" dxfId="42786" priority="1823" stopIfTrue="1" operator="greaterThan">
      <formula>0</formula>
    </cfRule>
  </conditionalFormatting>
  <conditionalFormatting sqref="P55:Q55">
    <cfRule type="cellIs" dxfId="42785" priority="1819" stopIfTrue="1" operator="lessThan">
      <formula>0</formula>
    </cfRule>
    <cfRule type="cellIs" dxfId="42784" priority="1820" stopIfTrue="1" operator="greaterThan">
      <formula>0</formula>
    </cfRule>
  </conditionalFormatting>
  <conditionalFormatting sqref="P55:Q55">
    <cfRule type="cellIs" dxfId="42783" priority="1816" stopIfTrue="1" operator="lessThan">
      <formula>0</formula>
    </cfRule>
    <cfRule type="cellIs" dxfId="42782" priority="1817" stopIfTrue="1" operator="greaterThan">
      <formula>0</formula>
    </cfRule>
  </conditionalFormatting>
  <conditionalFormatting sqref="P55:Q55">
    <cfRule type="cellIs" dxfId="42781" priority="1813" stopIfTrue="1" operator="lessThan">
      <formula>0</formula>
    </cfRule>
    <cfRule type="cellIs" dxfId="42780" priority="1814" stopIfTrue="1" operator="greaterThan">
      <formula>0</formula>
    </cfRule>
  </conditionalFormatting>
  <conditionalFormatting sqref="P55:Q55">
    <cfRule type="cellIs" dxfId="42779" priority="1810" stopIfTrue="1" operator="lessThan">
      <formula>0</formula>
    </cfRule>
    <cfRule type="cellIs" dxfId="42778" priority="1811" stopIfTrue="1" operator="greaterThan">
      <formula>0</formula>
    </cfRule>
  </conditionalFormatting>
  <conditionalFormatting sqref="P55:Q55">
    <cfRule type="cellIs" dxfId="42777" priority="1807" stopIfTrue="1" operator="lessThan">
      <formula>0</formula>
    </cfRule>
    <cfRule type="cellIs" dxfId="42776" priority="1808" stopIfTrue="1" operator="greaterThan">
      <formula>0</formula>
    </cfRule>
  </conditionalFormatting>
  <conditionalFormatting sqref="P55:Q55">
    <cfRule type="cellIs" dxfId="42775" priority="1804" stopIfTrue="1" operator="lessThan">
      <formula>0</formula>
    </cfRule>
    <cfRule type="cellIs" dxfId="42774" priority="1805" stopIfTrue="1" operator="greaterThan">
      <formula>0</formula>
    </cfRule>
  </conditionalFormatting>
  <conditionalFormatting sqref="P55:Q55">
    <cfRule type="cellIs" dxfId="42773" priority="1801" stopIfTrue="1" operator="lessThan">
      <formula>0</formula>
    </cfRule>
    <cfRule type="cellIs" dxfId="42772" priority="1802" stopIfTrue="1" operator="greaterThan">
      <formula>0</formula>
    </cfRule>
  </conditionalFormatting>
  <conditionalFormatting sqref="P55:Q55">
    <cfRule type="cellIs" dxfId="42771" priority="1798" stopIfTrue="1" operator="lessThan">
      <formula>0</formula>
    </cfRule>
    <cfRule type="cellIs" dxfId="42770" priority="1799" stopIfTrue="1" operator="greaterThan">
      <formula>0</formula>
    </cfRule>
  </conditionalFormatting>
  <conditionalFormatting sqref="P55:Q55">
    <cfRule type="cellIs" dxfId="42769" priority="1795" stopIfTrue="1" operator="lessThan">
      <formula>0</formula>
    </cfRule>
    <cfRule type="cellIs" dxfId="42768" priority="1796" stopIfTrue="1" operator="greaterThan">
      <formula>0</formula>
    </cfRule>
  </conditionalFormatting>
  <conditionalFormatting sqref="P55:Q55">
    <cfRule type="cellIs" dxfId="42767" priority="1792" stopIfTrue="1" operator="lessThan">
      <formula>0</formula>
    </cfRule>
    <cfRule type="cellIs" dxfId="42766" priority="1793" stopIfTrue="1" operator="greaterThan">
      <formula>0</formula>
    </cfRule>
  </conditionalFormatting>
  <conditionalFormatting sqref="P55:Q55">
    <cfRule type="cellIs" dxfId="42765" priority="1789" stopIfTrue="1" operator="lessThan">
      <formula>0</formula>
    </cfRule>
    <cfRule type="cellIs" dxfId="42764" priority="1790" stopIfTrue="1" operator="greaterThan">
      <formula>0</formula>
    </cfRule>
  </conditionalFormatting>
  <conditionalFormatting sqref="P55:Q55">
    <cfRule type="cellIs" dxfId="42763" priority="1786" stopIfTrue="1" operator="lessThan">
      <formula>0</formula>
    </cfRule>
    <cfRule type="cellIs" dxfId="42762" priority="1787" stopIfTrue="1" operator="greaterThan">
      <formula>0</formula>
    </cfRule>
  </conditionalFormatting>
  <conditionalFormatting sqref="P55:Q55">
    <cfRule type="cellIs" dxfId="42761" priority="1783" stopIfTrue="1" operator="lessThan">
      <formula>0</formula>
    </cfRule>
    <cfRule type="cellIs" dxfId="42760" priority="1784" stopIfTrue="1" operator="greaterThan">
      <formula>0</formula>
    </cfRule>
  </conditionalFormatting>
  <conditionalFormatting sqref="P55:Q55">
    <cfRule type="cellIs" dxfId="42759" priority="1780" stopIfTrue="1" operator="lessThan">
      <formula>0</formula>
    </cfRule>
    <cfRule type="cellIs" dxfId="42758" priority="1781" stopIfTrue="1" operator="greaterThan">
      <formula>0</formula>
    </cfRule>
  </conditionalFormatting>
  <conditionalFormatting sqref="P57:Q57">
    <cfRule type="cellIs" dxfId="42757" priority="1777" stopIfTrue="1" operator="lessThan">
      <formula>0</formula>
    </cfRule>
    <cfRule type="cellIs" dxfId="42756" priority="1778" stopIfTrue="1" operator="greaterThan">
      <formula>0</formula>
    </cfRule>
  </conditionalFormatting>
  <conditionalFormatting sqref="P57:Q57">
    <cfRule type="cellIs" dxfId="42755" priority="1774" stopIfTrue="1" operator="lessThan">
      <formula>0</formula>
    </cfRule>
    <cfRule type="cellIs" dxfId="42754" priority="1775" stopIfTrue="1" operator="greaterThan">
      <formula>0</formula>
    </cfRule>
  </conditionalFormatting>
  <conditionalFormatting sqref="P57:Q57">
    <cfRule type="cellIs" dxfId="42753" priority="1771" stopIfTrue="1" operator="lessThan">
      <formula>0</formula>
    </cfRule>
    <cfRule type="cellIs" dxfId="42752" priority="1772" stopIfTrue="1" operator="greaterThan">
      <formula>0</formula>
    </cfRule>
  </conditionalFormatting>
  <conditionalFormatting sqref="P57:Q57">
    <cfRule type="cellIs" dxfId="42751" priority="1768" stopIfTrue="1" operator="lessThan">
      <formula>0</formula>
    </cfRule>
    <cfRule type="cellIs" dxfId="42750" priority="1769" stopIfTrue="1" operator="greaterThan">
      <formula>0</formula>
    </cfRule>
  </conditionalFormatting>
  <conditionalFormatting sqref="P57:Q57">
    <cfRule type="cellIs" dxfId="42749" priority="1765" stopIfTrue="1" operator="lessThan">
      <formula>0</formula>
    </cfRule>
    <cfRule type="cellIs" dxfId="42748" priority="1766" stopIfTrue="1" operator="greaterThan">
      <formula>0</formula>
    </cfRule>
  </conditionalFormatting>
  <conditionalFormatting sqref="P57:Q57">
    <cfRule type="cellIs" dxfId="42747" priority="1762" stopIfTrue="1" operator="lessThan">
      <formula>0</formula>
    </cfRule>
    <cfRule type="cellIs" dxfId="42746" priority="1763" stopIfTrue="1" operator="greaterThan">
      <formula>0</formula>
    </cfRule>
  </conditionalFormatting>
  <conditionalFormatting sqref="P57:Q57">
    <cfRule type="cellIs" dxfId="42745" priority="1759" stopIfTrue="1" operator="lessThan">
      <formula>0</formula>
    </cfRule>
    <cfRule type="cellIs" dxfId="42744" priority="1760" stopIfTrue="1" operator="greaterThan">
      <formula>0</formula>
    </cfRule>
  </conditionalFormatting>
  <conditionalFormatting sqref="P57:Q57">
    <cfRule type="cellIs" dxfId="42743" priority="1756" stopIfTrue="1" operator="lessThan">
      <formula>0</formula>
    </cfRule>
    <cfRule type="cellIs" dxfId="42742" priority="1757" stopIfTrue="1" operator="greaterThan">
      <formula>0</formula>
    </cfRule>
  </conditionalFormatting>
  <conditionalFormatting sqref="P57:Q57">
    <cfRule type="cellIs" dxfId="42741" priority="1753" stopIfTrue="1" operator="lessThan">
      <formula>0</formula>
    </cfRule>
    <cfRule type="cellIs" dxfId="42740" priority="1754" stopIfTrue="1" operator="greaterThan">
      <formula>0</formula>
    </cfRule>
  </conditionalFormatting>
  <conditionalFormatting sqref="P57:Q57">
    <cfRule type="cellIs" dxfId="42739" priority="1750" stopIfTrue="1" operator="lessThan">
      <formula>0</formula>
    </cfRule>
    <cfRule type="cellIs" dxfId="42738" priority="1751" stopIfTrue="1" operator="greaterThan">
      <formula>0</formula>
    </cfRule>
  </conditionalFormatting>
  <conditionalFormatting sqref="P57:Q57">
    <cfRule type="cellIs" dxfId="42737" priority="1747" stopIfTrue="1" operator="lessThan">
      <formula>0</formula>
    </cfRule>
    <cfRule type="cellIs" dxfId="42736" priority="1748" stopIfTrue="1" operator="greaterThan">
      <formula>0</formula>
    </cfRule>
  </conditionalFormatting>
  <conditionalFormatting sqref="P57:Q57">
    <cfRule type="cellIs" dxfId="42735" priority="1744" stopIfTrue="1" operator="lessThan">
      <formula>0</formula>
    </cfRule>
    <cfRule type="cellIs" dxfId="42734" priority="1745" stopIfTrue="1" operator="greaterThan">
      <formula>0</formula>
    </cfRule>
  </conditionalFormatting>
  <conditionalFormatting sqref="P57:Q57">
    <cfRule type="cellIs" dxfId="42733" priority="1741" stopIfTrue="1" operator="lessThan">
      <formula>0</formula>
    </cfRule>
    <cfRule type="cellIs" dxfId="42732" priority="1742" stopIfTrue="1" operator="greaterThan">
      <formula>0</formula>
    </cfRule>
  </conditionalFormatting>
  <conditionalFormatting sqref="P57:Q57">
    <cfRule type="cellIs" dxfId="42731" priority="1738" stopIfTrue="1" operator="lessThan">
      <formula>0</formula>
    </cfRule>
    <cfRule type="cellIs" dxfId="42730" priority="1739" stopIfTrue="1" operator="greaterThan">
      <formula>0</formula>
    </cfRule>
  </conditionalFormatting>
  <conditionalFormatting sqref="P57:Q57">
    <cfRule type="cellIs" dxfId="42729" priority="1735" stopIfTrue="1" operator="lessThan">
      <formula>0</formula>
    </cfRule>
    <cfRule type="cellIs" dxfId="42728" priority="1736" stopIfTrue="1" operator="greaterThan">
      <formula>0</formula>
    </cfRule>
  </conditionalFormatting>
  <conditionalFormatting sqref="P57:Q57">
    <cfRule type="cellIs" dxfId="42727" priority="1732" stopIfTrue="1" operator="lessThan">
      <formula>0</formula>
    </cfRule>
    <cfRule type="cellIs" dxfId="42726" priority="1733" stopIfTrue="1" operator="greaterThan">
      <formula>0</formula>
    </cfRule>
  </conditionalFormatting>
  <conditionalFormatting sqref="P57:Q57">
    <cfRule type="cellIs" dxfId="42725" priority="1729" stopIfTrue="1" operator="lessThan">
      <formula>0</formula>
    </cfRule>
    <cfRule type="cellIs" dxfId="42724" priority="1730" stopIfTrue="1" operator="greaterThan">
      <formula>0</formula>
    </cfRule>
  </conditionalFormatting>
  <conditionalFormatting sqref="P57:Q57">
    <cfRule type="cellIs" dxfId="42723" priority="1726" stopIfTrue="1" operator="lessThan">
      <formula>0</formula>
    </cfRule>
    <cfRule type="cellIs" dxfId="42722" priority="1727" stopIfTrue="1" operator="greaterThan">
      <formula>0</formula>
    </cfRule>
  </conditionalFormatting>
  <conditionalFormatting sqref="P57:Q57">
    <cfRule type="cellIs" dxfId="42721" priority="1723" stopIfTrue="1" operator="lessThan">
      <formula>0</formula>
    </cfRule>
    <cfRule type="cellIs" dxfId="42720" priority="1724" stopIfTrue="1" operator="greaterThan">
      <formula>0</formula>
    </cfRule>
  </conditionalFormatting>
  <conditionalFormatting sqref="P57:Q57">
    <cfRule type="cellIs" dxfId="42719" priority="1720" stopIfTrue="1" operator="lessThan">
      <formula>0</formula>
    </cfRule>
    <cfRule type="cellIs" dxfId="42718" priority="1721" stopIfTrue="1" operator="greaterThan">
      <formula>0</formula>
    </cfRule>
  </conditionalFormatting>
  <conditionalFormatting sqref="P59:Q59">
    <cfRule type="cellIs" dxfId="42717" priority="1717" stopIfTrue="1" operator="lessThan">
      <formula>0</formula>
    </cfRule>
    <cfRule type="cellIs" dxfId="42716" priority="1718" stopIfTrue="1" operator="greaterThan">
      <formula>0</formula>
    </cfRule>
  </conditionalFormatting>
  <conditionalFormatting sqref="P59:Q59">
    <cfRule type="cellIs" dxfId="42715" priority="1714" stopIfTrue="1" operator="lessThan">
      <formula>0</formula>
    </cfRule>
    <cfRule type="cellIs" dxfId="42714" priority="1715" stopIfTrue="1" operator="greaterThan">
      <formula>0</formula>
    </cfRule>
  </conditionalFormatting>
  <conditionalFormatting sqref="P59:Q59">
    <cfRule type="cellIs" dxfId="42713" priority="1711" stopIfTrue="1" operator="lessThan">
      <formula>0</formula>
    </cfRule>
    <cfRule type="cellIs" dxfId="42712" priority="1712" stopIfTrue="1" operator="greaterThan">
      <formula>0</formula>
    </cfRule>
  </conditionalFormatting>
  <conditionalFormatting sqref="P59:Q59">
    <cfRule type="cellIs" dxfId="42711" priority="1708" stopIfTrue="1" operator="lessThan">
      <formula>0</formula>
    </cfRule>
    <cfRule type="cellIs" dxfId="42710" priority="1709" stopIfTrue="1" operator="greaterThan">
      <formula>0</formula>
    </cfRule>
  </conditionalFormatting>
  <conditionalFormatting sqref="P59:Q59">
    <cfRule type="cellIs" dxfId="42709" priority="1705" stopIfTrue="1" operator="lessThan">
      <formula>0</formula>
    </cfRule>
    <cfRule type="cellIs" dxfId="42708" priority="1706" stopIfTrue="1" operator="greaterThan">
      <formula>0</formula>
    </cfRule>
  </conditionalFormatting>
  <conditionalFormatting sqref="P59:Q59">
    <cfRule type="cellIs" dxfId="42707" priority="1702" stopIfTrue="1" operator="lessThan">
      <formula>0</formula>
    </cfRule>
    <cfRule type="cellIs" dxfId="42706" priority="1703" stopIfTrue="1" operator="greaterThan">
      <formula>0</formula>
    </cfRule>
  </conditionalFormatting>
  <conditionalFormatting sqref="P59:Q59">
    <cfRule type="cellIs" dxfId="42705" priority="1699" stopIfTrue="1" operator="lessThan">
      <formula>0</formula>
    </cfRule>
    <cfRule type="cellIs" dxfId="42704" priority="1700" stopIfTrue="1" operator="greaterThan">
      <formula>0</formula>
    </cfRule>
  </conditionalFormatting>
  <conditionalFormatting sqref="P59:Q59">
    <cfRule type="cellIs" dxfId="42703" priority="1696" stopIfTrue="1" operator="lessThan">
      <formula>0</formula>
    </cfRule>
    <cfRule type="cellIs" dxfId="42702" priority="1697" stopIfTrue="1" operator="greaterThan">
      <formula>0</formula>
    </cfRule>
  </conditionalFormatting>
  <conditionalFormatting sqref="P59:Q59">
    <cfRule type="cellIs" dxfId="42701" priority="1693" stopIfTrue="1" operator="lessThan">
      <formula>0</formula>
    </cfRule>
    <cfRule type="cellIs" dxfId="42700" priority="1694" stopIfTrue="1" operator="greaterThan">
      <formula>0</formula>
    </cfRule>
  </conditionalFormatting>
  <conditionalFormatting sqref="P59:Q59">
    <cfRule type="cellIs" dxfId="42699" priority="1690" stopIfTrue="1" operator="lessThan">
      <formula>0</formula>
    </cfRule>
    <cfRule type="cellIs" dxfId="42698" priority="1691" stopIfTrue="1" operator="greaterThan">
      <formula>0</formula>
    </cfRule>
  </conditionalFormatting>
  <conditionalFormatting sqref="P59:Q59">
    <cfRule type="cellIs" dxfId="42697" priority="1687" stopIfTrue="1" operator="lessThan">
      <formula>0</formula>
    </cfRule>
    <cfRule type="cellIs" dxfId="42696" priority="1688" stopIfTrue="1" operator="greaterThan">
      <formula>0</formula>
    </cfRule>
  </conditionalFormatting>
  <conditionalFormatting sqref="P59:Q59">
    <cfRule type="cellIs" dxfId="42695" priority="1684" stopIfTrue="1" operator="lessThan">
      <formula>0</formula>
    </cfRule>
    <cfRule type="cellIs" dxfId="42694" priority="1685" stopIfTrue="1" operator="greaterThan">
      <formula>0</formula>
    </cfRule>
  </conditionalFormatting>
  <conditionalFormatting sqref="P59:Q59">
    <cfRule type="cellIs" dxfId="42693" priority="1681" stopIfTrue="1" operator="lessThan">
      <formula>0</formula>
    </cfRule>
    <cfRule type="cellIs" dxfId="42692" priority="1682" stopIfTrue="1" operator="greaterThan">
      <formula>0</formula>
    </cfRule>
  </conditionalFormatting>
  <conditionalFormatting sqref="P59:Q59">
    <cfRule type="cellIs" dxfId="42691" priority="1678" stopIfTrue="1" operator="lessThan">
      <formula>0</formula>
    </cfRule>
    <cfRule type="cellIs" dxfId="42690" priority="1679" stopIfTrue="1" operator="greaterThan">
      <formula>0</formula>
    </cfRule>
  </conditionalFormatting>
  <conditionalFormatting sqref="P59:Q59">
    <cfRule type="cellIs" dxfId="42689" priority="1675" stopIfTrue="1" operator="lessThan">
      <formula>0</formula>
    </cfRule>
    <cfRule type="cellIs" dxfId="42688" priority="1676" stopIfTrue="1" operator="greaterThan">
      <formula>0</formula>
    </cfRule>
  </conditionalFormatting>
  <conditionalFormatting sqref="P59:Q59">
    <cfRule type="cellIs" dxfId="42687" priority="1672" stopIfTrue="1" operator="lessThan">
      <formula>0</formula>
    </cfRule>
    <cfRule type="cellIs" dxfId="42686" priority="1673" stopIfTrue="1" operator="greaterThan">
      <formula>0</formula>
    </cfRule>
  </conditionalFormatting>
  <conditionalFormatting sqref="P59:Q59">
    <cfRule type="cellIs" dxfId="42685" priority="1669" stopIfTrue="1" operator="lessThan">
      <formula>0</formula>
    </cfRule>
    <cfRule type="cellIs" dxfId="42684" priority="1670" stopIfTrue="1" operator="greaterThan">
      <formula>0</formula>
    </cfRule>
  </conditionalFormatting>
  <conditionalFormatting sqref="P59:Q59">
    <cfRule type="cellIs" dxfId="42683" priority="1666" stopIfTrue="1" operator="lessThan">
      <formula>0</formula>
    </cfRule>
    <cfRule type="cellIs" dxfId="42682" priority="1667" stopIfTrue="1" operator="greaterThan">
      <formula>0</formula>
    </cfRule>
  </conditionalFormatting>
  <conditionalFormatting sqref="P59:Q59">
    <cfRule type="cellIs" dxfId="42681" priority="1663" stopIfTrue="1" operator="lessThan">
      <formula>0</formula>
    </cfRule>
    <cfRule type="cellIs" dxfId="42680" priority="1664" stopIfTrue="1" operator="greaterThan">
      <formula>0</formula>
    </cfRule>
  </conditionalFormatting>
  <conditionalFormatting sqref="P59:Q59">
    <cfRule type="cellIs" dxfId="42679" priority="1660" stopIfTrue="1" operator="lessThan">
      <formula>0</formula>
    </cfRule>
    <cfRule type="cellIs" dxfId="42678" priority="1661" stopIfTrue="1" operator="greaterThan">
      <formula>0</formula>
    </cfRule>
  </conditionalFormatting>
  <conditionalFormatting sqref="P61:Q61">
    <cfRule type="cellIs" dxfId="42677" priority="1657" stopIfTrue="1" operator="lessThan">
      <formula>0</formula>
    </cfRule>
    <cfRule type="cellIs" dxfId="42676" priority="1658" stopIfTrue="1" operator="greaterThan">
      <formula>0</formula>
    </cfRule>
  </conditionalFormatting>
  <conditionalFormatting sqref="P61:Q61">
    <cfRule type="cellIs" dxfId="42675" priority="1654" stopIfTrue="1" operator="lessThan">
      <formula>0</formula>
    </cfRule>
    <cfRule type="cellIs" dxfId="42674" priority="1655" stopIfTrue="1" operator="greaterThan">
      <formula>0</formula>
    </cfRule>
  </conditionalFormatting>
  <conditionalFormatting sqref="P61:Q61">
    <cfRule type="cellIs" dxfId="42673" priority="1651" stopIfTrue="1" operator="lessThan">
      <formula>0</formula>
    </cfRule>
    <cfRule type="cellIs" dxfId="42672" priority="1652" stopIfTrue="1" operator="greaterThan">
      <formula>0</formula>
    </cfRule>
  </conditionalFormatting>
  <conditionalFormatting sqref="P61:Q61">
    <cfRule type="cellIs" dxfId="42671" priority="1648" stopIfTrue="1" operator="lessThan">
      <formula>0</formula>
    </cfRule>
    <cfRule type="cellIs" dxfId="42670" priority="1649" stopIfTrue="1" operator="greaterThan">
      <formula>0</formula>
    </cfRule>
  </conditionalFormatting>
  <conditionalFormatting sqref="P61:Q61">
    <cfRule type="cellIs" dxfId="42669" priority="1645" stopIfTrue="1" operator="lessThan">
      <formula>0</formula>
    </cfRule>
    <cfRule type="cellIs" dxfId="42668" priority="1646" stopIfTrue="1" operator="greaterThan">
      <formula>0</formula>
    </cfRule>
  </conditionalFormatting>
  <conditionalFormatting sqref="P61:Q61">
    <cfRule type="cellIs" dxfId="42667" priority="1642" stopIfTrue="1" operator="lessThan">
      <formula>0</formula>
    </cfRule>
    <cfRule type="cellIs" dxfId="42666" priority="1643" stopIfTrue="1" operator="greaterThan">
      <formula>0</formula>
    </cfRule>
  </conditionalFormatting>
  <conditionalFormatting sqref="P61:Q61">
    <cfRule type="cellIs" dxfId="42665" priority="1639" stopIfTrue="1" operator="lessThan">
      <formula>0</formula>
    </cfRule>
    <cfRule type="cellIs" dxfId="42664" priority="1640" stopIfTrue="1" operator="greaterThan">
      <formula>0</formula>
    </cfRule>
  </conditionalFormatting>
  <conditionalFormatting sqref="P61:Q61">
    <cfRule type="cellIs" dxfId="42663" priority="1636" stopIfTrue="1" operator="lessThan">
      <formula>0</formula>
    </cfRule>
    <cfRule type="cellIs" dxfId="42662" priority="1637" stopIfTrue="1" operator="greaterThan">
      <formula>0</formula>
    </cfRule>
  </conditionalFormatting>
  <conditionalFormatting sqref="P61:Q61">
    <cfRule type="cellIs" dxfId="42661" priority="1633" stopIfTrue="1" operator="lessThan">
      <formula>0</formula>
    </cfRule>
    <cfRule type="cellIs" dxfId="42660" priority="1634" stopIfTrue="1" operator="greaterThan">
      <formula>0</formula>
    </cfRule>
  </conditionalFormatting>
  <conditionalFormatting sqref="P61:Q61">
    <cfRule type="cellIs" dxfId="42659" priority="1630" stopIfTrue="1" operator="lessThan">
      <formula>0</formula>
    </cfRule>
    <cfRule type="cellIs" dxfId="42658" priority="1631" stopIfTrue="1" operator="greaterThan">
      <formula>0</formula>
    </cfRule>
  </conditionalFormatting>
  <conditionalFormatting sqref="P61:Q61">
    <cfRule type="cellIs" dxfId="42657" priority="1627" stopIfTrue="1" operator="lessThan">
      <formula>0</formula>
    </cfRule>
    <cfRule type="cellIs" dxfId="42656" priority="1628" stopIfTrue="1" operator="greaterThan">
      <formula>0</formula>
    </cfRule>
  </conditionalFormatting>
  <conditionalFormatting sqref="P61:Q61">
    <cfRule type="cellIs" dxfId="42655" priority="1624" stopIfTrue="1" operator="lessThan">
      <formula>0</formula>
    </cfRule>
    <cfRule type="cellIs" dxfId="42654" priority="1625" stopIfTrue="1" operator="greaterThan">
      <formula>0</formula>
    </cfRule>
  </conditionalFormatting>
  <conditionalFormatting sqref="P61:Q61">
    <cfRule type="cellIs" dxfId="42653" priority="1621" stopIfTrue="1" operator="lessThan">
      <formula>0</formula>
    </cfRule>
    <cfRule type="cellIs" dxfId="42652" priority="1622" stopIfTrue="1" operator="greaterThan">
      <formula>0</formula>
    </cfRule>
  </conditionalFormatting>
  <conditionalFormatting sqref="P61:Q61">
    <cfRule type="cellIs" dxfId="42651" priority="1618" stopIfTrue="1" operator="lessThan">
      <formula>0</formula>
    </cfRule>
    <cfRule type="cellIs" dxfId="42650" priority="1619" stopIfTrue="1" operator="greaterThan">
      <formula>0</formula>
    </cfRule>
  </conditionalFormatting>
  <conditionalFormatting sqref="P61:Q61">
    <cfRule type="cellIs" dxfId="42649" priority="1615" stopIfTrue="1" operator="lessThan">
      <formula>0</formula>
    </cfRule>
    <cfRule type="cellIs" dxfId="42648" priority="1616" stopIfTrue="1" operator="greaterThan">
      <formula>0</formula>
    </cfRule>
  </conditionalFormatting>
  <conditionalFormatting sqref="P61:Q61">
    <cfRule type="cellIs" dxfId="42647" priority="1612" stopIfTrue="1" operator="lessThan">
      <formula>0</formula>
    </cfRule>
    <cfRule type="cellIs" dxfId="42646" priority="1613" stopIfTrue="1" operator="greaterThan">
      <formula>0</formula>
    </cfRule>
  </conditionalFormatting>
  <conditionalFormatting sqref="P61:Q61">
    <cfRule type="cellIs" dxfId="42645" priority="1609" stopIfTrue="1" operator="lessThan">
      <formula>0</formula>
    </cfRule>
    <cfRule type="cellIs" dxfId="42644" priority="1610" stopIfTrue="1" operator="greaterThan">
      <formula>0</formula>
    </cfRule>
  </conditionalFormatting>
  <conditionalFormatting sqref="P61:Q61">
    <cfRule type="cellIs" dxfId="42643" priority="1606" stopIfTrue="1" operator="lessThan">
      <formula>0</formula>
    </cfRule>
    <cfRule type="cellIs" dxfId="42642" priority="1607" stopIfTrue="1" operator="greaterThan">
      <formula>0</formula>
    </cfRule>
  </conditionalFormatting>
  <conditionalFormatting sqref="P61:Q61">
    <cfRule type="cellIs" dxfId="42641" priority="1603" stopIfTrue="1" operator="lessThan">
      <formula>0</formula>
    </cfRule>
    <cfRule type="cellIs" dxfId="42640" priority="1604" stopIfTrue="1" operator="greaterThan">
      <formula>0</formula>
    </cfRule>
  </conditionalFormatting>
  <conditionalFormatting sqref="P61:Q61">
    <cfRule type="cellIs" dxfId="42639" priority="1600" stopIfTrue="1" operator="lessThan">
      <formula>0</formula>
    </cfRule>
    <cfRule type="cellIs" dxfId="42638" priority="1601" stopIfTrue="1" operator="greaterThan">
      <formula>0</formula>
    </cfRule>
  </conditionalFormatting>
  <conditionalFormatting sqref="P63:Q63">
    <cfRule type="cellIs" dxfId="42637" priority="1597" stopIfTrue="1" operator="lessThan">
      <formula>0</formula>
    </cfRule>
    <cfRule type="cellIs" dxfId="42636" priority="1598" stopIfTrue="1" operator="greaterThan">
      <formula>0</formula>
    </cfRule>
  </conditionalFormatting>
  <conditionalFormatting sqref="P63:Q63">
    <cfRule type="cellIs" dxfId="42635" priority="1594" stopIfTrue="1" operator="lessThan">
      <formula>0</formula>
    </cfRule>
    <cfRule type="cellIs" dxfId="42634" priority="1595" stopIfTrue="1" operator="greaterThan">
      <formula>0</formula>
    </cfRule>
  </conditionalFormatting>
  <conditionalFormatting sqref="P63:Q63">
    <cfRule type="cellIs" dxfId="42633" priority="1591" stopIfTrue="1" operator="lessThan">
      <formula>0</formula>
    </cfRule>
    <cfRule type="cellIs" dxfId="42632" priority="1592" stopIfTrue="1" operator="greaterThan">
      <formula>0</formula>
    </cfRule>
  </conditionalFormatting>
  <conditionalFormatting sqref="P63:Q63">
    <cfRule type="cellIs" dxfId="42631" priority="1588" stopIfTrue="1" operator="lessThan">
      <formula>0</formula>
    </cfRule>
    <cfRule type="cellIs" dxfId="42630" priority="1589" stopIfTrue="1" operator="greaterThan">
      <formula>0</formula>
    </cfRule>
  </conditionalFormatting>
  <conditionalFormatting sqref="P63:Q63">
    <cfRule type="cellIs" dxfId="42629" priority="1585" stopIfTrue="1" operator="lessThan">
      <formula>0</formula>
    </cfRule>
    <cfRule type="cellIs" dxfId="42628" priority="1586" stopIfTrue="1" operator="greaterThan">
      <formula>0</formula>
    </cfRule>
  </conditionalFormatting>
  <conditionalFormatting sqref="P63:Q63">
    <cfRule type="cellIs" dxfId="42627" priority="1582" stopIfTrue="1" operator="lessThan">
      <formula>0</formula>
    </cfRule>
    <cfRule type="cellIs" dxfId="42626" priority="1583" stopIfTrue="1" operator="greaterThan">
      <formula>0</formula>
    </cfRule>
  </conditionalFormatting>
  <conditionalFormatting sqref="P63:Q63">
    <cfRule type="cellIs" dxfId="42625" priority="1579" stopIfTrue="1" operator="lessThan">
      <formula>0</formula>
    </cfRule>
    <cfRule type="cellIs" dxfId="42624" priority="1580" stopIfTrue="1" operator="greaterThan">
      <formula>0</formula>
    </cfRule>
  </conditionalFormatting>
  <conditionalFormatting sqref="P63:Q63">
    <cfRule type="cellIs" dxfId="42623" priority="1576" stopIfTrue="1" operator="lessThan">
      <formula>0</formula>
    </cfRule>
    <cfRule type="cellIs" dxfId="42622" priority="1577" stopIfTrue="1" operator="greaterThan">
      <formula>0</formula>
    </cfRule>
  </conditionalFormatting>
  <conditionalFormatting sqref="P63:Q63">
    <cfRule type="cellIs" dxfId="42621" priority="1573" stopIfTrue="1" operator="lessThan">
      <formula>0</formula>
    </cfRule>
    <cfRule type="cellIs" dxfId="42620" priority="1574" stopIfTrue="1" operator="greaterThan">
      <formula>0</formula>
    </cfRule>
  </conditionalFormatting>
  <conditionalFormatting sqref="P63:Q63">
    <cfRule type="cellIs" dxfId="42619" priority="1570" stopIfTrue="1" operator="lessThan">
      <formula>0</formula>
    </cfRule>
    <cfRule type="cellIs" dxfId="42618" priority="1571" stopIfTrue="1" operator="greaterThan">
      <formula>0</formula>
    </cfRule>
  </conditionalFormatting>
  <conditionalFormatting sqref="P63:Q63">
    <cfRule type="cellIs" dxfId="42617" priority="1567" stopIfTrue="1" operator="lessThan">
      <formula>0</formula>
    </cfRule>
    <cfRule type="cellIs" dxfId="42616" priority="1568" stopIfTrue="1" operator="greaterThan">
      <formula>0</formula>
    </cfRule>
  </conditionalFormatting>
  <conditionalFormatting sqref="P63:Q63">
    <cfRule type="cellIs" dxfId="42615" priority="1564" stopIfTrue="1" operator="lessThan">
      <formula>0</formula>
    </cfRule>
    <cfRule type="cellIs" dxfId="42614" priority="1565" stopIfTrue="1" operator="greaterThan">
      <formula>0</formula>
    </cfRule>
  </conditionalFormatting>
  <conditionalFormatting sqref="P63:Q63">
    <cfRule type="cellIs" dxfId="42613" priority="1561" stopIfTrue="1" operator="lessThan">
      <formula>0</formula>
    </cfRule>
    <cfRule type="cellIs" dxfId="42612" priority="1562" stopIfTrue="1" operator="greaterThan">
      <formula>0</formula>
    </cfRule>
  </conditionalFormatting>
  <conditionalFormatting sqref="P63:Q63">
    <cfRule type="cellIs" dxfId="42611" priority="1558" stopIfTrue="1" operator="lessThan">
      <formula>0</formula>
    </cfRule>
    <cfRule type="cellIs" dxfId="42610" priority="1559" stopIfTrue="1" operator="greaterThan">
      <formula>0</formula>
    </cfRule>
  </conditionalFormatting>
  <conditionalFormatting sqref="P63:Q63">
    <cfRule type="cellIs" dxfId="42609" priority="1555" stopIfTrue="1" operator="lessThan">
      <formula>0</formula>
    </cfRule>
    <cfRule type="cellIs" dxfId="42608" priority="1556" stopIfTrue="1" operator="greaterThan">
      <formula>0</formula>
    </cfRule>
  </conditionalFormatting>
  <conditionalFormatting sqref="P63:Q63">
    <cfRule type="cellIs" dxfId="42607" priority="1552" stopIfTrue="1" operator="lessThan">
      <formula>0</formula>
    </cfRule>
    <cfRule type="cellIs" dxfId="42606" priority="1553" stopIfTrue="1" operator="greaterThan">
      <formula>0</formula>
    </cfRule>
  </conditionalFormatting>
  <conditionalFormatting sqref="P63:Q63">
    <cfRule type="cellIs" dxfId="42605" priority="1549" stopIfTrue="1" operator="lessThan">
      <formula>0</formula>
    </cfRule>
    <cfRule type="cellIs" dxfId="42604" priority="1550" stopIfTrue="1" operator="greaterThan">
      <formula>0</formula>
    </cfRule>
  </conditionalFormatting>
  <conditionalFormatting sqref="P63:Q63">
    <cfRule type="cellIs" dxfId="42603" priority="1546" stopIfTrue="1" operator="lessThan">
      <formula>0</formula>
    </cfRule>
    <cfRule type="cellIs" dxfId="42602" priority="1547" stopIfTrue="1" operator="greaterThan">
      <formula>0</formula>
    </cfRule>
  </conditionalFormatting>
  <conditionalFormatting sqref="P63:Q63">
    <cfRule type="cellIs" dxfId="42601" priority="1543" stopIfTrue="1" operator="lessThan">
      <formula>0</formula>
    </cfRule>
    <cfRule type="cellIs" dxfId="42600" priority="1544" stopIfTrue="1" operator="greaterThan">
      <formula>0</formula>
    </cfRule>
  </conditionalFormatting>
  <conditionalFormatting sqref="P63:Q63">
    <cfRule type="cellIs" dxfId="42599" priority="1540" stopIfTrue="1" operator="lessThan">
      <formula>0</formula>
    </cfRule>
    <cfRule type="cellIs" dxfId="42598" priority="1541" stopIfTrue="1" operator="greaterThan">
      <formula>0</formula>
    </cfRule>
  </conditionalFormatting>
  <conditionalFormatting sqref="P65:Q65">
    <cfRule type="cellIs" dxfId="42597" priority="1537" stopIfTrue="1" operator="lessThan">
      <formula>0</formula>
    </cfRule>
    <cfRule type="cellIs" dxfId="42596" priority="1538" stopIfTrue="1" operator="greaterThan">
      <formula>0</formula>
    </cfRule>
  </conditionalFormatting>
  <conditionalFormatting sqref="P65:Q65">
    <cfRule type="cellIs" dxfId="42595" priority="1534" stopIfTrue="1" operator="lessThan">
      <formula>0</formula>
    </cfRule>
    <cfRule type="cellIs" dxfId="42594" priority="1535" stopIfTrue="1" operator="greaterThan">
      <formula>0</formula>
    </cfRule>
  </conditionalFormatting>
  <conditionalFormatting sqref="P65:Q65">
    <cfRule type="cellIs" dxfId="42593" priority="1531" stopIfTrue="1" operator="lessThan">
      <formula>0</formula>
    </cfRule>
    <cfRule type="cellIs" dxfId="42592" priority="1532" stopIfTrue="1" operator="greaterThan">
      <formula>0</formula>
    </cfRule>
  </conditionalFormatting>
  <conditionalFormatting sqref="P65:Q65">
    <cfRule type="cellIs" dxfId="42591" priority="1528" stopIfTrue="1" operator="lessThan">
      <formula>0</formula>
    </cfRule>
    <cfRule type="cellIs" dxfId="42590" priority="1529" stopIfTrue="1" operator="greaterThan">
      <formula>0</formula>
    </cfRule>
  </conditionalFormatting>
  <conditionalFormatting sqref="P65:Q65">
    <cfRule type="cellIs" dxfId="42589" priority="1525" stopIfTrue="1" operator="lessThan">
      <formula>0</formula>
    </cfRule>
    <cfRule type="cellIs" dxfId="42588" priority="1526" stopIfTrue="1" operator="greaterThan">
      <formula>0</formula>
    </cfRule>
  </conditionalFormatting>
  <conditionalFormatting sqref="P65:Q65">
    <cfRule type="cellIs" dxfId="42587" priority="1522" stopIfTrue="1" operator="lessThan">
      <formula>0</formula>
    </cfRule>
    <cfRule type="cellIs" dxfId="42586" priority="1523" stopIfTrue="1" operator="greaterThan">
      <formula>0</formula>
    </cfRule>
  </conditionalFormatting>
  <conditionalFormatting sqref="P65:Q65">
    <cfRule type="cellIs" dxfId="42585" priority="1519" stopIfTrue="1" operator="lessThan">
      <formula>0</formula>
    </cfRule>
    <cfRule type="cellIs" dxfId="42584" priority="1520" stopIfTrue="1" operator="greaterThan">
      <formula>0</formula>
    </cfRule>
  </conditionalFormatting>
  <conditionalFormatting sqref="P65:Q65">
    <cfRule type="cellIs" dxfId="42583" priority="1516" stopIfTrue="1" operator="lessThan">
      <formula>0</formula>
    </cfRule>
    <cfRule type="cellIs" dxfId="42582" priority="1517" stopIfTrue="1" operator="greaterThan">
      <formula>0</formula>
    </cfRule>
  </conditionalFormatting>
  <conditionalFormatting sqref="P65:Q65">
    <cfRule type="cellIs" dxfId="42581" priority="1513" stopIfTrue="1" operator="lessThan">
      <formula>0</formula>
    </cfRule>
    <cfRule type="cellIs" dxfId="42580" priority="1514" stopIfTrue="1" operator="greaterThan">
      <formula>0</formula>
    </cfRule>
  </conditionalFormatting>
  <conditionalFormatting sqref="P65:Q65">
    <cfRule type="cellIs" dxfId="42579" priority="1510" stopIfTrue="1" operator="lessThan">
      <formula>0</formula>
    </cfRule>
    <cfRule type="cellIs" dxfId="42578" priority="1511" stopIfTrue="1" operator="greaterThan">
      <formula>0</formula>
    </cfRule>
  </conditionalFormatting>
  <conditionalFormatting sqref="P65:Q65">
    <cfRule type="cellIs" dxfId="42577" priority="1507" stopIfTrue="1" operator="lessThan">
      <formula>0</formula>
    </cfRule>
    <cfRule type="cellIs" dxfId="42576" priority="1508" stopIfTrue="1" operator="greaterThan">
      <formula>0</formula>
    </cfRule>
  </conditionalFormatting>
  <conditionalFormatting sqref="P65:Q65">
    <cfRule type="cellIs" dxfId="42575" priority="1504" stopIfTrue="1" operator="lessThan">
      <formula>0</formula>
    </cfRule>
    <cfRule type="cellIs" dxfId="42574" priority="1505" stopIfTrue="1" operator="greaterThan">
      <formula>0</formula>
    </cfRule>
  </conditionalFormatting>
  <conditionalFormatting sqref="P65:Q65">
    <cfRule type="cellIs" dxfId="42573" priority="1501" stopIfTrue="1" operator="lessThan">
      <formula>0</formula>
    </cfRule>
    <cfRule type="cellIs" dxfId="42572" priority="1502" stopIfTrue="1" operator="greaterThan">
      <formula>0</formula>
    </cfRule>
  </conditionalFormatting>
  <conditionalFormatting sqref="P65:Q65">
    <cfRule type="cellIs" dxfId="42571" priority="1498" stopIfTrue="1" operator="lessThan">
      <formula>0</formula>
    </cfRule>
    <cfRule type="cellIs" dxfId="42570" priority="1499" stopIfTrue="1" operator="greaterThan">
      <formula>0</formula>
    </cfRule>
  </conditionalFormatting>
  <conditionalFormatting sqref="P65:Q65">
    <cfRule type="cellIs" dxfId="42569" priority="1495" stopIfTrue="1" operator="lessThan">
      <formula>0</formula>
    </cfRule>
    <cfRule type="cellIs" dxfId="42568" priority="1496" stopIfTrue="1" operator="greaterThan">
      <formula>0</formula>
    </cfRule>
  </conditionalFormatting>
  <conditionalFormatting sqref="P65:Q65">
    <cfRule type="cellIs" dxfId="42567" priority="1492" stopIfTrue="1" operator="lessThan">
      <formula>0</formula>
    </cfRule>
    <cfRule type="cellIs" dxfId="42566" priority="1493" stopIfTrue="1" operator="greaterThan">
      <formula>0</formula>
    </cfRule>
  </conditionalFormatting>
  <conditionalFormatting sqref="P65:Q65">
    <cfRule type="cellIs" dxfId="42565" priority="1489" stopIfTrue="1" operator="lessThan">
      <formula>0</formula>
    </cfRule>
    <cfRule type="cellIs" dxfId="42564" priority="1490" stopIfTrue="1" operator="greaterThan">
      <formula>0</formula>
    </cfRule>
  </conditionalFormatting>
  <conditionalFormatting sqref="P65:Q65">
    <cfRule type="cellIs" dxfId="42563" priority="1486" stopIfTrue="1" operator="lessThan">
      <formula>0</formula>
    </cfRule>
    <cfRule type="cellIs" dxfId="42562" priority="1487" stopIfTrue="1" operator="greaterThan">
      <formula>0</formula>
    </cfRule>
  </conditionalFormatting>
  <conditionalFormatting sqref="P65:Q65">
    <cfRule type="cellIs" dxfId="42561" priority="1483" stopIfTrue="1" operator="lessThan">
      <formula>0</formula>
    </cfRule>
    <cfRule type="cellIs" dxfId="42560" priority="1484" stopIfTrue="1" operator="greaterThan">
      <formula>0</formula>
    </cfRule>
  </conditionalFormatting>
  <conditionalFormatting sqref="P65:Q65">
    <cfRule type="cellIs" dxfId="42559" priority="1480" stopIfTrue="1" operator="lessThan">
      <formula>0</formula>
    </cfRule>
    <cfRule type="cellIs" dxfId="42558" priority="1481" stopIfTrue="1" operator="greaterThan">
      <formula>0</formula>
    </cfRule>
  </conditionalFormatting>
  <conditionalFormatting sqref="I11:K11">
    <cfRule type="cellIs" dxfId="42557" priority="1478" operator="equal">
      <formula>"?"</formula>
    </cfRule>
  </conditionalFormatting>
  <conditionalFormatting sqref="I11:K11">
    <cfRule type="cellIs" dxfId="42556" priority="1477" operator="equal">
      <formula>"?"</formula>
    </cfRule>
  </conditionalFormatting>
  <conditionalFormatting sqref="H11">
    <cfRule type="cellIs" dxfId="42555" priority="1476" operator="equal">
      <formula>"q"</formula>
    </cfRule>
  </conditionalFormatting>
  <conditionalFormatting sqref="I13:K13">
    <cfRule type="cellIs" dxfId="42554" priority="1473" operator="equal">
      <formula>"?"</formula>
    </cfRule>
  </conditionalFormatting>
  <conditionalFormatting sqref="I13:K13">
    <cfRule type="cellIs" dxfId="42553" priority="1472" operator="equal">
      <formula>"?"</formula>
    </cfRule>
  </conditionalFormatting>
  <conditionalFormatting sqref="H13">
    <cfRule type="cellIs" dxfId="42552" priority="1471" operator="equal">
      <formula>"q"</formula>
    </cfRule>
  </conditionalFormatting>
  <conditionalFormatting sqref="I15:K15">
    <cfRule type="cellIs" dxfId="42551" priority="1468" operator="equal">
      <formula>"?"</formula>
    </cfRule>
  </conditionalFormatting>
  <conditionalFormatting sqref="I15:K15">
    <cfRule type="cellIs" dxfId="42550" priority="1467" operator="equal">
      <formula>"?"</formula>
    </cfRule>
  </conditionalFormatting>
  <conditionalFormatting sqref="H15">
    <cfRule type="cellIs" dxfId="42549" priority="1466" operator="equal">
      <formula>"q"</formula>
    </cfRule>
  </conditionalFormatting>
  <conditionalFormatting sqref="H15">
    <cfRule type="cellIs" dxfId="42548" priority="1465" operator="equal">
      <formula>"q"</formula>
    </cfRule>
  </conditionalFormatting>
  <conditionalFormatting sqref="H17">
    <cfRule type="cellIs" dxfId="42547" priority="1464" operator="equal">
      <formula>"q"</formula>
    </cfRule>
  </conditionalFormatting>
  <conditionalFormatting sqref="H19">
    <cfRule type="cellIs" dxfId="42546" priority="1463" operator="equal">
      <formula>"q"</formula>
    </cfRule>
  </conditionalFormatting>
  <conditionalFormatting sqref="I25:K25">
    <cfRule type="cellIs" dxfId="42545" priority="1459" operator="equal">
      <formula>"?"</formula>
    </cfRule>
  </conditionalFormatting>
  <conditionalFormatting sqref="I25:K25">
    <cfRule type="cellIs" dxfId="42544" priority="1458" operator="equal">
      <formula>"?"</formula>
    </cfRule>
  </conditionalFormatting>
  <conditionalFormatting sqref="H25">
    <cfRule type="cellIs" dxfId="42543" priority="1457" operator="equal">
      <formula>"q"</formula>
    </cfRule>
  </conditionalFormatting>
  <conditionalFormatting sqref="H25">
    <cfRule type="cellIs" dxfId="42542" priority="1456" operator="equal">
      <formula>"q"</formula>
    </cfRule>
  </conditionalFormatting>
  <conditionalFormatting sqref="I21:K21">
    <cfRule type="cellIs" dxfId="42541" priority="1455" operator="equal">
      <formula>"?"</formula>
    </cfRule>
  </conditionalFormatting>
  <conditionalFormatting sqref="I21:K21">
    <cfRule type="cellIs" dxfId="42540" priority="1454" operator="equal">
      <formula>"?"</formula>
    </cfRule>
  </conditionalFormatting>
  <conditionalFormatting sqref="H21">
    <cfRule type="cellIs" dxfId="42539" priority="1453" operator="equal">
      <formula>"q"</formula>
    </cfRule>
  </conditionalFormatting>
  <conditionalFormatting sqref="H21">
    <cfRule type="cellIs" dxfId="42538" priority="1452" operator="equal">
      <formula>"q"</formula>
    </cfRule>
  </conditionalFormatting>
  <conditionalFormatting sqref="I23:K23">
    <cfRule type="cellIs" dxfId="42537" priority="1451" operator="equal">
      <formula>"?"</formula>
    </cfRule>
  </conditionalFormatting>
  <conditionalFormatting sqref="I23:K23">
    <cfRule type="cellIs" dxfId="42536" priority="1450" operator="equal">
      <formula>"?"</formula>
    </cfRule>
  </conditionalFormatting>
  <conditionalFormatting sqref="H23">
    <cfRule type="cellIs" dxfId="42535" priority="1449" operator="equal">
      <formula>"q"</formula>
    </cfRule>
  </conditionalFormatting>
  <conditionalFormatting sqref="H23">
    <cfRule type="cellIs" dxfId="42534" priority="1448" operator="equal">
      <formula>"q"</formula>
    </cfRule>
  </conditionalFormatting>
  <conditionalFormatting sqref="H27">
    <cfRule type="cellIs" dxfId="42533" priority="1447" operator="equal">
      <formula>"q"</formula>
    </cfRule>
  </conditionalFormatting>
  <conditionalFormatting sqref="H27">
    <cfRule type="cellIs" dxfId="42532" priority="1446" operator="equal">
      <formula>"q"</formula>
    </cfRule>
  </conditionalFormatting>
  <conditionalFormatting sqref="I41:N41 I43:N43 I35:K35 I37:K37 I39:K39 I33:K33">
    <cfRule type="cellIs" dxfId="42531" priority="1439" operator="equal">
      <formula>"?"</formula>
    </cfRule>
  </conditionalFormatting>
  <conditionalFormatting sqref="I41:N41 I39:K39 I35:K35 I37:K37 I33:K33">
    <cfRule type="cellIs" dxfId="42530" priority="1438" operator="equal">
      <formula>"?"</formula>
    </cfRule>
  </conditionalFormatting>
  <conditionalFormatting sqref="I43:N43">
    <cfRule type="cellIs" dxfId="42529" priority="1437" operator="equal">
      <formula>"?"</formula>
    </cfRule>
  </conditionalFormatting>
  <conditionalFormatting sqref="C32:C43">
    <cfRule type="cellIs" dxfId="42528" priority="1435" operator="equal">
      <formula>"N"</formula>
    </cfRule>
    <cfRule type="cellIs" dxfId="42527" priority="1436" operator="equal">
      <formula>"Y"</formula>
    </cfRule>
  </conditionalFormatting>
  <conditionalFormatting sqref="I37:K37">
    <cfRule type="cellIs" dxfId="42526" priority="1434" operator="equal">
      <formula>"?"</formula>
    </cfRule>
  </conditionalFormatting>
  <conditionalFormatting sqref="I39:K39">
    <cfRule type="cellIs" dxfId="42525" priority="1433" operator="equal">
      <formula>"?"</formula>
    </cfRule>
  </conditionalFormatting>
  <conditionalFormatting sqref="I41:J41">
    <cfRule type="cellIs" dxfId="42524" priority="1432" operator="equal">
      <formula>"?"</formula>
    </cfRule>
  </conditionalFormatting>
  <conditionalFormatting sqref="I43:N43">
    <cfRule type="cellIs" dxfId="42523" priority="1431" operator="equal">
      <formula>"?"</formula>
    </cfRule>
  </conditionalFormatting>
  <conditionalFormatting sqref="K43">
    <cfRule type="cellIs" dxfId="42522" priority="1430" operator="equal">
      <formula>"?"</formula>
    </cfRule>
  </conditionalFormatting>
  <conditionalFormatting sqref="I41:J41">
    <cfRule type="cellIs" dxfId="42521" priority="1429" operator="equal">
      <formula>"?"</formula>
    </cfRule>
  </conditionalFormatting>
  <conditionalFormatting sqref="I41:J41">
    <cfRule type="cellIs" dxfId="42520" priority="1428" operator="equal">
      <formula>"?"</formula>
    </cfRule>
  </conditionalFormatting>
  <conditionalFormatting sqref="K41">
    <cfRule type="cellIs" dxfId="42519" priority="1427" operator="equal">
      <formula>"?"</formula>
    </cfRule>
  </conditionalFormatting>
  <conditionalFormatting sqref="H37">
    <cfRule type="cellIs" dxfId="42518" priority="1426" operator="equal">
      <formula>"q"</formula>
    </cfRule>
  </conditionalFormatting>
  <conditionalFormatting sqref="H37">
    <cfRule type="cellIs" dxfId="42517" priority="1425" operator="equal">
      <formula>"q"</formula>
    </cfRule>
  </conditionalFormatting>
  <conditionalFormatting sqref="H39">
    <cfRule type="cellIs" dxfId="42516" priority="1424" operator="equal">
      <formula>"q"</formula>
    </cfRule>
  </conditionalFormatting>
  <conditionalFormatting sqref="H39">
    <cfRule type="cellIs" dxfId="42515" priority="1423" operator="equal">
      <formula>"q"</formula>
    </cfRule>
  </conditionalFormatting>
  <conditionalFormatting sqref="H41">
    <cfRule type="cellIs" dxfId="42514" priority="1422" operator="equal">
      <formula>"q"</formula>
    </cfRule>
  </conditionalFormatting>
  <conditionalFormatting sqref="H43">
    <cfRule type="cellIs" dxfId="42513" priority="1421" operator="equal">
      <formula>"q"</formula>
    </cfRule>
  </conditionalFormatting>
  <conditionalFormatting sqref="I33:J33">
    <cfRule type="cellIs" dxfId="42512" priority="1419" operator="equal">
      <formula>"?"</formula>
    </cfRule>
  </conditionalFormatting>
  <conditionalFormatting sqref="I33:J33">
    <cfRule type="cellIs" dxfId="42511" priority="1418" operator="equal">
      <formula>"?"</formula>
    </cfRule>
  </conditionalFormatting>
  <conditionalFormatting sqref="I33:J33">
    <cfRule type="cellIs" dxfId="42510" priority="1417" operator="equal">
      <formula>"?"</formula>
    </cfRule>
  </conditionalFormatting>
  <conditionalFormatting sqref="H33">
    <cfRule type="cellIs" dxfId="42509" priority="1416" operator="equal">
      <formula>"q"</formula>
    </cfRule>
  </conditionalFormatting>
  <conditionalFormatting sqref="H33">
    <cfRule type="cellIs" dxfId="42508" priority="1415" operator="equal">
      <formula>"q"</formula>
    </cfRule>
  </conditionalFormatting>
  <conditionalFormatting sqref="I33:J33">
    <cfRule type="cellIs" dxfId="42507" priority="1414" operator="equal">
      <formula>"?"</formula>
    </cfRule>
  </conditionalFormatting>
  <conditionalFormatting sqref="I35:J35">
    <cfRule type="cellIs" dxfId="42506" priority="1413" operator="equal">
      <formula>"?"</formula>
    </cfRule>
  </conditionalFormatting>
  <conditionalFormatting sqref="I35:J35">
    <cfRule type="cellIs" dxfId="42505" priority="1412" operator="equal">
      <formula>"?"</formula>
    </cfRule>
  </conditionalFormatting>
  <conditionalFormatting sqref="I35:J35">
    <cfRule type="cellIs" dxfId="42504" priority="1411" operator="equal">
      <formula>"?"</formula>
    </cfRule>
  </conditionalFormatting>
  <conditionalFormatting sqref="H35">
    <cfRule type="cellIs" dxfId="42503" priority="1410" operator="equal">
      <formula>"q"</formula>
    </cfRule>
  </conditionalFormatting>
  <conditionalFormatting sqref="H35">
    <cfRule type="cellIs" dxfId="42502" priority="1409" operator="equal">
      <formula>"q"</formula>
    </cfRule>
  </conditionalFormatting>
  <conditionalFormatting sqref="I35:J35">
    <cfRule type="cellIs" dxfId="42501" priority="1408" operator="equal">
      <formula>"?"</formula>
    </cfRule>
  </conditionalFormatting>
  <conditionalFormatting sqref="I29:K29">
    <cfRule type="cellIs" dxfId="42500" priority="1407" operator="equal">
      <formula>"?"</formula>
    </cfRule>
  </conditionalFormatting>
  <conditionalFormatting sqref="I29:K29">
    <cfRule type="cellIs" dxfId="42499" priority="1406" operator="equal">
      <formula>"?"</formula>
    </cfRule>
  </conditionalFormatting>
  <conditionalFormatting sqref="C28:C29">
    <cfRule type="cellIs" dxfId="42498" priority="1404" operator="equal">
      <formula>"N"</formula>
    </cfRule>
    <cfRule type="cellIs" dxfId="42497" priority="1405" operator="equal">
      <formula>"Y"</formula>
    </cfRule>
  </conditionalFormatting>
  <conditionalFormatting sqref="I29:K29">
    <cfRule type="cellIs" dxfId="42496" priority="1403" operator="equal">
      <formula>"?"</formula>
    </cfRule>
  </conditionalFormatting>
  <conditionalFormatting sqref="H29">
    <cfRule type="cellIs" dxfId="42495" priority="1402" operator="equal">
      <formula>"q"</formula>
    </cfRule>
  </conditionalFormatting>
  <conditionalFormatting sqref="H29">
    <cfRule type="cellIs" dxfId="42494" priority="1401" operator="equal">
      <formula>"q"</formula>
    </cfRule>
  </conditionalFormatting>
  <conditionalFormatting sqref="I31:K31">
    <cfRule type="cellIs" dxfId="42493" priority="1400" operator="equal">
      <formula>"?"</formula>
    </cfRule>
  </conditionalFormatting>
  <conditionalFormatting sqref="I31:K31">
    <cfRule type="cellIs" dxfId="42492" priority="1399" operator="equal">
      <formula>"?"</formula>
    </cfRule>
  </conditionalFormatting>
  <conditionalFormatting sqref="C30:C31">
    <cfRule type="cellIs" dxfId="42491" priority="1397" operator="equal">
      <formula>"N"</formula>
    </cfRule>
    <cfRule type="cellIs" dxfId="42490" priority="1398" operator="equal">
      <formula>"Y"</formula>
    </cfRule>
  </conditionalFormatting>
  <conditionalFormatting sqref="I31:K31">
    <cfRule type="cellIs" dxfId="42489" priority="1396" operator="equal">
      <formula>"?"</formula>
    </cfRule>
  </conditionalFormatting>
  <conditionalFormatting sqref="H31">
    <cfRule type="cellIs" dxfId="42488" priority="1395" operator="equal">
      <formula>"q"</formula>
    </cfRule>
  </conditionalFormatting>
  <conditionalFormatting sqref="H31">
    <cfRule type="cellIs" dxfId="42487" priority="1394" operator="equal">
      <formula>"q"</formula>
    </cfRule>
  </conditionalFormatting>
  <conditionalFormatting sqref="I31:J31">
    <cfRule type="cellIs" dxfId="42486" priority="1393" operator="equal">
      <formula>"?"</formula>
    </cfRule>
  </conditionalFormatting>
  <conditionalFormatting sqref="I39:K39">
    <cfRule type="cellIs" dxfId="42485" priority="1392" operator="equal">
      <formula>"?"</formula>
    </cfRule>
  </conditionalFormatting>
  <conditionalFormatting sqref="I33:K33">
    <cfRule type="cellIs" dxfId="42484" priority="1391" operator="equal">
      <formula>"?"</formula>
    </cfRule>
  </conditionalFormatting>
  <conditionalFormatting sqref="I35:K35">
    <cfRule type="cellIs" dxfId="42483" priority="1390" operator="equal">
      <formula>"?"</formula>
    </cfRule>
  </conditionalFormatting>
  <conditionalFormatting sqref="I37:J37">
    <cfRule type="cellIs" dxfId="42482" priority="1389" operator="equal">
      <formula>"?"</formula>
    </cfRule>
  </conditionalFormatting>
  <conditionalFormatting sqref="I39:K39">
    <cfRule type="cellIs" dxfId="42481" priority="1388" operator="equal">
      <formula>"?"</formula>
    </cfRule>
  </conditionalFormatting>
  <conditionalFormatting sqref="K39">
    <cfRule type="cellIs" dxfId="42480" priority="1387" operator="equal">
      <formula>"?"</formula>
    </cfRule>
  </conditionalFormatting>
  <conditionalFormatting sqref="I37:J37">
    <cfRule type="cellIs" dxfId="42479" priority="1386" operator="equal">
      <formula>"?"</formula>
    </cfRule>
  </conditionalFormatting>
  <conditionalFormatting sqref="I37:J37">
    <cfRule type="cellIs" dxfId="42478" priority="1385" operator="equal">
      <formula>"?"</formula>
    </cfRule>
  </conditionalFormatting>
  <conditionalFormatting sqref="K37">
    <cfRule type="cellIs" dxfId="42477" priority="1384" operator="equal">
      <formula>"?"</formula>
    </cfRule>
  </conditionalFormatting>
  <conditionalFormatting sqref="H33">
    <cfRule type="cellIs" dxfId="42476" priority="1383" operator="equal">
      <formula>"q"</formula>
    </cfRule>
  </conditionalFormatting>
  <conditionalFormatting sqref="H33">
    <cfRule type="cellIs" dxfId="42475" priority="1382" operator="equal">
      <formula>"q"</formula>
    </cfRule>
  </conditionalFormatting>
  <conditionalFormatting sqref="H35">
    <cfRule type="cellIs" dxfId="42474" priority="1381" operator="equal">
      <formula>"q"</formula>
    </cfRule>
  </conditionalFormatting>
  <conditionalFormatting sqref="H35">
    <cfRule type="cellIs" dxfId="42473" priority="1380" operator="equal">
      <formula>"q"</formula>
    </cfRule>
  </conditionalFormatting>
  <conditionalFormatting sqref="H37">
    <cfRule type="cellIs" dxfId="42472" priority="1379" operator="equal">
      <formula>"q"</formula>
    </cfRule>
  </conditionalFormatting>
  <conditionalFormatting sqref="H39">
    <cfRule type="cellIs" dxfId="42471" priority="1378" operator="equal">
      <formula>"q"</formula>
    </cfRule>
  </conditionalFormatting>
  <conditionalFormatting sqref="J35">
    <cfRule type="cellIs" dxfId="42470" priority="1349" operator="equal">
      <formula>"?"</formula>
    </cfRule>
  </conditionalFormatting>
  <conditionalFormatting sqref="J33">
    <cfRule type="cellIs" dxfId="42469" priority="1348" operator="equal">
      <formula>"?"</formula>
    </cfRule>
  </conditionalFormatting>
  <conditionalFormatting sqref="J39">
    <cfRule type="cellIs" dxfId="42468" priority="1347" operator="equal">
      <formula>"?"</formula>
    </cfRule>
  </conditionalFormatting>
  <conditionalFormatting sqref="J37">
    <cfRule type="cellIs" dxfId="42467" priority="1346" operator="equal">
      <formula>"?"</formula>
    </cfRule>
  </conditionalFormatting>
  <conditionalFormatting sqref="J35">
    <cfRule type="cellIs" dxfId="42466" priority="1318" operator="equal">
      <formula>"?"</formula>
    </cfRule>
  </conditionalFormatting>
  <conditionalFormatting sqref="J33">
    <cfRule type="cellIs" dxfId="42465" priority="1317" operator="equal">
      <formula>"?"</formula>
    </cfRule>
  </conditionalFormatting>
  <conditionalFormatting sqref="J39">
    <cfRule type="cellIs" dxfId="42464" priority="1316" operator="equal">
      <formula>"?"</formula>
    </cfRule>
  </conditionalFormatting>
  <conditionalFormatting sqref="J37">
    <cfRule type="cellIs" dxfId="42463" priority="1315" operator="equal">
      <formula>"?"</formula>
    </cfRule>
  </conditionalFormatting>
  <conditionalFormatting sqref="K29">
    <cfRule type="cellIs" dxfId="42462" priority="1314" operator="equal">
      <formula>"?"</formula>
    </cfRule>
  </conditionalFormatting>
  <conditionalFormatting sqref="I35">
    <cfRule type="cellIs" dxfId="42461" priority="1313" operator="equal">
      <formula>"?"</formula>
    </cfRule>
  </conditionalFormatting>
  <conditionalFormatting sqref="I33">
    <cfRule type="cellIs" dxfId="42460" priority="1312" operator="equal">
      <formula>"?"</formula>
    </cfRule>
  </conditionalFormatting>
  <conditionalFormatting sqref="I39">
    <cfRule type="cellIs" dxfId="42459" priority="1311" operator="equal">
      <formula>"?"</formula>
    </cfRule>
  </conditionalFormatting>
  <conditionalFormatting sqref="I37">
    <cfRule type="cellIs" dxfId="42458" priority="1310" operator="equal">
      <formula>"?"</formula>
    </cfRule>
  </conditionalFormatting>
  <conditionalFormatting sqref="K7">
    <cfRule type="cellIs" dxfId="42457" priority="1309" operator="equal">
      <formula>"?"</formula>
    </cfRule>
  </conditionalFormatting>
  <conditionalFormatting sqref="K7">
    <cfRule type="cellIs" dxfId="42456" priority="1308" operator="equal">
      <formula>"?"</formula>
    </cfRule>
  </conditionalFormatting>
  <conditionalFormatting sqref="K9">
    <cfRule type="cellIs" dxfId="42455" priority="1307" operator="equal">
      <formula>"?"</formula>
    </cfRule>
  </conditionalFormatting>
  <conditionalFormatting sqref="K9">
    <cfRule type="cellIs" dxfId="42454" priority="1306" operator="equal">
      <formula>"?"</formula>
    </cfRule>
  </conditionalFormatting>
  <conditionalFormatting sqref="K11">
    <cfRule type="cellIs" dxfId="42453" priority="1305" operator="equal">
      <formula>"?"</formula>
    </cfRule>
  </conditionalFormatting>
  <conditionalFormatting sqref="K11">
    <cfRule type="cellIs" dxfId="42452" priority="1304" operator="equal">
      <formula>"?"</formula>
    </cfRule>
  </conditionalFormatting>
  <conditionalFormatting sqref="K13">
    <cfRule type="cellIs" dxfId="42451" priority="1303" operator="equal">
      <formula>"?"</formula>
    </cfRule>
  </conditionalFormatting>
  <conditionalFormatting sqref="K13">
    <cfRule type="cellIs" dxfId="42450" priority="1302" operator="equal">
      <formula>"?"</formula>
    </cfRule>
  </conditionalFormatting>
  <conditionalFormatting sqref="K15">
    <cfRule type="cellIs" dxfId="42449" priority="1301" operator="equal">
      <formula>"?"</formula>
    </cfRule>
  </conditionalFormatting>
  <conditionalFormatting sqref="K15">
    <cfRule type="cellIs" dxfId="42448" priority="1300" operator="equal">
      <formula>"?"</formula>
    </cfRule>
  </conditionalFormatting>
  <conditionalFormatting sqref="K17">
    <cfRule type="cellIs" dxfId="42447" priority="1299" operator="equal">
      <formula>"?"</formula>
    </cfRule>
  </conditionalFormatting>
  <conditionalFormatting sqref="K17">
    <cfRule type="cellIs" dxfId="42446" priority="1298" operator="equal">
      <formula>"?"</formula>
    </cfRule>
  </conditionalFormatting>
  <conditionalFormatting sqref="K19">
    <cfRule type="cellIs" dxfId="42445" priority="1296" operator="equal">
      <formula>"?"</formula>
    </cfRule>
  </conditionalFormatting>
  <conditionalFormatting sqref="K19">
    <cfRule type="cellIs" dxfId="42444" priority="1297" operator="equal">
      <formula>"?"</formula>
    </cfRule>
  </conditionalFormatting>
  <conditionalFormatting sqref="K21">
    <cfRule type="cellIs" dxfId="42443" priority="1295" operator="equal">
      <formula>"?"</formula>
    </cfRule>
  </conditionalFormatting>
  <conditionalFormatting sqref="K21">
    <cfRule type="cellIs" dxfId="42442" priority="1294" operator="equal">
      <formula>"?"</formula>
    </cfRule>
  </conditionalFormatting>
  <conditionalFormatting sqref="K23">
    <cfRule type="cellIs" dxfId="42441" priority="1293" operator="equal">
      <formula>"?"</formula>
    </cfRule>
  </conditionalFormatting>
  <conditionalFormatting sqref="K23">
    <cfRule type="cellIs" dxfId="42440" priority="1292" operator="equal">
      <formula>"?"</formula>
    </cfRule>
  </conditionalFormatting>
  <conditionalFormatting sqref="K25">
    <cfRule type="cellIs" dxfId="42439" priority="1291" operator="equal">
      <formula>"?"</formula>
    </cfRule>
  </conditionalFormatting>
  <conditionalFormatting sqref="K25">
    <cfRule type="cellIs" dxfId="42438" priority="1290" operator="equal">
      <formula>"?"</formula>
    </cfRule>
  </conditionalFormatting>
  <conditionalFormatting sqref="K27">
    <cfRule type="cellIs" dxfId="42437" priority="1289" operator="equal">
      <formula>"?"</formula>
    </cfRule>
  </conditionalFormatting>
  <conditionalFormatting sqref="K27">
    <cfRule type="cellIs" dxfId="42436" priority="1288" operator="equal">
      <formula>"?"</formula>
    </cfRule>
  </conditionalFormatting>
  <conditionalFormatting sqref="K31">
    <cfRule type="cellIs" dxfId="42435" priority="1287" operator="equal">
      <formula>"?"</formula>
    </cfRule>
  </conditionalFormatting>
  <conditionalFormatting sqref="K31">
    <cfRule type="cellIs" dxfId="42434" priority="1286" operator="equal">
      <formula>"?"</formula>
    </cfRule>
  </conditionalFormatting>
  <conditionalFormatting sqref="K37">
    <cfRule type="cellIs" dxfId="42433" priority="1285" operator="equal">
      <formula>"?"</formula>
    </cfRule>
  </conditionalFormatting>
  <conditionalFormatting sqref="K37">
    <cfRule type="cellIs" dxfId="42432" priority="1284" operator="equal">
      <formula>"?"</formula>
    </cfRule>
  </conditionalFormatting>
  <conditionalFormatting sqref="K37">
    <cfRule type="cellIs" dxfId="42431" priority="1283" operator="equal">
      <formula>"?"</formula>
    </cfRule>
  </conditionalFormatting>
  <conditionalFormatting sqref="L29 L33">
    <cfRule type="cellIs" dxfId="42430" priority="1282" operator="equal">
      <formula>"?"</formula>
    </cfRule>
  </conditionalFormatting>
  <conditionalFormatting sqref="L29 L33">
    <cfRule type="cellIs" dxfId="42429" priority="1281" operator="equal">
      <formula>"?"</formula>
    </cfRule>
  </conditionalFormatting>
  <conditionalFormatting sqref="L29">
    <cfRule type="cellIs" dxfId="42428" priority="1280" operator="equal">
      <formula>"?"</formula>
    </cfRule>
  </conditionalFormatting>
  <conditionalFormatting sqref="L39 L33">
    <cfRule type="cellIs" dxfId="42427" priority="1279" operator="equal">
      <formula>"?"</formula>
    </cfRule>
  </conditionalFormatting>
  <conditionalFormatting sqref="L39 L33">
    <cfRule type="cellIs" dxfId="42426" priority="1278" operator="equal">
      <formula>"?"</formula>
    </cfRule>
  </conditionalFormatting>
  <conditionalFormatting sqref="L39">
    <cfRule type="cellIs" dxfId="42425" priority="1277" operator="equal">
      <formula>"?"</formula>
    </cfRule>
  </conditionalFormatting>
  <conditionalFormatting sqref="L39">
    <cfRule type="cellIs" dxfId="42424" priority="1276" operator="equal">
      <formula>"?"</formula>
    </cfRule>
  </conditionalFormatting>
  <conditionalFormatting sqref="L33">
    <cfRule type="cellIs" dxfId="42423" priority="1275" operator="equal">
      <formula>"?"</formula>
    </cfRule>
  </conditionalFormatting>
  <conditionalFormatting sqref="L39">
    <cfRule type="cellIs" dxfId="42422" priority="1274" operator="equal">
      <formula>"?"</formula>
    </cfRule>
  </conditionalFormatting>
  <conditionalFormatting sqref="L7">
    <cfRule type="cellIs" dxfId="42421" priority="1273" operator="equal">
      <formula>"?"</formula>
    </cfRule>
  </conditionalFormatting>
  <conditionalFormatting sqref="L7">
    <cfRule type="cellIs" dxfId="42420" priority="1272" operator="equal">
      <formula>"?"</formula>
    </cfRule>
  </conditionalFormatting>
  <conditionalFormatting sqref="L9">
    <cfRule type="cellIs" dxfId="42419" priority="1271" operator="equal">
      <formula>"?"</formula>
    </cfRule>
  </conditionalFormatting>
  <conditionalFormatting sqref="L9">
    <cfRule type="cellIs" dxfId="42418" priority="1270" operator="equal">
      <formula>"?"</formula>
    </cfRule>
  </conditionalFormatting>
  <conditionalFormatting sqref="L11">
    <cfRule type="cellIs" dxfId="42417" priority="1269" operator="equal">
      <formula>"?"</formula>
    </cfRule>
  </conditionalFormatting>
  <conditionalFormatting sqref="L11">
    <cfRule type="cellIs" dxfId="42416" priority="1268" operator="equal">
      <formula>"?"</formula>
    </cfRule>
  </conditionalFormatting>
  <conditionalFormatting sqref="L13">
    <cfRule type="cellIs" dxfId="42415" priority="1267" operator="equal">
      <formula>"?"</formula>
    </cfRule>
  </conditionalFormatting>
  <conditionalFormatting sqref="L13">
    <cfRule type="cellIs" dxfId="42414" priority="1266" operator="equal">
      <formula>"?"</formula>
    </cfRule>
  </conditionalFormatting>
  <conditionalFormatting sqref="L15">
    <cfRule type="cellIs" dxfId="42413" priority="1265" operator="equal">
      <formula>"?"</formula>
    </cfRule>
  </conditionalFormatting>
  <conditionalFormatting sqref="L15">
    <cfRule type="cellIs" dxfId="42412" priority="1264" operator="equal">
      <formula>"?"</formula>
    </cfRule>
  </conditionalFormatting>
  <conditionalFormatting sqref="L17">
    <cfRule type="cellIs" dxfId="42411" priority="1263" operator="equal">
      <formula>"?"</formula>
    </cfRule>
  </conditionalFormatting>
  <conditionalFormatting sqref="L17">
    <cfRule type="cellIs" dxfId="42410" priority="1262" operator="equal">
      <formula>"?"</formula>
    </cfRule>
  </conditionalFormatting>
  <conditionalFormatting sqref="L19">
    <cfRule type="cellIs" dxfId="42409" priority="1260" operator="equal">
      <formula>"?"</formula>
    </cfRule>
  </conditionalFormatting>
  <conditionalFormatting sqref="L19">
    <cfRule type="cellIs" dxfId="42408" priority="1261" operator="equal">
      <formula>"?"</formula>
    </cfRule>
  </conditionalFormatting>
  <conditionalFormatting sqref="L21">
    <cfRule type="cellIs" dxfId="42407" priority="1259" operator="equal">
      <formula>"?"</formula>
    </cfRule>
  </conditionalFormatting>
  <conditionalFormatting sqref="L21">
    <cfRule type="cellIs" dxfId="42406" priority="1258" operator="equal">
      <formula>"?"</formula>
    </cfRule>
  </conditionalFormatting>
  <conditionalFormatting sqref="L23">
    <cfRule type="cellIs" dxfId="42405" priority="1257" operator="equal">
      <formula>"?"</formula>
    </cfRule>
  </conditionalFormatting>
  <conditionalFormatting sqref="L23">
    <cfRule type="cellIs" dxfId="42404" priority="1256" operator="equal">
      <formula>"?"</formula>
    </cfRule>
  </conditionalFormatting>
  <conditionalFormatting sqref="L25">
    <cfRule type="cellIs" dxfId="42403" priority="1255" operator="equal">
      <formula>"?"</formula>
    </cfRule>
  </conditionalFormatting>
  <conditionalFormatting sqref="L25">
    <cfRule type="cellIs" dxfId="42402" priority="1254" operator="equal">
      <formula>"?"</formula>
    </cfRule>
  </conditionalFormatting>
  <conditionalFormatting sqref="L27">
    <cfRule type="cellIs" dxfId="42401" priority="1253" operator="equal">
      <formula>"?"</formula>
    </cfRule>
  </conditionalFormatting>
  <conditionalFormatting sqref="L27">
    <cfRule type="cellIs" dxfId="42400" priority="1252" operator="equal">
      <formula>"?"</formula>
    </cfRule>
  </conditionalFormatting>
  <conditionalFormatting sqref="L37">
    <cfRule type="cellIs" dxfId="42399" priority="1251" operator="equal">
      <formula>"?"</formula>
    </cfRule>
  </conditionalFormatting>
  <conditionalFormatting sqref="L37">
    <cfRule type="cellIs" dxfId="42398" priority="1250" operator="equal">
      <formula>"?"</formula>
    </cfRule>
  </conditionalFormatting>
  <conditionalFormatting sqref="L37">
    <cfRule type="cellIs" dxfId="42397" priority="1249" operator="equal">
      <formula>"?"</formula>
    </cfRule>
  </conditionalFormatting>
  <conditionalFormatting sqref="L35">
    <cfRule type="cellIs" dxfId="42396" priority="1248" operator="equal">
      <formula>"?"</formula>
    </cfRule>
  </conditionalFormatting>
  <conditionalFormatting sqref="L35">
    <cfRule type="cellIs" dxfId="42395" priority="1247" operator="equal">
      <formula>"?"</formula>
    </cfRule>
  </conditionalFormatting>
  <conditionalFormatting sqref="L35">
    <cfRule type="cellIs" dxfId="42394" priority="1246" operator="equal">
      <formula>"?"</formula>
    </cfRule>
  </conditionalFormatting>
  <conditionalFormatting sqref="L35">
    <cfRule type="cellIs" dxfId="42393" priority="1245" operator="equal">
      <formula>"?"</formula>
    </cfRule>
  </conditionalFormatting>
  <conditionalFormatting sqref="L35">
    <cfRule type="cellIs" dxfId="42392" priority="1244" operator="equal">
      <formula>"?"</formula>
    </cfRule>
  </conditionalFormatting>
  <conditionalFormatting sqref="L35">
    <cfRule type="cellIs" dxfId="42391" priority="1243" operator="equal">
      <formula>"?"</formula>
    </cfRule>
  </conditionalFormatting>
  <conditionalFormatting sqref="L31">
    <cfRule type="cellIs" dxfId="42390" priority="1242" operator="equal">
      <formula>"?"</formula>
    </cfRule>
  </conditionalFormatting>
  <conditionalFormatting sqref="L31">
    <cfRule type="cellIs" dxfId="42389" priority="1241" operator="equal">
      <formula>"?"</formula>
    </cfRule>
  </conditionalFormatting>
  <conditionalFormatting sqref="M29:N29 M35:N35">
    <cfRule type="cellIs" dxfId="42388" priority="1240" operator="equal">
      <formula>"?"</formula>
    </cfRule>
  </conditionalFormatting>
  <conditionalFormatting sqref="M29:N29">
    <cfRule type="cellIs" dxfId="42387" priority="1239" operator="equal">
      <formula>"?"</formula>
    </cfRule>
  </conditionalFormatting>
  <conditionalFormatting sqref="M35:N35">
    <cfRule type="cellIs" dxfId="42386" priority="1238" operator="equal">
      <formula>"?"</formula>
    </cfRule>
  </conditionalFormatting>
  <conditionalFormatting sqref="M29:N29">
    <cfRule type="cellIs" dxfId="42385" priority="1237" operator="equal">
      <formula>"?"</formula>
    </cfRule>
  </conditionalFormatting>
  <conditionalFormatting sqref="M35:N35">
    <cfRule type="cellIs" dxfId="42384" priority="1236" operator="equal">
      <formula>"?"</formula>
    </cfRule>
  </conditionalFormatting>
  <conditionalFormatting sqref="M39:N39 M35:N35">
    <cfRule type="cellIs" dxfId="42383" priority="1235" operator="equal">
      <formula>"?"</formula>
    </cfRule>
  </conditionalFormatting>
  <conditionalFormatting sqref="M35:N35 M39:N39">
    <cfRule type="cellIs" dxfId="42382" priority="1234" operator="equal">
      <formula>"?"</formula>
    </cfRule>
  </conditionalFormatting>
  <conditionalFormatting sqref="M39:N39">
    <cfRule type="cellIs" dxfId="42381" priority="1233" operator="equal">
      <formula>"?"</formula>
    </cfRule>
  </conditionalFormatting>
  <conditionalFormatting sqref="M39:N39">
    <cfRule type="cellIs" dxfId="42380" priority="1232" operator="equal">
      <formula>"?"</formula>
    </cfRule>
  </conditionalFormatting>
  <conditionalFormatting sqref="M35:N35">
    <cfRule type="cellIs" dxfId="42379" priority="1231" operator="equal">
      <formula>"?"</formula>
    </cfRule>
  </conditionalFormatting>
  <conditionalFormatting sqref="M39:N39">
    <cfRule type="cellIs" dxfId="42378" priority="1230" operator="equal">
      <formula>"?"</formula>
    </cfRule>
  </conditionalFormatting>
  <conditionalFormatting sqref="M7:N7">
    <cfRule type="cellIs" dxfId="42377" priority="1229" operator="equal">
      <formula>"?"</formula>
    </cfRule>
  </conditionalFormatting>
  <conditionalFormatting sqref="M7:N7">
    <cfRule type="cellIs" dxfId="42376" priority="1228" operator="equal">
      <formula>"?"</formula>
    </cfRule>
  </conditionalFormatting>
  <conditionalFormatting sqref="M9:N9">
    <cfRule type="cellIs" dxfId="42375" priority="1227" operator="equal">
      <formula>"?"</formula>
    </cfRule>
  </conditionalFormatting>
  <conditionalFormatting sqref="M9:N9">
    <cfRule type="cellIs" dxfId="42374" priority="1226" operator="equal">
      <formula>"?"</formula>
    </cfRule>
  </conditionalFormatting>
  <conditionalFormatting sqref="M11:N11">
    <cfRule type="cellIs" dxfId="42373" priority="1225" operator="equal">
      <formula>"?"</formula>
    </cfRule>
  </conditionalFormatting>
  <conditionalFormatting sqref="M11:N11">
    <cfRule type="cellIs" dxfId="42372" priority="1224" operator="equal">
      <formula>"?"</formula>
    </cfRule>
  </conditionalFormatting>
  <conditionalFormatting sqref="M13:N13">
    <cfRule type="cellIs" dxfId="42371" priority="1223" operator="equal">
      <formula>"?"</formula>
    </cfRule>
  </conditionalFormatting>
  <conditionalFormatting sqref="M13:N13">
    <cfRule type="cellIs" dxfId="42370" priority="1222" operator="equal">
      <formula>"?"</formula>
    </cfRule>
  </conditionalFormatting>
  <conditionalFormatting sqref="M15:N15">
    <cfRule type="cellIs" dxfId="42369" priority="1221" operator="equal">
      <formula>"?"</formula>
    </cfRule>
  </conditionalFormatting>
  <conditionalFormatting sqref="M15:N15">
    <cfRule type="cellIs" dxfId="42368" priority="1220" operator="equal">
      <formula>"?"</formula>
    </cfRule>
  </conditionalFormatting>
  <conditionalFormatting sqref="M17:N17">
    <cfRule type="cellIs" dxfId="42367" priority="1219" operator="equal">
      <formula>"?"</formula>
    </cfRule>
  </conditionalFormatting>
  <conditionalFormatting sqref="M17:N17">
    <cfRule type="cellIs" dxfId="42366" priority="1218" operator="equal">
      <formula>"?"</formula>
    </cfRule>
  </conditionalFormatting>
  <conditionalFormatting sqref="M19:N19">
    <cfRule type="cellIs" dxfId="42365" priority="1216" operator="equal">
      <formula>"?"</formula>
    </cfRule>
  </conditionalFormatting>
  <conditionalFormatting sqref="M19:N19">
    <cfRule type="cellIs" dxfId="42364" priority="1217" operator="equal">
      <formula>"?"</formula>
    </cfRule>
  </conditionalFormatting>
  <conditionalFormatting sqref="M21:N21">
    <cfRule type="cellIs" dxfId="42363" priority="1215" operator="equal">
      <formula>"?"</formula>
    </cfRule>
  </conditionalFormatting>
  <conditionalFormatting sqref="M21:N21">
    <cfRule type="cellIs" dxfId="42362" priority="1214" operator="equal">
      <formula>"?"</formula>
    </cfRule>
  </conditionalFormatting>
  <conditionalFormatting sqref="M23:N23">
    <cfRule type="cellIs" dxfId="42361" priority="1213" operator="equal">
      <formula>"?"</formula>
    </cfRule>
  </conditionalFormatting>
  <conditionalFormatting sqref="M23:N23">
    <cfRule type="cellIs" dxfId="42360" priority="1212" operator="equal">
      <formula>"?"</formula>
    </cfRule>
  </conditionalFormatting>
  <conditionalFormatting sqref="M25:N25">
    <cfRule type="cellIs" dxfId="42359" priority="1211" operator="equal">
      <formula>"?"</formula>
    </cfRule>
  </conditionalFormatting>
  <conditionalFormatting sqref="M25:N25">
    <cfRule type="cellIs" dxfId="42358" priority="1210" operator="equal">
      <formula>"?"</formula>
    </cfRule>
  </conditionalFormatting>
  <conditionalFormatting sqref="M37:N37">
    <cfRule type="cellIs" dxfId="42357" priority="1209" operator="equal">
      <formula>"?"</formula>
    </cfRule>
  </conditionalFormatting>
  <conditionalFormatting sqref="M37:N37">
    <cfRule type="cellIs" dxfId="42356" priority="1208" operator="equal">
      <formula>"?"</formula>
    </cfRule>
  </conditionalFormatting>
  <conditionalFormatting sqref="M37:N37">
    <cfRule type="cellIs" dxfId="42355" priority="1207" operator="equal">
      <formula>"?"</formula>
    </cfRule>
  </conditionalFormatting>
  <conditionalFormatting sqref="M27:N27">
    <cfRule type="cellIs" dxfId="42354" priority="1206" operator="equal">
      <formula>"?"</formula>
    </cfRule>
  </conditionalFormatting>
  <conditionalFormatting sqref="M27:N27">
    <cfRule type="cellIs" dxfId="42353" priority="1205" operator="equal">
      <formula>"?"</formula>
    </cfRule>
  </conditionalFormatting>
  <conditionalFormatting sqref="M31:N31">
    <cfRule type="cellIs" dxfId="42352" priority="1204" operator="equal">
      <formula>"?"</formula>
    </cfRule>
  </conditionalFormatting>
  <conditionalFormatting sqref="M31:N31">
    <cfRule type="cellIs" dxfId="42351" priority="1203" operator="equal">
      <formula>"?"</formula>
    </cfRule>
  </conditionalFormatting>
  <conditionalFormatting sqref="M33:N33">
    <cfRule type="cellIs" dxfId="42350" priority="1202" operator="equal">
      <formula>"?"</formula>
    </cfRule>
  </conditionalFormatting>
  <conditionalFormatting sqref="M33:N33">
    <cfRule type="cellIs" dxfId="42349" priority="1201" operator="equal">
      <formula>"?"</formula>
    </cfRule>
  </conditionalFormatting>
  <conditionalFormatting sqref="P9">
    <cfRule type="cellIs" dxfId="42348" priority="1199" stopIfTrue="1" operator="lessThan">
      <formula>0</formula>
    </cfRule>
    <cfRule type="cellIs" dxfId="42347" priority="1200" stopIfTrue="1" operator="greaterThan">
      <formula>0</formula>
    </cfRule>
  </conditionalFormatting>
  <conditionalFormatting sqref="P9">
    <cfRule type="cellIs" dxfId="42346" priority="1197" stopIfTrue="1" operator="lessThan">
      <formula>0</formula>
    </cfRule>
    <cfRule type="cellIs" dxfId="42345" priority="1198" stopIfTrue="1" operator="greaterThan">
      <formula>0</formula>
    </cfRule>
  </conditionalFormatting>
  <conditionalFormatting sqref="P9">
    <cfRule type="cellIs" dxfId="42344" priority="1195" stopIfTrue="1" operator="lessThan">
      <formula>0</formula>
    </cfRule>
    <cfRule type="cellIs" dxfId="42343" priority="1196" stopIfTrue="1" operator="greaterThan">
      <formula>0</formula>
    </cfRule>
  </conditionalFormatting>
  <conditionalFormatting sqref="P9">
    <cfRule type="cellIs" dxfId="42342" priority="1193" stopIfTrue="1" operator="lessThan">
      <formula>0</formula>
    </cfRule>
    <cfRule type="cellIs" dxfId="42341" priority="1194" stopIfTrue="1" operator="greaterThan">
      <formula>0</formula>
    </cfRule>
  </conditionalFormatting>
  <conditionalFormatting sqref="P9">
    <cfRule type="cellIs" dxfId="42340" priority="1191" stopIfTrue="1" operator="lessThan">
      <formula>0</formula>
    </cfRule>
    <cfRule type="cellIs" dxfId="42339" priority="1192" stopIfTrue="1" operator="greaterThan">
      <formula>0</formula>
    </cfRule>
  </conditionalFormatting>
  <conditionalFormatting sqref="P9">
    <cfRule type="cellIs" dxfId="42338" priority="1189" stopIfTrue="1" operator="lessThan">
      <formula>0</formula>
    </cfRule>
    <cfRule type="cellIs" dxfId="42337" priority="1190" stopIfTrue="1" operator="greaterThan">
      <formula>0</formula>
    </cfRule>
  </conditionalFormatting>
  <conditionalFormatting sqref="P9">
    <cfRule type="cellIs" dxfId="42336" priority="1187" stopIfTrue="1" operator="lessThan">
      <formula>0</formula>
    </cfRule>
    <cfRule type="cellIs" dxfId="42335" priority="1188" stopIfTrue="1" operator="greaterThan">
      <formula>0</formula>
    </cfRule>
  </conditionalFormatting>
  <conditionalFormatting sqref="P9">
    <cfRule type="cellIs" dxfId="42334" priority="1185" stopIfTrue="1" operator="lessThan">
      <formula>0</formula>
    </cfRule>
    <cfRule type="cellIs" dxfId="42333" priority="1186" stopIfTrue="1" operator="greaterThan">
      <formula>0</formula>
    </cfRule>
  </conditionalFormatting>
  <conditionalFormatting sqref="P9">
    <cfRule type="cellIs" dxfId="42332" priority="1183" stopIfTrue="1" operator="lessThan">
      <formula>0</formula>
    </cfRule>
    <cfRule type="cellIs" dxfId="42331" priority="1184" stopIfTrue="1" operator="greaterThan">
      <formula>0</formula>
    </cfRule>
  </conditionalFormatting>
  <conditionalFormatting sqref="P9">
    <cfRule type="cellIs" dxfId="42330" priority="1181" stopIfTrue="1" operator="lessThan">
      <formula>0</formula>
    </cfRule>
    <cfRule type="cellIs" dxfId="42329" priority="1182" stopIfTrue="1" operator="greaterThan">
      <formula>0</formula>
    </cfRule>
  </conditionalFormatting>
  <conditionalFormatting sqref="P9">
    <cfRule type="cellIs" dxfId="42328" priority="1179" stopIfTrue="1" operator="lessThan">
      <formula>0</formula>
    </cfRule>
    <cfRule type="cellIs" dxfId="42327" priority="1180" stopIfTrue="1" operator="greaterThan">
      <formula>0</formula>
    </cfRule>
  </conditionalFormatting>
  <conditionalFormatting sqref="P9">
    <cfRule type="cellIs" dxfId="42326" priority="1177" stopIfTrue="1" operator="lessThan">
      <formula>0</formula>
    </cfRule>
    <cfRule type="cellIs" dxfId="42325" priority="1178" stopIfTrue="1" operator="greaterThan">
      <formula>0</formula>
    </cfRule>
  </conditionalFormatting>
  <conditionalFormatting sqref="P9">
    <cfRule type="cellIs" dxfId="42324" priority="1175" stopIfTrue="1" operator="lessThan">
      <formula>0</formula>
    </cfRule>
    <cfRule type="cellIs" dxfId="42323" priority="1176" stopIfTrue="1" operator="greaterThan">
      <formula>0</formula>
    </cfRule>
  </conditionalFormatting>
  <conditionalFormatting sqref="P9">
    <cfRule type="cellIs" dxfId="42322" priority="1173" stopIfTrue="1" operator="lessThan">
      <formula>0</formula>
    </cfRule>
    <cfRule type="cellIs" dxfId="42321" priority="1174" stopIfTrue="1" operator="greaterThan">
      <formula>0</formula>
    </cfRule>
  </conditionalFormatting>
  <conditionalFormatting sqref="P9">
    <cfRule type="cellIs" dxfId="42320" priority="1171" stopIfTrue="1" operator="lessThan">
      <formula>0</formula>
    </cfRule>
    <cfRule type="cellIs" dxfId="42319" priority="1172" stopIfTrue="1" operator="greaterThan">
      <formula>0</formula>
    </cfRule>
  </conditionalFormatting>
  <conditionalFormatting sqref="P9">
    <cfRule type="cellIs" dxfId="42318" priority="1169" stopIfTrue="1" operator="lessThan">
      <formula>0</formula>
    </cfRule>
    <cfRule type="cellIs" dxfId="42317" priority="1170" stopIfTrue="1" operator="greaterThan">
      <formula>0</formula>
    </cfRule>
  </conditionalFormatting>
  <conditionalFormatting sqref="P9">
    <cfRule type="cellIs" dxfId="42316" priority="1167" stopIfTrue="1" operator="lessThan">
      <formula>0</formula>
    </cfRule>
    <cfRule type="cellIs" dxfId="42315" priority="1168" stopIfTrue="1" operator="greaterThan">
      <formula>0</formula>
    </cfRule>
  </conditionalFormatting>
  <conditionalFormatting sqref="P9">
    <cfRule type="cellIs" dxfId="42314" priority="1165" stopIfTrue="1" operator="lessThan">
      <formula>0</formula>
    </cfRule>
    <cfRule type="cellIs" dxfId="42313" priority="1166" stopIfTrue="1" operator="greaterThan">
      <formula>0</formula>
    </cfRule>
  </conditionalFormatting>
  <conditionalFormatting sqref="P9">
    <cfRule type="cellIs" dxfId="42312" priority="1163" stopIfTrue="1" operator="lessThan">
      <formula>0</formula>
    </cfRule>
    <cfRule type="cellIs" dxfId="42311" priority="1164" stopIfTrue="1" operator="greaterThan">
      <formula>0</formula>
    </cfRule>
  </conditionalFormatting>
  <conditionalFormatting sqref="P9">
    <cfRule type="cellIs" dxfId="42310" priority="1161" stopIfTrue="1" operator="lessThan">
      <formula>0</formula>
    </cfRule>
    <cfRule type="cellIs" dxfId="42309" priority="1162" stopIfTrue="1" operator="greaterThan">
      <formula>0</formula>
    </cfRule>
  </conditionalFormatting>
  <conditionalFormatting sqref="P11">
    <cfRule type="cellIs" dxfId="42308" priority="1159" stopIfTrue="1" operator="lessThan">
      <formula>0</formula>
    </cfRule>
    <cfRule type="cellIs" dxfId="42307" priority="1160" stopIfTrue="1" operator="greaterThan">
      <formula>0</formula>
    </cfRule>
  </conditionalFormatting>
  <conditionalFormatting sqref="P11">
    <cfRule type="cellIs" dxfId="42306" priority="1157" stopIfTrue="1" operator="lessThan">
      <formula>0</formula>
    </cfRule>
    <cfRule type="cellIs" dxfId="42305" priority="1158" stopIfTrue="1" operator="greaterThan">
      <formula>0</formula>
    </cfRule>
  </conditionalFormatting>
  <conditionalFormatting sqref="P11">
    <cfRule type="cellIs" dxfId="42304" priority="1155" stopIfTrue="1" operator="lessThan">
      <formula>0</formula>
    </cfRule>
    <cfRule type="cellIs" dxfId="42303" priority="1156" stopIfTrue="1" operator="greaterThan">
      <formula>0</formula>
    </cfRule>
  </conditionalFormatting>
  <conditionalFormatting sqref="P11">
    <cfRule type="cellIs" dxfId="42302" priority="1153" stopIfTrue="1" operator="lessThan">
      <formula>0</formula>
    </cfRule>
    <cfRule type="cellIs" dxfId="42301" priority="1154" stopIfTrue="1" operator="greaterThan">
      <formula>0</formula>
    </cfRule>
  </conditionalFormatting>
  <conditionalFormatting sqref="P11">
    <cfRule type="cellIs" dxfId="42300" priority="1151" stopIfTrue="1" operator="lessThan">
      <formula>0</formula>
    </cfRule>
    <cfRule type="cellIs" dxfId="42299" priority="1152" stopIfTrue="1" operator="greaterThan">
      <formula>0</formula>
    </cfRule>
  </conditionalFormatting>
  <conditionalFormatting sqref="P11">
    <cfRule type="cellIs" dxfId="42298" priority="1149" stopIfTrue="1" operator="lessThan">
      <formula>0</formula>
    </cfRule>
    <cfRule type="cellIs" dxfId="42297" priority="1150" stopIfTrue="1" operator="greaterThan">
      <formula>0</formula>
    </cfRule>
  </conditionalFormatting>
  <conditionalFormatting sqref="P11">
    <cfRule type="cellIs" dxfId="42296" priority="1147" stopIfTrue="1" operator="lessThan">
      <formula>0</formula>
    </cfRule>
    <cfRule type="cellIs" dxfId="42295" priority="1148" stopIfTrue="1" operator="greaterThan">
      <formula>0</formula>
    </cfRule>
  </conditionalFormatting>
  <conditionalFormatting sqref="P11">
    <cfRule type="cellIs" dxfId="42294" priority="1145" stopIfTrue="1" operator="lessThan">
      <formula>0</formula>
    </cfRule>
    <cfRule type="cellIs" dxfId="42293" priority="1146" stopIfTrue="1" operator="greaterThan">
      <formula>0</formula>
    </cfRule>
  </conditionalFormatting>
  <conditionalFormatting sqref="P11">
    <cfRule type="cellIs" dxfId="42292" priority="1143" stopIfTrue="1" operator="lessThan">
      <formula>0</formula>
    </cfRule>
    <cfRule type="cellIs" dxfId="42291" priority="1144" stopIfTrue="1" operator="greaterThan">
      <formula>0</formula>
    </cfRule>
  </conditionalFormatting>
  <conditionalFormatting sqref="P11">
    <cfRule type="cellIs" dxfId="42290" priority="1141" stopIfTrue="1" operator="lessThan">
      <formula>0</formula>
    </cfRule>
    <cfRule type="cellIs" dxfId="42289" priority="1142" stopIfTrue="1" operator="greaterThan">
      <formula>0</formula>
    </cfRule>
  </conditionalFormatting>
  <conditionalFormatting sqref="P11">
    <cfRule type="cellIs" dxfId="42288" priority="1139" stopIfTrue="1" operator="lessThan">
      <formula>0</formula>
    </cfRule>
    <cfRule type="cellIs" dxfId="42287" priority="1140" stopIfTrue="1" operator="greaterThan">
      <formula>0</formula>
    </cfRule>
  </conditionalFormatting>
  <conditionalFormatting sqref="P11">
    <cfRule type="cellIs" dxfId="42286" priority="1137" stopIfTrue="1" operator="lessThan">
      <formula>0</formula>
    </cfRule>
    <cfRule type="cellIs" dxfId="42285" priority="1138" stopIfTrue="1" operator="greaterThan">
      <formula>0</formula>
    </cfRule>
  </conditionalFormatting>
  <conditionalFormatting sqref="P11">
    <cfRule type="cellIs" dxfId="42284" priority="1135" stopIfTrue="1" operator="lessThan">
      <formula>0</formula>
    </cfRule>
    <cfRule type="cellIs" dxfId="42283" priority="1136" stopIfTrue="1" operator="greaterThan">
      <formula>0</formula>
    </cfRule>
  </conditionalFormatting>
  <conditionalFormatting sqref="P11">
    <cfRule type="cellIs" dxfId="42282" priority="1133" stopIfTrue="1" operator="lessThan">
      <formula>0</formula>
    </cfRule>
    <cfRule type="cellIs" dxfId="42281" priority="1134" stopIfTrue="1" operator="greaterThan">
      <formula>0</formula>
    </cfRule>
  </conditionalFormatting>
  <conditionalFormatting sqref="P11">
    <cfRule type="cellIs" dxfId="42280" priority="1131" stopIfTrue="1" operator="lessThan">
      <formula>0</formula>
    </cfRule>
    <cfRule type="cellIs" dxfId="42279" priority="1132" stopIfTrue="1" operator="greaterThan">
      <formula>0</formula>
    </cfRule>
  </conditionalFormatting>
  <conditionalFormatting sqref="P11">
    <cfRule type="cellIs" dxfId="42278" priority="1129" stopIfTrue="1" operator="lessThan">
      <formula>0</formula>
    </cfRule>
    <cfRule type="cellIs" dxfId="42277" priority="1130" stopIfTrue="1" operator="greaterThan">
      <formula>0</formula>
    </cfRule>
  </conditionalFormatting>
  <conditionalFormatting sqref="P11">
    <cfRule type="cellIs" dxfId="42276" priority="1127" stopIfTrue="1" operator="lessThan">
      <formula>0</formula>
    </cfRule>
    <cfRule type="cellIs" dxfId="42275" priority="1128" stopIfTrue="1" operator="greaterThan">
      <formula>0</formula>
    </cfRule>
  </conditionalFormatting>
  <conditionalFormatting sqref="P11">
    <cfRule type="cellIs" dxfId="42274" priority="1125" stopIfTrue="1" operator="lessThan">
      <formula>0</formula>
    </cfRule>
    <cfRule type="cellIs" dxfId="42273" priority="1126" stopIfTrue="1" operator="greaterThan">
      <formula>0</formula>
    </cfRule>
  </conditionalFormatting>
  <conditionalFormatting sqref="P11">
    <cfRule type="cellIs" dxfId="42272" priority="1123" stopIfTrue="1" operator="lessThan">
      <formula>0</formula>
    </cfRule>
    <cfRule type="cellIs" dxfId="42271" priority="1124" stopIfTrue="1" operator="greaterThan">
      <formula>0</formula>
    </cfRule>
  </conditionalFormatting>
  <conditionalFormatting sqref="P11">
    <cfRule type="cellIs" dxfId="42270" priority="1121" stopIfTrue="1" operator="lessThan">
      <formula>0</formula>
    </cfRule>
    <cfRule type="cellIs" dxfId="42269" priority="1122" stopIfTrue="1" operator="greaterThan">
      <formula>0</formula>
    </cfRule>
  </conditionalFormatting>
  <conditionalFormatting sqref="P13">
    <cfRule type="cellIs" dxfId="42268" priority="1119" stopIfTrue="1" operator="lessThan">
      <formula>0</formula>
    </cfRule>
    <cfRule type="cellIs" dxfId="42267" priority="1120" stopIfTrue="1" operator="greaterThan">
      <formula>0</formula>
    </cfRule>
  </conditionalFormatting>
  <conditionalFormatting sqref="P13">
    <cfRule type="cellIs" dxfId="42266" priority="1117" stopIfTrue="1" operator="lessThan">
      <formula>0</formula>
    </cfRule>
    <cfRule type="cellIs" dxfId="42265" priority="1118" stopIfTrue="1" operator="greaterThan">
      <formula>0</formula>
    </cfRule>
  </conditionalFormatting>
  <conditionalFormatting sqref="P13">
    <cfRule type="cellIs" dxfId="42264" priority="1115" stopIfTrue="1" operator="lessThan">
      <formula>0</formula>
    </cfRule>
    <cfRule type="cellIs" dxfId="42263" priority="1116" stopIfTrue="1" operator="greaterThan">
      <formula>0</formula>
    </cfRule>
  </conditionalFormatting>
  <conditionalFormatting sqref="P13">
    <cfRule type="cellIs" dxfId="42262" priority="1113" stopIfTrue="1" operator="lessThan">
      <formula>0</formula>
    </cfRule>
    <cfRule type="cellIs" dxfId="42261" priority="1114" stopIfTrue="1" operator="greaterThan">
      <formula>0</formula>
    </cfRule>
  </conditionalFormatting>
  <conditionalFormatting sqref="P13">
    <cfRule type="cellIs" dxfId="42260" priority="1111" stopIfTrue="1" operator="lessThan">
      <formula>0</formula>
    </cfRule>
    <cfRule type="cellIs" dxfId="42259" priority="1112" stopIfTrue="1" operator="greaterThan">
      <formula>0</formula>
    </cfRule>
  </conditionalFormatting>
  <conditionalFormatting sqref="P13">
    <cfRule type="cellIs" dxfId="42258" priority="1109" stopIfTrue="1" operator="lessThan">
      <formula>0</formula>
    </cfRule>
    <cfRule type="cellIs" dxfId="42257" priority="1110" stopIfTrue="1" operator="greaterThan">
      <formula>0</formula>
    </cfRule>
  </conditionalFormatting>
  <conditionalFormatting sqref="P13">
    <cfRule type="cellIs" dxfId="42256" priority="1107" stopIfTrue="1" operator="lessThan">
      <formula>0</formula>
    </cfRule>
    <cfRule type="cellIs" dxfId="42255" priority="1108" stopIfTrue="1" operator="greaterThan">
      <formula>0</formula>
    </cfRule>
  </conditionalFormatting>
  <conditionalFormatting sqref="P13">
    <cfRule type="cellIs" dxfId="42254" priority="1105" stopIfTrue="1" operator="lessThan">
      <formula>0</formula>
    </cfRule>
    <cfRule type="cellIs" dxfId="42253" priority="1106" stopIfTrue="1" operator="greaterThan">
      <formula>0</formula>
    </cfRule>
  </conditionalFormatting>
  <conditionalFormatting sqref="P13">
    <cfRule type="cellIs" dxfId="42252" priority="1103" stopIfTrue="1" operator="lessThan">
      <formula>0</formula>
    </cfRule>
    <cfRule type="cellIs" dxfId="42251" priority="1104" stopIfTrue="1" operator="greaterThan">
      <formula>0</formula>
    </cfRule>
  </conditionalFormatting>
  <conditionalFormatting sqref="P13">
    <cfRule type="cellIs" dxfId="42250" priority="1101" stopIfTrue="1" operator="lessThan">
      <formula>0</formula>
    </cfRule>
    <cfRule type="cellIs" dxfId="42249" priority="1102" stopIfTrue="1" operator="greaterThan">
      <formula>0</formula>
    </cfRule>
  </conditionalFormatting>
  <conditionalFormatting sqref="P13">
    <cfRule type="cellIs" dxfId="42248" priority="1099" stopIfTrue="1" operator="lessThan">
      <formula>0</formula>
    </cfRule>
    <cfRule type="cellIs" dxfId="42247" priority="1100" stopIfTrue="1" operator="greaterThan">
      <formula>0</formula>
    </cfRule>
  </conditionalFormatting>
  <conditionalFormatting sqref="P13">
    <cfRule type="cellIs" dxfId="42246" priority="1097" stopIfTrue="1" operator="lessThan">
      <formula>0</formula>
    </cfRule>
    <cfRule type="cellIs" dxfId="42245" priority="1098" stopIfTrue="1" operator="greaterThan">
      <formula>0</formula>
    </cfRule>
  </conditionalFormatting>
  <conditionalFormatting sqref="P13">
    <cfRule type="cellIs" dxfId="42244" priority="1095" stopIfTrue="1" operator="lessThan">
      <formula>0</formula>
    </cfRule>
    <cfRule type="cellIs" dxfId="42243" priority="1096" stopIfTrue="1" operator="greaterThan">
      <formula>0</formula>
    </cfRule>
  </conditionalFormatting>
  <conditionalFormatting sqref="P13">
    <cfRule type="cellIs" dxfId="42242" priority="1093" stopIfTrue="1" operator="lessThan">
      <formula>0</formula>
    </cfRule>
    <cfRule type="cellIs" dxfId="42241" priority="1094" stopIfTrue="1" operator="greaterThan">
      <formula>0</formula>
    </cfRule>
  </conditionalFormatting>
  <conditionalFormatting sqref="P13">
    <cfRule type="cellIs" dxfId="42240" priority="1091" stopIfTrue="1" operator="lessThan">
      <formula>0</formula>
    </cfRule>
    <cfRule type="cellIs" dxfId="42239" priority="1092" stopIfTrue="1" operator="greaterThan">
      <formula>0</formula>
    </cfRule>
  </conditionalFormatting>
  <conditionalFormatting sqref="P13">
    <cfRule type="cellIs" dxfId="42238" priority="1089" stopIfTrue="1" operator="lessThan">
      <formula>0</formula>
    </cfRule>
    <cfRule type="cellIs" dxfId="42237" priority="1090" stopIfTrue="1" operator="greaterThan">
      <formula>0</formula>
    </cfRule>
  </conditionalFormatting>
  <conditionalFormatting sqref="P13">
    <cfRule type="cellIs" dxfId="42236" priority="1087" stopIfTrue="1" operator="lessThan">
      <formula>0</formula>
    </cfRule>
    <cfRule type="cellIs" dxfId="42235" priority="1088" stopIfTrue="1" operator="greaterThan">
      <formula>0</formula>
    </cfRule>
  </conditionalFormatting>
  <conditionalFormatting sqref="P13">
    <cfRule type="cellIs" dxfId="42234" priority="1085" stopIfTrue="1" operator="lessThan">
      <formula>0</formula>
    </cfRule>
    <cfRule type="cellIs" dxfId="42233" priority="1086" stopIfTrue="1" operator="greaterThan">
      <formula>0</formula>
    </cfRule>
  </conditionalFormatting>
  <conditionalFormatting sqref="P13">
    <cfRule type="cellIs" dxfId="42232" priority="1083" stopIfTrue="1" operator="lessThan">
      <formula>0</formula>
    </cfRule>
    <cfRule type="cellIs" dxfId="42231" priority="1084" stopIfTrue="1" operator="greaterThan">
      <formula>0</formula>
    </cfRule>
  </conditionalFormatting>
  <conditionalFormatting sqref="P13">
    <cfRule type="cellIs" dxfId="42230" priority="1081" stopIfTrue="1" operator="lessThan">
      <formula>0</formula>
    </cfRule>
    <cfRule type="cellIs" dxfId="42229" priority="1082" stopIfTrue="1" operator="greaterThan">
      <formula>0</formula>
    </cfRule>
  </conditionalFormatting>
  <conditionalFormatting sqref="P15">
    <cfRule type="cellIs" dxfId="42228" priority="1079" stopIfTrue="1" operator="lessThan">
      <formula>0</formula>
    </cfRule>
    <cfRule type="cellIs" dxfId="42227" priority="1080" stopIfTrue="1" operator="greaterThan">
      <formula>0</formula>
    </cfRule>
  </conditionalFormatting>
  <conditionalFormatting sqref="P15">
    <cfRule type="cellIs" dxfId="42226" priority="1077" stopIfTrue="1" operator="lessThan">
      <formula>0</formula>
    </cfRule>
    <cfRule type="cellIs" dxfId="42225" priority="1078" stopIfTrue="1" operator="greaterThan">
      <formula>0</formula>
    </cfRule>
  </conditionalFormatting>
  <conditionalFormatting sqref="P15">
    <cfRule type="cellIs" dxfId="42224" priority="1075" stopIfTrue="1" operator="lessThan">
      <formula>0</formula>
    </cfRule>
    <cfRule type="cellIs" dxfId="42223" priority="1076" stopIfTrue="1" operator="greaterThan">
      <formula>0</formula>
    </cfRule>
  </conditionalFormatting>
  <conditionalFormatting sqref="P15">
    <cfRule type="cellIs" dxfId="42222" priority="1073" stopIfTrue="1" operator="lessThan">
      <formula>0</formula>
    </cfRule>
    <cfRule type="cellIs" dxfId="42221" priority="1074" stopIfTrue="1" operator="greaterThan">
      <formula>0</formula>
    </cfRule>
  </conditionalFormatting>
  <conditionalFormatting sqref="P15">
    <cfRule type="cellIs" dxfId="42220" priority="1071" stopIfTrue="1" operator="lessThan">
      <formula>0</formula>
    </cfRule>
    <cfRule type="cellIs" dxfId="42219" priority="1072" stopIfTrue="1" operator="greaterThan">
      <formula>0</formula>
    </cfRule>
  </conditionalFormatting>
  <conditionalFormatting sqref="P15">
    <cfRule type="cellIs" dxfId="42218" priority="1069" stopIfTrue="1" operator="lessThan">
      <formula>0</formula>
    </cfRule>
    <cfRule type="cellIs" dxfId="42217" priority="1070" stopIfTrue="1" operator="greaterThan">
      <formula>0</formula>
    </cfRule>
  </conditionalFormatting>
  <conditionalFormatting sqref="P15">
    <cfRule type="cellIs" dxfId="42216" priority="1067" stopIfTrue="1" operator="lessThan">
      <formula>0</formula>
    </cfRule>
    <cfRule type="cellIs" dxfId="42215" priority="1068" stopIfTrue="1" operator="greaterThan">
      <formula>0</formula>
    </cfRule>
  </conditionalFormatting>
  <conditionalFormatting sqref="P15">
    <cfRule type="cellIs" dxfId="42214" priority="1065" stopIfTrue="1" operator="lessThan">
      <formula>0</formula>
    </cfRule>
    <cfRule type="cellIs" dxfId="42213" priority="1066" stopIfTrue="1" operator="greaterThan">
      <formula>0</formula>
    </cfRule>
  </conditionalFormatting>
  <conditionalFormatting sqref="P15">
    <cfRule type="cellIs" dxfId="42212" priority="1063" stopIfTrue="1" operator="lessThan">
      <formula>0</formula>
    </cfRule>
    <cfRule type="cellIs" dxfId="42211" priority="1064" stopIfTrue="1" operator="greaterThan">
      <formula>0</formula>
    </cfRule>
  </conditionalFormatting>
  <conditionalFormatting sqref="P15">
    <cfRule type="cellIs" dxfId="42210" priority="1061" stopIfTrue="1" operator="lessThan">
      <formula>0</formula>
    </cfRule>
    <cfRule type="cellIs" dxfId="42209" priority="1062" stopIfTrue="1" operator="greaterThan">
      <formula>0</formula>
    </cfRule>
  </conditionalFormatting>
  <conditionalFormatting sqref="P15">
    <cfRule type="cellIs" dxfId="42208" priority="1059" stopIfTrue="1" operator="lessThan">
      <formula>0</formula>
    </cfRule>
    <cfRule type="cellIs" dxfId="42207" priority="1060" stopIfTrue="1" operator="greaterThan">
      <formula>0</formula>
    </cfRule>
  </conditionalFormatting>
  <conditionalFormatting sqref="P15">
    <cfRule type="cellIs" dxfId="42206" priority="1057" stopIfTrue="1" operator="lessThan">
      <formula>0</formula>
    </cfRule>
    <cfRule type="cellIs" dxfId="42205" priority="1058" stopIfTrue="1" operator="greaterThan">
      <formula>0</formula>
    </cfRule>
  </conditionalFormatting>
  <conditionalFormatting sqref="P15">
    <cfRule type="cellIs" dxfId="42204" priority="1055" stopIfTrue="1" operator="lessThan">
      <formula>0</formula>
    </cfRule>
    <cfRule type="cellIs" dxfId="42203" priority="1056" stopIfTrue="1" operator="greaterThan">
      <formula>0</formula>
    </cfRule>
  </conditionalFormatting>
  <conditionalFormatting sqref="P15">
    <cfRule type="cellIs" dxfId="42202" priority="1053" stopIfTrue="1" operator="lessThan">
      <formula>0</formula>
    </cfRule>
    <cfRule type="cellIs" dxfId="42201" priority="1054" stopIfTrue="1" operator="greaterThan">
      <formula>0</formula>
    </cfRule>
  </conditionalFormatting>
  <conditionalFormatting sqref="P15">
    <cfRule type="cellIs" dxfId="42200" priority="1051" stopIfTrue="1" operator="lessThan">
      <formula>0</formula>
    </cfRule>
    <cfRule type="cellIs" dxfId="42199" priority="1052" stopIfTrue="1" operator="greaterThan">
      <formula>0</formula>
    </cfRule>
  </conditionalFormatting>
  <conditionalFormatting sqref="P15">
    <cfRule type="cellIs" dxfId="42198" priority="1049" stopIfTrue="1" operator="lessThan">
      <formula>0</formula>
    </cfRule>
    <cfRule type="cellIs" dxfId="42197" priority="1050" stopIfTrue="1" operator="greaterThan">
      <formula>0</formula>
    </cfRule>
  </conditionalFormatting>
  <conditionalFormatting sqref="P15">
    <cfRule type="cellIs" dxfId="42196" priority="1047" stopIfTrue="1" operator="lessThan">
      <formula>0</formula>
    </cfRule>
    <cfRule type="cellIs" dxfId="42195" priority="1048" stopIfTrue="1" operator="greaterThan">
      <formula>0</formula>
    </cfRule>
  </conditionalFormatting>
  <conditionalFormatting sqref="P15">
    <cfRule type="cellIs" dxfId="42194" priority="1045" stopIfTrue="1" operator="lessThan">
      <formula>0</formula>
    </cfRule>
    <cfRule type="cellIs" dxfId="42193" priority="1046" stopIfTrue="1" operator="greaterThan">
      <formula>0</formula>
    </cfRule>
  </conditionalFormatting>
  <conditionalFormatting sqref="P15">
    <cfRule type="cellIs" dxfId="42192" priority="1043" stopIfTrue="1" operator="lessThan">
      <formula>0</formula>
    </cfRule>
    <cfRule type="cellIs" dxfId="42191" priority="1044" stopIfTrue="1" operator="greaterThan">
      <formula>0</formula>
    </cfRule>
  </conditionalFormatting>
  <conditionalFormatting sqref="P15">
    <cfRule type="cellIs" dxfId="42190" priority="1041" stopIfTrue="1" operator="lessThan">
      <formula>0</formula>
    </cfRule>
    <cfRule type="cellIs" dxfId="42189" priority="1042" stopIfTrue="1" operator="greaterThan">
      <formula>0</formula>
    </cfRule>
  </conditionalFormatting>
  <conditionalFormatting sqref="P17">
    <cfRule type="cellIs" dxfId="42188" priority="1039" stopIfTrue="1" operator="lessThan">
      <formula>0</formula>
    </cfRule>
    <cfRule type="cellIs" dxfId="42187" priority="1040" stopIfTrue="1" operator="greaterThan">
      <formula>0</formula>
    </cfRule>
  </conditionalFormatting>
  <conditionalFormatting sqref="P17">
    <cfRule type="cellIs" dxfId="42186" priority="1037" stopIfTrue="1" operator="lessThan">
      <formula>0</formula>
    </cfRule>
    <cfRule type="cellIs" dxfId="42185" priority="1038" stopIfTrue="1" operator="greaterThan">
      <formula>0</formula>
    </cfRule>
  </conditionalFormatting>
  <conditionalFormatting sqref="P17">
    <cfRule type="cellIs" dxfId="42184" priority="1035" stopIfTrue="1" operator="lessThan">
      <formula>0</formula>
    </cfRule>
    <cfRule type="cellIs" dxfId="42183" priority="1036" stopIfTrue="1" operator="greaterThan">
      <formula>0</formula>
    </cfRule>
  </conditionalFormatting>
  <conditionalFormatting sqref="P17">
    <cfRule type="cellIs" dxfId="42182" priority="1033" stopIfTrue="1" operator="lessThan">
      <formula>0</formula>
    </cfRule>
    <cfRule type="cellIs" dxfId="42181" priority="1034" stopIfTrue="1" operator="greaterThan">
      <formula>0</formula>
    </cfRule>
  </conditionalFormatting>
  <conditionalFormatting sqref="P17">
    <cfRule type="cellIs" dxfId="42180" priority="1031" stopIfTrue="1" operator="lessThan">
      <formula>0</formula>
    </cfRule>
    <cfRule type="cellIs" dxfId="42179" priority="1032" stopIfTrue="1" operator="greaterThan">
      <formula>0</formula>
    </cfRule>
  </conditionalFormatting>
  <conditionalFormatting sqref="P17">
    <cfRule type="cellIs" dxfId="42178" priority="1029" stopIfTrue="1" operator="lessThan">
      <formula>0</formula>
    </cfRule>
    <cfRule type="cellIs" dxfId="42177" priority="1030" stopIfTrue="1" operator="greaterThan">
      <formula>0</formula>
    </cfRule>
  </conditionalFormatting>
  <conditionalFormatting sqref="P17">
    <cfRule type="cellIs" dxfId="42176" priority="1027" stopIfTrue="1" operator="lessThan">
      <formula>0</formula>
    </cfRule>
    <cfRule type="cellIs" dxfId="42175" priority="1028" stopIfTrue="1" operator="greaterThan">
      <formula>0</formula>
    </cfRule>
  </conditionalFormatting>
  <conditionalFormatting sqref="P17">
    <cfRule type="cellIs" dxfId="42174" priority="1025" stopIfTrue="1" operator="lessThan">
      <formula>0</formula>
    </cfRule>
    <cfRule type="cellIs" dxfId="42173" priority="1026" stopIfTrue="1" operator="greaterThan">
      <formula>0</formula>
    </cfRule>
  </conditionalFormatting>
  <conditionalFormatting sqref="P17">
    <cfRule type="cellIs" dxfId="42172" priority="1023" stopIfTrue="1" operator="lessThan">
      <formula>0</formula>
    </cfRule>
    <cfRule type="cellIs" dxfId="42171" priority="1024" stopIfTrue="1" operator="greaterThan">
      <formula>0</formula>
    </cfRule>
  </conditionalFormatting>
  <conditionalFormatting sqref="P17">
    <cfRule type="cellIs" dxfId="42170" priority="1021" stopIfTrue="1" operator="lessThan">
      <formula>0</formula>
    </cfRule>
    <cfRule type="cellIs" dxfId="42169" priority="1022" stopIfTrue="1" operator="greaterThan">
      <formula>0</formula>
    </cfRule>
  </conditionalFormatting>
  <conditionalFormatting sqref="P17">
    <cfRule type="cellIs" dxfId="42168" priority="1019" stopIfTrue="1" operator="lessThan">
      <formula>0</formula>
    </cfRule>
    <cfRule type="cellIs" dxfId="42167" priority="1020" stopIfTrue="1" operator="greaterThan">
      <formula>0</formula>
    </cfRule>
  </conditionalFormatting>
  <conditionalFormatting sqref="P17">
    <cfRule type="cellIs" dxfId="42166" priority="1017" stopIfTrue="1" operator="lessThan">
      <formula>0</formula>
    </cfRule>
    <cfRule type="cellIs" dxfId="42165" priority="1018" stopIfTrue="1" operator="greaterThan">
      <formula>0</formula>
    </cfRule>
  </conditionalFormatting>
  <conditionalFormatting sqref="P17">
    <cfRule type="cellIs" dxfId="42164" priority="1015" stopIfTrue="1" operator="lessThan">
      <formula>0</formula>
    </cfRule>
    <cfRule type="cellIs" dxfId="42163" priority="1016" stopIfTrue="1" operator="greaterThan">
      <formula>0</formula>
    </cfRule>
  </conditionalFormatting>
  <conditionalFormatting sqref="P17">
    <cfRule type="cellIs" dxfId="42162" priority="1013" stopIfTrue="1" operator="lessThan">
      <formula>0</formula>
    </cfRule>
    <cfRule type="cellIs" dxfId="42161" priority="1014" stopIfTrue="1" operator="greaterThan">
      <formula>0</formula>
    </cfRule>
  </conditionalFormatting>
  <conditionalFormatting sqref="P17">
    <cfRule type="cellIs" dxfId="42160" priority="1011" stopIfTrue="1" operator="lessThan">
      <formula>0</formula>
    </cfRule>
    <cfRule type="cellIs" dxfId="42159" priority="1012" stopIfTrue="1" operator="greaterThan">
      <formula>0</formula>
    </cfRule>
  </conditionalFormatting>
  <conditionalFormatting sqref="P17">
    <cfRule type="cellIs" dxfId="42158" priority="1009" stopIfTrue="1" operator="lessThan">
      <formula>0</formula>
    </cfRule>
    <cfRule type="cellIs" dxfId="42157" priority="1010" stopIfTrue="1" operator="greaterThan">
      <formula>0</formula>
    </cfRule>
  </conditionalFormatting>
  <conditionalFormatting sqref="P17">
    <cfRule type="cellIs" dxfId="42156" priority="1007" stopIfTrue="1" operator="lessThan">
      <formula>0</formula>
    </cfRule>
    <cfRule type="cellIs" dxfId="42155" priority="1008" stopIfTrue="1" operator="greaterThan">
      <formula>0</formula>
    </cfRule>
  </conditionalFormatting>
  <conditionalFormatting sqref="P17">
    <cfRule type="cellIs" dxfId="42154" priority="1005" stopIfTrue="1" operator="lessThan">
      <formula>0</formula>
    </cfRule>
    <cfRule type="cellIs" dxfId="42153" priority="1006" stopIfTrue="1" operator="greaterThan">
      <formula>0</formula>
    </cfRule>
  </conditionalFormatting>
  <conditionalFormatting sqref="P17">
    <cfRule type="cellIs" dxfId="42152" priority="1003" stopIfTrue="1" operator="lessThan">
      <formula>0</formula>
    </cfRule>
    <cfRule type="cellIs" dxfId="42151" priority="1004" stopIfTrue="1" operator="greaterThan">
      <formula>0</formula>
    </cfRule>
  </conditionalFormatting>
  <conditionalFormatting sqref="P17">
    <cfRule type="cellIs" dxfId="42150" priority="1001" stopIfTrue="1" operator="lessThan">
      <formula>0</formula>
    </cfRule>
    <cfRule type="cellIs" dxfId="42149" priority="1002" stopIfTrue="1" operator="greaterThan">
      <formula>0</formula>
    </cfRule>
  </conditionalFormatting>
  <conditionalFormatting sqref="P19">
    <cfRule type="cellIs" dxfId="42148" priority="999" stopIfTrue="1" operator="lessThan">
      <formula>0</formula>
    </cfRule>
    <cfRule type="cellIs" dxfId="42147" priority="1000" stopIfTrue="1" operator="greaterThan">
      <formula>0</formula>
    </cfRule>
  </conditionalFormatting>
  <conditionalFormatting sqref="P19">
    <cfRule type="cellIs" dxfId="42146" priority="997" stopIfTrue="1" operator="lessThan">
      <formula>0</formula>
    </cfRule>
    <cfRule type="cellIs" dxfId="42145" priority="998" stopIfTrue="1" operator="greaterThan">
      <formula>0</formula>
    </cfRule>
  </conditionalFormatting>
  <conditionalFormatting sqref="P19">
    <cfRule type="cellIs" dxfId="42144" priority="995" stopIfTrue="1" operator="lessThan">
      <formula>0</formula>
    </cfRule>
    <cfRule type="cellIs" dxfId="42143" priority="996" stopIfTrue="1" operator="greaterThan">
      <formula>0</formula>
    </cfRule>
  </conditionalFormatting>
  <conditionalFormatting sqref="P19">
    <cfRule type="cellIs" dxfId="42142" priority="993" stopIfTrue="1" operator="lessThan">
      <formula>0</formula>
    </cfRule>
    <cfRule type="cellIs" dxfId="42141" priority="994" stopIfTrue="1" operator="greaterThan">
      <formula>0</formula>
    </cfRule>
  </conditionalFormatting>
  <conditionalFormatting sqref="P19">
    <cfRule type="cellIs" dxfId="42140" priority="991" stopIfTrue="1" operator="lessThan">
      <formula>0</formula>
    </cfRule>
    <cfRule type="cellIs" dxfId="42139" priority="992" stopIfTrue="1" operator="greaterThan">
      <formula>0</formula>
    </cfRule>
  </conditionalFormatting>
  <conditionalFormatting sqref="P19">
    <cfRule type="cellIs" dxfId="42138" priority="989" stopIfTrue="1" operator="lessThan">
      <formula>0</formula>
    </cfRule>
    <cfRule type="cellIs" dxfId="42137" priority="990" stopIfTrue="1" operator="greaterThan">
      <formula>0</formula>
    </cfRule>
  </conditionalFormatting>
  <conditionalFormatting sqref="P19">
    <cfRule type="cellIs" dxfId="42136" priority="987" stopIfTrue="1" operator="lessThan">
      <formula>0</formula>
    </cfRule>
    <cfRule type="cellIs" dxfId="42135" priority="988" stopIfTrue="1" operator="greaterThan">
      <formula>0</formula>
    </cfRule>
  </conditionalFormatting>
  <conditionalFormatting sqref="P19">
    <cfRule type="cellIs" dxfId="42134" priority="985" stopIfTrue="1" operator="lessThan">
      <formula>0</formula>
    </cfRule>
    <cfRule type="cellIs" dxfId="42133" priority="986" stopIfTrue="1" operator="greaterThan">
      <formula>0</formula>
    </cfRule>
  </conditionalFormatting>
  <conditionalFormatting sqref="P19">
    <cfRule type="cellIs" dxfId="42132" priority="983" stopIfTrue="1" operator="lessThan">
      <formula>0</formula>
    </cfRule>
    <cfRule type="cellIs" dxfId="42131" priority="984" stopIfTrue="1" operator="greaterThan">
      <formula>0</formula>
    </cfRule>
  </conditionalFormatting>
  <conditionalFormatting sqref="P19">
    <cfRule type="cellIs" dxfId="42130" priority="981" stopIfTrue="1" operator="lessThan">
      <formula>0</formula>
    </cfRule>
    <cfRule type="cellIs" dxfId="42129" priority="982" stopIfTrue="1" operator="greaterThan">
      <formula>0</formula>
    </cfRule>
  </conditionalFormatting>
  <conditionalFormatting sqref="P19">
    <cfRule type="cellIs" dxfId="42128" priority="979" stopIfTrue="1" operator="lessThan">
      <formula>0</formula>
    </cfRule>
    <cfRule type="cellIs" dxfId="42127" priority="980" stopIfTrue="1" operator="greaterThan">
      <formula>0</formula>
    </cfRule>
  </conditionalFormatting>
  <conditionalFormatting sqref="P19">
    <cfRule type="cellIs" dxfId="42126" priority="977" stopIfTrue="1" operator="lessThan">
      <formula>0</formula>
    </cfRule>
    <cfRule type="cellIs" dxfId="42125" priority="978" stopIfTrue="1" operator="greaterThan">
      <formula>0</formula>
    </cfRule>
  </conditionalFormatting>
  <conditionalFormatting sqref="P19">
    <cfRule type="cellIs" dxfId="42124" priority="975" stopIfTrue="1" operator="lessThan">
      <formula>0</formula>
    </cfRule>
    <cfRule type="cellIs" dxfId="42123" priority="976" stopIfTrue="1" operator="greaterThan">
      <formula>0</formula>
    </cfRule>
  </conditionalFormatting>
  <conditionalFormatting sqref="P19">
    <cfRule type="cellIs" dxfId="42122" priority="973" stopIfTrue="1" operator="lessThan">
      <formula>0</formula>
    </cfRule>
    <cfRule type="cellIs" dxfId="42121" priority="974" stopIfTrue="1" operator="greaterThan">
      <formula>0</formula>
    </cfRule>
  </conditionalFormatting>
  <conditionalFormatting sqref="P19">
    <cfRule type="cellIs" dxfId="42120" priority="971" stopIfTrue="1" operator="lessThan">
      <formula>0</formula>
    </cfRule>
    <cfRule type="cellIs" dxfId="42119" priority="972" stopIfTrue="1" operator="greaterThan">
      <formula>0</formula>
    </cfRule>
  </conditionalFormatting>
  <conditionalFormatting sqref="P19">
    <cfRule type="cellIs" dxfId="42118" priority="969" stopIfTrue="1" operator="lessThan">
      <formula>0</formula>
    </cfRule>
    <cfRule type="cellIs" dxfId="42117" priority="970" stopIfTrue="1" operator="greaterThan">
      <formula>0</formula>
    </cfRule>
  </conditionalFormatting>
  <conditionalFormatting sqref="P19">
    <cfRule type="cellIs" dxfId="42116" priority="967" stopIfTrue="1" operator="lessThan">
      <formula>0</formula>
    </cfRule>
    <cfRule type="cellIs" dxfId="42115" priority="968" stopIfTrue="1" operator="greaterThan">
      <formula>0</formula>
    </cfRule>
  </conditionalFormatting>
  <conditionalFormatting sqref="P19">
    <cfRule type="cellIs" dxfId="42114" priority="965" stopIfTrue="1" operator="lessThan">
      <formula>0</formula>
    </cfRule>
    <cfRule type="cellIs" dxfId="42113" priority="966" stopIfTrue="1" operator="greaterThan">
      <formula>0</formula>
    </cfRule>
  </conditionalFormatting>
  <conditionalFormatting sqref="P19">
    <cfRule type="cellIs" dxfId="42112" priority="963" stopIfTrue="1" operator="lessThan">
      <formula>0</formula>
    </cfRule>
    <cfRule type="cellIs" dxfId="42111" priority="964" stopIfTrue="1" operator="greaterThan">
      <formula>0</formula>
    </cfRule>
  </conditionalFormatting>
  <conditionalFormatting sqref="P19">
    <cfRule type="cellIs" dxfId="42110" priority="961" stopIfTrue="1" operator="lessThan">
      <formula>0</formula>
    </cfRule>
    <cfRule type="cellIs" dxfId="42109" priority="962" stopIfTrue="1" operator="greaterThan">
      <formula>0</formula>
    </cfRule>
  </conditionalFormatting>
  <conditionalFormatting sqref="P21">
    <cfRule type="cellIs" dxfId="42108" priority="959" stopIfTrue="1" operator="lessThan">
      <formula>0</formula>
    </cfRule>
    <cfRule type="cellIs" dxfId="42107" priority="960" stopIfTrue="1" operator="greaterThan">
      <formula>0</formula>
    </cfRule>
  </conditionalFormatting>
  <conditionalFormatting sqref="P21">
    <cfRule type="cellIs" dxfId="42106" priority="957" stopIfTrue="1" operator="lessThan">
      <formula>0</formula>
    </cfRule>
    <cfRule type="cellIs" dxfId="42105" priority="958" stopIfTrue="1" operator="greaterThan">
      <formula>0</formula>
    </cfRule>
  </conditionalFormatting>
  <conditionalFormatting sqref="P21">
    <cfRule type="cellIs" dxfId="42104" priority="955" stopIfTrue="1" operator="lessThan">
      <formula>0</formula>
    </cfRule>
    <cfRule type="cellIs" dxfId="42103" priority="956" stopIfTrue="1" operator="greaterThan">
      <formula>0</formula>
    </cfRule>
  </conditionalFormatting>
  <conditionalFormatting sqref="P21">
    <cfRule type="cellIs" dxfId="42102" priority="953" stopIfTrue="1" operator="lessThan">
      <formula>0</formula>
    </cfRule>
    <cfRule type="cellIs" dxfId="42101" priority="954" stopIfTrue="1" operator="greaterThan">
      <formula>0</formula>
    </cfRule>
  </conditionalFormatting>
  <conditionalFormatting sqref="P21">
    <cfRule type="cellIs" dxfId="42100" priority="951" stopIfTrue="1" operator="lessThan">
      <formula>0</formula>
    </cfRule>
    <cfRule type="cellIs" dxfId="42099" priority="952" stopIfTrue="1" operator="greaterThan">
      <formula>0</formula>
    </cfRule>
  </conditionalFormatting>
  <conditionalFormatting sqref="P21">
    <cfRule type="cellIs" dxfId="42098" priority="949" stopIfTrue="1" operator="lessThan">
      <formula>0</formula>
    </cfRule>
    <cfRule type="cellIs" dxfId="42097" priority="950" stopIfTrue="1" operator="greaterThan">
      <formula>0</formula>
    </cfRule>
  </conditionalFormatting>
  <conditionalFormatting sqref="P21">
    <cfRule type="cellIs" dxfId="42096" priority="947" stopIfTrue="1" operator="lessThan">
      <formula>0</formula>
    </cfRule>
    <cfRule type="cellIs" dxfId="42095" priority="948" stopIfTrue="1" operator="greaterThan">
      <formula>0</formula>
    </cfRule>
  </conditionalFormatting>
  <conditionalFormatting sqref="P21">
    <cfRule type="cellIs" dxfId="42094" priority="945" stopIfTrue="1" operator="lessThan">
      <formula>0</formula>
    </cfRule>
    <cfRule type="cellIs" dxfId="42093" priority="946" stopIfTrue="1" operator="greaterThan">
      <formula>0</formula>
    </cfRule>
  </conditionalFormatting>
  <conditionalFormatting sqref="P21">
    <cfRule type="cellIs" dxfId="42092" priority="943" stopIfTrue="1" operator="lessThan">
      <formula>0</formula>
    </cfRule>
    <cfRule type="cellIs" dxfId="42091" priority="944" stopIfTrue="1" operator="greaterThan">
      <formula>0</formula>
    </cfRule>
  </conditionalFormatting>
  <conditionalFormatting sqref="P21">
    <cfRule type="cellIs" dxfId="42090" priority="941" stopIfTrue="1" operator="lessThan">
      <formula>0</formula>
    </cfRule>
    <cfRule type="cellIs" dxfId="42089" priority="942" stopIfTrue="1" operator="greaterThan">
      <formula>0</formula>
    </cfRule>
  </conditionalFormatting>
  <conditionalFormatting sqref="P21">
    <cfRule type="cellIs" dxfId="42088" priority="939" stopIfTrue="1" operator="lessThan">
      <formula>0</formula>
    </cfRule>
    <cfRule type="cellIs" dxfId="42087" priority="940" stopIfTrue="1" operator="greaterThan">
      <formula>0</formula>
    </cfRule>
  </conditionalFormatting>
  <conditionalFormatting sqref="P21">
    <cfRule type="cellIs" dxfId="42086" priority="937" stopIfTrue="1" operator="lessThan">
      <formula>0</formula>
    </cfRule>
    <cfRule type="cellIs" dxfId="42085" priority="938" stopIfTrue="1" operator="greaterThan">
      <formula>0</formula>
    </cfRule>
  </conditionalFormatting>
  <conditionalFormatting sqref="P21">
    <cfRule type="cellIs" dxfId="42084" priority="935" stopIfTrue="1" operator="lessThan">
      <formula>0</formula>
    </cfRule>
    <cfRule type="cellIs" dxfId="42083" priority="936" stopIfTrue="1" operator="greaterThan">
      <formula>0</formula>
    </cfRule>
  </conditionalFormatting>
  <conditionalFormatting sqref="P21">
    <cfRule type="cellIs" dxfId="42082" priority="933" stopIfTrue="1" operator="lessThan">
      <formula>0</formula>
    </cfRule>
    <cfRule type="cellIs" dxfId="42081" priority="934" stopIfTrue="1" operator="greaterThan">
      <formula>0</formula>
    </cfRule>
  </conditionalFormatting>
  <conditionalFormatting sqref="P21">
    <cfRule type="cellIs" dxfId="42080" priority="931" stopIfTrue="1" operator="lessThan">
      <formula>0</formula>
    </cfRule>
    <cfRule type="cellIs" dxfId="42079" priority="932" stopIfTrue="1" operator="greaterThan">
      <formula>0</formula>
    </cfRule>
  </conditionalFormatting>
  <conditionalFormatting sqref="P21">
    <cfRule type="cellIs" dxfId="42078" priority="929" stopIfTrue="1" operator="lessThan">
      <formula>0</formula>
    </cfRule>
    <cfRule type="cellIs" dxfId="42077" priority="930" stopIfTrue="1" operator="greaterThan">
      <formula>0</formula>
    </cfRule>
  </conditionalFormatting>
  <conditionalFormatting sqref="P21">
    <cfRule type="cellIs" dxfId="42076" priority="927" stopIfTrue="1" operator="lessThan">
      <formula>0</formula>
    </cfRule>
    <cfRule type="cellIs" dxfId="42075" priority="928" stopIfTrue="1" operator="greaterThan">
      <formula>0</formula>
    </cfRule>
  </conditionalFormatting>
  <conditionalFormatting sqref="P21">
    <cfRule type="cellIs" dxfId="42074" priority="925" stopIfTrue="1" operator="lessThan">
      <formula>0</formula>
    </cfRule>
    <cfRule type="cellIs" dxfId="42073" priority="926" stopIfTrue="1" operator="greaterThan">
      <formula>0</formula>
    </cfRule>
  </conditionalFormatting>
  <conditionalFormatting sqref="P21">
    <cfRule type="cellIs" dxfId="42072" priority="923" stopIfTrue="1" operator="lessThan">
      <formula>0</formula>
    </cfRule>
    <cfRule type="cellIs" dxfId="42071" priority="924" stopIfTrue="1" operator="greaterThan">
      <formula>0</formula>
    </cfRule>
  </conditionalFormatting>
  <conditionalFormatting sqref="P21">
    <cfRule type="cellIs" dxfId="42070" priority="921" stopIfTrue="1" operator="lessThan">
      <formula>0</formula>
    </cfRule>
    <cfRule type="cellIs" dxfId="42069" priority="922" stopIfTrue="1" operator="greaterThan">
      <formula>0</formula>
    </cfRule>
  </conditionalFormatting>
  <conditionalFormatting sqref="P23">
    <cfRule type="cellIs" dxfId="42068" priority="919" stopIfTrue="1" operator="lessThan">
      <formula>0</formula>
    </cfRule>
    <cfRule type="cellIs" dxfId="42067" priority="920" stopIfTrue="1" operator="greaterThan">
      <formula>0</formula>
    </cfRule>
  </conditionalFormatting>
  <conditionalFormatting sqref="P23">
    <cfRule type="cellIs" dxfId="42066" priority="917" stopIfTrue="1" operator="lessThan">
      <formula>0</formula>
    </cfRule>
    <cfRule type="cellIs" dxfId="42065" priority="918" stopIfTrue="1" operator="greaterThan">
      <formula>0</formula>
    </cfRule>
  </conditionalFormatting>
  <conditionalFormatting sqref="P23">
    <cfRule type="cellIs" dxfId="42064" priority="915" stopIfTrue="1" operator="lessThan">
      <formula>0</formula>
    </cfRule>
    <cfRule type="cellIs" dxfId="42063" priority="916" stopIfTrue="1" operator="greaterThan">
      <formula>0</formula>
    </cfRule>
  </conditionalFormatting>
  <conditionalFormatting sqref="P23">
    <cfRule type="cellIs" dxfId="42062" priority="913" stopIfTrue="1" operator="lessThan">
      <formula>0</formula>
    </cfRule>
    <cfRule type="cellIs" dxfId="42061" priority="914" stopIfTrue="1" operator="greaterThan">
      <formula>0</formula>
    </cfRule>
  </conditionalFormatting>
  <conditionalFormatting sqref="P23">
    <cfRule type="cellIs" dxfId="42060" priority="911" stopIfTrue="1" operator="lessThan">
      <formula>0</formula>
    </cfRule>
    <cfRule type="cellIs" dxfId="42059" priority="912" stopIfTrue="1" operator="greaterThan">
      <formula>0</formula>
    </cfRule>
  </conditionalFormatting>
  <conditionalFormatting sqref="P23">
    <cfRule type="cellIs" dxfId="42058" priority="909" stopIfTrue="1" operator="lessThan">
      <formula>0</formula>
    </cfRule>
    <cfRule type="cellIs" dxfId="42057" priority="910" stopIfTrue="1" operator="greaterThan">
      <formula>0</formula>
    </cfRule>
  </conditionalFormatting>
  <conditionalFormatting sqref="P23">
    <cfRule type="cellIs" dxfId="42056" priority="907" stopIfTrue="1" operator="lessThan">
      <formula>0</formula>
    </cfRule>
    <cfRule type="cellIs" dxfId="42055" priority="908" stopIfTrue="1" operator="greaterThan">
      <formula>0</formula>
    </cfRule>
  </conditionalFormatting>
  <conditionalFormatting sqref="P23">
    <cfRule type="cellIs" dxfId="42054" priority="905" stopIfTrue="1" operator="lessThan">
      <formula>0</formula>
    </cfRule>
    <cfRule type="cellIs" dxfId="42053" priority="906" stopIfTrue="1" operator="greaterThan">
      <formula>0</formula>
    </cfRule>
  </conditionalFormatting>
  <conditionalFormatting sqref="P23">
    <cfRule type="cellIs" dxfId="42052" priority="903" stopIfTrue="1" operator="lessThan">
      <formula>0</formula>
    </cfRule>
    <cfRule type="cellIs" dxfId="42051" priority="904" stopIfTrue="1" operator="greaterThan">
      <formula>0</formula>
    </cfRule>
  </conditionalFormatting>
  <conditionalFormatting sqref="P23">
    <cfRule type="cellIs" dxfId="42050" priority="901" stopIfTrue="1" operator="lessThan">
      <formula>0</formula>
    </cfRule>
    <cfRule type="cellIs" dxfId="42049" priority="902" stopIfTrue="1" operator="greaterThan">
      <formula>0</formula>
    </cfRule>
  </conditionalFormatting>
  <conditionalFormatting sqref="P23">
    <cfRule type="cellIs" dxfId="42048" priority="899" stopIfTrue="1" operator="lessThan">
      <formula>0</formula>
    </cfRule>
    <cfRule type="cellIs" dxfId="42047" priority="900" stopIfTrue="1" operator="greaterThan">
      <formula>0</formula>
    </cfRule>
  </conditionalFormatting>
  <conditionalFormatting sqref="P23">
    <cfRule type="cellIs" dxfId="42046" priority="897" stopIfTrue="1" operator="lessThan">
      <formula>0</formula>
    </cfRule>
    <cfRule type="cellIs" dxfId="42045" priority="898" stopIfTrue="1" operator="greaterThan">
      <formula>0</formula>
    </cfRule>
  </conditionalFormatting>
  <conditionalFormatting sqref="P23">
    <cfRule type="cellIs" dxfId="42044" priority="895" stopIfTrue="1" operator="lessThan">
      <formula>0</formula>
    </cfRule>
    <cfRule type="cellIs" dxfId="42043" priority="896" stopIfTrue="1" operator="greaterThan">
      <formula>0</formula>
    </cfRule>
  </conditionalFormatting>
  <conditionalFormatting sqref="P23">
    <cfRule type="cellIs" dxfId="42042" priority="893" stopIfTrue="1" operator="lessThan">
      <formula>0</formula>
    </cfRule>
    <cfRule type="cellIs" dxfId="42041" priority="894" stopIfTrue="1" operator="greaterThan">
      <formula>0</formula>
    </cfRule>
  </conditionalFormatting>
  <conditionalFormatting sqref="P23">
    <cfRule type="cellIs" dxfId="42040" priority="891" stopIfTrue="1" operator="lessThan">
      <formula>0</formula>
    </cfRule>
    <cfRule type="cellIs" dxfId="42039" priority="892" stopIfTrue="1" operator="greaterThan">
      <formula>0</formula>
    </cfRule>
  </conditionalFormatting>
  <conditionalFormatting sqref="P23">
    <cfRule type="cellIs" dxfId="42038" priority="889" stopIfTrue="1" operator="lessThan">
      <formula>0</formula>
    </cfRule>
    <cfRule type="cellIs" dxfId="42037" priority="890" stopIfTrue="1" operator="greaterThan">
      <formula>0</formula>
    </cfRule>
  </conditionalFormatting>
  <conditionalFormatting sqref="P23">
    <cfRule type="cellIs" dxfId="42036" priority="887" stopIfTrue="1" operator="lessThan">
      <formula>0</formula>
    </cfRule>
    <cfRule type="cellIs" dxfId="42035" priority="888" stopIfTrue="1" operator="greaterThan">
      <formula>0</formula>
    </cfRule>
  </conditionalFormatting>
  <conditionalFormatting sqref="P23">
    <cfRule type="cellIs" dxfId="42034" priority="885" stopIfTrue="1" operator="lessThan">
      <formula>0</formula>
    </cfRule>
    <cfRule type="cellIs" dxfId="42033" priority="886" stopIfTrue="1" operator="greaterThan">
      <formula>0</formula>
    </cfRule>
  </conditionalFormatting>
  <conditionalFormatting sqref="P23">
    <cfRule type="cellIs" dxfId="42032" priority="883" stopIfTrue="1" operator="lessThan">
      <formula>0</formula>
    </cfRule>
    <cfRule type="cellIs" dxfId="42031" priority="884" stopIfTrue="1" operator="greaterThan">
      <formula>0</formula>
    </cfRule>
  </conditionalFormatting>
  <conditionalFormatting sqref="P23">
    <cfRule type="cellIs" dxfId="42030" priority="881" stopIfTrue="1" operator="lessThan">
      <formula>0</formula>
    </cfRule>
    <cfRule type="cellIs" dxfId="42029" priority="882" stopIfTrue="1" operator="greaterThan">
      <formula>0</formula>
    </cfRule>
  </conditionalFormatting>
  <conditionalFormatting sqref="P25">
    <cfRule type="cellIs" dxfId="42028" priority="879" stopIfTrue="1" operator="lessThan">
      <formula>0</formula>
    </cfRule>
    <cfRule type="cellIs" dxfId="42027" priority="880" stopIfTrue="1" operator="greaterThan">
      <formula>0</formula>
    </cfRule>
  </conditionalFormatting>
  <conditionalFormatting sqref="P25">
    <cfRule type="cellIs" dxfId="42026" priority="877" stopIfTrue="1" operator="lessThan">
      <formula>0</formula>
    </cfRule>
    <cfRule type="cellIs" dxfId="42025" priority="878" stopIfTrue="1" operator="greaterThan">
      <formula>0</formula>
    </cfRule>
  </conditionalFormatting>
  <conditionalFormatting sqref="P25">
    <cfRule type="cellIs" dxfId="42024" priority="875" stopIfTrue="1" operator="lessThan">
      <formula>0</formula>
    </cfRule>
    <cfRule type="cellIs" dxfId="42023" priority="876" stopIfTrue="1" operator="greaterThan">
      <formula>0</formula>
    </cfRule>
  </conditionalFormatting>
  <conditionalFormatting sqref="P25">
    <cfRule type="cellIs" dxfId="42022" priority="873" stopIfTrue="1" operator="lessThan">
      <formula>0</formula>
    </cfRule>
    <cfRule type="cellIs" dxfId="42021" priority="874" stopIfTrue="1" operator="greaterThan">
      <formula>0</formula>
    </cfRule>
  </conditionalFormatting>
  <conditionalFormatting sqref="P25">
    <cfRule type="cellIs" dxfId="42020" priority="871" stopIfTrue="1" operator="lessThan">
      <formula>0</formula>
    </cfRule>
    <cfRule type="cellIs" dxfId="42019" priority="872" stopIfTrue="1" operator="greaterThan">
      <formula>0</formula>
    </cfRule>
  </conditionalFormatting>
  <conditionalFormatting sqref="P25">
    <cfRule type="cellIs" dxfId="42018" priority="869" stopIfTrue="1" operator="lessThan">
      <formula>0</formula>
    </cfRule>
    <cfRule type="cellIs" dxfId="42017" priority="870" stopIfTrue="1" operator="greaterThan">
      <formula>0</formula>
    </cfRule>
  </conditionalFormatting>
  <conditionalFormatting sqref="P25">
    <cfRule type="cellIs" dxfId="42016" priority="867" stopIfTrue="1" operator="lessThan">
      <formula>0</formula>
    </cfRule>
    <cfRule type="cellIs" dxfId="42015" priority="868" stopIfTrue="1" operator="greaterThan">
      <formula>0</formula>
    </cfRule>
  </conditionalFormatting>
  <conditionalFormatting sqref="P25">
    <cfRule type="cellIs" dxfId="42014" priority="865" stopIfTrue="1" operator="lessThan">
      <formula>0</formula>
    </cfRule>
    <cfRule type="cellIs" dxfId="42013" priority="866" stopIfTrue="1" operator="greaterThan">
      <formula>0</formula>
    </cfRule>
  </conditionalFormatting>
  <conditionalFormatting sqref="P25">
    <cfRule type="cellIs" dxfId="42012" priority="863" stopIfTrue="1" operator="lessThan">
      <formula>0</formula>
    </cfRule>
    <cfRule type="cellIs" dxfId="42011" priority="864" stopIfTrue="1" operator="greaterThan">
      <formula>0</formula>
    </cfRule>
  </conditionalFormatting>
  <conditionalFormatting sqref="P25">
    <cfRule type="cellIs" dxfId="42010" priority="861" stopIfTrue="1" operator="lessThan">
      <formula>0</formula>
    </cfRule>
    <cfRule type="cellIs" dxfId="42009" priority="862" stopIfTrue="1" operator="greaterThan">
      <formula>0</formula>
    </cfRule>
  </conditionalFormatting>
  <conditionalFormatting sqref="P25">
    <cfRule type="cellIs" dxfId="42008" priority="859" stopIfTrue="1" operator="lessThan">
      <formula>0</formula>
    </cfRule>
    <cfRule type="cellIs" dxfId="42007" priority="860" stopIfTrue="1" operator="greaterThan">
      <formula>0</formula>
    </cfRule>
  </conditionalFormatting>
  <conditionalFormatting sqref="P25">
    <cfRule type="cellIs" dxfId="42006" priority="857" stopIfTrue="1" operator="lessThan">
      <formula>0</formula>
    </cfRule>
    <cfRule type="cellIs" dxfId="42005" priority="858" stopIfTrue="1" operator="greaterThan">
      <formula>0</formula>
    </cfRule>
  </conditionalFormatting>
  <conditionalFormatting sqref="P25">
    <cfRule type="cellIs" dxfId="42004" priority="855" stopIfTrue="1" operator="lessThan">
      <formula>0</formula>
    </cfRule>
    <cfRule type="cellIs" dxfId="42003" priority="856" stopIfTrue="1" operator="greaterThan">
      <formula>0</formula>
    </cfRule>
  </conditionalFormatting>
  <conditionalFormatting sqref="P25">
    <cfRule type="cellIs" dxfId="42002" priority="853" stopIfTrue="1" operator="lessThan">
      <formula>0</formula>
    </cfRule>
    <cfRule type="cellIs" dxfId="42001" priority="854" stopIfTrue="1" operator="greaterThan">
      <formula>0</formula>
    </cfRule>
  </conditionalFormatting>
  <conditionalFormatting sqref="P25">
    <cfRule type="cellIs" dxfId="42000" priority="851" stopIfTrue="1" operator="lessThan">
      <formula>0</formula>
    </cfRule>
    <cfRule type="cellIs" dxfId="41999" priority="852" stopIfTrue="1" operator="greaterThan">
      <formula>0</formula>
    </cfRule>
  </conditionalFormatting>
  <conditionalFormatting sqref="P25">
    <cfRule type="cellIs" dxfId="41998" priority="849" stopIfTrue="1" operator="lessThan">
      <formula>0</formula>
    </cfRule>
    <cfRule type="cellIs" dxfId="41997" priority="850" stopIfTrue="1" operator="greaterThan">
      <formula>0</formula>
    </cfRule>
  </conditionalFormatting>
  <conditionalFormatting sqref="P25">
    <cfRule type="cellIs" dxfId="41996" priority="847" stopIfTrue="1" operator="lessThan">
      <formula>0</formula>
    </cfRule>
    <cfRule type="cellIs" dxfId="41995" priority="848" stopIfTrue="1" operator="greaterThan">
      <formula>0</formula>
    </cfRule>
  </conditionalFormatting>
  <conditionalFormatting sqref="P25">
    <cfRule type="cellIs" dxfId="41994" priority="845" stopIfTrue="1" operator="lessThan">
      <formula>0</formula>
    </cfRule>
    <cfRule type="cellIs" dxfId="41993" priority="846" stopIfTrue="1" operator="greaterThan">
      <formula>0</formula>
    </cfRule>
  </conditionalFormatting>
  <conditionalFormatting sqref="P25">
    <cfRule type="cellIs" dxfId="41992" priority="843" stopIfTrue="1" operator="lessThan">
      <formula>0</formula>
    </cfRule>
    <cfRule type="cellIs" dxfId="41991" priority="844" stopIfTrue="1" operator="greaterThan">
      <formula>0</formula>
    </cfRule>
  </conditionalFormatting>
  <conditionalFormatting sqref="P25">
    <cfRule type="cellIs" dxfId="41990" priority="841" stopIfTrue="1" operator="lessThan">
      <formula>0</formula>
    </cfRule>
    <cfRule type="cellIs" dxfId="41989" priority="842" stopIfTrue="1" operator="greaterThan">
      <formula>0</formula>
    </cfRule>
  </conditionalFormatting>
  <conditionalFormatting sqref="P27">
    <cfRule type="cellIs" dxfId="41988" priority="839" stopIfTrue="1" operator="lessThan">
      <formula>0</formula>
    </cfRule>
    <cfRule type="cellIs" dxfId="41987" priority="840" stopIfTrue="1" operator="greaterThan">
      <formula>0</formula>
    </cfRule>
  </conditionalFormatting>
  <conditionalFormatting sqref="P27">
    <cfRule type="cellIs" dxfId="41986" priority="837" stopIfTrue="1" operator="lessThan">
      <formula>0</formula>
    </cfRule>
    <cfRule type="cellIs" dxfId="41985" priority="838" stopIfTrue="1" operator="greaterThan">
      <formula>0</formula>
    </cfRule>
  </conditionalFormatting>
  <conditionalFormatting sqref="P27">
    <cfRule type="cellIs" dxfId="41984" priority="835" stopIfTrue="1" operator="lessThan">
      <formula>0</formula>
    </cfRule>
    <cfRule type="cellIs" dxfId="41983" priority="836" stopIfTrue="1" operator="greaterThan">
      <formula>0</formula>
    </cfRule>
  </conditionalFormatting>
  <conditionalFormatting sqref="P27">
    <cfRule type="cellIs" dxfId="41982" priority="833" stopIfTrue="1" operator="lessThan">
      <formula>0</formula>
    </cfRule>
    <cfRule type="cellIs" dxfId="41981" priority="834" stopIfTrue="1" operator="greaterThan">
      <formula>0</formula>
    </cfRule>
  </conditionalFormatting>
  <conditionalFormatting sqref="P27">
    <cfRule type="cellIs" dxfId="41980" priority="831" stopIfTrue="1" operator="lessThan">
      <formula>0</formula>
    </cfRule>
    <cfRule type="cellIs" dxfId="41979" priority="832" stopIfTrue="1" operator="greaterThan">
      <formula>0</formula>
    </cfRule>
  </conditionalFormatting>
  <conditionalFormatting sqref="P27">
    <cfRule type="cellIs" dxfId="41978" priority="829" stopIfTrue="1" operator="lessThan">
      <formula>0</formula>
    </cfRule>
    <cfRule type="cellIs" dxfId="41977" priority="830" stopIfTrue="1" operator="greaterThan">
      <formula>0</formula>
    </cfRule>
  </conditionalFormatting>
  <conditionalFormatting sqref="P27">
    <cfRule type="cellIs" dxfId="41976" priority="827" stopIfTrue="1" operator="lessThan">
      <formula>0</formula>
    </cfRule>
    <cfRule type="cellIs" dxfId="41975" priority="828" stopIfTrue="1" operator="greaterThan">
      <formula>0</formula>
    </cfRule>
  </conditionalFormatting>
  <conditionalFormatting sqref="P27">
    <cfRule type="cellIs" dxfId="41974" priority="825" stopIfTrue="1" operator="lessThan">
      <formula>0</formula>
    </cfRule>
    <cfRule type="cellIs" dxfId="41973" priority="826" stopIfTrue="1" operator="greaterThan">
      <formula>0</formula>
    </cfRule>
  </conditionalFormatting>
  <conditionalFormatting sqref="P27">
    <cfRule type="cellIs" dxfId="41972" priority="823" stopIfTrue="1" operator="lessThan">
      <formula>0</formula>
    </cfRule>
    <cfRule type="cellIs" dxfId="41971" priority="824" stopIfTrue="1" operator="greaterThan">
      <formula>0</formula>
    </cfRule>
  </conditionalFormatting>
  <conditionalFormatting sqref="P27">
    <cfRule type="cellIs" dxfId="41970" priority="821" stopIfTrue="1" operator="lessThan">
      <formula>0</formula>
    </cfRule>
    <cfRule type="cellIs" dxfId="41969" priority="822" stopIfTrue="1" operator="greaterThan">
      <formula>0</formula>
    </cfRule>
  </conditionalFormatting>
  <conditionalFormatting sqref="P27">
    <cfRule type="cellIs" dxfId="41968" priority="819" stopIfTrue="1" operator="lessThan">
      <formula>0</formula>
    </cfRule>
    <cfRule type="cellIs" dxfId="41967" priority="820" stopIfTrue="1" operator="greaterThan">
      <formula>0</formula>
    </cfRule>
  </conditionalFormatting>
  <conditionalFormatting sqref="P27">
    <cfRule type="cellIs" dxfId="41966" priority="817" stopIfTrue="1" operator="lessThan">
      <formula>0</formula>
    </cfRule>
    <cfRule type="cellIs" dxfId="41965" priority="818" stopIfTrue="1" operator="greaterThan">
      <formula>0</formula>
    </cfRule>
  </conditionalFormatting>
  <conditionalFormatting sqref="P27">
    <cfRule type="cellIs" dxfId="41964" priority="815" stopIfTrue="1" operator="lessThan">
      <formula>0</formula>
    </cfRule>
    <cfRule type="cellIs" dxfId="41963" priority="816" stopIfTrue="1" operator="greaterThan">
      <formula>0</formula>
    </cfRule>
  </conditionalFormatting>
  <conditionalFormatting sqref="P27">
    <cfRule type="cellIs" dxfId="41962" priority="813" stopIfTrue="1" operator="lessThan">
      <formula>0</formula>
    </cfRule>
    <cfRule type="cellIs" dxfId="41961" priority="814" stopIfTrue="1" operator="greaterThan">
      <formula>0</formula>
    </cfRule>
  </conditionalFormatting>
  <conditionalFormatting sqref="P27">
    <cfRule type="cellIs" dxfId="41960" priority="811" stopIfTrue="1" operator="lessThan">
      <formula>0</formula>
    </cfRule>
    <cfRule type="cellIs" dxfId="41959" priority="812" stopIfTrue="1" operator="greaterThan">
      <formula>0</formula>
    </cfRule>
  </conditionalFormatting>
  <conditionalFormatting sqref="P27">
    <cfRule type="cellIs" dxfId="41958" priority="809" stopIfTrue="1" operator="lessThan">
      <formula>0</formula>
    </cfRule>
    <cfRule type="cellIs" dxfId="41957" priority="810" stopIfTrue="1" operator="greaterThan">
      <formula>0</formula>
    </cfRule>
  </conditionalFormatting>
  <conditionalFormatting sqref="P27">
    <cfRule type="cellIs" dxfId="41956" priority="807" stopIfTrue="1" operator="lessThan">
      <formula>0</formula>
    </cfRule>
    <cfRule type="cellIs" dxfId="41955" priority="808" stopIfTrue="1" operator="greaterThan">
      <formula>0</formula>
    </cfRule>
  </conditionalFormatting>
  <conditionalFormatting sqref="P27">
    <cfRule type="cellIs" dxfId="41954" priority="805" stopIfTrue="1" operator="lessThan">
      <formula>0</formula>
    </cfRule>
    <cfRule type="cellIs" dxfId="41953" priority="806" stopIfTrue="1" operator="greaterThan">
      <formula>0</formula>
    </cfRule>
  </conditionalFormatting>
  <conditionalFormatting sqref="P27">
    <cfRule type="cellIs" dxfId="41952" priority="803" stopIfTrue="1" operator="lessThan">
      <formula>0</formula>
    </cfRule>
    <cfRule type="cellIs" dxfId="41951" priority="804" stopIfTrue="1" operator="greaterThan">
      <formula>0</formula>
    </cfRule>
  </conditionalFormatting>
  <conditionalFormatting sqref="P27">
    <cfRule type="cellIs" dxfId="41950" priority="801" stopIfTrue="1" operator="lessThan">
      <formula>0</formula>
    </cfRule>
    <cfRule type="cellIs" dxfId="41949" priority="802" stopIfTrue="1" operator="greaterThan">
      <formula>0</formula>
    </cfRule>
  </conditionalFormatting>
  <conditionalFormatting sqref="P31">
    <cfRule type="cellIs" dxfId="41948" priority="799" stopIfTrue="1" operator="lessThan">
      <formula>0</formula>
    </cfRule>
    <cfRule type="cellIs" dxfId="41947" priority="800" stopIfTrue="1" operator="greaterThan">
      <formula>0</formula>
    </cfRule>
  </conditionalFormatting>
  <conditionalFormatting sqref="P31">
    <cfRule type="cellIs" dxfId="41946" priority="797" stopIfTrue="1" operator="lessThan">
      <formula>0</formula>
    </cfRule>
    <cfRule type="cellIs" dxfId="41945" priority="798" stopIfTrue="1" operator="greaterThan">
      <formula>0</formula>
    </cfRule>
  </conditionalFormatting>
  <conditionalFormatting sqref="P31">
    <cfRule type="cellIs" dxfId="41944" priority="795" stopIfTrue="1" operator="lessThan">
      <formula>0</formula>
    </cfRule>
    <cfRule type="cellIs" dxfId="41943" priority="796" stopIfTrue="1" operator="greaterThan">
      <formula>0</formula>
    </cfRule>
  </conditionalFormatting>
  <conditionalFormatting sqref="P31">
    <cfRule type="cellIs" dxfId="41942" priority="793" stopIfTrue="1" operator="lessThan">
      <formula>0</formula>
    </cfRule>
    <cfRule type="cellIs" dxfId="41941" priority="794" stopIfTrue="1" operator="greaterThan">
      <formula>0</formula>
    </cfRule>
  </conditionalFormatting>
  <conditionalFormatting sqref="P31">
    <cfRule type="cellIs" dxfId="41940" priority="791" stopIfTrue="1" operator="lessThan">
      <formula>0</formula>
    </cfRule>
    <cfRule type="cellIs" dxfId="41939" priority="792" stopIfTrue="1" operator="greaterThan">
      <formula>0</formula>
    </cfRule>
  </conditionalFormatting>
  <conditionalFormatting sqref="P31">
    <cfRule type="cellIs" dxfId="41938" priority="789" stopIfTrue="1" operator="lessThan">
      <formula>0</formula>
    </cfRule>
    <cfRule type="cellIs" dxfId="41937" priority="790" stopIfTrue="1" operator="greaterThan">
      <formula>0</formula>
    </cfRule>
  </conditionalFormatting>
  <conditionalFormatting sqref="P31">
    <cfRule type="cellIs" dxfId="41936" priority="787" stopIfTrue="1" operator="lessThan">
      <formula>0</formula>
    </cfRule>
    <cfRule type="cellIs" dxfId="41935" priority="788" stopIfTrue="1" operator="greaterThan">
      <formula>0</formula>
    </cfRule>
  </conditionalFormatting>
  <conditionalFormatting sqref="P31">
    <cfRule type="cellIs" dxfId="41934" priority="785" stopIfTrue="1" operator="lessThan">
      <formula>0</formula>
    </cfRule>
    <cfRule type="cellIs" dxfId="41933" priority="786" stopIfTrue="1" operator="greaterThan">
      <formula>0</formula>
    </cfRule>
  </conditionalFormatting>
  <conditionalFormatting sqref="P31">
    <cfRule type="cellIs" dxfId="41932" priority="783" stopIfTrue="1" operator="lessThan">
      <formula>0</formula>
    </cfRule>
    <cfRule type="cellIs" dxfId="41931" priority="784" stopIfTrue="1" operator="greaterThan">
      <formula>0</formula>
    </cfRule>
  </conditionalFormatting>
  <conditionalFormatting sqref="P31">
    <cfRule type="cellIs" dxfId="41930" priority="781" stopIfTrue="1" operator="lessThan">
      <formula>0</formula>
    </cfRule>
    <cfRule type="cellIs" dxfId="41929" priority="782" stopIfTrue="1" operator="greaterThan">
      <formula>0</formula>
    </cfRule>
  </conditionalFormatting>
  <conditionalFormatting sqref="P31">
    <cfRule type="cellIs" dxfId="41928" priority="779" stopIfTrue="1" operator="lessThan">
      <formula>0</formula>
    </cfRule>
    <cfRule type="cellIs" dxfId="41927" priority="780" stopIfTrue="1" operator="greaterThan">
      <formula>0</formula>
    </cfRule>
  </conditionalFormatting>
  <conditionalFormatting sqref="P31">
    <cfRule type="cellIs" dxfId="41926" priority="777" stopIfTrue="1" operator="lessThan">
      <formula>0</formula>
    </cfRule>
    <cfRule type="cellIs" dxfId="41925" priority="778" stopIfTrue="1" operator="greaterThan">
      <formula>0</formula>
    </cfRule>
  </conditionalFormatting>
  <conditionalFormatting sqref="P31">
    <cfRule type="cellIs" dxfId="41924" priority="775" stopIfTrue="1" operator="lessThan">
      <formula>0</formula>
    </cfRule>
    <cfRule type="cellIs" dxfId="41923" priority="776" stopIfTrue="1" operator="greaterThan">
      <formula>0</formula>
    </cfRule>
  </conditionalFormatting>
  <conditionalFormatting sqref="P31">
    <cfRule type="cellIs" dxfId="41922" priority="773" stopIfTrue="1" operator="lessThan">
      <formula>0</formula>
    </cfRule>
    <cfRule type="cellIs" dxfId="41921" priority="774" stopIfTrue="1" operator="greaterThan">
      <formula>0</formula>
    </cfRule>
  </conditionalFormatting>
  <conditionalFormatting sqref="P31">
    <cfRule type="cellIs" dxfId="41920" priority="771" stopIfTrue="1" operator="lessThan">
      <formula>0</formula>
    </cfRule>
    <cfRule type="cellIs" dxfId="41919" priority="772" stopIfTrue="1" operator="greaterThan">
      <formula>0</formula>
    </cfRule>
  </conditionalFormatting>
  <conditionalFormatting sqref="P31">
    <cfRule type="cellIs" dxfId="41918" priority="769" stopIfTrue="1" operator="lessThan">
      <formula>0</formula>
    </cfRule>
    <cfRule type="cellIs" dxfId="41917" priority="770" stopIfTrue="1" operator="greaterThan">
      <formula>0</formula>
    </cfRule>
  </conditionalFormatting>
  <conditionalFormatting sqref="P31">
    <cfRule type="cellIs" dxfId="41916" priority="767" stopIfTrue="1" operator="lessThan">
      <formula>0</formula>
    </cfRule>
    <cfRule type="cellIs" dxfId="41915" priority="768" stopIfTrue="1" operator="greaterThan">
      <formula>0</formula>
    </cfRule>
  </conditionalFormatting>
  <conditionalFormatting sqref="P31">
    <cfRule type="cellIs" dxfId="41914" priority="765" stopIfTrue="1" operator="lessThan">
      <formula>0</formula>
    </cfRule>
    <cfRule type="cellIs" dxfId="41913" priority="766" stopIfTrue="1" operator="greaterThan">
      <formula>0</formula>
    </cfRule>
  </conditionalFormatting>
  <conditionalFormatting sqref="P31">
    <cfRule type="cellIs" dxfId="41912" priority="763" stopIfTrue="1" operator="lessThan">
      <formula>0</formula>
    </cfRule>
    <cfRule type="cellIs" dxfId="41911" priority="764" stopIfTrue="1" operator="greaterThan">
      <formula>0</formula>
    </cfRule>
  </conditionalFormatting>
  <conditionalFormatting sqref="P31">
    <cfRule type="cellIs" dxfId="41910" priority="761" stopIfTrue="1" operator="lessThan">
      <formula>0</formula>
    </cfRule>
    <cfRule type="cellIs" dxfId="41909" priority="762" stopIfTrue="1" operator="greaterThan">
      <formula>0</formula>
    </cfRule>
  </conditionalFormatting>
  <conditionalFormatting sqref="P33">
    <cfRule type="cellIs" dxfId="41908" priority="759" stopIfTrue="1" operator="lessThan">
      <formula>0</formula>
    </cfRule>
    <cfRule type="cellIs" dxfId="41907" priority="760" stopIfTrue="1" operator="greaterThan">
      <formula>0</formula>
    </cfRule>
  </conditionalFormatting>
  <conditionalFormatting sqref="P33">
    <cfRule type="cellIs" dxfId="41906" priority="757" stopIfTrue="1" operator="lessThan">
      <formula>0</formula>
    </cfRule>
    <cfRule type="cellIs" dxfId="41905" priority="758" stopIfTrue="1" operator="greaterThan">
      <formula>0</formula>
    </cfRule>
  </conditionalFormatting>
  <conditionalFormatting sqref="P33">
    <cfRule type="cellIs" dxfId="41904" priority="755" stopIfTrue="1" operator="lessThan">
      <formula>0</formula>
    </cfRule>
    <cfRule type="cellIs" dxfId="41903" priority="756" stopIfTrue="1" operator="greaterThan">
      <formula>0</formula>
    </cfRule>
  </conditionalFormatting>
  <conditionalFormatting sqref="P33">
    <cfRule type="cellIs" dxfId="41902" priority="753" stopIfTrue="1" operator="lessThan">
      <formula>0</formula>
    </cfRule>
    <cfRule type="cellIs" dxfId="41901" priority="754" stopIfTrue="1" operator="greaterThan">
      <formula>0</formula>
    </cfRule>
  </conditionalFormatting>
  <conditionalFormatting sqref="P33">
    <cfRule type="cellIs" dxfId="41900" priority="751" stopIfTrue="1" operator="lessThan">
      <formula>0</formula>
    </cfRule>
    <cfRule type="cellIs" dxfId="41899" priority="752" stopIfTrue="1" operator="greaterThan">
      <formula>0</formula>
    </cfRule>
  </conditionalFormatting>
  <conditionalFormatting sqref="P33">
    <cfRule type="cellIs" dxfId="41898" priority="749" stopIfTrue="1" operator="lessThan">
      <formula>0</formula>
    </cfRule>
    <cfRule type="cellIs" dxfId="41897" priority="750" stopIfTrue="1" operator="greaterThan">
      <formula>0</formula>
    </cfRule>
  </conditionalFormatting>
  <conditionalFormatting sqref="P33">
    <cfRule type="cellIs" dxfId="41896" priority="747" stopIfTrue="1" operator="lessThan">
      <formula>0</formula>
    </cfRule>
    <cfRule type="cellIs" dxfId="41895" priority="748" stopIfTrue="1" operator="greaterThan">
      <formula>0</formula>
    </cfRule>
  </conditionalFormatting>
  <conditionalFormatting sqref="P33">
    <cfRule type="cellIs" dxfId="41894" priority="745" stopIfTrue="1" operator="lessThan">
      <formula>0</formula>
    </cfRule>
    <cfRule type="cellIs" dxfId="41893" priority="746" stopIfTrue="1" operator="greaterThan">
      <formula>0</formula>
    </cfRule>
  </conditionalFormatting>
  <conditionalFormatting sqref="P33">
    <cfRule type="cellIs" dxfId="41892" priority="743" stopIfTrue="1" operator="lessThan">
      <formula>0</formula>
    </cfRule>
    <cfRule type="cellIs" dxfId="41891" priority="744" stopIfTrue="1" operator="greaterThan">
      <formula>0</formula>
    </cfRule>
  </conditionalFormatting>
  <conditionalFormatting sqref="P33">
    <cfRule type="cellIs" dxfId="41890" priority="741" stopIfTrue="1" operator="lessThan">
      <formula>0</formula>
    </cfRule>
    <cfRule type="cellIs" dxfId="41889" priority="742" stopIfTrue="1" operator="greaterThan">
      <formula>0</formula>
    </cfRule>
  </conditionalFormatting>
  <conditionalFormatting sqref="P33">
    <cfRule type="cellIs" dxfId="41888" priority="739" stopIfTrue="1" operator="lessThan">
      <formula>0</formula>
    </cfRule>
    <cfRule type="cellIs" dxfId="41887" priority="740" stopIfTrue="1" operator="greaterThan">
      <formula>0</formula>
    </cfRule>
  </conditionalFormatting>
  <conditionalFormatting sqref="P33">
    <cfRule type="cellIs" dxfId="41886" priority="737" stopIfTrue="1" operator="lessThan">
      <formula>0</formula>
    </cfRule>
    <cfRule type="cellIs" dxfId="41885" priority="738" stopIfTrue="1" operator="greaterThan">
      <formula>0</formula>
    </cfRule>
  </conditionalFormatting>
  <conditionalFormatting sqref="P33">
    <cfRule type="cellIs" dxfId="41884" priority="735" stopIfTrue="1" operator="lessThan">
      <formula>0</formula>
    </cfRule>
    <cfRule type="cellIs" dxfId="41883" priority="736" stopIfTrue="1" operator="greaterThan">
      <formula>0</formula>
    </cfRule>
  </conditionalFormatting>
  <conditionalFormatting sqref="P33">
    <cfRule type="cellIs" dxfId="41882" priority="733" stopIfTrue="1" operator="lessThan">
      <formula>0</formula>
    </cfRule>
    <cfRule type="cellIs" dxfId="41881" priority="734" stopIfTrue="1" operator="greaterThan">
      <formula>0</formula>
    </cfRule>
  </conditionalFormatting>
  <conditionalFormatting sqref="P33">
    <cfRule type="cellIs" dxfId="41880" priority="731" stopIfTrue="1" operator="lessThan">
      <formula>0</formula>
    </cfRule>
    <cfRule type="cellIs" dxfId="41879" priority="732" stopIfTrue="1" operator="greaterThan">
      <formula>0</formula>
    </cfRule>
  </conditionalFormatting>
  <conditionalFormatting sqref="P33">
    <cfRule type="cellIs" dxfId="41878" priority="729" stopIfTrue="1" operator="lessThan">
      <formula>0</formula>
    </cfRule>
    <cfRule type="cellIs" dxfId="41877" priority="730" stopIfTrue="1" operator="greaterThan">
      <formula>0</formula>
    </cfRule>
  </conditionalFormatting>
  <conditionalFormatting sqref="P33">
    <cfRule type="cellIs" dxfId="41876" priority="727" stopIfTrue="1" operator="lessThan">
      <formula>0</formula>
    </cfRule>
    <cfRule type="cellIs" dxfId="41875" priority="728" stopIfTrue="1" operator="greaterThan">
      <formula>0</formula>
    </cfRule>
  </conditionalFormatting>
  <conditionalFormatting sqref="P33">
    <cfRule type="cellIs" dxfId="41874" priority="725" stopIfTrue="1" operator="lessThan">
      <formula>0</formula>
    </cfRule>
    <cfRule type="cellIs" dxfId="41873" priority="726" stopIfTrue="1" operator="greaterThan">
      <formula>0</formula>
    </cfRule>
  </conditionalFormatting>
  <conditionalFormatting sqref="P33">
    <cfRule type="cellIs" dxfId="41872" priority="723" stopIfTrue="1" operator="lessThan">
      <formula>0</formula>
    </cfRule>
    <cfRule type="cellIs" dxfId="41871" priority="724" stopIfTrue="1" operator="greaterThan">
      <formula>0</formula>
    </cfRule>
  </conditionalFormatting>
  <conditionalFormatting sqref="P33">
    <cfRule type="cellIs" dxfId="41870" priority="721" stopIfTrue="1" operator="lessThan">
      <formula>0</formula>
    </cfRule>
    <cfRule type="cellIs" dxfId="41869" priority="722" stopIfTrue="1" operator="greaterThan">
      <formula>0</formula>
    </cfRule>
  </conditionalFormatting>
  <conditionalFormatting sqref="P35">
    <cfRule type="cellIs" dxfId="41868" priority="719" stopIfTrue="1" operator="lessThan">
      <formula>0</formula>
    </cfRule>
    <cfRule type="cellIs" dxfId="41867" priority="720" stopIfTrue="1" operator="greaterThan">
      <formula>0</formula>
    </cfRule>
  </conditionalFormatting>
  <conditionalFormatting sqref="P35">
    <cfRule type="cellIs" dxfId="41866" priority="717" stopIfTrue="1" operator="lessThan">
      <formula>0</formula>
    </cfRule>
    <cfRule type="cellIs" dxfId="41865" priority="718" stopIfTrue="1" operator="greaterThan">
      <formula>0</formula>
    </cfRule>
  </conditionalFormatting>
  <conditionalFormatting sqref="P35">
    <cfRule type="cellIs" dxfId="41864" priority="715" stopIfTrue="1" operator="lessThan">
      <formula>0</formula>
    </cfRule>
    <cfRule type="cellIs" dxfId="41863" priority="716" stopIfTrue="1" operator="greaterThan">
      <formula>0</formula>
    </cfRule>
  </conditionalFormatting>
  <conditionalFormatting sqref="P35">
    <cfRule type="cellIs" dxfId="41862" priority="713" stopIfTrue="1" operator="lessThan">
      <formula>0</formula>
    </cfRule>
    <cfRule type="cellIs" dxfId="41861" priority="714" stopIfTrue="1" operator="greaterThan">
      <formula>0</formula>
    </cfRule>
  </conditionalFormatting>
  <conditionalFormatting sqref="P35">
    <cfRule type="cellIs" dxfId="41860" priority="711" stopIfTrue="1" operator="lessThan">
      <formula>0</formula>
    </cfRule>
    <cfRule type="cellIs" dxfId="41859" priority="712" stopIfTrue="1" operator="greaterThan">
      <formula>0</formula>
    </cfRule>
  </conditionalFormatting>
  <conditionalFormatting sqref="P35">
    <cfRule type="cellIs" dxfId="41858" priority="709" stopIfTrue="1" operator="lessThan">
      <formula>0</formula>
    </cfRule>
    <cfRule type="cellIs" dxfId="41857" priority="710" stopIfTrue="1" operator="greaterThan">
      <formula>0</formula>
    </cfRule>
  </conditionalFormatting>
  <conditionalFormatting sqref="P35">
    <cfRule type="cellIs" dxfId="41856" priority="707" stopIfTrue="1" operator="lessThan">
      <formula>0</formula>
    </cfRule>
    <cfRule type="cellIs" dxfId="41855" priority="708" stopIfTrue="1" operator="greaterThan">
      <formula>0</formula>
    </cfRule>
  </conditionalFormatting>
  <conditionalFormatting sqref="P35">
    <cfRule type="cellIs" dxfId="41854" priority="705" stopIfTrue="1" operator="lessThan">
      <formula>0</formula>
    </cfRule>
    <cfRule type="cellIs" dxfId="41853" priority="706" stopIfTrue="1" operator="greaterThan">
      <formula>0</formula>
    </cfRule>
  </conditionalFormatting>
  <conditionalFormatting sqref="P35">
    <cfRule type="cellIs" dxfId="41852" priority="703" stopIfTrue="1" operator="lessThan">
      <formula>0</formula>
    </cfRule>
    <cfRule type="cellIs" dxfId="41851" priority="704" stopIfTrue="1" operator="greaterThan">
      <formula>0</formula>
    </cfRule>
  </conditionalFormatting>
  <conditionalFormatting sqref="P35">
    <cfRule type="cellIs" dxfId="41850" priority="701" stopIfTrue="1" operator="lessThan">
      <formula>0</formula>
    </cfRule>
    <cfRule type="cellIs" dxfId="41849" priority="702" stopIfTrue="1" operator="greaterThan">
      <formula>0</formula>
    </cfRule>
  </conditionalFormatting>
  <conditionalFormatting sqref="P35">
    <cfRule type="cellIs" dxfId="41848" priority="699" stopIfTrue="1" operator="lessThan">
      <formula>0</formula>
    </cfRule>
    <cfRule type="cellIs" dxfId="41847" priority="700" stopIfTrue="1" operator="greaterThan">
      <formula>0</formula>
    </cfRule>
  </conditionalFormatting>
  <conditionalFormatting sqref="P35">
    <cfRule type="cellIs" dxfId="41846" priority="697" stopIfTrue="1" operator="lessThan">
      <formula>0</formula>
    </cfRule>
    <cfRule type="cellIs" dxfId="41845" priority="698" stopIfTrue="1" operator="greaterThan">
      <formula>0</formula>
    </cfRule>
  </conditionalFormatting>
  <conditionalFormatting sqref="P35">
    <cfRule type="cellIs" dxfId="41844" priority="695" stopIfTrue="1" operator="lessThan">
      <formula>0</formula>
    </cfRule>
    <cfRule type="cellIs" dxfId="41843" priority="696" stopIfTrue="1" operator="greaterThan">
      <formula>0</formula>
    </cfRule>
  </conditionalFormatting>
  <conditionalFormatting sqref="P35">
    <cfRule type="cellIs" dxfId="41842" priority="693" stopIfTrue="1" operator="lessThan">
      <formula>0</formula>
    </cfRule>
    <cfRule type="cellIs" dxfId="41841" priority="694" stopIfTrue="1" operator="greaterThan">
      <formula>0</formula>
    </cfRule>
  </conditionalFormatting>
  <conditionalFormatting sqref="P35">
    <cfRule type="cellIs" dxfId="41840" priority="691" stopIfTrue="1" operator="lessThan">
      <formula>0</formula>
    </cfRule>
    <cfRule type="cellIs" dxfId="41839" priority="692" stopIfTrue="1" operator="greaterThan">
      <formula>0</formula>
    </cfRule>
  </conditionalFormatting>
  <conditionalFormatting sqref="P35">
    <cfRule type="cellIs" dxfId="41838" priority="689" stopIfTrue="1" operator="lessThan">
      <formula>0</formula>
    </cfRule>
    <cfRule type="cellIs" dxfId="41837" priority="690" stopIfTrue="1" operator="greaterThan">
      <formula>0</formula>
    </cfRule>
  </conditionalFormatting>
  <conditionalFormatting sqref="P35">
    <cfRule type="cellIs" dxfId="41836" priority="687" stopIfTrue="1" operator="lessThan">
      <formula>0</formula>
    </cfRule>
    <cfRule type="cellIs" dxfId="41835" priority="688" stopIfTrue="1" operator="greaterThan">
      <formula>0</formula>
    </cfRule>
  </conditionalFormatting>
  <conditionalFormatting sqref="P35">
    <cfRule type="cellIs" dxfId="41834" priority="685" stopIfTrue="1" operator="lessThan">
      <formula>0</formula>
    </cfRule>
    <cfRule type="cellIs" dxfId="41833" priority="686" stopIfTrue="1" operator="greaterThan">
      <formula>0</formula>
    </cfRule>
  </conditionalFormatting>
  <conditionalFormatting sqref="P35">
    <cfRule type="cellIs" dxfId="41832" priority="683" stopIfTrue="1" operator="lessThan">
      <formula>0</formula>
    </cfRule>
    <cfRule type="cellIs" dxfId="41831" priority="684" stopIfTrue="1" operator="greaterThan">
      <formula>0</formula>
    </cfRule>
  </conditionalFormatting>
  <conditionalFormatting sqref="P35">
    <cfRule type="cellIs" dxfId="41830" priority="681" stopIfTrue="1" operator="lessThan">
      <formula>0</formula>
    </cfRule>
    <cfRule type="cellIs" dxfId="41829" priority="682" stopIfTrue="1" operator="greaterThan">
      <formula>0</formula>
    </cfRule>
  </conditionalFormatting>
  <conditionalFormatting sqref="P37">
    <cfRule type="cellIs" dxfId="41828" priority="679" stopIfTrue="1" operator="lessThan">
      <formula>0</formula>
    </cfRule>
    <cfRule type="cellIs" dxfId="41827" priority="680" stopIfTrue="1" operator="greaterThan">
      <formula>0</formula>
    </cfRule>
  </conditionalFormatting>
  <conditionalFormatting sqref="P37">
    <cfRule type="cellIs" dxfId="41826" priority="677" stopIfTrue="1" operator="lessThan">
      <formula>0</formula>
    </cfRule>
    <cfRule type="cellIs" dxfId="41825" priority="678" stopIfTrue="1" operator="greaterThan">
      <formula>0</formula>
    </cfRule>
  </conditionalFormatting>
  <conditionalFormatting sqref="P37">
    <cfRule type="cellIs" dxfId="41824" priority="675" stopIfTrue="1" operator="lessThan">
      <formula>0</formula>
    </cfRule>
    <cfRule type="cellIs" dxfId="41823" priority="676" stopIfTrue="1" operator="greaterThan">
      <formula>0</formula>
    </cfRule>
  </conditionalFormatting>
  <conditionalFormatting sqref="P37">
    <cfRule type="cellIs" dxfId="41822" priority="673" stopIfTrue="1" operator="lessThan">
      <formula>0</formula>
    </cfRule>
    <cfRule type="cellIs" dxfId="41821" priority="674" stopIfTrue="1" operator="greaterThan">
      <formula>0</formula>
    </cfRule>
  </conditionalFormatting>
  <conditionalFormatting sqref="P37">
    <cfRule type="cellIs" dxfId="41820" priority="671" stopIfTrue="1" operator="lessThan">
      <formula>0</formula>
    </cfRule>
    <cfRule type="cellIs" dxfId="41819" priority="672" stopIfTrue="1" operator="greaterThan">
      <formula>0</formula>
    </cfRule>
  </conditionalFormatting>
  <conditionalFormatting sqref="P37">
    <cfRule type="cellIs" dxfId="41818" priority="669" stopIfTrue="1" operator="lessThan">
      <formula>0</formula>
    </cfRule>
    <cfRule type="cellIs" dxfId="41817" priority="670" stopIfTrue="1" operator="greaterThan">
      <formula>0</formula>
    </cfRule>
  </conditionalFormatting>
  <conditionalFormatting sqref="P37">
    <cfRule type="cellIs" dxfId="41816" priority="667" stopIfTrue="1" operator="lessThan">
      <formula>0</formula>
    </cfRule>
    <cfRule type="cellIs" dxfId="41815" priority="668" stopIfTrue="1" operator="greaterThan">
      <formula>0</formula>
    </cfRule>
  </conditionalFormatting>
  <conditionalFormatting sqref="P37">
    <cfRule type="cellIs" dxfId="41814" priority="665" stopIfTrue="1" operator="lessThan">
      <formula>0</formula>
    </cfRule>
    <cfRule type="cellIs" dxfId="41813" priority="666" stopIfTrue="1" operator="greaterThan">
      <formula>0</formula>
    </cfRule>
  </conditionalFormatting>
  <conditionalFormatting sqref="P37">
    <cfRule type="cellIs" dxfId="41812" priority="663" stopIfTrue="1" operator="lessThan">
      <formula>0</formula>
    </cfRule>
    <cfRule type="cellIs" dxfId="41811" priority="664" stopIfTrue="1" operator="greaterThan">
      <formula>0</formula>
    </cfRule>
  </conditionalFormatting>
  <conditionalFormatting sqref="P37">
    <cfRule type="cellIs" dxfId="41810" priority="661" stopIfTrue="1" operator="lessThan">
      <formula>0</formula>
    </cfRule>
    <cfRule type="cellIs" dxfId="41809" priority="662" stopIfTrue="1" operator="greaterThan">
      <formula>0</formula>
    </cfRule>
  </conditionalFormatting>
  <conditionalFormatting sqref="P37">
    <cfRule type="cellIs" dxfId="41808" priority="659" stopIfTrue="1" operator="lessThan">
      <formula>0</formula>
    </cfRule>
    <cfRule type="cellIs" dxfId="41807" priority="660" stopIfTrue="1" operator="greaterThan">
      <formula>0</formula>
    </cfRule>
  </conditionalFormatting>
  <conditionalFormatting sqref="P37">
    <cfRule type="cellIs" dxfId="41806" priority="657" stopIfTrue="1" operator="lessThan">
      <formula>0</formula>
    </cfRule>
    <cfRule type="cellIs" dxfId="41805" priority="658" stopIfTrue="1" operator="greaterThan">
      <formula>0</formula>
    </cfRule>
  </conditionalFormatting>
  <conditionalFormatting sqref="P37">
    <cfRule type="cellIs" dxfId="41804" priority="655" stopIfTrue="1" operator="lessThan">
      <formula>0</formula>
    </cfRule>
    <cfRule type="cellIs" dxfId="41803" priority="656" stopIfTrue="1" operator="greaterThan">
      <formula>0</formula>
    </cfRule>
  </conditionalFormatting>
  <conditionalFormatting sqref="P37">
    <cfRule type="cellIs" dxfId="41802" priority="653" stopIfTrue="1" operator="lessThan">
      <formula>0</formula>
    </cfRule>
    <cfRule type="cellIs" dxfId="41801" priority="654" stopIfTrue="1" operator="greaterThan">
      <formula>0</formula>
    </cfRule>
  </conditionalFormatting>
  <conditionalFormatting sqref="P37">
    <cfRule type="cellIs" dxfId="41800" priority="651" stopIfTrue="1" operator="lessThan">
      <formula>0</formula>
    </cfRule>
    <cfRule type="cellIs" dxfId="41799" priority="652" stopIfTrue="1" operator="greaterThan">
      <formula>0</formula>
    </cfRule>
  </conditionalFormatting>
  <conditionalFormatting sqref="P37">
    <cfRule type="cellIs" dxfId="41798" priority="649" stopIfTrue="1" operator="lessThan">
      <formula>0</formula>
    </cfRule>
    <cfRule type="cellIs" dxfId="41797" priority="650" stopIfTrue="1" operator="greaterThan">
      <formula>0</formula>
    </cfRule>
  </conditionalFormatting>
  <conditionalFormatting sqref="P37">
    <cfRule type="cellIs" dxfId="41796" priority="647" stopIfTrue="1" operator="lessThan">
      <formula>0</formula>
    </cfRule>
    <cfRule type="cellIs" dxfId="41795" priority="648" stopIfTrue="1" operator="greaterThan">
      <formula>0</formula>
    </cfRule>
  </conditionalFormatting>
  <conditionalFormatting sqref="P37">
    <cfRule type="cellIs" dxfId="41794" priority="645" stopIfTrue="1" operator="lessThan">
      <formula>0</formula>
    </cfRule>
    <cfRule type="cellIs" dxfId="41793" priority="646" stopIfTrue="1" operator="greaterThan">
      <formula>0</formula>
    </cfRule>
  </conditionalFormatting>
  <conditionalFormatting sqref="P37">
    <cfRule type="cellIs" dxfId="41792" priority="643" stopIfTrue="1" operator="lessThan">
      <formula>0</formula>
    </cfRule>
    <cfRule type="cellIs" dxfId="41791" priority="644" stopIfTrue="1" operator="greaterThan">
      <formula>0</formula>
    </cfRule>
  </conditionalFormatting>
  <conditionalFormatting sqref="P37">
    <cfRule type="cellIs" dxfId="41790" priority="641" stopIfTrue="1" operator="lessThan">
      <formula>0</formula>
    </cfRule>
    <cfRule type="cellIs" dxfId="41789" priority="642" stopIfTrue="1" operator="greaterThan">
      <formula>0</formula>
    </cfRule>
  </conditionalFormatting>
  <conditionalFormatting sqref="P39">
    <cfRule type="cellIs" dxfId="41788" priority="639" stopIfTrue="1" operator="lessThan">
      <formula>0</formula>
    </cfRule>
    <cfRule type="cellIs" dxfId="41787" priority="640" stopIfTrue="1" operator="greaterThan">
      <formula>0</formula>
    </cfRule>
  </conditionalFormatting>
  <conditionalFormatting sqref="P39">
    <cfRule type="cellIs" dxfId="41786" priority="637" stopIfTrue="1" operator="lessThan">
      <formula>0</formula>
    </cfRule>
    <cfRule type="cellIs" dxfId="41785" priority="638" stopIfTrue="1" operator="greaterThan">
      <formula>0</formula>
    </cfRule>
  </conditionalFormatting>
  <conditionalFormatting sqref="P39">
    <cfRule type="cellIs" dxfId="41784" priority="635" stopIfTrue="1" operator="lessThan">
      <formula>0</formula>
    </cfRule>
    <cfRule type="cellIs" dxfId="41783" priority="636" stopIfTrue="1" operator="greaterThan">
      <formula>0</formula>
    </cfRule>
  </conditionalFormatting>
  <conditionalFormatting sqref="P39">
    <cfRule type="cellIs" dxfId="41782" priority="633" stopIfTrue="1" operator="lessThan">
      <formula>0</formula>
    </cfRule>
    <cfRule type="cellIs" dxfId="41781" priority="634" stopIfTrue="1" operator="greaterThan">
      <formula>0</formula>
    </cfRule>
  </conditionalFormatting>
  <conditionalFormatting sqref="P39">
    <cfRule type="cellIs" dxfId="41780" priority="631" stopIfTrue="1" operator="lessThan">
      <formula>0</formula>
    </cfRule>
    <cfRule type="cellIs" dxfId="41779" priority="632" stopIfTrue="1" operator="greaterThan">
      <formula>0</formula>
    </cfRule>
  </conditionalFormatting>
  <conditionalFormatting sqref="P39">
    <cfRule type="cellIs" dxfId="41778" priority="629" stopIfTrue="1" operator="lessThan">
      <formula>0</formula>
    </cfRule>
    <cfRule type="cellIs" dxfId="41777" priority="630" stopIfTrue="1" operator="greaterThan">
      <formula>0</formula>
    </cfRule>
  </conditionalFormatting>
  <conditionalFormatting sqref="P39">
    <cfRule type="cellIs" dxfId="41776" priority="627" stopIfTrue="1" operator="lessThan">
      <formula>0</formula>
    </cfRule>
    <cfRule type="cellIs" dxfId="41775" priority="628" stopIfTrue="1" operator="greaterThan">
      <formula>0</formula>
    </cfRule>
  </conditionalFormatting>
  <conditionalFormatting sqref="P39">
    <cfRule type="cellIs" dxfId="41774" priority="625" stopIfTrue="1" operator="lessThan">
      <formula>0</formula>
    </cfRule>
    <cfRule type="cellIs" dxfId="41773" priority="626" stopIfTrue="1" operator="greaterThan">
      <formula>0</formula>
    </cfRule>
  </conditionalFormatting>
  <conditionalFormatting sqref="P39">
    <cfRule type="cellIs" dxfId="41772" priority="623" stopIfTrue="1" operator="lessThan">
      <formula>0</formula>
    </cfRule>
    <cfRule type="cellIs" dxfId="41771" priority="624" stopIfTrue="1" operator="greaterThan">
      <formula>0</formula>
    </cfRule>
  </conditionalFormatting>
  <conditionalFormatting sqref="P39">
    <cfRule type="cellIs" dxfId="41770" priority="621" stopIfTrue="1" operator="lessThan">
      <formula>0</formula>
    </cfRule>
    <cfRule type="cellIs" dxfId="41769" priority="622" stopIfTrue="1" operator="greaterThan">
      <formula>0</formula>
    </cfRule>
  </conditionalFormatting>
  <conditionalFormatting sqref="P39">
    <cfRule type="cellIs" dxfId="41768" priority="619" stopIfTrue="1" operator="lessThan">
      <formula>0</formula>
    </cfRule>
    <cfRule type="cellIs" dxfId="41767" priority="620" stopIfTrue="1" operator="greaterThan">
      <formula>0</formula>
    </cfRule>
  </conditionalFormatting>
  <conditionalFormatting sqref="P39">
    <cfRule type="cellIs" dxfId="41766" priority="617" stopIfTrue="1" operator="lessThan">
      <formula>0</formula>
    </cfRule>
    <cfRule type="cellIs" dxfId="41765" priority="618" stopIfTrue="1" operator="greaterThan">
      <formula>0</formula>
    </cfRule>
  </conditionalFormatting>
  <conditionalFormatting sqref="P39">
    <cfRule type="cellIs" dxfId="41764" priority="615" stopIfTrue="1" operator="lessThan">
      <formula>0</formula>
    </cfRule>
    <cfRule type="cellIs" dxfId="41763" priority="616" stopIfTrue="1" operator="greaterThan">
      <formula>0</formula>
    </cfRule>
  </conditionalFormatting>
  <conditionalFormatting sqref="P39">
    <cfRule type="cellIs" dxfId="41762" priority="613" stopIfTrue="1" operator="lessThan">
      <formula>0</formula>
    </cfRule>
    <cfRule type="cellIs" dxfId="41761" priority="614" stopIfTrue="1" operator="greaterThan">
      <formula>0</formula>
    </cfRule>
  </conditionalFormatting>
  <conditionalFormatting sqref="P39">
    <cfRule type="cellIs" dxfId="41760" priority="611" stopIfTrue="1" operator="lessThan">
      <formula>0</formula>
    </cfRule>
    <cfRule type="cellIs" dxfId="41759" priority="612" stopIfTrue="1" operator="greaterThan">
      <formula>0</formula>
    </cfRule>
  </conditionalFormatting>
  <conditionalFormatting sqref="P39">
    <cfRule type="cellIs" dxfId="41758" priority="609" stopIfTrue="1" operator="lessThan">
      <formula>0</formula>
    </cfRule>
    <cfRule type="cellIs" dxfId="41757" priority="610" stopIfTrue="1" operator="greaterThan">
      <formula>0</formula>
    </cfRule>
  </conditionalFormatting>
  <conditionalFormatting sqref="P39">
    <cfRule type="cellIs" dxfId="41756" priority="607" stopIfTrue="1" operator="lessThan">
      <formula>0</formula>
    </cfRule>
    <cfRule type="cellIs" dxfId="41755" priority="608" stopIfTrue="1" operator="greaterThan">
      <formula>0</formula>
    </cfRule>
  </conditionalFormatting>
  <conditionalFormatting sqref="P39">
    <cfRule type="cellIs" dxfId="41754" priority="605" stopIfTrue="1" operator="lessThan">
      <formula>0</formula>
    </cfRule>
    <cfRule type="cellIs" dxfId="41753" priority="606" stopIfTrue="1" operator="greaterThan">
      <formula>0</formula>
    </cfRule>
  </conditionalFormatting>
  <conditionalFormatting sqref="P39">
    <cfRule type="cellIs" dxfId="41752" priority="603" stopIfTrue="1" operator="lessThan">
      <formula>0</formula>
    </cfRule>
    <cfRule type="cellIs" dxfId="41751" priority="604" stopIfTrue="1" operator="greaterThan">
      <formula>0</formula>
    </cfRule>
  </conditionalFormatting>
  <conditionalFormatting sqref="P39">
    <cfRule type="cellIs" dxfId="41750" priority="601" stopIfTrue="1" operator="lessThan">
      <formula>0</formula>
    </cfRule>
    <cfRule type="cellIs" dxfId="41749" priority="602" stopIfTrue="1" operator="greaterThan">
      <formula>0</formula>
    </cfRule>
  </conditionalFormatting>
  <conditionalFormatting sqref="Q9">
    <cfRule type="cellIs" dxfId="41748" priority="599" stopIfTrue="1" operator="lessThan">
      <formula>0</formula>
    </cfRule>
    <cfRule type="cellIs" dxfId="41747" priority="600" stopIfTrue="1" operator="greaterThan">
      <formula>0</formula>
    </cfRule>
  </conditionalFormatting>
  <conditionalFormatting sqref="Q9">
    <cfRule type="cellIs" dxfId="41746" priority="597" stopIfTrue="1" operator="lessThan">
      <formula>0</formula>
    </cfRule>
    <cfRule type="cellIs" dxfId="41745" priority="598" stopIfTrue="1" operator="greaterThan">
      <formula>0</formula>
    </cfRule>
  </conditionalFormatting>
  <conditionalFormatting sqref="Q9">
    <cfRule type="cellIs" dxfId="41744" priority="595" stopIfTrue="1" operator="lessThan">
      <formula>0</formula>
    </cfRule>
    <cfRule type="cellIs" dxfId="41743" priority="596" stopIfTrue="1" operator="greaterThan">
      <formula>0</formula>
    </cfRule>
  </conditionalFormatting>
  <conditionalFormatting sqref="Q9">
    <cfRule type="cellIs" dxfId="41742" priority="593" stopIfTrue="1" operator="lessThan">
      <formula>0</formula>
    </cfRule>
    <cfRule type="cellIs" dxfId="41741" priority="594" stopIfTrue="1" operator="greaterThan">
      <formula>0</formula>
    </cfRule>
  </conditionalFormatting>
  <conditionalFormatting sqref="Q9">
    <cfRule type="cellIs" dxfId="41740" priority="591" stopIfTrue="1" operator="lessThan">
      <formula>0</formula>
    </cfRule>
    <cfRule type="cellIs" dxfId="41739" priority="592" stopIfTrue="1" operator="greaterThan">
      <formula>0</formula>
    </cfRule>
  </conditionalFormatting>
  <conditionalFormatting sqref="Q9">
    <cfRule type="cellIs" dxfId="41738" priority="589" stopIfTrue="1" operator="lessThan">
      <formula>0</formula>
    </cfRule>
    <cfRule type="cellIs" dxfId="41737" priority="590" stopIfTrue="1" operator="greaterThan">
      <formula>0</formula>
    </cfRule>
  </conditionalFormatting>
  <conditionalFormatting sqref="Q9">
    <cfRule type="cellIs" dxfId="41736" priority="587" stopIfTrue="1" operator="lessThan">
      <formula>0</formula>
    </cfRule>
    <cfRule type="cellIs" dxfId="41735" priority="588" stopIfTrue="1" operator="greaterThan">
      <formula>0</formula>
    </cfRule>
  </conditionalFormatting>
  <conditionalFormatting sqref="Q9">
    <cfRule type="cellIs" dxfId="41734" priority="585" stopIfTrue="1" operator="lessThan">
      <formula>0</formula>
    </cfRule>
    <cfRule type="cellIs" dxfId="41733" priority="586" stopIfTrue="1" operator="greaterThan">
      <formula>0</formula>
    </cfRule>
  </conditionalFormatting>
  <conditionalFormatting sqref="Q9">
    <cfRule type="cellIs" dxfId="41732" priority="583" stopIfTrue="1" operator="lessThan">
      <formula>0</formula>
    </cfRule>
    <cfRule type="cellIs" dxfId="41731" priority="584" stopIfTrue="1" operator="greaterThan">
      <formula>0</formula>
    </cfRule>
  </conditionalFormatting>
  <conditionalFormatting sqref="Q9">
    <cfRule type="cellIs" dxfId="41730" priority="581" stopIfTrue="1" operator="lessThan">
      <formula>0</formula>
    </cfRule>
    <cfRule type="cellIs" dxfId="41729" priority="582" stopIfTrue="1" operator="greaterThan">
      <formula>0</formula>
    </cfRule>
  </conditionalFormatting>
  <conditionalFormatting sqref="Q9">
    <cfRule type="cellIs" dxfId="41728" priority="579" stopIfTrue="1" operator="lessThan">
      <formula>0</formula>
    </cfRule>
    <cfRule type="cellIs" dxfId="41727" priority="580" stopIfTrue="1" operator="greaterThan">
      <formula>0</formula>
    </cfRule>
  </conditionalFormatting>
  <conditionalFormatting sqref="Q9">
    <cfRule type="cellIs" dxfId="41726" priority="577" stopIfTrue="1" operator="lessThan">
      <formula>0</formula>
    </cfRule>
    <cfRule type="cellIs" dxfId="41725" priority="578" stopIfTrue="1" operator="greaterThan">
      <formula>0</formula>
    </cfRule>
  </conditionalFormatting>
  <conditionalFormatting sqref="Q9">
    <cfRule type="cellIs" dxfId="41724" priority="575" stopIfTrue="1" operator="lessThan">
      <formula>0</formula>
    </cfRule>
    <cfRule type="cellIs" dxfId="41723" priority="576" stopIfTrue="1" operator="greaterThan">
      <formula>0</formula>
    </cfRule>
  </conditionalFormatting>
  <conditionalFormatting sqref="Q9">
    <cfRule type="cellIs" dxfId="41722" priority="573" stopIfTrue="1" operator="lessThan">
      <formula>0</formula>
    </cfRule>
    <cfRule type="cellIs" dxfId="41721" priority="574" stopIfTrue="1" operator="greaterThan">
      <formula>0</formula>
    </cfRule>
  </conditionalFormatting>
  <conditionalFormatting sqref="Q9">
    <cfRule type="cellIs" dxfId="41720" priority="571" stopIfTrue="1" operator="lessThan">
      <formula>0</formula>
    </cfRule>
    <cfRule type="cellIs" dxfId="41719" priority="572" stopIfTrue="1" operator="greaterThan">
      <formula>0</formula>
    </cfRule>
  </conditionalFormatting>
  <conditionalFormatting sqref="Q9">
    <cfRule type="cellIs" dxfId="41718" priority="569" stopIfTrue="1" operator="lessThan">
      <formula>0</formula>
    </cfRule>
    <cfRule type="cellIs" dxfId="41717" priority="570" stopIfTrue="1" operator="greaterThan">
      <formula>0</formula>
    </cfRule>
  </conditionalFormatting>
  <conditionalFormatting sqref="Q9">
    <cfRule type="cellIs" dxfId="41716" priority="567" stopIfTrue="1" operator="lessThan">
      <formula>0</formula>
    </cfRule>
    <cfRule type="cellIs" dxfId="41715" priority="568" stopIfTrue="1" operator="greaterThan">
      <formula>0</formula>
    </cfRule>
  </conditionalFormatting>
  <conditionalFormatting sqref="Q9">
    <cfRule type="cellIs" dxfId="41714" priority="565" stopIfTrue="1" operator="lessThan">
      <formula>0</formula>
    </cfRule>
    <cfRule type="cellIs" dxfId="41713" priority="566" stopIfTrue="1" operator="greaterThan">
      <formula>0</formula>
    </cfRule>
  </conditionalFormatting>
  <conditionalFormatting sqref="Q9">
    <cfRule type="cellIs" dxfId="41712" priority="563" stopIfTrue="1" operator="lessThan">
      <formula>0</formula>
    </cfRule>
    <cfRule type="cellIs" dxfId="41711" priority="564" stopIfTrue="1" operator="greaterThan">
      <formula>0</formula>
    </cfRule>
  </conditionalFormatting>
  <conditionalFormatting sqref="Q9">
    <cfRule type="cellIs" dxfId="41710" priority="561" stopIfTrue="1" operator="lessThan">
      <formula>0</formula>
    </cfRule>
    <cfRule type="cellIs" dxfId="41709" priority="562" stopIfTrue="1" operator="greaterThan">
      <formula>0</formula>
    </cfRule>
  </conditionalFormatting>
  <conditionalFormatting sqref="Q11">
    <cfRule type="cellIs" dxfId="41708" priority="559" stopIfTrue="1" operator="lessThan">
      <formula>0</formula>
    </cfRule>
    <cfRule type="cellIs" dxfId="41707" priority="560" stopIfTrue="1" operator="greaterThan">
      <formula>0</formula>
    </cfRule>
  </conditionalFormatting>
  <conditionalFormatting sqref="Q11">
    <cfRule type="cellIs" dxfId="41706" priority="557" stopIfTrue="1" operator="lessThan">
      <formula>0</formula>
    </cfRule>
    <cfRule type="cellIs" dxfId="41705" priority="558" stopIfTrue="1" operator="greaterThan">
      <formula>0</formula>
    </cfRule>
  </conditionalFormatting>
  <conditionalFormatting sqref="Q11">
    <cfRule type="cellIs" dxfId="41704" priority="555" stopIfTrue="1" operator="lessThan">
      <formula>0</formula>
    </cfRule>
    <cfRule type="cellIs" dxfId="41703" priority="556" stopIfTrue="1" operator="greaterThan">
      <formula>0</formula>
    </cfRule>
  </conditionalFormatting>
  <conditionalFormatting sqref="Q11">
    <cfRule type="cellIs" dxfId="41702" priority="553" stopIfTrue="1" operator="lessThan">
      <formula>0</formula>
    </cfRule>
    <cfRule type="cellIs" dxfId="41701" priority="554" stopIfTrue="1" operator="greaterThan">
      <formula>0</formula>
    </cfRule>
  </conditionalFormatting>
  <conditionalFormatting sqref="Q11">
    <cfRule type="cellIs" dxfId="41700" priority="551" stopIfTrue="1" operator="lessThan">
      <formula>0</formula>
    </cfRule>
    <cfRule type="cellIs" dxfId="41699" priority="552" stopIfTrue="1" operator="greaterThan">
      <formula>0</formula>
    </cfRule>
  </conditionalFormatting>
  <conditionalFormatting sqref="Q11">
    <cfRule type="cellIs" dxfId="41698" priority="549" stopIfTrue="1" operator="lessThan">
      <formula>0</formula>
    </cfRule>
    <cfRule type="cellIs" dxfId="41697" priority="550" stopIfTrue="1" operator="greaterThan">
      <formula>0</formula>
    </cfRule>
  </conditionalFormatting>
  <conditionalFormatting sqref="Q11">
    <cfRule type="cellIs" dxfId="41696" priority="547" stopIfTrue="1" operator="lessThan">
      <formula>0</formula>
    </cfRule>
    <cfRule type="cellIs" dxfId="41695" priority="548" stopIfTrue="1" operator="greaterThan">
      <formula>0</formula>
    </cfRule>
  </conditionalFormatting>
  <conditionalFormatting sqref="Q11">
    <cfRule type="cellIs" dxfId="41694" priority="545" stopIfTrue="1" operator="lessThan">
      <formula>0</formula>
    </cfRule>
    <cfRule type="cellIs" dxfId="41693" priority="546" stopIfTrue="1" operator="greaterThan">
      <formula>0</formula>
    </cfRule>
  </conditionalFormatting>
  <conditionalFormatting sqref="Q11">
    <cfRule type="cellIs" dxfId="41692" priority="543" stopIfTrue="1" operator="lessThan">
      <formula>0</formula>
    </cfRule>
    <cfRule type="cellIs" dxfId="41691" priority="544" stopIfTrue="1" operator="greaterThan">
      <formula>0</formula>
    </cfRule>
  </conditionalFormatting>
  <conditionalFormatting sqref="Q11">
    <cfRule type="cellIs" dxfId="41690" priority="541" stopIfTrue="1" operator="lessThan">
      <formula>0</formula>
    </cfRule>
    <cfRule type="cellIs" dxfId="41689" priority="542" stopIfTrue="1" operator="greaterThan">
      <formula>0</formula>
    </cfRule>
  </conditionalFormatting>
  <conditionalFormatting sqref="Q11">
    <cfRule type="cellIs" dxfId="41688" priority="539" stopIfTrue="1" operator="lessThan">
      <formula>0</formula>
    </cfRule>
    <cfRule type="cellIs" dxfId="41687" priority="540" stopIfTrue="1" operator="greaterThan">
      <formula>0</formula>
    </cfRule>
  </conditionalFormatting>
  <conditionalFormatting sqref="Q11">
    <cfRule type="cellIs" dxfId="41686" priority="537" stopIfTrue="1" operator="lessThan">
      <formula>0</formula>
    </cfRule>
    <cfRule type="cellIs" dxfId="41685" priority="538" stopIfTrue="1" operator="greaterThan">
      <formula>0</formula>
    </cfRule>
  </conditionalFormatting>
  <conditionalFormatting sqref="Q11">
    <cfRule type="cellIs" dxfId="41684" priority="535" stopIfTrue="1" operator="lessThan">
      <formula>0</formula>
    </cfRule>
    <cfRule type="cellIs" dxfId="41683" priority="536" stopIfTrue="1" operator="greaterThan">
      <formula>0</formula>
    </cfRule>
  </conditionalFormatting>
  <conditionalFormatting sqref="Q11">
    <cfRule type="cellIs" dxfId="41682" priority="533" stopIfTrue="1" operator="lessThan">
      <formula>0</formula>
    </cfRule>
    <cfRule type="cellIs" dxfId="41681" priority="534" stopIfTrue="1" operator="greaterThan">
      <formula>0</formula>
    </cfRule>
  </conditionalFormatting>
  <conditionalFormatting sqref="Q11">
    <cfRule type="cellIs" dxfId="41680" priority="531" stopIfTrue="1" operator="lessThan">
      <formula>0</formula>
    </cfRule>
    <cfRule type="cellIs" dxfId="41679" priority="532" stopIfTrue="1" operator="greaterThan">
      <formula>0</formula>
    </cfRule>
  </conditionalFormatting>
  <conditionalFormatting sqref="Q11">
    <cfRule type="cellIs" dxfId="41678" priority="529" stopIfTrue="1" operator="lessThan">
      <formula>0</formula>
    </cfRule>
    <cfRule type="cellIs" dxfId="41677" priority="530" stopIfTrue="1" operator="greaterThan">
      <formula>0</formula>
    </cfRule>
  </conditionalFormatting>
  <conditionalFormatting sqref="Q11">
    <cfRule type="cellIs" dxfId="41676" priority="527" stopIfTrue="1" operator="lessThan">
      <formula>0</formula>
    </cfRule>
    <cfRule type="cellIs" dxfId="41675" priority="528" stopIfTrue="1" operator="greaterThan">
      <formula>0</formula>
    </cfRule>
  </conditionalFormatting>
  <conditionalFormatting sqref="Q11">
    <cfRule type="cellIs" dxfId="41674" priority="525" stopIfTrue="1" operator="lessThan">
      <formula>0</formula>
    </cfRule>
    <cfRule type="cellIs" dxfId="41673" priority="526" stopIfTrue="1" operator="greaterThan">
      <formula>0</formula>
    </cfRule>
  </conditionalFormatting>
  <conditionalFormatting sqref="Q11">
    <cfRule type="cellIs" dxfId="41672" priority="523" stopIfTrue="1" operator="lessThan">
      <formula>0</formula>
    </cfRule>
    <cfRule type="cellIs" dxfId="41671" priority="524" stopIfTrue="1" operator="greaterThan">
      <formula>0</formula>
    </cfRule>
  </conditionalFormatting>
  <conditionalFormatting sqref="Q11">
    <cfRule type="cellIs" dxfId="41670" priority="521" stopIfTrue="1" operator="lessThan">
      <formula>0</formula>
    </cfRule>
    <cfRule type="cellIs" dxfId="41669" priority="522" stopIfTrue="1" operator="greaterThan">
      <formula>0</formula>
    </cfRule>
  </conditionalFormatting>
  <conditionalFormatting sqref="Q13">
    <cfRule type="cellIs" dxfId="41668" priority="519" stopIfTrue="1" operator="lessThan">
      <formula>0</formula>
    </cfRule>
    <cfRule type="cellIs" dxfId="41667" priority="520" stopIfTrue="1" operator="greaterThan">
      <formula>0</formula>
    </cfRule>
  </conditionalFormatting>
  <conditionalFormatting sqref="Q13">
    <cfRule type="cellIs" dxfId="41666" priority="517" stopIfTrue="1" operator="lessThan">
      <formula>0</formula>
    </cfRule>
    <cfRule type="cellIs" dxfId="41665" priority="518" stopIfTrue="1" operator="greaterThan">
      <formula>0</formula>
    </cfRule>
  </conditionalFormatting>
  <conditionalFormatting sqref="Q13">
    <cfRule type="cellIs" dxfId="41664" priority="515" stopIfTrue="1" operator="lessThan">
      <formula>0</formula>
    </cfRule>
    <cfRule type="cellIs" dxfId="41663" priority="516" stopIfTrue="1" operator="greaterThan">
      <formula>0</formula>
    </cfRule>
  </conditionalFormatting>
  <conditionalFormatting sqref="Q13">
    <cfRule type="cellIs" dxfId="41662" priority="513" stopIfTrue="1" operator="lessThan">
      <formula>0</formula>
    </cfRule>
    <cfRule type="cellIs" dxfId="41661" priority="514" stopIfTrue="1" operator="greaterThan">
      <formula>0</formula>
    </cfRule>
  </conditionalFormatting>
  <conditionalFormatting sqref="Q13">
    <cfRule type="cellIs" dxfId="41660" priority="511" stopIfTrue="1" operator="lessThan">
      <formula>0</formula>
    </cfRule>
    <cfRule type="cellIs" dxfId="41659" priority="512" stopIfTrue="1" operator="greaterThan">
      <formula>0</formula>
    </cfRule>
  </conditionalFormatting>
  <conditionalFormatting sqref="Q13">
    <cfRule type="cellIs" dxfId="41658" priority="509" stopIfTrue="1" operator="lessThan">
      <formula>0</formula>
    </cfRule>
    <cfRule type="cellIs" dxfId="41657" priority="510" stopIfTrue="1" operator="greaterThan">
      <formula>0</formula>
    </cfRule>
  </conditionalFormatting>
  <conditionalFormatting sqref="Q13">
    <cfRule type="cellIs" dxfId="41656" priority="507" stopIfTrue="1" operator="lessThan">
      <formula>0</formula>
    </cfRule>
    <cfRule type="cellIs" dxfId="41655" priority="508" stopIfTrue="1" operator="greaterThan">
      <formula>0</formula>
    </cfRule>
  </conditionalFormatting>
  <conditionalFormatting sqref="Q13">
    <cfRule type="cellIs" dxfId="41654" priority="505" stopIfTrue="1" operator="lessThan">
      <formula>0</formula>
    </cfRule>
    <cfRule type="cellIs" dxfId="41653" priority="506" stopIfTrue="1" operator="greaterThan">
      <formula>0</formula>
    </cfRule>
  </conditionalFormatting>
  <conditionalFormatting sqref="Q13">
    <cfRule type="cellIs" dxfId="41652" priority="503" stopIfTrue="1" operator="lessThan">
      <formula>0</formula>
    </cfRule>
    <cfRule type="cellIs" dxfId="41651" priority="504" stopIfTrue="1" operator="greaterThan">
      <formula>0</formula>
    </cfRule>
  </conditionalFormatting>
  <conditionalFormatting sqref="Q13">
    <cfRule type="cellIs" dxfId="41650" priority="501" stopIfTrue="1" operator="lessThan">
      <formula>0</formula>
    </cfRule>
    <cfRule type="cellIs" dxfId="41649" priority="502" stopIfTrue="1" operator="greaterThan">
      <formula>0</formula>
    </cfRule>
  </conditionalFormatting>
  <conditionalFormatting sqref="Q13">
    <cfRule type="cellIs" dxfId="41648" priority="499" stopIfTrue="1" operator="lessThan">
      <formula>0</formula>
    </cfRule>
    <cfRule type="cellIs" dxfId="41647" priority="500" stopIfTrue="1" operator="greaterThan">
      <formula>0</formula>
    </cfRule>
  </conditionalFormatting>
  <conditionalFormatting sqref="Q13">
    <cfRule type="cellIs" dxfId="41646" priority="497" stopIfTrue="1" operator="lessThan">
      <formula>0</formula>
    </cfRule>
    <cfRule type="cellIs" dxfId="41645" priority="498" stopIfTrue="1" operator="greaterThan">
      <formula>0</formula>
    </cfRule>
  </conditionalFormatting>
  <conditionalFormatting sqref="Q13">
    <cfRule type="cellIs" dxfId="41644" priority="495" stopIfTrue="1" operator="lessThan">
      <formula>0</formula>
    </cfRule>
    <cfRule type="cellIs" dxfId="41643" priority="496" stopIfTrue="1" operator="greaterThan">
      <formula>0</formula>
    </cfRule>
  </conditionalFormatting>
  <conditionalFormatting sqref="Q13">
    <cfRule type="cellIs" dxfId="41642" priority="493" stopIfTrue="1" operator="lessThan">
      <formula>0</formula>
    </cfRule>
    <cfRule type="cellIs" dxfId="41641" priority="494" stopIfTrue="1" operator="greaterThan">
      <formula>0</formula>
    </cfRule>
  </conditionalFormatting>
  <conditionalFormatting sqref="Q13">
    <cfRule type="cellIs" dxfId="41640" priority="491" stopIfTrue="1" operator="lessThan">
      <formula>0</formula>
    </cfRule>
    <cfRule type="cellIs" dxfId="41639" priority="492" stopIfTrue="1" operator="greaterThan">
      <formula>0</formula>
    </cfRule>
  </conditionalFormatting>
  <conditionalFormatting sqref="Q13">
    <cfRule type="cellIs" dxfId="41638" priority="489" stopIfTrue="1" operator="lessThan">
      <formula>0</formula>
    </cfRule>
    <cfRule type="cellIs" dxfId="41637" priority="490" stopIfTrue="1" operator="greaterThan">
      <formula>0</formula>
    </cfRule>
  </conditionalFormatting>
  <conditionalFormatting sqref="Q13">
    <cfRule type="cellIs" dxfId="41636" priority="487" stopIfTrue="1" operator="lessThan">
      <formula>0</formula>
    </cfRule>
    <cfRule type="cellIs" dxfId="41635" priority="488" stopIfTrue="1" operator="greaterThan">
      <formula>0</formula>
    </cfRule>
  </conditionalFormatting>
  <conditionalFormatting sqref="Q13">
    <cfRule type="cellIs" dxfId="41634" priority="485" stopIfTrue="1" operator="lessThan">
      <formula>0</formula>
    </cfRule>
    <cfRule type="cellIs" dxfId="41633" priority="486" stopIfTrue="1" operator="greaterThan">
      <formula>0</formula>
    </cfRule>
  </conditionalFormatting>
  <conditionalFormatting sqref="Q13">
    <cfRule type="cellIs" dxfId="41632" priority="483" stopIfTrue="1" operator="lessThan">
      <formula>0</formula>
    </cfRule>
    <cfRule type="cellIs" dxfId="41631" priority="484" stopIfTrue="1" operator="greaterThan">
      <formula>0</formula>
    </cfRule>
  </conditionalFormatting>
  <conditionalFormatting sqref="Q13">
    <cfRule type="cellIs" dxfId="41630" priority="481" stopIfTrue="1" operator="lessThan">
      <formula>0</formula>
    </cfRule>
    <cfRule type="cellIs" dxfId="41629" priority="482" stopIfTrue="1" operator="greaterThan">
      <formula>0</formula>
    </cfRule>
  </conditionalFormatting>
  <conditionalFormatting sqref="Q15">
    <cfRule type="cellIs" dxfId="41628" priority="479" stopIfTrue="1" operator="lessThan">
      <formula>0</formula>
    </cfRule>
    <cfRule type="cellIs" dxfId="41627" priority="480" stopIfTrue="1" operator="greaterThan">
      <formula>0</formula>
    </cfRule>
  </conditionalFormatting>
  <conditionalFormatting sqref="Q15">
    <cfRule type="cellIs" dxfId="41626" priority="477" stopIfTrue="1" operator="lessThan">
      <formula>0</formula>
    </cfRule>
    <cfRule type="cellIs" dxfId="41625" priority="478" stopIfTrue="1" operator="greaterThan">
      <formula>0</formula>
    </cfRule>
  </conditionalFormatting>
  <conditionalFormatting sqref="Q15">
    <cfRule type="cellIs" dxfId="41624" priority="475" stopIfTrue="1" operator="lessThan">
      <formula>0</formula>
    </cfRule>
    <cfRule type="cellIs" dxfId="41623" priority="476" stopIfTrue="1" operator="greaterThan">
      <formula>0</formula>
    </cfRule>
  </conditionalFormatting>
  <conditionalFormatting sqref="Q15">
    <cfRule type="cellIs" dxfId="41622" priority="473" stopIfTrue="1" operator="lessThan">
      <formula>0</formula>
    </cfRule>
    <cfRule type="cellIs" dxfId="41621" priority="474" stopIfTrue="1" operator="greaterThan">
      <formula>0</formula>
    </cfRule>
  </conditionalFormatting>
  <conditionalFormatting sqref="Q15">
    <cfRule type="cellIs" dxfId="41620" priority="471" stopIfTrue="1" operator="lessThan">
      <formula>0</formula>
    </cfRule>
    <cfRule type="cellIs" dxfId="41619" priority="472" stopIfTrue="1" operator="greaterThan">
      <formula>0</formula>
    </cfRule>
  </conditionalFormatting>
  <conditionalFormatting sqref="Q15">
    <cfRule type="cellIs" dxfId="41618" priority="469" stopIfTrue="1" operator="lessThan">
      <formula>0</formula>
    </cfRule>
    <cfRule type="cellIs" dxfId="41617" priority="470" stopIfTrue="1" operator="greaterThan">
      <formula>0</formula>
    </cfRule>
  </conditionalFormatting>
  <conditionalFormatting sqref="Q15">
    <cfRule type="cellIs" dxfId="41616" priority="467" stopIfTrue="1" operator="lessThan">
      <formula>0</formula>
    </cfRule>
    <cfRule type="cellIs" dxfId="41615" priority="468" stopIfTrue="1" operator="greaterThan">
      <formula>0</formula>
    </cfRule>
  </conditionalFormatting>
  <conditionalFormatting sqref="Q15">
    <cfRule type="cellIs" dxfId="41614" priority="465" stopIfTrue="1" operator="lessThan">
      <formula>0</formula>
    </cfRule>
    <cfRule type="cellIs" dxfId="41613" priority="466" stopIfTrue="1" operator="greaterThan">
      <formula>0</formula>
    </cfRule>
  </conditionalFormatting>
  <conditionalFormatting sqref="Q15">
    <cfRule type="cellIs" dxfId="41612" priority="463" stopIfTrue="1" operator="lessThan">
      <formula>0</formula>
    </cfRule>
    <cfRule type="cellIs" dxfId="41611" priority="464" stopIfTrue="1" operator="greaterThan">
      <formula>0</formula>
    </cfRule>
  </conditionalFormatting>
  <conditionalFormatting sqref="Q15">
    <cfRule type="cellIs" dxfId="41610" priority="461" stopIfTrue="1" operator="lessThan">
      <formula>0</formula>
    </cfRule>
    <cfRule type="cellIs" dxfId="41609" priority="462" stopIfTrue="1" operator="greaterThan">
      <formula>0</formula>
    </cfRule>
  </conditionalFormatting>
  <conditionalFormatting sqref="Q15">
    <cfRule type="cellIs" dxfId="41608" priority="459" stopIfTrue="1" operator="lessThan">
      <formula>0</formula>
    </cfRule>
    <cfRule type="cellIs" dxfId="41607" priority="460" stopIfTrue="1" operator="greaterThan">
      <formula>0</formula>
    </cfRule>
  </conditionalFormatting>
  <conditionalFormatting sqref="Q15">
    <cfRule type="cellIs" dxfId="41606" priority="457" stopIfTrue="1" operator="lessThan">
      <formula>0</formula>
    </cfRule>
    <cfRule type="cellIs" dxfId="41605" priority="458" stopIfTrue="1" operator="greaterThan">
      <formula>0</formula>
    </cfRule>
  </conditionalFormatting>
  <conditionalFormatting sqref="Q15">
    <cfRule type="cellIs" dxfId="41604" priority="455" stopIfTrue="1" operator="lessThan">
      <formula>0</formula>
    </cfRule>
    <cfRule type="cellIs" dxfId="41603" priority="456" stopIfTrue="1" operator="greaterThan">
      <formula>0</formula>
    </cfRule>
  </conditionalFormatting>
  <conditionalFormatting sqref="Q15">
    <cfRule type="cellIs" dxfId="41602" priority="453" stopIfTrue="1" operator="lessThan">
      <formula>0</formula>
    </cfRule>
    <cfRule type="cellIs" dxfId="41601" priority="454" stopIfTrue="1" operator="greaterThan">
      <formula>0</formula>
    </cfRule>
  </conditionalFormatting>
  <conditionalFormatting sqref="Q15">
    <cfRule type="cellIs" dxfId="41600" priority="451" stopIfTrue="1" operator="lessThan">
      <formula>0</formula>
    </cfRule>
    <cfRule type="cellIs" dxfId="41599" priority="452" stopIfTrue="1" operator="greaterThan">
      <formula>0</formula>
    </cfRule>
  </conditionalFormatting>
  <conditionalFormatting sqref="Q15">
    <cfRule type="cellIs" dxfId="41598" priority="449" stopIfTrue="1" operator="lessThan">
      <formula>0</formula>
    </cfRule>
    <cfRule type="cellIs" dxfId="41597" priority="450" stopIfTrue="1" operator="greaterThan">
      <formula>0</formula>
    </cfRule>
  </conditionalFormatting>
  <conditionalFormatting sqref="Q15">
    <cfRule type="cellIs" dxfId="41596" priority="447" stopIfTrue="1" operator="lessThan">
      <formula>0</formula>
    </cfRule>
    <cfRule type="cellIs" dxfId="41595" priority="448" stopIfTrue="1" operator="greaterThan">
      <formula>0</formula>
    </cfRule>
  </conditionalFormatting>
  <conditionalFormatting sqref="Q15">
    <cfRule type="cellIs" dxfId="41594" priority="445" stopIfTrue="1" operator="lessThan">
      <formula>0</formula>
    </cfRule>
    <cfRule type="cellIs" dxfId="41593" priority="446" stopIfTrue="1" operator="greaterThan">
      <formula>0</formula>
    </cfRule>
  </conditionalFormatting>
  <conditionalFormatting sqref="Q15">
    <cfRule type="cellIs" dxfId="41592" priority="443" stopIfTrue="1" operator="lessThan">
      <formula>0</formula>
    </cfRule>
    <cfRule type="cellIs" dxfId="41591" priority="444" stopIfTrue="1" operator="greaterThan">
      <formula>0</formula>
    </cfRule>
  </conditionalFormatting>
  <conditionalFormatting sqref="Q15">
    <cfRule type="cellIs" dxfId="41590" priority="441" stopIfTrue="1" operator="lessThan">
      <formula>0</formula>
    </cfRule>
    <cfRule type="cellIs" dxfId="41589" priority="442" stopIfTrue="1" operator="greaterThan">
      <formula>0</formula>
    </cfRule>
  </conditionalFormatting>
  <conditionalFormatting sqref="Q17">
    <cfRule type="cellIs" dxfId="41588" priority="439" stopIfTrue="1" operator="lessThan">
      <formula>0</formula>
    </cfRule>
    <cfRule type="cellIs" dxfId="41587" priority="440" stopIfTrue="1" operator="greaterThan">
      <formula>0</formula>
    </cfRule>
  </conditionalFormatting>
  <conditionalFormatting sqref="Q17">
    <cfRule type="cellIs" dxfId="41586" priority="437" stopIfTrue="1" operator="lessThan">
      <formula>0</formula>
    </cfRule>
    <cfRule type="cellIs" dxfId="41585" priority="438" stopIfTrue="1" operator="greaterThan">
      <formula>0</formula>
    </cfRule>
  </conditionalFormatting>
  <conditionalFormatting sqref="Q17">
    <cfRule type="cellIs" dxfId="41584" priority="435" stopIfTrue="1" operator="lessThan">
      <formula>0</formula>
    </cfRule>
    <cfRule type="cellIs" dxfId="41583" priority="436" stopIfTrue="1" operator="greaterThan">
      <formula>0</formula>
    </cfRule>
  </conditionalFormatting>
  <conditionalFormatting sqref="Q17">
    <cfRule type="cellIs" dxfId="41582" priority="433" stopIfTrue="1" operator="lessThan">
      <formula>0</formula>
    </cfRule>
    <cfRule type="cellIs" dxfId="41581" priority="434" stopIfTrue="1" operator="greaterThan">
      <formula>0</formula>
    </cfRule>
  </conditionalFormatting>
  <conditionalFormatting sqref="Q17">
    <cfRule type="cellIs" dxfId="41580" priority="431" stopIfTrue="1" operator="lessThan">
      <formula>0</formula>
    </cfRule>
    <cfRule type="cellIs" dxfId="41579" priority="432" stopIfTrue="1" operator="greaterThan">
      <formula>0</formula>
    </cfRule>
  </conditionalFormatting>
  <conditionalFormatting sqref="Q17">
    <cfRule type="cellIs" dxfId="41578" priority="429" stopIfTrue="1" operator="lessThan">
      <formula>0</formula>
    </cfRule>
    <cfRule type="cellIs" dxfId="41577" priority="430" stopIfTrue="1" operator="greaterThan">
      <formula>0</formula>
    </cfRule>
  </conditionalFormatting>
  <conditionalFormatting sqref="Q17">
    <cfRule type="cellIs" dxfId="41576" priority="427" stopIfTrue="1" operator="lessThan">
      <formula>0</formula>
    </cfRule>
    <cfRule type="cellIs" dxfId="41575" priority="428" stopIfTrue="1" operator="greaterThan">
      <formula>0</formula>
    </cfRule>
  </conditionalFormatting>
  <conditionalFormatting sqref="Q17">
    <cfRule type="cellIs" dxfId="41574" priority="425" stopIfTrue="1" operator="lessThan">
      <formula>0</formula>
    </cfRule>
    <cfRule type="cellIs" dxfId="41573" priority="426" stopIfTrue="1" operator="greaterThan">
      <formula>0</formula>
    </cfRule>
  </conditionalFormatting>
  <conditionalFormatting sqref="Q17">
    <cfRule type="cellIs" dxfId="41572" priority="423" stopIfTrue="1" operator="lessThan">
      <formula>0</formula>
    </cfRule>
    <cfRule type="cellIs" dxfId="41571" priority="424" stopIfTrue="1" operator="greaterThan">
      <formula>0</formula>
    </cfRule>
  </conditionalFormatting>
  <conditionalFormatting sqref="Q17">
    <cfRule type="cellIs" dxfId="41570" priority="421" stopIfTrue="1" operator="lessThan">
      <formula>0</formula>
    </cfRule>
    <cfRule type="cellIs" dxfId="41569" priority="422" stopIfTrue="1" operator="greaterThan">
      <formula>0</formula>
    </cfRule>
  </conditionalFormatting>
  <conditionalFormatting sqref="Q17">
    <cfRule type="cellIs" dxfId="41568" priority="419" stopIfTrue="1" operator="lessThan">
      <formula>0</formula>
    </cfRule>
    <cfRule type="cellIs" dxfId="41567" priority="420" stopIfTrue="1" operator="greaterThan">
      <formula>0</formula>
    </cfRule>
  </conditionalFormatting>
  <conditionalFormatting sqref="Q17">
    <cfRule type="cellIs" dxfId="41566" priority="417" stopIfTrue="1" operator="lessThan">
      <formula>0</formula>
    </cfRule>
    <cfRule type="cellIs" dxfId="41565" priority="418" stopIfTrue="1" operator="greaterThan">
      <formula>0</formula>
    </cfRule>
  </conditionalFormatting>
  <conditionalFormatting sqref="Q17">
    <cfRule type="cellIs" dxfId="41564" priority="415" stopIfTrue="1" operator="lessThan">
      <formula>0</formula>
    </cfRule>
    <cfRule type="cellIs" dxfId="41563" priority="416" stopIfTrue="1" operator="greaterThan">
      <formula>0</formula>
    </cfRule>
  </conditionalFormatting>
  <conditionalFormatting sqref="Q17">
    <cfRule type="cellIs" dxfId="41562" priority="413" stopIfTrue="1" operator="lessThan">
      <formula>0</formula>
    </cfRule>
    <cfRule type="cellIs" dxfId="41561" priority="414" stopIfTrue="1" operator="greaterThan">
      <formula>0</formula>
    </cfRule>
  </conditionalFormatting>
  <conditionalFormatting sqref="Q17">
    <cfRule type="cellIs" dxfId="41560" priority="411" stopIfTrue="1" operator="lessThan">
      <formula>0</formula>
    </cfRule>
    <cfRule type="cellIs" dxfId="41559" priority="412" stopIfTrue="1" operator="greaterThan">
      <formula>0</formula>
    </cfRule>
  </conditionalFormatting>
  <conditionalFormatting sqref="Q17">
    <cfRule type="cellIs" dxfId="41558" priority="409" stopIfTrue="1" operator="lessThan">
      <formula>0</formula>
    </cfRule>
    <cfRule type="cellIs" dxfId="41557" priority="410" stopIfTrue="1" operator="greaterThan">
      <formula>0</formula>
    </cfRule>
  </conditionalFormatting>
  <conditionalFormatting sqref="Q17">
    <cfRule type="cellIs" dxfId="41556" priority="407" stopIfTrue="1" operator="lessThan">
      <formula>0</formula>
    </cfRule>
    <cfRule type="cellIs" dxfId="41555" priority="408" stopIfTrue="1" operator="greaterThan">
      <formula>0</formula>
    </cfRule>
  </conditionalFormatting>
  <conditionalFormatting sqref="Q17">
    <cfRule type="cellIs" dxfId="41554" priority="405" stopIfTrue="1" operator="lessThan">
      <formula>0</formula>
    </cfRule>
    <cfRule type="cellIs" dxfId="41553" priority="406" stopIfTrue="1" operator="greaterThan">
      <formula>0</formula>
    </cfRule>
  </conditionalFormatting>
  <conditionalFormatting sqref="Q17">
    <cfRule type="cellIs" dxfId="41552" priority="403" stopIfTrue="1" operator="lessThan">
      <formula>0</formula>
    </cfRule>
    <cfRule type="cellIs" dxfId="41551" priority="404" stopIfTrue="1" operator="greaterThan">
      <formula>0</formula>
    </cfRule>
  </conditionalFormatting>
  <conditionalFormatting sqref="Q17">
    <cfRule type="cellIs" dxfId="41550" priority="401" stopIfTrue="1" operator="lessThan">
      <formula>0</formula>
    </cfRule>
    <cfRule type="cellIs" dxfId="41549" priority="402" stopIfTrue="1" operator="greaterThan">
      <formula>0</formula>
    </cfRule>
  </conditionalFormatting>
  <conditionalFormatting sqref="Q19">
    <cfRule type="cellIs" dxfId="41548" priority="399" stopIfTrue="1" operator="lessThan">
      <formula>0</formula>
    </cfRule>
    <cfRule type="cellIs" dxfId="41547" priority="400" stopIfTrue="1" operator="greaterThan">
      <formula>0</formula>
    </cfRule>
  </conditionalFormatting>
  <conditionalFormatting sqref="Q19">
    <cfRule type="cellIs" dxfId="41546" priority="397" stopIfTrue="1" operator="lessThan">
      <formula>0</formula>
    </cfRule>
    <cfRule type="cellIs" dxfId="41545" priority="398" stopIfTrue="1" operator="greaterThan">
      <formula>0</formula>
    </cfRule>
  </conditionalFormatting>
  <conditionalFormatting sqref="Q19">
    <cfRule type="cellIs" dxfId="41544" priority="395" stopIfTrue="1" operator="lessThan">
      <formula>0</formula>
    </cfRule>
    <cfRule type="cellIs" dxfId="41543" priority="396" stopIfTrue="1" operator="greaterThan">
      <formula>0</formula>
    </cfRule>
  </conditionalFormatting>
  <conditionalFormatting sqref="Q19">
    <cfRule type="cellIs" dxfId="41542" priority="393" stopIfTrue="1" operator="lessThan">
      <formula>0</formula>
    </cfRule>
    <cfRule type="cellIs" dxfId="41541" priority="394" stopIfTrue="1" operator="greaterThan">
      <formula>0</formula>
    </cfRule>
  </conditionalFormatting>
  <conditionalFormatting sqref="Q19">
    <cfRule type="cellIs" dxfId="41540" priority="391" stopIfTrue="1" operator="lessThan">
      <formula>0</formula>
    </cfRule>
    <cfRule type="cellIs" dxfId="41539" priority="392" stopIfTrue="1" operator="greaterThan">
      <formula>0</formula>
    </cfRule>
  </conditionalFormatting>
  <conditionalFormatting sqref="Q19">
    <cfRule type="cellIs" dxfId="41538" priority="389" stopIfTrue="1" operator="lessThan">
      <formula>0</formula>
    </cfRule>
    <cfRule type="cellIs" dxfId="41537" priority="390" stopIfTrue="1" operator="greaterThan">
      <formula>0</formula>
    </cfRule>
  </conditionalFormatting>
  <conditionalFormatting sqref="Q19">
    <cfRule type="cellIs" dxfId="41536" priority="387" stopIfTrue="1" operator="lessThan">
      <formula>0</formula>
    </cfRule>
    <cfRule type="cellIs" dxfId="41535" priority="388" stopIfTrue="1" operator="greaterThan">
      <formula>0</formula>
    </cfRule>
  </conditionalFormatting>
  <conditionalFormatting sqref="Q19">
    <cfRule type="cellIs" dxfId="41534" priority="385" stopIfTrue="1" operator="lessThan">
      <formula>0</formula>
    </cfRule>
    <cfRule type="cellIs" dxfId="41533" priority="386" stopIfTrue="1" operator="greaterThan">
      <formula>0</formula>
    </cfRule>
  </conditionalFormatting>
  <conditionalFormatting sqref="Q19">
    <cfRule type="cellIs" dxfId="41532" priority="383" stopIfTrue="1" operator="lessThan">
      <formula>0</formula>
    </cfRule>
    <cfRule type="cellIs" dxfId="41531" priority="384" stopIfTrue="1" operator="greaterThan">
      <formula>0</formula>
    </cfRule>
  </conditionalFormatting>
  <conditionalFormatting sqref="Q19">
    <cfRule type="cellIs" dxfId="41530" priority="381" stopIfTrue="1" operator="lessThan">
      <formula>0</formula>
    </cfRule>
    <cfRule type="cellIs" dxfId="41529" priority="382" stopIfTrue="1" operator="greaterThan">
      <formula>0</formula>
    </cfRule>
  </conditionalFormatting>
  <conditionalFormatting sqref="Q19">
    <cfRule type="cellIs" dxfId="41528" priority="379" stopIfTrue="1" operator="lessThan">
      <formula>0</formula>
    </cfRule>
    <cfRule type="cellIs" dxfId="41527" priority="380" stopIfTrue="1" operator="greaterThan">
      <formula>0</formula>
    </cfRule>
  </conditionalFormatting>
  <conditionalFormatting sqref="Q19">
    <cfRule type="cellIs" dxfId="41526" priority="377" stopIfTrue="1" operator="lessThan">
      <formula>0</formula>
    </cfRule>
    <cfRule type="cellIs" dxfId="41525" priority="378" stopIfTrue="1" operator="greaterThan">
      <formula>0</formula>
    </cfRule>
  </conditionalFormatting>
  <conditionalFormatting sqref="Q19">
    <cfRule type="cellIs" dxfId="41524" priority="375" stopIfTrue="1" operator="lessThan">
      <formula>0</formula>
    </cfRule>
    <cfRule type="cellIs" dxfId="41523" priority="376" stopIfTrue="1" operator="greaterThan">
      <formula>0</formula>
    </cfRule>
  </conditionalFormatting>
  <conditionalFormatting sqref="Q19">
    <cfRule type="cellIs" dxfId="41522" priority="373" stopIfTrue="1" operator="lessThan">
      <formula>0</formula>
    </cfRule>
    <cfRule type="cellIs" dxfId="41521" priority="374" stopIfTrue="1" operator="greaterThan">
      <formula>0</formula>
    </cfRule>
  </conditionalFormatting>
  <conditionalFormatting sqref="Q19">
    <cfRule type="cellIs" dxfId="41520" priority="371" stopIfTrue="1" operator="lessThan">
      <formula>0</formula>
    </cfRule>
    <cfRule type="cellIs" dxfId="41519" priority="372" stopIfTrue="1" operator="greaterThan">
      <formula>0</formula>
    </cfRule>
  </conditionalFormatting>
  <conditionalFormatting sqref="Q19">
    <cfRule type="cellIs" dxfId="41518" priority="369" stopIfTrue="1" operator="lessThan">
      <formula>0</formula>
    </cfRule>
    <cfRule type="cellIs" dxfId="41517" priority="370" stopIfTrue="1" operator="greaterThan">
      <formula>0</formula>
    </cfRule>
  </conditionalFormatting>
  <conditionalFormatting sqref="Q19">
    <cfRule type="cellIs" dxfId="41516" priority="367" stopIfTrue="1" operator="lessThan">
      <formula>0</formula>
    </cfRule>
    <cfRule type="cellIs" dxfId="41515" priority="368" stopIfTrue="1" operator="greaterThan">
      <formula>0</formula>
    </cfRule>
  </conditionalFormatting>
  <conditionalFormatting sqref="Q19">
    <cfRule type="cellIs" dxfId="41514" priority="365" stopIfTrue="1" operator="lessThan">
      <formula>0</formula>
    </cfRule>
    <cfRule type="cellIs" dxfId="41513" priority="366" stopIfTrue="1" operator="greaterThan">
      <formula>0</formula>
    </cfRule>
  </conditionalFormatting>
  <conditionalFormatting sqref="Q19">
    <cfRule type="cellIs" dxfId="41512" priority="363" stopIfTrue="1" operator="lessThan">
      <formula>0</formula>
    </cfRule>
    <cfRule type="cellIs" dxfId="41511" priority="364" stopIfTrue="1" operator="greaterThan">
      <formula>0</formula>
    </cfRule>
  </conditionalFormatting>
  <conditionalFormatting sqref="Q19">
    <cfRule type="cellIs" dxfId="41510" priority="361" stopIfTrue="1" operator="lessThan">
      <formula>0</formula>
    </cfRule>
    <cfRule type="cellIs" dxfId="41509" priority="362" stopIfTrue="1" operator="greaterThan">
      <formula>0</formula>
    </cfRule>
  </conditionalFormatting>
  <conditionalFormatting sqref="Q21">
    <cfRule type="cellIs" dxfId="41508" priority="359" stopIfTrue="1" operator="lessThan">
      <formula>0</formula>
    </cfRule>
    <cfRule type="cellIs" dxfId="41507" priority="360" stopIfTrue="1" operator="greaterThan">
      <formula>0</formula>
    </cfRule>
  </conditionalFormatting>
  <conditionalFormatting sqref="Q21">
    <cfRule type="cellIs" dxfId="41506" priority="357" stopIfTrue="1" operator="lessThan">
      <formula>0</formula>
    </cfRule>
    <cfRule type="cellIs" dxfId="41505" priority="358" stopIfTrue="1" operator="greaterThan">
      <formula>0</formula>
    </cfRule>
  </conditionalFormatting>
  <conditionalFormatting sqref="Q21">
    <cfRule type="cellIs" dxfId="41504" priority="355" stopIfTrue="1" operator="lessThan">
      <formula>0</formula>
    </cfRule>
    <cfRule type="cellIs" dxfId="41503" priority="356" stopIfTrue="1" operator="greaterThan">
      <formula>0</formula>
    </cfRule>
  </conditionalFormatting>
  <conditionalFormatting sqref="Q21">
    <cfRule type="cellIs" dxfId="41502" priority="353" stopIfTrue="1" operator="lessThan">
      <formula>0</formula>
    </cfRule>
    <cfRule type="cellIs" dxfId="41501" priority="354" stopIfTrue="1" operator="greaterThan">
      <formula>0</formula>
    </cfRule>
  </conditionalFormatting>
  <conditionalFormatting sqref="Q21">
    <cfRule type="cellIs" dxfId="41500" priority="351" stopIfTrue="1" operator="lessThan">
      <formula>0</formula>
    </cfRule>
    <cfRule type="cellIs" dxfId="41499" priority="352" stopIfTrue="1" operator="greaterThan">
      <formula>0</formula>
    </cfRule>
  </conditionalFormatting>
  <conditionalFormatting sqref="Q21">
    <cfRule type="cellIs" dxfId="41498" priority="349" stopIfTrue="1" operator="lessThan">
      <formula>0</formula>
    </cfRule>
    <cfRule type="cellIs" dxfId="41497" priority="350" stopIfTrue="1" operator="greaterThan">
      <formula>0</formula>
    </cfRule>
  </conditionalFormatting>
  <conditionalFormatting sqref="Q21">
    <cfRule type="cellIs" dxfId="41496" priority="347" stopIfTrue="1" operator="lessThan">
      <formula>0</formula>
    </cfRule>
    <cfRule type="cellIs" dxfId="41495" priority="348" stopIfTrue="1" operator="greaterThan">
      <formula>0</formula>
    </cfRule>
  </conditionalFormatting>
  <conditionalFormatting sqref="Q21">
    <cfRule type="cellIs" dxfId="41494" priority="345" stopIfTrue="1" operator="lessThan">
      <formula>0</formula>
    </cfRule>
    <cfRule type="cellIs" dxfId="41493" priority="346" stopIfTrue="1" operator="greaterThan">
      <formula>0</formula>
    </cfRule>
  </conditionalFormatting>
  <conditionalFormatting sqref="Q21">
    <cfRule type="cellIs" dxfId="41492" priority="343" stopIfTrue="1" operator="lessThan">
      <formula>0</formula>
    </cfRule>
    <cfRule type="cellIs" dxfId="41491" priority="344" stopIfTrue="1" operator="greaterThan">
      <formula>0</formula>
    </cfRule>
  </conditionalFormatting>
  <conditionalFormatting sqref="Q21">
    <cfRule type="cellIs" dxfId="41490" priority="341" stopIfTrue="1" operator="lessThan">
      <formula>0</formula>
    </cfRule>
    <cfRule type="cellIs" dxfId="41489" priority="342" stopIfTrue="1" operator="greaterThan">
      <formula>0</formula>
    </cfRule>
  </conditionalFormatting>
  <conditionalFormatting sqref="Q21">
    <cfRule type="cellIs" dxfId="41488" priority="339" stopIfTrue="1" operator="lessThan">
      <formula>0</formula>
    </cfRule>
    <cfRule type="cellIs" dxfId="41487" priority="340" stopIfTrue="1" operator="greaterThan">
      <formula>0</formula>
    </cfRule>
  </conditionalFormatting>
  <conditionalFormatting sqref="Q21">
    <cfRule type="cellIs" dxfId="41486" priority="337" stopIfTrue="1" operator="lessThan">
      <formula>0</formula>
    </cfRule>
    <cfRule type="cellIs" dxfId="41485" priority="338" stopIfTrue="1" operator="greaterThan">
      <formula>0</formula>
    </cfRule>
  </conditionalFormatting>
  <conditionalFormatting sqref="Q21">
    <cfRule type="cellIs" dxfId="41484" priority="335" stopIfTrue="1" operator="lessThan">
      <formula>0</formula>
    </cfRule>
    <cfRule type="cellIs" dxfId="41483" priority="336" stopIfTrue="1" operator="greaterThan">
      <formula>0</formula>
    </cfRule>
  </conditionalFormatting>
  <conditionalFormatting sqref="Q21">
    <cfRule type="cellIs" dxfId="41482" priority="333" stopIfTrue="1" operator="lessThan">
      <formula>0</formula>
    </cfRule>
    <cfRule type="cellIs" dxfId="41481" priority="334" stopIfTrue="1" operator="greaterThan">
      <formula>0</formula>
    </cfRule>
  </conditionalFormatting>
  <conditionalFormatting sqref="Q21">
    <cfRule type="cellIs" dxfId="41480" priority="331" stopIfTrue="1" operator="lessThan">
      <formula>0</formula>
    </cfRule>
    <cfRule type="cellIs" dxfId="41479" priority="332" stopIfTrue="1" operator="greaterThan">
      <formula>0</formula>
    </cfRule>
  </conditionalFormatting>
  <conditionalFormatting sqref="Q21">
    <cfRule type="cellIs" dxfId="41478" priority="329" stopIfTrue="1" operator="lessThan">
      <formula>0</formula>
    </cfRule>
    <cfRule type="cellIs" dxfId="41477" priority="330" stopIfTrue="1" operator="greaterThan">
      <formula>0</formula>
    </cfRule>
  </conditionalFormatting>
  <conditionalFormatting sqref="Q21">
    <cfRule type="cellIs" dxfId="41476" priority="327" stopIfTrue="1" operator="lessThan">
      <formula>0</formula>
    </cfRule>
    <cfRule type="cellIs" dxfId="41475" priority="328" stopIfTrue="1" operator="greaterThan">
      <formula>0</formula>
    </cfRule>
  </conditionalFormatting>
  <conditionalFormatting sqref="Q21">
    <cfRule type="cellIs" dxfId="41474" priority="325" stopIfTrue="1" operator="lessThan">
      <formula>0</formula>
    </cfRule>
    <cfRule type="cellIs" dxfId="41473" priority="326" stopIfTrue="1" operator="greaterThan">
      <formula>0</formula>
    </cfRule>
  </conditionalFormatting>
  <conditionalFormatting sqref="Q21">
    <cfRule type="cellIs" dxfId="41472" priority="323" stopIfTrue="1" operator="lessThan">
      <formula>0</formula>
    </cfRule>
    <cfRule type="cellIs" dxfId="41471" priority="324" stopIfTrue="1" operator="greaterThan">
      <formula>0</formula>
    </cfRule>
  </conditionalFormatting>
  <conditionalFormatting sqref="Q21">
    <cfRule type="cellIs" dxfId="41470" priority="321" stopIfTrue="1" operator="lessThan">
      <formula>0</formula>
    </cfRule>
    <cfRule type="cellIs" dxfId="41469" priority="322" stopIfTrue="1" operator="greaterThan">
      <formula>0</formula>
    </cfRule>
  </conditionalFormatting>
  <conditionalFormatting sqref="Q23">
    <cfRule type="cellIs" dxfId="41468" priority="319" stopIfTrue="1" operator="lessThan">
      <formula>0</formula>
    </cfRule>
    <cfRule type="cellIs" dxfId="41467" priority="320" stopIfTrue="1" operator="greaterThan">
      <formula>0</formula>
    </cfRule>
  </conditionalFormatting>
  <conditionalFormatting sqref="Q23">
    <cfRule type="cellIs" dxfId="41466" priority="317" stopIfTrue="1" operator="lessThan">
      <formula>0</formula>
    </cfRule>
    <cfRule type="cellIs" dxfId="41465" priority="318" stopIfTrue="1" operator="greaterThan">
      <formula>0</formula>
    </cfRule>
  </conditionalFormatting>
  <conditionalFormatting sqref="Q23">
    <cfRule type="cellIs" dxfId="41464" priority="315" stopIfTrue="1" operator="lessThan">
      <formula>0</formula>
    </cfRule>
    <cfRule type="cellIs" dxfId="41463" priority="316" stopIfTrue="1" operator="greaterThan">
      <formula>0</formula>
    </cfRule>
  </conditionalFormatting>
  <conditionalFormatting sqref="Q23">
    <cfRule type="cellIs" dxfId="41462" priority="313" stopIfTrue="1" operator="lessThan">
      <formula>0</formula>
    </cfRule>
    <cfRule type="cellIs" dxfId="41461" priority="314" stopIfTrue="1" operator="greaterThan">
      <formula>0</formula>
    </cfRule>
  </conditionalFormatting>
  <conditionalFormatting sqref="Q23">
    <cfRule type="cellIs" dxfId="41460" priority="311" stopIfTrue="1" operator="lessThan">
      <formula>0</formula>
    </cfRule>
    <cfRule type="cellIs" dxfId="41459" priority="312" stopIfTrue="1" operator="greaterThan">
      <formula>0</formula>
    </cfRule>
  </conditionalFormatting>
  <conditionalFormatting sqref="Q23">
    <cfRule type="cellIs" dxfId="41458" priority="309" stopIfTrue="1" operator="lessThan">
      <formula>0</formula>
    </cfRule>
    <cfRule type="cellIs" dxfId="41457" priority="310" stopIfTrue="1" operator="greaterThan">
      <formula>0</formula>
    </cfRule>
  </conditionalFormatting>
  <conditionalFormatting sqref="Q23">
    <cfRule type="cellIs" dxfId="41456" priority="307" stopIfTrue="1" operator="lessThan">
      <formula>0</formula>
    </cfRule>
    <cfRule type="cellIs" dxfId="41455" priority="308" stopIfTrue="1" operator="greaterThan">
      <formula>0</formula>
    </cfRule>
  </conditionalFormatting>
  <conditionalFormatting sqref="Q23">
    <cfRule type="cellIs" dxfId="41454" priority="305" stopIfTrue="1" operator="lessThan">
      <formula>0</formula>
    </cfRule>
    <cfRule type="cellIs" dxfId="41453" priority="306" stopIfTrue="1" operator="greaterThan">
      <formula>0</formula>
    </cfRule>
  </conditionalFormatting>
  <conditionalFormatting sqref="Q23">
    <cfRule type="cellIs" dxfId="41452" priority="303" stopIfTrue="1" operator="lessThan">
      <formula>0</formula>
    </cfRule>
    <cfRule type="cellIs" dxfId="41451" priority="304" stopIfTrue="1" operator="greaterThan">
      <formula>0</formula>
    </cfRule>
  </conditionalFormatting>
  <conditionalFormatting sqref="Q23">
    <cfRule type="cellIs" dxfId="41450" priority="301" stopIfTrue="1" operator="lessThan">
      <formula>0</formula>
    </cfRule>
    <cfRule type="cellIs" dxfId="41449" priority="302" stopIfTrue="1" operator="greaterThan">
      <formula>0</formula>
    </cfRule>
  </conditionalFormatting>
  <conditionalFormatting sqref="Q23">
    <cfRule type="cellIs" dxfId="41448" priority="299" stopIfTrue="1" operator="lessThan">
      <formula>0</formula>
    </cfRule>
    <cfRule type="cellIs" dxfId="41447" priority="300" stopIfTrue="1" operator="greaterThan">
      <formula>0</formula>
    </cfRule>
  </conditionalFormatting>
  <conditionalFormatting sqref="Q23">
    <cfRule type="cellIs" dxfId="41446" priority="297" stopIfTrue="1" operator="lessThan">
      <formula>0</formula>
    </cfRule>
    <cfRule type="cellIs" dxfId="41445" priority="298" stopIfTrue="1" operator="greaterThan">
      <formula>0</formula>
    </cfRule>
  </conditionalFormatting>
  <conditionalFormatting sqref="Q23">
    <cfRule type="cellIs" dxfId="41444" priority="295" stopIfTrue="1" operator="lessThan">
      <formula>0</formula>
    </cfRule>
    <cfRule type="cellIs" dxfId="41443" priority="296" stopIfTrue="1" operator="greaterThan">
      <formula>0</formula>
    </cfRule>
  </conditionalFormatting>
  <conditionalFormatting sqref="Q23">
    <cfRule type="cellIs" dxfId="41442" priority="293" stopIfTrue="1" operator="lessThan">
      <formula>0</formula>
    </cfRule>
    <cfRule type="cellIs" dxfId="41441" priority="294" stopIfTrue="1" operator="greaterThan">
      <formula>0</formula>
    </cfRule>
  </conditionalFormatting>
  <conditionalFormatting sqref="Q23">
    <cfRule type="cellIs" dxfId="41440" priority="291" stopIfTrue="1" operator="lessThan">
      <formula>0</formula>
    </cfRule>
    <cfRule type="cellIs" dxfId="41439" priority="292" stopIfTrue="1" operator="greaterThan">
      <formula>0</formula>
    </cfRule>
  </conditionalFormatting>
  <conditionalFormatting sqref="Q23">
    <cfRule type="cellIs" dxfId="41438" priority="289" stopIfTrue="1" operator="lessThan">
      <formula>0</formula>
    </cfRule>
    <cfRule type="cellIs" dxfId="41437" priority="290" stopIfTrue="1" operator="greaterThan">
      <formula>0</formula>
    </cfRule>
  </conditionalFormatting>
  <conditionalFormatting sqref="Q23">
    <cfRule type="cellIs" dxfId="41436" priority="287" stopIfTrue="1" operator="lessThan">
      <formula>0</formula>
    </cfRule>
    <cfRule type="cellIs" dxfId="41435" priority="288" stopIfTrue="1" operator="greaterThan">
      <formula>0</formula>
    </cfRule>
  </conditionalFormatting>
  <conditionalFormatting sqref="Q23">
    <cfRule type="cellIs" dxfId="41434" priority="285" stopIfTrue="1" operator="lessThan">
      <formula>0</formula>
    </cfRule>
    <cfRule type="cellIs" dxfId="41433" priority="286" stopIfTrue="1" operator="greaterThan">
      <formula>0</formula>
    </cfRule>
  </conditionalFormatting>
  <conditionalFormatting sqref="Q23">
    <cfRule type="cellIs" dxfId="41432" priority="283" stopIfTrue="1" operator="lessThan">
      <formula>0</formula>
    </cfRule>
    <cfRule type="cellIs" dxfId="41431" priority="284" stopIfTrue="1" operator="greaterThan">
      <formula>0</formula>
    </cfRule>
  </conditionalFormatting>
  <conditionalFormatting sqref="Q23">
    <cfRule type="cellIs" dxfId="41430" priority="281" stopIfTrue="1" operator="lessThan">
      <formula>0</formula>
    </cfRule>
    <cfRule type="cellIs" dxfId="41429" priority="282" stopIfTrue="1" operator="greaterThan">
      <formula>0</formula>
    </cfRule>
  </conditionalFormatting>
  <conditionalFormatting sqref="Q25">
    <cfRule type="cellIs" dxfId="41428" priority="279" stopIfTrue="1" operator="lessThan">
      <formula>0</formula>
    </cfRule>
    <cfRule type="cellIs" dxfId="41427" priority="280" stopIfTrue="1" operator="greaterThan">
      <formula>0</formula>
    </cfRule>
  </conditionalFormatting>
  <conditionalFormatting sqref="Q25">
    <cfRule type="cellIs" dxfId="41426" priority="277" stopIfTrue="1" operator="lessThan">
      <formula>0</formula>
    </cfRule>
    <cfRule type="cellIs" dxfId="41425" priority="278" stopIfTrue="1" operator="greaterThan">
      <formula>0</formula>
    </cfRule>
  </conditionalFormatting>
  <conditionalFormatting sqref="Q25">
    <cfRule type="cellIs" dxfId="41424" priority="275" stopIfTrue="1" operator="lessThan">
      <formula>0</formula>
    </cfRule>
    <cfRule type="cellIs" dxfId="41423" priority="276" stopIfTrue="1" operator="greaterThan">
      <formula>0</formula>
    </cfRule>
  </conditionalFormatting>
  <conditionalFormatting sqref="Q25">
    <cfRule type="cellIs" dxfId="41422" priority="273" stopIfTrue="1" operator="lessThan">
      <formula>0</formula>
    </cfRule>
    <cfRule type="cellIs" dxfId="41421" priority="274" stopIfTrue="1" operator="greaterThan">
      <formula>0</formula>
    </cfRule>
  </conditionalFormatting>
  <conditionalFormatting sqref="Q25">
    <cfRule type="cellIs" dxfId="41420" priority="271" stopIfTrue="1" operator="lessThan">
      <formula>0</formula>
    </cfRule>
    <cfRule type="cellIs" dxfId="41419" priority="272" stopIfTrue="1" operator="greaterThan">
      <formula>0</formula>
    </cfRule>
  </conditionalFormatting>
  <conditionalFormatting sqref="Q25">
    <cfRule type="cellIs" dxfId="41418" priority="269" stopIfTrue="1" operator="lessThan">
      <formula>0</formula>
    </cfRule>
    <cfRule type="cellIs" dxfId="41417" priority="270" stopIfTrue="1" operator="greaterThan">
      <formula>0</formula>
    </cfRule>
  </conditionalFormatting>
  <conditionalFormatting sqref="Q25">
    <cfRule type="cellIs" dxfId="41416" priority="267" stopIfTrue="1" operator="lessThan">
      <formula>0</formula>
    </cfRule>
    <cfRule type="cellIs" dxfId="41415" priority="268" stopIfTrue="1" operator="greaterThan">
      <formula>0</formula>
    </cfRule>
  </conditionalFormatting>
  <conditionalFormatting sqref="Q25">
    <cfRule type="cellIs" dxfId="41414" priority="265" stopIfTrue="1" operator="lessThan">
      <formula>0</formula>
    </cfRule>
    <cfRule type="cellIs" dxfId="41413" priority="266" stopIfTrue="1" operator="greaterThan">
      <formula>0</formula>
    </cfRule>
  </conditionalFormatting>
  <conditionalFormatting sqref="Q25">
    <cfRule type="cellIs" dxfId="41412" priority="263" stopIfTrue="1" operator="lessThan">
      <formula>0</formula>
    </cfRule>
    <cfRule type="cellIs" dxfId="41411" priority="264" stopIfTrue="1" operator="greaterThan">
      <formula>0</formula>
    </cfRule>
  </conditionalFormatting>
  <conditionalFormatting sqref="Q25">
    <cfRule type="cellIs" dxfId="41410" priority="261" stopIfTrue="1" operator="lessThan">
      <formula>0</formula>
    </cfRule>
    <cfRule type="cellIs" dxfId="41409" priority="262" stopIfTrue="1" operator="greaterThan">
      <formula>0</formula>
    </cfRule>
  </conditionalFormatting>
  <conditionalFormatting sqref="Q25">
    <cfRule type="cellIs" dxfId="41408" priority="259" stopIfTrue="1" operator="lessThan">
      <formula>0</formula>
    </cfRule>
    <cfRule type="cellIs" dxfId="41407" priority="260" stopIfTrue="1" operator="greaterThan">
      <formula>0</formula>
    </cfRule>
  </conditionalFormatting>
  <conditionalFormatting sqref="Q25">
    <cfRule type="cellIs" dxfId="41406" priority="257" stopIfTrue="1" operator="lessThan">
      <formula>0</formula>
    </cfRule>
    <cfRule type="cellIs" dxfId="41405" priority="258" stopIfTrue="1" operator="greaterThan">
      <formula>0</formula>
    </cfRule>
  </conditionalFormatting>
  <conditionalFormatting sqref="Q25">
    <cfRule type="cellIs" dxfId="41404" priority="255" stopIfTrue="1" operator="lessThan">
      <formula>0</formula>
    </cfRule>
    <cfRule type="cellIs" dxfId="41403" priority="256" stopIfTrue="1" operator="greaterThan">
      <formula>0</formula>
    </cfRule>
  </conditionalFormatting>
  <conditionalFormatting sqref="Q25">
    <cfRule type="cellIs" dxfId="41402" priority="253" stopIfTrue="1" operator="lessThan">
      <formula>0</formula>
    </cfRule>
    <cfRule type="cellIs" dxfId="41401" priority="254" stopIfTrue="1" operator="greaterThan">
      <formula>0</formula>
    </cfRule>
  </conditionalFormatting>
  <conditionalFormatting sqref="Q25">
    <cfRule type="cellIs" dxfId="41400" priority="251" stopIfTrue="1" operator="lessThan">
      <formula>0</formula>
    </cfRule>
    <cfRule type="cellIs" dxfId="41399" priority="252" stopIfTrue="1" operator="greaterThan">
      <formula>0</formula>
    </cfRule>
  </conditionalFormatting>
  <conditionalFormatting sqref="Q25">
    <cfRule type="cellIs" dxfId="41398" priority="249" stopIfTrue="1" operator="lessThan">
      <formula>0</formula>
    </cfRule>
    <cfRule type="cellIs" dxfId="41397" priority="250" stopIfTrue="1" operator="greaterThan">
      <formula>0</formula>
    </cfRule>
  </conditionalFormatting>
  <conditionalFormatting sqref="Q25">
    <cfRule type="cellIs" dxfId="41396" priority="247" stopIfTrue="1" operator="lessThan">
      <formula>0</formula>
    </cfRule>
    <cfRule type="cellIs" dxfId="41395" priority="248" stopIfTrue="1" operator="greaterThan">
      <formula>0</formula>
    </cfRule>
  </conditionalFormatting>
  <conditionalFormatting sqref="Q25">
    <cfRule type="cellIs" dxfId="41394" priority="245" stopIfTrue="1" operator="lessThan">
      <formula>0</formula>
    </cfRule>
    <cfRule type="cellIs" dxfId="41393" priority="246" stopIfTrue="1" operator="greaterThan">
      <formula>0</formula>
    </cfRule>
  </conditionalFormatting>
  <conditionalFormatting sqref="Q25">
    <cfRule type="cellIs" dxfId="41392" priority="243" stopIfTrue="1" operator="lessThan">
      <formula>0</formula>
    </cfRule>
    <cfRule type="cellIs" dxfId="41391" priority="244" stopIfTrue="1" operator="greaterThan">
      <formula>0</formula>
    </cfRule>
  </conditionalFormatting>
  <conditionalFormatting sqref="Q25">
    <cfRule type="cellIs" dxfId="41390" priority="241" stopIfTrue="1" operator="lessThan">
      <formula>0</formula>
    </cfRule>
    <cfRule type="cellIs" dxfId="41389" priority="242" stopIfTrue="1" operator="greaterThan">
      <formula>0</formula>
    </cfRule>
  </conditionalFormatting>
  <conditionalFormatting sqref="Q27">
    <cfRule type="cellIs" dxfId="41388" priority="239" stopIfTrue="1" operator="lessThan">
      <formula>0</formula>
    </cfRule>
    <cfRule type="cellIs" dxfId="41387" priority="240" stopIfTrue="1" operator="greaterThan">
      <formula>0</formula>
    </cfRule>
  </conditionalFormatting>
  <conditionalFormatting sqref="Q27">
    <cfRule type="cellIs" dxfId="41386" priority="237" stopIfTrue="1" operator="lessThan">
      <formula>0</formula>
    </cfRule>
    <cfRule type="cellIs" dxfId="41385" priority="238" stopIfTrue="1" operator="greaterThan">
      <formula>0</formula>
    </cfRule>
  </conditionalFormatting>
  <conditionalFormatting sqref="Q27">
    <cfRule type="cellIs" dxfId="41384" priority="235" stopIfTrue="1" operator="lessThan">
      <formula>0</formula>
    </cfRule>
    <cfRule type="cellIs" dxfId="41383" priority="236" stopIfTrue="1" operator="greaterThan">
      <formula>0</formula>
    </cfRule>
  </conditionalFormatting>
  <conditionalFormatting sqref="Q27">
    <cfRule type="cellIs" dxfId="41382" priority="233" stopIfTrue="1" operator="lessThan">
      <formula>0</formula>
    </cfRule>
    <cfRule type="cellIs" dxfId="41381" priority="234" stopIfTrue="1" operator="greaterThan">
      <formula>0</formula>
    </cfRule>
  </conditionalFormatting>
  <conditionalFormatting sqref="Q27">
    <cfRule type="cellIs" dxfId="41380" priority="231" stopIfTrue="1" operator="lessThan">
      <formula>0</formula>
    </cfRule>
    <cfRule type="cellIs" dxfId="41379" priority="232" stopIfTrue="1" operator="greaterThan">
      <formula>0</formula>
    </cfRule>
  </conditionalFormatting>
  <conditionalFormatting sqref="Q27">
    <cfRule type="cellIs" dxfId="41378" priority="229" stopIfTrue="1" operator="lessThan">
      <formula>0</formula>
    </cfRule>
    <cfRule type="cellIs" dxfId="41377" priority="230" stopIfTrue="1" operator="greaterThan">
      <formula>0</formula>
    </cfRule>
  </conditionalFormatting>
  <conditionalFormatting sqref="Q27">
    <cfRule type="cellIs" dxfId="41376" priority="227" stopIfTrue="1" operator="lessThan">
      <formula>0</formula>
    </cfRule>
    <cfRule type="cellIs" dxfId="41375" priority="228" stopIfTrue="1" operator="greaterThan">
      <formula>0</formula>
    </cfRule>
  </conditionalFormatting>
  <conditionalFormatting sqref="Q27">
    <cfRule type="cellIs" dxfId="41374" priority="225" stopIfTrue="1" operator="lessThan">
      <formula>0</formula>
    </cfRule>
    <cfRule type="cellIs" dxfId="41373" priority="226" stopIfTrue="1" operator="greaterThan">
      <formula>0</formula>
    </cfRule>
  </conditionalFormatting>
  <conditionalFormatting sqref="Q27">
    <cfRule type="cellIs" dxfId="41372" priority="223" stopIfTrue="1" operator="lessThan">
      <formula>0</formula>
    </cfRule>
    <cfRule type="cellIs" dxfId="41371" priority="224" stopIfTrue="1" operator="greaterThan">
      <formula>0</formula>
    </cfRule>
  </conditionalFormatting>
  <conditionalFormatting sqref="Q27">
    <cfRule type="cellIs" dxfId="41370" priority="221" stopIfTrue="1" operator="lessThan">
      <formula>0</formula>
    </cfRule>
    <cfRule type="cellIs" dxfId="41369" priority="222" stopIfTrue="1" operator="greaterThan">
      <formula>0</formula>
    </cfRule>
  </conditionalFormatting>
  <conditionalFormatting sqref="Q27">
    <cfRule type="cellIs" dxfId="41368" priority="219" stopIfTrue="1" operator="lessThan">
      <formula>0</formula>
    </cfRule>
    <cfRule type="cellIs" dxfId="41367" priority="220" stopIfTrue="1" operator="greaterThan">
      <formula>0</formula>
    </cfRule>
  </conditionalFormatting>
  <conditionalFormatting sqref="Q27">
    <cfRule type="cellIs" dxfId="41366" priority="217" stopIfTrue="1" operator="lessThan">
      <formula>0</formula>
    </cfRule>
    <cfRule type="cellIs" dxfId="41365" priority="218" stopIfTrue="1" operator="greaterThan">
      <formula>0</formula>
    </cfRule>
  </conditionalFormatting>
  <conditionalFormatting sqref="Q27">
    <cfRule type="cellIs" dxfId="41364" priority="215" stopIfTrue="1" operator="lessThan">
      <formula>0</formula>
    </cfRule>
    <cfRule type="cellIs" dxfId="41363" priority="216" stopIfTrue="1" operator="greaterThan">
      <formula>0</formula>
    </cfRule>
  </conditionalFormatting>
  <conditionalFormatting sqref="Q27">
    <cfRule type="cellIs" dxfId="41362" priority="213" stopIfTrue="1" operator="lessThan">
      <formula>0</formula>
    </cfRule>
    <cfRule type="cellIs" dxfId="41361" priority="214" stopIfTrue="1" operator="greaterThan">
      <formula>0</formula>
    </cfRule>
  </conditionalFormatting>
  <conditionalFormatting sqref="Q27">
    <cfRule type="cellIs" dxfId="41360" priority="211" stopIfTrue="1" operator="lessThan">
      <formula>0</formula>
    </cfRule>
    <cfRule type="cellIs" dxfId="41359" priority="212" stopIfTrue="1" operator="greaterThan">
      <formula>0</formula>
    </cfRule>
  </conditionalFormatting>
  <conditionalFormatting sqref="Q27">
    <cfRule type="cellIs" dxfId="41358" priority="209" stopIfTrue="1" operator="lessThan">
      <formula>0</formula>
    </cfRule>
    <cfRule type="cellIs" dxfId="41357" priority="210" stopIfTrue="1" operator="greaterThan">
      <formula>0</formula>
    </cfRule>
  </conditionalFormatting>
  <conditionalFormatting sqref="Q27">
    <cfRule type="cellIs" dxfId="41356" priority="207" stopIfTrue="1" operator="lessThan">
      <formula>0</formula>
    </cfRule>
    <cfRule type="cellIs" dxfId="41355" priority="208" stopIfTrue="1" operator="greaterThan">
      <formula>0</formula>
    </cfRule>
  </conditionalFormatting>
  <conditionalFormatting sqref="Q27">
    <cfRule type="cellIs" dxfId="41354" priority="205" stopIfTrue="1" operator="lessThan">
      <formula>0</formula>
    </cfRule>
    <cfRule type="cellIs" dxfId="41353" priority="206" stopIfTrue="1" operator="greaterThan">
      <formula>0</formula>
    </cfRule>
  </conditionalFormatting>
  <conditionalFormatting sqref="Q27">
    <cfRule type="cellIs" dxfId="41352" priority="203" stopIfTrue="1" operator="lessThan">
      <formula>0</formula>
    </cfRule>
    <cfRule type="cellIs" dxfId="41351" priority="204" stopIfTrue="1" operator="greaterThan">
      <formula>0</formula>
    </cfRule>
  </conditionalFormatting>
  <conditionalFormatting sqref="Q27">
    <cfRule type="cellIs" dxfId="41350" priority="201" stopIfTrue="1" operator="lessThan">
      <formula>0</formula>
    </cfRule>
    <cfRule type="cellIs" dxfId="41349" priority="202" stopIfTrue="1" operator="greaterThan">
      <formula>0</formula>
    </cfRule>
  </conditionalFormatting>
  <conditionalFormatting sqref="Q31">
    <cfRule type="cellIs" dxfId="41348" priority="199" stopIfTrue="1" operator="lessThan">
      <formula>0</formula>
    </cfRule>
    <cfRule type="cellIs" dxfId="41347" priority="200" stopIfTrue="1" operator="greaterThan">
      <formula>0</formula>
    </cfRule>
  </conditionalFormatting>
  <conditionalFormatting sqref="Q31">
    <cfRule type="cellIs" dxfId="41346" priority="197" stopIfTrue="1" operator="lessThan">
      <formula>0</formula>
    </cfRule>
    <cfRule type="cellIs" dxfId="41345" priority="198" stopIfTrue="1" operator="greaterThan">
      <formula>0</formula>
    </cfRule>
  </conditionalFormatting>
  <conditionalFormatting sqref="Q31">
    <cfRule type="cellIs" dxfId="41344" priority="195" stopIfTrue="1" operator="lessThan">
      <formula>0</formula>
    </cfRule>
    <cfRule type="cellIs" dxfId="41343" priority="196" stopIfTrue="1" operator="greaterThan">
      <formula>0</formula>
    </cfRule>
  </conditionalFormatting>
  <conditionalFormatting sqref="Q31">
    <cfRule type="cellIs" dxfId="41342" priority="193" stopIfTrue="1" operator="lessThan">
      <formula>0</formula>
    </cfRule>
    <cfRule type="cellIs" dxfId="41341" priority="194" stopIfTrue="1" operator="greaterThan">
      <formula>0</formula>
    </cfRule>
  </conditionalFormatting>
  <conditionalFormatting sqref="Q31">
    <cfRule type="cellIs" dxfId="41340" priority="191" stopIfTrue="1" operator="lessThan">
      <formula>0</formula>
    </cfRule>
    <cfRule type="cellIs" dxfId="41339" priority="192" stopIfTrue="1" operator="greaterThan">
      <formula>0</formula>
    </cfRule>
  </conditionalFormatting>
  <conditionalFormatting sqref="Q31">
    <cfRule type="cellIs" dxfId="41338" priority="189" stopIfTrue="1" operator="lessThan">
      <formula>0</formula>
    </cfRule>
    <cfRule type="cellIs" dxfId="41337" priority="190" stopIfTrue="1" operator="greaterThan">
      <formula>0</formula>
    </cfRule>
  </conditionalFormatting>
  <conditionalFormatting sqref="Q31">
    <cfRule type="cellIs" dxfId="41336" priority="187" stopIfTrue="1" operator="lessThan">
      <formula>0</formula>
    </cfRule>
    <cfRule type="cellIs" dxfId="41335" priority="188" stopIfTrue="1" operator="greaterThan">
      <formula>0</formula>
    </cfRule>
  </conditionalFormatting>
  <conditionalFormatting sqref="Q31">
    <cfRule type="cellIs" dxfId="41334" priority="185" stopIfTrue="1" operator="lessThan">
      <formula>0</formula>
    </cfRule>
    <cfRule type="cellIs" dxfId="41333" priority="186" stopIfTrue="1" operator="greaterThan">
      <formula>0</formula>
    </cfRule>
  </conditionalFormatting>
  <conditionalFormatting sqref="Q31">
    <cfRule type="cellIs" dxfId="41332" priority="183" stopIfTrue="1" operator="lessThan">
      <formula>0</formula>
    </cfRule>
    <cfRule type="cellIs" dxfId="41331" priority="184" stopIfTrue="1" operator="greaterThan">
      <formula>0</formula>
    </cfRule>
  </conditionalFormatting>
  <conditionalFormatting sqref="Q31">
    <cfRule type="cellIs" dxfId="41330" priority="181" stopIfTrue="1" operator="lessThan">
      <formula>0</formula>
    </cfRule>
    <cfRule type="cellIs" dxfId="41329" priority="182" stopIfTrue="1" operator="greaterThan">
      <formula>0</formula>
    </cfRule>
  </conditionalFormatting>
  <conditionalFormatting sqref="Q31">
    <cfRule type="cellIs" dxfId="41328" priority="179" stopIfTrue="1" operator="lessThan">
      <formula>0</formula>
    </cfRule>
    <cfRule type="cellIs" dxfId="41327" priority="180" stopIfTrue="1" operator="greaterThan">
      <formula>0</formula>
    </cfRule>
  </conditionalFormatting>
  <conditionalFormatting sqref="Q31">
    <cfRule type="cellIs" dxfId="41326" priority="177" stopIfTrue="1" operator="lessThan">
      <formula>0</formula>
    </cfRule>
    <cfRule type="cellIs" dxfId="41325" priority="178" stopIfTrue="1" operator="greaterThan">
      <formula>0</formula>
    </cfRule>
  </conditionalFormatting>
  <conditionalFormatting sqref="Q31">
    <cfRule type="cellIs" dxfId="41324" priority="175" stopIfTrue="1" operator="lessThan">
      <formula>0</formula>
    </cfRule>
    <cfRule type="cellIs" dxfId="41323" priority="176" stopIfTrue="1" operator="greaterThan">
      <formula>0</formula>
    </cfRule>
  </conditionalFormatting>
  <conditionalFormatting sqref="Q31">
    <cfRule type="cellIs" dxfId="41322" priority="173" stopIfTrue="1" operator="lessThan">
      <formula>0</formula>
    </cfRule>
    <cfRule type="cellIs" dxfId="41321" priority="174" stopIfTrue="1" operator="greaterThan">
      <formula>0</formula>
    </cfRule>
  </conditionalFormatting>
  <conditionalFormatting sqref="Q31">
    <cfRule type="cellIs" dxfId="41320" priority="171" stopIfTrue="1" operator="lessThan">
      <formula>0</formula>
    </cfRule>
    <cfRule type="cellIs" dxfId="41319" priority="172" stopIfTrue="1" operator="greaterThan">
      <formula>0</formula>
    </cfRule>
  </conditionalFormatting>
  <conditionalFormatting sqref="Q31">
    <cfRule type="cellIs" dxfId="41318" priority="169" stopIfTrue="1" operator="lessThan">
      <formula>0</formula>
    </cfRule>
    <cfRule type="cellIs" dxfId="41317" priority="170" stopIfTrue="1" operator="greaterThan">
      <formula>0</formula>
    </cfRule>
  </conditionalFormatting>
  <conditionalFormatting sqref="Q31">
    <cfRule type="cellIs" dxfId="41316" priority="167" stopIfTrue="1" operator="lessThan">
      <formula>0</formula>
    </cfRule>
    <cfRule type="cellIs" dxfId="41315" priority="168" stopIfTrue="1" operator="greaterThan">
      <formula>0</formula>
    </cfRule>
  </conditionalFormatting>
  <conditionalFormatting sqref="Q31">
    <cfRule type="cellIs" dxfId="41314" priority="165" stopIfTrue="1" operator="lessThan">
      <formula>0</formula>
    </cfRule>
    <cfRule type="cellIs" dxfId="41313" priority="166" stopIfTrue="1" operator="greaterThan">
      <formula>0</formula>
    </cfRule>
  </conditionalFormatting>
  <conditionalFormatting sqref="Q31">
    <cfRule type="cellIs" dxfId="41312" priority="163" stopIfTrue="1" operator="lessThan">
      <formula>0</formula>
    </cfRule>
    <cfRule type="cellIs" dxfId="41311" priority="164" stopIfTrue="1" operator="greaterThan">
      <formula>0</formula>
    </cfRule>
  </conditionalFormatting>
  <conditionalFormatting sqref="Q31">
    <cfRule type="cellIs" dxfId="41310" priority="161" stopIfTrue="1" operator="lessThan">
      <formula>0</formula>
    </cfRule>
    <cfRule type="cellIs" dxfId="41309" priority="162" stopIfTrue="1" operator="greaterThan">
      <formula>0</formula>
    </cfRule>
  </conditionalFormatting>
  <conditionalFormatting sqref="Q33">
    <cfRule type="cellIs" dxfId="41308" priority="159" stopIfTrue="1" operator="lessThan">
      <formula>0</formula>
    </cfRule>
    <cfRule type="cellIs" dxfId="41307" priority="160" stopIfTrue="1" operator="greaterThan">
      <formula>0</formula>
    </cfRule>
  </conditionalFormatting>
  <conditionalFormatting sqref="Q33">
    <cfRule type="cellIs" dxfId="41306" priority="157" stopIfTrue="1" operator="lessThan">
      <formula>0</formula>
    </cfRule>
    <cfRule type="cellIs" dxfId="41305" priority="158" stopIfTrue="1" operator="greaterThan">
      <formula>0</formula>
    </cfRule>
  </conditionalFormatting>
  <conditionalFormatting sqref="Q33">
    <cfRule type="cellIs" dxfId="41304" priority="155" stopIfTrue="1" operator="lessThan">
      <formula>0</formula>
    </cfRule>
    <cfRule type="cellIs" dxfId="41303" priority="156" stopIfTrue="1" operator="greaterThan">
      <formula>0</formula>
    </cfRule>
  </conditionalFormatting>
  <conditionalFormatting sqref="Q33">
    <cfRule type="cellIs" dxfId="41302" priority="153" stopIfTrue="1" operator="lessThan">
      <formula>0</formula>
    </cfRule>
    <cfRule type="cellIs" dxfId="41301" priority="154" stopIfTrue="1" operator="greaterThan">
      <formula>0</formula>
    </cfRule>
  </conditionalFormatting>
  <conditionalFormatting sqref="Q33">
    <cfRule type="cellIs" dxfId="41300" priority="151" stopIfTrue="1" operator="lessThan">
      <formula>0</formula>
    </cfRule>
    <cfRule type="cellIs" dxfId="41299" priority="152" stopIfTrue="1" operator="greaterThan">
      <formula>0</formula>
    </cfRule>
  </conditionalFormatting>
  <conditionalFormatting sqref="Q33">
    <cfRule type="cellIs" dxfId="41298" priority="149" stopIfTrue="1" operator="lessThan">
      <formula>0</formula>
    </cfRule>
    <cfRule type="cellIs" dxfId="41297" priority="150" stopIfTrue="1" operator="greaterThan">
      <formula>0</formula>
    </cfRule>
  </conditionalFormatting>
  <conditionalFormatting sqref="Q33">
    <cfRule type="cellIs" dxfId="41296" priority="147" stopIfTrue="1" operator="lessThan">
      <formula>0</formula>
    </cfRule>
    <cfRule type="cellIs" dxfId="41295" priority="148" stopIfTrue="1" operator="greaterThan">
      <formula>0</formula>
    </cfRule>
  </conditionalFormatting>
  <conditionalFormatting sqref="Q33">
    <cfRule type="cellIs" dxfId="41294" priority="145" stopIfTrue="1" operator="lessThan">
      <formula>0</formula>
    </cfRule>
    <cfRule type="cellIs" dxfId="41293" priority="146" stopIfTrue="1" operator="greaterThan">
      <formula>0</formula>
    </cfRule>
  </conditionalFormatting>
  <conditionalFormatting sqref="Q33">
    <cfRule type="cellIs" dxfId="41292" priority="143" stopIfTrue="1" operator="lessThan">
      <formula>0</formula>
    </cfRule>
    <cfRule type="cellIs" dxfId="41291" priority="144" stopIfTrue="1" operator="greaterThan">
      <formula>0</formula>
    </cfRule>
  </conditionalFormatting>
  <conditionalFormatting sqref="Q33">
    <cfRule type="cellIs" dxfId="41290" priority="141" stopIfTrue="1" operator="lessThan">
      <formula>0</formula>
    </cfRule>
    <cfRule type="cellIs" dxfId="41289" priority="142" stopIfTrue="1" operator="greaterThan">
      <formula>0</formula>
    </cfRule>
  </conditionalFormatting>
  <conditionalFormatting sqref="Q33">
    <cfRule type="cellIs" dxfId="41288" priority="139" stopIfTrue="1" operator="lessThan">
      <formula>0</formula>
    </cfRule>
    <cfRule type="cellIs" dxfId="41287" priority="140" stopIfTrue="1" operator="greaterThan">
      <formula>0</formula>
    </cfRule>
  </conditionalFormatting>
  <conditionalFormatting sqref="Q33">
    <cfRule type="cellIs" dxfId="41286" priority="137" stopIfTrue="1" operator="lessThan">
      <formula>0</formula>
    </cfRule>
    <cfRule type="cellIs" dxfId="41285" priority="138" stopIfTrue="1" operator="greaterThan">
      <formula>0</formula>
    </cfRule>
  </conditionalFormatting>
  <conditionalFormatting sqref="Q33">
    <cfRule type="cellIs" dxfId="41284" priority="135" stopIfTrue="1" operator="lessThan">
      <formula>0</formula>
    </cfRule>
    <cfRule type="cellIs" dxfId="41283" priority="136" stopIfTrue="1" operator="greaterThan">
      <formula>0</formula>
    </cfRule>
  </conditionalFormatting>
  <conditionalFormatting sqref="Q33">
    <cfRule type="cellIs" dxfId="41282" priority="133" stopIfTrue="1" operator="lessThan">
      <formula>0</formula>
    </cfRule>
    <cfRule type="cellIs" dxfId="41281" priority="134" stopIfTrue="1" operator="greaterThan">
      <formula>0</formula>
    </cfRule>
  </conditionalFormatting>
  <conditionalFormatting sqref="Q33">
    <cfRule type="cellIs" dxfId="41280" priority="131" stopIfTrue="1" operator="lessThan">
      <formula>0</formula>
    </cfRule>
    <cfRule type="cellIs" dxfId="41279" priority="132" stopIfTrue="1" operator="greaterThan">
      <formula>0</formula>
    </cfRule>
  </conditionalFormatting>
  <conditionalFormatting sqref="Q33">
    <cfRule type="cellIs" dxfId="41278" priority="129" stopIfTrue="1" operator="lessThan">
      <formula>0</formula>
    </cfRule>
    <cfRule type="cellIs" dxfId="41277" priority="130" stopIfTrue="1" operator="greaterThan">
      <formula>0</formula>
    </cfRule>
  </conditionalFormatting>
  <conditionalFormatting sqref="Q33">
    <cfRule type="cellIs" dxfId="41276" priority="127" stopIfTrue="1" operator="lessThan">
      <formula>0</formula>
    </cfRule>
    <cfRule type="cellIs" dxfId="41275" priority="128" stopIfTrue="1" operator="greaterThan">
      <formula>0</formula>
    </cfRule>
  </conditionalFormatting>
  <conditionalFormatting sqref="Q33">
    <cfRule type="cellIs" dxfId="41274" priority="125" stopIfTrue="1" operator="lessThan">
      <formula>0</formula>
    </cfRule>
    <cfRule type="cellIs" dxfId="41273" priority="126" stopIfTrue="1" operator="greaterThan">
      <formula>0</formula>
    </cfRule>
  </conditionalFormatting>
  <conditionalFormatting sqref="Q33">
    <cfRule type="cellIs" dxfId="41272" priority="123" stopIfTrue="1" operator="lessThan">
      <formula>0</formula>
    </cfRule>
    <cfRule type="cellIs" dxfId="41271" priority="124" stopIfTrue="1" operator="greaterThan">
      <formula>0</formula>
    </cfRule>
  </conditionalFormatting>
  <conditionalFormatting sqref="Q33">
    <cfRule type="cellIs" dxfId="41270" priority="121" stopIfTrue="1" operator="lessThan">
      <formula>0</formula>
    </cfRule>
    <cfRule type="cellIs" dxfId="41269" priority="122" stopIfTrue="1" operator="greaterThan">
      <formula>0</formula>
    </cfRule>
  </conditionalFormatting>
  <conditionalFormatting sqref="Q35">
    <cfRule type="cellIs" dxfId="41268" priority="119" stopIfTrue="1" operator="lessThan">
      <formula>0</formula>
    </cfRule>
    <cfRule type="cellIs" dxfId="41267" priority="120" stopIfTrue="1" operator="greaterThan">
      <formula>0</formula>
    </cfRule>
  </conditionalFormatting>
  <conditionalFormatting sqref="Q35">
    <cfRule type="cellIs" dxfId="41266" priority="117" stopIfTrue="1" operator="lessThan">
      <formula>0</formula>
    </cfRule>
    <cfRule type="cellIs" dxfId="41265" priority="118" stopIfTrue="1" operator="greaterThan">
      <formula>0</formula>
    </cfRule>
  </conditionalFormatting>
  <conditionalFormatting sqref="Q35">
    <cfRule type="cellIs" dxfId="41264" priority="115" stopIfTrue="1" operator="lessThan">
      <formula>0</formula>
    </cfRule>
    <cfRule type="cellIs" dxfId="41263" priority="116" stopIfTrue="1" operator="greaterThan">
      <formula>0</formula>
    </cfRule>
  </conditionalFormatting>
  <conditionalFormatting sqref="Q35">
    <cfRule type="cellIs" dxfId="41262" priority="113" stopIfTrue="1" operator="lessThan">
      <formula>0</formula>
    </cfRule>
    <cfRule type="cellIs" dxfId="41261" priority="114" stopIfTrue="1" operator="greaterThan">
      <formula>0</formula>
    </cfRule>
  </conditionalFormatting>
  <conditionalFormatting sqref="Q35">
    <cfRule type="cellIs" dxfId="41260" priority="111" stopIfTrue="1" operator="lessThan">
      <formula>0</formula>
    </cfRule>
    <cfRule type="cellIs" dxfId="41259" priority="112" stopIfTrue="1" operator="greaterThan">
      <formula>0</formula>
    </cfRule>
  </conditionalFormatting>
  <conditionalFormatting sqref="Q35">
    <cfRule type="cellIs" dxfId="41258" priority="109" stopIfTrue="1" operator="lessThan">
      <formula>0</formula>
    </cfRule>
    <cfRule type="cellIs" dxfId="41257" priority="110" stopIfTrue="1" operator="greaterThan">
      <formula>0</formula>
    </cfRule>
  </conditionalFormatting>
  <conditionalFormatting sqref="Q35">
    <cfRule type="cellIs" dxfId="41256" priority="107" stopIfTrue="1" operator="lessThan">
      <formula>0</formula>
    </cfRule>
    <cfRule type="cellIs" dxfId="41255" priority="108" stopIfTrue="1" operator="greaterThan">
      <formula>0</formula>
    </cfRule>
  </conditionalFormatting>
  <conditionalFormatting sqref="Q35">
    <cfRule type="cellIs" dxfId="41254" priority="105" stopIfTrue="1" operator="lessThan">
      <formula>0</formula>
    </cfRule>
    <cfRule type="cellIs" dxfId="41253" priority="106" stopIfTrue="1" operator="greaterThan">
      <formula>0</formula>
    </cfRule>
  </conditionalFormatting>
  <conditionalFormatting sqref="Q35">
    <cfRule type="cellIs" dxfId="41252" priority="103" stopIfTrue="1" operator="lessThan">
      <formula>0</formula>
    </cfRule>
    <cfRule type="cellIs" dxfId="41251" priority="104" stopIfTrue="1" operator="greaterThan">
      <formula>0</formula>
    </cfRule>
  </conditionalFormatting>
  <conditionalFormatting sqref="Q35">
    <cfRule type="cellIs" dxfId="41250" priority="101" stopIfTrue="1" operator="lessThan">
      <formula>0</formula>
    </cfRule>
    <cfRule type="cellIs" dxfId="41249" priority="102" stopIfTrue="1" operator="greaterThan">
      <formula>0</formula>
    </cfRule>
  </conditionalFormatting>
  <conditionalFormatting sqref="Q35">
    <cfRule type="cellIs" dxfId="41248" priority="99" stopIfTrue="1" operator="lessThan">
      <formula>0</formula>
    </cfRule>
    <cfRule type="cellIs" dxfId="41247" priority="100" stopIfTrue="1" operator="greaterThan">
      <formula>0</formula>
    </cfRule>
  </conditionalFormatting>
  <conditionalFormatting sqref="Q35">
    <cfRule type="cellIs" dxfId="41246" priority="97" stopIfTrue="1" operator="lessThan">
      <formula>0</formula>
    </cfRule>
    <cfRule type="cellIs" dxfId="41245" priority="98" stopIfTrue="1" operator="greaterThan">
      <formula>0</formula>
    </cfRule>
  </conditionalFormatting>
  <conditionalFormatting sqref="Q35">
    <cfRule type="cellIs" dxfId="41244" priority="95" stopIfTrue="1" operator="lessThan">
      <formula>0</formula>
    </cfRule>
    <cfRule type="cellIs" dxfId="41243" priority="96" stopIfTrue="1" operator="greaterThan">
      <formula>0</formula>
    </cfRule>
  </conditionalFormatting>
  <conditionalFormatting sqref="Q35">
    <cfRule type="cellIs" dxfId="41242" priority="93" stopIfTrue="1" operator="lessThan">
      <formula>0</formula>
    </cfRule>
    <cfRule type="cellIs" dxfId="41241" priority="94" stopIfTrue="1" operator="greaterThan">
      <formula>0</formula>
    </cfRule>
  </conditionalFormatting>
  <conditionalFormatting sqref="Q35">
    <cfRule type="cellIs" dxfId="41240" priority="91" stopIfTrue="1" operator="lessThan">
      <formula>0</formula>
    </cfRule>
    <cfRule type="cellIs" dxfId="41239" priority="92" stopIfTrue="1" operator="greaterThan">
      <formula>0</formula>
    </cfRule>
  </conditionalFormatting>
  <conditionalFormatting sqref="Q35">
    <cfRule type="cellIs" dxfId="41238" priority="89" stopIfTrue="1" operator="lessThan">
      <formula>0</formula>
    </cfRule>
    <cfRule type="cellIs" dxfId="41237" priority="90" stopIfTrue="1" operator="greaterThan">
      <formula>0</formula>
    </cfRule>
  </conditionalFormatting>
  <conditionalFormatting sqref="Q35">
    <cfRule type="cellIs" dxfId="41236" priority="87" stopIfTrue="1" operator="lessThan">
      <formula>0</formula>
    </cfRule>
    <cfRule type="cellIs" dxfId="41235" priority="88" stopIfTrue="1" operator="greaterThan">
      <formula>0</formula>
    </cfRule>
  </conditionalFormatting>
  <conditionalFormatting sqref="Q35">
    <cfRule type="cellIs" dxfId="41234" priority="85" stopIfTrue="1" operator="lessThan">
      <formula>0</formula>
    </cfRule>
    <cfRule type="cellIs" dxfId="41233" priority="86" stopIfTrue="1" operator="greaterThan">
      <formula>0</formula>
    </cfRule>
  </conditionalFormatting>
  <conditionalFormatting sqref="Q35">
    <cfRule type="cellIs" dxfId="41232" priority="83" stopIfTrue="1" operator="lessThan">
      <formula>0</formula>
    </cfRule>
    <cfRule type="cellIs" dxfId="41231" priority="84" stopIfTrue="1" operator="greaterThan">
      <formula>0</formula>
    </cfRule>
  </conditionalFormatting>
  <conditionalFormatting sqref="Q35">
    <cfRule type="cellIs" dxfId="41230" priority="81" stopIfTrue="1" operator="lessThan">
      <formula>0</formula>
    </cfRule>
    <cfRule type="cellIs" dxfId="41229" priority="82" stopIfTrue="1" operator="greaterThan">
      <formula>0</formula>
    </cfRule>
  </conditionalFormatting>
  <conditionalFormatting sqref="Q37">
    <cfRule type="cellIs" dxfId="41228" priority="79" stopIfTrue="1" operator="lessThan">
      <formula>0</formula>
    </cfRule>
    <cfRule type="cellIs" dxfId="41227" priority="80" stopIfTrue="1" operator="greaterThan">
      <formula>0</formula>
    </cfRule>
  </conditionalFormatting>
  <conditionalFormatting sqref="Q37">
    <cfRule type="cellIs" dxfId="41226" priority="77" stopIfTrue="1" operator="lessThan">
      <formula>0</formula>
    </cfRule>
    <cfRule type="cellIs" dxfId="41225" priority="78" stopIfTrue="1" operator="greaterThan">
      <formula>0</formula>
    </cfRule>
  </conditionalFormatting>
  <conditionalFormatting sqref="Q37">
    <cfRule type="cellIs" dxfId="41224" priority="75" stopIfTrue="1" operator="lessThan">
      <formula>0</formula>
    </cfRule>
    <cfRule type="cellIs" dxfId="41223" priority="76" stopIfTrue="1" operator="greaterThan">
      <formula>0</formula>
    </cfRule>
  </conditionalFormatting>
  <conditionalFormatting sqref="Q37">
    <cfRule type="cellIs" dxfId="41222" priority="73" stopIfTrue="1" operator="lessThan">
      <formula>0</formula>
    </cfRule>
    <cfRule type="cellIs" dxfId="41221" priority="74" stopIfTrue="1" operator="greaterThan">
      <formula>0</formula>
    </cfRule>
  </conditionalFormatting>
  <conditionalFormatting sqref="Q37">
    <cfRule type="cellIs" dxfId="41220" priority="71" stopIfTrue="1" operator="lessThan">
      <formula>0</formula>
    </cfRule>
    <cfRule type="cellIs" dxfId="41219" priority="72" stopIfTrue="1" operator="greaterThan">
      <formula>0</formula>
    </cfRule>
  </conditionalFormatting>
  <conditionalFormatting sqref="Q37">
    <cfRule type="cellIs" dxfId="41218" priority="69" stopIfTrue="1" operator="lessThan">
      <formula>0</formula>
    </cfRule>
    <cfRule type="cellIs" dxfId="41217" priority="70" stopIfTrue="1" operator="greaterThan">
      <formula>0</formula>
    </cfRule>
  </conditionalFormatting>
  <conditionalFormatting sqref="Q37">
    <cfRule type="cellIs" dxfId="41216" priority="67" stopIfTrue="1" operator="lessThan">
      <formula>0</formula>
    </cfRule>
    <cfRule type="cellIs" dxfId="41215" priority="68" stopIfTrue="1" operator="greaterThan">
      <formula>0</formula>
    </cfRule>
  </conditionalFormatting>
  <conditionalFormatting sqref="Q37">
    <cfRule type="cellIs" dxfId="41214" priority="65" stopIfTrue="1" operator="lessThan">
      <formula>0</formula>
    </cfRule>
    <cfRule type="cellIs" dxfId="41213" priority="66" stopIfTrue="1" operator="greaterThan">
      <formula>0</formula>
    </cfRule>
  </conditionalFormatting>
  <conditionalFormatting sqref="Q37">
    <cfRule type="cellIs" dxfId="41212" priority="63" stopIfTrue="1" operator="lessThan">
      <formula>0</formula>
    </cfRule>
    <cfRule type="cellIs" dxfId="41211" priority="64" stopIfTrue="1" operator="greaterThan">
      <formula>0</formula>
    </cfRule>
  </conditionalFormatting>
  <conditionalFormatting sqref="Q37">
    <cfRule type="cellIs" dxfId="41210" priority="61" stopIfTrue="1" operator="lessThan">
      <formula>0</formula>
    </cfRule>
    <cfRule type="cellIs" dxfId="41209" priority="62" stopIfTrue="1" operator="greaterThan">
      <formula>0</formula>
    </cfRule>
  </conditionalFormatting>
  <conditionalFormatting sqref="Q37">
    <cfRule type="cellIs" dxfId="41208" priority="59" stopIfTrue="1" operator="lessThan">
      <formula>0</formula>
    </cfRule>
    <cfRule type="cellIs" dxfId="41207" priority="60" stopIfTrue="1" operator="greaterThan">
      <formula>0</formula>
    </cfRule>
  </conditionalFormatting>
  <conditionalFormatting sqref="Q37">
    <cfRule type="cellIs" dxfId="41206" priority="57" stopIfTrue="1" operator="lessThan">
      <formula>0</formula>
    </cfRule>
    <cfRule type="cellIs" dxfId="41205" priority="58" stopIfTrue="1" operator="greaterThan">
      <formula>0</formula>
    </cfRule>
  </conditionalFormatting>
  <conditionalFormatting sqref="Q37">
    <cfRule type="cellIs" dxfId="41204" priority="55" stopIfTrue="1" operator="lessThan">
      <formula>0</formula>
    </cfRule>
    <cfRule type="cellIs" dxfId="41203" priority="56" stopIfTrue="1" operator="greaterThan">
      <formula>0</formula>
    </cfRule>
  </conditionalFormatting>
  <conditionalFormatting sqref="Q37">
    <cfRule type="cellIs" dxfId="41202" priority="53" stopIfTrue="1" operator="lessThan">
      <formula>0</formula>
    </cfRule>
    <cfRule type="cellIs" dxfId="41201" priority="54" stopIfTrue="1" operator="greaterThan">
      <formula>0</formula>
    </cfRule>
  </conditionalFormatting>
  <conditionalFormatting sqref="Q37">
    <cfRule type="cellIs" dxfId="41200" priority="51" stopIfTrue="1" operator="lessThan">
      <formula>0</formula>
    </cfRule>
    <cfRule type="cellIs" dxfId="41199" priority="52" stopIfTrue="1" operator="greaterThan">
      <formula>0</formula>
    </cfRule>
  </conditionalFormatting>
  <conditionalFormatting sqref="Q37">
    <cfRule type="cellIs" dxfId="41198" priority="49" stopIfTrue="1" operator="lessThan">
      <formula>0</formula>
    </cfRule>
    <cfRule type="cellIs" dxfId="41197" priority="50" stopIfTrue="1" operator="greaterThan">
      <formula>0</formula>
    </cfRule>
  </conditionalFormatting>
  <conditionalFormatting sqref="Q37">
    <cfRule type="cellIs" dxfId="41196" priority="47" stopIfTrue="1" operator="lessThan">
      <formula>0</formula>
    </cfRule>
    <cfRule type="cellIs" dxfId="41195" priority="48" stopIfTrue="1" operator="greaterThan">
      <formula>0</formula>
    </cfRule>
  </conditionalFormatting>
  <conditionalFormatting sqref="Q37">
    <cfRule type="cellIs" dxfId="41194" priority="45" stopIfTrue="1" operator="lessThan">
      <formula>0</formula>
    </cfRule>
    <cfRule type="cellIs" dxfId="41193" priority="46" stopIfTrue="1" operator="greaterThan">
      <formula>0</formula>
    </cfRule>
  </conditionalFormatting>
  <conditionalFormatting sqref="Q37">
    <cfRule type="cellIs" dxfId="41192" priority="43" stopIfTrue="1" operator="lessThan">
      <formula>0</formula>
    </cfRule>
    <cfRule type="cellIs" dxfId="41191" priority="44" stopIfTrue="1" operator="greaterThan">
      <formula>0</formula>
    </cfRule>
  </conditionalFormatting>
  <conditionalFormatting sqref="Q37">
    <cfRule type="cellIs" dxfId="41190" priority="41" stopIfTrue="1" operator="lessThan">
      <formula>0</formula>
    </cfRule>
    <cfRule type="cellIs" dxfId="41189" priority="42" stopIfTrue="1" operator="greaterThan">
      <formula>0</formula>
    </cfRule>
  </conditionalFormatting>
  <conditionalFormatting sqref="Q39">
    <cfRule type="cellIs" dxfId="41188" priority="39" stopIfTrue="1" operator="lessThan">
      <formula>0</formula>
    </cfRule>
    <cfRule type="cellIs" dxfId="41187" priority="40" stopIfTrue="1" operator="greaterThan">
      <formula>0</formula>
    </cfRule>
  </conditionalFormatting>
  <conditionalFormatting sqref="Q39">
    <cfRule type="cellIs" dxfId="41186" priority="37" stopIfTrue="1" operator="lessThan">
      <formula>0</formula>
    </cfRule>
    <cfRule type="cellIs" dxfId="41185" priority="38" stopIfTrue="1" operator="greaterThan">
      <formula>0</formula>
    </cfRule>
  </conditionalFormatting>
  <conditionalFormatting sqref="Q39">
    <cfRule type="cellIs" dxfId="41184" priority="35" stopIfTrue="1" operator="lessThan">
      <formula>0</formula>
    </cfRule>
    <cfRule type="cellIs" dxfId="41183" priority="36" stopIfTrue="1" operator="greaterThan">
      <formula>0</formula>
    </cfRule>
  </conditionalFormatting>
  <conditionalFormatting sqref="Q39">
    <cfRule type="cellIs" dxfId="41182" priority="33" stopIfTrue="1" operator="lessThan">
      <formula>0</formula>
    </cfRule>
    <cfRule type="cellIs" dxfId="41181" priority="34" stopIfTrue="1" operator="greaterThan">
      <formula>0</formula>
    </cfRule>
  </conditionalFormatting>
  <conditionalFormatting sqref="Q39">
    <cfRule type="cellIs" dxfId="41180" priority="31" stopIfTrue="1" operator="lessThan">
      <formula>0</formula>
    </cfRule>
    <cfRule type="cellIs" dxfId="41179" priority="32" stopIfTrue="1" operator="greaterThan">
      <formula>0</formula>
    </cfRule>
  </conditionalFormatting>
  <conditionalFormatting sqref="Q39">
    <cfRule type="cellIs" dxfId="41178" priority="29" stopIfTrue="1" operator="lessThan">
      <formula>0</formula>
    </cfRule>
    <cfRule type="cellIs" dxfId="41177" priority="30" stopIfTrue="1" operator="greaterThan">
      <formula>0</formula>
    </cfRule>
  </conditionalFormatting>
  <conditionalFormatting sqref="Q39">
    <cfRule type="cellIs" dxfId="41176" priority="27" stopIfTrue="1" operator="lessThan">
      <formula>0</formula>
    </cfRule>
    <cfRule type="cellIs" dxfId="41175" priority="28" stopIfTrue="1" operator="greaterThan">
      <formula>0</formula>
    </cfRule>
  </conditionalFormatting>
  <conditionalFormatting sqref="Q39">
    <cfRule type="cellIs" dxfId="41174" priority="25" stopIfTrue="1" operator="lessThan">
      <formula>0</formula>
    </cfRule>
    <cfRule type="cellIs" dxfId="41173" priority="26" stopIfTrue="1" operator="greaterThan">
      <formula>0</formula>
    </cfRule>
  </conditionalFormatting>
  <conditionalFormatting sqref="Q39">
    <cfRule type="cellIs" dxfId="41172" priority="23" stopIfTrue="1" operator="lessThan">
      <formula>0</formula>
    </cfRule>
    <cfRule type="cellIs" dxfId="41171" priority="24" stopIfTrue="1" operator="greaterThan">
      <formula>0</formula>
    </cfRule>
  </conditionalFormatting>
  <conditionalFormatting sqref="Q39">
    <cfRule type="cellIs" dxfId="41170" priority="21" stopIfTrue="1" operator="lessThan">
      <formula>0</formula>
    </cfRule>
    <cfRule type="cellIs" dxfId="41169" priority="22" stopIfTrue="1" operator="greaterThan">
      <formula>0</formula>
    </cfRule>
  </conditionalFormatting>
  <conditionalFormatting sqref="Q39">
    <cfRule type="cellIs" dxfId="41168" priority="19" stopIfTrue="1" operator="lessThan">
      <formula>0</formula>
    </cfRule>
    <cfRule type="cellIs" dxfId="41167" priority="20" stopIfTrue="1" operator="greaterThan">
      <formula>0</formula>
    </cfRule>
  </conditionalFormatting>
  <conditionalFormatting sqref="Q39">
    <cfRule type="cellIs" dxfId="41166" priority="17" stopIfTrue="1" operator="lessThan">
      <formula>0</formula>
    </cfRule>
    <cfRule type="cellIs" dxfId="41165" priority="18" stopIfTrue="1" operator="greaterThan">
      <formula>0</formula>
    </cfRule>
  </conditionalFormatting>
  <conditionalFormatting sqref="Q39">
    <cfRule type="cellIs" dxfId="41164" priority="15" stopIfTrue="1" operator="lessThan">
      <formula>0</formula>
    </cfRule>
    <cfRule type="cellIs" dxfId="41163" priority="16" stopIfTrue="1" operator="greaterThan">
      <formula>0</formula>
    </cfRule>
  </conditionalFormatting>
  <conditionalFormatting sqref="Q39">
    <cfRule type="cellIs" dxfId="41162" priority="13" stopIfTrue="1" operator="lessThan">
      <formula>0</formula>
    </cfRule>
    <cfRule type="cellIs" dxfId="41161" priority="14" stopIfTrue="1" operator="greaterThan">
      <formula>0</formula>
    </cfRule>
  </conditionalFormatting>
  <conditionalFormatting sqref="Q39">
    <cfRule type="cellIs" dxfId="41160" priority="11" stopIfTrue="1" operator="lessThan">
      <formula>0</formula>
    </cfRule>
    <cfRule type="cellIs" dxfId="41159" priority="12" stopIfTrue="1" operator="greaterThan">
      <formula>0</formula>
    </cfRule>
  </conditionalFormatting>
  <conditionalFormatting sqref="Q39">
    <cfRule type="cellIs" dxfId="41158" priority="9" stopIfTrue="1" operator="lessThan">
      <formula>0</formula>
    </cfRule>
    <cfRule type="cellIs" dxfId="41157" priority="10" stopIfTrue="1" operator="greaterThan">
      <formula>0</formula>
    </cfRule>
  </conditionalFormatting>
  <conditionalFormatting sqref="Q39">
    <cfRule type="cellIs" dxfId="41156" priority="7" stopIfTrue="1" operator="lessThan">
      <formula>0</formula>
    </cfRule>
    <cfRule type="cellIs" dxfId="41155" priority="8" stopIfTrue="1" operator="greaterThan">
      <formula>0</formula>
    </cfRule>
  </conditionalFormatting>
  <conditionalFormatting sqref="Q39">
    <cfRule type="cellIs" dxfId="41154" priority="5" stopIfTrue="1" operator="lessThan">
      <formula>0</formula>
    </cfRule>
    <cfRule type="cellIs" dxfId="41153" priority="6" stopIfTrue="1" operator="greaterThan">
      <formula>0</formula>
    </cfRule>
  </conditionalFormatting>
  <conditionalFormatting sqref="Q39">
    <cfRule type="cellIs" dxfId="41152" priority="3" stopIfTrue="1" operator="lessThan">
      <formula>0</formula>
    </cfRule>
    <cfRule type="cellIs" dxfId="41151" priority="4" stopIfTrue="1" operator="greaterThan">
      <formula>0</formula>
    </cfRule>
  </conditionalFormatting>
  <conditionalFormatting sqref="Q39">
    <cfRule type="cellIs" dxfId="41150" priority="1" stopIfTrue="1" operator="lessThan">
      <formula>0</formula>
    </cfRule>
    <cfRule type="cellIs" dxfId="41149" priority="2" stopIfTrue="1" operator="greaterThan">
      <formula>0</formula>
    </cfRule>
  </conditionalFormatting>
  <hyperlinks>
    <hyperlink ref="E4" location="Main!A1" display="◄ Back to Main Page"/>
  </hyperlinks>
  <printOptions horizontalCentered="1" verticalCentered="1"/>
  <pageMargins left="0.23622047244094491" right="0.23622047244094491" top="0.35433070866141736" bottom="0.35433070866141736" header="0.31496062992125984" footer="0.31496062992125984"/>
  <pageSetup paperSize="9" scale="64"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78"/>
  <sheetViews>
    <sheetView showGridLines="0" topLeftCell="A25" zoomScaleNormal="100" workbookViewId="0">
      <pane xSplit="8" topLeftCell="I1" activePane="topRight" state="frozen"/>
      <selection activeCell="M33" sqref="M33"/>
      <selection pane="topRight" activeCell="L36" sqref="L36"/>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2.710937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18" t="str">
        <f>Main!C1</f>
        <v>UNI-PHARMA</v>
      </c>
      <c r="D1" s="418"/>
      <c r="E1" s="418"/>
      <c r="F1" s="418"/>
      <c r="G1" s="418"/>
      <c r="H1" s="418"/>
      <c r="I1" s="260"/>
      <c r="J1" s="251"/>
      <c r="K1" s="246"/>
      <c r="L1" s="260"/>
      <c r="M1" s="251"/>
      <c r="N1" s="251"/>
      <c r="O1" s="247"/>
      <c r="P1" s="263" t="s">
        <v>41</v>
      </c>
      <c r="Q1" s="257">
        <f>IF(COUNTIF(P6:P66,"&gt;0")=0,0%,COUNTIF(P6:P66,"&gt;0")/(COUNTIF(P6:P66,"&lt;=0")+COUNTIF(P6:P66,"&gt;0")))</f>
        <v>0.4</v>
      </c>
      <c r="R1" s="247"/>
    </row>
    <row r="2" spans="1:19" ht="15.6" customHeight="1" x14ac:dyDescent="0.2">
      <c r="B2" s="237"/>
      <c r="C2" s="243" t="str">
        <f>Main!C2</f>
        <v>ANNUAL PERFORMANCE REPORTING</v>
      </c>
      <c r="D2" s="243"/>
      <c r="E2" s="238"/>
      <c r="F2" s="238"/>
      <c r="G2" s="238"/>
      <c r="H2" s="238"/>
      <c r="I2" s="261" t="s">
        <v>38</v>
      </c>
      <c r="J2" s="252">
        <f>COUNTIF(C6:C66,"Y")+COUNTIF(C6:C66,"N")</f>
        <v>19</v>
      </c>
      <c r="K2" s="248"/>
      <c r="L2" s="261" t="s">
        <v>40</v>
      </c>
      <c r="M2" s="254">
        <f>COUNT(G7,G9,G11,G13,G15,G17,G19,G21,G23,G25,G27,G29,G31,G33,G35,G37,G39,G41,G43,G45,G47,G49,G51,G53,G55,G57,G59,G61,G63,G65)</f>
        <v>10</v>
      </c>
      <c r="N2" s="254"/>
      <c r="O2" s="249"/>
      <c r="P2" s="263" t="s">
        <v>42</v>
      </c>
      <c r="Q2" s="257">
        <f>IF(COUNTIF(Q6:Q66,"&gt;0")=0,0%,COUNTIF(Q6:Q66,"&gt;0")/(COUNTIF(Q6:Q66,"&lt;=0")+COUNTIF(Q6:Q66,"&gt;0")))</f>
        <v>0.3888888888888889</v>
      </c>
      <c r="R2" s="301"/>
    </row>
    <row r="3" spans="1:19" ht="15.6" customHeight="1" x14ac:dyDescent="0.2">
      <c r="B3" s="279"/>
      <c r="C3" s="280">
        <v>8</v>
      </c>
      <c r="D3" s="245" t="str">
        <f>Main!C15</f>
        <v>QA</v>
      </c>
      <c r="E3" s="302"/>
      <c r="F3" s="303"/>
      <c r="G3" s="244"/>
      <c r="H3" s="244"/>
      <c r="I3" s="261" t="s">
        <v>39</v>
      </c>
      <c r="J3" s="252">
        <f>COUNTIF(D6:D66,"Y")</f>
        <v>3</v>
      </c>
      <c r="K3" s="248"/>
      <c r="L3" s="261" t="s">
        <v>36</v>
      </c>
      <c r="M3" s="255">
        <f>IF(ISERROR(COUNTIF(C6:C66,"Y")/(COUNTIF(C6:C66,"Y")+COUNTIF(C6:C66,"N"))),0,COUNTIF(C6:C66,"Y")/(COUNTIF(C6:C66,"Y")+COUNTIF(C6:C66,"N")))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4.9835943720675315</v>
      </c>
      <c r="R3" s="301"/>
    </row>
    <row r="4" spans="1:19" s="281" customFormat="1" ht="14.45" customHeight="1" x14ac:dyDescent="0.25">
      <c r="B4" s="225"/>
      <c r="C4" s="226"/>
      <c r="D4" s="226"/>
      <c r="E4" s="304" t="s">
        <v>3</v>
      </c>
      <c r="F4" s="305"/>
      <c r="G4" s="305"/>
      <c r="H4" s="305"/>
      <c r="I4" s="262" t="s">
        <v>25</v>
      </c>
      <c r="J4" s="253">
        <f>SUM(R6:R66)</f>
        <v>22</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13.074580654986697</v>
      </c>
      <c r="R4" s="250"/>
    </row>
    <row r="5" spans="1:19" s="281" customFormat="1" ht="36.75" customHeight="1" x14ac:dyDescent="0.2">
      <c r="A5" s="227"/>
      <c r="B5" s="419" t="s">
        <v>35</v>
      </c>
      <c r="C5" s="419"/>
      <c r="D5" s="241" t="s">
        <v>65</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187</v>
      </c>
      <c r="E6" s="307"/>
      <c r="F6" s="307"/>
      <c r="G6" s="308"/>
      <c r="H6" s="308"/>
      <c r="I6" s="309"/>
      <c r="J6" s="309"/>
      <c r="K6" s="310"/>
      <c r="L6" s="310"/>
      <c r="M6" s="310"/>
      <c r="N6" s="310"/>
      <c r="O6" s="228"/>
      <c r="P6" s="229"/>
      <c r="Q6" s="229"/>
      <c r="R6" s="240"/>
    </row>
    <row r="7" spans="1:19" s="281" customFormat="1" ht="37.5" customHeight="1" x14ac:dyDescent="0.2">
      <c r="A7" s="283"/>
      <c r="B7" s="286">
        <v>1</v>
      </c>
      <c r="C7" s="311" t="s">
        <v>23</v>
      </c>
      <c r="D7" s="312" t="s">
        <v>23</v>
      </c>
      <c r="E7" s="313" t="s">
        <v>0</v>
      </c>
      <c r="F7" s="314" t="s">
        <v>69</v>
      </c>
      <c r="G7" s="381">
        <v>0.3</v>
      </c>
      <c r="H7" s="316" t="s">
        <v>6</v>
      </c>
      <c r="I7" s="326">
        <f>11*1000000/(15564154+8599993)</f>
        <v>0.45521987595920516</v>
      </c>
      <c r="J7" s="326">
        <f>9*1000000/(17077922+3842035)</f>
        <v>0.43021120932514345</v>
      </c>
      <c r="K7" s="326">
        <f>5*1000000/35719967</f>
        <v>0.13997773290216087</v>
      </c>
      <c r="L7" s="326">
        <f>8*1000000/33121233</f>
        <v>0.24153690172101985</v>
      </c>
      <c r="M7" s="326">
        <f>6*1000000/35043806</f>
        <v>0.1712142796361788</v>
      </c>
      <c r="N7" s="326">
        <f>(6*1000000)/(38539866+2090440)</f>
        <v>0.14767302023272971</v>
      </c>
      <c r="O7" s="285"/>
      <c r="P7" s="284">
        <f>IF(H7="p",(IF(ISNUMBER(N7),IF(ISNUMBER(G7),(N7-G7)/ABS(G7),"NA"),"NA")),IF(H7="q",(IF(ISNUMBER(N7),IF(ISNUMBER(G7),(G7-N7)/ABS(N7),"NA"),"NA")),"NA"))</f>
        <v>1.0315153000000001</v>
      </c>
      <c r="Q7" s="287">
        <f>IF(H7="p",(IF(ISNUMBER(N7),IF(ISNUMBER(M7),(N7-M7)/ABS(M7),"NA"),"NA")),IF(H7="q",(IF(ISNUMBER(N7),IF(ISNUMBER(M7),(M7-N7)/ABS(N7),"NA"),"NA")),"NA"))</f>
        <v>0.159414762197919</v>
      </c>
      <c r="R7" s="289">
        <f>IF(OR(H7="p",H7="q"),COUNTIF(C7:D7,"Y"),0)</f>
        <v>2</v>
      </c>
      <c r="S7" s="283"/>
    </row>
    <row r="8" spans="1:19" s="281" customFormat="1" ht="18" customHeight="1" x14ac:dyDescent="0.2">
      <c r="A8" s="283"/>
      <c r="B8" s="286"/>
      <c r="C8" s="319"/>
      <c r="D8" s="307" t="s">
        <v>188</v>
      </c>
      <c r="E8" s="307"/>
      <c r="F8" s="307"/>
      <c r="G8" s="320"/>
      <c r="H8" s="308"/>
      <c r="I8" s="310"/>
      <c r="J8" s="310"/>
      <c r="K8" s="310"/>
      <c r="L8" s="310"/>
      <c r="M8" s="310"/>
      <c r="N8" s="310"/>
      <c r="O8" s="228"/>
      <c r="P8" s="229"/>
      <c r="Q8" s="229"/>
      <c r="R8" s="240"/>
    </row>
    <row r="9" spans="1:19" s="281" customFormat="1" ht="30" customHeight="1" x14ac:dyDescent="0.2">
      <c r="A9" s="283"/>
      <c r="B9" s="286">
        <v>2</v>
      </c>
      <c r="C9" s="311" t="s">
        <v>23</v>
      </c>
      <c r="D9" s="312" t="s">
        <v>24</v>
      </c>
      <c r="E9" s="313" t="s">
        <v>8</v>
      </c>
      <c r="F9" s="314" t="s">
        <v>189</v>
      </c>
      <c r="G9" s="315">
        <v>1</v>
      </c>
      <c r="H9" s="316" t="s">
        <v>4</v>
      </c>
      <c r="I9" s="322">
        <f>191/585</f>
        <v>0.3264957264957265</v>
      </c>
      <c r="J9" s="322">
        <f>450/853</f>
        <v>0.52754982415005858</v>
      </c>
      <c r="K9" s="322">
        <f>840/1174</f>
        <v>0.71550255536626917</v>
      </c>
      <c r="L9" s="322">
        <f>1164/1503</f>
        <v>0.77445109780439125</v>
      </c>
      <c r="M9" s="322">
        <f>749/793</f>
        <v>0.94451450189155106</v>
      </c>
      <c r="N9" s="322">
        <f>194/980</f>
        <v>0.19795918367346937</v>
      </c>
      <c r="O9" s="285"/>
      <c r="P9" s="284">
        <f>IF(H9="p",(IF(ISNUMBER(N9),IF(ISNUMBER(G9),(N9-G9)/ABS(G9),"NA"),"NA")),IF(H9="q",(IF(ISNUMBER(N9),IF(ISNUMBER(G9),(G9-N9)/ABS(N9),"NA"),"NA")),"NA"))</f>
        <v>-0.80204081632653068</v>
      </c>
      <c r="Q9" s="287">
        <f>IF(H9="p",(IF(ISNUMBER(N9),IF(ISNUMBER(M9),(N9-M9)/ABS(M9),"NA"),"NA")),IF(H9="q",(IF(ISNUMBER(N9),IF(ISNUMBER(M9),(M9-N9)/ABS(N9),"NA"),"NA")),"NA"))</f>
        <v>-0.79041170540312256</v>
      </c>
      <c r="R9" s="289">
        <f>IF(OR(H9="p",H9="q"),COUNTIF(C9:D9,"Y"),0)</f>
        <v>1</v>
      </c>
      <c r="S9" s="283"/>
    </row>
    <row r="10" spans="1:19" s="281" customFormat="1" ht="18" customHeight="1" x14ac:dyDescent="0.2">
      <c r="A10" s="283"/>
      <c r="B10" s="286"/>
      <c r="C10" s="319"/>
      <c r="D10" s="307" t="s">
        <v>191</v>
      </c>
      <c r="E10" s="307"/>
      <c r="F10" s="307"/>
      <c r="G10" s="320"/>
      <c r="H10" s="308"/>
      <c r="I10" s="310"/>
      <c r="J10" s="310"/>
      <c r="K10" s="310"/>
      <c r="L10" s="310"/>
      <c r="M10" s="310"/>
      <c r="N10" s="310"/>
      <c r="O10" s="228"/>
      <c r="P10" s="229"/>
      <c r="Q10" s="229"/>
      <c r="R10" s="240"/>
    </row>
    <row r="11" spans="1:19" s="281" customFormat="1" ht="30" customHeight="1" x14ac:dyDescent="0.2">
      <c r="A11" s="283"/>
      <c r="B11" s="286">
        <v>3</v>
      </c>
      <c r="C11" s="311" t="s">
        <v>23</v>
      </c>
      <c r="D11" s="312" t="s">
        <v>24</v>
      </c>
      <c r="E11" s="313" t="s">
        <v>0</v>
      </c>
      <c r="F11" s="314" t="s">
        <v>316</v>
      </c>
      <c r="G11" s="382">
        <v>20</v>
      </c>
      <c r="H11" s="316" t="s">
        <v>6</v>
      </c>
      <c r="I11" s="326">
        <f>25/2</f>
        <v>12.5</v>
      </c>
      <c r="J11" s="326">
        <f>26/2</f>
        <v>13</v>
      </c>
      <c r="K11" s="326">
        <f>53/2</f>
        <v>26.5</v>
      </c>
      <c r="L11" s="326">
        <f>144/7</f>
        <v>20.571428571428573</v>
      </c>
      <c r="M11" s="326">
        <f>13/6</f>
        <v>2.1666666666666665</v>
      </c>
      <c r="N11" s="326">
        <f>21/8</f>
        <v>2.625</v>
      </c>
      <c r="O11" s="285"/>
      <c r="P11" s="284">
        <f>IF(H11="p",(IF(ISNUMBER(N11),IF(ISNUMBER(G11),(N11-G11)/ABS(G11),"NA"),"NA")),IF(H11="q",(IF(ISNUMBER(N11),IF(ISNUMBER(G11),(G11-N11)/ABS(N11),"NA"),"NA")),"NA"))</f>
        <v>6.6190476190476186</v>
      </c>
      <c r="Q11" s="287">
        <f>IF(H11="p",(IF(ISNUMBER(N11),IF(ISNUMBER(M11),(N11-M11)/ABS(M11),"NA"),"NA")),IF(H11="q",(IF(ISNUMBER(N11),IF(ISNUMBER(M11),(M11-N11)/ABS(N11),"NA"),"NA")),"NA"))</f>
        <v>-0.17460317460317465</v>
      </c>
      <c r="R11" s="289">
        <f>IF(OR(H11="p",H11="q"),COUNTIF(C11:D11,"Y"),0)</f>
        <v>1</v>
      </c>
      <c r="S11" s="283"/>
    </row>
    <row r="12" spans="1:19" s="281" customFormat="1" ht="18" customHeight="1" x14ac:dyDescent="0.2">
      <c r="A12" s="283"/>
      <c r="B12" s="286"/>
      <c r="C12" s="319"/>
      <c r="D12" s="307" t="s">
        <v>317</v>
      </c>
      <c r="E12" s="307"/>
      <c r="F12" s="307"/>
      <c r="G12" s="320"/>
      <c r="H12" s="308"/>
      <c r="I12" s="310"/>
      <c r="J12" s="310"/>
      <c r="K12" s="310"/>
      <c r="L12" s="310"/>
      <c r="M12" s="310"/>
      <c r="N12" s="310"/>
      <c r="O12" s="228"/>
      <c r="P12" s="229"/>
      <c r="Q12" s="229"/>
      <c r="R12" s="240"/>
    </row>
    <row r="13" spans="1:19" s="281" customFormat="1" ht="30" customHeight="1" x14ac:dyDescent="0.2">
      <c r="A13" s="283"/>
      <c r="B13" s="286">
        <v>4</v>
      </c>
      <c r="C13" s="311" t="s">
        <v>23</v>
      </c>
      <c r="D13" s="312" t="s">
        <v>24</v>
      </c>
      <c r="E13" s="313" t="s">
        <v>0</v>
      </c>
      <c r="F13" s="314" t="s">
        <v>316</v>
      </c>
      <c r="G13" s="382"/>
      <c r="H13" s="316" t="s">
        <v>6</v>
      </c>
      <c r="I13" s="326" t="s">
        <v>257</v>
      </c>
      <c r="J13" s="326" t="s">
        <v>257</v>
      </c>
      <c r="K13" s="326" t="s">
        <v>257</v>
      </c>
      <c r="L13" s="326">
        <f>144/7</f>
        <v>20.571428571428573</v>
      </c>
      <c r="M13" s="326">
        <f>12/6</f>
        <v>2</v>
      </c>
      <c r="N13" s="326">
        <f>2/7</f>
        <v>0.2857142857142857</v>
      </c>
      <c r="O13" s="285"/>
      <c r="P13" s="284" t="str">
        <f>IF(H13="p",(IF(ISNUMBER(N13),IF(ISNUMBER(G13),(N13-G13)/ABS(G13),"NA"),"NA")),IF(H13="q",(IF(ISNUMBER(N13),IF(ISNUMBER(G13),(G13-N13)/ABS(N13),"NA"),"NA")),"NA"))</f>
        <v>NA</v>
      </c>
      <c r="Q13" s="287">
        <f>IF(H13="p",(IF(ISNUMBER(N13),IF(ISNUMBER(M13),(N13-M13)/ABS(M13),"NA"),"NA")),IF(H13="q",(IF(ISNUMBER(N13),IF(ISNUMBER(M13),(M13-N13)/ABS(N13),"NA"),"NA")),"NA"))</f>
        <v>6.0000000000000009</v>
      </c>
      <c r="R13" s="289">
        <f>IF(OR(H13="p",H13="q"),COUNTIF(C13:D13,"Y"),0)</f>
        <v>1</v>
      </c>
      <c r="S13" s="283"/>
    </row>
    <row r="14" spans="1:19" s="281" customFormat="1" ht="18" customHeight="1" x14ac:dyDescent="0.2">
      <c r="A14" s="283"/>
      <c r="B14" s="286"/>
      <c r="C14" s="319"/>
      <c r="D14" s="307" t="s">
        <v>318</v>
      </c>
      <c r="E14" s="307"/>
      <c r="F14" s="307"/>
      <c r="G14" s="320"/>
      <c r="H14" s="308"/>
      <c r="I14" s="310"/>
      <c r="J14" s="310"/>
      <c r="K14" s="310"/>
      <c r="L14" s="310"/>
      <c r="M14" s="310"/>
      <c r="N14" s="310"/>
      <c r="O14" s="228"/>
      <c r="P14" s="229"/>
      <c r="Q14" s="229"/>
      <c r="R14" s="240"/>
    </row>
    <row r="15" spans="1:19" s="281" customFormat="1" ht="30" customHeight="1" x14ac:dyDescent="0.2">
      <c r="A15" s="283"/>
      <c r="B15" s="286">
        <v>5</v>
      </c>
      <c r="C15" s="311" t="s">
        <v>23</v>
      </c>
      <c r="D15" s="312" t="s">
        <v>24</v>
      </c>
      <c r="E15" s="313" t="s">
        <v>0</v>
      </c>
      <c r="F15" s="314" t="s">
        <v>316</v>
      </c>
      <c r="G15" s="382"/>
      <c r="H15" s="316" t="s">
        <v>6</v>
      </c>
      <c r="I15" s="317" t="s">
        <v>257</v>
      </c>
      <c r="J15" s="317" t="s">
        <v>257</v>
      </c>
      <c r="K15" s="317" t="s">
        <v>257</v>
      </c>
      <c r="L15" s="317" t="s">
        <v>257</v>
      </c>
      <c r="M15" s="326">
        <f>11/6</f>
        <v>1.8333333333333333</v>
      </c>
      <c r="N15" s="326">
        <f>11/7</f>
        <v>1.5714285714285714</v>
      </c>
      <c r="O15" s="285"/>
      <c r="P15" s="284" t="str">
        <f>IF(H15="p",(IF(ISNUMBER(N15),IF(ISNUMBER(G15),(N15-G15)/ABS(G15),"NA"),"NA")),IF(H15="q",(IF(ISNUMBER(N15),IF(ISNUMBER(G15),(G15-N15)/ABS(N15),"NA"),"NA")),"NA"))</f>
        <v>NA</v>
      </c>
      <c r="Q15" s="287">
        <f>IF(H15="p",(IF(ISNUMBER(N15),IF(ISNUMBER(M15),(N15-M15)/ABS(M15),"NA"),"NA")),IF(H15="q",(IF(ISNUMBER(N15),IF(ISNUMBER(M15),(M15-N15)/ABS(N15),"NA"),"NA")),"NA"))</f>
        <v>0.16666666666666663</v>
      </c>
      <c r="R15" s="289">
        <f>IF(OR(H15="p",H15="q"),COUNTIF(C15:D15,"Y"),0)</f>
        <v>1</v>
      </c>
      <c r="S15" s="283"/>
    </row>
    <row r="16" spans="1:19" s="281" customFormat="1" ht="18" customHeight="1" x14ac:dyDescent="0.2">
      <c r="A16" s="283"/>
      <c r="B16" s="286"/>
      <c r="C16" s="319"/>
      <c r="D16" s="307" t="s">
        <v>319</v>
      </c>
      <c r="E16" s="307"/>
      <c r="F16" s="307"/>
      <c r="G16" s="320"/>
      <c r="H16" s="308"/>
      <c r="I16" s="310"/>
      <c r="J16" s="310"/>
      <c r="K16" s="310"/>
      <c r="L16" s="310"/>
      <c r="M16" s="310"/>
      <c r="N16" s="310"/>
      <c r="O16" s="228"/>
      <c r="P16" s="229"/>
      <c r="Q16" s="229"/>
      <c r="R16" s="240"/>
    </row>
    <row r="17" spans="1:19" s="281" customFormat="1" ht="30" customHeight="1" x14ac:dyDescent="0.2">
      <c r="A17" s="283"/>
      <c r="B17" s="286">
        <v>6</v>
      </c>
      <c r="C17" s="311" t="s">
        <v>23</v>
      </c>
      <c r="D17" s="312" t="s">
        <v>24</v>
      </c>
      <c r="E17" s="313" t="s">
        <v>0</v>
      </c>
      <c r="F17" s="314" t="s">
        <v>316</v>
      </c>
      <c r="G17" s="382"/>
      <c r="H17" s="316" t="s">
        <v>6</v>
      </c>
      <c r="I17" s="324" t="s">
        <v>257</v>
      </c>
      <c r="J17" s="324" t="s">
        <v>257</v>
      </c>
      <c r="K17" s="324" t="s">
        <v>257</v>
      </c>
      <c r="L17" s="324" t="s">
        <v>257</v>
      </c>
      <c r="M17" s="326">
        <f>17/6</f>
        <v>2.8333333333333335</v>
      </c>
      <c r="N17" s="326">
        <f>15/7</f>
        <v>2.1428571428571428</v>
      </c>
      <c r="O17" s="285"/>
      <c r="P17" s="284" t="str">
        <f>IF(H17="p",(IF(ISNUMBER(N17),IF(ISNUMBER(G17),(N17-G17)/ABS(G17),"NA"),"NA")),IF(H17="q",(IF(ISNUMBER(N17),IF(ISNUMBER(G17),(G17-N17)/ABS(N17),"NA"),"NA")),"NA"))</f>
        <v>NA</v>
      </c>
      <c r="Q17" s="287">
        <f>IF(H17="p",(IF(ISNUMBER(N17),IF(ISNUMBER(M17),(N17-M17)/ABS(M17),"NA"),"NA")),IF(H17="q",(IF(ISNUMBER(N17),IF(ISNUMBER(M17),(M17-N17)/ABS(N17),"NA"),"NA")),"NA"))</f>
        <v>0.32222222222222235</v>
      </c>
      <c r="R17" s="289">
        <f>IF(OR(H17="p",H17="q"),COUNTIF(C17:D17,"Y"),0)</f>
        <v>1</v>
      </c>
      <c r="S17" s="283"/>
    </row>
    <row r="18" spans="1:19" s="281" customFormat="1" ht="18" customHeight="1" x14ac:dyDescent="0.2">
      <c r="A18" s="283"/>
      <c r="B18" s="233"/>
      <c r="C18" s="319"/>
      <c r="D18" s="307" t="s">
        <v>320</v>
      </c>
      <c r="E18" s="307"/>
      <c r="F18" s="307"/>
      <c r="G18" s="320"/>
      <c r="H18" s="308"/>
      <c r="I18" s="310"/>
      <c r="J18" s="310"/>
      <c r="K18" s="310"/>
      <c r="L18" s="310"/>
      <c r="M18" s="310"/>
      <c r="N18" s="310"/>
      <c r="O18" s="228"/>
      <c r="P18" s="229"/>
      <c r="Q18" s="229"/>
      <c r="R18" s="240"/>
    </row>
    <row r="19" spans="1:19" s="281" customFormat="1" ht="30" customHeight="1" x14ac:dyDescent="0.2">
      <c r="A19" s="283"/>
      <c r="B19" s="286">
        <v>7</v>
      </c>
      <c r="C19" s="311" t="s">
        <v>23</v>
      </c>
      <c r="D19" s="312" t="s">
        <v>24</v>
      </c>
      <c r="E19" s="313" t="s">
        <v>0</v>
      </c>
      <c r="F19" s="314" t="s">
        <v>316</v>
      </c>
      <c r="G19" s="382"/>
      <c r="H19" s="316" t="s">
        <v>6</v>
      </c>
      <c r="I19" s="324" t="s">
        <v>257</v>
      </c>
      <c r="J19" s="324" t="s">
        <v>257</v>
      </c>
      <c r="K19" s="324" t="s">
        <v>257</v>
      </c>
      <c r="L19" s="324" t="s">
        <v>257</v>
      </c>
      <c r="M19" s="326">
        <f>4/6</f>
        <v>0.66666666666666663</v>
      </c>
      <c r="N19" s="326">
        <f>1/7</f>
        <v>0.14285714285714285</v>
      </c>
      <c r="O19" s="285"/>
      <c r="P19" s="284" t="str">
        <f>IF(H19="p",(IF(ISNUMBER(N19),IF(ISNUMBER(G19),(N19-G19)/ABS(G19),"NA"),"NA")),IF(H19="q",(IF(ISNUMBER(N19),IF(ISNUMBER(G19),(G19-N19)/ABS(N19),"NA"),"NA")),"NA"))</f>
        <v>NA</v>
      </c>
      <c r="Q19" s="287">
        <f>IF(H19="p",(IF(ISNUMBER(N19),IF(ISNUMBER(M19),(N19-M19)/ABS(M19),"NA"),"NA")),IF(H19="q",(IF(ISNUMBER(N19),IF(ISNUMBER(M19),(M19-N19)/ABS(N19),"NA"),"NA")),"NA"))</f>
        <v>3.6666666666666661</v>
      </c>
      <c r="R19" s="289">
        <f>IF(OR(H19="p",H19="q"),COUNTIF(C19:D19,"Y"),0)</f>
        <v>1</v>
      </c>
      <c r="S19" s="283"/>
    </row>
    <row r="20" spans="1:19" s="281" customFormat="1" ht="18" customHeight="1" x14ac:dyDescent="0.2">
      <c r="A20" s="283"/>
      <c r="B20" s="233"/>
      <c r="C20" s="319"/>
      <c r="D20" s="307" t="s">
        <v>321</v>
      </c>
      <c r="E20" s="307"/>
      <c r="F20" s="307"/>
      <c r="G20" s="320"/>
      <c r="H20" s="308"/>
      <c r="I20" s="384"/>
      <c r="J20" s="384"/>
      <c r="K20" s="385"/>
      <c r="L20" s="385"/>
      <c r="M20" s="385"/>
      <c r="N20" s="385"/>
      <c r="O20" s="228"/>
      <c r="P20" s="229"/>
      <c r="Q20" s="229"/>
      <c r="R20" s="240"/>
    </row>
    <row r="21" spans="1:19" s="281" customFormat="1" ht="42.75" customHeight="1" x14ac:dyDescent="0.2">
      <c r="A21" s="283"/>
      <c r="B21" s="286">
        <v>8</v>
      </c>
      <c r="C21" s="311" t="s">
        <v>23</v>
      </c>
      <c r="D21" s="312" t="s">
        <v>24</v>
      </c>
      <c r="E21" s="313" t="s">
        <v>0</v>
      </c>
      <c r="F21" s="314" t="s">
        <v>316</v>
      </c>
      <c r="G21" s="382"/>
      <c r="H21" s="316" t="s">
        <v>6</v>
      </c>
      <c r="I21" s="322" t="s">
        <v>257</v>
      </c>
      <c r="J21" s="342" t="s">
        <v>257</v>
      </c>
      <c r="K21" s="322" t="s">
        <v>257</v>
      </c>
      <c r="L21" s="322" t="s">
        <v>257</v>
      </c>
      <c r="M21" s="326">
        <f>15/6</f>
        <v>2.5</v>
      </c>
      <c r="N21" s="326">
        <f>3/7</f>
        <v>0.42857142857142855</v>
      </c>
      <c r="O21" s="285"/>
      <c r="P21" s="284" t="str">
        <f>IF(H21="p",(IF(ISNUMBER(N21),IF(ISNUMBER(G21),(N21-G21)/ABS(G21),"NA"),"NA")),IF(H21="q",(IF(ISNUMBER(N21),IF(ISNUMBER(G21),(G21-N21)/ABS(N21),"NA"),"NA")),"NA"))</f>
        <v>NA</v>
      </c>
      <c r="Q21" s="287">
        <f>IF(H21="p",(IF(ISNUMBER(N21),IF(ISNUMBER(M21),(N21-M21)/ABS(M21),"NA"),"NA")),IF(H21="q",(IF(ISNUMBER(N21),IF(ISNUMBER(M21),(M21-N21)/ABS(N21),"NA"),"NA")),"NA"))</f>
        <v>4.8333333333333339</v>
      </c>
      <c r="R21" s="289">
        <f>IF(OR(H21="p",H21="q"),COUNTIF(C21:D21,"Y"),0)</f>
        <v>1</v>
      </c>
      <c r="S21" s="283"/>
    </row>
    <row r="22" spans="1:19" s="281" customFormat="1" ht="18" customHeight="1" x14ac:dyDescent="0.2">
      <c r="A22" s="283"/>
      <c r="B22" s="286"/>
      <c r="C22" s="319"/>
      <c r="D22" s="307" t="s">
        <v>322</v>
      </c>
      <c r="E22" s="307"/>
      <c r="F22" s="307"/>
      <c r="G22" s="320"/>
      <c r="H22" s="308"/>
      <c r="I22" s="384"/>
      <c r="J22" s="384"/>
      <c r="K22" s="385"/>
      <c r="L22" s="385"/>
      <c r="M22" s="385"/>
      <c r="N22" s="385"/>
      <c r="O22" s="228"/>
      <c r="P22" s="229"/>
      <c r="Q22" s="229"/>
      <c r="R22" s="240"/>
    </row>
    <row r="23" spans="1:19" s="281" customFormat="1" ht="44.25" customHeight="1" x14ac:dyDescent="0.2">
      <c r="A23" s="283"/>
      <c r="B23" s="286">
        <v>9</v>
      </c>
      <c r="C23" s="311" t="s">
        <v>23</v>
      </c>
      <c r="D23" s="312" t="s">
        <v>24</v>
      </c>
      <c r="E23" s="313" t="s">
        <v>0</v>
      </c>
      <c r="F23" s="314" t="s">
        <v>316</v>
      </c>
      <c r="G23" s="382"/>
      <c r="H23" s="316" t="s">
        <v>6</v>
      </c>
      <c r="I23" s="322" t="s">
        <v>257</v>
      </c>
      <c r="J23" s="386" t="s">
        <v>257</v>
      </c>
      <c r="K23" s="386" t="s">
        <v>257</v>
      </c>
      <c r="L23" s="386" t="s">
        <v>257</v>
      </c>
      <c r="M23" s="326">
        <f>8/6</f>
        <v>1.3333333333333333</v>
      </c>
      <c r="N23" s="326">
        <f>11/7</f>
        <v>1.5714285714285714</v>
      </c>
      <c r="O23" s="285"/>
      <c r="P23" s="284" t="str">
        <f>IF(H23="p",(IF(ISNUMBER(N23),IF(ISNUMBER(G23),(N23-G23)/ABS(G23),"NA"),"NA")),IF(H23="q",(IF(ISNUMBER(N23),IF(ISNUMBER(G23),(G23-N23)/ABS(N23),"NA"),"NA")),"NA"))</f>
        <v>NA</v>
      </c>
      <c r="Q23" s="287">
        <f>IF(H23="p",(IF(ISNUMBER(N23),IF(ISNUMBER(M23),(N23-M23)/ABS(M23),"NA"),"NA")),IF(H23="q",(IF(ISNUMBER(N23),IF(ISNUMBER(M23),(M23-N23)/ABS(N23),"NA"),"NA")),"NA"))</f>
        <v>-0.15151515151515155</v>
      </c>
      <c r="R23" s="289">
        <f>IF(OR(H23="p",H23="q"),COUNTIF(C23:D23,"Y"),0)</f>
        <v>1</v>
      </c>
      <c r="S23" s="283"/>
    </row>
    <row r="24" spans="1:19" s="281" customFormat="1" ht="18" customHeight="1" x14ac:dyDescent="0.2">
      <c r="A24" s="283"/>
      <c r="B24" s="286"/>
      <c r="C24" s="319"/>
      <c r="D24" s="307" t="s">
        <v>323</v>
      </c>
      <c r="E24" s="307"/>
      <c r="F24" s="307"/>
      <c r="G24" s="320"/>
      <c r="H24" s="308"/>
      <c r="I24" s="384"/>
      <c r="J24" s="384"/>
      <c r="K24" s="310"/>
      <c r="L24" s="310"/>
      <c r="M24" s="310"/>
      <c r="N24" s="310"/>
      <c r="O24" s="228"/>
      <c r="P24" s="229"/>
      <c r="Q24" s="229"/>
      <c r="R24" s="240"/>
    </row>
    <row r="25" spans="1:19" s="281" customFormat="1" ht="47.25" customHeight="1" x14ac:dyDescent="0.2">
      <c r="A25" s="283"/>
      <c r="B25" s="286">
        <v>10</v>
      </c>
      <c r="C25" s="311" t="s">
        <v>23</v>
      </c>
      <c r="D25" s="312" t="s">
        <v>24</v>
      </c>
      <c r="E25" s="313" t="s">
        <v>0</v>
      </c>
      <c r="F25" s="314" t="s">
        <v>316</v>
      </c>
      <c r="G25" s="382"/>
      <c r="H25" s="316" t="s">
        <v>6</v>
      </c>
      <c r="I25" s="322" t="s">
        <v>257</v>
      </c>
      <c r="J25" s="322" t="s">
        <v>257</v>
      </c>
      <c r="K25" s="322" t="s">
        <v>257</v>
      </c>
      <c r="L25" s="322" t="s">
        <v>257</v>
      </c>
      <c r="M25" s="326">
        <f>12/6</f>
        <v>2</v>
      </c>
      <c r="N25" s="326">
        <f>25/7</f>
        <v>3.5714285714285716</v>
      </c>
      <c r="O25" s="285"/>
      <c r="P25" s="284" t="str">
        <f>IF(H25="p",(IF(ISNUMBER(N25),IF(ISNUMBER(G25),(N25-G25)/ABS(G25),"NA"),"NA")),IF(H25="q",(IF(ISNUMBER(N25),IF(ISNUMBER(G25),(G25-N25)/ABS(N25),"NA"),"NA")),"NA"))</f>
        <v>NA</v>
      </c>
      <c r="Q25" s="287">
        <f>IF(H25="p",(IF(ISNUMBER(N25),IF(ISNUMBER(M25),(N25-M25)/ABS(M25),"NA"),"NA")),IF(H25="q",(IF(ISNUMBER(N25),IF(ISNUMBER(M25),(M25-N25)/ABS(N25),"NA"),"NA")),"NA"))</f>
        <v>-0.44</v>
      </c>
      <c r="R25" s="289">
        <f>IF(OR(H25="p",H25="q"),COUNTIF(C25:D25,"Y"),0)</f>
        <v>1</v>
      </c>
      <c r="S25" s="283"/>
    </row>
    <row r="26" spans="1:19" s="281" customFormat="1" ht="18" customHeight="1" x14ac:dyDescent="0.2">
      <c r="A26" s="283"/>
      <c r="B26" s="286"/>
      <c r="C26" s="319"/>
      <c r="D26" s="307" t="s">
        <v>325</v>
      </c>
      <c r="E26" s="307"/>
      <c r="F26" s="307"/>
      <c r="G26" s="308"/>
      <c r="H26" s="308"/>
      <c r="I26" s="309"/>
      <c r="J26" s="309"/>
      <c r="K26" s="310"/>
      <c r="L26" s="310"/>
      <c r="M26" s="310"/>
      <c r="N26" s="310"/>
      <c r="O26" s="228"/>
      <c r="P26" s="229"/>
      <c r="Q26" s="229"/>
      <c r="R26" s="240"/>
    </row>
    <row r="27" spans="1:19" s="281" customFormat="1" ht="30" customHeight="1" x14ac:dyDescent="0.2">
      <c r="A27" s="283"/>
      <c r="B27" s="286">
        <v>11</v>
      </c>
      <c r="C27" s="311" t="s">
        <v>23</v>
      </c>
      <c r="D27" s="312" t="s">
        <v>24</v>
      </c>
      <c r="E27" s="313" t="s">
        <v>0</v>
      </c>
      <c r="F27" s="314" t="s">
        <v>316</v>
      </c>
      <c r="G27" s="382"/>
      <c r="H27" s="316" t="s">
        <v>6</v>
      </c>
      <c r="I27" s="318" t="s">
        <v>257</v>
      </c>
      <c r="J27" s="318" t="s">
        <v>257</v>
      </c>
      <c r="K27" s="318" t="s">
        <v>257</v>
      </c>
      <c r="L27" s="318" t="s">
        <v>257</v>
      </c>
      <c r="M27" s="326">
        <f>3/6</f>
        <v>0.5</v>
      </c>
      <c r="N27" s="326">
        <f>1/7</f>
        <v>0.14285714285714285</v>
      </c>
      <c r="O27" s="285"/>
      <c r="P27" s="284" t="str">
        <f>IF(H27="p",(IF(ISNUMBER(N27),IF(ISNUMBER(G27),(N27-G27)/ABS(G27),"NA"),"NA")),IF(H27="q",(IF(ISNUMBER(N27),IF(ISNUMBER(G27),(G27-N27)/ABS(N27),"NA"),"NA")),"NA"))</f>
        <v>NA</v>
      </c>
      <c r="Q27" s="287">
        <f>IF(H27="p",(IF(ISNUMBER(N27),IF(ISNUMBER(M27),(N27-M27)/ABS(M27),"NA"),"NA")),IF(H27="q",(IF(ISNUMBER(N27),IF(ISNUMBER(M27),(M27-N27)/ABS(N27),"NA"),"NA")),"NA"))</f>
        <v>2.5</v>
      </c>
      <c r="R27" s="289">
        <f>IF(OR(H27="p",H27="q"),COUNTIF(C27:D27,"Y"),0)</f>
        <v>1</v>
      </c>
      <c r="S27" s="283"/>
    </row>
    <row r="28" spans="1:19" s="281" customFormat="1" ht="18" customHeight="1" x14ac:dyDescent="0.2">
      <c r="A28" s="283"/>
      <c r="B28" s="233"/>
      <c r="C28" s="319"/>
      <c r="D28" s="307" t="s">
        <v>324</v>
      </c>
      <c r="E28" s="307"/>
      <c r="F28" s="307"/>
      <c r="G28" s="308"/>
      <c r="H28" s="308"/>
      <c r="I28" s="309"/>
      <c r="J28" s="309"/>
      <c r="K28" s="310"/>
      <c r="L28" s="310"/>
      <c r="M28" s="310"/>
      <c r="N28" s="310"/>
      <c r="O28" s="228"/>
      <c r="P28" s="229"/>
      <c r="Q28" s="229"/>
      <c r="R28" s="240"/>
    </row>
    <row r="29" spans="1:19" s="281" customFormat="1" ht="30" customHeight="1" x14ac:dyDescent="0.2">
      <c r="A29" s="283"/>
      <c r="B29" s="286">
        <v>12</v>
      </c>
      <c r="C29" s="311" t="s">
        <v>23</v>
      </c>
      <c r="D29" s="312" t="s">
        <v>24</v>
      </c>
      <c r="E29" s="313" t="s">
        <v>0</v>
      </c>
      <c r="F29" s="314" t="s">
        <v>316</v>
      </c>
      <c r="G29" s="382"/>
      <c r="H29" s="316" t="s">
        <v>6</v>
      </c>
      <c r="I29" s="324" t="s">
        <v>257</v>
      </c>
      <c r="J29" s="324" t="s">
        <v>257</v>
      </c>
      <c r="K29" s="324" t="s">
        <v>257</v>
      </c>
      <c r="L29" s="324" t="s">
        <v>257</v>
      </c>
      <c r="M29" s="326">
        <f>6/6</f>
        <v>1</v>
      </c>
      <c r="N29" s="326" t="s">
        <v>257</v>
      </c>
      <c r="O29" s="285"/>
      <c r="P29" s="284" t="str">
        <f>IF(H29="p",(IF(ISNUMBER(N29),IF(ISNUMBER(G29),(N29-G29)/ABS(G29),"NA"),"NA")),IF(H29="q",(IF(ISNUMBER(N29),IF(ISNUMBER(G29),(G29-N29)/ABS(N29),"NA"),"NA")),"NA"))</f>
        <v>NA</v>
      </c>
      <c r="Q29" s="287" t="str">
        <f>IF(H29="p",(IF(ISNUMBER(N29),IF(ISNUMBER(M29),(N29-M29)/ABS(M29),"NA"),"NA")),IF(H29="q",(IF(ISNUMBER(N29),IF(ISNUMBER(M29),(M29-N29)/ABS(N29),"NA"),"NA")),"NA"))</f>
        <v>NA</v>
      </c>
      <c r="R29" s="289">
        <f>IF(OR(H29="p",H29="q"),COUNTIF(C29:D29,"Y"),0)</f>
        <v>1</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87"/>
      <c r="E31" s="313"/>
      <c r="F31" s="314"/>
      <c r="G31" s="315"/>
      <c r="H31" s="316"/>
      <c r="I31" s="318"/>
      <c r="J31" s="318"/>
      <c r="K31" s="318"/>
      <c r="L31" s="318"/>
      <c r="M31" s="318"/>
      <c r="N31" s="318"/>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customHeight="1" x14ac:dyDescent="0.2">
      <c r="A32" s="283"/>
      <c r="B32" s="286"/>
      <c r="C32" s="319"/>
      <c r="D32" s="307" t="s">
        <v>192</v>
      </c>
      <c r="E32" s="307"/>
      <c r="F32" s="307"/>
      <c r="G32" s="320"/>
      <c r="H32" s="308"/>
      <c r="I32" s="310"/>
      <c r="J32" s="310"/>
      <c r="K32" s="310"/>
      <c r="L32" s="310"/>
      <c r="M32" s="310"/>
      <c r="N32" s="310"/>
      <c r="O32" s="228"/>
      <c r="P32" s="229"/>
      <c r="Q32" s="229"/>
      <c r="R32" s="240"/>
    </row>
    <row r="33" spans="1:19" s="281" customFormat="1" ht="30" customHeight="1" x14ac:dyDescent="0.2">
      <c r="A33" s="283"/>
      <c r="B33" s="286">
        <v>13</v>
      </c>
      <c r="C33" s="311" t="s">
        <v>23</v>
      </c>
      <c r="D33" s="312" t="s">
        <v>24</v>
      </c>
      <c r="E33" s="313" t="s">
        <v>0</v>
      </c>
      <c r="F33" s="314" t="s">
        <v>70</v>
      </c>
      <c r="G33" s="382">
        <v>2</v>
      </c>
      <c r="H33" s="316" t="s">
        <v>6</v>
      </c>
      <c r="I33" s="326">
        <f>28/43</f>
        <v>0.65116279069767447</v>
      </c>
      <c r="J33" s="326">
        <f>41/26</f>
        <v>1.5769230769230769</v>
      </c>
      <c r="K33" s="326">
        <f>21/24</f>
        <v>0.875</v>
      </c>
      <c r="L33" s="326">
        <f>62/24</f>
        <v>2.5833333333333335</v>
      </c>
      <c r="M33" s="326">
        <f>70/24</f>
        <v>2.9166666666666665</v>
      </c>
      <c r="N33" s="326">
        <f>56/11</f>
        <v>5.0909090909090908</v>
      </c>
      <c r="O33" s="285"/>
      <c r="P33" s="284">
        <f>IF(H33="p",(IF(ISNUMBER(N33),IF(ISNUMBER(G33),(N33-G33)/ABS(G33),"NA"),"NA")),IF(H33="q",(IF(ISNUMBER(N33),IF(ISNUMBER(G33),(G33-N33)/ABS(N33),"NA"),"NA")),"NA"))</f>
        <v>-0.6071428571428571</v>
      </c>
      <c r="Q33" s="287">
        <f>IF(H33="p",(IF(ISNUMBER(N33),IF(ISNUMBER(M33),(N33-M33)/ABS(M33),"NA"),"NA")),IF(H33="q",(IF(ISNUMBER(N33),IF(ISNUMBER(M33),(M33-N33)/ABS(N33),"NA"),"NA")),"NA"))</f>
        <v>-0.42708333333333337</v>
      </c>
      <c r="R33" s="289">
        <f>IF(OR(H33="p",H33="q"),COUNTIF(C33:D33,"Y"),0)</f>
        <v>1</v>
      </c>
      <c r="S33" s="283"/>
    </row>
    <row r="34" spans="1:19" s="281" customFormat="1" ht="18" customHeight="1" x14ac:dyDescent="0.2">
      <c r="A34" s="283"/>
      <c r="B34" s="286"/>
      <c r="C34" s="319"/>
      <c r="D34" s="307" t="s">
        <v>193</v>
      </c>
      <c r="E34" s="307"/>
      <c r="F34" s="307"/>
      <c r="G34" s="320"/>
      <c r="H34" s="308"/>
      <c r="I34" s="310"/>
      <c r="J34" s="310"/>
      <c r="K34" s="310"/>
      <c r="L34" s="310"/>
      <c r="M34" s="310"/>
      <c r="N34" s="310"/>
      <c r="O34" s="228"/>
      <c r="P34" s="229"/>
      <c r="Q34" s="229"/>
      <c r="R34" s="240"/>
    </row>
    <row r="35" spans="1:19" s="281" customFormat="1" ht="30" customHeight="1" x14ac:dyDescent="0.2">
      <c r="A35" s="283"/>
      <c r="B35" s="286">
        <v>14</v>
      </c>
      <c r="C35" s="311" t="s">
        <v>23</v>
      </c>
      <c r="D35" s="312" t="s">
        <v>24</v>
      </c>
      <c r="E35" s="313" t="s">
        <v>8</v>
      </c>
      <c r="F35" s="314" t="s">
        <v>71</v>
      </c>
      <c r="G35" s="315">
        <v>0.2</v>
      </c>
      <c r="H35" s="316" t="s">
        <v>6</v>
      </c>
      <c r="I35" s="317">
        <f>6/57</f>
        <v>0.10526315789473684</v>
      </c>
      <c r="J35" s="317">
        <f>2/30</f>
        <v>6.6666666666666666E-2</v>
      </c>
      <c r="K35" s="317">
        <f>13/66</f>
        <v>0.19696969696969696</v>
      </c>
      <c r="L35" s="317">
        <f>26/78</f>
        <v>0.33333333333333331</v>
      </c>
      <c r="M35" s="318">
        <f>5/83</f>
        <v>6.0240963855421686E-2</v>
      </c>
      <c r="N35" s="318">
        <f>19/79</f>
        <v>0.24050632911392406</v>
      </c>
      <c r="O35" s="285"/>
      <c r="P35" s="284">
        <f>IF(H35="p",(IF(ISNUMBER(N35),IF(ISNUMBER(G35),(N35-G35)/ABS(G35),"NA"),"NA")),IF(H35="q",(IF(ISNUMBER(N35),IF(ISNUMBER(G35),(G35-N35)/ABS(N35),"NA"),"NA")),"NA"))</f>
        <v>-0.16842105263157892</v>
      </c>
      <c r="Q35" s="287">
        <f>IF(H35="p",(IF(ISNUMBER(N35),IF(ISNUMBER(M35),(N35-M35)/ABS(M35),"NA"),"NA")),IF(H35="q",(IF(ISNUMBER(N35),IF(ISNUMBER(M35),(M35-N35)/ABS(N35),"NA"),"NA")),"NA"))</f>
        <v>-0.74952441344324672</v>
      </c>
      <c r="R35" s="289">
        <f>IF(OR(H35="p",H35="q"),COUNTIF(C35:D35,"Y"),0)</f>
        <v>1</v>
      </c>
      <c r="S35" s="283"/>
    </row>
    <row r="36" spans="1:19" s="281" customFormat="1" ht="18" customHeight="1" x14ac:dyDescent="0.2">
      <c r="A36" s="283"/>
      <c r="B36" s="286"/>
      <c r="C36" s="319"/>
      <c r="D36" s="307" t="s">
        <v>190</v>
      </c>
      <c r="E36" s="307"/>
      <c r="F36" s="307"/>
      <c r="G36" s="320"/>
      <c r="H36" s="308"/>
      <c r="I36" s="310"/>
      <c r="J36" s="310"/>
      <c r="K36" s="310"/>
      <c r="L36" s="310"/>
      <c r="M36" s="310"/>
      <c r="N36" s="310"/>
      <c r="O36" s="228"/>
      <c r="P36" s="229"/>
      <c r="Q36" s="229"/>
      <c r="R36" s="240"/>
    </row>
    <row r="37" spans="1:19" s="281" customFormat="1" ht="30" customHeight="1" x14ac:dyDescent="0.2">
      <c r="A37" s="283"/>
      <c r="B37" s="286">
        <v>15</v>
      </c>
      <c r="C37" s="311" t="s">
        <v>23</v>
      </c>
      <c r="D37" s="312" t="s">
        <v>24</v>
      </c>
      <c r="E37" s="313" t="s">
        <v>0</v>
      </c>
      <c r="F37" s="314" t="s">
        <v>72</v>
      </c>
      <c r="G37" s="383">
        <v>7</v>
      </c>
      <c r="H37" s="316" t="s">
        <v>4</v>
      </c>
      <c r="I37" s="324">
        <v>4</v>
      </c>
      <c r="J37" s="324">
        <v>5</v>
      </c>
      <c r="K37" s="324">
        <v>5</v>
      </c>
      <c r="L37" s="324">
        <v>6</v>
      </c>
      <c r="M37" s="324">
        <v>4</v>
      </c>
      <c r="N37" s="324">
        <v>4</v>
      </c>
      <c r="O37" s="285"/>
      <c r="P37" s="284">
        <f>IF(H37="p",(IF(ISNUMBER(N37),IF(ISNUMBER(G37),(N37-G37)/ABS(G37),"NA"),"NA")),IF(H37="q",(IF(ISNUMBER(N37),IF(ISNUMBER(G37),(G37-N37)/ABS(N37),"NA"),"NA")),"NA"))</f>
        <v>-0.42857142857142855</v>
      </c>
      <c r="Q37" s="287">
        <f>IF(H37="p",(IF(ISNUMBER(N37),IF(ISNUMBER(M37),(N37-M37)/ABS(M37),"NA"),"NA")),IF(H37="q",(IF(ISNUMBER(N37),IF(ISNUMBER(M37),(M37-N37)/ABS(N37),"NA"),"NA")),"NA"))</f>
        <v>0</v>
      </c>
      <c r="R37" s="289">
        <f>IF(OR(H37="p",H37="q"),COUNTIF(C37:D37,"Y"),0)</f>
        <v>1</v>
      </c>
      <c r="S37" s="283"/>
    </row>
    <row r="38" spans="1:19" s="281" customFormat="1" ht="18" customHeight="1" x14ac:dyDescent="0.2">
      <c r="A38" s="283"/>
      <c r="B38" s="286"/>
      <c r="C38" s="319"/>
      <c r="D38" s="307" t="s">
        <v>194</v>
      </c>
      <c r="E38" s="307"/>
      <c r="F38" s="307"/>
      <c r="G38" s="320"/>
      <c r="H38" s="308"/>
      <c r="I38" s="310"/>
      <c r="J38" s="310"/>
      <c r="K38" s="310"/>
      <c r="L38" s="310"/>
      <c r="M38" s="310"/>
      <c r="N38" s="310"/>
      <c r="O38" s="228"/>
      <c r="P38" s="229"/>
      <c r="Q38" s="229"/>
      <c r="R38" s="240"/>
    </row>
    <row r="39" spans="1:19" s="281" customFormat="1" ht="30" customHeight="1" x14ac:dyDescent="0.2">
      <c r="A39" s="283"/>
      <c r="B39" s="286">
        <v>16</v>
      </c>
      <c r="C39" s="311" t="s">
        <v>23</v>
      </c>
      <c r="D39" s="312" t="s">
        <v>23</v>
      </c>
      <c r="E39" s="313" t="s">
        <v>0</v>
      </c>
      <c r="F39" s="314" t="s">
        <v>73</v>
      </c>
      <c r="G39" s="383">
        <v>0</v>
      </c>
      <c r="H39" s="316" t="s">
        <v>6</v>
      </c>
      <c r="I39" s="324">
        <v>0</v>
      </c>
      <c r="J39" s="324">
        <v>0</v>
      </c>
      <c r="K39" s="324">
        <v>2</v>
      </c>
      <c r="L39" s="324">
        <v>0</v>
      </c>
      <c r="M39" s="324">
        <v>1E-8</v>
      </c>
      <c r="N39" s="324">
        <v>1</v>
      </c>
      <c r="O39" s="285"/>
      <c r="P39" s="284">
        <f>IF(H39="p",(IF(ISNUMBER(N39),IF(ISNUMBER(G39),(N39-G39)/ABS(G39),"NA"),"NA")),IF(H39="q",(IF(ISNUMBER(N39),IF(ISNUMBER(G39),(G39-N39)/ABS(N39),"NA"),"NA")),"NA"))</f>
        <v>-1</v>
      </c>
      <c r="Q39" s="287">
        <f>IF(H39="p",(IF(ISNUMBER(N39),IF(ISNUMBER(M39),(N39-M39)/ABS(M39),"NA"),"NA")),IF(H39="q",(IF(ISNUMBER(N39),IF(ISNUMBER(M39),(M39-N39)/ABS(N39),"NA"),"NA")),"NA"))</f>
        <v>-0.99999998999999995</v>
      </c>
      <c r="R39" s="289">
        <f>IF(OR(H39="p",H39="q"),COUNTIF(C39:D39,"Y"),0)</f>
        <v>2</v>
      </c>
      <c r="S39" s="283"/>
    </row>
    <row r="40" spans="1:19" s="281" customFormat="1" ht="18" customHeight="1" x14ac:dyDescent="0.2">
      <c r="A40" s="283"/>
      <c r="B40" s="286"/>
      <c r="C40" s="319"/>
      <c r="D40" s="307" t="s">
        <v>208</v>
      </c>
      <c r="E40" s="307"/>
      <c r="F40" s="307"/>
      <c r="G40" s="320"/>
      <c r="H40" s="308"/>
      <c r="I40" s="384"/>
      <c r="J40" s="384"/>
      <c r="K40" s="385"/>
      <c r="L40" s="385"/>
      <c r="M40" s="310"/>
      <c r="N40" s="310"/>
      <c r="O40" s="228"/>
      <c r="P40" s="229"/>
      <c r="Q40" s="229"/>
      <c r="R40" s="240"/>
    </row>
    <row r="41" spans="1:19" s="281" customFormat="1" ht="33.75" x14ac:dyDescent="0.2">
      <c r="A41" s="283"/>
      <c r="B41" s="286">
        <v>17</v>
      </c>
      <c r="C41" s="311" t="s">
        <v>23</v>
      </c>
      <c r="D41" s="312" t="s">
        <v>24</v>
      </c>
      <c r="E41" s="313" t="s">
        <v>8</v>
      </c>
      <c r="F41" s="314" t="s">
        <v>209</v>
      </c>
      <c r="G41" s="338">
        <v>0.65</v>
      </c>
      <c r="H41" s="316" t="s">
        <v>4</v>
      </c>
      <c r="I41" s="322">
        <f>2/4</f>
        <v>0.5</v>
      </c>
      <c r="J41" s="342">
        <f>4/7</f>
        <v>0.5714285714285714</v>
      </c>
      <c r="K41" s="322">
        <f>2/5</f>
        <v>0.4</v>
      </c>
      <c r="L41" s="322">
        <v>0.4</v>
      </c>
      <c r="M41" s="322">
        <f>12/20</f>
        <v>0.6</v>
      </c>
      <c r="N41" s="322">
        <f>12/20</f>
        <v>0.6</v>
      </c>
      <c r="O41" s="285"/>
      <c r="P41" s="284">
        <f>IF(H41="p",(IF(ISNUMBER(N41),IF(ISNUMBER(G41),(N41-G41)/ABS(G41),"NA"),"NA")),IF(H41="q",(IF(ISNUMBER(N41),IF(ISNUMBER(G41),(G41-N41)/ABS(N41),"NA"),"NA")),"NA"))</f>
        <v>-7.6923076923076983E-2</v>
      </c>
      <c r="Q41" s="287">
        <f>IF(H41="p",(IF(ISNUMBER(N41),IF(ISNUMBER(M41),(N41-M41)/ABS(M41),"NA"),"NA")),IF(H41="q",(IF(ISNUMBER(N41),IF(ISNUMBER(M41),(M41-N41)/ABS(N41),"NA"),"NA")),"NA"))</f>
        <v>0</v>
      </c>
      <c r="R41" s="289">
        <f>IF(OR(H41="p",H41="q"),COUNTIF(C41:D41,"Y"),0)</f>
        <v>1</v>
      </c>
      <c r="S41" s="283"/>
    </row>
    <row r="42" spans="1:19" s="281" customFormat="1" ht="18" customHeight="1" x14ac:dyDescent="0.2">
      <c r="A42" s="283"/>
      <c r="B42" s="286"/>
      <c r="C42" s="319"/>
      <c r="D42" s="307" t="s">
        <v>211</v>
      </c>
      <c r="E42" s="307"/>
      <c r="F42" s="307"/>
      <c r="G42" s="320"/>
      <c r="H42" s="308"/>
      <c r="I42" s="384"/>
      <c r="J42" s="384"/>
      <c r="K42" s="385"/>
      <c r="L42" s="385"/>
      <c r="M42" s="310"/>
      <c r="N42" s="310"/>
      <c r="O42" s="228"/>
      <c r="P42" s="229"/>
      <c r="Q42" s="229"/>
      <c r="R42" s="240"/>
    </row>
    <row r="43" spans="1:19" s="281" customFormat="1" ht="39.75" customHeight="1" x14ac:dyDescent="0.2">
      <c r="A43" s="283"/>
      <c r="B43" s="286">
        <v>18</v>
      </c>
      <c r="C43" s="311" t="s">
        <v>23</v>
      </c>
      <c r="D43" s="312" t="s">
        <v>24</v>
      </c>
      <c r="E43" s="313" t="s">
        <v>8</v>
      </c>
      <c r="F43" s="314" t="s">
        <v>210</v>
      </c>
      <c r="G43" s="338">
        <v>0.8</v>
      </c>
      <c r="H43" s="316" t="s">
        <v>4</v>
      </c>
      <c r="I43" s="322">
        <f>4/4</f>
        <v>1</v>
      </c>
      <c r="J43" s="386">
        <f>7/7</f>
        <v>1</v>
      </c>
      <c r="K43" s="386">
        <f xml:space="preserve"> 3/4</f>
        <v>0.75</v>
      </c>
      <c r="L43" s="386">
        <f>5/5</f>
        <v>1</v>
      </c>
      <c r="M43" s="318">
        <f>19/20</f>
        <v>0.95</v>
      </c>
      <c r="N43" s="318">
        <f>19/20</f>
        <v>0.95</v>
      </c>
      <c r="O43" s="285"/>
      <c r="P43" s="284">
        <f>IF(H43="p",(IF(ISNUMBER(N43),IF(ISNUMBER(G43),(N43-G43)/ABS(G43),"NA"),"NA")),IF(H43="q",(IF(ISNUMBER(N43),IF(ISNUMBER(G43),(G43-N43)/ABS(N43),"NA"),"NA")),"NA"))</f>
        <v>0.18749999999999989</v>
      </c>
      <c r="Q43" s="287">
        <f>IF(H43="p",(IF(ISNUMBER(N43),IF(ISNUMBER(M43),(N43-M43)/ABS(M43),"NA"),"NA")),IF(H43="q",(IF(ISNUMBER(N43),IF(ISNUMBER(M43),(M43-N43)/ABS(N43),"NA"),"NA")),"NA"))</f>
        <v>0</v>
      </c>
      <c r="R43" s="289">
        <f>IF(OR(H43="p",H43="q"),COUNTIF(C43:D43,"Y"),0)</f>
        <v>1</v>
      </c>
      <c r="S43" s="283"/>
    </row>
    <row r="44" spans="1:19" s="281" customFormat="1" ht="18" customHeight="1" x14ac:dyDescent="0.2">
      <c r="A44" s="283"/>
      <c r="B44" s="286"/>
      <c r="C44" s="319"/>
      <c r="D44" s="307" t="s">
        <v>213</v>
      </c>
      <c r="E44" s="307"/>
      <c r="F44" s="307"/>
      <c r="G44" s="320"/>
      <c r="H44" s="308"/>
      <c r="I44" s="384"/>
      <c r="J44" s="384"/>
      <c r="K44" s="310"/>
      <c r="L44" s="310"/>
      <c r="M44" s="310"/>
      <c r="N44" s="310"/>
      <c r="O44" s="228"/>
      <c r="P44" s="229"/>
      <c r="Q44" s="229"/>
      <c r="R44" s="240"/>
    </row>
    <row r="45" spans="1:19" s="281" customFormat="1" ht="45" customHeight="1" x14ac:dyDescent="0.2">
      <c r="A45" s="283"/>
      <c r="B45" s="286">
        <v>19</v>
      </c>
      <c r="C45" s="311" t="s">
        <v>23</v>
      </c>
      <c r="D45" s="312" t="s">
        <v>23</v>
      </c>
      <c r="E45" s="313" t="s">
        <v>8</v>
      </c>
      <c r="F45" s="314" t="s">
        <v>212</v>
      </c>
      <c r="G45" s="338">
        <v>0.65</v>
      </c>
      <c r="H45" s="316" t="s">
        <v>4</v>
      </c>
      <c r="I45" s="322">
        <f>(I43+I41)/2</f>
        <v>0.75</v>
      </c>
      <c r="J45" s="322">
        <f>(J43+J41)/2</f>
        <v>0.7857142857142857</v>
      </c>
      <c r="K45" s="322">
        <f>(K43+K41)/2</f>
        <v>0.57499999999999996</v>
      </c>
      <c r="L45" s="322">
        <f>(L43+L41)/2</f>
        <v>0.7</v>
      </c>
      <c r="M45" s="322">
        <f>(M43+M41)/2</f>
        <v>0.77499999999999991</v>
      </c>
      <c r="N45" s="322">
        <f>AVERAGE(N41:N43)</f>
        <v>0.77499999999999991</v>
      </c>
      <c r="O45" s="285"/>
      <c r="P45" s="284">
        <f>IF(H45="p",(IF(ISNUMBER(N45),IF(ISNUMBER(G45),(N45-G45)/ABS(G45),"NA"),"NA")),IF(H45="q",(IF(ISNUMBER(N45),IF(ISNUMBER(G45),(G45-N45)/ABS(N45),"NA"),"NA")),"NA"))</f>
        <v>0.19230769230769212</v>
      </c>
      <c r="Q45" s="287">
        <f>IF(H45="p",(IF(ISNUMBER(N45),IF(ISNUMBER(M45),(N45-M45)/ABS(M45),"NA"),"NA")),IF(H45="q",(IF(ISNUMBER(N45),IF(ISNUMBER(M45),(M45-N45)/ABS(N45),"NA"),"NA")),"NA"))</f>
        <v>0</v>
      </c>
      <c r="R45" s="289">
        <f>IF(OR(H45="p",H45="q"),COUNTIF(C45:D45,"Y"),0)</f>
        <v>2</v>
      </c>
      <c r="S45" s="283"/>
    </row>
    <row r="46" spans="1:19" s="281" customFormat="1" ht="18"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9F57" sqref="N45 N43 N41 N39 N37 N35 N33 N29 N27 N25 N23 N21 N19 N17 N15 N13 N11 N9 N7 C7:D7 C9:D9 C11:D11 C13:D13 C15:D15 C17:D17 C19:D19 C21:D21 C23:D23 C25:D25 C27:D27 C29:D29 C33:D33 C35:D35 C37:D37 C39:D39 C41:D41 C43:D43 C45:D45" name="Περιοχή1" securityDescriptor="O:WDG:WDD:(A;;CC;;;S-1-5-21-1060284298-1004336348-1801674531-4809)(A;;CC;;;S-1-5-21-1060284298-1004336348-1801674531-3119)"/>
  </protectedRanges>
  <mergeCells count="2">
    <mergeCell ref="C1:H1"/>
    <mergeCell ref="B5:C5"/>
  </mergeCells>
  <conditionalFormatting sqref="P7:Q7 P53:Q59 P61:Q65 P9:Q9 P11:Q11 P13:Q13 P17:Q19 P21:Q21 P25:Q25 P27:Q35 P37:Q43 P45:Q51 P23:Q23">
    <cfRule type="cellIs" dxfId="41148" priority="7459" stopIfTrue="1" operator="lessThan">
      <formula>0</formula>
    </cfRule>
    <cfRule type="cellIs" dxfId="41147" priority="7460" stopIfTrue="1" operator="greaterThan">
      <formula>0</formula>
    </cfRule>
  </conditionalFormatting>
  <conditionalFormatting sqref="I29:N29 I47:N47 I49:N49 I51:N51 I53:N53 I55:N55 I57:N57 I59:N59 I61:N61 I63:N63 I65:N65 M31:N31 M35:N35 M43:N43 I9:K9 I13:J13 I7:N7 I27:N27">
    <cfRule type="cellIs" dxfId="41146" priority="7456" operator="equal">
      <formula>"?"</formula>
    </cfRule>
  </conditionalFormatting>
  <conditionalFormatting sqref="C6:C9 C12:C18 C20:C21 C26:C30 C46:C66">
    <cfRule type="cellIs" dxfId="41145" priority="7409" operator="equal">
      <formula>"N"</formula>
    </cfRule>
    <cfRule type="cellIs" dxfId="41144" priority="7410" operator="equal">
      <formula>"Y"</formula>
    </cfRule>
  </conditionalFormatting>
  <conditionalFormatting sqref="H65 H63 H61 H59 H57 H55 H53 H51 H49 H47 H9 H7">
    <cfRule type="cellIs" dxfId="41143" priority="7408" operator="equal">
      <formula>"q"</formula>
    </cfRule>
  </conditionalFormatting>
  <conditionalFormatting sqref="P7:Q7">
    <cfRule type="cellIs" dxfId="41142" priority="7406" stopIfTrue="1" operator="lessThan">
      <formula>0</formula>
    </cfRule>
    <cfRule type="cellIs" dxfId="41141" priority="7407" stopIfTrue="1" operator="greaterThan">
      <formula>0</formula>
    </cfRule>
  </conditionalFormatting>
  <conditionalFormatting sqref="P7:Q7">
    <cfRule type="cellIs" dxfId="41140" priority="7403" stopIfTrue="1" operator="lessThan">
      <formula>0</formula>
    </cfRule>
    <cfRule type="cellIs" dxfId="41139" priority="7404" stopIfTrue="1" operator="greaterThan">
      <formula>0</formula>
    </cfRule>
  </conditionalFormatting>
  <conditionalFormatting sqref="P7:Q7">
    <cfRule type="cellIs" dxfId="41138" priority="7400" stopIfTrue="1" operator="lessThan">
      <formula>0</formula>
    </cfRule>
    <cfRule type="cellIs" dxfId="41137" priority="7401" stopIfTrue="1" operator="greaterThan">
      <formula>0</formula>
    </cfRule>
  </conditionalFormatting>
  <conditionalFormatting sqref="P7:Q7">
    <cfRule type="cellIs" dxfId="41136" priority="7397" stopIfTrue="1" operator="lessThan">
      <formula>0</formula>
    </cfRule>
    <cfRule type="cellIs" dxfId="41135" priority="7398" stopIfTrue="1" operator="greaterThan">
      <formula>0</formula>
    </cfRule>
  </conditionalFormatting>
  <conditionalFormatting sqref="P7:Q7">
    <cfRule type="cellIs" dxfId="41134" priority="7394" stopIfTrue="1" operator="lessThan">
      <formula>0</formula>
    </cfRule>
    <cfRule type="cellIs" dxfId="41133" priority="7395" stopIfTrue="1" operator="greaterThan">
      <formula>0</formula>
    </cfRule>
  </conditionalFormatting>
  <conditionalFormatting sqref="P7:Q7">
    <cfRule type="cellIs" dxfId="41132" priority="7391" stopIfTrue="1" operator="lessThan">
      <formula>0</formula>
    </cfRule>
    <cfRule type="cellIs" dxfId="41131" priority="7392" stopIfTrue="1" operator="greaterThan">
      <formula>0</formula>
    </cfRule>
  </conditionalFormatting>
  <conditionalFormatting sqref="P7:Q7">
    <cfRule type="cellIs" dxfId="41130" priority="7388" stopIfTrue="1" operator="lessThan">
      <formula>0</formula>
    </cfRule>
    <cfRule type="cellIs" dxfId="41129" priority="7389" stopIfTrue="1" operator="greaterThan">
      <formula>0</formula>
    </cfRule>
  </conditionalFormatting>
  <conditionalFormatting sqref="P7:Q7">
    <cfRule type="cellIs" dxfId="41128" priority="7385" stopIfTrue="1" operator="lessThan">
      <formula>0</formula>
    </cfRule>
    <cfRule type="cellIs" dxfId="41127" priority="7386" stopIfTrue="1" operator="greaterThan">
      <formula>0</formula>
    </cfRule>
  </conditionalFormatting>
  <conditionalFormatting sqref="P7:Q7">
    <cfRule type="cellIs" dxfId="41126" priority="7382" stopIfTrue="1" operator="lessThan">
      <formula>0</formula>
    </cfRule>
    <cfRule type="cellIs" dxfId="41125" priority="7383" stopIfTrue="1" operator="greaterThan">
      <formula>0</formula>
    </cfRule>
  </conditionalFormatting>
  <conditionalFormatting sqref="P7:Q7">
    <cfRule type="cellIs" dxfId="41124" priority="7379" stopIfTrue="1" operator="lessThan">
      <formula>0</formula>
    </cfRule>
    <cfRule type="cellIs" dxfId="41123" priority="7380" stopIfTrue="1" operator="greaterThan">
      <formula>0</formula>
    </cfRule>
  </conditionalFormatting>
  <conditionalFormatting sqref="P7:Q7">
    <cfRule type="cellIs" dxfId="41122" priority="7376" stopIfTrue="1" operator="lessThan">
      <formula>0</formula>
    </cfRule>
    <cfRule type="cellIs" dxfId="41121" priority="7377" stopIfTrue="1" operator="greaterThan">
      <formula>0</formula>
    </cfRule>
  </conditionalFormatting>
  <conditionalFormatting sqref="P7:Q7">
    <cfRule type="cellIs" dxfId="41120" priority="7373" stopIfTrue="1" operator="lessThan">
      <formula>0</formula>
    </cfRule>
    <cfRule type="cellIs" dxfId="41119" priority="7374" stopIfTrue="1" operator="greaterThan">
      <formula>0</formula>
    </cfRule>
  </conditionalFormatting>
  <conditionalFormatting sqref="P7:Q7">
    <cfRule type="cellIs" dxfId="41118" priority="7370" stopIfTrue="1" operator="lessThan">
      <formula>0</formula>
    </cfRule>
    <cfRule type="cellIs" dxfId="41117" priority="7371" stopIfTrue="1" operator="greaterThan">
      <formula>0</formula>
    </cfRule>
  </conditionalFormatting>
  <conditionalFormatting sqref="P7:Q7">
    <cfRule type="cellIs" dxfId="41116" priority="7367" stopIfTrue="1" operator="lessThan">
      <formula>0</formula>
    </cfRule>
    <cfRule type="cellIs" dxfId="41115" priority="7368" stopIfTrue="1" operator="greaterThan">
      <formula>0</formula>
    </cfRule>
  </conditionalFormatting>
  <conditionalFormatting sqref="P7:Q7">
    <cfRule type="cellIs" dxfId="41114" priority="7364" stopIfTrue="1" operator="lessThan">
      <formula>0</formula>
    </cfRule>
    <cfRule type="cellIs" dxfId="41113" priority="7365" stopIfTrue="1" operator="greaterThan">
      <formula>0</formula>
    </cfRule>
  </conditionalFormatting>
  <conditionalFormatting sqref="P7:Q7">
    <cfRule type="cellIs" dxfId="41112" priority="7361" stopIfTrue="1" operator="lessThan">
      <formula>0</formula>
    </cfRule>
    <cfRule type="cellIs" dxfId="41111" priority="7362" stopIfTrue="1" operator="greaterThan">
      <formula>0</formula>
    </cfRule>
  </conditionalFormatting>
  <conditionalFormatting sqref="P7:Q7">
    <cfRule type="cellIs" dxfId="41110" priority="7358" stopIfTrue="1" operator="lessThan">
      <formula>0</formula>
    </cfRule>
    <cfRule type="cellIs" dxfId="41109" priority="7359" stopIfTrue="1" operator="greaterThan">
      <formula>0</formula>
    </cfRule>
  </conditionalFormatting>
  <conditionalFormatting sqref="P7:Q7">
    <cfRule type="cellIs" dxfId="41108" priority="7355" stopIfTrue="1" operator="lessThan">
      <formula>0</formula>
    </cfRule>
    <cfRule type="cellIs" dxfId="41107" priority="7356" stopIfTrue="1" operator="greaterThan">
      <formula>0</formula>
    </cfRule>
  </conditionalFormatting>
  <conditionalFormatting sqref="P7:Q7">
    <cfRule type="cellIs" dxfId="41106" priority="7352" stopIfTrue="1" operator="lessThan">
      <formula>0</formula>
    </cfRule>
    <cfRule type="cellIs" dxfId="41105" priority="7353" stopIfTrue="1" operator="greaterThan">
      <formula>0</formula>
    </cfRule>
  </conditionalFormatting>
  <conditionalFormatting sqref="P7:Q7">
    <cfRule type="cellIs" dxfId="41104" priority="7349" stopIfTrue="1" operator="lessThan">
      <formula>0</formula>
    </cfRule>
    <cfRule type="cellIs" dxfId="41103" priority="7350" stopIfTrue="1" operator="greaterThan">
      <formula>0</formula>
    </cfRule>
  </conditionalFormatting>
  <conditionalFormatting sqref="P9:Q9">
    <cfRule type="cellIs" dxfId="41102" priority="7346" stopIfTrue="1" operator="lessThan">
      <formula>0</formula>
    </cfRule>
    <cfRule type="cellIs" dxfId="41101" priority="7347" stopIfTrue="1" operator="greaterThan">
      <formula>0</formula>
    </cfRule>
  </conditionalFormatting>
  <conditionalFormatting sqref="P9:Q9">
    <cfRule type="cellIs" dxfId="41100" priority="7343" stopIfTrue="1" operator="lessThan">
      <formula>0</formula>
    </cfRule>
    <cfRule type="cellIs" dxfId="41099" priority="7344" stopIfTrue="1" operator="greaterThan">
      <formula>0</formula>
    </cfRule>
  </conditionalFormatting>
  <conditionalFormatting sqref="P9:Q9">
    <cfRule type="cellIs" dxfId="41098" priority="7340" stopIfTrue="1" operator="lessThan">
      <formula>0</formula>
    </cfRule>
    <cfRule type="cellIs" dxfId="41097" priority="7341" stopIfTrue="1" operator="greaterThan">
      <formula>0</formula>
    </cfRule>
  </conditionalFormatting>
  <conditionalFormatting sqref="P9:Q9">
    <cfRule type="cellIs" dxfId="41096" priority="7337" stopIfTrue="1" operator="lessThan">
      <formula>0</formula>
    </cfRule>
    <cfRule type="cellIs" dxfId="41095" priority="7338" stopIfTrue="1" operator="greaterThan">
      <formula>0</formula>
    </cfRule>
  </conditionalFormatting>
  <conditionalFormatting sqref="P9:Q9">
    <cfRule type="cellIs" dxfId="41094" priority="7334" stopIfTrue="1" operator="lessThan">
      <formula>0</formula>
    </cfRule>
    <cfRule type="cellIs" dxfId="41093" priority="7335" stopIfTrue="1" operator="greaterThan">
      <formula>0</formula>
    </cfRule>
  </conditionalFormatting>
  <conditionalFormatting sqref="P9:Q9">
    <cfRule type="cellIs" dxfId="41092" priority="7331" stopIfTrue="1" operator="lessThan">
      <formula>0</formula>
    </cfRule>
    <cfRule type="cellIs" dxfId="41091" priority="7332" stopIfTrue="1" operator="greaterThan">
      <formula>0</formula>
    </cfRule>
  </conditionalFormatting>
  <conditionalFormatting sqref="P9:Q9">
    <cfRule type="cellIs" dxfId="41090" priority="7328" stopIfTrue="1" operator="lessThan">
      <formula>0</formula>
    </cfRule>
    <cfRule type="cellIs" dxfId="41089" priority="7329" stopIfTrue="1" operator="greaterThan">
      <formula>0</formula>
    </cfRule>
  </conditionalFormatting>
  <conditionalFormatting sqref="P9:Q9">
    <cfRule type="cellIs" dxfId="41088" priority="7325" stopIfTrue="1" operator="lessThan">
      <formula>0</formula>
    </cfRule>
    <cfRule type="cellIs" dxfId="41087" priority="7326" stopIfTrue="1" operator="greaterThan">
      <formula>0</formula>
    </cfRule>
  </conditionalFormatting>
  <conditionalFormatting sqref="P9:Q9">
    <cfRule type="cellIs" dxfId="41086" priority="7322" stopIfTrue="1" operator="lessThan">
      <formula>0</formula>
    </cfRule>
    <cfRule type="cellIs" dxfId="41085" priority="7323" stopIfTrue="1" operator="greaterThan">
      <formula>0</formula>
    </cfRule>
  </conditionalFormatting>
  <conditionalFormatting sqref="P9:Q9">
    <cfRule type="cellIs" dxfId="41084" priority="7319" stopIfTrue="1" operator="lessThan">
      <formula>0</formula>
    </cfRule>
    <cfRule type="cellIs" dxfId="41083" priority="7320" stopIfTrue="1" operator="greaterThan">
      <formula>0</formula>
    </cfRule>
  </conditionalFormatting>
  <conditionalFormatting sqref="P9:Q9">
    <cfRule type="cellIs" dxfId="41082" priority="7316" stopIfTrue="1" operator="lessThan">
      <formula>0</formula>
    </cfRule>
    <cfRule type="cellIs" dxfId="41081" priority="7317" stopIfTrue="1" operator="greaterThan">
      <formula>0</formula>
    </cfRule>
  </conditionalFormatting>
  <conditionalFormatting sqref="P9:Q9">
    <cfRule type="cellIs" dxfId="41080" priority="7313" stopIfTrue="1" operator="lessThan">
      <formula>0</formula>
    </cfRule>
    <cfRule type="cellIs" dxfId="41079" priority="7314" stopIfTrue="1" operator="greaterThan">
      <formula>0</formula>
    </cfRule>
  </conditionalFormatting>
  <conditionalFormatting sqref="P9:Q9">
    <cfRule type="cellIs" dxfId="41078" priority="7310" stopIfTrue="1" operator="lessThan">
      <formula>0</formula>
    </cfRule>
    <cfRule type="cellIs" dxfId="41077" priority="7311" stopIfTrue="1" operator="greaterThan">
      <formula>0</formula>
    </cfRule>
  </conditionalFormatting>
  <conditionalFormatting sqref="P9:Q9">
    <cfRule type="cellIs" dxfId="41076" priority="7307" stopIfTrue="1" operator="lessThan">
      <formula>0</formula>
    </cfRule>
    <cfRule type="cellIs" dxfId="41075" priority="7308" stopIfTrue="1" operator="greaterThan">
      <formula>0</formula>
    </cfRule>
  </conditionalFormatting>
  <conditionalFormatting sqref="P9:Q9">
    <cfRule type="cellIs" dxfId="41074" priority="7304" stopIfTrue="1" operator="lessThan">
      <formula>0</formula>
    </cfRule>
    <cfRule type="cellIs" dxfId="41073" priority="7305" stopIfTrue="1" operator="greaterThan">
      <formula>0</formula>
    </cfRule>
  </conditionalFormatting>
  <conditionalFormatting sqref="P9:Q9">
    <cfRule type="cellIs" dxfId="41072" priority="7301" stopIfTrue="1" operator="lessThan">
      <formula>0</formula>
    </cfRule>
    <cfRule type="cellIs" dxfId="41071" priority="7302" stopIfTrue="1" operator="greaterThan">
      <formula>0</formula>
    </cfRule>
  </conditionalFormatting>
  <conditionalFormatting sqref="P9:Q9">
    <cfRule type="cellIs" dxfId="41070" priority="7298" stopIfTrue="1" operator="lessThan">
      <formula>0</formula>
    </cfRule>
    <cfRule type="cellIs" dxfId="41069" priority="7299" stopIfTrue="1" operator="greaterThan">
      <formula>0</formula>
    </cfRule>
  </conditionalFormatting>
  <conditionalFormatting sqref="P9:Q9">
    <cfRule type="cellIs" dxfId="41068" priority="7295" stopIfTrue="1" operator="lessThan">
      <formula>0</formula>
    </cfRule>
    <cfRule type="cellIs" dxfId="41067" priority="7296" stopIfTrue="1" operator="greaterThan">
      <formula>0</formula>
    </cfRule>
  </conditionalFormatting>
  <conditionalFormatting sqref="P9:Q9">
    <cfRule type="cellIs" dxfId="41066" priority="7292" stopIfTrue="1" operator="lessThan">
      <formula>0</formula>
    </cfRule>
    <cfRule type="cellIs" dxfId="41065" priority="7293" stopIfTrue="1" operator="greaterThan">
      <formula>0</formula>
    </cfRule>
  </conditionalFormatting>
  <conditionalFormatting sqref="P9:Q9">
    <cfRule type="cellIs" dxfId="41064" priority="7289" stopIfTrue="1" operator="lessThan">
      <formula>0</formula>
    </cfRule>
    <cfRule type="cellIs" dxfId="41063" priority="7290" stopIfTrue="1" operator="greaterThan">
      <formula>0</formula>
    </cfRule>
  </conditionalFormatting>
  <conditionalFormatting sqref="P11:Q11">
    <cfRule type="cellIs" dxfId="41062" priority="7286" stopIfTrue="1" operator="lessThan">
      <formula>0</formula>
    </cfRule>
    <cfRule type="cellIs" dxfId="41061" priority="7287" stopIfTrue="1" operator="greaterThan">
      <formula>0</formula>
    </cfRule>
  </conditionalFormatting>
  <conditionalFormatting sqref="P11:Q11">
    <cfRule type="cellIs" dxfId="41060" priority="7283" stopIfTrue="1" operator="lessThan">
      <formula>0</formula>
    </cfRule>
    <cfRule type="cellIs" dxfId="41059" priority="7284" stopIfTrue="1" operator="greaterThan">
      <formula>0</formula>
    </cfRule>
  </conditionalFormatting>
  <conditionalFormatting sqref="P11:Q11">
    <cfRule type="cellIs" dxfId="41058" priority="7280" stopIfTrue="1" operator="lessThan">
      <formula>0</formula>
    </cfRule>
    <cfRule type="cellIs" dxfId="41057" priority="7281" stopIfTrue="1" operator="greaterThan">
      <formula>0</formula>
    </cfRule>
  </conditionalFormatting>
  <conditionalFormatting sqref="P11:Q11">
    <cfRule type="cellIs" dxfId="41056" priority="7277" stopIfTrue="1" operator="lessThan">
      <formula>0</formula>
    </cfRule>
    <cfRule type="cellIs" dxfId="41055" priority="7278" stopIfTrue="1" operator="greaterThan">
      <formula>0</formula>
    </cfRule>
  </conditionalFormatting>
  <conditionalFormatting sqref="P11:Q11">
    <cfRule type="cellIs" dxfId="41054" priority="7274" stopIfTrue="1" operator="lessThan">
      <formula>0</formula>
    </cfRule>
    <cfRule type="cellIs" dxfId="41053" priority="7275" stopIfTrue="1" operator="greaterThan">
      <formula>0</formula>
    </cfRule>
  </conditionalFormatting>
  <conditionalFormatting sqref="P11:Q11">
    <cfRule type="cellIs" dxfId="41052" priority="7271" stopIfTrue="1" operator="lessThan">
      <formula>0</formula>
    </cfRule>
    <cfRule type="cellIs" dxfId="41051" priority="7272" stopIfTrue="1" operator="greaterThan">
      <formula>0</formula>
    </cfRule>
  </conditionalFormatting>
  <conditionalFormatting sqref="P11:Q11">
    <cfRule type="cellIs" dxfId="41050" priority="7268" stopIfTrue="1" operator="lessThan">
      <formula>0</formula>
    </cfRule>
    <cfRule type="cellIs" dxfId="41049" priority="7269" stopIfTrue="1" operator="greaterThan">
      <formula>0</formula>
    </cfRule>
  </conditionalFormatting>
  <conditionalFormatting sqref="P11:Q11">
    <cfRule type="cellIs" dxfId="41048" priority="7265" stopIfTrue="1" operator="lessThan">
      <formula>0</formula>
    </cfRule>
    <cfRule type="cellIs" dxfId="41047" priority="7266" stopIfTrue="1" operator="greaterThan">
      <formula>0</formula>
    </cfRule>
  </conditionalFormatting>
  <conditionalFormatting sqref="P11:Q11">
    <cfRule type="cellIs" dxfId="41046" priority="7262" stopIfTrue="1" operator="lessThan">
      <formula>0</formula>
    </cfRule>
    <cfRule type="cellIs" dxfId="41045" priority="7263" stopIfTrue="1" operator="greaterThan">
      <formula>0</formula>
    </cfRule>
  </conditionalFormatting>
  <conditionalFormatting sqref="P11:Q11">
    <cfRule type="cellIs" dxfId="41044" priority="7259" stopIfTrue="1" operator="lessThan">
      <formula>0</formula>
    </cfRule>
    <cfRule type="cellIs" dxfId="41043" priority="7260" stopIfTrue="1" operator="greaterThan">
      <formula>0</formula>
    </cfRule>
  </conditionalFormatting>
  <conditionalFormatting sqref="P11:Q11">
    <cfRule type="cellIs" dxfId="41042" priority="7256" stopIfTrue="1" operator="lessThan">
      <formula>0</formula>
    </cfRule>
    <cfRule type="cellIs" dxfId="41041" priority="7257" stopIfTrue="1" operator="greaterThan">
      <formula>0</formula>
    </cfRule>
  </conditionalFormatting>
  <conditionalFormatting sqref="P11:Q11">
    <cfRule type="cellIs" dxfId="41040" priority="7253" stopIfTrue="1" operator="lessThan">
      <formula>0</formula>
    </cfRule>
    <cfRule type="cellIs" dxfId="41039" priority="7254" stopIfTrue="1" operator="greaterThan">
      <formula>0</formula>
    </cfRule>
  </conditionalFormatting>
  <conditionalFormatting sqref="P11:Q11">
    <cfRule type="cellIs" dxfId="41038" priority="7250" stopIfTrue="1" operator="lessThan">
      <formula>0</formula>
    </cfRule>
    <cfRule type="cellIs" dxfId="41037" priority="7251" stopIfTrue="1" operator="greaterThan">
      <formula>0</formula>
    </cfRule>
  </conditionalFormatting>
  <conditionalFormatting sqref="P11:Q11">
    <cfRule type="cellIs" dxfId="41036" priority="7247" stopIfTrue="1" operator="lessThan">
      <formula>0</formula>
    </cfRule>
    <cfRule type="cellIs" dxfId="41035" priority="7248" stopIfTrue="1" operator="greaterThan">
      <formula>0</formula>
    </cfRule>
  </conditionalFormatting>
  <conditionalFormatting sqref="P11:Q11">
    <cfRule type="cellIs" dxfId="41034" priority="7244" stopIfTrue="1" operator="lessThan">
      <formula>0</formula>
    </cfRule>
    <cfRule type="cellIs" dxfId="41033" priority="7245" stopIfTrue="1" operator="greaterThan">
      <formula>0</formula>
    </cfRule>
  </conditionalFormatting>
  <conditionalFormatting sqref="P11:Q11">
    <cfRule type="cellIs" dxfId="41032" priority="7241" stopIfTrue="1" operator="lessThan">
      <formula>0</formula>
    </cfRule>
    <cfRule type="cellIs" dxfId="41031" priority="7242" stopIfTrue="1" operator="greaterThan">
      <formula>0</formula>
    </cfRule>
  </conditionalFormatting>
  <conditionalFormatting sqref="P11:Q11">
    <cfRule type="cellIs" dxfId="41030" priority="7238" stopIfTrue="1" operator="lessThan">
      <formula>0</formula>
    </cfRule>
    <cfRule type="cellIs" dxfId="41029" priority="7239" stopIfTrue="1" operator="greaterThan">
      <formula>0</formula>
    </cfRule>
  </conditionalFormatting>
  <conditionalFormatting sqref="P11:Q11">
    <cfRule type="cellIs" dxfId="41028" priority="7235" stopIfTrue="1" operator="lessThan">
      <formula>0</formula>
    </cfRule>
    <cfRule type="cellIs" dxfId="41027" priority="7236" stopIfTrue="1" operator="greaterThan">
      <formula>0</formula>
    </cfRule>
  </conditionalFormatting>
  <conditionalFormatting sqref="P11:Q11">
    <cfRule type="cellIs" dxfId="41026" priority="7232" stopIfTrue="1" operator="lessThan">
      <formula>0</formula>
    </cfRule>
    <cfRule type="cellIs" dxfId="41025" priority="7233" stopIfTrue="1" operator="greaterThan">
      <formula>0</formula>
    </cfRule>
  </conditionalFormatting>
  <conditionalFormatting sqref="P11:Q11">
    <cfRule type="cellIs" dxfId="41024" priority="7229" stopIfTrue="1" operator="lessThan">
      <formula>0</formula>
    </cfRule>
    <cfRule type="cellIs" dxfId="41023" priority="7230" stopIfTrue="1" operator="greaterThan">
      <formula>0</formula>
    </cfRule>
  </conditionalFormatting>
  <conditionalFormatting sqref="P13:Q13">
    <cfRule type="cellIs" dxfId="41022" priority="7226" stopIfTrue="1" operator="lessThan">
      <formula>0</formula>
    </cfRule>
    <cfRule type="cellIs" dxfId="41021" priority="7227" stopIfTrue="1" operator="greaterThan">
      <formula>0</formula>
    </cfRule>
  </conditionalFormatting>
  <conditionalFormatting sqref="P13:Q13">
    <cfRule type="cellIs" dxfId="41020" priority="7223" stopIfTrue="1" operator="lessThan">
      <formula>0</formula>
    </cfRule>
    <cfRule type="cellIs" dxfId="41019" priority="7224" stopIfTrue="1" operator="greaterThan">
      <formula>0</formula>
    </cfRule>
  </conditionalFormatting>
  <conditionalFormatting sqref="P13:Q13">
    <cfRule type="cellIs" dxfId="41018" priority="7220" stopIfTrue="1" operator="lessThan">
      <formula>0</formula>
    </cfRule>
    <cfRule type="cellIs" dxfId="41017" priority="7221" stopIfTrue="1" operator="greaterThan">
      <formula>0</formula>
    </cfRule>
  </conditionalFormatting>
  <conditionalFormatting sqref="P13:Q13">
    <cfRule type="cellIs" dxfId="41016" priority="7217" stopIfTrue="1" operator="lessThan">
      <formula>0</formula>
    </cfRule>
    <cfRule type="cellIs" dxfId="41015" priority="7218" stopIfTrue="1" operator="greaterThan">
      <formula>0</formula>
    </cfRule>
  </conditionalFormatting>
  <conditionalFormatting sqref="P13:Q13">
    <cfRule type="cellIs" dxfId="41014" priority="7214" stopIfTrue="1" operator="lessThan">
      <formula>0</formula>
    </cfRule>
    <cfRule type="cellIs" dxfId="41013" priority="7215" stopIfTrue="1" operator="greaterThan">
      <formula>0</formula>
    </cfRule>
  </conditionalFormatting>
  <conditionalFormatting sqref="P13:Q13">
    <cfRule type="cellIs" dxfId="41012" priority="7211" stopIfTrue="1" operator="lessThan">
      <formula>0</formula>
    </cfRule>
    <cfRule type="cellIs" dxfId="41011" priority="7212" stopIfTrue="1" operator="greaterThan">
      <formula>0</formula>
    </cfRule>
  </conditionalFormatting>
  <conditionalFormatting sqref="P13:Q13">
    <cfRule type="cellIs" dxfId="41010" priority="7208" stopIfTrue="1" operator="lessThan">
      <formula>0</formula>
    </cfRule>
    <cfRule type="cellIs" dxfId="41009" priority="7209" stopIfTrue="1" operator="greaterThan">
      <formula>0</formula>
    </cfRule>
  </conditionalFormatting>
  <conditionalFormatting sqref="P13:Q13">
    <cfRule type="cellIs" dxfId="41008" priority="7205" stopIfTrue="1" operator="lessThan">
      <formula>0</formula>
    </cfRule>
    <cfRule type="cellIs" dxfId="41007" priority="7206" stopIfTrue="1" operator="greaterThan">
      <formula>0</formula>
    </cfRule>
  </conditionalFormatting>
  <conditionalFormatting sqref="P13:Q13">
    <cfRule type="cellIs" dxfId="41006" priority="7202" stopIfTrue="1" operator="lessThan">
      <formula>0</formula>
    </cfRule>
    <cfRule type="cellIs" dxfId="41005" priority="7203" stopIfTrue="1" operator="greaterThan">
      <formula>0</formula>
    </cfRule>
  </conditionalFormatting>
  <conditionalFormatting sqref="P13:Q13">
    <cfRule type="cellIs" dxfId="41004" priority="7199" stopIfTrue="1" operator="lessThan">
      <formula>0</formula>
    </cfRule>
    <cfRule type="cellIs" dxfId="41003" priority="7200" stopIfTrue="1" operator="greaterThan">
      <formula>0</formula>
    </cfRule>
  </conditionalFormatting>
  <conditionalFormatting sqref="P13:Q13">
    <cfRule type="cellIs" dxfId="41002" priority="7196" stopIfTrue="1" operator="lessThan">
      <formula>0</formula>
    </cfRule>
    <cfRule type="cellIs" dxfId="41001" priority="7197" stopIfTrue="1" operator="greaterThan">
      <formula>0</formula>
    </cfRule>
  </conditionalFormatting>
  <conditionalFormatting sqref="P13:Q13">
    <cfRule type="cellIs" dxfId="41000" priority="7193" stopIfTrue="1" operator="lessThan">
      <formula>0</formula>
    </cfRule>
    <cfRule type="cellIs" dxfId="40999" priority="7194" stopIfTrue="1" operator="greaterThan">
      <formula>0</formula>
    </cfRule>
  </conditionalFormatting>
  <conditionalFormatting sqref="P13:Q13">
    <cfRule type="cellIs" dxfId="40998" priority="7190" stopIfTrue="1" operator="lessThan">
      <formula>0</formula>
    </cfRule>
    <cfRule type="cellIs" dxfId="40997" priority="7191" stopIfTrue="1" operator="greaterThan">
      <formula>0</formula>
    </cfRule>
  </conditionalFormatting>
  <conditionalFormatting sqref="P13:Q13">
    <cfRule type="cellIs" dxfId="40996" priority="7187" stopIfTrue="1" operator="lessThan">
      <formula>0</formula>
    </cfRule>
    <cfRule type="cellIs" dxfId="40995" priority="7188" stopIfTrue="1" operator="greaterThan">
      <formula>0</formula>
    </cfRule>
  </conditionalFormatting>
  <conditionalFormatting sqref="P13:Q13">
    <cfRule type="cellIs" dxfId="40994" priority="7184" stopIfTrue="1" operator="lessThan">
      <formula>0</formula>
    </cfRule>
    <cfRule type="cellIs" dxfId="40993" priority="7185" stopIfTrue="1" operator="greaterThan">
      <formula>0</formula>
    </cfRule>
  </conditionalFormatting>
  <conditionalFormatting sqref="P13:Q13">
    <cfRule type="cellIs" dxfId="40992" priority="7181" stopIfTrue="1" operator="lessThan">
      <formula>0</formula>
    </cfRule>
    <cfRule type="cellIs" dxfId="40991" priority="7182" stopIfTrue="1" operator="greaterThan">
      <formula>0</formula>
    </cfRule>
  </conditionalFormatting>
  <conditionalFormatting sqref="P13:Q13">
    <cfRule type="cellIs" dxfId="40990" priority="7178" stopIfTrue="1" operator="lessThan">
      <formula>0</formula>
    </cfRule>
    <cfRule type="cellIs" dxfId="40989" priority="7179" stopIfTrue="1" operator="greaterThan">
      <formula>0</formula>
    </cfRule>
  </conditionalFormatting>
  <conditionalFormatting sqref="P13:Q13">
    <cfRule type="cellIs" dxfId="40988" priority="7175" stopIfTrue="1" operator="lessThan">
      <formula>0</formula>
    </cfRule>
    <cfRule type="cellIs" dxfId="40987" priority="7176" stopIfTrue="1" operator="greaterThan">
      <formula>0</formula>
    </cfRule>
  </conditionalFormatting>
  <conditionalFormatting sqref="P13:Q13">
    <cfRule type="cellIs" dxfId="40986" priority="7172" stopIfTrue="1" operator="lessThan">
      <formula>0</formula>
    </cfRule>
    <cfRule type="cellIs" dxfId="40985" priority="7173" stopIfTrue="1" operator="greaterThan">
      <formula>0</formula>
    </cfRule>
  </conditionalFormatting>
  <conditionalFormatting sqref="P13:Q13">
    <cfRule type="cellIs" dxfId="40984" priority="7169" stopIfTrue="1" operator="lessThan">
      <formula>0</formula>
    </cfRule>
    <cfRule type="cellIs" dxfId="40983" priority="7170" stopIfTrue="1" operator="greaterThan">
      <formula>0</formula>
    </cfRule>
  </conditionalFormatting>
  <conditionalFormatting sqref="P17:Q17">
    <cfRule type="cellIs" dxfId="40982" priority="7106" stopIfTrue="1" operator="lessThan">
      <formula>0</formula>
    </cfRule>
    <cfRule type="cellIs" dxfId="40981" priority="7107" stopIfTrue="1" operator="greaterThan">
      <formula>0</formula>
    </cfRule>
  </conditionalFormatting>
  <conditionalFormatting sqref="P17:Q17">
    <cfRule type="cellIs" dxfId="40980" priority="7103" stopIfTrue="1" operator="lessThan">
      <formula>0</formula>
    </cfRule>
    <cfRule type="cellIs" dxfId="40979" priority="7104" stopIfTrue="1" operator="greaterThan">
      <formula>0</formula>
    </cfRule>
  </conditionalFormatting>
  <conditionalFormatting sqref="P17:Q17">
    <cfRule type="cellIs" dxfId="40978" priority="7100" stopIfTrue="1" operator="lessThan">
      <formula>0</formula>
    </cfRule>
    <cfRule type="cellIs" dxfId="40977" priority="7101" stopIfTrue="1" operator="greaterThan">
      <formula>0</formula>
    </cfRule>
  </conditionalFormatting>
  <conditionalFormatting sqref="P17:Q17">
    <cfRule type="cellIs" dxfId="40976" priority="7097" stopIfTrue="1" operator="lessThan">
      <formula>0</formula>
    </cfRule>
    <cfRule type="cellIs" dxfId="40975" priority="7098" stopIfTrue="1" operator="greaterThan">
      <formula>0</formula>
    </cfRule>
  </conditionalFormatting>
  <conditionalFormatting sqref="P17:Q17">
    <cfRule type="cellIs" dxfId="40974" priority="7094" stopIfTrue="1" operator="lessThan">
      <formula>0</formula>
    </cfRule>
    <cfRule type="cellIs" dxfId="40973" priority="7095" stopIfTrue="1" operator="greaterThan">
      <formula>0</formula>
    </cfRule>
  </conditionalFormatting>
  <conditionalFormatting sqref="P17:Q17">
    <cfRule type="cellIs" dxfId="40972" priority="7091" stopIfTrue="1" operator="lessThan">
      <formula>0</formula>
    </cfRule>
    <cfRule type="cellIs" dxfId="40971" priority="7092" stopIfTrue="1" operator="greaterThan">
      <formula>0</formula>
    </cfRule>
  </conditionalFormatting>
  <conditionalFormatting sqref="P17:Q17">
    <cfRule type="cellIs" dxfId="40970" priority="7088" stopIfTrue="1" operator="lessThan">
      <formula>0</formula>
    </cfRule>
    <cfRule type="cellIs" dxfId="40969" priority="7089" stopIfTrue="1" operator="greaterThan">
      <formula>0</formula>
    </cfRule>
  </conditionalFormatting>
  <conditionalFormatting sqref="P17:Q17">
    <cfRule type="cellIs" dxfId="40968" priority="7085" stopIfTrue="1" operator="lessThan">
      <formula>0</formula>
    </cfRule>
    <cfRule type="cellIs" dxfId="40967" priority="7086" stopIfTrue="1" operator="greaterThan">
      <formula>0</formula>
    </cfRule>
  </conditionalFormatting>
  <conditionalFormatting sqref="P17:Q17">
    <cfRule type="cellIs" dxfId="40966" priority="7082" stopIfTrue="1" operator="lessThan">
      <formula>0</formula>
    </cfRule>
    <cfRule type="cellIs" dxfId="40965" priority="7083" stopIfTrue="1" operator="greaterThan">
      <formula>0</formula>
    </cfRule>
  </conditionalFormatting>
  <conditionalFormatting sqref="P17:Q17">
    <cfRule type="cellIs" dxfId="40964" priority="7079" stopIfTrue="1" operator="lessThan">
      <formula>0</formula>
    </cfRule>
    <cfRule type="cellIs" dxfId="40963" priority="7080" stopIfTrue="1" operator="greaterThan">
      <formula>0</formula>
    </cfRule>
  </conditionalFormatting>
  <conditionalFormatting sqref="P17:Q17">
    <cfRule type="cellIs" dxfId="40962" priority="7076" stopIfTrue="1" operator="lessThan">
      <formula>0</formula>
    </cfRule>
    <cfRule type="cellIs" dxfId="40961" priority="7077" stopIfTrue="1" operator="greaterThan">
      <formula>0</formula>
    </cfRule>
  </conditionalFormatting>
  <conditionalFormatting sqref="P17:Q17">
    <cfRule type="cellIs" dxfId="40960" priority="7073" stopIfTrue="1" operator="lessThan">
      <formula>0</formula>
    </cfRule>
    <cfRule type="cellIs" dxfId="40959" priority="7074" stopIfTrue="1" operator="greaterThan">
      <formula>0</formula>
    </cfRule>
  </conditionalFormatting>
  <conditionalFormatting sqref="P17:Q17">
    <cfRule type="cellIs" dxfId="40958" priority="7070" stopIfTrue="1" operator="lessThan">
      <formula>0</formula>
    </cfRule>
    <cfRule type="cellIs" dxfId="40957" priority="7071" stopIfTrue="1" operator="greaterThan">
      <formula>0</formula>
    </cfRule>
  </conditionalFormatting>
  <conditionalFormatting sqref="P17:Q17">
    <cfRule type="cellIs" dxfId="40956" priority="7067" stopIfTrue="1" operator="lessThan">
      <formula>0</formula>
    </cfRule>
    <cfRule type="cellIs" dxfId="40955" priority="7068" stopIfTrue="1" operator="greaterThan">
      <formula>0</formula>
    </cfRule>
  </conditionalFormatting>
  <conditionalFormatting sqref="P17:Q17">
    <cfRule type="cellIs" dxfId="40954" priority="7064" stopIfTrue="1" operator="lessThan">
      <formula>0</formula>
    </cfRule>
    <cfRule type="cellIs" dxfId="40953" priority="7065" stopIfTrue="1" operator="greaterThan">
      <formula>0</formula>
    </cfRule>
  </conditionalFormatting>
  <conditionalFormatting sqref="P17:Q17">
    <cfRule type="cellIs" dxfId="40952" priority="7061" stopIfTrue="1" operator="lessThan">
      <formula>0</formula>
    </cfRule>
    <cfRule type="cellIs" dxfId="40951" priority="7062" stopIfTrue="1" operator="greaterThan">
      <formula>0</formula>
    </cfRule>
  </conditionalFormatting>
  <conditionalFormatting sqref="P17:Q17">
    <cfRule type="cellIs" dxfId="40950" priority="7058" stopIfTrue="1" operator="lessThan">
      <formula>0</formula>
    </cfRule>
    <cfRule type="cellIs" dxfId="40949" priority="7059" stopIfTrue="1" operator="greaterThan">
      <formula>0</formula>
    </cfRule>
  </conditionalFormatting>
  <conditionalFormatting sqref="P17:Q17">
    <cfRule type="cellIs" dxfId="40948" priority="7055" stopIfTrue="1" operator="lessThan">
      <formula>0</formula>
    </cfRule>
    <cfRule type="cellIs" dxfId="40947" priority="7056" stopIfTrue="1" operator="greaterThan">
      <formula>0</formula>
    </cfRule>
  </conditionalFormatting>
  <conditionalFormatting sqref="P17:Q17">
    <cfRule type="cellIs" dxfId="40946" priority="7052" stopIfTrue="1" operator="lessThan">
      <formula>0</formula>
    </cfRule>
    <cfRule type="cellIs" dxfId="40945" priority="7053" stopIfTrue="1" operator="greaterThan">
      <formula>0</formula>
    </cfRule>
  </conditionalFormatting>
  <conditionalFormatting sqref="P17:Q17">
    <cfRule type="cellIs" dxfId="40944" priority="7049" stopIfTrue="1" operator="lessThan">
      <formula>0</formula>
    </cfRule>
    <cfRule type="cellIs" dxfId="40943" priority="7050" stopIfTrue="1" operator="greaterThan">
      <formula>0</formula>
    </cfRule>
  </conditionalFormatting>
  <conditionalFormatting sqref="P19:Q19">
    <cfRule type="cellIs" dxfId="40942" priority="7046" stopIfTrue="1" operator="lessThan">
      <formula>0</formula>
    </cfRule>
    <cfRule type="cellIs" dxfId="40941" priority="7047" stopIfTrue="1" operator="greaterThan">
      <formula>0</formula>
    </cfRule>
  </conditionalFormatting>
  <conditionalFormatting sqref="P19:Q19">
    <cfRule type="cellIs" dxfId="40940" priority="7043" stopIfTrue="1" operator="lessThan">
      <formula>0</formula>
    </cfRule>
    <cfRule type="cellIs" dxfId="40939" priority="7044" stopIfTrue="1" operator="greaterThan">
      <formula>0</formula>
    </cfRule>
  </conditionalFormatting>
  <conditionalFormatting sqref="P19:Q19">
    <cfRule type="cellIs" dxfId="40938" priority="7040" stopIfTrue="1" operator="lessThan">
      <formula>0</formula>
    </cfRule>
    <cfRule type="cellIs" dxfId="40937" priority="7041" stopIfTrue="1" operator="greaterThan">
      <formula>0</formula>
    </cfRule>
  </conditionalFormatting>
  <conditionalFormatting sqref="P19:Q19">
    <cfRule type="cellIs" dxfId="40936" priority="7037" stopIfTrue="1" operator="lessThan">
      <formula>0</formula>
    </cfRule>
    <cfRule type="cellIs" dxfId="40935" priority="7038" stopIfTrue="1" operator="greaterThan">
      <formula>0</formula>
    </cfRule>
  </conditionalFormatting>
  <conditionalFormatting sqref="P19:Q19">
    <cfRule type="cellIs" dxfId="40934" priority="7034" stopIfTrue="1" operator="lessThan">
      <formula>0</formula>
    </cfRule>
    <cfRule type="cellIs" dxfId="40933" priority="7035" stopIfTrue="1" operator="greaterThan">
      <formula>0</formula>
    </cfRule>
  </conditionalFormatting>
  <conditionalFormatting sqref="P19:Q19">
    <cfRule type="cellIs" dxfId="40932" priority="7031" stopIfTrue="1" operator="lessThan">
      <formula>0</formula>
    </cfRule>
    <cfRule type="cellIs" dxfId="40931" priority="7032" stopIfTrue="1" operator="greaterThan">
      <formula>0</formula>
    </cfRule>
  </conditionalFormatting>
  <conditionalFormatting sqref="P19:Q19">
    <cfRule type="cellIs" dxfId="40930" priority="7028" stopIfTrue="1" operator="lessThan">
      <formula>0</formula>
    </cfRule>
    <cfRule type="cellIs" dxfId="40929" priority="7029" stopIfTrue="1" operator="greaterThan">
      <formula>0</formula>
    </cfRule>
  </conditionalFormatting>
  <conditionalFormatting sqref="P19:Q19">
    <cfRule type="cellIs" dxfId="40928" priority="7025" stopIfTrue="1" operator="lessThan">
      <formula>0</formula>
    </cfRule>
    <cfRule type="cellIs" dxfId="40927" priority="7026" stopIfTrue="1" operator="greaterThan">
      <formula>0</formula>
    </cfRule>
  </conditionalFormatting>
  <conditionalFormatting sqref="P19:Q19">
    <cfRule type="cellIs" dxfId="40926" priority="7022" stopIfTrue="1" operator="lessThan">
      <formula>0</formula>
    </cfRule>
    <cfRule type="cellIs" dxfId="40925" priority="7023" stopIfTrue="1" operator="greaterThan">
      <formula>0</formula>
    </cfRule>
  </conditionalFormatting>
  <conditionalFormatting sqref="P19:Q19">
    <cfRule type="cellIs" dxfId="40924" priority="7019" stopIfTrue="1" operator="lessThan">
      <formula>0</formula>
    </cfRule>
    <cfRule type="cellIs" dxfId="40923" priority="7020" stopIfTrue="1" operator="greaterThan">
      <formula>0</formula>
    </cfRule>
  </conditionalFormatting>
  <conditionalFormatting sqref="P19:Q19">
    <cfRule type="cellIs" dxfId="40922" priority="7016" stopIfTrue="1" operator="lessThan">
      <formula>0</formula>
    </cfRule>
    <cfRule type="cellIs" dxfId="40921" priority="7017" stopIfTrue="1" operator="greaterThan">
      <formula>0</formula>
    </cfRule>
  </conditionalFormatting>
  <conditionalFormatting sqref="P19:Q19">
    <cfRule type="cellIs" dxfId="40920" priority="7013" stopIfTrue="1" operator="lessThan">
      <formula>0</formula>
    </cfRule>
    <cfRule type="cellIs" dxfId="40919" priority="7014" stopIfTrue="1" operator="greaterThan">
      <formula>0</formula>
    </cfRule>
  </conditionalFormatting>
  <conditionalFormatting sqref="P19:Q19">
    <cfRule type="cellIs" dxfId="40918" priority="7010" stopIfTrue="1" operator="lessThan">
      <formula>0</formula>
    </cfRule>
    <cfRule type="cellIs" dxfId="40917" priority="7011" stopIfTrue="1" operator="greaterThan">
      <formula>0</formula>
    </cfRule>
  </conditionalFormatting>
  <conditionalFormatting sqref="P19:Q19">
    <cfRule type="cellIs" dxfId="40916" priority="7007" stopIfTrue="1" operator="lessThan">
      <formula>0</formula>
    </cfRule>
    <cfRule type="cellIs" dxfId="40915" priority="7008" stopIfTrue="1" operator="greaterThan">
      <formula>0</formula>
    </cfRule>
  </conditionalFormatting>
  <conditionalFormatting sqref="P19:Q19">
    <cfRule type="cellIs" dxfId="40914" priority="7004" stopIfTrue="1" operator="lessThan">
      <formula>0</formula>
    </cfRule>
    <cfRule type="cellIs" dxfId="40913" priority="7005" stopIfTrue="1" operator="greaterThan">
      <formula>0</formula>
    </cfRule>
  </conditionalFormatting>
  <conditionalFormatting sqref="P19:Q19">
    <cfRule type="cellIs" dxfId="40912" priority="7001" stopIfTrue="1" operator="lessThan">
      <formula>0</formula>
    </cfRule>
    <cfRule type="cellIs" dxfId="40911" priority="7002" stopIfTrue="1" operator="greaterThan">
      <formula>0</formula>
    </cfRule>
  </conditionalFormatting>
  <conditionalFormatting sqref="P19:Q19">
    <cfRule type="cellIs" dxfId="40910" priority="6998" stopIfTrue="1" operator="lessThan">
      <formula>0</formula>
    </cfRule>
    <cfRule type="cellIs" dxfId="40909" priority="6999" stopIfTrue="1" operator="greaterThan">
      <formula>0</formula>
    </cfRule>
  </conditionalFormatting>
  <conditionalFormatting sqref="P19:Q19">
    <cfRule type="cellIs" dxfId="40908" priority="6995" stopIfTrue="1" operator="lessThan">
      <formula>0</formula>
    </cfRule>
    <cfRule type="cellIs" dxfId="40907" priority="6996" stopIfTrue="1" operator="greaterThan">
      <formula>0</formula>
    </cfRule>
  </conditionalFormatting>
  <conditionalFormatting sqref="P19:Q19">
    <cfRule type="cellIs" dxfId="40906" priority="6992" stopIfTrue="1" operator="lessThan">
      <formula>0</formula>
    </cfRule>
    <cfRule type="cellIs" dxfId="40905" priority="6993" stopIfTrue="1" operator="greaterThan">
      <formula>0</formula>
    </cfRule>
  </conditionalFormatting>
  <conditionalFormatting sqref="P19:Q19">
    <cfRule type="cellIs" dxfId="40904" priority="6989" stopIfTrue="1" operator="lessThan">
      <formula>0</formula>
    </cfRule>
    <cfRule type="cellIs" dxfId="40903" priority="6990" stopIfTrue="1" operator="greaterThan">
      <formula>0</formula>
    </cfRule>
  </conditionalFormatting>
  <conditionalFormatting sqref="P21:Q21">
    <cfRule type="cellIs" dxfId="40902" priority="6986" stopIfTrue="1" operator="lessThan">
      <formula>0</formula>
    </cfRule>
    <cfRule type="cellIs" dxfId="40901" priority="6987" stopIfTrue="1" operator="greaterThan">
      <formula>0</formula>
    </cfRule>
  </conditionalFormatting>
  <conditionalFormatting sqref="P21:Q21">
    <cfRule type="cellIs" dxfId="40900" priority="6983" stopIfTrue="1" operator="lessThan">
      <formula>0</formula>
    </cfRule>
    <cfRule type="cellIs" dxfId="40899" priority="6984" stopIfTrue="1" operator="greaterThan">
      <formula>0</formula>
    </cfRule>
  </conditionalFormatting>
  <conditionalFormatting sqref="P21:Q21">
    <cfRule type="cellIs" dxfId="40898" priority="6980" stopIfTrue="1" operator="lessThan">
      <formula>0</formula>
    </cfRule>
    <cfRule type="cellIs" dxfId="40897" priority="6981" stopIfTrue="1" operator="greaterThan">
      <formula>0</formula>
    </cfRule>
  </conditionalFormatting>
  <conditionalFormatting sqref="P21:Q21">
    <cfRule type="cellIs" dxfId="40896" priority="6977" stopIfTrue="1" operator="lessThan">
      <formula>0</formula>
    </cfRule>
    <cfRule type="cellIs" dxfId="40895" priority="6978" stopIfTrue="1" operator="greaterThan">
      <formula>0</formula>
    </cfRule>
  </conditionalFormatting>
  <conditionalFormatting sqref="P21:Q21">
    <cfRule type="cellIs" dxfId="40894" priority="6974" stopIfTrue="1" operator="lessThan">
      <formula>0</formula>
    </cfRule>
    <cfRule type="cellIs" dxfId="40893" priority="6975" stopIfTrue="1" operator="greaterThan">
      <formula>0</formula>
    </cfRule>
  </conditionalFormatting>
  <conditionalFormatting sqref="P21:Q21">
    <cfRule type="cellIs" dxfId="40892" priority="6971" stopIfTrue="1" operator="lessThan">
      <formula>0</formula>
    </cfRule>
    <cfRule type="cellIs" dxfId="40891" priority="6972" stopIfTrue="1" operator="greaterThan">
      <formula>0</formula>
    </cfRule>
  </conditionalFormatting>
  <conditionalFormatting sqref="P21:Q21">
    <cfRule type="cellIs" dxfId="40890" priority="6968" stopIfTrue="1" operator="lessThan">
      <formula>0</formula>
    </cfRule>
    <cfRule type="cellIs" dxfId="40889" priority="6969" stopIfTrue="1" operator="greaterThan">
      <formula>0</formula>
    </cfRule>
  </conditionalFormatting>
  <conditionalFormatting sqref="P21:Q21">
    <cfRule type="cellIs" dxfId="40888" priority="6965" stopIfTrue="1" operator="lessThan">
      <formula>0</formula>
    </cfRule>
    <cfRule type="cellIs" dxfId="40887" priority="6966" stopIfTrue="1" operator="greaterThan">
      <formula>0</formula>
    </cfRule>
  </conditionalFormatting>
  <conditionalFormatting sqref="P21:Q21">
    <cfRule type="cellIs" dxfId="40886" priority="6962" stopIfTrue="1" operator="lessThan">
      <formula>0</formula>
    </cfRule>
    <cfRule type="cellIs" dxfId="40885" priority="6963" stopIfTrue="1" operator="greaterThan">
      <formula>0</formula>
    </cfRule>
  </conditionalFormatting>
  <conditionalFormatting sqref="P21:Q21">
    <cfRule type="cellIs" dxfId="40884" priority="6959" stopIfTrue="1" operator="lessThan">
      <formula>0</formula>
    </cfRule>
    <cfRule type="cellIs" dxfId="40883" priority="6960" stopIfTrue="1" operator="greaterThan">
      <formula>0</formula>
    </cfRule>
  </conditionalFormatting>
  <conditionalFormatting sqref="P21:Q21">
    <cfRule type="cellIs" dxfId="40882" priority="6956" stopIfTrue="1" operator="lessThan">
      <formula>0</formula>
    </cfRule>
    <cfRule type="cellIs" dxfId="40881" priority="6957" stopIfTrue="1" operator="greaterThan">
      <formula>0</formula>
    </cfRule>
  </conditionalFormatting>
  <conditionalFormatting sqref="P21:Q21">
    <cfRule type="cellIs" dxfId="40880" priority="6953" stopIfTrue="1" operator="lessThan">
      <formula>0</formula>
    </cfRule>
    <cfRule type="cellIs" dxfId="40879" priority="6954" stopIfTrue="1" operator="greaterThan">
      <formula>0</formula>
    </cfRule>
  </conditionalFormatting>
  <conditionalFormatting sqref="P21:Q21">
    <cfRule type="cellIs" dxfId="40878" priority="6950" stopIfTrue="1" operator="lessThan">
      <formula>0</formula>
    </cfRule>
    <cfRule type="cellIs" dxfId="40877" priority="6951" stopIfTrue="1" operator="greaterThan">
      <formula>0</formula>
    </cfRule>
  </conditionalFormatting>
  <conditionalFormatting sqref="P21:Q21">
    <cfRule type="cellIs" dxfId="40876" priority="6947" stopIfTrue="1" operator="lessThan">
      <formula>0</formula>
    </cfRule>
    <cfRule type="cellIs" dxfId="40875" priority="6948" stopIfTrue="1" operator="greaterThan">
      <formula>0</formula>
    </cfRule>
  </conditionalFormatting>
  <conditionalFormatting sqref="P21:Q21">
    <cfRule type="cellIs" dxfId="40874" priority="6944" stopIfTrue="1" operator="lessThan">
      <formula>0</formula>
    </cfRule>
    <cfRule type="cellIs" dxfId="40873" priority="6945" stopIfTrue="1" operator="greaterThan">
      <formula>0</formula>
    </cfRule>
  </conditionalFormatting>
  <conditionalFormatting sqref="P21:Q21">
    <cfRule type="cellIs" dxfId="40872" priority="6941" stopIfTrue="1" operator="lessThan">
      <formula>0</formula>
    </cfRule>
    <cfRule type="cellIs" dxfId="40871" priority="6942" stopIfTrue="1" operator="greaterThan">
      <formula>0</formula>
    </cfRule>
  </conditionalFormatting>
  <conditionalFormatting sqref="P21:Q21">
    <cfRule type="cellIs" dxfId="40870" priority="6938" stopIfTrue="1" operator="lessThan">
      <formula>0</formula>
    </cfRule>
    <cfRule type="cellIs" dxfId="40869" priority="6939" stopIfTrue="1" operator="greaterThan">
      <formula>0</formula>
    </cfRule>
  </conditionalFormatting>
  <conditionalFormatting sqref="P21:Q21">
    <cfRule type="cellIs" dxfId="40868" priority="6935" stopIfTrue="1" operator="lessThan">
      <formula>0</formula>
    </cfRule>
    <cfRule type="cellIs" dxfId="40867" priority="6936" stopIfTrue="1" operator="greaterThan">
      <formula>0</formula>
    </cfRule>
  </conditionalFormatting>
  <conditionalFormatting sqref="P21:Q21">
    <cfRule type="cellIs" dxfId="40866" priority="6932" stopIfTrue="1" operator="lessThan">
      <formula>0</formula>
    </cfRule>
    <cfRule type="cellIs" dxfId="40865" priority="6933" stopIfTrue="1" operator="greaterThan">
      <formula>0</formula>
    </cfRule>
  </conditionalFormatting>
  <conditionalFormatting sqref="P21:Q21">
    <cfRule type="cellIs" dxfId="40864" priority="6929" stopIfTrue="1" operator="lessThan">
      <formula>0</formula>
    </cfRule>
    <cfRule type="cellIs" dxfId="40863" priority="6930" stopIfTrue="1" operator="greaterThan">
      <formula>0</formula>
    </cfRule>
  </conditionalFormatting>
  <conditionalFormatting sqref="P23:Q23">
    <cfRule type="cellIs" dxfId="40862" priority="6926" stopIfTrue="1" operator="lessThan">
      <formula>0</formula>
    </cfRule>
    <cfRule type="cellIs" dxfId="40861" priority="6927" stopIfTrue="1" operator="greaterThan">
      <formula>0</formula>
    </cfRule>
  </conditionalFormatting>
  <conditionalFormatting sqref="P23:Q23">
    <cfRule type="cellIs" dxfId="40860" priority="6923" stopIfTrue="1" operator="lessThan">
      <formula>0</formula>
    </cfRule>
    <cfRule type="cellIs" dxfId="40859" priority="6924" stopIfTrue="1" operator="greaterThan">
      <formula>0</formula>
    </cfRule>
  </conditionalFormatting>
  <conditionalFormatting sqref="P23:Q23">
    <cfRule type="cellIs" dxfId="40858" priority="6920" stopIfTrue="1" operator="lessThan">
      <formula>0</formula>
    </cfRule>
    <cfRule type="cellIs" dxfId="40857" priority="6921" stopIfTrue="1" operator="greaterThan">
      <formula>0</formula>
    </cfRule>
  </conditionalFormatting>
  <conditionalFormatting sqref="P23:Q23">
    <cfRule type="cellIs" dxfId="40856" priority="6917" stopIfTrue="1" operator="lessThan">
      <formula>0</formula>
    </cfRule>
    <cfRule type="cellIs" dxfId="40855" priority="6918" stopIfTrue="1" operator="greaterThan">
      <formula>0</formula>
    </cfRule>
  </conditionalFormatting>
  <conditionalFormatting sqref="P23:Q23">
    <cfRule type="cellIs" dxfId="40854" priority="6914" stopIfTrue="1" operator="lessThan">
      <formula>0</formula>
    </cfRule>
    <cfRule type="cellIs" dxfId="40853" priority="6915" stopIfTrue="1" operator="greaterThan">
      <formula>0</formula>
    </cfRule>
  </conditionalFormatting>
  <conditionalFormatting sqref="P23:Q23">
    <cfRule type="cellIs" dxfId="40852" priority="6911" stopIfTrue="1" operator="lessThan">
      <formula>0</formula>
    </cfRule>
    <cfRule type="cellIs" dxfId="40851" priority="6912" stopIfTrue="1" operator="greaterThan">
      <formula>0</formula>
    </cfRule>
  </conditionalFormatting>
  <conditionalFormatting sqref="P23:Q23">
    <cfRule type="cellIs" dxfId="40850" priority="6908" stopIfTrue="1" operator="lessThan">
      <formula>0</formula>
    </cfRule>
    <cfRule type="cellIs" dxfId="40849" priority="6909" stopIfTrue="1" operator="greaterThan">
      <formula>0</formula>
    </cfRule>
  </conditionalFormatting>
  <conditionalFormatting sqref="P23:Q23">
    <cfRule type="cellIs" dxfId="40848" priority="6905" stopIfTrue="1" operator="lessThan">
      <formula>0</formula>
    </cfRule>
    <cfRule type="cellIs" dxfId="40847" priority="6906" stopIfTrue="1" operator="greaterThan">
      <formula>0</formula>
    </cfRule>
  </conditionalFormatting>
  <conditionalFormatting sqref="P23:Q23">
    <cfRule type="cellIs" dxfId="40846" priority="6902" stopIfTrue="1" operator="lessThan">
      <formula>0</formula>
    </cfRule>
    <cfRule type="cellIs" dxfId="40845" priority="6903" stopIfTrue="1" operator="greaterThan">
      <formula>0</formula>
    </cfRule>
  </conditionalFormatting>
  <conditionalFormatting sqref="P23:Q23">
    <cfRule type="cellIs" dxfId="40844" priority="6899" stopIfTrue="1" operator="lessThan">
      <formula>0</formula>
    </cfRule>
    <cfRule type="cellIs" dxfId="40843" priority="6900" stopIfTrue="1" operator="greaterThan">
      <formula>0</formula>
    </cfRule>
  </conditionalFormatting>
  <conditionalFormatting sqref="P23:Q23">
    <cfRule type="cellIs" dxfId="40842" priority="6896" stopIfTrue="1" operator="lessThan">
      <formula>0</formula>
    </cfRule>
    <cfRule type="cellIs" dxfId="40841" priority="6897" stopIfTrue="1" operator="greaterThan">
      <formula>0</formula>
    </cfRule>
  </conditionalFormatting>
  <conditionalFormatting sqref="P23:Q23">
    <cfRule type="cellIs" dxfId="40840" priority="6893" stopIfTrue="1" operator="lessThan">
      <formula>0</formula>
    </cfRule>
    <cfRule type="cellIs" dxfId="40839" priority="6894" stopIfTrue="1" operator="greaterThan">
      <formula>0</formula>
    </cfRule>
  </conditionalFormatting>
  <conditionalFormatting sqref="P23:Q23">
    <cfRule type="cellIs" dxfId="40838" priority="6890" stopIfTrue="1" operator="lessThan">
      <formula>0</formula>
    </cfRule>
    <cfRule type="cellIs" dxfId="40837" priority="6891" stopIfTrue="1" operator="greaterThan">
      <formula>0</formula>
    </cfRule>
  </conditionalFormatting>
  <conditionalFormatting sqref="P23:Q23">
    <cfRule type="cellIs" dxfId="40836" priority="6887" stopIfTrue="1" operator="lessThan">
      <formula>0</formula>
    </cfRule>
    <cfRule type="cellIs" dxfId="40835" priority="6888" stopIfTrue="1" operator="greaterThan">
      <formula>0</formula>
    </cfRule>
  </conditionalFormatting>
  <conditionalFormatting sqref="P23:Q23">
    <cfRule type="cellIs" dxfId="40834" priority="6884" stopIfTrue="1" operator="lessThan">
      <formula>0</formula>
    </cfRule>
    <cfRule type="cellIs" dxfId="40833" priority="6885" stopIfTrue="1" operator="greaterThan">
      <formula>0</formula>
    </cfRule>
  </conditionalFormatting>
  <conditionalFormatting sqref="P23:Q23">
    <cfRule type="cellIs" dxfId="40832" priority="6881" stopIfTrue="1" operator="lessThan">
      <formula>0</formula>
    </cfRule>
    <cfRule type="cellIs" dxfId="40831" priority="6882" stopIfTrue="1" operator="greaterThan">
      <formula>0</formula>
    </cfRule>
  </conditionalFormatting>
  <conditionalFormatting sqref="P23:Q23">
    <cfRule type="cellIs" dxfId="40830" priority="6878" stopIfTrue="1" operator="lessThan">
      <formula>0</formula>
    </cfRule>
    <cfRule type="cellIs" dxfId="40829" priority="6879" stopIfTrue="1" operator="greaterThan">
      <formula>0</formula>
    </cfRule>
  </conditionalFormatting>
  <conditionalFormatting sqref="P23:Q23">
    <cfRule type="cellIs" dxfId="40828" priority="6875" stopIfTrue="1" operator="lessThan">
      <formula>0</formula>
    </cfRule>
    <cfRule type="cellIs" dxfId="40827" priority="6876" stopIfTrue="1" operator="greaterThan">
      <formula>0</formula>
    </cfRule>
  </conditionalFormatting>
  <conditionalFormatting sqref="P23:Q23">
    <cfRule type="cellIs" dxfId="40826" priority="6872" stopIfTrue="1" operator="lessThan">
      <formula>0</formula>
    </cfRule>
    <cfRule type="cellIs" dxfId="40825" priority="6873" stopIfTrue="1" operator="greaterThan">
      <formula>0</formula>
    </cfRule>
  </conditionalFormatting>
  <conditionalFormatting sqref="P23:Q23">
    <cfRule type="cellIs" dxfId="40824" priority="6869" stopIfTrue="1" operator="lessThan">
      <formula>0</formula>
    </cfRule>
    <cfRule type="cellIs" dxfId="40823" priority="6870" stopIfTrue="1" operator="greaterThan">
      <formula>0</formula>
    </cfRule>
  </conditionalFormatting>
  <conditionalFormatting sqref="P25:Q25">
    <cfRule type="cellIs" dxfId="40822" priority="6866" stopIfTrue="1" operator="lessThan">
      <formula>0</formula>
    </cfRule>
    <cfRule type="cellIs" dxfId="40821" priority="6867" stopIfTrue="1" operator="greaterThan">
      <formula>0</formula>
    </cfRule>
  </conditionalFormatting>
  <conditionalFormatting sqref="P25:Q25">
    <cfRule type="cellIs" dxfId="40820" priority="6863" stopIfTrue="1" operator="lessThan">
      <formula>0</formula>
    </cfRule>
    <cfRule type="cellIs" dxfId="40819" priority="6864" stopIfTrue="1" operator="greaterThan">
      <formula>0</formula>
    </cfRule>
  </conditionalFormatting>
  <conditionalFormatting sqref="P25:Q25">
    <cfRule type="cellIs" dxfId="40818" priority="6860" stopIfTrue="1" operator="lessThan">
      <formula>0</formula>
    </cfRule>
    <cfRule type="cellIs" dxfId="40817" priority="6861" stopIfTrue="1" operator="greaterThan">
      <formula>0</formula>
    </cfRule>
  </conditionalFormatting>
  <conditionalFormatting sqref="P25:Q25">
    <cfRule type="cellIs" dxfId="40816" priority="6857" stopIfTrue="1" operator="lessThan">
      <formula>0</formula>
    </cfRule>
    <cfRule type="cellIs" dxfId="40815" priority="6858" stopIfTrue="1" operator="greaterThan">
      <formula>0</formula>
    </cfRule>
  </conditionalFormatting>
  <conditionalFormatting sqref="P25:Q25">
    <cfRule type="cellIs" dxfId="40814" priority="6854" stopIfTrue="1" operator="lessThan">
      <formula>0</formula>
    </cfRule>
    <cfRule type="cellIs" dxfId="40813" priority="6855" stopIfTrue="1" operator="greaterThan">
      <formula>0</formula>
    </cfRule>
  </conditionalFormatting>
  <conditionalFormatting sqref="P25:Q25">
    <cfRule type="cellIs" dxfId="40812" priority="6851" stopIfTrue="1" operator="lessThan">
      <formula>0</formula>
    </cfRule>
    <cfRule type="cellIs" dxfId="40811" priority="6852" stopIfTrue="1" operator="greaterThan">
      <formula>0</formula>
    </cfRule>
  </conditionalFormatting>
  <conditionalFormatting sqref="P25:Q25">
    <cfRule type="cellIs" dxfId="40810" priority="6848" stopIfTrue="1" operator="lessThan">
      <formula>0</formula>
    </cfRule>
    <cfRule type="cellIs" dxfId="40809" priority="6849" stopIfTrue="1" operator="greaterThan">
      <formula>0</formula>
    </cfRule>
  </conditionalFormatting>
  <conditionalFormatting sqref="P25:Q25">
    <cfRule type="cellIs" dxfId="40808" priority="6845" stopIfTrue="1" operator="lessThan">
      <formula>0</formula>
    </cfRule>
    <cfRule type="cellIs" dxfId="40807" priority="6846" stopIfTrue="1" operator="greaterThan">
      <formula>0</formula>
    </cfRule>
  </conditionalFormatting>
  <conditionalFormatting sqref="P25:Q25">
    <cfRule type="cellIs" dxfId="40806" priority="6842" stopIfTrue="1" operator="lessThan">
      <formula>0</formula>
    </cfRule>
    <cfRule type="cellIs" dxfId="40805" priority="6843" stopIfTrue="1" operator="greaterThan">
      <formula>0</formula>
    </cfRule>
  </conditionalFormatting>
  <conditionalFormatting sqref="P25:Q25">
    <cfRule type="cellIs" dxfId="40804" priority="6839" stopIfTrue="1" operator="lessThan">
      <formula>0</formula>
    </cfRule>
    <cfRule type="cellIs" dxfId="40803" priority="6840" stopIfTrue="1" operator="greaterThan">
      <formula>0</formula>
    </cfRule>
  </conditionalFormatting>
  <conditionalFormatting sqref="P25:Q25">
    <cfRule type="cellIs" dxfId="40802" priority="6836" stopIfTrue="1" operator="lessThan">
      <formula>0</formula>
    </cfRule>
    <cfRule type="cellIs" dxfId="40801" priority="6837" stopIfTrue="1" operator="greaterThan">
      <formula>0</formula>
    </cfRule>
  </conditionalFormatting>
  <conditionalFormatting sqref="P25:Q25">
    <cfRule type="cellIs" dxfId="40800" priority="6833" stopIfTrue="1" operator="lessThan">
      <formula>0</formula>
    </cfRule>
    <cfRule type="cellIs" dxfId="40799" priority="6834" stopIfTrue="1" operator="greaterThan">
      <formula>0</formula>
    </cfRule>
  </conditionalFormatting>
  <conditionalFormatting sqref="P25:Q25">
    <cfRule type="cellIs" dxfId="40798" priority="6830" stopIfTrue="1" operator="lessThan">
      <formula>0</formula>
    </cfRule>
    <cfRule type="cellIs" dxfId="40797" priority="6831" stopIfTrue="1" operator="greaterThan">
      <formula>0</formula>
    </cfRule>
  </conditionalFormatting>
  <conditionalFormatting sqref="P25:Q25">
    <cfRule type="cellIs" dxfId="40796" priority="6827" stopIfTrue="1" operator="lessThan">
      <formula>0</formula>
    </cfRule>
    <cfRule type="cellIs" dxfId="40795" priority="6828" stopIfTrue="1" operator="greaterThan">
      <formula>0</formula>
    </cfRule>
  </conditionalFormatting>
  <conditionalFormatting sqref="P25:Q25">
    <cfRule type="cellIs" dxfId="40794" priority="6824" stopIfTrue="1" operator="lessThan">
      <formula>0</formula>
    </cfRule>
    <cfRule type="cellIs" dxfId="40793" priority="6825" stopIfTrue="1" operator="greaterThan">
      <formula>0</formula>
    </cfRule>
  </conditionalFormatting>
  <conditionalFormatting sqref="P25:Q25">
    <cfRule type="cellIs" dxfId="40792" priority="6821" stopIfTrue="1" operator="lessThan">
      <formula>0</formula>
    </cfRule>
    <cfRule type="cellIs" dxfId="40791" priority="6822" stopIfTrue="1" operator="greaterThan">
      <formula>0</formula>
    </cfRule>
  </conditionalFormatting>
  <conditionalFormatting sqref="P25:Q25">
    <cfRule type="cellIs" dxfId="40790" priority="6818" stopIfTrue="1" operator="lessThan">
      <formula>0</formula>
    </cfRule>
    <cfRule type="cellIs" dxfId="40789" priority="6819" stopIfTrue="1" operator="greaterThan">
      <formula>0</formula>
    </cfRule>
  </conditionalFormatting>
  <conditionalFormatting sqref="P25:Q25">
    <cfRule type="cellIs" dxfId="40788" priority="6815" stopIfTrue="1" operator="lessThan">
      <formula>0</formula>
    </cfRule>
    <cfRule type="cellIs" dxfId="40787" priority="6816" stopIfTrue="1" operator="greaterThan">
      <formula>0</formula>
    </cfRule>
  </conditionalFormatting>
  <conditionalFormatting sqref="P25:Q25">
    <cfRule type="cellIs" dxfId="40786" priority="6812" stopIfTrue="1" operator="lessThan">
      <formula>0</formula>
    </cfRule>
    <cfRule type="cellIs" dxfId="40785" priority="6813" stopIfTrue="1" operator="greaterThan">
      <formula>0</formula>
    </cfRule>
  </conditionalFormatting>
  <conditionalFormatting sqref="P25:Q25">
    <cfRule type="cellIs" dxfId="40784" priority="6809" stopIfTrue="1" operator="lessThan">
      <formula>0</formula>
    </cfRule>
    <cfRule type="cellIs" dxfId="40783" priority="6810" stopIfTrue="1" operator="greaterThan">
      <formula>0</formula>
    </cfRule>
  </conditionalFormatting>
  <conditionalFormatting sqref="P27:Q27">
    <cfRule type="cellIs" dxfId="40782" priority="6806" stopIfTrue="1" operator="lessThan">
      <formula>0</formula>
    </cfRule>
    <cfRule type="cellIs" dxfId="40781" priority="6807" stopIfTrue="1" operator="greaterThan">
      <formula>0</formula>
    </cfRule>
  </conditionalFormatting>
  <conditionalFormatting sqref="P27:Q27">
    <cfRule type="cellIs" dxfId="40780" priority="6803" stopIfTrue="1" operator="lessThan">
      <formula>0</formula>
    </cfRule>
    <cfRule type="cellIs" dxfId="40779" priority="6804" stopIfTrue="1" operator="greaterThan">
      <formula>0</formula>
    </cfRule>
  </conditionalFormatting>
  <conditionalFormatting sqref="P27:Q27">
    <cfRule type="cellIs" dxfId="40778" priority="6800" stopIfTrue="1" operator="lessThan">
      <formula>0</formula>
    </cfRule>
    <cfRule type="cellIs" dxfId="40777" priority="6801" stopIfTrue="1" operator="greaterThan">
      <formula>0</formula>
    </cfRule>
  </conditionalFormatting>
  <conditionalFormatting sqref="P27:Q27">
    <cfRule type="cellIs" dxfId="40776" priority="6797" stopIfTrue="1" operator="lessThan">
      <formula>0</formula>
    </cfRule>
    <cfRule type="cellIs" dxfId="40775" priority="6798" stopIfTrue="1" operator="greaterThan">
      <formula>0</formula>
    </cfRule>
  </conditionalFormatting>
  <conditionalFormatting sqref="P27:Q27">
    <cfRule type="cellIs" dxfId="40774" priority="6794" stopIfTrue="1" operator="lessThan">
      <formula>0</formula>
    </cfRule>
    <cfRule type="cellIs" dxfId="40773" priority="6795" stopIfTrue="1" operator="greaterThan">
      <formula>0</formula>
    </cfRule>
  </conditionalFormatting>
  <conditionalFormatting sqref="P27:Q27">
    <cfRule type="cellIs" dxfId="40772" priority="6791" stopIfTrue="1" operator="lessThan">
      <formula>0</formula>
    </cfRule>
    <cfRule type="cellIs" dxfId="40771" priority="6792" stopIfTrue="1" operator="greaterThan">
      <formula>0</formula>
    </cfRule>
  </conditionalFormatting>
  <conditionalFormatting sqref="P27:Q27">
    <cfRule type="cellIs" dxfId="40770" priority="6788" stopIfTrue="1" operator="lessThan">
      <formula>0</formula>
    </cfRule>
    <cfRule type="cellIs" dxfId="40769" priority="6789" stopIfTrue="1" operator="greaterThan">
      <formula>0</formula>
    </cfRule>
  </conditionalFormatting>
  <conditionalFormatting sqref="P27:Q27">
    <cfRule type="cellIs" dxfId="40768" priority="6785" stopIfTrue="1" operator="lessThan">
      <formula>0</formula>
    </cfRule>
    <cfRule type="cellIs" dxfId="40767" priority="6786" stopIfTrue="1" operator="greaterThan">
      <formula>0</formula>
    </cfRule>
  </conditionalFormatting>
  <conditionalFormatting sqref="P27:Q27">
    <cfRule type="cellIs" dxfId="40766" priority="6782" stopIfTrue="1" operator="lessThan">
      <formula>0</formula>
    </cfRule>
    <cfRule type="cellIs" dxfId="40765" priority="6783" stopIfTrue="1" operator="greaterThan">
      <formula>0</formula>
    </cfRule>
  </conditionalFormatting>
  <conditionalFormatting sqref="P27:Q27">
    <cfRule type="cellIs" dxfId="40764" priority="6779" stopIfTrue="1" operator="lessThan">
      <formula>0</formula>
    </cfRule>
    <cfRule type="cellIs" dxfId="40763" priority="6780" stopIfTrue="1" operator="greaterThan">
      <formula>0</formula>
    </cfRule>
  </conditionalFormatting>
  <conditionalFormatting sqref="P27:Q27">
    <cfRule type="cellIs" dxfId="40762" priority="6776" stopIfTrue="1" operator="lessThan">
      <formula>0</formula>
    </cfRule>
    <cfRule type="cellIs" dxfId="40761" priority="6777" stopIfTrue="1" operator="greaterThan">
      <formula>0</formula>
    </cfRule>
  </conditionalFormatting>
  <conditionalFormatting sqref="P27:Q27">
    <cfRule type="cellIs" dxfId="40760" priority="6773" stopIfTrue="1" operator="lessThan">
      <formula>0</formula>
    </cfRule>
    <cfRule type="cellIs" dxfId="40759" priority="6774" stopIfTrue="1" operator="greaterThan">
      <formula>0</formula>
    </cfRule>
  </conditionalFormatting>
  <conditionalFormatting sqref="P27:Q27">
    <cfRule type="cellIs" dxfId="40758" priority="6770" stopIfTrue="1" operator="lessThan">
      <formula>0</formula>
    </cfRule>
    <cfRule type="cellIs" dxfId="40757" priority="6771" stopIfTrue="1" operator="greaterThan">
      <formula>0</formula>
    </cfRule>
  </conditionalFormatting>
  <conditionalFormatting sqref="P27:Q27">
    <cfRule type="cellIs" dxfId="40756" priority="6767" stopIfTrue="1" operator="lessThan">
      <formula>0</formula>
    </cfRule>
    <cfRule type="cellIs" dxfId="40755" priority="6768" stopIfTrue="1" operator="greaterThan">
      <formula>0</formula>
    </cfRule>
  </conditionalFormatting>
  <conditionalFormatting sqref="P27:Q27">
    <cfRule type="cellIs" dxfId="40754" priority="6764" stopIfTrue="1" operator="lessThan">
      <formula>0</formula>
    </cfRule>
    <cfRule type="cellIs" dxfId="40753" priority="6765" stopIfTrue="1" operator="greaterThan">
      <formula>0</formula>
    </cfRule>
  </conditionalFormatting>
  <conditionalFormatting sqref="P27:Q27">
    <cfRule type="cellIs" dxfId="40752" priority="6761" stopIfTrue="1" operator="lessThan">
      <formula>0</formula>
    </cfRule>
    <cfRule type="cellIs" dxfId="40751" priority="6762" stopIfTrue="1" operator="greaterThan">
      <formula>0</formula>
    </cfRule>
  </conditionalFormatting>
  <conditionalFormatting sqref="P27:Q27">
    <cfRule type="cellIs" dxfId="40750" priority="6758" stopIfTrue="1" operator="lessThan">
      <formula>0</formula>
    </cfRule>
    <cfRule type="cellIs" dxfId="40749" priority="6759" stopIfTrue="1" operator="greaterThan">
      <formula>0</formula>
    </cfRule>
  </conditionalFormatting>
  <conditionalFormatting sqref="P27:Q27">
    <cfRule type="cellIs" dxfId="40748" priority="6755" stopIfTrue="1" operator="lessThan">
      <formula>0</formula>
    </cfRule>
    <cfRule type="cellIs" dxfId="40747" priority="6756" stopIfTrue="1" operator="greaterThan">
      <formula>0</formula>
    </cfRule>
  </conditionalFormatting>
  <conditionalFormatting sqref="P27:Q27">
    <cfRule type="cellIs" dxfId="40746" priority="6752" stopIfTrue="1" operator="lessThan">
      <formula>0</formula>
    </cfRule>
    <cfRule type="cellIs" dxfId="40745" priority="6753" stopIfTrue="1" operator="greaterThan">
      <formula>0</formula>
    </cfRule>
  </conditionalFormatting>
  <conditionalFormatting sqref="P27:Q27">
    <cfRule type="cellIs" dxfId="40744" priority="6749" stopIfTrue="1" operator="lessThan">
      <formula>0</formula>
    </cfRule>
    <cfRule type="cellIs" dxfId="40743" priority="6750" stopIfTrue="1" operator="greaterThan">
      <formula>0</formula>
    </cfRule>
  </conditionalFormatting>
  <conditionalFormatting sqref="P29:Q29">
    <cfRule type="cellIs" dxfId="40742" priority="6746" stopIfTrue="1" operator="lessThan">
      <formula>0</formula>
    </cfRule>
    <cfRule type="cellIs" dxfId="40741" priority="6747" stopIfTrue="1" operator="greaterThan">
      <formula>0</formula>
    </cfRule>
  </conditionalFormatting>
  <conditionalFormatting sqref="P29:Q29">
    <cfRule type="cellIs" dxfId="40740" priority="6743" stopIfTrue="1" operator="lessThan">
      <formula>0</formula>
    </cfRule>
    <cfRule type="cellIs" dxfId="40739" priority="6744" stopIfTrue="1" operator="greaterThan">
      <formula>0</formula>
    </cfRule>
  </conditionalFormatting>
  <conditionalFormatting sqref="P29:Q29">
    <cfRule type="cellIs" dxfId="40738" priority="6740" stopIfTrue="1" operator="lessThan">
      <formula>0</formula>
    </cfRule>
    <cfRule type="cellIs" dxfId="40737" priority="6741" stopIfTrue="1" operator="greaterThan">
      <formula>0</formula>
    </cfRule>
  </conditionalFormatting>
  <conditionalFormatting sqref="P29:Q29">
    <cfRule type="cellIs" dxfId="40736" priority="6737" stopIfTrue="1" operator="lessThan">
      <formula>0</formula>
    </cfRule>
    <cfRule type="cellIs" dxfId="40735" priority="6738" stopIfTrue="1" operator="greaterThan">
      <formula>0</formula>
    </cfRule>
  </conditionalFormatting>
  <conditionalFormatting sqref="P29:Q29">
    <cfRule type="cellIs" dxfId="40734" priority="6734" stopIfTrue="1" operator="lessThan">
      <formula>0</formula>
    </cfRule>
    <cfRule type="cellIs" dxfId="40733" priority="6735" stopIfTrue="1" operator="greaterThan">
      <formula>0</formula>
    </cfRule>
  </conditionalFormatting>
  <conditionalFormatting sqref="P29:Q29">
    <cfRule type="cellIs" dxfId="40732" priority="6731" stopIfTrue="1" operator="lessThan">
      <formula>0</formula>
    </cfRule>
    <cfRule type="cellIs" dxfId="40731" priority="6732" stopIfTrue="1" operator="greaterThan">
      <formula>0</formula>
    </cfRule>
  </conditionalFormatting>
  <conditionalFormatting sqref="P29:Q29">
    <cfRule type="cellIs" dxfId="40730" priority="6728" stopIfTrue="1" operator="lessThan">
      <formula>0</formula>
    </cfRule>
    <cfRule type="cellIs" dxfId="40729" priority="6729" stopIfTrue="1" operator="greaterThan">
      <formula>0</formula>
    </cfRule>
  </conditionalFormatting>
  <conditionalFormatting sqref="P29:Q29">
    <cfRule type="cellIs" dxfId="40728" priority="6725" stopIfTrue="1" operator="lessThan">
      <formula>0</formula>
    </cfRule>
    <cfRule type="cellIs" dxfId="40727" priority="6726" stopIfTrue="1" operator="greaterThan">
      <formula>0</formula>
    </cfRule>
  </conditionalFormatting>
  <conditionalFormatting sqref="P29:Q29">
    <cfRule type="cellIs" dxfId="40726" priority="6722" stopIfTrue="1" operator="lessThan">
      <formula>0</formula>
    </cfRule>
    <cfRule type="cellIs" dxfId="40725" priority="6723" stopIfTrue="1" operator="greaterThan">
      <formula>0</formula>
    </cfRule>
  </conditionalFormatting>
  <conditionalFormatting sqref="P29:Q29">
    <cfRule type="cellIs" dxfId="40724" priority="6719" stopIfTrue="1" operator="lessThan">
      <formula>0</formula>
    </cfRule>
    <cfRule type="cellIs" dxfId="40723" priority="6720" stopIfTrue="1" operator="greaterThan">
      <formula>0</formula>
    </cfRule>
  </conditionalFormatting>
  <conditionalFormatting sqref="P29:Q29">
    <cfRule type="cellIs" dxfId="40722" priority="6716" stopIfTrue="1" operator="lessThan">
      <formula>0</formula>
    </cfRule>
    <cfRule type="cellIs" dxfId="40721" priority="6717" stopIfTrue="1" operator="greaterThan">
      <formula>0</formula>
    </cfRule>
  </conditionalFormatting>
  <conditionalFormatting sqref="P29:Q29">
    <cfRule type="cellIs" dxfId="40720" priority="6713" stopIfTrue="1" operator="lessThan">
      <formula>0</formula>
    </cfRule>
    <cfRule type="cellIs" dxfId="40719" priority="6714" stopIfTrue="1" operator="greaterThan">
      <formula>0</formula>
    </cfRule>
  </conditionalFormatting>
  <conditionalFormatting sqref="P29:Q29">
    <cfRule type="cellIs" dxfId="40718" priority="6710" stopIfTrue="1" operator="lessThan">
      <formula>0</formula>
    </cfRule>
    <cfRule type="cellIs" dxfId="40717" priority="6711" stopIfTrue="1" operator="greaterThan">
      <formula>0</formula>
    </cfRule>
  </conditionalFormatting>
  <conditionalFormatting sqref="P29:Q29">
    <cfRule type="cellIs" dxfId="40716" priority="6707" stopIfTrue="1" operator="lessThan">
      <formula>0</formula>
    </cfRule>
    <cfRule type="cellIs" dxfId="40715" priority="6708" stopIfTrue="1" operator="greaterThan">
      <formula>0</formula>
    </cfRule>
  </conditionalFormatting>
  <conditionalFormatting sqref="P29:Q29">
    <cfRule type="cellIs" dxfId="40714" priority="6704" stopIfTrue="1" operator="lessThan">
      <formula>0</formula>
    </cfRule>
    <cfRule type="cellIs" dxfId="40713" priority="6705" stopIfTrue="1" operator="greaterThan">
      <formula>0</formula>
    </cfRule>
  </conditionalFormatting>
  <conditionalFormatting sqref="P29:Q29">
    <cfRule type="cellIs" dxfId="40712" priority="6701" stopIfTrue="1" operator="lessThan">
      <formula>0</formula>
    </cfRule>
    <cfRule type="cellIs" dxfId="40711" priority="6702" stopIfTrue="1" operator="greaterThan">
      <formula>0</formula>
    </cfRule>
  </conditionalFormatting>
  <conditionalFormatting sqref="P29:Q29">
    <cfRule type="cellIs" dxfId="40710" priority="6698" stopIfTrue="1" operator="lessThan">
      <formula>0</formula>
    </cfRule>
    <cfRule type="cellIs" dxfId="40709" priority="6699" stopIfTrue="1" operator="greaterThan">
      <formula>0</formula>
    </cfRule>
  </conditionalFormatting>
  <conditionalFormatting sqref="P29:Q29">
    <cfRule type="cellIs" dxfId="40708" priority="6695" stopIfTrue="1" operator="lessThan">
      <formula>0</formula>
    </cfRule>
    <cfRule type="cellIs" dxfId="40707" priority="6696" stopIfTrue="1" operator="greaterThan">
      <formula>0</formula>
    </cfRule>
  </conditionalFormatting>
  <conditionalFormatting sqref="P29:Q29">
    <cfRule type="cellIs" dxfId="40706" priority="6692" stopIfTrue="1" operator="lessThan">
      <formula>0</formula>
    </cfRule>
    <cfRule type="cellIs" dxfId="40705" priority="6693" stopIfTrue="1" operator="greaterThan">
      <formula>0</formula>
    </cfRule>
  </conditionalFormatting>
  <conditionalFormatting sqref="P29:Q29">
    <cfRule type="cellIs" dxfId="40704" priority="6689" stopIfTrue="1" operator="lessThan">
      <formula>0</formula>
    </cfRule>
    <cfRule type="cellIs" dxfId="40703" priority="6690" stopIfTrue="1" operator="greaterThan">
      <formula>0</formula>
    </cfRule>
  </conditionalFormatting>
  <conditionalFormatting sqref="P31:Q31">
    <cfRule type="cellIs" dxfId="40702" priority="6686" stopIfTrue="1" operator="lessThan">
      <formula>0</formula>
    </cfRule>
    <cfRule type="cellIs" dxfId="40701" priority="6687" stopIfTrue="1" operator="greaterThan">
      <formula>0</formula>
    </cfRule>
  </conditionalFormatting>
  <conditionalFormatting sqref="P31:Q31">
    <cfRule type="cellIs" dxfId="40700" priority="6683" stopIfTrue="1" operator="lessThan">
      <formula>0</formula>
    </cfRule>
    <cfRule type="cellIs" dxfId="40699" priority="6684" stopIfTrue="1" operator="greaterThan">
      <formula>0</formula>
    </cfRule>
  </conditionalFormatting>
  <conditionalFormatting sqref="P31:Q31">
    <cfRule type="cellIs" dxfId="40698" priority="6680" stopIfTrue="1" operator="lessThan">
      <formula>0</formula>
    </cfRule>
    <cfRule type="cellIs" dxfId="40697" priority="6681" stopIfTrue="1" operator="greaterThan">
      <formula>0</formula>
    </cfRule>
  </conditionalFormatting>
  <conditionalFormatting sqref="P31:Q31">
    <cfRule type="cellIs" dxfId="40696" priority="6677" stopIfTrue="1" operator="lessThan">
      <formula>0</formula>
    </cfRule>
    <cfRule type="cellIs" dxfId="40695" priority="6678" stopIfTrue="1" operator="greaterThan">
      <formula>0</formula>
    </cfRule>
  </conditionalFormatting>
  <conditionalFormatting sqref="P31:Q31">
    <cfRule type="cellIs" dxfId="40694" priority="6674" stopIfTrue="1" operator="lessThan">
      <formula>0</formula>
    </cfRule>
    <cfRule type="cellIs" dxfId="40693" priority="6675" stopIfTrue="1" operator="greaterThan">
      <formula>0</formula>
    </cfRule>
  </conditionalFormatting>
  <conditionalFormatting sqref="P31:Q31">
    <cfRule type="cellIs" dxfId="40692" priority="6671" stopIfTrue="1" operator="lessThan">
      <formula>0</formula>
    </cfRule>
    <cfRule type="cellIs" dxfId="40691" priority="6672" stopIfTrue="1" operator="greaterThan">
      <formula>0</formula>
    </cfRule>
  </conditionalFormatting>
  <conditionalFormatting sqref="P31:Q31">
    <cfRule type="cellIs" dxfId="40690" priority="6668" stopIfTrue="1" operator="lessThan">
      <formula>0</formula>
    </cfRule>
    <cfRule type="cellIs" dxfId="40689" priority="6669" stopIfTrue="1" operator="greaterThan">
      <formula>0</formula>
    </cfRule>
  </conditionalFormatting>
  <conditionalFormatting sqref="P31:Q31">
    <cfRule type="cellIs" dxfId="40688" priority="6665" stopIfTrue="1" operator="lessThan">
      <formula>0</formula>
    </cfRule>
    <cfRule type="cellIs" dxfId="40687" priority="6666" stopIfTrue="1" operator="greaterThan">
      <formula>0</formula>
    </cfRule>
  </conditionalFormatting>
  <conditionalFormatting sqref="P31:Q31">
    <cfRule type="cellIs" dxfId="40686" priority="6662" stopIfTrue="1" operator="lessThan">
      <formula>0</formula>
    </cfRule>
    <cfRule type="cellIs" dxfId="40685" priority="6663" stopIfTrue="1" operator="greaterThan">
      <formula>0</formula>
    </cfRule>
  </conditionalFormatting>
  <conditionalFormatting sqref="P31:Q31">
    <cfRule type="cellIs" dxfId="40684" priority="6659" stopIfTrue="1" operator="lessThan">
      <formula>0</formula>
    </cfRule>
    <cfRule type="cellIs" dxfId="40683" priority="6660" stopIfTrue="1" operator="greaterThan">
      <formula>0</formula>
    </cfRule>
  </conditionalFormatting>
  <conditionalFormatting sqref="P31:Q31">
    <cfRule type="cellIs" dxfId="40682" priority="6656" stopIfTrue="1" operator="lessThan">
      <formula>0</formula>
    </cfRule>
    <cfRule type="cellIs" dxfId="40681" priority="6657" stopIfTrue="1" operator="greaterThan">
      <formula>0</formula>
    </cfRule>
  </conditionalFormatting>
  <conditionalFormatting sqref="P31:Q31">
    <cfRule type="cellIs" dxfId="40680" priority="6653" stopIfTrue="1" operator="lessThan">
      <formula>0</formula>
    </cfRule>
    <cfRule type="cellIs" dxfId="40679" priority="6654" stopIfTrue="1" operator="greaterThan">
      <formula>0</formula>
    </cfRule>
  </conditionalFormatting>
  <conditionalFormatting sqref="P31:Q31">
    <cfRule type="cellIs" dxfId="40678" priority="6650" stopIfTrue="1" operator="lessThan">
      <formula>0</formula>
    </cfRule>
    <cfRule type="cellIs" dxfId="40677" priority="6651" stopIfTrue="1" operator="greaterThan">
      <formula>0</formula>
    </cfRule>
  </conditionalFormatting>
  <conditionalFormatting sqref="P31:Q31">
    <cfRule type="cellIs" dxfId="40676" priority="6647" stopIfTrue="1" operator="lessThan">
      <formula>0</formula>
    </cfRule>
    <cfRule type="cellIs" dxfId="40675" priority="6648" stopIfTrue="1" operator="greaterThan">
      <formula>0</formula>
    </cfRule>
  </conditionalFormatting>
  <conditionalFormatting sqref="P31:Q31">
    <cfRule type="cellIs" dxfId="40674" priority="6644" stopIfTrue="1" operator="lessThan">
      <formula>0</formula>
    </cfRule>
    <cfRule type="cellIs" dxfId="40673" priority="6645" stopIfTrue="1" operator="greaterThan">
      <formula>0</formula>
    </cfRule>
  </conditionalFormatting>
  <conditionalFormatting sqref="P31:Q31">
    <cfRule type="cellIs" dxfId="40672" priority="6641" stopIfTrue="1" operator="lessThan">
      <formula>0</formula>
    </cfRule>
    <cfRule type="cellIs" dxfId="40671" priority="6642" stopIfTrue="1" operator="greaterThan">
      <formula>0</formula>
    </cfRule>
  </conditionalFormatting>
  <conditionalFormatting sqref="P31:Q31">
    <cfRule type="cellIs" dxfId="40670" priority="6638" stopIfTrue="1" operator="lessThan">
      <formula>0</formula>
    </cfRule>
    <cfRule type="cellIs" dxfId="40669" priority="6639" stopIfTrue="1" operator="greaterThan">
      <formula>0</formula>
    </cfRule>
  </conditionalFormatting>
  <conditionalFormatting sqref="P31:Q31">
    <cfRule type="cellIs" dxfId="40668" priority="6635" stopIfTrue="1" operator="lessThan">
      <formula>0</formula>
    </cfRule>
    <cfRule type="cellIs" dxfId="40667" priority="6636" stopIfTrue="1" operator="greaterThan">
      <formula>0</formula>
    </cfRule>
  </conditionalFormatting>
  <conditionalFormatting sqref="P31:Q31">
    <cfRule type="cellIs" dxfId="40666" priority="6632" stopIfTrue="1" operator="lessThan">
      <formula>0</formula>
    </cfRule>
    <cfRule type="cellIs" dxfId="40665" priority="6633" stopIfTrue="1" operator="greaterThan">
      <formula>0</formula>
    </cfRule>
  </conditionalFormatting>
  <conditionalFormatting sqref="P31:Q31">
    <cfRule type="cellIs" dxfId="40664" priority="6629" stopIfTrue="1" operator="lessThan">
      <formula>0</formula>
    </cfRule>
    <cfRule type="cellIs" dxfId="40663" priority="6630" stopIfTrue="1" operator="greaterThan">
      <formula>0</formula>
    </cfRule>
  </conditionalFormatting>
  <conditionalFormatting sqref="P33:Q33">
    <cfRule type="cellIs" dxfId="40662" priority="6626" stopIfTrue="1" operator="lessThan">
      <formula>0</formula>
    </cfRule>
    <cfRule type="cellIs" dxfId="40661" priority="6627" stopIfTrue="1" operator="greaterThan">
      <formula>0</formula>
    </cfRule>
  </conditionalFormatting>
  <conditionalFormatting sqref="P33:Q33">
    <cfRule type="cellIs" dxfId="40660" priority="6623" stopIfTrue="1" operator="lessThan">
      <formula>0</formula>
    </cfRule>
    <cfRule type="cellIs" dxfId="40659" priority="6624" stopIfTrue="1" operator="greaterThan">
      <formula>0</formula>
    </cfRule>
  </conditionalFormatting>
  <conditionalFormatting sqref="P33:Q33">
    <cfRule type="cellIs" dxfId="40658" priority="6620" stopIfTrue="1" operator="lessThan">
      <formula>0</formula>
    </cfRule>
    <cfRule type="cellIs" dxfId="40657" priority="6621" stopIfTrue="1" operator="greaterThan">
      <formula>0</formula>
    </cfRule>
  </conditionalFormatting>
  <conditionalFormatting sqref="P33:Q33">
    <cfRule type="cellIs" dxfId="40656" priority="6617" stopIfTrue="1" operator="lessThan">
      <formula>0</formula>
    </cfRule>
    <cfRule type="cellIs" dxfId="40655" priority="6618" stopIfTrue="1" operator="greaterThan">
      <formula>0</formula>
    </cfRule>
  </conditionalFormatting>
  <conditionalFormatting sqref="P33:Q33">
    <cfRule type="cellIs" dxfId="40654" priority="6614" stopIfTrue="1" operator="lessThan">
      <formula>0</formula>
    </cfRule>
    <cfRule type="cellIs" dxfId="40653" priority="6615" stopIfTrue="1" operator="greaterThan">
      <formula>0</formula>
    </cfRule>
  </conditionalFormatting>
  <conditionalFormatting sqref="P33:Q33">
    <cfRule type="cellIs" dxfId="40652" priority="6611" stopIfTrue="1" operator="lessThan">
      <formula>0</formula>
    </cfRule>
    <cfRule type="cellIs" dxfId="40651" priority="6612" stopIfTrue="1" operator="greaterThan">
      <formula>0</formula>
    </cfRule>
  </conditionalFormatting>
  <conditionalFormatting sqref="P33:Q33">
    <cfRule type="cellIs" dxfId="40650" priority="6608" stopIfTrue="1" operator="lessThan">
      <formula>0</formula>
    </cfRule>
    <cfRule type="cellIs" dxfId="40649" priority="6609" stopIfTrue="1" operator="greaterThan">
      <formula>0</formula>
    </cfRule>
  </conditionalFormatting>
  <conditionalFormatting sqref="P33:Q33">
    <cfRule type="cellIs" dxfId="40648" priority="6605" stopIfTrue="1" operator="lessThan">
      <formula>0</formula>
    </cfRule>
    <cfRule type="cellIs" dxfId="40647" priority="6606" stopIfTrue="1" operator="greaterThan">
      <formula>0</formula>
    </cfRule>
  </conditionalFormatting>
  <conditionalFormatting sqref="P33:Q33">
    <cfRule type="cellIs" dxfId="40646" priority="6602" stopIfTrue="1" operator="lessThan">
      <formula>0</formula>
    </cfRule>
    <cfRule type="cellIs" dxfId="40645" priority="6603" stopIfTrue="1" operator="greaterThan">
      <formula>0</formula>
    </cfRule>
  </conditionalFormatting>
  <conditionalFormatting sqref="P33:Q33">
    <cfRule type="cellIs" dxfId="40644" priority="6599" stopIfTrue="1" operator="lessThan">
      <formula>0</formula>
    </cfRule>
    <cfRule type="cellIs" dxfId="40643" priority="6600" stopIfTrue="1" operator="greaterThan">
      <formula>0</formula>
    </cfRule>
  </conditionalFormatting>
  <conditionalFormatting sqref="P33:Q33">
    <cfRule type="cellIs" dxfId="40642" priority="6596" stopIfTrue="1" operator="lessThan">
      <formula>0</formula>
    </cfRule>
    <cfRule type="cellIs" dxfId="40641" priority="6597" stopIfTrue="1" operator="greaterThan">
      <formula>0</formula>
    </cfRule>
  </conditionalFormatting>
  <conditionalFormatting sqref="P33:Q33">
    <cfRule type="cellIs" dxfId="40640" priority="6593" stopIfTrue="1" operator="lessThan">
      <formula>0</formula>
    </cfRule>
    <cfRule type="cellIs" dxfId="40639" priority="6594" stopIfTrue="1" operator="greaterThan">
      <formula>0</formula>
    </cfRule>
  </conditionalFormatting>
  <conditionalFormatting sqref="P33:Q33">
    <cfRule type="cellIs" dxfId="40638" priority="6590" stopIfTrue="1" operator="lessThan">
      <formula>0</formula>
    </cfRule>
    <cfRule type="cellIs" dxfId="40637" priority="6591" stopIfTrue="1" operator="greaterThan">
      <formula>0</formula>
    </cfRule>
  </conditionalFormatting>
  <conditionalFormatting sqref="P33:Q33">
    <cfRule type="cellIs" dxfId="40636" priority="6587" stopIfTrue="1" operator="lessThan">
      <formula>0</formula>
    </cfRule>
    <cfRule type="cellIs" dxfId="40635" priority="6588" stopIfTrue="1" operator="greaterThan">
      <formula>0</formula>
    </cfRule>
  </conditionalFormatting>
  <conditionalFormatting sqref="P33:Q33">
    <cfRule type="cellIs" dxfId="40634" priority="6584" stopIfTrue="1" operator="lessThan">
      <formula>0</formula>
    </cfRule>
    <cfRule type="cellIs" dxfId="40633" priority="6585" stopIfTrue="1" operator="greaterThan">
      <formula>0</formula>
    </cfRule>
  </conditionalFormatting>
  <conditionalFormatting sqref="P33:Q33">
    <cfRule type="cellIs" dxfId="40632" priority="6581" stopIfTrue="1" operator="lessThan">
      <formula>0</formula>
    </cfRule>
    <cfRule type="cellIs" dxfId="40631" priority="6582" stopIfTrue="1" operator="greaterThan">
      <formula>0</formula>
    </cfRule>
  </conditionalFormatting>
  <conditionalFormatting sqref="P33:Q33">
    <cfRule type="cellIs" dxfId="40630" priority="6578" stopIfTrue="1" operator="lessThan">
      <formula>0</formula>
    </cfRule>
    <cfRule type="cellIs" dxfId="40629" priority="6579" stopIfTrue="1" operator="greaterThan">
      <formula>0</formula>
    </cfRule>
  </conditionalFormatting>
  <conditionalFormatting sqref="P33:Q33">
    <cfRule type="cellIs" dxfId="40628" priority="6575" stopIfTrue="1" operator="lessThan">
      <formula>0</formula>
    </cfRule>
    <cfRule type="cellIs" dxfId="40627" priority="6576" stopIfTrue="1" operator="greaterThan">
      <formula>0</formula>
    </cfRule>
  </conditionalFormatting>
  <conditionalFormatting sqref="P33:Q33">
    <cfRule type="cellIs" dxfId="40626" priority="6572" stopIfTrue="1" operator="lessThan">
      <formula>0</formula>
    </cfRule>
    <cfRule type="cellIs" dxfId="40625" priority="6573" stopIfTrue="1" operator="greaterThan">
      <formula>0</formula>
    </cfRule>
  </conditionalFormatting>
  <conditionalFormatting sqref="P33:Q33">
    <cfRule type="cellIs" dxfId="40624" priority="6569" stopIfTrue="1" operator="lessThan">
      <formula>0</formula>
    </cfRule>
    <cfRule type="cellIs" dxfId="40623" priority="6570" stopIfTrue="1" operator="greaterThan">
      <formula>0</formula>
    </cfRule>
  </conditionalFormatting>
  <conditionalFormatting sqref="P35:Q35">
    <cfRule type="cellIs" dxfId="40622" priority="6566" stopIfTrue="1" operator="lessThan">
      <formula>0</formula>
    </cfRule>
    <cfRule type="cellIs" dxfId="40621" priority="6567" stopIfTrue="1" operator="greaterThan">
      <formula>0</formula>
    </cfRule>
  </conditionalFormatting>
  <conditionalFormatting sqref="P35:Q35">
    <cfRule type="cellIs" dxfId="40620" priority="6563" stopIfTrue="1" operator="lessThan">
      <formula>0</formula>
    </cfRule>
    <cfRule type="cellIs" dxfId="40619" priority="6564" stopIfTrue="1" operator="greaterThan">
      <formula>0</formula>
    </cfRule>
  </conditionalFormatting>
  <conditionalFormatting sqref="P35:Q35">
    <cfRule type="cellIs" dxfId="40618" priority="6560" stopIfTrue="1" operator="lessThan">
      <formula>0</formula>
    </cfRule>
    <cfRule type="cellIs" dxfId="40617" priority="6561" stopIfTrue="1" operator="greaterThan">
      <formula>0</formula>
    </cfRule>
  </conditionalFormatting>
  <conditionalFormatting sqref="P35:Q35">
    <cfRule type="cellIs" dxfId="40616" priority="6557" stopIfTrue="1" operator="lessThan">
      <formula>0</formula>
    </cfRule>
    <cfRule type="cellIs" dxfId="40615" priority="6558" stopIfTrue="1" operator="greaterThan">
      <formula>0</formula>
    </cfRule>
  </conditionalFormatting>
  <conditionalFormatting sqref="P35:Q35">
    <cfRule type="cellIs" dxfId="40614" priority="6554" stopIfTrue="1" operator="lessThan">
      <formula>0</formula>
    </cfRule>
    <cfRule type="cellIs" dxfId="40613" priority="6555" stopIfTrue="1" operator="greaterThan">
      <formula>0</formula>
    </cfRule>
  </conditionalFormatting>
  <conditionalFormatting sqref="P35:Q35">
    <cfRule type="cellIs" dxfId="40612" priority="6551" stopIfTrue="1" operator="lessThan">
      <formula>0</formula>
    </cfRule>
    <cfRule type="cellIs" dxfId="40611" priority="6552" stopIfTrue="1" operator="greaterThan">
      <formula>0</formula>
    </cfRule>
  </conditionalFormatting>
  <conditionalFormatting sqref="P35:Q35">
    <cfRule type="cellIs" dxfId="40610" priority="6548" stopIfTrue="1" operator="lessThan">
      <formula>0</formula>
    </cfRule>
    <cfRule type="cellIs" dxfId="40609" priority="6549" stopIfTrue="1" operator="greaterThan">
      <formula>0</formula>
    </cfRule>
  </conditionalFormatting>
  <conditionalFormatting sqref="P35:Q35">
    <cfRule type="cellIs" dxfId="40608" priority="6545" stopIfTrue="1" operator="lessThan">
      <formula>0</formula>
    </cfRule>
    <cfRule type="cellIs" dxfId="40607" priority="6546" stopIfTrue="1" operator="greaterThan">
      <formula>0</formula>
    </cfRule>
  </conditionalFormatting>
  <conditionalFormatting sqref="P35:Q35">
    <cfRule type="cellIs" dxfId="40606" priority="6542" stopIfTrue="1" operator="lessThan">
      <formula>0</formula>
    </cfRule>
    <cfRule type="cellIs" dxfId="40605" priority="6543" stopIfTrue="1" operator="greaterThan">
      <formula>0</formula>
    </cfRule>
  </conditionalFormatting>
  <conditionalFormatting sqref="P35:Q35">
    <cfRule type="cellIs" dxfId="40604" priority="6539" stopIfTrue="1" operator="lessThan">
      <formula>0</formula>
    </cfRule>
    <cfRule type="cellIs" dxfId="40603" priority="6540" stopIfTrue="1" operator="greaterThan">
      <formula>0</formula>
    </cfRule>
  </conditionalFormatting>
  <conditionalFormatting sqref="P35:Q35">
    <cfRule type="cellIs" dxfId="40602" priority="6536" stopIfTrue="1" operator="lessThan">
      <formula>0</formula>
    </cfRule>
    <cfRule type="cellIs" dxfId="40601" priority="6537" stopIfTrue="1" operator="greaterThan">
      <formula>0</formula>
    </cfRule>
  </conditionalFormatting>
  <conditionalFormatting sqref="P35:Q35">
    <cfRule type="cellIs" dxfId="40600" priority="6533" stopIfTrue="1" operator="lessThan">
      <formula>0</formula>
    </cfRule>
    <cfRule type="cellIs" dxfId="40599" priority="6534" stopIfTrue="1" operator="greaterThan">
      <formula>0</formula>
    </cfRule>
  </conditionalFormatting>
  <conditionalFormatting sqref="P35:Q35">
    <cfRule type="cellIs" dxfId="40598" priority="6530" stopIfTrue="1" operator="lessThan">
      <formula>0</formula>
    </cfRule>
    <cfRule type="cellIs" dxfId="40597" priority="6531" stopIfTrue="1" operator="greaterThan">
      <formula>0</formula>
    </cfRule>
  </conditionalFormatting>
  <conditionalFormatting sqref="P35:Q35">
    <cfRule type="cellIs" dxfId="40596" priority="6527" stopIfTrue="1" operator="lessThan">
      <formula>0</formula>
    </cfRule>
    <cfRule type="cellIs" dxfId="40595" priority="6528" stopIfTrue="1" operator="greaterThan">
      <formula>0</formula>
    </cfRule>
  </conditionalFormatting>
  <conditionalFormatting sqref="P35:Q35">
    <cfRule type="cellIs" dxfId="40594" priority="6524" stopIfTrue="1" operator="lessThan">
      <formula>0</formula>
    </cfRule>
    <cfRule type="cellIs" dxfId="40593" priority="6525" stopIfTrue="1" operator="greaterThan">
      <formula>0</formula>
    </cfRule>
  </conditionalFormatting>
  <conditionalFormatting sqref="P35:Q35">
    <cfRule type="cellIs" dxfId="40592" priority="6521" stopIfTrue="1" operator="lessThan">
      <formula>0</formula>
    </cfRule>
    <cfRule type="cellIs" dxfId="40591" priority="6522" stopIfTrue="1" operator="greaterThan">
      <formula>0</formula>
    </cfRule>
  </conditionalFormatting>
  <conditionalFormatting sqref="P35:Q35">
    <cfRule type="cellIs" dxfId="40590" priority="6518" stopIfTrue="1" operator="lessThan">
      <formula>0</formula>
    </cfRule>
    <cfRule type="cellIs" dxfId="40589" priority="6519" stopIfTrue="1" operator="greaterThan">
      <formula>0</formula>
    </cfRule>
  </conditionalFormatting>
  <conditionalFormatting sqref="P35:Q35">
    <cfRule type="cellIs" dxfId="40588" priority="6515" stopIfTrue="1" operator="lessThan">
      <formula>0</formula>
    </cfRule>
    <cfRule type="cellIs" dxfId="40587" priority="6516" stopIfTrue="1" operator="greaterThan">
      <formula>0</formula>
    </cfRule>
  </conditionalFormatting>
  <conditionalFormatting sqref="P35:Q35">
    <cfRule type="cellIs" dxfId="40586" priority="6512" stopIfTrue="1" operator="lessThan">
      <formula>0</formula>
    </cfRule>
    <cfRule type="cellIs" dxfId="40585" priority="6513" stopIfTrue="1" operator="greaterThan">
      <formula>0</formula>
    </cfRule>
  </conditionalFormatting>
  <conditionalFormatting sqref="P35:Q35">
    <cfRule type="cellIs" dxfId="40584" priority="6509" stopIfTrue="1" operator="lessThan">
      <formula>0</formula>
    </cfRule>
    <cfRule type="cellIs" dxfId="40583" priority="6510" stopIfTrue="1" operator="greaterThan">
      <formula>0</formula>
    </cfRule>
  </conditionalFormatting>
  <conditionalFormatting sqref="P37:Q37">
    <cfRule type="cellIs" dxfId="40582" priority="6506" stopIfTrue="1" operator="lessThan">
      <formula>0</formula>
    </cfRule>
    <cfRule type="cellIs" dxfId="40581" priority="6507" stopIfTrue="1" operator="greaterThan">
      <formula>0</formula>
    </cfRule>
  </conditionalFormatting>
  <conditionalFormatting sqref="P37:Q37">
    <cfRule type="cellIs" dxfId="40580" priority="6503" stopIfTrue="1" operator="lessThan">
      <formula>0</formula>
    </cfRule>
    <cfRule type="cellIs" dxfId="40579" priority="6504" stopIfTrue="1" operator="greaterThan">
      <formula>0</formula>
    </cfRule>
  </conditionalFormatting>
  <conditionalFormatting sqref="P37:Q37">
    <cfRule type="cellIs" dxfId="40578" priority="6500" stopIfTrue="1" operator="lessThan">
      <formula>0</formula>
    </cfRule>
    <cfRule type="cellIs" dxfId="40577" priority="6501" stopIfTrue="1" operator="greaterThan">
      <formula>0</formula>
    </cfRule>
  </conditionalFormatting>
  <conditionalFormatting sqref="P37:Q37">
    <cfRule type="cellIs" dxfId="40576" priority="6497" stopIfTrue="1" operator="lessThan">
      <formula>0</formula>
    </cfRule>
    <cfRule type="cellIs" dxfId="40575" priority="6498" stopIfTrue="1" operator="greaterThan">
      <formula>0</formula>
    </cfRule>
  </conditionalFormatting>
  <conditionalFormatting sqref="P37:Q37">
    <cfRule type="cellIs" dxfId="40574" priority="6494" stopIfTrue="1" operator="lessThan">
      <formula>0</formula>
    </cfRule>
    <cfRule type="cellIs" dxfId="40573" priority="6495" stopIfTrue="1" operator="greaterThan">
      <formula>0</formula>
    </cfRule>
  </conditionalFormatting>
  <conditionalFormatting sqref="P37:Q37">
    <cfRule type="cellIs" dxfId="40572" priority="6491" stopIfTrue="1" operator="lessThan">
      <formula>0</formula>
    </cfRule>
    <cfRule type="cellIs" dxfId="40571" priority="6492" stopIfTrue="1" operator="greaterThan">
      <formula>0</formula>
    </cfRule>
  </conditionalFormatting>
  <conditionalFormatting sqref="P37:Q37">
    <cfRule type="cellIs" dxfId="40570" priority="6488" stopIfTrue="1" operator="lessThan">
      <formula>0</formula>
    </cfRule>
    <cfRule type="cellIs" dxfId="40569" priority="6489" stopIfTrue="1" operator="greaterThan">
      <formula>0</formula>
    </cfRule>
  </conditionalFormatting>
  <conditionalFormatting sqref="P37:Q37">
    <cfRule type="cellIs" dxfId="40568" priority="6485" stopIfTrue="1" operator="lessThan">
      <formula>0</formula>
    </cfRule>
    <cfRule type="cellIs" dxfId="40567" priority="6486" stopIfTrue="1" operator="greaterThan">
      <formula>0</formula>
    </cfRule>
  </conditionalFormatting>
  <conditionalFormatting sqref="P37:Q37">
    <cfRule type="cellIs" dxfId="40566" priority="6482" stopIfTrue="1" operator="lessThan">
      <formula>0</formula>
    </cfRule>
    <cfRule type="cellIs" dxfId="40565" priority="6483" stopIfTrue="1" operator="greaterThan">
      <formula>0</formula>
    </cfRule>
  </conditionalFormatting>
  <conditionalFormatting sqref="P37:Q37">
    <cfRule type="cellIs" dxfId="40564" priority="6479" stopIfTrue="1" operator="lessThan">
      <formula>0</formula>
    </cfRule>
    <cfRule type="cellIs" dxfId="40563" priority="6480" stopIfTrue="1" operator="greaterThan">
      <formula>0</formula>
    </cfRule>
  </conditionalFormatting>
  <conditionalFormatting sqref="P37:Q37">
    <cfRule type="cellIs" dxfId="40562" priority="6476" stopIfTrue="1" operator="lessThan">
      <formula>0</formula>
    </cfRule>
    <cfRule type="cellIs" dxfId="40561" priority="6477" stopIfTrue="1" operator="greaterThan">
      <formula>0</formula>
    </cfRule>
  </conditionalFormatting>
  <conditionalFormatting sqref="P37:Q37">
    <cfRule type="cellIs" dxfId="40560" priority="6473" stopIfTrue="1" operator="lessThan">
      <formula>0</formula>
    </cfRule>
    <cfRule type="cellIs" dxfId="40559" priority="6474" stopIfTrue="1" operator="greaterThan">
      <formula>0</formula>
    </cfRule>
  </conditionalFormatting>
  <conditionalFormatting sqref="P37:Q37">
    <cfRule type="cellIs" dxfId="40558" priority="6470" stopIfTrue="1" operator="lessThan">
      <formula>0</formula>
    </cfRule>
    <cfRule type="cellIs" dxfId="40557" priority="6471" stopIfTrue="1" operator="greaterThan">
      <formula>0</formula>
    </cfRule>
  </conditionalFormatting>
  <conditionalFormatting sqref="P37:Q37">
    <cfRule type="cellIs" dxfId="40556" priority="6467" stopIfTrue="1" operator="lessThan">
      <formula>0</formula>
    </cfRule>
    <cfRule type="cellIs" dxfId="40555" priority="6468" stopIfTrue="1" operator="greaterThan">
      <formula>0</formula>
    </cfRule>
  </conditionalFormatting>
  <conditionalFormatting sqref="P37:Q37">
    <cfRule type="cellIs" dxfId="40554" priority="6464" stopIfTrue="1" operator="lessThan">
      <formula>0</formula>
    </cfRule>
    <cfRule type="cellIs" dxfId="40553" priority="6465" stopIfTrue="1" operator="greaterThan">
      <formula>0</formula>
    </cfRule>
  </conditionalFormatting>
  <conditionalFormatting sqref="P37:Q37">
    <cfRule type="cellIs" dxfId="40552" priority="6461" stopIfTrue="1" operator="lessThan">
      <formula>0</formula>
    </cfRule>
    <cfRule type="cellIs" dxfId="40551" priority="6462" stopIfTrue="1" operator="greaterThan">
      <formula>0</formula>
    </cfRule>
  </conditionalFormatting>
  <conditionalFormatting sqref="P37:Q37">
    <cfRule type="cellIs" dxfId="40550" priority="6458" stopIfTrue="1" operator="lessThan">
      <formula>0</formula>
    </cfRule>
    <cfRule type="cellIs" dxfId="40549" priority="6459" stopIfTrue="1" operator="greaterThan">
      <formula>0</formula>
    </cfRule>
  </conditionalFormatting>
  <conditionalFormatting sqref="P37:Q37">
    <cfRule type="cellIs" dxfId="40548" priority="6455" stopIfTrue="1" operator="lessThan">
      <formula>0</formula>
    </cfRule>
    <cfRule type="cellIs" dxfId="40547" priority="6456" stopIfTrue="1" operator="greaterThan">
      <formula>0</formula>
    </cfRule>
  </conditionalFormatting>
  <conditionalFormatting sqref="P37:Q37">
    <cfRule type="cellIs" dxfId="40546" priority="6452" stopIfTrue="1" operator="lessThan">
      <formula>0</formula>
    </cfRule>
    <cfRule type="cellIs" dxfId="40545" priority="6453" stopIfTrue="1" operator="greaterThan">
      <formula>0</formula>
    </cfRule>
  </conditionalFormatting>
  <conditionalFormatting sqref="P37:Q37">
    <cfRule type="cellIs" dxfId="40544" priority="6449" stopIfTrue="1" operator="lessThan">
      <formula>0</formula>
    </cfRule>
    <cfRule type="cellIs" dxfId="40543" priority="6450" stopIfTrue="1" operator="greaterThan">
      <formula>0</formula>
    </cfRule>
  </conditionalFormatting>
  <conditionalFormatting sqref="P39:Q39">
    <cfRule type="cellIs" dxfId="40542" priority="6446" stopIfTrue="1" operator="lessThan">
      <formula>0</formula>
    </cfRule>
    <cfRule type="cellIs" dxfId="40541" priority="6447" stopIfTrue="1" operator="greaterThan">
      <formula>0</formula>
    </cfRule>
  </conditionalFormatting>
  <conditionalFormatting sqref="P39:Q39">
    <cfRule type="cellIs" dxfId="40540" priority="6443" stopIfTrue="1" operator="lessThan">
      <formula>0</formula>
    </cfRule>
    <cfRule type="cellIs" dxfId="40539" priority="6444" stopIfTrue="1" operator="greaterThan">
      <formula>0</formula>
    </cfRule>
  </conditionalFormatting>
  <conditionalFormatting sqref="P39:Q39">
    <cfRule type="cellIs" dxfId="40538" priority="6440" stopIfTrue="1" operator="lessThan">
      <formula>0</formula>
    </cfRule>
    <cfRule type="cellIs" dxfId="40537" priority="6441" stopIfTrue="1" operator="greaterThan">
      <formula>0</formula>
    </cfRule>
  </conditionalFormatting>
  <conditionalFormatting sqref="P39:Q39">
    <cfRule type="cellIs" dxfId="40536" priority="6437" stopIfTrue="1" operator="lessThan">
      <formula>0</formula>
    </cfRule>
    <cfRule type="cellIs" dxfId="40535" priority="6438" stopIfTrue="1" operator="greaterThan">
      <formula>0</formula>
    </cfRule>
  </conditionalFormatting>
  <conditionalFormatting sqref="P39:Q39">
    <cfRule type="cellIs" dxfId="40534" priority="6434" stopIfTrue="1" operator="lessThan">
      <formula>0</formula>
    </cfRule>
    <cfRule type="cellIs" dxfId="40533" priority="6435" stopIfTrue="1" operator="greaterThan">
      <formula>0</formula>
    </cfRule>
  </conditionalFormatting>
  <conditionalFormatting sqref="P39:Q39">
    <cfRule type="cellIs" dxfId="40532" priority="6431" stopIfTrue="1" operator="lessThan">
      <formula>0</formula>
    </cfRule>
    <cfRule type="cellIs" dxfId="40531" priority="6432" stopIfTrue="1" operator="greaterThan">
      <formula>0</formula>
    </cfRule>
  </conditionalFormatting>
  <conditionalFormatting sqref="P39:Q39">
    <cfRule type="cellIs" dxfId="40530" priority="6428" stopIfTrue="1" operator="lessThan">
      <formula>0</formula>
    </cfRule>
    <cfRule type="cellIs" dxfId="40529" priority="6429" stopIfTrue="1" operator="greaterThan">
      <formula>0</formula>
    </cfRule>
  </conditionalFormatting>
  <conditionalFormatting sqref="P39:Q39">
    <cfRule type="cellIs" dxfId="40528" priority="6425" stopIfTrue="1" operator="lessThan">
      <formula>0</formula>
    </cfRule>
    <cfRule type="cellIs" dxfId="40527" priority="6426" stopIfTrue="1" operator="greaterThan">
      <formula>0</formula>
    </cfRule>
  </conditionalFormatting>
  <conditionalFormatting sqref="P39:Q39">
    <cfRule type="cellIs" dxfId="40526" priority="6422" stopIfTrue="1" operator="lessThan">
      <formula>0</formula>
    </cfRule>
    <cfRule type="cellIs" dxfId="40525" priority="6423" stopIfTrue="1" operator="greaterThan">
      <formula>0</formula>
    </cfRule>
  </conditionalFormatting>
  <conditionalFormatting sqref="P39:Q39">
    <cfRule type="cellIs" dxfId="40524" priority="6419" stopIfTrue="1" operator="lessThan">
      <formula>0</formula>
    </cfRule>
    <cfRule type="cellIs" dxfId="40523" priority="6420" stopIfTrue="1" operator="greaterThan">
      <formula>0</formula>
    </cfRule>
  </conditionalFormatting>
  <conditionalFormatting sqref="P39:Q39">
    <cfRule type="cellIs" dxfId="40522" priority="6416" stopIfTrue="1" operator="lessThan">
      <formula>0</formula>
    </cfRule>
    <cfRule type="cellIs" dxfId="40521" priority="6417" stopIfTrue="1" operator="greaterThan">
      <formula>0</formula>
    </cfRule>
  </conditionalFormatting>
  <conditionalFormatting sqref="P39:Q39">
    <cfRule type="cellIs" dxfId="40520" priority="6413" stopIfTrue="1" operator="lessThan">
      <formula>0</formula>
    </cfRule>
    <cfRule type="cellIs" dxfId="40519" priority="6414" stopIfTrue="1" operator="greaterThan">
      <formula>0</formula>
    </cfRule>
  </conditionalFormatting>
  <conditionalFormatting sqref="P39:Q39">
    <cfRule type="cellIs" dxfId="40518" priority="6410" stopIfTrue="1" operator="lessThan">
      <formula>0</formula>
    </cfRule>
    <cfRule type="cellIs" dxfId="40517" priority="6411" stopIfTrue="1" operator="greaterThan">
      <formula>0</formula>
    </cfRule>
  </conditionalFormatting>
  <conditionalFormatting sqref="P39:Q39">
    <cfRule type="cellIs" dxfId="40516" priority="6407" stopIfTrue="1" operator="lessThan">
      <formula>0</formula>
    </cfRule>
    <cfRule type="cellIs" dxfId="40515" priority="6408" stopIfTrue="1" operator="greaterThan">
      <formula>0</formula>
    </cfRule>
  </conditionalFormatting>
  <conditionalFormatting sqref="P39:Q39">
    <cfRule type="cellIs" dxfId="40514" priority="6404" stopIfTrue="1" operator="lessThan">
      <formula>0</formula>
    </cfRule>
    <cfRule type="cellIs" dxfId="40513" priority="6405" stopIfTrue="1" operator="greaterThan">
      <formula>0</formula>
    </cfRule>
  </conditionalFormatting>
  <conditionalFormatting sqref="P39:Q39">
    <cfRule type="cellIs" dxfId="40512" priority="6401" stopIfTrue="1" operator="lessThan">
      <formula>0</formula>
    </cfRule>
    <cfRule type="cellIs" dxfId="40511" priority="6402" stopIfTrue="1" operator="greaterThan">
      <formula>0</formula>
    </cfRule>
  </conditionalFormatting>
  <conditionalFormatting sqref="P39:Q39">
    <cfRule type="cellIs" dxfId="40510" priority="6398" stopIfTrue="1" operator="lessThan">
      <formula>0</formula>
    </cfRule>
    <cfRule type="cellIs" dxfId="40509" priority="6399" stopIfTrue="1" operator="greaterThan">
      <formula>0</formula>
    </cfRule>
  </conditionalFormatting>
  <conditionalFormatting sqref="P39:Q39">
    <cfRule type="cellIs" dxfId="40508" priority="6395" stopIfTrue="1" operator="lessThan">
      <formula>0</formula>
    </cfRule>
    <cfRule type="cellIs" dxfId="40507" priority="6396" stopIfTrue="1" operator="greaterThan">
      <formula>0</formula>
    </cfRule>
  </conditionalFormatting>
  <conditionalFormatting sqref="P39:Q39">
    <cfRule type="cellIs" dxfId="40506" priority="6392" stopIfTrue="1" operator="lessThan">
      <formula>0</formula>
    </cfRule>
    <cfRule type="cellIs" dxfId="40505" priority="6393" stopIfTrue="1" operator="greaterThan">
      <formula>0</formula>
    </cfRule>
  </conditionalFormatting>
  <conditionalFormatting sqref="P39:Q39">
    <cfRule type="cellIs" dxfId="40504" priority="6389" stopIfTrue="1" operator="lessThan">
      <formula>0</formula>
    </cfRule>
    <cfRule type="cellIs" dxfId="40503" priority="6390" stopIfTrue="1" operator="greaterThan">
      <formula>0</formula>
    </cfRule>
  </conditionalFormatting>
  <conditionalFormatting sqref="P41:Q41">
    <cfRule type="cellIs" dxfId="40502" priority="6386" stopIfTrue="1" operator="lessThan">
      <formula>0</formula>
    </cfRule>
    <cfRule type="cellIs" dxfId="40501" priority="6387" stopIfTrue="1" operator="greaterThan">
      <formula>0</formula>
    </cfRule>
  </conditionalFormatting>
  <conditionalFormatting sqref="P41:Q41">
    <cfRule type="cellIs" dxfId="40500" priority="6383" stopIfTrue="1" operator="lessThan">
      <formula>0</formula>
    </cfRule>
    <cfRule type="cellIs" dxfId="40499" priority="6384" stopIfTrue="1" operator="greaterThan">
      <formula>0</formula>
    </cfRule>
  </conditionalFormatting>
  <conditionalFormatting sqref="P41:Q41">
    <cfRule type="cellIs" dxfId="40498" priority="6380" stopIfTrue="1" operator="lessThan">
      <formula>0</formula>
    </cfRule>
    <cfRule type="cellIs" dxfId="40497" priority="6381" stopIfTrue="1" operator="greaterThan">
      <formula>0</formula>
    </cfRule>
  </conditionalFormatting>
  <conditionalFormatting sqref="P41:Q41">
    <cfRule type="cellIs" dxfId="40496" priority="6377" stopIfTrue="1" operator="lessThan">
      <formula>0</formula>
    </cfRule>
    <cfRule type="cellIs" dxfId="40495" priority="6378" stopIfTrue="1" operator="greaterThan">
      <formula>0</formula>
    </cfRule>
  </conditionalFormatting>
  <conditionalFormatting sqref="P41:Q41">
    <cfRule type="cellIs" dxfId="40494" priority="6374" stopIfTrue="1" operator="lessThan">
      <formula>0</formula>
    </cfRule>
    <cfRule type="cellIs" dxfId="40493" priority="6375" stopIfTrue="1" operator="greaterThan">
      <formula>0</formula>
    </cfRule>
  </conditionalFormatting>
  <conditionalFormatting sqref="P41:Q41">
    <cfRule type="cellIs" dxfId="40492" priority="6371" stopIfTrue="1" operator="lessThan">
      <formula>0</formula>
    </cfRule>
    <cfRule type="cellIs" dxfId="40491" priority="6372" stopIfTrue="1" operator="greaterThan">
      <formula>0</formula>
    </cfRule>
  </conditionalFormatting>
  <conditionalFormatting sqref="P41:Q41">
    <cfRule type="cellIs" dxfId="40490" priority="6368" stopIfTrue="1" operator="lessThan">
      <formula>0</formula>
    </cfRule>
    <cfRule type="cellIs" dxfId="40489" priority="6369" stopIfTrue="1" operator="greaterThan">
      <formula>0</formula>
    </cfRule>
  </conditionalFormatting>
  <conditionalFormatting sqref="P41:Q41">
    <cfRule type="cellIs" dxfId="40488" priority="6365" stopIfTrue="1" operator="lessThan">
      <formula>0</formula>
    </cfRule>
    <cfRule type="cellIs" dxfId="40487" priority="6366" stopIfTrue="1" operator="greaterThan">
      <formula>0</formula>
    </cfRule>
  </conditionalFormatting>
  <conditionalFormatting sqref="P41:Q41">
    <cfRule type="cellIs" dxfId="40486" priority="6362" stopIfTrue="1" operator="lessThan">
      <formula>0</formula>
    </cfRule>
    <cfRule type="cellIs" dxfId="40485" priority="6363" stopIfTrue="1" operator="greaterThan">
      <formula>0</formula>
    </cfRule>
  </conditionalFormatting>
  <conditionalFormatting sqref="P41:Q41">
    <cfRule type="cellIs" dxfId="40484" priority="6359" stopIfTrue="1" operator="lessThan">
      <formula>0</formula>
    </cfRule>
    <cfRule type="cellIs" dxfId="40483" priority="6360" stopIfTrue="1" operator="greaterThan">
      <formula>0</formula>
    </cfRule>
  </conditionalFormatting>
  <conditionalFormatting sqref="P41:Q41">
    <cfRule type="cellIs" dxfId="40482" priority="6356" stopIfTrue="1" operator="lessThan">
      <formula>0</formula>
    </cfRule>
    <cfRule type="cellIs" dxfId="40481" priority="6357" stopIfTrue="1" operator="greaterThan">
      <formula>0</formula>
    </cfRule>
  </conditionalFormatting>
  <conditionalFormatting sqref="P41:Q41">
    <cfRule type="cellIs" dxfId="40480" priority="6353" stopIfTrue="1" operator="lessThan">
      <formula>0</formula>
    </cfRule>
    <cfRule type="cellIs" dxfId="40479" priority="6354" stopIfTrue="1" operator="greaterThan">
      <formula>0</formula>
    </cfRule>
  </conditionalFormatting>
  <conditionalFormatting sqref="P41:Q41">
    <cfRule type="cellIs" dxfId="40478" priority="6350" stopIfTrue="1" operator="lessThan">
      <formula>0</formula>
    </cfRule>
    <cfRule type="cellIs" dxfId="40477" priority="6351" stopIfTrue="1" operator="greaterThan">
      <formula>0</formula>
    </cfRule>
  </conditionalFormatting>
  <conditionalFormatting sqref="P41:Q41">
    <cfRule type="cellIs" dxfId="40476" priority="6347" stopIfTrue="1" operator="lessThan">
      <formula>0</formula>
    </cfRule>
    <cfRule type="cellIs" dxfId="40475" priority="6348" stopIfTrue="1" operator="greaterThan">
      <formula>0</formula>
    </cfRule>
  </conditionalFormatting>
  <conditionalFormatting sqref="P41:Q41">
    <cfRule type="cellIs" dxfId="40474" priority="6344" stopIfTrue="1" operator="lessThan">
      <formula>0</formula>
    </cfRule>
    <cfRule type="cellIs" dxfId="40473" priority="6345" stopIfTrue="1" operator="greaterThan">
      <formula>0</formula>
    </cfRule>
  </conditionalFormatting>
  <conditionalFormatting sqref="P41:Q41">
    <cfRule type="cellIs" dxfId="40472" priority="6341" stopIfTrue="1" operator="lessThan">
      <formula>0</formula>
    </cfRule>
    <cfRule type="cellIs" dxfId="40471" priority="6342" stopIfTrue="1" operator="greaterThan">
      <formula>0</formula>
    </cfRule>
  </conditionalFormatting>
  <conditionalFormatting sqref="P41:Q41">
    <cfRule type="cellIs" dxfId="40470" priority="6338" stopIfTrue="1" operator="lessThan">
      <formula>0</formula>
    </cfRule>
    <cfRule type="cellIs" dxfId="40469" priority="6339" stopIfTrue="1" operator="greaterThan">
      <formula>0</formula>
    </cfRule>
  </conditionalFormatting>
  <conditionalFormatting sqref="P41:Q41">
    <cfRule type="cellIs" dxfId="40468" priority="6335" stopIfTrue="1" operator="lessThan">
      <formula>0</formula>
    </cfRule>
    <cfRule type="cellIs" dxfId="40467" priority="6336" stopIfTrue="1" operator="greaterThan">
      <formula>0</formula>
    </cfRule>
  </conditionalFormatting>
  <conditionalFormatting sqref="P41:Q41">
    <cfRule type="cellIs" dxfId="40466" priority="6332" stopIfTrue="1" operator="lessThan">
      <formula>0</formula>
    </cfRule>
    <cfRule type="cellIs" dxfId="40465" priority="6333" stopIfTrue="1" operator="greaterThan">
      <formula>0</formula>
    </cfRule>
  </conditionalFormatting>
  <conditionalFormatting sqref="P41:Q41">
    <cfRule type="cellIs" dxfId="40464" priority="6329" stopIfTrue="1" operator="lessThan">
      <formula>0</formula>
    </cfRule>
    <cfRule type="cellIs" dxfId="40463" priority="6330" stopIfTrue="1" operator="greaterThan">
      <formula>0</formula>
    </cfRule>
  </conditionalFormatting>
  <conditionalFormatting sqref="P43:Q43">
    <cfRule type="cellIs" dxfId="40462" priority="6326" stopIfTrue="1" operator="lessThan">
      <formula>0</formula>
    </cfRule>
    <cfRule type="cellIs" dxfId="40461" priority="6327" stopIfTrue="1" operator="greaterThan">
      <formula>0</formula>
    </cfRule>
  </conditionalFormatting>
  <conditionalFormatting sqref="P43:Q43">
    <cfRule type="cellIs" dxfId="40460" priority="6323" stopIfTrue="1" operator="lessThan">
      <formula>0</formula>
    </cfRule>
    <cfRule type="cellIs" dxfId="40459" priority="6324" stopIfTrue="1" operator="greaterThan">
      <formula>0</formula>
    </cfRule>
  </conditionalFormatting>
  <conditionalFormatting sqref="P43:Q43">
    <cfRule type="cellIs" dxfId="40458" priority="6320" stopIfTrue="1" operator="lessThan">
      <formula>0</formula>
    </cfRule>
    <cfRule type="cellIs" dxfId="40457" priority="6321" stopIfTrue="1" operator="greaterThan">
      <formula>0</formula>
    </cfRule>
  </conditionalFormatting>
  <conditionalFormatting sqref="P43:Q43">
    <cfRule type="cellIs" dxfId="40456" priority="6317" stopIfTrue="1" operator="lessThan">
      <formula>0</formula>
    </cfRule>
    <cfRule type="cellIs" dxfId="40455" priority="6318" stopIfTrue="1" operator="greaterThan">
      <formula>0</formula>
    </cfRule>
  </conditionalFormatting>
  <conditionalFormatting sqref="P43:Q43">
    <cfRule type="cellIs" dxfId="40454" priority="6314" stopIfTrue="1" operator="lessThan">
      <formula>0</formula>
    </cfRule>
    <cfRule type="cellIs" dxfId="40453" priority="6315" stopIfTrue="1" operator="greaterThan">
      <formula>0</formula>
    </cfRule>
  </conditionalFormatting>
  <conditionalFormatting sqref="P43:Q43">
    <cfRule type="cellIs" dxfId="40452" priority="6311" stopIfTrue="1" operator="lessThan">
      <formula>0</formula>
    </cfRule>
    <cfRule type="cellIs" dxfId="40451" priority="6312" stopIfTrue="1" operator="greaterThan">
      <formula>0</formula>
    </cfRule>
  </conditionalFormatting>
  <conditionalFormatting sqref="P43:Q43">
    <cfRule type="cellIs" dxfId="40450" priority="6308" stopIfTrue="1" operator="lessThan">
      <formula>0</formula>
    </cfRule>
    <cfRule type="cellIs" dxfId="40449" priority="6309" stopIfTrue="1" operator="greaterThan">
      <formula>0</formula>
    </cfRule>
  </conditionalFormatting>
  <conditionalFormatting sqref="P43:Q43">
    <cfRule type="cellIs" dxfId="40448" priority="6305" stopIfTrue="1" operator="lessThan">
      <formula>0</formula>
    </cfRule>
    <cfRule type="cellIs" dxfId="40447" priority="6306" stopIfTrue="1" operator="greaterThan">
      <formula>0</formula>
    </cfRule>
  </conditionalFormatting>
  <conditionalFormatting sqref="P43:Q43">
    <cfRule type="cellIs" dxfId="40446" priority="6302" stopIfTrue="1" operator="lessThan">
      <formula>0</formula>
    </cfRule>
    <cfRule type="cellIs" dxfId="40445" priority="6303" stopIfTrue="1" operator="greaterThan">
      <formula>0</formula>
    </cfRule>
  </conditionalFormatting>
  <conditionalFormatting sqref="P43:Q43">
    <cfRule type="cellIs" dxfId="40444" priority="6299" stopIfTrue="1" operator="lessThan">
      <formula>0</formula>
    </cfRule>
    <cfRule type="cellIs" dxfId="40443" priority="6300" stopIfTrue="1" operator="greaterThan">
      <formula>0</formula>
    </cfRule>
  </conditionalFormatting>
  <conditionalFormatting sqref="P43:Q43">
    <cfRule type="cellIs" dxfId="40442" priority="6296" stopIfTrue="1" operator="lessThan">
      <formula>0</formula>
    </cfRule>
    <cfRule type="cellIs" dxfId="40441" priority="6297" stopIfTrue="1" operator="greaterThan">
      <formula>0</formula>
    </cfRule>
  </conditionalFormatting>
  <conditionalFormatting sqref="P43:Q43">
    <cfRule type="cellIs" dxfId="40440" priority="6293" stopIfTrue="1" operator="lessThan">
      <formula>0</formula>
    </cfRule>
    <cfRule type="cellIs" dxfId="40439" priority="6294" stopIfTrue="1" operator="greaterThan">
      <formula>0</formula>
    </cfRule>
  </conditionalFormatting>
  <conditionalFormatting sqref="P43:Q43">
    <cfRule type="cellIs" dxfId="40438" priority="6290" stopIfTrue="1" operator="lessThan">
      <formula>0</formula>
    </cfRule>
    <cfRule type="cellIs" dxfId="40437" priority="6291" stopIfTrue="1" operator="greaterThan">
      <formula>0</formula>
    </cfRule>
  </conditionalFormatting>
  <conditionalFormatting sqref="P43:Q43">
    <cfRule type="cellIs" dxfId="40436" priority="6287" stopIfTrue="1" operator="lessThan">
      <formula>0</formula>
    </cfRule>
    <cfRule type="cellIs" dxfId="40435" priority="6288" stopIfTrue="1" operator="greaterThan">
      <formula>0</formula>
    </cfRule>
  </conditionalFormatting>
  <conditionalFormatting sqref="P43:Q43">
    <cfRule type="cellIs" dxfId="40434" priority="6284" stopIfTrue="1" operator="lessThan">
      <formula>0</formula>
    </cfRule>
    <cfRule type="cellIs" dxfId="40433" priority="6285" stopIfTrue="1" operator="greaterThan">
      <formula>0</formula>
    </cfRule>
  </conditionalFormatting>
  <conditionalFormatting sqref="P43:Q43">
    <cfRule type="cellIs" dxfId="40432" priority="6281" stopIfTrue="1" operator="lessThan">
      <formula>0</formula>
    </cfRule>
    <cfRule type="cellIs" dxfId="40431" priority="6282" stopIfTrue="1" operator="greaterThan">
      <formula>0</formula>
    </cfRule>
  </conditionalFormatting>
  <conditionalFormatting sqref="P43:Q43">
    <cfRule type="cellIs" dxfId="40430" priority="6278" stopIfTrue="1" operator="lessThan">
      <formula>0</formula>
    </cfRule>
    <cfRule type="cellIs" dxfId="40429" priority="6279" stopIfTrue="1" operator="greaterThan">
      <formula>0</formula>
    </cfRule>
  </conditionalFormatting>
  <conditionalFormatting sqref="P43:Q43">
    <cfRule type="cellIs" dxfId="40428" priority="6275" stopIfTrue="1" operator="lessThan">
      <formula>0</formula>
    </cfRule>
    <cfRule type="cellIs" dxfId="40427" priority="6276" stopIfTrue="1" operator="greaterThan">
      <formula>0</formula>
    </cfRule>
  </conditionalFormatting>
  <conditionalFormatting sqref="P43:Q43">
    <cfRule type="cellIs" dxfId="40426" priority="6272" stopIfTrue="1" operator="lessThan">
      <formula>0</formula>
    </cfRule>
    <cfRule type="cellIs" dxfId="40425" priority="6273" stopIfTrue="1" operator="greaterThan">
      <formula>0</formula>
    </cfRule>
  </conditionalFormatting>
  <conditionalFormatting sqref="P43:Q43">
    <cfRule type="cellIs" dxfId="40424" priority="6269" stopIfTrue="1" operator="lessThan">
      <formula>0</formula>
    </cfRule>
    <cfRule type="cellIs" dxfId="40423" priority="6270" stopIfTrue="1" operator="greaterThan">
      <formula>0</formula>
    </cfRule>
  </conditionalFormatting>
  <conditionalFormatting sqref="P45:Q45">
    <cfRule type="cellIs" dxfId="40422" priority="6266" stopIfTrue="1" operator="lessThan">
      <formula>0</formula>
    </cfRule>
    <cfRule type="cellIs" dxfId="40421" priority="6267" stopIfTrue="1" operator="greaterThan">
      <formula>0</formula>
    </cfRule>
  </conditionalFormatting>
  <conditionalFormatting sqref="P45:Q45">
    <cfRule type="cellIs" dxfId="40420" priority="6263" stopIfTrue="1" operator="lessThan">
      <formula>0</formula>
    </cfRule>
    <cfRule type="cellIs" dxfId="40419" priority="6264" stopIfTrue="1" operator="greaterThan">
      <formula>0</formula>
    </cfRule>
  </conditionalFormatting>
  <conditionalFormatting sqref="P45:Q45">
    <cfRule type="cellIs" dxfId="40418" priority="6260" stopIfTrue="1" operator="lessThan">
      <formula>0</formula>
    </cfRule>
    <cfRule type="cellIs" dxfId="40417" priority="6261" stopIfTrue="1" operator="greaterThan">
      <formula>0</formula>
    </cfRule>
  </conditionalFormatting>
  <conditionalFormatting sqref="P45:Q45">
    <cfRule type="cellIs" dxfId="40416" priority="6257" stopIfTrue="1" operator="lessThan">
      <formula>0</formula>
    </cfRule>
    <cfRule type="cellIs" dxfId="40415" priority="6258" stopIfTrue="1" operator="greaterThan">
      <formula>0</formula>
    </cfRule>
  </conditionalFormatting>
  <conditionalFormatting sqref="P45:Q45">
    <cfRule type="cellIs" dxfId="40414" priority="6254" stopIfTrue="1" operator="lessThan">
      <formula>0</formula>
    </cfRule>
    <cfRule type="cellIs" dxfId="40413" priority="6255" stopIfTrue="1" operator="greaterThan">
      <formula>0</formula>
    </cfRule>
  </conditionalFormatting>
  <conditionalFormatting sqref="P45:Q45">
    <cfRule type="cellIs" dxfId="40412" priority="6251" stopIfTrue="1" operator="lessThan">
      <formula>0</formula>
    </cfRule>
    <cfRule type="cellIs" dxfId="40411" priority="6252" stopIfTrue="1" operator="greaterThan">
      <formula>0</formula>
    </cfRule>
  </conditionalFormatting>
  <conditionalFormatting sqref="P45:Q45">
    <cfRule type="cellIs" dxfId="40410" priority="6248" stopIfTrue="1" operator="lessThan">
      <formula>0</formula>
    </cfRule>
    <cfRule type="cellIs" dxfId="40409" priority="6249" stopIfTrue="1" operator="greaterThan">
      <formula>0</formula>
    </cfRule>
  </conditionalFormatting>
  <conditionalFormatting sqref="P45:Q45">
    <cfRule type="cellIs" dxfId="40408" priority="6245" stopIfTrue="1" operator="lessThan">
      <formula>0</formula>
    </cfRule>
    <cfRule type="cellIs" dxfId="40407" priority="6246" stopIfTrue="1" operator="greaterThan">
      <formula>0</formula>
    </cfRule>
  </conditionalFormatting>
  <conditionalFormatting sqref="P45:Q45">
    <cfRule type="cellIs" dxfId="40406" priority="6242" stopIfTrue="1" operator="lessThan">
      <formula>0</formula>
    </cfRule>
    <cfRule type="cellIs" dxfId="40405" priority="6243" stopIfTrue="1" operator="greaterThan">
      <formula>0</formula>
    </cfRule>
  </conditionalFormatting>
  <conditionalFormatting sqref="P45:Q45">
    <cfRule type="cellIs" dxfId="40404" priority="6239" stopIfTrue="1" operator="lessThan">
      <formula>0</formula>
    </cfRule>
    <cfRule type="cellIs" dxfId="40403" priority="6240" stopIfTrue="1" operator="greaterThan">
      <formula>0</formula>
    </cfRule>
  </conditionalFormatting>
  <conditionalFormatting sqref="P45:Q45">
    <cfRule type="cellIs" dxfId="40402" priority="6236" stopIfTrue="1" operator="lessThan">
      <formula>0</formula>
    </cfRule>
    <cfRule type="cellIs" dxfId="40401" priority="6237" stopIfTrue="1" operator="greaterThan">
      <formula>0</formula>
    </cfRule>
  </conditionalFormatting>
  <conditionalFormatting sqref="P45:Q45">
    <cfRule type="cellIs" dxfId="40400" priority="6233" stopIfTrue="1" operator="lessThan">
      <formula>0</formula>
    </cfRule>
    <cfRule type="cellIs" dxfId="40399" priority="6234" stopIfTrue="1" operator="greaterThan">
      <formula>0</formula>
    </cfRule>
  </conditionalFormatting>
  <conditionalFormatting sqref="P45:Q45">
    <cfRule type="cellIs" dxfId="40398" priority="6230" stopIfTrue="1" operator="lessThan">
      <formula>0</formula>
    </cfRule>
    <cfRule type="cellIs" dxfId="40397" priority="6231" stopIfTrue="1" operator="greaterThan">
      <formula>0</formula>
    </cfRule>
  </conditionalFormatting>
  <conditionalFormatting sqref="P45:Q45">
    <cfRule type="cellIs" dxfId="40396" priority="6227" stopIfTrue="1" operator="lessThan">
      <formula>0</formula>
    </cfRule>
    <cfRule type="cellIs" dxfId="40395" priority="6228" stopIfTrue="1" operator="greaterThan">
      <formula>0</formula>
    </cfRule>
  </conditionalFormatting>
  <conditionalFormatting sqref="P45:Q45">
    <cfRule type="cellIs" dxfId="40394" priority="6224" stopIfTrue="1" operator="lessThan">
      <formula>0</formula>
    </cfRule>
    <cfRule type="cellIs" dxfId="40393" priority="6225" stopIfTrue="1" operator="greaterThan">
      <formula>0</formula>
    </cfRule>
  </conditionalFormatting>
  <conditionalFormatting sqref="P45:Q45">
    <cfRule type="cellIs" dxfId="40392" priority="6221" stopIfTrue="1" operator="lessThan">
      <formula>0</formula>
    </cfRule>
    <cfRule type="cellIs" dxfId="40391" priority="6222" stopIfTrue="1" operator="greaterThan">
      <formula>0</formula>
    </cfRule>
  </conditionalFormatting>
  <conditionalFormatting sqref="P45:Q45">
    <cfRule type="cellIs" dxfId="40390" priority="6218" stopIfTrue="1" operator="lessThan">
      <formula>0</formula>
    </cfRule>
    <cfRule type="cellIs" dxfId="40389" priority="6219" stopIfTrue="1" operator="greaterThan">
      <formula>0</formula>
    </cfRule>
  </conditionalFormatting>
  <conditionalFormatting sqref="P45:Q45">
    <cfRule type="cellIs" dxfId="40388" priority="6215" stopIfTrue="1" operator="lessThan">
      <formula>0</formula>
    </cfRule>
    <cfRule type="cellIs" dxfId="40387" priority="6216" stopIfTrue="1" operator="greaterThan">
      <formula>0</formula>
    </cfRule>
  </conditionalFormatting>
  <conditionalFormatting sqref="P45:Q45">
    <cfRule type="cellIs" dxfId="40386" priority="6212" stopIfTrue="1" operator="lessThan">
      <formula>0</formula>
    </cfRule>
    <cfRule type="cellIs" dxfId="40385" priority="6213" stopIfTrue="1" operator="greaterThan">
      <formula>0</formula>
    </cfRule>
  </conditionalFormatting>
  <conditionalFormatting sqref="P45:Q45">
    <cfRule type="cellIs" dxfId="40384" priority="6209" stopIfTrue="1" operator="lessThan">
      <formula>0</formula>
    </cfRule>
    <cfRule type="cellIs" dxfId="40383" priority="6210" stopIfTrue="1" operator="greaterThan">
      <formula>0</formula>
    </cfRule>
  </conditionalFormatting>
  <conditionalFormatting sqref="P47:Q47">
    <cfRule type="cellIs" dxfId="40382" priority="6206" stopIfTrue="1" operator="lessThan">
      <formula>0</formula>
    </cfRule>
    <cfRule type="cellIs" dxfId="40381" priority="6207" stopIfTrue="1" operator="greaterThan">
      <formula>0</formula>
    </cfRule>
  </conditionalFormatting>
  <conditionalFormatting sqref="P47:Q47">
    <cfRule type="cellIs" dxfId="40380" priority="6203" stopIfTrue="1" operator="lessThan">
      <formula>0</formula>
    </cfRule>
    <cfRule type="cellIs" dxfId="40379" priority="6204" stopIfTrue="1" operator="greaterThan">
      <formula>0</formula>
    </cfRule>
  </conditionalFormatting>
  <conditionalFormatting sqref="P47:Q47">
    <cfRule type="cellIs" dxfId="40378" priority="6200" stopIfTrue="1" operator="lessThan">
      <formula>0</formula>
    </cfRule>
    <cfRule type="cellIs" dxfId="40377" priority="6201" stopIfTrue="1" operator="greaterThan">
      <formula>0</formula>
    </cfRule>
  </conditionalFormatting>
  <conditionalFormatting sqref="P47:Q47">
    <cfRule type="cellIs" dxfId="40376" priority="6197" stopIfTrue="1" operator="lessThan">
      <formula>0</formula>
    </cfRule>
    <cfRule type="cellIs" dxfId="40375" priority="6198" stopIfTrue="1" operator="greaterThan">
      <formula>0</formula>
    </cfRule>
  </conditionalFormatting>
  <conditionalFormatting sqref="P47:Q47">
    <cfRule type="cellIs" dxfId="40374" priority="6194" stopIfTrue="1" operator="lessThan">
      <formula>0</formula>
    </cfRule>
    <cfRule type="cellIs" dxfId="40373" priority="6195" stopIfTrue="1" operator="greaterThan">
      <formula>0</formula>
    </cfRule>
  </conditionalFormatting>
  <conditionalFormatting sqref="P47:Q47">
    <cfRule type="cellIs" dxfId="40372" priority="6191" stopIfTrue="1" operator="lessThan">
      <formula>0</formula>
    </cfRule>
    <cfRule type="cellIs" dxfId="40371" priority="6192" stopIfTrue="1" operator="greaterThan">
      <formula>0</formula>
    </cfRule>
  </conditionalFormatting>
  <conditionalFormatting sqref="P47:Q47">
    <cfRule type="cellIs" dxfId="40370" priority="6188" stopIfTrue="1" operator="lessThan">
      <formula>0</formula>
    </cfRule>
    <cfRule type="cellIs" dxfId="40369" priority="6189" stopIfTrue="1" operator="greaterThan">
      <formula>0</formula>
    </cfRule>
  </conditionalFormatting>
  <conditionalFormatting sqref="P47:Q47">
    <cfRule type="cellIs" dxfId="40368" priority="6185" stopIfTrue="1" operator="lessThan">
      <formula>0</formula>
    </cfRule>
    <cfRule type="cellIs" dxfId="40367" priority="6186" stopIfTrue="1" operator="greaterThan">
      <formula>0</formula>
    </cfRule>
  </conditionalFormatting>
  <conditionalFormatting sqref="P47:Q47">
    <cfRule type="cellIs" dxfId="40366" priority="6182" stopIfTrue="1" operator="lessThan">
      <formula>0</formula>
    </cfRule>
    <cfRule type="cellIs" dxfId="40365" priority="6183" stopIfTrue="1" operator="greaterThan">
      <formula>0</formula>
    </cfRule>
  </conditionalFormatting>
  <conditionalFormatting sqref="P47:Q47">
    <cfRule type="cellIs" dxfId="40364" priority="6179" stopIfTrue="1" operator="lessThan">
      <formula>0</formula>
    </cfRule>
    <cfRule type="cellIs" dxfId="40363" priority="6180" stopIfTrue="1" operator="greaterThan">
      <formula>0</formula>
    </cfRule>
  </conditionalFormatting>
  <conditionalFormatting sqref="P47:Q47">
    <cfRule type="cellIs" dxfId="40362" priority="6176" stopIfTrue="1" operator="lessThan">
      <formula>0</formula>
    </cfRule>
    <cfRule type="cellIs" dxfId="40361" priority="6177" stopIfTrue="1" operator="greaterThan">
      <formula>0</formula>
    </cfRule>
  </conditionalFormatting>
  <conditionalFormatting sqref="P47:Q47">
    <cfRule type="cellIs" dxfId="40360" priority="6173" stopIfTrue="1" operator="lessThan">
      <formula>0</formula>
    </cfRule>
    <cfRule type="cellIs" dxfId="40359" priority="6174" stopIfTrue="1" operator="greaterThan">
      <formula>0</formula>
    </cfRule>
  </conditionalFormatting>
  <conditionalFormatting sqref="P47:Q47">
    <cfRule type="cellIs" dxfId="40358" priority="6170" stopIfTrue="1" operator="lessThan">
      <formula>0</formula>
    </cfRule>
    <cfRule type="cellIs" dxfId="40357" priority="6171" stopIfTrue="1" operator="greaterThan">
      <formula>0</formula>
    </cfRule>
  </conditionalFormatting>
  <conditionalFormatting sqref="P47:Q47">
    <cfRule type="cellIs" dxfId="40356" priority="6167" stopIfTrue="1" operator="lessThan">
      <formula>0</formula>
    </cfRule>
    <cfRule type="cellIs" dxfId="40355" priority="6168" stopIfTrue="1" operator="greaterThan">
      <formula>0</formula>
    </cfRule>
  </conditionalFormatting>
  <conditionalFormatting sqref="P47:Q47">
    <cfRule type="cellIs" dxfId="40354" priority="6164" stopIfTrue="1" operator="lessThan">
      <formula>0</formula>
    </cfRule>
    <cfRule type="cellIs" dxfId="40353" priority="6165" stopIfTrue="1" operator="greaterThan">
      <formula>0</formula>
    </cfRule>
  </conditionalFormatting>
  <conditionalFormatting sqref="P47:Q47">
    <cfRule type="cellIs" dxfId="40352" priority="6161" stopIfTrue="1" operator="lessThan">
      <formula>0</formula>
    </cfRule>
    <cfRule type="cellIs" dxfId="40351" priority="6162" stopIfTrue="1" operator="greaterThan">
      <formula>0</formula>
    </cfRule>
  </conditionalFormatting>
  <conditionalFormatting sqref="P47:Q47">
    <cfRule type="cellIs" dxfId="40350" priority="6158" stopIfTrue="1" operator="lessThan">
      <formula>0</formula>
    </cfRule>
    <cfRule type="cellIs" dxfId="40349" priority="6159" stopIfTrue="1" operator="greaterThan">
      <formula>0</formula>
    </cfRule>
  </conditionalFormatting>
  <conditionalFormatting sqref="P47:Q47">
    <cfRule type="cellIs" dxfId="40348" priority="6155" stopIfTrue="1" operator="lessThan">
      <formula>0</formula>
    </cfRule>
    <cfRule type="cellIs" dxfId="40347" priority="6156" stopIfTrue="1" operator="greaterThan">
      <formula>0</formula>
    </cfRule>
  </conditionalFormatting>
  <conditionalFormatting sqref="P47:Q47">
    <cfRule type="cellIs" dxfId="40346" priority="6152" stopIfTrue="1" operator="lessThan">
      <formula>0</formula>
    </cfRule>
    <cfRule type="cellIs" dxfId="40345" priority="6153" stopIfTrue="1" operator="greaterThan">
      <formula>0</formula>
    </cfRule>
  </conditionalFormatting>
  <conditionalFormatting sqref="P47:Q47">
    <cfRule type="cellIs" dxfId="40344" priority="6149" stopIfTrue="1" operator="lessThan">
      <formula>0</formula>
    </cfRule>
    <cfRule type="cellIs" dxfId="40343" priority="6150" stopIfTrue="1" operator="greaterThan">
      <formula>0</formula>
    </cfRule>
  </conditionalFormatting>
  <conditionalFormatting sqref="P49:Q49">
    <cfRule type="cellIs" dxfId="40342" priority="6146" stopIfTrue="1" operator="lessThan">
      <formula>0</formula>
    </cfRule>
    <cfRule type="cellIs" dxfId="40341" priority="6147" stopIfTrue="1" operator="greaterThan">
      <formula>0</formula>
    </cfRule>
  </conditionalFormatting>
  <conditionalFormatting sqref="P49:Q49">
    <cfRule type="cellIs" dxfId="40340" priority="6143" stopIfTrue="1" operator="lessThan">
      <formula>0</formula>
    </cfRule>
    <cfRule type="cellIs" dxfId="40339" priority="6144" stopIfTrue="1" operator="greaterThan">
      <formula>0</formula>
    </cfRule>
  </conditionalFormatting>
  <conditionalFormatting sqref="P49:Q49">
    <cfRule type="cellIs" dxfId="40338" priority="6140" stopIfTrue="1" operator="lessThan">
      <formula>0</formula>
    </cfRule>
    <cfRule type="cellIs" dxfId="40337" priority="6141" stopIfTrue="1" operator="greaterThan">
      <formula>0</formula>
    </cfRule>
  </conditionalFormatting>
  <conditionalFormatting sqref="P49:Q49">
    <cfRule type="cellIs" dxfId="40336" priority="6137" stopIfTrue="1" operator="lessThan">
      <formula>0</formula>
    </cfRule>
    <cfRule type="cellIs" dxfId="40335" priority="6138" stopIfTrue="1" operator="greaterThan">
      <formula>0</formula>
    </cfRule>
  </conditionalFormatting>
  <conditionalFormatting sqref="P49:Q49">
    <cfRule type="cellIs" dxfId="40334" priority="6134" stopIfTrue="1" operator="lessThan">
      <formula>0</formula>
    </cfRule>
    <cfRule type="cellIs" dxfId="40333" priority="6135" stopIfTrue="1" operator="greaterThan">
      <formula>0</formula>
    </cfRule>
  </conditionalFormatting>
  <conditionalFormatting sqref="P49:Q49">
    <cfRule type="cellIs" dxfId="40332" priority="6131" stopIfTrue="1" operator="lessThan">
      <formula>0</formula>
    </cfRule>
    <cfRule type="cellIs" dxfId="40331" priority="6132" stopIfTrue="1" operator="greaterThan">
      <formula>0</formula>
    </cfRule>
  </conditionalFormatting>
  <conditionalFormatting sqref="P49:Q49">
    <cfRule type="cellIs" dxfId="40330" priority="6128" stopIfTrue="1" operator="lessThan">
      <formula>0</formula>
    </cfRule>
    <cfRule type="cellIs" dxfId="40329" priority="6129" stopIfTrue="1" operator="greaterThan">
      <formula>0</formula>
    </cfRule>
  </conditionalFormatting>
  <conditionalFormatting sqref="P49:Q49">
    <cfRule type="cellIs" dxfId="40328" priority="6125" stopIfTrue="1" operator="lessThan">
      <formula>0</formula>
    </cfRule>
    <cfRule type="cellIs" dxfId="40327" priority="6126" stopIfTrue="1" operator="greaterThan">
      <formula>0</formula>
    </cfRule>
  </conditionalFormatting>
  <conditionalFormatting sqref="P49:Q49">
    <cfRule type="cellIs" dxfId="40326" priority="6122" stopIfTrue="1" operator="lessThan">
      <formula>0</formula>
    </cfRule>
    <cfRule type="cellIs" dxfId="40325" priority="6123" stopIfTrue="1" operator="greaterThan">
      <formula>0</formula>
    </cfRule>
  </conditionalFormatting>
  <conditionalFormatting sqref="P49:Q49">
    <cfRule type="cellIs" dxfId="40324" priority="6119" stopIfTrue="1" operator="lessThan">
      <formula>0</formula>
    </cfRule>
    <cfRule type="cellIs" dxfId="40323" priority="6120" stopIfTrue="1" operator="greaterThan">
      <formula>0</formula>
    </cfRule>
  </conditionalFormatting>
  <conditionalFormatting sqref="P49:Q49">
    <cfRule type="cellIs" dxfId="40322" priority="6116" stopIfTrue="1" operator="lessThan">
      <formula>0</formula>
    </cfRule>
    <cfRule type="cellIs" dxfId="40321" priority="6117" stopIfTrue="1" operator="greaterThan">
      <formula>0</formula>
    </cfRule>
  </conditionalFormatting>
  <conditionalFormatting sqref="P49:Q49">
    <cfRule type="cellIs" dxfId="40320" priority="6113" stopIfTrue="1" operator="lessThan">
      <formula>0</formula>
    </cfRule>
    <cfRule type="cellIs" dxfId="40319" priority="6114" stopIfTrue="1" operator="greaterThan">
      <formula>0</formula>
    </cfRule>
  </conditionalFormatting>
  <conditionalFormatting sqref="P49:Q49">
    <cfRule type="cellIs" dxfId="40318" priority="6110" stopIfTrue="1" operator="lessThan">
      <formula>0</formula>
    </cfRule>
    <cfRule type="cellIs" dxfId="40317" priority="6111" stopIfTrue="1" operator="greaterThan">
      <formula>0</formula>
    </cfRule>
  </conditionalFormatting>
  <conditionalFormatting sqref="P49:Q49">
    <cfRule type="cellIs" dxfId="40316" priority="6107" stopIfTrue="1" operator="lessThan">
      <formula>0</formula>
    </cfRule>
    <cfRule type="cellIs" dxfId="40315" priority="6108" stopIfTrue="1" operator="greaterThan">
      <formula>0</formula>
    </cfRule>
  </conditionalFormatting>
  <conditionalFormatting sqref="P49:Q49">
    <cfRule type="cellIs" dxfId="40314" priority="6104" stopIfTrue="1" operator="lessThan">
      <formula>0</formula>
    </cfRule>
    <cfRule type="cellIs" dxfId="40313" priority="6105" stopIfTrue="1" operator="greaterThan">
      <formula>0</formula>
    </cfRule>
  </conditionalFormatting>
  <conditionalFormatting sqref="P49:Q49">
    <cfRule type="cellIs" dxfId="40312" priority="6101" stopIfTrue="1" operator="lessThan">
      <formula>0</formula>
    </cfRule>
    <cfRule type="cellIs" dxfId="40311" priority="6102" stopIfTrue="1" operator="greaterThan">
      <formula>0</formula>
    </cfRule>
  </conditionalFormatting>
  <conditionalFormatting sqref="P49:Q49">
    <cfRule type="cellIs" dxfId="40310" priority="6098" stopIfTrue="1" operator="lessThan">
      <formula>0</formula>
    </cfRule>
    <cfRule type="cellIs" dxfId="40309" priority="6099" stopIfTrue="1" operator="greaterThan">
      <formula>0</formula>
    </cfRule>
  </conditionalFormatting>
  <conditionalFormatting sqref="P49:Q49">
    <cfRule type="cellIs" dxfId="40308" priority="6095" stopIfTrue="1" operator="lessThan">
      <formula>0</formula>
    </cfRule>
    <cfRule type="cellIs" dxfId="40307" priority="6096" stopIfTrue="1" operator="greaterThan">
      <formula>0</formula>
    </cfRule>
  </conditionalFormatting>
  <conditionalFormatting sqref="P49:Q49">
    <cfRule type="cellIs" dxfId="40306" priority="6092" stopIfTrue="1" operator="lessThan">
      <formula>0</formula>
    </cfRule>
    <cfRule type="cellIs" dxfId="40305" priority="6093" stopIfTrue="1" operator="greaterThan">
      <formula>0</formula>
    </cfRule>
  </conditionalFormatting>
  <conditionalFormatting sqref="P49:Q49">
    <cfRule type="cellIs" dxfId="40304" priority="6089" stopIfTrue="1" operator="lessThan">
      <formula>0</formula>
    </cfRule>
    <cfRule type="cellIs" dxfId="40303" priority="6090" stopIfTrue="1" operator="greaterThan">
      <formula>0</formula>
    </cfRule>
  </conditionalFormatting>
  <conditionalFormatting sqref="P51:Q51">
    <cfRule type="cellIs" dxfId="40302" priority="6086" stopIfTrue="1" operator="lessThan">
      <formula>0</formula>
    </cfRule>
    <cfRule type="cellIs" dxfId="40301" priority="6087" stopIfTrue="1" operator="greaterThan">
      <formula>0</formula>
    </cfRule>
  </conditionalFormatting>
  <conditionalFormatting sqref="P51:Q51">
    <cfRule type="cellIs" dxfId="40300" priority="6083" stopIfTrue="1" operator="lessThan">
      <formula>0</formula>
    </cfRule>
    <cfRule type="cellIs" dxfId="40299" priority="6084" stopIfTrue="1" operator="greaterThan">
      <formula>0</formula>
    </cfRule>
  </conditionalFormatting>
  <conditionalFormatting sqref="P51:Q51">
    <cfRule type="cellIs" dxfId="40298" priority="6080" stopIfTrue="1" operator="lessThan">
      <formula>0</formula>
    </cfRule>
    <cfRule type="cellIs" dxfId="40297" priority="6081" stopIfTrue="1" operator="greaterThan">
      <formula>0</formula>
    </cfRule>
  </conditionalFormatting>
  <conditionalFormatting sqref="P51:Q51">
    <cfRule type="cellIs" dxfId="40296" priority="6077" stopIfTrue="1" operator="lessThan">
      <formula>0</formula>
    </cfRule>
    <cfRule type="cellIs" dxfId="40295" priority="6078" stopIfTrue="1" operator="greaterThan">
      <formula>0</formula>
    </cfRule>
  </conditionalFormatting>
  <conditionalFormatting sqref="P51:Q51">
    <cfRule type="cellIs" dxfId="40294" priority="6074" stopIfTrue="1" operator="lessThan">
      <formula>0</formula>
    </cfRule>
    <cfRule type="cellIs" dxfId="40293" priority="6075" stopIfTrue="1" operator="greaterThan">
      <formula>0</formula>
    </cfRule>
  </conditionalFormatting>
  <conditionalFormatting sqref="P51:Q51">
    <cfRule type="cellIs" dxfId="40292" priority="6071" stopIfTrue="1" operator="lessThan">
      <formula>0</formula>
    </cfRule>
    <cfRule type="cellIs" dxfId="40291" priority="6072" stopIfTrue="1" operator="greaterThan">
      <formula>0</formula>
    </cfRule>
  </conditionalFormatting>
  <conditionalFormatting sqref="P51:Q51">
    <cfRule type="cellIs" dxfId="40290" priority="6068" stopIfTrue="1" operator="lessThan">
      <formula>0</formula>
    </cfRule>
    <cfRule type="cellIs" dxfId="40289" priority="6069" stopIfTrue="1" operator="greaterThan">
      <formula>0</formula>
    </cfRule>
  </conditionalFormatting>
  <conditionalFormatting sqref="P51:Q51">
    <cfRule type="cellIs" dxfId="40288" priority="6065" stopIfTrue="1" operator="lessThan">
      <formula>0</formula>
    </cfRule>
    <cfRule type="cellIs" dxfId="40287" priority="6066" stopIfTrue="1" operator="greaterThan">
      <formula>0</formula>
    </cfRule>
  </conditionalFormatting>
  <conditionalFormatting sqref="P51:Q51">
    <cfRule type="cellIs" dxfId="40286" priority="6062" stopIfTrue="1" operator="lessThan">
      <formula>0</formula>
    </cfRule>
    <cfRule type="cellIs" dxfId="40285" priority="6063" stopIfTrue="1" operator="greaterThan">
      <formula>0</formula>
    </cfRule>
  </conditionalFormatting>
  <conditionalFormatting sqref="P51:Q51">
    <cfRule type="cellIs" dxfId="40284" priority="6059" stopIfTrue="1" operator="lessThan">
      <formula>0</formula>
    </cfRule>
    <cfRule type="cellIs" dxfId="40283" priority="6060" stopIfTrue="1" operator="greaterThan">
      <formula>0</formula>
    </cfRule>
  </conditionalFormatting>
  <conditionalFormatting sqref="P51:Q51">
    <cfRule type="cellIs" dxfId="40282" priority="6056" stopIfTrue="1" operator="lessThan">
      <formula>0</formula>
    </cfRule>
    <cfRule type="cellIs" dxfId="40281" priority="6057" stopIfTrue="1" operator="greaterThan">
      <formula>0</formula>
    </cfRule>
  </conditionalFormatting>
  <conditionalFormatting sqref="P51:Q51">
    <cfRule type="cellIs" dxfId="40280" priority="6053" stopIfTrue="1" operator="lessThan">
      <formula>0</formula>
    </cfRule>
    <cfRule type="cellIs" dxfId="40279" priority="6054" stopIfTrue="1" operator="greaterThan">
      <formula>0</formula>
    </cfRule>
  </conditionalFormatting>
  <conditionalFormatting sqref="P51:Q51">
    <cfRule type="cellIs" dxfId="40278" priority="6050" stopIfTrue="1" operator="lessThan">
      <formula>0</formula>
    </cfRule>
    <cfRule type="cellIs" dxfId="40277" priority="6051" stopIfTrue="1" operator="greaterThan">
      <formula>0</formula>
    </cfRule>
  </conditionalFormatting>
  <conditionalFormatting sqref="P51:Q51">
    <cfRule type="cellIs" dxfId="40276" priority="6047" stopIfTrue="1" operator="lessThan">
      <formula>0</formula>
    </cfRule>
    <cfRule type="cellIs" dxfId="40275" priority="6048" stopIfTrue="1" operator="greaterThan">
      <formula>0</formula>
    </cfRule>
  </conditionalFormatting>
  <conditionalFormatting sqref="P51:Q51">
    <cfRule type="cellIs" dxfId="40274" priority="6044" stopIfTrue="1" operator="lessThan">
      <formula>0</formula>
    </cfRule>
    <cfRule type="cellIs" dxfId="40273" priority="6045" stopIfTrue="1" operator="greaterThan">
      <formula>0</formula>
    </cfRule>
  </conditionalFormatting>
  <conditionalFormatting sqref="P51:Q51">
    <cfRule type="cellIs" dxfId="40272" priority="6041" stopIfTrue="1" operator="lessThan">
      <formula>0</formula>
    </cfRule>
    <cfRule type="cellIs" dxfId="40271" priority="6042" stopIfTrue="1" operator="greaterThan">
      <formula>0</formula>
    </cfRule>
  </conditionalFormatting>
  <conditionalFormatting sqref="P51:Q51">
    <cfRule type="cellIs" dxfId="40270" priority="6038" stopIfTrue="1" operator="lessThan">
      <formula>0</formula>
    </cfRule>
    <cfRule type="cellIs" dxfId="40269" priority="6039" stopIfTrue="1" operator="greaterThan">
      <formula>0</formula>
    </cfRule>
  </conditionalFormatting>
  <conditionalFormatting sqref="P51:Q51">
    <cfRule type="cellIs" dxfId="40268" priority="6035" stopIfTrue="1" operator="lessThan">
      <formula>0</formula>
    </cfRule>
    <cfRule type="cellIs" dxfId="40267" priority="6036" stopIfTrue="1" operator="greaterThan">
      <formula>0</formula>
    </cfRule>
  </conditionalFormatting>
  <conditionalFormatting sqref="P51:Q51">
    <cfRule type="cellIs" dxfId="40266" priority="6032" stopIfTrue="1" operator="lessThan">
      <formula>0</formula>
    </cfRule>
    <cfRule type="cellIs" dxfId="40265" priority="6033" stopIfTrue="1" operator="greaterThan">
      <formula>0</formula>
    </cfRule>
  </conditionalFormatting>
  <conditionalFormatting sqref="P51:Q51">
    <cfRule type="cellIs" dxfId="40264" priority="6029" stopIfTrue="1" operator="lessThan">
      <formula>0</formula>
    </cfRule>
    <cfRule type="cellIs" dxfId="40263" priority="6030" stopIfTrue="1" operator="greaterThan">
      <formula>0</formula>
    </cfRule>
  </conditionalFormatting>
  <conditionalFormatting sqref="P53:Q53">
    <cfRule type="cellIs" dxfId="40262" priority="6026" stopIfTrue="1" operator="lessThan">
      <formula>0</formula>
    </cfRule>
    <cfRule type="cellIs" dxfId="40261" priority="6027" stopIfTrue="1" operator="greaterThan">
      <formula>0</formula>
    </cfRule>
  </conditionalFormatting>
  <conditionalFormatting sqref="P53:Q53">
    <cfRule type="cellIs" dxfId="40260" priority="6023" stopIfTrue="1" operator="lessThan">
      <formula>0</formula>
    </cfRule>
    <cfRule type="cellIs" dxfId="40259" priority="6024" stopIfTrue="1" operator="greaterThan">
      <formula>0</formula>
    </cfRule>
  </conditionalFormatting>
  <conditionalFormatting sqref="P53:Q53">
    <cfRule type="cellIs" dxfId="40258" priority="6020" stopIfTrue="1" operator="lessThan">
      <formula>0</formula>
    </cfRule>
    <cfRule type="cellIs" dxfId="40257" priority="6021" stopIfTrue="1" operator="greaterThan">
      <formula>0</formula>
    </cfRule>
  </conditionalFormatting>
  <conditionalFormatting sqref="P53:Q53">
    <cfRule type="cellIs" dxfId="40256" priority="6017" stopIfTrue="1" operator="lessThan">
      <formula>0</formula>
    </cfRule>
    <cfRule type="cellIs" dxfId="40255" priority="6018" stopIfTrue="1" operator="greaterThan">
      <formula>0</formula>
    </cfRule>
  </conditionalFormatting>
  <conditionalFormatting sqref="P53:Q53">
    <cfRule type="cellIs" dxfId="40254" priority="6014" stopIfTrue="1" operator="lessThan">
      <formula>0</formula>
    </cfRule>
    <cfRule type="cellIs" dxfId="40253" priority="6015" stopIfTrue="1" operator="greaterThan">
      <formula>0</formula>
    </cfRule>
  </conditionalFormatting>
  <conditionalFormatting sqref="P53:Q53">
    <cfRule type="cellIs" dxfId="40252" priority="6011" stopIfTrue="1" operator="lessThan">
      <formula>0</formula>
    </cfRule>
    <cfRule type="cellIs" dxfId="40251" priority="6012" stopIfTrue="1" operator="greaterThan">
      <formula>0</formula>
    </cfRule>
  </conditionalFormatting>
  <conditionalFormatting sqref="P53:Q53">
    <cfRule type="cellIs" dxfId="40250" priority="6008" stopIfTrue="1" operator="lessThan">
      <formula>0</formula>
    </cfRule>
    <cfRule type="cellIs" dxfId="40249" priority="6009" stopIfTrue="1" operator="greaterThan">
      <formula>0</formula>
    </cfRule>
  </conditionalFormatting>
  <conditionalFormatting sqref="P53:Q53">
    <cfRule type="cellIs" dxfId="40248" priority="6005" stopIfTrue="1" operator="lessThan">
      <formula>0</formula>
    </cfRule>
    <cfRule type="cellIs" dxfId="40247" priority="6006" stopIfTrue="1" operator="greaterThan">
      <formula>0</formula>
    </cfRule>
  </conditionalFormatting>
  <conditionalFormatting sqref="P53:Q53">
    <cfRule type="cellIs" dxfId="40246" priority="6002" stopIfTrue="1" operator="lessThan">
      <formula>0</formula>
    </cfRule>
    <cfRule type="cellIs" dxfId="40245" priority="6003" stopIfTrue="1" operator="greaterThan">
      <formula>0</formula>
    </cfRule>
  </conditionalFormatting>
  <conditionalFormatting sqref="P53:Q53">
    <cfRule type="cellIs" dxfId="40244" priority="5999" stopIfTrue="1" operator="lessThan">
      <formula>0</formula>
    </cfRule>
    <cfRule type="cellIs" dxfId="40243" priority="6000" stopIfTrue="1" operator="greaterThan">
      <formula>0</formula>
    </cfRule>
  </conditionalFormatting>
  <conditionalFormatting sqref="P53:Q53">
    <cfRule type="cellIs" dxfId="40242" priority="5996" stopIfTrue="1" operator="lessThan">
      <formula>0</formula>
    </cfRule>
    <cfRule type="cellIs" dxfId="40241" priority="5997" stopIfTrue="1" operator="greaterThan">
      <formula>0</formula>
    </cfRule>
  </conditionalFormatting>
  <conditionalFormatting sqref="P53:Q53">
    <cfRule type="cellIs" dxfId="40240" priority="5993" stopIfTrue="1" operator="lessThan">
      <formula>0</formula>
    </cfRule>
    <cfRule type="cellIs" dxfId="40239" priority="5994" stopIfTrue="1" operator="greaterThan">
      <formula>0</formula>
    </cfRule>
  </conditionalFormatting>
  <conditionalFormatting sqref="P53:Q53">
    <cfRule type="cellIs" dxfId="40238" priority="5990" stopIfTrue="1" operator="lessThan">
      <formula>0</formula>
    </cfRule>
    <cfRule type="cellIs" dxfId="40237" priority="5991" stopIfTrue="1" operator="greaterThan">
      <formula>0</formula>
    </cfRule>
  </conditionalFormatting>
  <conditionalFormatting sqref="P53:Q53">
    <cfRule type="cellIs" dxfId="40236" priority="5987" stopIfTrue="1" operator="lessThan">
      <formula>0</formula>
    </cfRule>
    <cfRule type="cellIs" dxfId="40235" priority="5988" stopIfTrue="1" operator="greaterThan">
      <formula>0</formula>
    </cfRule>
  </conditionalFormatting>
  <conditionalFormatting sqref="P53:Q53">
    <cfRule type="cellIs" dxfId="40234" priority="5984" stopIfTrue="1" operator="lessThan">
      <formula>0</formula>
    </cfRule>
    <cfRule type="cellIs" dxfId="40233" priority="5985" stopIfTrue="1" operator="greaterThan">
      <formula>0</formula>
    </cfRule>
  </conditionalFormatting>
  <conditionalFormatting sqref="P53:Q53">
    <cfRule type="cellIs" dxfId="40232" priority="5981" stopIfTrue="1" operator="lessThan">
      <formula>0</formula>
    </cfRule>
    <cfRule type="cellIs" dxfId="40231" priority="5982" stopIfTrue="1" operator="greaterThan">
      <formula>0</formula>
    </cfRule>
  </conditionalFormatting>
  <conditionalFormatting sqref="P53:Q53">
    <cfRule type="cellIs" dxfId="40230" priority="5978" stopIfTrue="1" operator="lessThan">
      <formula>0</formula>
    </cfRule>
    <cfRule type="cellIs" dxfId="40229" priority="5979" stopIfTrue="1" operator="greaterThan">
      <formula>0</formula>
    </cfRule>
  </conditionalFormatting>
  <conditionalFormatting sqref="P53:Q53">
    <cfRule type="cellIs" dxfId="40228" priority="5975" stopIfTrue="1" operator="lessThan">
      <formula>0</formula>
    </cfRule>
    <cfRule type="cellIs" dxfId="40227" priority="5976" stopIfTrue="1" operator="greaterThan">
      <formula>0</formula>
    </cfRule>
  </conditionalFormatting>
  <conditionalFormatting sqref="P53:Q53">
    <cfRule type="cellIs" dxfId="40226" priority="5972" stopIfTrue="1" operator="lessThan">
      <formula>0</formula>
    </cfRule>
    <cfRule type="cellIs" dxfId="40225" priority="5973" stopIfTrue="1" operator="greaterThan">
      <formula>0</formula>
    </cfRule>
  </conditionalFormatting>
  <conditionalFormatting sqref="P53:Q53">
    <cfRule type="cellIs" dxfId="40224" priority="5969" stopIfTrue="1" operator="lessThan">
      <formula>0</formula>
    </cfRule>
    <cfRule type="cellIs" dxfId="40223" priority="5970" stopIfTrue="1" operator="greaterThan">
      <formula>0</formula>
    </cfRule>
  </conditionalFormatting>
  <conditionalFormatting sqref="P55:Q55">
    <cfRule type="cellIs" dxfId="40222" priority="5966" stopIfTrue="1" operator="lessThan">
      <formula>0</formula>
    </cfRule>
    <cfRule type="cellIs" dxfId="40221" priority="5967" stopIfTrue="1" operator="greaterThan">
      <formula>0</formula>
    </cfRule>
  </conditionalFormatting>
  <conditionalFormatting sqref="P55:Q55">
    <cfRule type="cellIs" dxfId="40220" priority="5963" stopIfTrue="1" operator="lessThan">
      <formula>0</formula>
    </cfRule>
    <cfRule type="cellIs" dxfId="40219" priority="5964" stopIfTrue="1" operator="greaterThan">
      <formula>0</formula>
    </cfRule>
  </conditionalFormatting>
  <conditionalFormatting sqref="P55:Q55">
    <cfRule type="cellIs" dxfId="40218" priority="5960" stopIfTrue="1" operator="lessThan">
      <formula>0</formula>
    </cfRule>
    <cfRule type="cellIs" dxfId="40217" priority="5961" stopIfTrue="1" operator="greaterThan">
      <formula>0</formula>
    </cfRule>
  </conditionalFormatting>
  <conditionalFormatting sqref="P55:Q55">
    <cfRule type="cellIs" dxfId="40216" priority="5957" stopIfTrue="1" operator="lessThan">
      <formula>0</formula>
    </cfRule>
    <cfRule type="cellIs" dxfId="40215" priority="5958" stopIfTrue="1" operator="greaterThan">
      <formula>0</formula>
    </cfRule>
  </conditionalFormatting>
  <conditionalFormatting sqref="P55:Q55">
    <cfRule type="cellIs" dxfId="40214" priority="5954" stopIfTrue="1" operator="lessThan">
      <formula>0</formula>
    </cfRule>
    <cfRule type="cellIs" dxfId="40213" priority="5955" stopIfTrue="1" operator="greaterThan">
      <formula>0</formula>
    </cfRule>
  </conditionalFormatting>
  <conditionalFormatting sqref="P55:Q55">
    <cfRule type="cellIs" dxfId="40212" priority="5951" stopIfTrue="1" operator="lessThan">
      <formula>0</formula>
    </cfRule>
    <cfRule type="cellIs" dxfId="40211" priority="5952" stopIfTrue="1" operator="greaterThan">
      <formula>0</formula>
    </cfRule>
  </conditionalFormatting>
  <conditionalFormatting sqref="P55:Q55">
    <cfRule type="cellIs" dxfId="40210" priority="5948" stopIfTrue="1" operator="lessThan">
      <formula>0</formula>
    </cfRule>
    <cfRule type="cellIs" dxfId="40209" priority="5949" stopIfTrue="1" operator="greaterThan">
      <formula>0</formula>
    </cfRule>
  </conditionalFormatting>
  <conditionalFormatting sqref="P55:Q55">
    <cfRule type="cellIs" dxfId="40208" priority="5945" stopIfTrue="1" operator="lessThan">
      <formula>0</formula>
    </cfRule>
    <cfRule type="cellIs" dxfId="40207" priority="5946" stopIfTrue="1" operator="greaterThan">
      <formula>0</formula>
    </cfRule>
  </conditionalFormatting>
  <conditionalFormatting sqref="P55:Q55">
    <cfRule type="cellIs" dxfId="40206" priority="5942" stopIfTrue="1" operator="lessThan">
      <formula>0</formula>
    </cfRule>
    <cfRule type="cellIs" dxfId="40205" priority="5943" stopIfTrue="1" operator="greaterThan">
      <formula>0</formula>
    </cfRule>
  </conditionalFormatting>
  <conditionalFormatting sqref="P55:Q55">
    <cfRule type="cellIs" dxfId="40204" priority="5939" stopIfTrue="1" operator="lessThan">
      <formula>0</formula>
    </cfRule>
    <cfRule type="cellIs" dxfId="40203" priority="5940" stopIfTrue="1" operator="greaterThan">
      <formula>0</formula>
    </cfRule>
  </conditionalFormatting>
  <conditionalFormatting sqref="P55:Q55">
    <cfRule type="cellIs" dxfId="40202" priority="5936" stopIfTrue="1" operator="lessThan">
      <formula>0</formula>
    </cfRule>
    <cfRule type="cellIs" dxfId="40201" priority="5937" stopIfTrue="1" operator="greaterThan">
      <formula>0</formula>
    </cfRule>
  </conditionalFormatting>
  <conditionalFormatting sqref="P55:Q55">
    <cfRule type="cellIs" dxfId="40200" priority="5933" stopIfTrue="1" operator="lessThan">
      <formula>0</formula>
    </cfRule>
    <cfRule type="cellIs" dxfId="40199" priority="5934" stopIfTrue="1" operator="greaterThan">
      <formula>0</formula>
    </cfRule>
  </conditionalFormatting>
  <conditionalFormatting sqref="P55:Q55">
    <cfRule type="cellIs" dxfId="40198" priority="5930" stopIfTrue="1" operator="lessThan">
      <formula>0</formula>
    </cfRule>
    <cfRule type="cellIs" dxfId="40197" priority="5931" stopIfTrue="1" operator="greaterThan">
      <formula>0</formula>
    </cfRule>
  </conditionalFormatting>
  <conditionalFormatting sqref="P55:Q55">
    <cfRule type="cellIs" dxfId="40196" priority="5927" stopIfTrue="1" operator="lessThan">
      <formula>0</formula>
    </cfRule>
    <cfRule type="cellIs" dxfId="40195" priority="5928" stopIfTrue="1" operator="greaterThan">
      <formula>0</formula>
    </cfRule>
  </conditionalFormatting>
  <conditionalFormatting sqref="P55:Q55">
    <cfRule type="cellIs" dxfId="40194" priority="5924" stopIfTrue="1" operator="lessThan">
      <formula>0</formula>
    </cfRule>
    <cfRule type="cellIs" dxfId="40193" priority="5925" stopIfTrue="1" operator="greaterThan">
      <formula>0</formula>
    </cfRule>
  </conditionalFormatting>
  <conditionalFormatting sqref="P55:Q55">
    <cfRule type="cellIs" dxfId="40192" priority="5921" stopIfTrue="1" operator="lessThan">
      <formula>0</formula>
    </cfRule>
    <cfRule type="cellIs" dxfId="40191" priority="5922" stopIfTrue="1" operator="greaterThan">
      <formula>0</formula>
    </cfRule>
  </conditionalFormatting>
  <conditionalFormatting sqref="P55:Q55">
    <cfRule type="cellIs" dxfId="40190" priority="5918" stopIfTrue="1" operator="lessThan">
      <formula>0</formula>
    </cfRule>
    <cfRule type="cellIs" dxfId="40189" priority="5919" stopIfTrue="1" operator="greaterThan">
      <formula>0</formula>
    </cfRule>
  </conditionalFormatting>
  <conditionalFormatting sqref="P55:Q55">
    <cfRule type="cellIs" dxfId="40188" priority="5915" stopIfTrue="1" operator="lessThan">
      <formula>0</formula>
    </cfRule>
    <cfRule type="cellIs" dxfId="40187" priority="5916" stopIfTrue="1" operator="greaterThan">
      <formula>0</formula>
    </cfRule>
  </conditionalFormatting>
  <conditionalFormatting sqref="P55:Q55">
    <cfRule type="cellIs" dxfId="40186" priority="5912" stopIfTrue="1" operator="lessThan">
      <formula>0</formula>
    </cfRule>
    <cfRule type="cellIs" dxfId="40185" priority="5913" stopIfTrue="1" operator="greaterThan">
      <formula>0</formula>
    </cfRule>
  </conditionalFormatting>
  <conditionalFormatting sqref="P55:Q55">
    <cfRule type="cellIs" dxfId="40184" priority="5909" stopIfTrue="1" operator="lessThan">
      <formula>0</formula>
    </cfRule>
    <cfRule type="cellIs" dxfId="40183" priority="5910" stopIfTrue="1" operator="greaterThan">
      <formula>0</formula>
    </cfRule>
  </conditionalFormatting>
  <conditionalFormatting sqref="P57:Q57">
    <cfRule type="cellIs" dxfId="40182" priority="5906" stopIfTrue="1" operator="lessThan">
      <formula>0</formula>
    </cfRule>
    <cfRule type="cellIs" dxfId="40181" priority="5907" stopIfTrue="1" operator="greaterThan">
      <formula>0</formula>
    </cfRule>
  </conditionalFormatting>
  <conditionalFormatting sqref="P57:Q57">
    <cfRule type="cellIs" dxfId="40180" priority="5903" stopIfTrue="1" operator="lessThan">
      <formula>0</formula>
    </cfRule>
    <cfRule type="cellIs" dxfId="40179" priority="5904" stopIfTrue="1" operator="greaterThan">
      <formula>0</formula>
    </cfRule>
  </conditionalFormatting>
  <conditionalFormatting sqref="P57:Q57">
    <cfRule type="cellIs" dxfId="40178" priority="5900" stopIfTrue="1" operator="lessThan">
      <formula>0</formula>
    </cfRule>
    <cfRule type="cellIs" dxfId="40177" priority="5901" stopIfTrue="1" operator="greaterThan">
      <formula>0</formula>
    </cfRule>
  </conditionalFormatting>
  <conditionalFormatting sqref="P57:Q57">
    <cfRule type="cellIs" dxfId="40176" priority="5897" stopIfTrue="1" operator="lessThan">
      <formula>0</formula>
    </cfRule>
    <cfRule type="cellIs" dxfId="40175" priority="5898" stopIfTrue="1" operator="greaterThan">
      <formula>0</formula>
    </cfRule>
  </conditionalFormatting>
  <conditionalFormatting sqref="P57:Q57">
    <cfRule type="cellIs" dxfId="40174" priority="5894" stopIfTrue="1" operator="lessThan">
      <formula>0</formula>
    </cfRule>
    <cfRule type="cellIs" dxfId="40173" priority="5895" stopIfTrue="1" operator="greaterThan">
      <formula>0</formula>
    </cfRule>
  </conditionalFormatting>
  <conditionalFormatting sqref="P57:Q57">
    <cfRule type="cellIs" dxfId="40172" priority="5891" stopIfTrue="1" operator="lessThan">
      <formula>0</formula>
    </cfRule>
    <cfRule type="cellIs" dxfId="40171" priority="5892" stopIfTrue="1" operator="greaterThan">
      <formula>0</formula>
    </cfRule>
  </conditionalFormatting>
  <conditionalFormatting sqref="P57:Q57">
    <cfRule type="cellIs" dxfId="40170" priority="5888" stopIfTrue="1" operator="lessThan">
      <formula>0</formula>
    </cfRule>
    <cfRule type="cellIs" dxfId="40169" priority="5889" stopIfTrue="1" operator="greaterThan">
      <formula>0</formula>
    </cfRule>
  </conditionalFormatting>
  <conditionalFormatting sqref="P57:Q57">
    <cfRule type="cellIs" dxfId="40168" priority="5885" stopIfTrue="1" operator="lessThan">
      <formula>0</formula>
    </cfRule>
    <cfRule type="cellIs" dxfId="40167" priority="5886" stopIfTrue="1" operator="greaterThan">
      <formula>0</formula>
    </cfRule>
  </conditionalFormatting>
  <conditionalFormatting sqref="P57:Q57">
    <cfRule type="cellIs" dxfId="40166" priority="5882" stopIfTrue="1" operator="lessThan">
      <formula>0</formula>
    </cfRule>
    <cfRule type="cellIs" dxfId="40165" priority="5883" stopIfTrue="1" operator="greaterThan">
      <formula>0</formula>
    </cfRule>
  </conditionalFormatting>
  <conditionalFormatting sqref="P57:Q57">
    <cfRule type="cellIs" dxfId="40164" priority="5879" stopIfTrue="1" operator="lessThan">
      <formula>0</formula>
    </cfRule>
    <cfRule type="cellIs" dxfId="40163" priority="5880" stopIfTrue="1" operator="greaterThan">
      <formula>0</formula>
    </cfRule>
  </conditionalFormatting>
  <conditionalFormatting sqref="P57:Q57">
    <cfRule type="cellIs" dxfId="40162" priority="5876" stopIfTrue="1" operator="lessThan">
      <formula>0</formula>
    </cfRule>
    <cfRule type="cellIs" dxfId="40161" priority="5877" stopIfTrue="1" operator="greaterThan">
      <formula>0</formula>
    </cfRule>
  </conditionalFormatting>
  <conditionalFormatting sqref="P57:Q57">
    <cfRule type="cellIs" dxfId="40160" priority="5873" stopIfTrue="1" operator="lessThan">
      <formula>0</formula>
    </cfRule>
    <cfRule type="cellIs" dxfId="40159" priority="5874" stopIfTrue="1" operator="greaterThan">
      <formula>0</formula>
    </cfRule>
  </conditionalFormatting>
  <conditionalFormatting sqref="P57:Q57">
    <cfRule type="cellIs" dxfId="40158" priority="5870" stopIfTrue="1" operator="lessThan">
      <formula>0</formula>
    </cfRule>
    <cfRule type="cellIs" dxfId="40157" priority="5871" stopIfTrue="1" operator="greaterThan">
      <formula>0</formula>
    </cfRule>
  </conditionalFormatting>
  <conditionalFormatting sqref="P57:Q57">
    <cfRule type="cellIs" dxfId="40156" priority="5867" stopIfTrue="1" operator="lessThan">
      <formula>0</formula>
    </cfRule>
    <cfRule type="cellIs" dxfId="40155" priority="5868" stopIfTrue="1" operator="greaterThan">
      <formula>0</formula>
    </cfRule>
  </conditionalFormatting>
  <conditionalFormatting sqref="P57:Q57">
    <cfRule type="cellIs" dxfId="40154" priority="5864" stopIfTrue="1" operator="lessThan">
      <formula>0</formula>
    </cfRule>
    <cfRule type="cellIs" dxfId="40153" priority="5865" stopIfTrue="1" operator="greaterThan">
      <formula>0</formula>
    </cfRule>
  </conditionalFormatting>
  <conditionalFormatting sqref="P57:Q57">
    <cfRule type="cellIs" dxfId="40152" priority="5861" stopIfTrue="1" operator="lessThan">
      <formula>0</formula>
    </cfRule>
    <cfRule type="cellIs" dxfId="40151" priority="5862" stopIfTrue="1" operator="greaterThan">
      <formula>0</formula>
    </cfRule>
  </conditionalFormatting>
  <conditionalFormatting sqref="P57:Q57">
    <cfRule type="cellIs" dxfId="40150" priority="5858" stopIfTrue="1" operator="lessThan">
      <formula>0</formula>
    </cfRule>
    <cfRule type="cellIs" dxfId="40149" priority="5859" stopIfTrue="1" operator="greaterThan">
      <formula>0</formula>
    </cfRule>
  </conditionalFormatting>
  <conditionalFormatting sqref="P57:Q57">
    <cfRule type="cellIs" dxfId="40148" priority="5855" stopIfTrue="1" operator="lessThan">
      <formula>0</formula>
    </cfRule>
    <cfRule type="cellIs" dxfId="40147" priority="5856" stopIfTrue="1" operator="greaterThan">
      <formula>0</formula>
    </cfRule>
  </conditionalFormatting>
  <conditionalFormatting sqref="P57:Q57">
    <cfRule type="cellIs" dxfId="40146" priority="5852" stopIfTrue="1" operator="lessThan">
      <formula>0</formula>
    </cfRule>
    <cfRule type="cellIs" dxfId="40145" priority="5853" stopIfTrue="1" operator="greaterThan">
      <formula>0</formula>
    </cfRule>
  </conditionalFormatting>
  <conditionalFormatting sqref="P57:Q57">
    <cfRule type="cellIs" dxfId="40144" priority="5849" stopIfTrue="1" operator="lessThan">
      <formula>0</formula>
    </cfRule>
    <cfRule type="cellIs" dxfId="40143" priority="5850" stopIfTrue="1" operator="greaterThan">
      <formula>0</formula>
    </cfRule>
  </conditionalFormatting>
  <conditionalFormatting sqref="P59:Q59">
    <cfRule type="cellIs" dxfId="40142" priority="5846" stopIfTrue="1" operator="lessThan">
      <formula>0</formula>
    </cfRule>
    <cfRule type="cellIs" dxfId="40141" priority="5847" stopIfTrue="1" operator="greaterThan">
      <formula>0</formula>
    </cfRule>
  </conditionalFormatting>
  <conditionalFormatting sqref="P59:Q59">
    <cfRule type="cellIs" dxfId="40140" priority="5843" stopIfTrue="1" operator="lessThan">
      <formula>0</formula>
    </cfRule>
    <cfRule type="cellIs" dxfId="40139" priority="5844" stopIfTrue="1" operator="greaterThan">
      <formula>0</formula>
    </cfRule>
  </conditionalFormatting>
  <conditionalFormatting sqref="P59:Q59">
    <cfRule type="cellIs" dxfId="40138" priority="5840" stopIfTrue="1" operator="lessThan">
      <formula>0</formula>
    </cfRule>
    <cfRule type="cellIs" dxfId="40137" priority="5841" stopIfTrue="1" operator="greaterThan">
      <formula>0</formula>
    </cfRule>
  </conditionalFormatting>
  <conditionalFormatting sqref="P59:Q59">
    <cfRule type="cellIs" dxfId="40136" priority="5837" stopIfTrue="1" operator="lessThan">
      <formula>0</formula>
    </cfRule>
    <cfRule type="cellIs" dxfId="40135" priority="5838" stopIfTrue="1" operator="greaterThan">
      <formula>0</formula>
    </cfRule>
  </conditionalFormatting>
  <conditionalFormatting sqref="P59:Q59">
    <cfRule type="cellIs" dxfId="40134" priority="5834" stopIfTrue="1" operator="lessThan">
      <formula>0</formula>
    </cfRule>
    <cfRule type="cellIs" dxfId="40133" priority="5835" stopIfTrue="1" operator="greaterThan">
      <formula>0</formula>
    </cfRule>
  </conditionalFormatting>
  <conditionalFormatting sqref="P59:Q59">
    <cfRule type="cellIs" dxfId="40132" priority="5831" stopIfTrue="1" operator="lessThan">
      <formula>0</formula>
    </cfRule>
    <cfRule type="cellIs" dxfId="40131" priority="5832" stopIfTrue="1" operator="greaterThan">
      <formula>0</formula>
    </cfRule>
  </conditionalFormatting>
  <conditionalFormatting sqref="P59:Q59">
    <cfRule type="cellIs" dxfId="40130" priority="5828" stopIfTrue="1" operator="lessThan">
      <formula>0</formula>
    </cfRule>
    <cfRule type="cellIs" dxfId="40129" priority="5829" stopIfTrue="1" operator="greaterThan">
      <formula>0</formula>
    </cfRule>
  </conditionalFormatting>
  <conditionalFormatting sqref="P59:Q59">
    <cfRule type="cellIs" dxfId="40128" priority="5825" stopIfTrue="1" operator="lessThan">
      <formula>0</formula>
    </cfRule>
    <cfRule type="cellIs" dxfId="40127" priority="5826" stopIfTrue="1" operator="greaterThan">
      <formula>0</formula>
    </cfRule>
  </conditionalFormatting>
  <conditionalFormatting sqref="P59:Q59">
    <cfRule type="cellIs" dxfId="40126" priority="5822" stopIfTrue="1" operator="lessThan">
      <formula>0</formula>
    </cfRule>
    <cfRule type="cellIs" dxfId="40125" priority="5823" stopIfTrue="1" operator="greaterThan">
      <formula>0</formula>
    </cfRule>
  </conditionalFormatting>
  <conditionalFormatting sqref="P59:Q59">
    <cfRule type="cellIs" dxfId="40124" priority="5819" stopIfTrue="1" operator="lessThan">
      <formula>0</formula>
    </cfRule>
    <cfRule type="cellIs" dxfId="40123" priority="5820" stopIfTrue="1" operator="greaterThan">
      <formula>0</formula>
    </cfRule>
  </conditionalFormatting>
  <conditionalFormatting sqref="P59:Q59">
    <cfRule type="cellIs" dxfId="40122" priority="5816" stopIfTrue="1" operator="lessThan">
      <formula>0</formula>
    </cfRule>
    <cfRule type="cellIs" dxfId="40121" priority="5817" stopIfTrue="1" operator="greaterThan">
      <formula>0</formula>
    </cfRule>
  </conditionalFormatting>
  <conditionalFormatting sqref="P59:Q59">
    <cfRule type="cellIs" dxfId="40120" priority="5813" stopIfTrue="1" operator="lessThan">
      <formula>0</formula>
    </cfRule>
    <cfRule type="cellIs" dxfId="40119" priority="5814" stopIfTrue="1" operator="greaterThan">
      <formula>0</formula>
    </cfRule>
  </conditionalFormatting>
  <conditionalFormatting sqref="P59:Q59">
    <cfRule type="cellIs" dxfId="40118" priority="5810" stopIfTrue="1" operator="lessThan">
      <formula>0</formula>
    </cfRule>
    <cfRule type="cellIs" dxfId="40117" priority="5811" stopIfTrue="1" operator="greaterThan">
      <formula>0</formula>
    </cfRule>
  </conditionalFormatting>
  <conditionalFormatting sqref="P59:Q59">
    <cfRule type="cellIs" dxfId="40116" priority="5807" stopIfTrue="1" operator="lessThan">
      <formula>0</formula>
    </cfRule>
    <cfRule type="cellIs" dxfId="40115" priority="5808" stopIfTrue="1" operator="greaterThan">
      <formula>0</formula>
    </cfRule>
  </conditionalFormatting>
  <conditionalFormatting sqref="P59:Q59">
    <cfRule type="cellIs" dxfId="40114" priority="5804" stopIfTrue="1" operator="lessThan">
      <formula>0</formula>
    </cfRule>
    <cfRule type="cellIs" dxfId="40113" priority="5805" stopIfTrue="1" operator="greaterThan">
      <formula>0</formula>
    </cfRule>
  </conditionalFormatting>
  <conditionalFormatting sqref="P59:Q59">
    <cfRule type="cellIs" dxfId="40112" priority="5801" stopIfTrue="1" operator="lessThan">
      <formula>0</formula>
    </cfRule>
    <cfRule type="cellIs" dxfId="40111" priority="5802" stopIfTrue="1" operator="greaterThan">
      <formula>0</formula>
    </cfRule>
  </conditionalFormatting>
  <conditionalFormatting sqref="P59:Q59">
    <cfRule type="cellIs" dxfId="40110" priority="5798" stopIfTrue="1" operator="lessThan">
      <formula>0</formula>
    </cfRule>
    <cfRule type="cellIs" dxfId="40109" priority="5799" stopIfTrue="1" operator="greaterThan">
      <formula>0</formula>
    </cfRule>
  </conditionalFormatting>
  <conditionalFormatting sqref="P59:Q59">
    <cfRule type="cellIs" dxfId="40108" priority="5795" stopIfTrue="1" operator="lessThan">
      <formula>0</formula>
    </cfRule>
    <cfRule type="cellIs" dxfId="40107" priority="5796" stopIfTrue="1" operator="greaterThan">
      <formula>0</formula>
    </cfRule>
  </conditionalFormatting>
  <conditionalFormatting sqref="P59:Q59">
    <cfRule type="cellIs" dxfId="40106" priority="5792" stopIfTrue="1" operator="lessThan">
      <formula>0</formula>
    </cfRule>
    <cfRule type="cellIs" dxfId="40105" priority="5793" stopIfTrue="1" operator="greaterThan">
      <formula>0</formula>
    </cfRule>
  </conditionalFormatting>
  <conditionalFormatting sqref="P59:Q59">
    <cfRule type="cellIs" dxfId="40104" priority="5789" stopIfTrue="1" operator="lessThan">
      <formula>0</formula>
    </cfRule>
    <cfRule type="cellIs" dxfId="40103" priority="5790" stopIfTrue="1" operator="greaterThan">
      <formula>0</formula>
    </cfRule>
  </conditionalFormatting>
  <conditionalFormatting sqref="P61:Q61">
    <cfRule type="cellIs" dxfId="40102" priority="5786" stopIfTrue="1" operator="lessThan">
      <formula>0</formula>
    </cfRule>
    <cfRule type="cellIs" dxfId="40101" priority="5787" stopIfTrue="1" operator="greaterThan">
      <formula>0</formula>
    </cfRule>
  </conditionalFormatting>
  <conditionalFormatting sqref="P61:Q61">
    <cfRule type="cellIs" dxfId="40100" priority="5783" stopIfTrue="1" operator="lessThan">
      <formula>0</formula>
    </cfRule>
    <cfRule type="cellIs" dxfId="40099" priority="5784" stopIfTrue="1" operator="greaterThan">
      <formula>0</formula>
    </cfRule>
  </conditionalFormatting>
  <conditionalFormatting sqref="P61:Q61">
    <cfRule type="cellIs" dxfId="40098" priority="5780" stopIfTrue="1" operator="lessThan">
      <formula>0</formula>
    </cfRule>
    <cfRule type="cellIs" dxfId="40097" priority="5781" stopIfTrue="1" operator="greaterThan">
      <formula>0</formula>
    </cfRule>
  </conditionalFormatting>
  <conditionalFormatting sqref="P61:Q61">
    <cfRule type="cellIs" dxfId="40096" priority="5777" stopIfTrue="1" operator="lessThan">
      <formula>0</formula>
    </cfRule>
    <cfRule type="cellIs" dxfId="40095" priority="5778" stopIfTrue="1" operator="greaterThan">
      <formula>0</formula>
    </cfRule>
  </conditionalFormatting>
  <conditionalFormatting sqref="P61:Q61">
    <cfRule type="cellIs" dxfId="40094" priority="5774" stopIfTrue="1" operator="lessThan">
      <formula>0</formula>
    </cfRule>
    <cfRule type="cellIs" dxfId="40093" priority="5775" stopIfTrue="1" operator="greaterThan">
      <formula>0</formula>
    </cfRule>
  </conditionalFormatting>
  <conditionalFormatting sqref="P61:Q61">
    <cfRule type="cellIs" dxfId="40092" priority="5771" stopIfTrue="1" operator="lessThan">
      <formula>0</formula>
    </cfRule>
    <cfRule type="cellIs" dxfId="40091" priority="5772" stopIfTrue="1" operator="greaterThan">
      <formula>0</formula>
    </cfRule>
  </conditionalFormatting>
  <conditionalFormatting sqref="P61:Q61">
    <cfRule type="cellIs" dxfId="40090" priority="5768" stopIfTrue="1" operator="lessThan">
      <formula>0</formula>
    </cfRule>
    <cfRule type="cellIs" dxfId="40089" priority="5769" stopIfTrue="1" operator="greaterThan">
      <formula>0</formula>
    </cfRule>
  </conditionalFormatting>
  <conditionalFormatting sqref="P61:Q61">
    <cfRule type="cellIs" dxfId="40088" priority="5765" stopIfTrue="1" operator="lessThan">
      <formula>0</formula>
    </cfRule>
    <cfRule type="cellIs" dxfId="40087" priority="5766" stopIfTrue="1" operator="greaterThan">
      <formula>0</formula>
    </cfRule>
  </conditionalFormatting>
  <conditionalFormatting sqref="P61:Q61">
    <cfRule type="cellIs" dxfId="40086" priority="5762" stopIfTrue="1" operator="lessThan">
      <formula>0</formula>
    </cfRule>
    <cfRule type="cellIs" dxfId="40085" priority="5763" stopIfTrue="1" operator="greaterThan">
      <formula>0</formula>
    </cfRule>
  </conditionalFormatting>
  <conditionalFormatting sqref="P61:Q61">
    <cfRule type="cellIs" dxfId="40084" priority="5759" stopIfTrue="1" operator="lessThan">
      <formula>0</formula>
    </cfRule>
    <cfRule type="cellIs" dxfId="40083" priority="5760" stopIfTrue="1" operator="greaterThan">
      <formula>0</formula>
    </cfRule>
  </conditionalFormatting>
  <conditionalFormatting sqref="P61:Q61">
    <cfRule type="cellIs" dxfId="40082" priority="5756" stopIfTrue="1" operator="lessThan">
      <formula>0</formula>
    </cfRule>
    <cfRule type="cellIs" dxfId="40081" priority="5757" stopIfTrue="1" operator="greaterThan">
      <formula>0</formula>
    </cfRule>
  </conditionalFormatting>
  <conditionalFormatting sqref="P61:Q61">
    <cfRule type="cellIs" dxfId="40080" priority="5753" stopIfTrue="1" operator="lessThan">
      <formula>0</formula>
    </cfRule>
    <cfRule type="cellIs" dxfId="40079" priority="5754" stopIfTrue="1" operator="greaterThan">
      <formula>0</formula>
    </cfRule>
  </conditionalFormatting>
  <conditionalFormatting sqref="P61:Q61">
    <cfRule type="cellIs" dxfId="40078" priority="5750" stopIfTrue="1" operator="lessThan">
      <formula>0</formula>
    </cfRule>
    <cfRule type="cellIs" dxfId="40077" priority="5751" stopIfTrue="1" operator="greaterThan">
      <formula>0</formula>
    </cfRule>
  </conditionalFormatting>
  <conditionalFormatting sqref="P61:Q61">
    <cfRule type="cellIs" dxfId="40076" priority="5747" stopIfTrue="1" operator="lessThan">
      <formula>0</formula>
    </cfRule>
    <cfRule type="cellIs" dxfId="40075" priority="5748" stopIfTrue="1" operator="greaterThan">
      <formula>0</formula>
    </cfRule>
  </conditionalFormatting>
  <conditionalFormatting sqref="P61:Q61">
    <cfRule type="cellIs" dxfId="40074" priority="5744" stopIfTrue="1" operator="lessThan">
      <formula>0</formula>
    </cfRule>
    <cfRule type="cellIs" dxfId="40073" priority="5745" stopIfTrue="1" operator="greaterThan">
      <formula>0</formula>
    </cfRule>
  </conditionalFormatting>
  <conditionalFormatting sqref="P61:Q61">
    <cfRule type="cellIs" dxfId="40072" priority="5741" stopIfTrue="1" operator="lessThan">
      <formula>0</formula>
    </cfRule>
    <cfRule type="cellIs" dxfId="40071" priority="5742" stopIfTrue="1" operator="greaterThan">
      <formula>0</formula>
    </cfRule>
  </conditionalFormatting>
  <conditionalFormatting sqref="P61:Q61">
    <cfRule type="cellIs" dxfId="40070" priority="5738" stopIfTrue="1" operator="lessThan">
      <formula>0</formula>
    </cfRule>
    <cfRule type="cellIs" dxfId="40069" priority="5739" stopIfTrue="1" operator="greaterThan">
      <formula>0</formula>
    </cfRule>
  </conditionalFormatting>
  <conditionalFormatting sqref="P61:Q61">
    <cfRule type="cellIs" dxfId="40068" priority="5735" stopIfTrue="1" operator="lessThan">
      <formula>0</formula>
    </cfRule>
    <cfRule type="cellIs" dxfId="40067" priority="5736" stopIfTrue="1" operator="greaterThan">
      <formula>0</formula>
    </cfRule>
  </conditionalFormatting>
  <conditionalFormatting sqref="P61:Q61">
    <cfRule type="cellIs" dxfId="40066" priority="5732" stopIfTrue="1" operator="lessThan">
      <formula>0</formula>
    </cfRule>
    <cfRule type="cellIs" dxfId="40065" priority="5733" stopIfTrue="1" operator="greaterThan">
      <formula>0</formula>
    </cfRule>
  </conditionalFormatting>
  <conditionalFormatting sqref="P61:Q61">
    <cfRule type="cellIs" dxfId="40064" priority="5729" stopIfTrue="1" operator="lessThan">
      <formula>0</formula>
    </cfRule>
    <cfRule type="cellIs" dxfId="40063" priority="5730" stopIfTrue="1" operator="greaterThan">
      <formula>0</formula>
    </cfRule>
  </conditionalFormatting>
  <conditionalFormatting sqref="P63:Q63">
    <cfRule type="cellIs" dxfId="40062" priority="5726" stopIfTrue="1" operator="lessThan">
      <formula>0</formula>
    </cfRule>
    <cfRule type="cellIs" dxfId="40061" priority="5727" stopIfTrue="1" operator="greaterThan">
      <formula>0</formula>
    </cfRule>
  </conditionalFormatting>
  <conditionalFormatting sqref="P63:Q63">
    <cfRule type="cellIs" dxfId="40060" priority="5723" stopIfTrue="1" operator="lessThan">
      <formula>0</formula>
    </cfRule>
    <cfRule type="cellIs" dxfId="40059" priority="5724" stopIfTrue="1" operator="greaterThan">
      <formula>0</formula>
    </cfRule>
  </conditionalFormatting>
  <conditionalFormatting sqref="P63:Q63">
    <cfRule type="cellIs" dxfId="40058" priority="5720" stopIfTrue="1" operator="lessThan">
      <formula>0</formula>
    </cfRule>
    <cfRule type="cellIs" dxfId="40057" priority="5721" stopIfTrue="1" operator="greaterThan">
      <formula>0</formula>
    </cfRule>
  </conditionalFormatting>
  <conditionalFormatting sqref="P63:Q63">
    <cfRule type="cellIs" dxfId="40056" priority="5717" stopIfTrue="1" operator="lessThan">
      <formula>0</formula>
    </cfRule>
    <cfRule type="cellIs" dxfId="40055" priority="5718" stopIfTrue="1" operator="greaterThan">
      <formula>0</formula>
    </cfRule>
  </conditionalFormatting>
  <conditionalFormatting sqref="P63:Q63">
    <cfRule type="cellIs" dxfId="40054" priority="5714" stopIfTrue="1" operator="lessThan">
      <formula>0</formula>
    </cfRule>
    <cfRule type="cellIs" dxfId="40053" priority="5715" stopIfTrue="1" operator="greaterThan">
      <formula>0</formula>
    </cfRule>
  </conditionalFormatting>
  <conditionalFormatting sqref="P63:Q63">
    <cfRule type="cellIs" dxfId="40052" priority="5711" stopIfTrue="1" operator="lessThan">
      <formula>0</formula>
    </cfRule>
    <cfRule type="cellIs" dxfId="40051" priority="5712" stopIfTrue="1" operator="greaterThan">
      <formula>0</formula>
    </cfRule>
  </conditionalFormatting>
  <conditionalFormatting sqref="P63:Q63">
    <cfRule type="cellIs" dxfId="40050" priority="5708" stopIfTrue="1" operator="lessThan">
      <formula>0</formula>
    </cfRule>
    <cfRule type="cellIs" dxfId="40049" priority="5709" stopIfTrue="1" operator="greaterThan">
      <formula>0</formula>
    </cfRule>
  </conditionalFormatting>
  <conditionalFormatting sqref="P63:Q63">
    <cfRule type="cellIs" dxfId="40048" priority="5705" stopIfTrue="1" operator="lessThan">
      <formula>0</formula>
    </cfRule>
    <cfRule type="cellIs" dxfId="40047" priority="5706" stopIfTrue="1" operator="greaterThan">
      <formula>0</formula>
    </cfRule>
  </conditionalFormatting>
  <conditionalFormatting sqref="P63:Q63">
    <cfRule type="cellIs" dxfId="40046" priority="5702" stopIfTrue="1" operator="lessThan">
      <formula>0</formula>
    </cfRule>
    <cfRule type="cellIs" dxfId="40045" priority="5703" stopIfTrue="1" operator="greaterThan">
      <formula>0</formula>
    </cfRule>
  </conditionalFormatting>
  <conditionalFormatting sqref="P63:Q63">
    <cfRule type="cellIs" dxfId="40044" priority="5699" stopIfTrue="1" operator="lessThan">
      <formula>0</formula>
    </cfRule>
    <cfRule type="cellIs" dxfId="40043" priority="5700" stopIfTrue="1" operator="greaterThan">
      <formula>0</formula>
    </cfRule>
  </conditionalFormatting>
  <conditionalFormatting sqref="P63:Q63">
    <cfRule type="cellIs" dxfId="40042" priority="5696" stopIfTrue="1" operator="lessThan">
      <formula>0</formula>
    </cfRule>
    <cfRule type="cellIs" dxfId="40041" priority="5697" stopIfTrue="1" operator="greaterThan">
      <formula>0</formula>
    </cfRule>
  </conditionalFormatting>
  <conditionalFormatting sqref="P63:Q63">
    <cfRule type="cellIs" dxfId="40040" priority="5693" stopIfTrue="1" operator="lessThan">
      <formula>0</formula>
    </cfRule>
    <cfRule type="cellIs" dxfId="40039" priority="5694" stopIfTrue="1" operator="greaterThan">
      <formula>0</formula>
    </cfRule>
  </conditionalFormatting>
  <conditionalFormatting sqref="P63:Q63">
    <cfRule type="cellIs" dxfId="40038" priority="5690" stopIfTrue="1" operator="lessThan">
      <formula>0</formula>
    </cfRule>
    <cfRule type="cellIs" dxfId="40037" priority="5691" stopIfTrue="1" operator="greaterThan">
      <formula>0</formula>
    </cfRule>
  </conditionalFormatting>
  <conditionalFormatting sqref="P63:Q63">
    <cfRule type="cellIs" dxfId="40036" priority="5687" stopIfTrue="1" operator="lessThan">
      <formula>0</formula>
    </cfRule>
    <cfRule type="cellIs" dxfId="40035" priority="5688" stopIfTrue="1" operator="greaterThan">
      <formula>0</formula>
    </cfRule>
  </conditionalFormatting>
  <conditionalFormatting sqref="P63:Q63">
    <cfRule type="cellIs" dxfId="40034" priority="5684" stopIfTrue="1" operator="lessThan">
      <formula>0</formula>
    </cfRule>
    <cfRule type="cellIs" dxfId="40033" priority="5685" stopIfTrue="1" operator="greaterThan">
      <formula>0</formula>
    </cfRule>
  </conditionalFormatting>
  <conditionalFormatting sqref="P63:Q63">
    <cfRule type="cellIs" dxfId="40032" priority="5681" stopIfTrue="1" operator="lessThan">
      <formula>0</formula>
    </cfRule>
    <cfRule type="cellIs" dxfId="40031" priority="5682" stopIfTrue="1" operator="greaterThan">
      <formula>0</formula>
    </cfRule>
  </conditionalFormatting>
  <conditionalFormatting sqref="P63:Q63">
    <cfRule type="cellIs" dxfId="40030" priority="5678" stopIfTrue="1" operator="lessThan">
      <formula>0</formula>
    </cfRule>
    <cfRule type="cellIs" dxfId="40029" priority="5679" stopIfTrue="1" operator="greaterThan">
      <formula>0</formula>
    </cfRule>
  </conditionalFormatting>
  <conditionalFormatting sqref="P63:Q63">
    <cfRule type="cellIs" dxfId="40028" priority="5675" stopIfTrue="1" operator="lessThan">
      <formula>0</formula>
    </cfRule>
    <cfRule type="cellIs" dxfId="40027" priority="5676" stopIfTrue="1" operator="greaterThan">
      <formula>0</formula>
    </cfRule>
  </conditionalFormatting>
  <conditionalFormatting sqref="P63:Q63">
    <cfRule type="cellIs" dxfId="40026" priority="5672" stopIfTrue="1" operator="lessThan">
      <formula>0</formula>
    </cfRule>
    <cfRule type="cellIs" dxfId="40025" priority="5673" stopIfTrue="1" operator="greaterThan">
      <formula>0</formula>
    </cfRule>
  </conditionalFormatting>
  <conditionalFormatting sqref="P63:Q63">
    <cfRule type="cellIs" dxfId="40024" priority="5669" stopIfTrue="1" operator="lessThan">
      <formula>0</formula>
    </cfRule>
    <cfRule type="cellIs" dxfId="40023" priority="5670" stopIfTrue="1" operator="greaterThan">
      <formula>0</formula>
    </cfRule>
  </conditionalFormatting>
  <conditionalFormatting sqref="P65:Q65">
    <cfRule type="cellIs" dxfId="40022" priority="5666" stopIfTrue="1" operator="lessThan">
      <formula>0</formula>
    </cfRule>
    <cfRule type="cellIs" dxfId="40021" priority="5667" stopIfTrue="1" operator="greaterThan">
      <formula>0</formula>
    </cfRule>
  </conditionalFormatting>
  <conditionalFormatting sqref="P65:Q65">
    <cfRule type="cellIs" dxfId="40020" priority="5663" stopIfTrue="1" operator="lessThan">
      <formula>0</formula>
    </cfRule>
    <cfRule type="cellIs" dxfId="40019" priority="5664" stopIfTrue="1" operator="greaterThan">
      <formula>0</formula>
    </cfRule>
  </conditionalFormatting>
  <conditionalFormatting sqref="P65:Q65">
    <cfRule type="cellIs" dxfId="40018" priority="5660" stopIfTrue="1" operator="lessThan">
      <formula>0</formula>
    </cfRule>
    <cfRule type="cellIs" dxfId="40017" priority="5661" stopIfTrue="1" operator="greaterThan">
      <formula>0</formula>
    </cfRule>
  </conditionalFormatting>
  <conditionalFormatting sqref="P65:Q65">
    <cfRule type="cellIs" dxfId="40016" priority="5657" stopIfTrue="1" operator="lessThan">
      <formula>0</formula>
    </cfRule>
    <cfRule type="cellIs" dxfId="40015" priority="5658" stopIfTrue="1" operator="greaterThan">
      <formula>0</formula>
    </cfRule>
  </conditionalFormatting>
  <conditionalFormatting sqref="P65:Q65">
    <cfRule type="cellIs" dxfId="40014" priority="5654" stopIfTrue="1" operator="lessThan">
      <formula>0</formula>
    </cfRule>
    <cfRule type="cellIs" dxfId="40013" priority="5655" stopIfTrue="1" operator="greaterThan">
      <formula>0</formula>
    </cfRule>
  </conditionalFormatting>
  <conditionalFormatting sqref="P65:Q65">
    <cfRule type="cellIs" dxfId="40012" priority="5651" stopIfTrue="1" operator="lessThan">
      <formula>0</formula>
    </cfRule>
    <cfRule type="cellIs" dxfId="40011" priority="5652" stopIfTrue="1" operator="greaterThan">
      <formula>0</formula>
    </cfRule>
  </conditionalFormatting>
  <conditionalFormatting sqref="P65:Q65">
    <cfRule type="cellIs" dxfId="40010" priority="5648" stopIfTrue="1" operator="lessThan">
      <formula>0</formula>
    </cfRule>
    <cfRule type="cellIs" dxfId="40009" priority="5649" stopIfTrue="1" operator="greaterThan">
      <formula>0</formula>
    </cfRule>
  </conditionalFormatting>
  <conditionalFormatting sqref="P65:Q65">
    <cfRule type="cellIs" dxfId="40008" priority="5645" stopIfTrue="1" operator="lessThan">
      <formula>0</formula>
    </cfRule>
    <cfRule type="cellIs" dxfId="40007" priority="5646" stopIfTrue="1" operator="greaterThan">
      <formula>0</formula>
    </cfRule>
  </conditionalFormatting>
  <conditionalFormatting sqref="P65:Q65">
    <cfRule type="cellIs" dxfId="40006" priority="5642" stopIfTrue="1" operator="lessThan">
      <formula>0</formula>
    </cfRule>
    <cfRule type="cellIs" dxfId="40005" priority="5643" stopIfTrue="1" operator="greaterThan">
      <formula>0</formula>
    </cfRule>
  </conditionalFormatting>
  <conditionalFormatting sqref="P65:Q65">
    <cfRule type="cellIs" dxfId="40004" priority="5639" stopIfTrue="1" operator="lessThan">
      <formula>0</formula>
    </cfRule>
    <cfRule type="cellIs" dxfId="40003" priority="5640" stopIfTrue="1" operator="greaterThan">
      <formula>0</formula>
    </cfRule>
  </conditionalFormatting>
  <conditionalFormatting sqref="P65:Q65">
    <cfRule type="cellIs" dxfId="40002" priority="5636" stopIfTrue="1" operator="lessThan">
      <formula>0</formula>
    </cfRule>
    <cfRule type="cellIs" dxfId="40001" priority="5637" stopIfTrue="1" operator="greaterThan">
      <formula>0</formula>
    </cfRule>
  </conditionalFormatting>
  <conditionalFormatting sqref="P65:Q65">
    <cfRule type="cellIs" dxfId="40000" priority="5633" stopIfTrue="1" operator="lessThan">
      <formula>0</formula>
    </cfRule>
    <cfRule type="cellIs" dxfId="39999" priority="5634" stopIfTrue="1" operator="greaterThan">
      <formula>0</formula>
    </cfRule>
  </conditionalFormatting>
  <conditionalFormatting sqref="P65:Q65">
    <cfRule type="cellIs" dxfId="39998" priority="5630" stopIfTrue="1" operator="lessThan">
      <formula>0</formula>
    </cfRule>
    <cfRule type="cellIs" dxfId="39997" priority="5631" stopIfTrue="1" operator="greaterThan">
      <formula>0</formula>
    </cfRule>
  </conditionalFormatting>
  <conditionalFormatting sqref="P65:Q65">
    <cfRule type="cellIs" dxfId="39996" priority="5627" stopIfTrue="1" operator="lessThan">
      <formula>0</formula>
    </cfRule>
    <cfRule type="cellIs" dxfId="39995" priority="5628" stopIfTrue="1" operator="greaterThan">
      <formula>0</formula>
    </cfRule>
  </conditionalFormatting>
  <conditionalFormatting sqref="P65:Q65">
    <cfRule type="cellIs" dxfId="39994" priority="5624" stopIfTrue="1" operator="lessThan">
      <formula>0</formula>
    </cfRule>
    <cfRule type="cellIs" dxfId="39993" priority="5625" stopIfTrue="1" operator="greaterThan">
      <formula>0</formula>
    </cfRule>
  </conditionalFormatting>
  <conditionalFormatting sqref="P65:Q65">
    <cfRule type="cellIs" dxfId="39992" priority="5621" stopIfTrue="1" operator="lessThan">
      <formula>0</formula>
    </cfRule>
    <cfRule type="cellIs" dxfId="39991" priority="5622" stopIfTrue="1" operator="greaterThan">
      <formula>0</formula>
    </cfRule>
  </conditionalFormatting>
  <conditionalFormatting sqref="P65:Q65">
    <cfRule type="cellIs" dxfId="39990" priority="5618" stopIfTrue="1" operator="lessThan">
      <formula>0</formula>
    </cfRule>
    <cfRule type="cellIs" dxfId="39989" priority="5619" stopIfTrue="1" operator="greaterThan">
      <formula>0</formula>
    </cfRule>
  </conditionalFormatting>
  <conditionalFormatting sqref="P65:Q65">
    <cfRule type="cellIs" dxfId="39988" priority="5615" stopIfTrue="1" operator="lessThan">
      <formula>0</formula>
    </cfRule>
    <cfRule type="cellIs" dxfId="39987" priority="5616" stopIfTrue="1" operator="greaterThan">
      <formula>0</formula>
    </cfRule>
  </conditionalFormatting>
  <conditionalFormatting sqref="P65:Q65">
    <cfRule type="cellIs" dxfId="39986" priority="5612" stopIfTrue="1" operator="lessThan">
      <formula>0</formula>
    </cfRule>
    <cfRule type="cellIs" dxfId="39985" priority="5613" stopIfTrue="1" operator="greaterThan">
      <formula>0</formula>
    </cfRule>
  </conditionalFormatting>
  <conditionalFormatting sqref="P65:Q65">
    <cfRule type="cellIs" dxfId="39984" priority="5609" stopIfTrue="1" operator="lessThan">
      <formula>0</formula>
    </cfRule>
    <cfRule type="cellIs" dxfId="39983" priority="5610" stopIfTrue="1" operator="greaterThan">
      <formula>0</formula>
    </cfRule>
  </conditionalFormatting>
  <conditionalFormatting sqref="P9:Q9">
    <cfRule type="cellIs" dxfId="39982" priority="5606" stopIfTrue="1" operator="lessThan">
      <formula>0</formula>
    </cfRule>
    <cfRule type="cellIs" dxfId="39981" priority="5607" stopIfTrue="1" operator="greaterThan">
      <formula>0</formula>
    </cfRule>
  </conditionalFormatting>
  <conditionalFormatting sqref="P9:Q9">
    <cfRule type="cellIs" dxfId="39980" priority="5603" stopIfTrue="1" operator="lessThan">
      <formula>0</formula>
    </cfRule>
    <cfRule type="cellIs" dxfId="39979" priority="5604" stopIfTrue="1" operator="greaterThan">
      <formula>0</formula>
    </cfRule>
  </conditionalFormatting>
  <conditionalFormatting sqref="P9:Q9">
    <cfRule type="cellIs" dxfId="39978" priority="5600" stopIfTrue="1" operator="lessThan">
      <formula>0</formula>
    </cfRule>
    <cfRule type="cellIs" dxfId="39977" priority="5601" stopIfTrue="1" operator="greaterThan">
      <formula>0</formula>
    </cfRule>
  </conditionalFormatting>
  <conditionalFormatting sqref="P9:Q9">
    <cfRule type="cellIs" dxfId="39976" priority="5597" stopIfTrue="1" operator="lessThan">
      <formula>0</formula>
    </cfRule>
    <cfRule type="cellIs" dxfId="39975" priority="5598" stopIfTrue="1" operator="greaterThan">
      <formula>0</formula>
    </cfRule>
  </conditionalFormatting>
  <conditionalFormatting sqref="P9:Q9">
    <cfRule type="cellIs" dxfId="39974" priority="5594" stopIfTrue="1" operator="lessThan">
      <formula>0</formula>
    </cfRule>
    <cfRule type="cellIs" dxfId="39973" priority="5595" stopIfTrue="1" operator="greaterThan">
      <formula>0</formula>
    </cfRule>
  </conditionalFormatting>
  <conditionalFormatting sqref="P9:Q9">
    <cfRule type="cellIs" dxfId="39972" priority="5591" stopIfTrue="1" operator="lessThan">
      <formula>0</formula>
    </cfRule>
    <cfRule type="cellIs" dxfId="39971" priority="5592" stopIfTrue="1" operator="greaterThan">
      <formula>0</formula>
    </cfRule>
  </conditionalFormatting>
  <conditionalFormatting sqref="P9:Q9">
    <cfRule type="cellIs" dxfId="39970" priority="5588" stopIfTrue="1" operator="lessThan">
      <formula>0</formula>
    </cfRule>
    <cfRule type="cellIs" dxfId="39969" priority="5589" stopIfTrue="1" operator="greaterThan">
      <formula>0</formula>
    </cfRule>
  </conditionalFormatting>
  <conditionalFormatting sqref="P9:Q9">
    <cfRule type="cellIs" dxfId="39968" priority="5585" stopIfTrue="1" operator="lessThan">
      <formula>0</formula>
    </cfRule>
    <cfRule type="cellIs" dxfId="39967" priority="5586" stopIfTrue="1" operator="greaterThan">
      <formula>0</formula>
    </cfRule>
  </conditionalFormatting>
  <conditionalFormatting sqref="P9:Q9">
    <cfRule type="cellIs" dxfId="39966" priority="5582" stopIfTrue="1" operator="lessThan">
      <formula>0</formula>
    </cfRule>
    <cfRule type="cellIs" dxfId="39965" priority="5583" stopIfTrue="1" operator="greaterThan">
      <formula>0</formula>
    </cfRule>
  </conditionalFormatting>
  <conditionalFormatting sqref="P9:Q9">
    <cfRule type="cellIs" dxfId="39964" priority="5579" stopIfTrue="1" operator="lessThan">
      <formula>0</formula>
    </cfRule>
    <cfRule type="cellIs" dxfId="39963" priority="5580" stopIfTrue="1" operator="greaterThan">
      <formula>0</formula>
    </cfRule>
  </conditionalFormatting>
  <conditionalFormatting sqref="P9:Q9">
    <cfRule type="cellIs" dxfId="39962" priority="5576" stopIfTrue="1" operator="lessThan">
      <formula>0</formula>
    </cfRule>
    <cfRule type="cellIs" dxfId="39961" priority="5577" stopIfTrue="1" operator="greaterThan">
      <formula>0</formula>
    </cfRule>
  </conditionalFormatting>
  <conditionalFormatting sqref="P9:Q9">
    <cfRule type="cellIs" dxfId="39960" priority="5573" stopIfTrue="1" operator="lessThan">
      <formula>0</formula>
    </cfRule>
    <cfRule type="cellIs" dxfId="39959" priority="5574" stopIfTrue="1" operator="greaterThan">
      <formula>0</formula>
    </cfRule>
  </conditionalFormatting>
  <conditionalFormatting sqref="P9:Q9">
    <cfRule type="cellIs" dxfId="39958" priority="5570" stopIfTrue="1" operator="lessThan">
      <formula>0</formula>
    </cfRule>
    <cfRule type="cellIs" dxfId="39957" priority="5571" stopIfTrue="1" operator="greaterThan">
      <formula>0</formula>
    </cfRule>
  </conditionalFormatting>
  <conditionalFormatting sqref="P9:Q9">
    <cfRule type="cellIs" dxfId="39956" priority="5567" stopIfTrue="1" operator="lessThan">
      <formula>0</formula>
    </cfRule>
    <cfRule type="cellIs" dxfId="39955" priority="5568" stopIfTrue="1" operator="greaterThan">
      <formula>0</formula>
    </cfRule>
  </conditionalFormatting>
  <conditionalFormatting sqref="P9:Q9">
    <cfRule type="cellIs" dxfId="39954" priority="5564" stopIfTrue="1" operator="lessThan">
      <formula>0</formula>
    </cfRule>
    <cfRule type="cellIs" dxfId="39953" priority="5565" stopIfTrue="1" operator="greaterThan">
      <formula>0</formula>
    </cfRule>
  </conditionalFormatting>
  <conditionalFormatting sqref="P9:Q9">
    <cfRule type="cellIs" dxfId="39952" priority="5561" stopIfTrue="1" operator="lessThan">
      <formula>0</formula>
    </cfRule>
    <cfRule type="cellIs" dxfId="39951" priority="5562" stopIfTrue="1" operator="greaterThan">
      <formula>0</formula>
    </cfRule>
  </conditionalFormatting>
  <conditionalFormatting sqref="P9:Q9">
    <cfRule type="cellIs" dxfId="39950" priority="5558" stopIfTrue="1" operator="lessThan">
      <formula>0</formula>
    </cfRule>
    <cfRule type="cellIs" dxfId="39949" priority="5559" stopIfTrue="1" operator="greaterThan">
      <formula>0</formula>
    </cfRule>
  </conditionalFormatting>
  <conditionalFormatting sqref="P9:Q9">
    <cfRule type="cellIs" dxfId="39948" priority="5555" stopIfTrue="1" operator="lessThan">
      <formula>0</formula>
    </cfRule>
    <cfRule type="cellIs" dxfId="39947" priority="5556" stopIfTrue="1" operator="greaterThan">
      <formula>0</formula>
    </cfRule>
  </conditionalFormatting>
  <conditionalFormatting sqref="P9:Q9">
    <cfRule type="cellIs" dxfId="39946" priority="5552" stopIfTrue="1" operator="lessThan">
      <formula>0</formula>
    </cfRule>
    <cfRule type="cellIs" dxfId="39945" priority="5553" stopIfTrue="1" operator="greaterThan">
      <formula>0</formula>
    </cfRule>
  </conditionalFormatting>
  <conditionalFormatting sqref="P9:Q9">
    <cfRule type="cellIs" dxfId="39944" priority="5549" stopIfTrue="1" operator="lessThan">
      <formula>0</formula>
    </cfRule>
    <cfRule type="cellIs" dxfId="39943" priority="5550" stopIfTrue="1" operator="greaterThan">
      <formula>0</formula>
    </cfRule>
  </conditionalFormatting>
  <conditionalFormatting sqref="P11:Q11">
    <cfRule type="cellIs" dxfId="39942" priority="5546" stopIfTrue="1" operator="lessThan">
      <formula>0</formula>
    </cfRule>
    <cfRule type="cellIs" dxfId="39941" priority="5547" stopIfTrue="1" operator="greaterThan">
      <formula>0</formula>
    </cfRule>
  </conditionalFormatting>
  <conditionalFormatting sqref="P11:Q11">
    <cfRule type="cellIs" dxfId="39940" priority="5543" stopIfTrue="1" operator="lessThan">
      <formula>0</formula>
    </cfRule>
    <cfRule type="cellIs" dxfId="39939" priority="5544" stopIfTrue="1" operator="greaterThan">
      <formula>0</formula>
    </cfRule>
  </conditionalFormatting>
  <conditionalFormatting sqref="P11:Q11">
    <cfRule type="cellIs" dxfId="39938" priority="5540" stopIfTrue="1" operator="lessThan">
      <formula>0</formula>
    </cfRule>
    <cfRule type="cellIs" dxfId="39937" priority="5541" stopIfTrue="1" operator="greaterThan">
      <formula>0</formula>
    </cfRule>
  </conditionalFormatting>
  <conditionalFormatting sqref="P11:Q11">
    <cfRule type="cellIs" dxfId="39936" priority="5537" stopIfTrue="1" operator="lessThan">
      <formula>0</formula>
    </cfRule>
    <cfRule type="cellIs" dxfId="39935" priority="5538" stopIfTrue="1" operator="greaterThan">
      <formula>0</formula>
    </cfRule>
  </conditionalFormatting>
  <conditionalFormatting sqref="P11:Q11">
    <cfRule type="cellIs" dxfId="39934" priority="5534" stopIfTrue="1" operator="lessThan">
      <formula>0</formula>
    </cfRule>
    <cfRule type="cellIs" dxfId="39933" priority="5535" stopIfTrue="1" operator="greaterThan">
      <formula>0</formula>
    </cfRule>
  </conditionalFormatting>
  <conditionalFormatting sqref="P11:Q11">
    <cfRule type="cellIs" dxfId="39932" priority="5531" stopIfTrue="1" operator="lessThan">
      <formula>0</formula>
    </cfRule>
    <cfRule type="cellIs" dxfId="39931" priority="5532" stopIfTrue="1" operator="greaterThan">
      <formula>0</formula>
    </cfRule>
  </conditionalFormatting>
  <conditionalFormatting sqref="P11:Q11">
    <cfRule type="cellIs" dxfId="39930" priority="5528" stopIfTrue="1" operator="lessThan">
      <formula>0</formula>
    </cfRule>
    <cfRule type="cellIs" dxfId="39929" priority="5529" stopIfTrue="1" operator="greaterThan">
      <formula>0</formula>
    </cfRule>
  </conditionalFormatting>
  <conditionalFormatting sqref="P11:Q11">
    <cfRule type="cellIs" dxfId="39928" priority="5525" stopIfTrue="1" operator="lessThan">
      <formula>0</formula>
    </cfRule>
    <cfRule type="cellIs" dxfId="39927" priority="5526" stopIfTrue="1" operator="greaterThan">
      <formula>0</formula>
    </cfRule>
  </conditionalFormatting>
  <conditionalFormatting sqref="P11:Q11">
    <cfRule type="cellIs" dxfId="39926" priority="5522" stopIfTrue="1" operator="lessThan">
      <formula>0</formula>
    </cfRule>
    <cfRule type="cellIs" dxfId="39925" priority="5523" stopIfTrue="1" operator="greaterThan">
      <formula>0</formula>
    </cfRule>
  </conditionalFormatting>
  <conditionalFormatting sqref="P11:Q11">
    <cfRule type="cellIs" dxfId="39924" priority="5519" stopIfTrue="1" operator="lessThan">
      <formula>0</formula>
    </cfRule>
    <cfRule type="cellIs" dxfId="39923" priority="5520" stopIfTrue="1" operator="greaterThan">
      <formula>0</formula>
    </cfRule>
  </conditionalFormatting>
  <conditionalFormatting sqref="P11:Q11">
    <cfRule type="cellIs" dxfId="39922" priority="5516" stopIfTrue="1" operator="lessThan">
      <formula>0</formula>
    </cfRule>
    <cfRule type="cellIs" dxfId="39921" priority="5517" stopIfTrue="1" operator="greaterThan">
      <formula>0</formula>
    </cfRule>
  </conditionalFormatting>
  <conditionalFormatting sqref="P11:Q11">
    <cfRule type="cellIs" dxfId="39920" priority="5513" stopIfTrue="1" operator="lessThan">
      <formula>0</formula>
    </cfRule>
    <cfRule type="cellIs" dxfId="39919" priority="5514" stopIfTrue="1" operator="greaterThan">
      <formula>0</formula>
    </cfRule>
  </conditionalFormatting>
  <conditionalFormatting sqref="P11:Q11">
    <cfRule type="cellIs" dxfId="39918" priority="5510" stopIfTrue="1" operator="lessThan">
      <formula>0</formula>
    </cfRule>
    <cfRule type="cellIs" dxfId="39917" priority="5511" stopIfTrue="1" operator="greaterThan">
      <formula>0</formula>
    </cfRule>
  </conditionalFormatting>
  <conditionalFormatting sqref="P11:Q11">
    <cfRule type="cellIs" dxfId="39916" priority="5507" stopIfTrue="1" operator="lessThan">
      <formula>0</formula>
    </cfRule>
    <cfRule type="cellIs" dxfId="39915" priority="5508" stopIfTrue="1" operator="greaterThan">
      <formula>0</formula>
    </cfRule>
  </conditionalFormatting>
  <conditionalFormatting sqref="P11:Q11">
    <cfRule type="cellIs" dxfId="39914" priority="5504" stopIfTrue="1" operator="lessThan">
      <formula>0</formula>
    </cfRule>
    <cfRule type="cellIs" dxfId="39913" priority="5505" stopIfTrue="1" operator="greaterThan">
      <formula>0</formula>
    </cfRule>
  </conditionalFormatting>
  <conditionalFormatting sqref="P11:Q11">
    <cfRule type="cellIs" dxfId="39912" priority="5501" stopIfTrue="1" operator="lessThan">
      <formula>0</formula>
    </cfRule>
    <cfRule type="cellIs" dxfId="39911" priority="5502" stopIfTrue="1" operator="greaterThan">
      <formula>0</formula>
    </cfRule>
  </conditionalFormatting>
  <conditionalFormatting sqref="P11:Q11">
    <cfRule type="cellIs" dxfId="39910" priority="5498" stopIfTrue="1" operator="lessThan">
      <formula>0</formula>
    </cfRule>
    <cfRule type="cellIs" dxfId="39909" priority="5499" stopIfTrue="1" operator="greaterThan">
      <formula>0</formula>
    </cfRule>
  </conditionalFormatting>
  <conditionalFormatting sqref="P11:Q11">
    <cfRule type="cellIs" dxfId="39908" priority="5495" stopIfTrue="1" operator="lessThan">
      <formula>0</formula>
    </cfRule>
    <cfRule type="cellIs" dxfId="39907" priority="5496" stopIfTrue="1" operator="greaterThan">
      <formula>0</formula>
    </cfRule>
  </conditionalFormatting>
  <conditionalFormatting sqref="P11:Q11">
    <cfRule type="cellIs" dxfId="39906" priority="5492" stopIfTrue="1" operator="lessThan">
      <formula>0</formula>
    </cfRule>
    <cfRule type="cellIs" dxfId="39905" priority="5493" stopIfTrue="1" operator="greaterThan">
      <formula>0</formula>
    </cfRule>
  </conditionalFormatting>
  <conditionalFormatting sqref="P11:Q11">
    <cfRule type="cellIs" dxfId="39904" priority="5489" stopIfTrue="1" operator="lessThan">
      <formula>0</formula>
    </cfRule>
    <cfRule type="cellIs" dxfId="39903" priority="5490" stopIfTrue="1" operator="greaterThan">
      <formula>0</formula>
    </cfRule>
  </conditionalFormatting>
  <conditionalFormatting sqref="P13:Q13">
    <cfRule type="cellIs" dxfId="39902" priority="5486" stopIfTrue="1" operator="lessThan">
      <formula>0</formula>
    </cfRule>
    <cfRule type="cellIs" dxfId="39901" priority="5487" stopIfTrue="1" operator="greaterThan">
      <formula>0</formula>
    </cfRule>
  </conditionalFormatting>
  <conditionalFormatting sqref="P13:Q13">
    <cfRule type="cellIs" dxfId="39900" priority="5483" stopIfTrue="1" operator="lessThan">
      <formula>0</formula>
    </cfRule>
    <cfRule type="cellIs" dxfId="39899" priority="5484" stopIfTrue="1" operator="greaterThan">
      <formula>0</formula>
    </cfRule>
  </conditionalFormatting>
  <conditionalFormatting sqref="P13:Q13">
    <cfRule type="cellIs" dxfId="39898" priority="5480" stopIfTrue="1" operator="lessThan">
      <formula>0</formula>
    </cfRule>
    <cfRule type="cellIs" dxfId="39897" priority="5481" stopIfTrue="1" operator="greaterThan">
      <formula>0</formula>
    </cfRule>
  </conditionalFormatting>
  <conditionalFormatting sqref="P13:Q13">
    <cfRule type="cellIs" dxfId="39896" priority="5477" stopIfTrue="1" operator="lessThan">
      <formula>0</formula>
    </cfRule>
    <cfRule type="cellIs" dxfId="39895" priority="5478" stopIfTrue="1" operator="greaterThan">
      <formula>0</formula>
    </cfRule>
  </conditionalFormatting>
  <conditionalFormatting sqref="P13:Q13">
    <cfRule type="cellIs" dxfId="39894" priority="5474" stopIfTrue="1" operator="lessThan">
      <formula>0</formula>
    </cfRule>
    <cfRule type="cellIs" dxfId="39893" priority="5475" stopIfTrue="1" operator="greaterThan">
      <formula>0</formula>
    </cfRule>
  </conditionalFormatting>
  <conditionalFormatting sqref="P13:Q13">
    <cfRule type="cellIs" dxfId="39892" priority="5471" stopIfTrue="1" operator="lessThan">
      <formula>0</formula>
    </cfRule>
    <cfRule type="cellIs" dxfId="39891" priority="5472" stopIfTrue="1" operator="greaterThan">
      <formula>0</formula>
    </cfRule>
  </conditionalFormatting>
  <conditionalFormatting sqref="P13:Q13">
    <cfRule type="cellIs" dxfId="39890" priority="5468" stopIfTrue="1" operator="lessThan">
      <formula>0</formula>
    </cfRule>
    <cfRule type="cellIs" dxfId="39889" priority="5469" stopIfTrue="1" operator="greaterThan">
      <formula>0</formula>
    </cfRule>
  </conditionalFormatting>
  <conditionalFormatting sqref="P13:Q13">
    <cfRule type="cellIs" dxfId="39888" priority="5465" stopIfTrue="1" operator="lessThan">
      <formula>0</formula>
    </cfRule>
    <cfRule type="cellIs" dxfId="39887" priority="5466" stopIfTrue="1" operator="greaterThan">
      <formula>0</formula>
    </cfRule>
  </conditionalFormatting>
  <conditionalFormatting sqref="P13:Q13">
    <cfRule type="cellIs" dxfId="39886" priority="5462" stopIfTrue="1" operator="lessThan">
      <formula>0</formula>
    </cfRule>
    <cfRule type="cellIs" dxfId="39885" priority="5463" stopIfTrue="1" operator="greaterThan">
      <formula>0</formula>
    </cfRule>
  </conditionalFormatting>
  <conditionalFormatting sqref="P13:Q13">
    <cfRule type="cellIs" dxfId="39884" priority="5459" stopIfTrue="1" operator="lessThan">
      <formula>0</formula>
    </cfRule>
    <cfRule type="cellIs" dxfId="39883" priority="5460" stopIfTrue="1" operator="greaterThan">
      <formula>0</formula>
    </cfRule>
  </conditionalFormatting>
  <conditionalFormatting sqref="P13:Q13">
    <cfRule type="cellIs" dxfId="39882" priority="5456" stopIfTrue="1" operator="lessThan">
      <formula>0</formula>
    </cfRule>
    <cfRule type="cellIs" dxfId="39881" priority="5457" stopIfTrue="1" operator="greaterThan">
      <formula>0</formula>
    </cfRule>
  </conditionalFormatting>
  <conditionalFormatting sqref="P13:Q13">
    <cfRule type="cellIs" dxfId="39880" priority="5453" stopIfTrue="1" operator="lessThan">
      <formula>0</formula>
    </cfRule>
    <cfRule type="cellIs" dxfId="39879" priority="5454" stopIfTrue="1" operator="greaterThan">
      <formula>0</formula>
    </cfRule>
  </conditionalFormatting>
  <conditionalFormatting sqref="P13:Q13">
    <cfRule type="cellIs" dxfId="39878" priority="5450" stopIfTrue="1" operator="lessThan">
      <formula>0</formula>
    </cfRule>
    <cfRule type="cellIs" dxfId="39877" priority="5451" stopIfTrue="1" operator="greaterThan">
      <formula>0</formula>
    </cfRule>
  </conditionalFormatting>
  <conditionalFormatting sqref="P13:Q13">
    <cfRule type="cellIs" dxfId="39876" priority="5447" stopIfTrue="1" operator="lessThan">
      <formula>0</formula>
    </cfRule>
    <cfRule type="cellIs" dxfId="39875" priority="5448" stopIfTrue="1" operator="greaterThan">
      <formula>0</formula>
    </cfRule>
  </conditionalFormatting>
  <conditionalFormatting sqref="P13:Q13">
    <cfRule type="cellIs" dxfId="39874" priority="5444" stopIfTrue="1" operator="lessThan">
      <formula>0</formula>
    </cfRule>
    <cfRule type="cellIs" dxfId="39873" priority="5445" stopIfTrue="1" operator="greaterThan">
      <formula>0</formula>
    </cfRule>
  </conditionalFormatting>
  <conditionalFormatting sqref="P13:Q13">
    <cfRule type="cellIs" dxfId="39872" priority="5441" stopIfTrue="1" operator="lessThan">
      <formula>0</formula>
    </cfRule>
    <cfRule type="cellIs" dxfId="39871" priority="5442" stopIfTrue="1" operator="greaterThan">
      <formula>0</formula>
    </cfRule>
  </conditionalFormatting>
  <conditionalFormatting sqref="P13:Q13">
    <cfRule type="cellIs" dxfId="39870" priority="5438" stopIfTrue="1" operator="lessThan">
      <formula>0</formula>
    </cfRule>
    <cfRule type="cellIs" dxfId="39869" priority="5439" stopIfTrue="1" operator="greaterThan">
      <formula>0</formula>
    </cfRule>
  </conditionalFormatting>
  <conditionalFormatting sqref="P13:Q13">
    <cfRule type="cellIs" dxfId="39868" priority="5435" stopIfTrue="1" operator="lessThan">
      <formula>0</formula>
    </cfRule>
    <cfRule type="cellIs" dxfId="39867" priority="5436" stopIfTrue="1" operator="greaterThan">
      <formula>0</formula>
    </cfRule>
  </conditionalFormatting>
  <conditionalFormatting sqref="P13:Q13">
    <cfRule type="cellIs" dxfId="39866" priority="5432" stopIfTrue="1" operator="lessThan">
      <formula>0</formula>
    </cfRule>
    <cfRule type="cellIs" dxfId="39865" priority="5433" stopIfTrue="1" operator="greaterThan">
      <formula>0</formula>
    </cfRule>
  </conditionalFormatting>
  <conditionalFormatting sqref="P13:Q13">
    <cfRule type="cellIs" dxfId="39864" priority="5429" stopIfTrue="1" operator="lessThan">
      <formula>0</formula>
    </cfRule>
    <cfRule type="cellIs" dxfId="39863" priority="5430" stopIfTrue="1" operator="greaterThan">
      <formula>0</formula>
    </cfRule>
  </conditionalFormatting>
  <conditionalFormatting sqref="P17:Q17">
    <cfRule type="cellIs" dxfId="39862" priority="5366" stopIfTrue="1" operator="lessThan">
      <formula>0</formula>
    </cfRule>
    <cfRule type="cellIs" dxfId="39861" priority="5367" stopIfTrue="1" operator="greaterThan">
      <formula>0</formula>
    </cfRule>
  </conditionalFormatting>
  <conditionalFormatting sqref="P17:Q17">
    <cfRule type="cellIs" dxfId="39860" priority="5363" stopIfTrue="1" operator="lessThan">
      <formula>0</formula>
    </cfRule>
    <cfRule type="cellIs" dxfId="39859" priority="5364" stopIfTrue="1" operator="greaterThan">
      <formula>0</formula>
    </cfRule>
  </conditionalFormatting>
  <conditionalFormatting sqref="P17:Q17">
    <cfRule type="cellIs" dxfId="39858" priority="5360" stopIfTrue="1" operator="lessThan">
      <formula>0</formula>
    </cfRule>
    <cfRule type="cellIs" dxfId="39857" priority="5361" stopIfTrue="1" operator="greaterThan">
      <formula>0</formula>
    </cfRule>
  </conditionalFormatting>
  <conditionalFormatting sqref="P17:Q17">
    <cfRule type="cellIs" dxfId="39856" priority="5357" stopIfTrue="1" operator="lessThan">
      <formula>0</formula>
    </cfRule>
    <cfRule type="cellIs" dxfId="39855" priority="5358" stopIfTrue="1" operator="greaterThan">
      <formula>0</formula>
    </cfRule>
  </conditionalFormatting>
  <conditionalFormatting sqref="P17:Q17">
    <cfRule type="cellIs" dxfId="39854" priority="5354" stopIfTrue="1" operator="lessThan">
      <formula>0</formula>
    </cfRule>
    <cfRule type="cellIs" dxfId="39853" priority="5355" stopIfTrue="1" operator="greaterThan">
      <formula>0</formula>
    </cfRule>
  </conditionalFormatting>
  <conditionalFormatting sqref="P17:Q17">
    <cfRule type="cellIs" dxfId="39852" priority="5351" stopIfTrue="1" operator="lessThan">
      <formula>0</formula>
    </cfRule>
    <cfRule type="cellIs" dxfId="39851" priority="5352" stopIfTrue="1" operator="greaterThan">
      <formula>0</formula>
    </cfRule>
  </conditionalFormatting>
  <conditionalFormatting sqref="P17:Q17">
    <cfRule type="cellIs" dxfId="39850" priority="5348" stopIfTrue="1" operator="lessThan">
      <formula>0</formula>
    </cfRule>
    <cfRule type="cellIs" dxfId="39849" priority="5349" stopIfTrue="1" operator="greaterThan">
      <formula>0</formula>
    </cfRule>
  </conditionalFormatting>
  <conditionalFormatting sqref="P17:Q17">
    <cfRule type="cellIs" dxfId="39848" priority="5345" stopIfTrue="1" operator="lessThan">
      <formula>0</formula>
    </cfRule>
    <cfRule type="cellIs" dxfId="39847" priority="5346" stopIfTrue="1" operator="greaterThan">
      <formula>0</formula>
    </cfRule>
  </conditionalFormatting>
  <conditionalFormatting sqref="P17:Q17">
    <cfRule type="cellIs" dxfId="39846" priority="5342" stopIfTrue="1" operator="lessThan">
      <formula>0</formula>
    </cfRule>
    <cfRule type="cellIs" dxfId="39845" priority="5343" stopIfTrue="1" operator="greaterThan">
      <formula>0</formula>
    </cfRule>
  </conditionalFormatting>
  <conditionalFormatting sqref="P17:Q17">
    <cfRule type="cellIs" dxfId="39844" priority="5339" stopIfTrue="1" operator="lessThan">
      <formula>0</formula>
    </cfRule>
    <cfRule type="cellIs" dxfId="39843" priority="5340" stopIfTrue="1" operator="greaterThan">
      <formula>0</formula>
    </cfRule>
  </conditionalFormatting>
  <conditionalFormatting sqref="P17:Q17">
    <cfRule type="cellIs" dxfId="39842" priority="5336" stopIfTrue="1" operator="lessThan">
      <formula>0</formula>
    </cfRule>
    <cfRule type="cellIs" dxfId="39841" priority="5337" stopIfTrue="1" operator="greaterThan">
      <formula>0</formula>
    </cfRule>
  </conditionalFormatting>
  <conditionalFormatting sqref="P17:Q17">
    <cfRule type="cellIs" dxfId="39840" priority="5333" stopIfTrue="1" operator="lessThan">
      <formula>0</formula>
    </cfRule>
    <cfRule type="cellIs" dxfId="39839" priority="5334" stopIfTrue="1" operator="greaterThan">
      <formula>0</formula>
    </cfRule>
  </conditionalFormatting>
  <conditionalFormatting sqref="P17:Q17">
    <cfRule type="cellIs" dxfId="39838" priority="5330" stopIfTrue="1" operator="lessThan">
      <formula>0</formula>
    </cfRule>
    <cfRule type="cellIs" dxfId="39837" priority="5331" stopIfTrue="1" operator="greaterThan">
      <formula>0</formula>
    </cfRule>
  </conditionalFormatting>
  <conditionalFormatting sqref="P17:Q17">
    <cfRule type="cellIs" dxfId="39836" priority="5327" stopIfTrue="1" operator="lessThan">
      <formula>0</formula>
    </cfRule>
    <cfRule type="cellIs" dxfId="39835" priority="5328" stopIfTrue="1" operator="greaterThan">
      <formula>0</formula>
    </cfRule>
  </conditionalFormatting>
  <conditionalFormatting sqref="P17:Q17">
    <cfRule type="cellIs" dxfId="39834" priority="5324" stopIfTrue="1" operator="lessThan">
      <formula>0</formula>
    </cfRule>
    <cfRule type="cellIs" dxfId="39833" priority="5325" stopIfTrue="1" operator="greaterThan">
      <formula>0</formula>
    </cfRule>
  </conditionalFormatting>
  <conditionalFormatting sqref="P17:Q17">
    <cfRule type="cellIs" dxfId="39832" priority="5321" stopIfTrue="1" operator="lessThan">
      <formula>0</formula>
    </cfRule>
    <cfRule type="cellIs" dxfId="39831" priority="5322" stopIfTrue="1" operator="greaterThan">
      <formula>0</formula>
    </cfRule>
  </conditionalFormatting>
  <conditionalFormatting sqref="P17:Q17">
    <cfRule type="cellIs" dxfId="39830" priority="5318" stopIfTrue="1" operator="lessThan">
      <formula>0</formula>
    </cfRule>
    <cfRule type="cellIs" dxfId="39829" priority="5319" stopIfTrue="1" operator="greaterThan">
      <formula>0</formula>
    </cfRule>
  </conditionalFormatting>
  <conditionalFormatting sqref="P17:Q17">
    <cfRule type="cellIs" dxfId="39828" priority="5315" stopIfTrue="1" operator="lessThan">
      <formula>0</formula>
    </cfRule>
    <cfRule type="cellIs" dxfId="39827" priority="5316" stopIfTrue="1" operator="greaterThan">
      <formula>0</formula>
    </cfRule>
  </conditionalFormatting>
  <conditionalFormatting sqref="P17:Q17">
    <cfRule type="cellIs" dxfId="39826" priority="5312" stopIfTrue="1" operator="lessThan">
      <formula>0</formula>
    </cfRule>
    <cfRule type="cellIs" dxfId="39825" priority="5313" stopIfTrue="1" operator="greaterThan">
      <formula>0</formula>
    </cfRule>
  </conditionalFormatting>
  <conditionalFormatting sqref="P17:Q17">
    <cfRule type="cellIs" dxfId="39824" priority="5309" stopIfTrue="1" operator="lessThan">
      <formula>0</formula>
    </cfRule>
    <cfRule type="cellIs" dxfId="39823" priority="5310" stopIfTrue="1" operator="greaterThan">
      <formula>0</formula>
    </cfRule>
  </conditionalFormatting>
  <conditionalFormatting sqref="P19:Q19">
    <cfRule type="cellIs" dxfId="39822" priority="5306" stopIfTrue="1" operator="lessThan">
      <formula>0</formula>
    </cfRule>
    <cfRule type="cellIs" dxfId="39821" priority="5307" stopIfTrue="1" operator="greaterThan">
      <formula>0</formula>
    </cfRule>
  </conditionalFormatting>
  <conditionalFormatting sqref="P19:Q19">
    <cfRule type="cellIs" dxfId="39820" priority="5303" stopIfTrue="1" operator="lessThan">
      <formula>0</formula>
    </cfRule>
    <cfRule type="cellIs" dxfId="39819" priority="5304" stopIfTrue="1" operator="greaterThan">
      <formula>0</formula>
    </cfRule>
  </conditionalFormatting>
  <conditionalFormatting sqref="P19:Q19">
    <cfRule type="cellIs" dxfId="39818" priority="5300" stopIfTrue="1" operator="lessThan">
      <formula>0</formula>
    </cfRule>
    <cfRule type="cellIs" dxfId="39817" priority="5301" stopIfTrue="1" operator="greaterThan">
      <formula>0</formula>
    </cfRule>
  </conditionalFormatting>
  <conditionalFormatting sqref="P19:Q19">
    <cfRule type="cellIs" dxfId="39816" priority="5297" stopIfTrue="1" operator="lessThan">
      <formula>0</formula>
    </cfRule>
    <cfRule type="cellIs" dxfId="39815" priority="5298" stopIfTrue="1" operator="greaterThan">
      <formula>0</formula>
    </cfRule>
  </conditionalFormatting>
  <conditionalFormatting sqref="P19:Q19">
    <cfRule type="cellIs" dxfId="39814" priority="5294" stopIfTrue="1" operator="lessThan">
      <formula>0</formula>
    </cfRule>
    <cfRule type="cellIs" dxfId="39813" priority="5295" stopIfTrue="1" operator="greaterThan">
      <formula>0</formula>
    </cfRule>
  </conditionalFormatting>
  <conditionalFormatting sqref="P19:Q19">
    <cfRule type="cellIs" dxfId="39812" priority="5291" stopIfTrue="1" operator="lessThan">
      <formula>0</formula>
    </cfRule>
    <cfRule type="cellIs" dxfId="39811" priority="5292" stopIfTrue="1" operator="greaterThan">
      <formula>0</formula>
    </cfRule>
  </conditionalFormatting>
  <conditionalFormatting sqref="P19:Q19">
    <cfRule type="cellIs" dxfId="39810" priority="5288" stopIfTrue="1" operator="lessThan">
      <formula>0</formula>
    </cfRule>
    <cfRule type="cellIs" dxfId="39809" priority="5289" stopIfTrue="1" operator="greaterThan">
      <formula>0</formula>
    </cfRule>
  </conditionalFormatting>
  <conditionalFormatting sqref="P19:Q19">
    <cfRule type="cellIs" dxfId="39808" priority="5285" stopIfTrue="1" operator="lessThan">
      <formula>0</formula>
    </cfRule>
    <cfRule type="cellIs" dxfId="39807" priority="5286" stopIfTrue="1" operator="greaterThan">
      <formula>0</formula>
    </cfRule>
  </conditionalFormatting>
  <conditionalFormatting sqref="P19:Q19">
    <cfRule type="cellIs" dxfId="39806" priority="5282" stopIfTrue="1" operator="lessThan">
      <formula>0</formula>
    </cfRule>
    <cfRule type="cellIs" dxfId="39805" priority="5283" stopIfTrue="1" operator="greaterThan">
      <formula>0</formula>
    </cfRule>
  </conditionalFormatting>
  <conditionalFormatting sqref="P19:Q19">
    <cfRule type="cellIs" dxfId="39804" priority="5279" stopIfTrue="1" operator="lessThan">
      <formula>0</formula>
    </cfRule>
    <cfRule type="cellIs" dxfId="39803" priority="5280" stopIfTrue="1" operator="greaterThan">
      <formula>0</formula>
    </cfRule>
  </conditionalFormatting>
  <conditionalFormatting sqref="P19:Q19">
    <cfRule type="cellIs" dxfId="39802" priority="5276" stopIfTrue="1" operator="lessThan">
      <formula>0</formula>
    </cfRule>
    <cfRule type="cellIs" dxfId="39801" priority="5277" stopIfTrue="1" operator="greaterThan">
      <formula>0</formula>
    </cfRule>
  </conditionalFormatting>
  <conditionalFormatting sqref="P19:Q19">
    <cfRule type="cellIs" dxfId="39800" priority="5273" stopIfTrue="1" operator="lessThan">
      <formula>0</formula>
    </cfRule>
    <cfRule type="cellIs" dxfId="39799" priority="5274" stopIfTrue="1" operator="greaterThan">
      <formula>0</formula>
    </cfRule>
  </conditionalFormatting>
  <conditionalFormatting sqref="P19:Q19">
    <cfRule type="cellIs" dxfId="39798" priority="5270" stopIfTrue="1" operator="lessThan">
      <formula>0</formula>
    </cfRule>
    <cfRule type="cellIs" dxfId="39797" priority="5271" stopIfTrue="1" operator="greaterThan">
      <formula>0</formula>
    </cfRule>
  </conditionalFormatting>
  <conditionalFormatting sqref="P19:Q19">
    <cfRule type="cellIs" dxfId="39796" priority="5267" stopIfTrue="1" operator="lessThan">
      <formula>0</formula>
    </cfRule>
    <cfRule type="cellIs" dxfId="39795" priority="5268" stopIfTrue="1" operator="greaterThan">
      <formula>0</formula>
    </cfRule>
  </conditionalFormatting>
  <conditionalFormatting sqref="P19:Q19">
    <cfRule type="cellIs" dxfId="39794" priority="5264" stopIfTrue="1" operator="lessThan">
      <formula>0</formula>
    </cfRule>
    <cfRule type="cellIs" dxfId="39793" priority="5265" stopIfTrue="1" operator="greaterThan">
      <formula>0</formula>
    </cfRule>
  </conditionalFormatting>
  <conditionalFormatting sqref="P19:Q19">
    <cfRule type="cellIs" dxfId="39792" priority="5261" stopIfTrue="1" operator="lessThan">
      <formula>0</formula>
    </cfRule>
    <cfRule type="cellIs" dxfId="39791" priority="5262" stopIfTrue="1" operator="greaterThan">
      <formula>0</formula>
    </cfRule>
  </conditionalFormatting>
  <conditionalFormatting sqref="P19:Q19">
    <cfRule type="cellIs" dxfId="39790" priority="5258" stopIfTrue="1" operator="lessThan">
      <formula>0</formula>
    </cfRule>
    <cfRule type="cellIs" dxfId="39789" priority="5259" stopIfTrue="1" operator="greaterThan">
      <formula>0</formula>
    </cfRule>
  </conditionalFormatting>
  <conditionalFormatting sqref="P19:Q19">
    <cfRule type="cellIs" dxfId="39788" priority="5255" stopIfTrue="1" operator="lessThan">
      <formula>0</formula>
    </cfRule>
    <cfRule type="cellIs" dxfId="39787" priority="5256" stopIfTrue="1" operator="greaterThan">
      <formula>0</formula>
    </cfRule>
  </conditionalFormatting>
  <conditionalFormatting sqref="P19:Q19">
    <cfRule type="cellIs" dxfId="39786" priority="5252" stopIfTrue="1" operator="lessThan">
      <formula>0</formula>
    </cfRule>
    <cfRule type="cellIs" dxfId="39785" priority="5253" stopIfTrue="1" operator="greaterThan">
      <formula>0</formula>
    </cfRule>
  </conditionalFormatting>
  <conditionalFormatting sqref="P19:Q19">
    <cfRule type="cellIs" dxfId="39784" priority="5249" stopIfTrue="1" operator="lessThan">
      <formula>0</formula>
    </cfRule>
    <cfRule type="cellIs" dxfId="39783" priority="5250" stopIfTrue="1" operator="greaterThan">
      <formula>0</formula>
    </cfRule>
  </conditionalFormatting>
  <conditionalFormatting sqref="P21:Q21">
    <cfRule type="cellIs" dxfId="39782" priority="5246" stopIfTrue="1" operator="lessThan">
      <formula>0</formula>
    </cfRule>
    <cfRule type="cellIs" dxfId="39781" priority="5247" stopIfTrue="1" operator="greaterThan">
      <formula>0</formula>
    </cfRule>
  </conditionalFormatting>
  <conditionalFormatting sqref="P21:Q21">
    <cfRule type="cellIs" dxfId="39780" priority="5243" stopIfTrue="1" operator="lessThan">
      <formula>0</formula>
    </cfRule>
    <cfRule type="cellIs" dxfId="39779" priority="5244" stopIfTrue="1" operator="greaterThan">
      <formula>0</formula>
    </cfRule>
  </conditionalFormatting>
  <conditionalFormatting sqref="P21:Q21">
    <cfRule type="cellIs" dxfId="39778" priority="5240" stopIfTrue="1" operator="lessThan">
      <formula>0</formula>
    </cfRule>
    <cfRule type="cellIs" dxfId="39777" priority="5241" stopIfTrue="1" operator="greaterThan">
      <formula>0</formula>
    </cfRule>
  </conditionalFormatting>
  <conditionalFormatting sqref="P21:Q21">
    <cfRule type="cellIs" dxfId="39776" priority="5237" stopIfTrue="1" operator="lessThan">
      <formula>0</formula>
    </cfRule>
    <cfRule type="cellIs" dxfId="39775" priority="5238" stopIfTrue="1" operator="greaterThan">
      <formula>0</formula>
    </cfRule>
  </conditionalFormatting>
  <conditionalFormatting sqref="P21:Q21">
    <cfRule type="cellIs" dxfId="39774" priority="5234" stopIfTrue="1" operator="lessThan">
      <formula>0</formula>
    </cfRule>
    <cfRule type="cellIs" dxfId="39773" priority="5235" stopIfTrue="1" operator="greaterThan">
      <formula>0</formula>
    </cfRule>
  </conditionalFormatting>
  <conditionalFormatting sqref="P21:Q21">
    <cfRule type="cellIs" dxfId="39772" priority="5231" stopIfTrue="1" operator="lessThan">
      <formula>0</formula>
    </cfRule>
    <cfRule type="cellIs" dxfId="39771" priority="5232" stopIfTrue="1" operator="greaterThan">
      <formula>0</formula>
    </cfRule>
  </conditionalFormatting>
  <conditionalFormatting sqref="P21:Q21">
    <cfRule type="cellIs" dxfId="39770" priority="5228" stopIfTrue="1" operator="lessThan">
      <formula>0</formula>
    </cfRule>
    <cfRule type="cellIs" dxfId="39769" priority="5229" stopIfTrue="1" operator="greaterThan">
      <formula>0</formula>
    </cfRule>
  </conditionalFormatting>
  <conditionalFormatting sqref="P21:Q21">
    <cfRule type="cellIs" dxfId="39768" priority="5225" stopIfTrue="1" operator="lessThan">
      <formula>0</formula>
    </cfRule>
    <cfRule type="cellIs" dxfId="39767" priority="5226" stopIfTrue="1" operator="greaterThan">
      <formula>0</formula>
    </cfRule>
  </conditionalFormatting>
  <conditionalFormatting sqref="P21:Q21">
    <cfRule type="cellIs" dxfId="39766" priority="5222" stopIfTrue="1" operator="lessThan">
      <formula>0</formula>
    </cfRule>
    <cfRule type="cellIs" dxfId="39765" priority="5223" stopIfTrue="1" operator="greaterThan">
      <formula>0</formula>
    </cfRule>
  </conditionalFormatting>
  <conditionalFormatting sqref="P21:Q21">
    <cfRule type="cellIs" dxfId="39764" priority="5219" stopIfTrue="1" operator="lessThan">
      <formula>0</formula>
    </cfRule>
    <cfRule type="cellIs" dxfId="39763" priority="5220" stopIfTrue="1" operator="greaterThan">
      <formula>0</formula>
    </cfRule>
  </conditionalFormatting>
  <conditionalFormatting sqref="P21:Q21">
    <cfRule type="cellIs" dxfId="39762" priority="5216" stopIfTrue="1" operator="lessThan">
      <formula>0</formula>
    </cfRule>
    <cfRule type="cellIs" dxfId="39761" priority="5217" stopIfTrue="1" operator="greaterThan">
      <formula>0</formula>
    </cfRule>
  </conditionalFormatting>
  <conditionalFormatting sqref="P21:Q21">
    <cfRule type="cellIs" dxfId="39760" priority="5213" stopIfTrue="1" operator="lessThan">
      <formula>0</formula>
    </cfRule>
    <cfRule type="cellIs" dxfId="39759" priority="5214" stopIfTrue="1" operator="greaterThan">
      <formula>0</formula>
    </cfRule>
  </conditionalFormatting>
  <conditionalFormatting sqref="P21:Q21">
    <cfRule type="cellIs" dxfId="39758" priority="5210" stopIfTrue="1" operator="lessThan">
      <formula>0</formula>
    </cfRule>
    <cfRule type="cellIs" dxfId="39757" priority="5211" stopIfTrue="1" operator="greaterThan">
      <formula>0</formula>
    </cfRule>
  </conditionalFormatting>
  <conditionalFormatting sqref="P21:Q21">
    <cfRule type="cellIs" dxfId="39756" priority="5207" stopIfTrue="1" operator="lessThan">
      <formula>0</formula>
    </cfRule>
    <cfRule type="cellIs" dxfId="39755" priority="5208" stopIfTrue="1" operator="greaterThan">
      <formula>0</formula>
    </cfRule>
  </conditionalFormatting>
  <conditionalFormatting sqref="P21:Q21">
    <cfRule type="cellIs" dxfId="39754" priority="5204" stopIfTrue="1" operator="lessThan">
      <formula>0</formula>
    </cfRule>
    <cfRule type="cellIs" dxfId="39753" priority="5205" stopIfTrue="1" operator="greaterThan">
      <formula>0</formula>
    </cfRule>
  </conditionalFormatting>
  <conditionalFormatting sqref="P21:Q21">
    <cfRule type="cellIs" dxfId="39752" priority="5201" stopIfTrue="1" operator="lessThan">
      <formula>0</formula>
    </cfRule>
    <cfRule type="cellIs" dxfId="39751" priority="5202" stopIfTrue="1" operator="greaterThan">
      <formula>0</formula>
    </cfRule>
  </conditionalFormatting>
  <conditionalFormatting sqref="P21:Q21">
    <cfRule type="cellIs" dxfId="39750" priority="5198" stopIfTrue="1" operator="lessThan">
      <formula>0</formula>
    </cfRule>
    <cfRule type="cellIs" dxfId="39749" priority="5199" stopIfTrue="1" operator="greaterThan">
      <formula>0</formula>
    </cfRule>
  </conditionalFormatting>
  <conditionalFormatting sqref="P21:Q21">
    <cfRule type="cellIs" dxfId="39748" priority="5195" stopIfTrue="1" operator="lessThan">
      <formula>0</formula>
    </cfRule>
    <cfRule type="cellIs" dxfId="39747" priority="5196" stopIfTrue="1" operator="greaterThan">
      <formula>0</formula>
    </cfRule>
  </conditionalFormatting>
  <conditionalFormatting sqref="P21:Q21">
    <cfRule type="cellIs" dxfId="39746" priority="5192" stopIfTrue="1" operator="lessThan">
      <formula>0</formula>
    </cfRule>
    <cfRule type="cellIs" dxfId="39745" priority="5193" stopIfTrue="1" operator="greaterThan">
      <formula>0</formula>
    </cfRule>
  </conditionalFormatting>
  <conditionalFormatting sqref="P21:Q21">
    <cfRule type="cellIs" dxfId="39744" priority="5189" stopIfTrue="1" operator="lessThan">
      <formula>0</formula>
    </cfRule>
    <cfRule type="cellIs" dxfId="39743" priority="5190" stopIfTrue="1" operator="greaterThan">
      <formula>0</formula>
    </cfRule>
  </conditionalFormatting>
  <conditionalFormatting sqref="P23:Q23">
    <cfRule type="cellIs" dxfId="39742" priority="5186" stopIfTrue="1" operator="lessThan">
      <formula>0</formula>
    </cfRule>
    <cfRule type="cellIs" dxfId="39741" priority="5187" stopIfTrue="1" operator="greaterThan">
      <formula>0</formula>
    </cfRule>
  </conditionalFormatting>
  <conditionalFormatting sqref="P23:Q23">
    <cfRule type="cellIs" dxfId="39740" priority="5183" stopIfTrue="1" operator="lessThan">
      <formula>0</formula>
    </cfRule>
    <cfRule type="cellIs" dxfId="39739" priority="5184" stopIfTrue="1" operator="greaterThan">
      <formula>0</formula>
    </cfRule>
  </conditionalFormatting>
  <conditionalFormatting sqref="P23:Q23">
    <cfRule type="cellIs" dxfId="39738" priority="5180" stopIfTrue="1" operator="lessThan">
      <formula>0</formula>
    </cfRule>
    <cfRule type="cellIs" dxfId="39737" priority="5181" stopIfTrue="1" operator="greaterThan">
      <formula>0</formula>
    </cfRule>
  </conditionalFormatting>
  <conditionalFormatting sqref="P23:Q23">
    <cfRule type="cellIs" dxfId="39736" priority="5177" stopIfTrue="1" operator="lessThan">
      <formula>0</formula>
    </cfRule>
    <cfRule type="cellIs" dxfId="39735" priority="5178" stopIfTrue="1" operator="greaterThan">
      <formula>0</formula>
    </cfRule>
  </conditionalFormatting>
  <conditionalFormatting sqref="P23:Q23">
    <cfRule type="cellIs" dxfId="39734" priority="5174" stopIfTrue="1" operator="lessThan">
      <formula>0</formula>
    </cfRule>
    <cfRule type="cellIs" dxfId="39733" priority="5175" stopIfTrue="1" operator="greaterThan">
      <formula>0</formula>
    </cfRule>
  </conditionalFormatting>
  <conditionalFormatting sqref="P23:Q23">
    <cfRule type="cellIs" dxfId="39732" priority="5171" stopIfTrue="1" operator="lessThan">
      <formula>0</formula>
    </cfRule>
    <cfRule type="cellIs" dxfId="39731" priority="5172" stopIfTrue="1" operator="greaterThan">
      <formula>0</formula>
    </cfRule>
  </conditionalFormatting>
  <conditionalFormatting sqref="P23:Q23">
    <cfRule type="cellIs" dxfId="39730" priority="5168" stopIfTrue="1" operator="lessThan">
      <formula>0</formula>
    </cfRule>
    <cfRule type="cellIs" dxfId="39729" priority="5169" stopIfTrue="1" operator="greaterThan">
      <formula>0</formula>
    </cfRule>
  </conditionalFormatting>
  <conditionalFormatting sqref="P23:Q23">
    <cfRule type="cellIs" dxfId="39728" priority="5165" stopIfTrue="1" operator="lessThan">
      <formula>0</formula>
    </cfRule>
    <cfRule type="cellIs" dxfId="39727" priority="5166" stopIfTrue="1" operator="greaterThan">
      <formula>0</formula>
    </cfRule>
  </conditionalFormatting>
  <conditionalFormatting sqref="P23:Q23">
    <cfRule type="cellIs" dxfId="39726" priority="5162" stopIfTrue="1" operator="lessThan">
      <formula>0</formula>
    </cfRule>
    <cfRule type="cellIs" dxfId="39725" priority="5163" stopIfTrue="1" operator="greaterThan">
      <formula>0</formula>
    </cfRule>
  </conditionalFormatting>
  <conditionalFormatting sqref="P23:Q23">
    <cfRule type="cellIs" dxfId="39724" priority="5159" stopIfTrue="1" operator="lessThan">
      <formula>0</formula>
    </cfRule>
    <cfRule type="cellIs" dxfId="39723" priority="5160" stopIfTrue="1" operator="greaterThan">
      <formula>0</formula>
    </cfRule>
  </conditionalFormatting>
  <conditionalFormatting sqref="P23:Q23">
    <cfRule type="cellIs" dxfId="39722" priority="5156" stopIfTrue="1" operator="lessThan">
      <formula>0</formula>
    </cfRule>
    <cfRule type="cellIs" dxfId="39721" priority="5157" stopIfTrue="1" operator="greaterThan">
      <formula>0</formula>
    </cfRule>
  </conditionalFormatting>
  <conditionalFormatting sqref="P23:Q23">
    <cfRule type="cellIs" dxfId="39720" priority="5153" stopIfTrue="1" operator="lessThan">
      <formula>0</formula>
    </cfRule>
    <cfRule type="cellIs" dxfId="39719" priority="5154" stopIfTrue="1" operator="greaterThan">
      <formula>0</formula>
    </cfRule>
  </conditionalFormatting>
  <conditionalFormatting sqref="P23:Q23">
    <cfRule type="cellIs" dxfId="39718" priority="5150" stopIfTrue="1" operator="lessThan">
      <formula>0</formula>
    </cfRule>
    <cfRule type="cellIs" dxfId="39717" priority="5151" stopIfTrue="1" operator="greaterThan">
      <formula>0</formula>
    </cfRule>
  </conditionalFormatting>
  <conditionalFormatting sqref="P23:Q23">
    <cfRule type="cellIs" dxfId="39716" priority="5147" stopIfTrue="1" operator="lessThan">
      <formula>0</formula>
    </cfRule>
    <cfRule type="cellIs" dxfId="39715" priority="5148" stopIfTrue="1" operator="greaterThan">
      <formula>0</formula>
    </cfRule>
  </conditionalFormatting>
  <conditionalFormatting sqref="P23:Q23">
    <cfRule type="cellIs" dxfId="39714" priority="5144" stopIfTrue="1" operator="lessThan">
      <formula>0</formula>
    </cfRule>
    <cfRule type="cellIs" dxfId="39713" priority="5145" stopIfTrue="1" operator="greaterThan">
      <formula>0</formula>
    </cfRule>
  </conditionalFormatting>
  <conditionalFormatting sqref="P23:Q23">
    <cfRule type="cellIs" dxfId="39712" priority="5141" stopIfTrue="1" operator="lessThan">
      <formula>0</formula>
    </cfRule>
    <cfRule type="cellIs" dxfId="39711" priority="5142" stopIfTrue="1" operator="greaterThan">
      <formula>0</formula>
    </cfRule>
  </conditionalFormatting>
  <conditionalFormatting sqref="P23:Q23">
    <cfRule type="cellIs" dxfId="39710" priority="5138" stopIfTrue="1" operator="lessThan">
      <formula>0</formula>
    </cfRule>
    <cfRule type="cellIs" dxfId="39709" priority="5139" stopIfTrue="1" operator="greaterThan">
      <formula>0</formula>
    </cfRule>
  </conditionalFormatting>
  <conditionalFormatting sqref="P23:Q23">
    <cfRule type="cellIs" dxfId="39708" priority="5135" stopIfTrue="1" operator="lessThan">
      <formula>0</formula>
    </cfRule>
    <cfRule type="cellIs" dxfId="39707" priority="5136" stopIfTrue="1" operator="greaterThan">
      <formula>0</formula>
    </cfRule>
  </conditionalFormatting>
  <conditionalFormatting sqref="P23:Q23">
    <cfRule type="cellIs" dxfId="39706" priority="5132" stopIfTrue="1" operator="lessThan">
      <formula>0</formula>
    </cfRule>
    <cfRule type="cellIs" dxfId="39705" priority="5133" stopIfTrue="1" operator="greaterThan">
      <formula>0</formula>
    </cfRule>
  </conditionalFormatting>
  <conditionalFormatting sqref="P23:Q23">
    <cfRule type="cellIs" dxfId="39704" priority="5129" stopIfTrue="1" operator="lessThan">
      <formula>0</formula>
    </cfRule>
    <cfRule type="cellIs" dxfId="39703" priority="5130" stopIfTrue="1" operator="greaterThan">
      <formula>0</formula>
    </cfRule>
  </conditionalFormatting>
  <conditionalFormatting sqref="P25:Q25">
    <cfRule type="cellIs" dxfId="39702" priority="5126" stopIfTrue="1" operator="lessThan">
      <formula>0</formula>
    </cfRule>
    <cfRule type="cellIs" dxfId="39701" priority="5127" stopIfTrue="1" operator="greaterThan">
      <formula>0</formula>
    </cfRule>
  </conditionalFormatting>
  <conditionalFormatting sqref="P25:Q25">
    <cfRule type="cellIs" dxfId="39700" priority="5123" stopIfTrue="1" operator="lessThan">
      <formula>0</formula>
    </cfRule>
    <cfRule type="cellIs" dxfId="39699" priority="5124" stopIfTrue="1" operator="greaterThan">
      <formula>0</formula>
    </cfRule>
  </conditionalFormatting>
  <conditionalFormatting sqref="P25:Q25">
    <cfRule type="cellIs" dxfId="39698" priority="5120" stopIfTrue="1" operator="lessThan">
      <formula>0</formula>
    </cfRule>
    <cfRule type="cellIs" dxfId="39697" priority="5121" stopIfTrue="1" operator="greaterThan">
      <formula>0</formula>
    </cfRule>
  </conditionalFormatting>
  <conditionalFormatting sqref="P25:Q25">
    <cfRule type="cellIs" dxfId="39696" priority="5117" stopIfTrue="1" operator="lessThan">
      <formula>0</formula>
    </cfRule>
    <cfRule type="cellIs" dxfId="39695" priority="5118" stopIfTrue="1" operator="greaterThan">
      <formula>0</formula>
    </cfRule>
  </conditionalFormatting>
  <conditionalFormatting sqref="P25:Q25">
    <cfRule type="cellIs" dxfId="39694" priority="5114" stopIfTrue="1" operator="lessThan">
      <formula>0</formula>
    </cfRule>
    <cfRule type="cellIs" dxfId="39693" priority="5115" stopIfTrue="1" operator="greaterThan">
      <formula>0</formula>
    </cfRule>
  </conditionalFormatting>
  <conditionalFormatting sqref="P25:Q25">
    <cfRule type="cellIs" dxfId="39692" priority="5111" stopIfTrue="1" operator="lessThan">
      <formula>0</formula>
    </cfRule>
    <cfRule type="cellIs" dxfId="39691" priority="5112" stopIfTrue="1" operator="greaterThan">
      <formula>0</formula>
    </cfRule>
  </conditionalFormatting>
  <conditionalFormatting sqref="P25:Q25">
    <cfRule type="cellIs" dxfId="39690" priority="5108" stopIfTrue="1" operator="lessThan">
      <formula>0</formula>
    </cfRule>
    <cfRule type="cellIs" dxfId="39689" priority="5109" stopIfTrue="1" operator="greaterThan">
      <formula>0</formula>
    </cfRule>
  </conditionalFormatting>
  <conditionalFormatting sqref="P25:Q25">
    <cfRule type="cellIs" dxfId="39688" priority="5105" stopIfTrue="1" operator="lessThan">
      <formula>0</formula>
    </cfRule>
    <cfRule type="cellIs" dxfId="39687" priority="5106" stopIfTrue="1" operator="greaterThan">
      <formula>0</formula>
    </cfRule>
  </conditionalFormatting>
  <conditionalFormatting sqref="P25:Q25">
    <cfRule type="cellIs" dxfId="39686" priority="5102" stopIfTrue="1" operator="lessThan">
      <formula>0</formula>
    </cfRule>
    <cfRule type="cellIs" dxfId="39685" priority="5103" stopIfTrue="1" operator="greaterThan">
      <formula>0</formula>
    </cfRule>
  </conditionalFormatting>
  <conditionalFormatting sqref="P25:Q25">
    <cfRule type="cellIs" dxfId="39684" priority="5099" stopIfTrue="1" operator="lessThan">
      <formula>0</formula>
    </cfRule>
    <cfRule type="cellIs" dxfId="39683" priority="5100" stopIfTrue="1" operator="greaterThan">
      <formula>0</formula>
    </cfRule>
  </conditionalFormatting>
  <conditionalFormatting sqref="P25:Q25">
    <cfRule type="cellIs" dxfId="39682" priority="5096" stopIfTrue="1" operator="lessThan">
      <formula>0</formula>
    </cfRule>
    <cfRule type="cellIs" dxfId="39681" priority="5097" stopIfTrue="1" operator="greaterThan">
      <formula>0</formula>
    </cfRule>
  </conditionalFormatting>
  <conditionalFormatting sqref="P25:Q25">
    <cfRule type="cellIs" dxfId="39680" priority="5093" stopIfTrue="1" operator="lessThan">
      <formula>0</formula>
    </cfRule>
    <cfRule type="cellIs" dxfId="39679" priority="5094" stopIfTrue="1" operator="greaterThan">
      <formula>0</formula>
    </cfRule>
  </conditionalFormatting>
  <conditionalFormatting sqref="P25:Q25">
    <cfRule type="cellIs" dxfId="39678" priority="5090" stopIfTrue="1" operator="lessThan">
      <formula>0</formula>
    </cfRule>
    <cfRule type="cellIs" dxfId="39677" priority="5091" stopIfTrue="1" operator="greaterThan">
      <formula>0</formula>
    </cfRule>
  </conditionalFormatting>
  <conditionalFormatting sqref="P25:Q25">
    <cfRule type="cellIs" dxfId="39676" priority="5087" stopIfTrue="1" operator="lessThan">
      <formula>0</formula>
    </cfRule>
    <cfRule type="cellIs" dxfId="39675" priority="5088" stopIfTrue="1" operator="greaterThan">
      <formula>0</formula>
    </cfRule>
  </conditionalFormatting>
  <conditionalFormatting sqref="P25:Q25">
    <cfRule type="cellIs" dxfId="39674" priority="5084" stopIfTrue="1" operator="lessThan">
      <formula>0</formula>
    </cfRule>
    <cfRule type="cellIs" dxfId="39673" priority="5085" stopIfTrue="1" operator="greaterThan">
      <formula>0</formula>
    </cfRule>
  </conditionalFormatting>
  <conditionalFormatting sqref="P25:Q25">
    <cfRule type="cellIs" dxfId="39672" priority="5081" stopIfTrue="1" operator="lessThan">
      <formula>0</formula>
    </cfRule>
    <cfRule type="cellIs" dxfId="39671" priority="5082" stopIfTrue="1" operator="greaterThan">
      <formula>0</formula>
    </cfRule>
  </conditionalFormatting>
  <conditionalFormatting sqref="P25:Q25">
    <cfRule type="cellIs" dxfId="39670" priority="5078" stopIfTrue="1" operator="lessThan">
      <formula>0</formula>
    </cfRule>
    <cfRule type="cellIs" dxfId="39669" priority="5079" stopIfTrue="1" operator="greaterThan">
      <formula>0</formula>
    </cfRule>
  </conditionalFormatting>
  <conditionalFormatting sqref="P25:Q25">
    <cfRule type="cellIs" dxfId="39668" priority="5075" stopIfTrue="1" operator="lessThan">
      <formula>0</formula>
    </cfRule>
    <cfRule type="cellIs" dxfId="39667" priority="5076" stopIfTrue="1" operator="greaterThan">
      <formula>0</formula>
    </cfRule>
  </conditionalFormatting>
  <conditionalFormatting sqref="P25:Q25">
    <cfRule type="cellIs" dxfId="39666" priority="5072" stopIfTrue="1" operator="lessThan">
      <formula>0</formula>
    </cfRule>
    <cfRule type="cellIs" dxfId="39665" priority="5073" stopIfTrue="1" operator="greaterThan">
      <formula>0</formula>
    </cfRule>
  </conditionalFormatting>
  <conditionalFormatting sqref="P25:Q25">
    <cfRule type="cellIs" dxfId="39664" priority="5069" stopIfTrue="1" operator="lessThan">
      <formula>0</formula>
    </cfRule>
    <cfRule type="cellIs" dxfId="39663" priority="5070" stopIfTrue="1" operator="greaterThan">
      <formula>0</formula>
    </cfRule>
  </conditionalFormatting>
  <conditionalFormatting sqref="P27:Q27">
    <cfRule type="cellIs" dxfId="39662" priority="5066" stopIfTrue="1" operator="lessThan">
      <formula>0</formula>
    </cfRule>
    <cfRule type="cellIs" dxfId="39661" priority="5067" stopIfTrue="1" operator="greaterThan">
      <formula>0</formula>
    </cfRule>
  </conditionalFormatting>
  <conditionalFormatting sqref="P27:Q27">
    <cfRule type="cellIs" dxfId="39660" priority="5063" stopIfTrue="1" operator="lessThan">
      <formula>0</formula>
    </cfRule>
    <cfRule type="cellIs" dxfId="39659" priority="5064" stopIfTrue="1" operator="greaterThan">
      <formula>0</formula>
    </cfRule>
  </conditionalFormatting>
  <conditionalFormatting sqref="P27:Q27">
    <cfRule type="cellIs" dxfId="39658" priority="5060" stopIfTrue="1" operator="lessThan">
      <formula>0</formula>
    </cfRule>
    <cfRule type="cellIs" dxfId="39657" priority="5061" stopIfTrue="1" operator="greaterThan">
      <formula>0</formula>
    </cfRule>
  </conditionalFormatting>
  <conditionalFormatting sqref="P27:Q27">
    <cfRule type="cellIs" dxfId="39656" priority="5057" stopIfTrue="1" operator="lessThan">
      <formula>0</formula>
    </cfRule>
    <cfRule type="cellIs" dxfId="39655" priority="5058" stopIfTrue="1" operator="greaterThan">
      <formula>0</formula>
    </cfRule>
  </conditionalFormatting>
  <conditionalFormatting sqref="P27:Q27">
    <cfRule type="cellIs" dxfId="39654" priority="5054" stopIfTrue="1" operator="lessThan">
      <formula>0</formula>
    </cfRule>
    <cfRule type="cellIs" dxfId="39653" priority="5055" stopIfTrue="1" operator="greaterThan">
      <formula>0</formula>
    </cfRule>
  </conditionalFormatting>
  <conditionalFormatting sqref="P27:Q27">
    <cfRule type="cellIs" dxfId="39652" priority="5051" stopIfTrue="1" operator="lessThan">
      <formula>0</formula>
    </cfRule>
    <cfRule type="cellIs" dxfId="39651" priority="5052" stopIfTrue="1" operator="greaterThan">
      <formula>0</formula>
    </cfRule>
  </conditionalFormatting>
  <conditionalFormatting sqref="P27:Q27">
    <cfRule type="cellIs" dxfId="39650" priority="5048" stopIfTrue="1" operator="lessThan">
      <formula>0</formula>
    </cfRule>
    <cfRule type="cellIs" dxfId="39649" priority="5049" stopIfTrue="1" operator="greaterThan">
      <formula>0</formula>
    </cfRule>
  </conditionalFormatting>
  <conditionalFormatting sqref="P27:Q27">
    <cfRule type="cellIs" dxfId="39648" priority="5045" stopIfTrue="1" operator="lessThan">
      <formula>0</formula>
    </cfRule>
    <cfRule type="cellIs" dxfId="39647" priority="5046" stopIfTrue="1" operator="greaterThan">
      <formula>0</formula>
    </cfRule>
  </conditionalFormatting>
  <conditionalFormatting sqref="P27:Q27">
    <cfRule type="cellIs" dxfId="39646" priority="5042" stopIfTrue="1" operator="lessThan">
      <formula>0</formula>
    </cfRule>
    <cfRule type="cellIs" dxfId="39645" priority="5043" stopIfTrue="1" operator="greaterThan">
      <formula>0</formula>
    </cfRule>
  </conditionalFormatting>
  <conditionalFormatting sqref="P27:Q27">
    <cfRule type="cellIs" dxfId="39644" priority="5039" stopIfTrue="1" operator="lessThan">
      <formula>0</formula>
    </cfRule>
    <cfRule type="cellIs" dxfId="39643" priority="5040" stopIfTrue="1" operator="greaterThan">
      <formula>0</formula>
    </cfRule>
  </conditionalFormatting>
  <conditionalFormatting sqref="P27:Q27">
    <cfRule type="cellIs" dxfId="39642" priority="5036" stopIfTrue="1" operator="lessThan">
      <formula>0</formula>
    </cfRule>
    <cfRule type="cellIs" dxfId="39641" priority="5037" stopIfTrue="1" operator="greaterThan">
      <formula>0</formula>
    </cfRule>
  </conditionalFormatting>
  <conditionalFormatting sqref="P27:Q27">
    <cfRule type="cellIs" dxfId="39640" priority="5033" stopIfTrue="1" operator="lessThan">
      <formula>0</formula>
    </cfRule>
    <cfRule type="cellIs" dxfId="39639" priority="5034" stopIfTrue="1" operator="greaterThan">
      <formula>0</formula>
    </cfRule>
  </conditionalFormatting>
  <conditionalFormatting sqref="P27:Q27">
    <cfRule type="cellIs" dxfId="39638" priority="5030" stopIfTrue="1" operator="lessThan">
      <formula>0</formula>
    </cfRule>
    <cfRule type="cellIs" dxfId="39637" priority="5031" stopIfTrue="1" operator="greaterThan">
      <formula>0</formula>
    </cfRule>
  </conditionalFormatting>
  <conditionalFormatting sqref="P27:Q27">
    <cfRule type="cellIs" dxfId="39636" priority="5027" stopIfTrue="1" operator="lessThan">
      <formula>0</formula>
    </cfRule>
    <cfRule type="cellIs" dxfId="39635" priority="5028" stopIfTrue="1" operator="greaterThan">
      <formula>0</formula>
    </cfRule>
  </conditionalFormatting>
  <conditionalFormatting sqref="P27:Q27">
    <cfRule type="cellIs" dxfId="39634" priority="5024" stopIfTrue="1" operator="lessThan">
      <formula>0</formula>
    </cfRule>
    <cfRule type="cellIs" dxfId="39633" priority="5025" stopIfTrue="1" operator="greaterThan">
      <formula>0</formula>
    </cfRule>
  </conditionalFormatting>
  <conditionalFormatting sqref="P27:Q27">
    <cfRule type="cellIs" dxfId="39632" priority="5021" stopIfTrue="1" operator="lessThan">
      <formula>0</formula>
    </cfRule>
    <cfRule type="cellIs" dxfId="39631" priority="5022" stopIfTrue="1" operator="greaterThan">
      <formula>0</formula>
    </cfRule>
  </conditionalFormatting>
  <conditionalFormatting sqref="P27:Q27">
    <cfRule type="cellIs" dxfId="39630" priority="5018" stopIfTrue="1" operator="lessThan">
      <formula>0</formula>
    </cfRule>
    <cfRule type="cellIs" dxfId="39629" priority="5019" stopIfTrue="1" operator="greaterThan">
      <formula>0</formula>
    </cfRule>
  </conditionalFormatting>
  <conditionalFormatting sqref="P27:Q27">
    <cfRule type="cellIs" dxfId="39628" priority="5015" stopIfTrue="1" operator="lessThan">
      <formula>0</formula>
    </cfRule>
    <cfRule type="cellIs" dxfId="39627" priority="5016" stopIfTrue="1" operator="greaterThan">
      <formula>0</formula>
    </cfRule>
  </conditionalFormatting>
  <conditionalFormatting sqref="P27:Q27">
    <cfRule type="cellIs" dxfId="39626" priority="5012" stopIfTrue="1" operator="lessThan">
      <formula>0</formula>
    </cfRule>
    <cfRule type="cellIs" dxfId="39625" priority="5013" stopIfTrue="1" operator="greaterThan">
      <formula>0</formula>
    </cfRule>
  </conditionalFormatting>
  <conditionalFormatting sqref="P27:Q27">
    <cfRule type="cellIs" dxfId="39624" priority="5009" stopIfTrue="1" operator="lessThan">
      <formula>0</formula>
    </cfRule>
    <cfRule type="cellIs" dxfId="39623" priority="5010" stopIfTrue="1" operator="greaterThan">
      <formula>0</formula>
    </cfRule>
  </conditionalFormatting>
  <conditionalFormatting sqref="P29:Q29">
    <cfRule type="cellIs" dxfId="39622" priority="5006" stopIfTrue="1" operator="lessThan">
      <formula>0</formula>
    </cfRule>
    <cfRule type="cellIs" dxfId="39621" priority="5007" stopIfTrue="1" operator="greaterThan">
      <formula>0</formula>
    </cfRule>
  </conditionalFormatting>
  <conditionalFormatting sqref="P29:Q29">
    <cfRule type="cellIs" dxfId="39620" priority="5003" stopIfTrue="1" operator="lessThan">
      <formula>0</formula>
    </cfRule>
    <cfRule type="cellIs" dxfId="39619" priority="5004" stopIfTrue="1" operator="greaterThan">
      <formula>0</formula>
    </cfRule>
  </conditionalFormatting>
  <conditionalFormatting sqref="P29:Q29">
    <cfRule type="cellIs" dxfId="39618" priority="5000" stopIfTrue="1" operator="lessThan">
      <formula>0</formula>
    </cfRule>
    <cfRule type="cellIs" dxfId="39617" priority="5001" stopIfTrue="1" operator="greaterThan">
      <formula>0</formula>
    </cfRule>
  </conditionalFormatting>
  <conditionalFormatting sqref="P29:Q29">
    <cfRule type="cellIs" dxfId="39616" priority="4997" stopIfTrue="1" operator="lessThan">
      <formula>0</formula>
    </cfRule>
    <cfRule type="cellIs" dxfId="39615" priority="4998" stopIfTrue="1" operator="greaterThan">
      <formula>0</formula>
    </cfRule>
  </conditionalFormatting>
  <conditionalFormatting sqref="P29:Q29">
    <cfRule type="cellIs" dxfId="39614" priority="4994" stopIfTrue="1" operator="lessThan">
      <formula>0</formula>
    </cfRule>
    <cfRule type="cellIs" dxfId="39613" priority="4995" stopIfTrue="1" operator="greaterThan">
      <formula>0</formula>
    </cfRule>
  </conditionalFormatting>
  <conditionalFormatting sqref="P29:Q29">
    <cfRule type="cellIs" dxfId="39612" priority="4991" stopIfTrue="1" operator="lessThan">
      <formula>0</formula>
    </cfRule>
    <cfRule type="cellIs" dxfId="39611" priority="4992" stopIfTrue="1" operator="greaterThan">
      <formula>0</formula>
    </cfRule>
  </conditionalFormatting>
  <conditionalFormatting sqref="P29:Q29">
    <cfRule type="cellIs" dxfId="39610" priority="4988" stopIfTrue="1" operator="lessThan">
      <formula>0</formula>
    </cfRule>
    <cfRule type="cellIs" dxfId="39609" priority="4989" stopIfTrue="1" operator="greaterThan">
      <formula>0</formula>
    </cfRule>
  </conditionalFormatting>
  <conditionalFormatting sqref="P29:Q29">
    <cfRule type="cellIs" dxfId="39608" priority="4985" stopIfTrue="1" operator="lessThan">
      <formula>0</formula>
    </cfRule>
    <cfRule type="cellIs" dxfId="39607" priority="4986" stopIfTrue="1" operator="greaterThan">
      <formula>0</formula>
    </cfRule>
  </conditionalFormatting>
  <conditionalFormatting sqref="P29:Q29">
    <cfRule type="cellIs" dxfId="39606" priority="4982" stopIfTrue="1" operator="lessThan">
      <formula>0</formula>
    </cfRule>
    <cfRule type="cellIs" dxfId="39605" priority="4983" stopIfTrue="1" operator="greaterThan">
      <formula>0</formula>
    </cfRule>
  </conditionalFormatting>
  <conditionalFormatting sqref="P29:Q29">
    <cfRule type="cellIs" dxfId="39604" priority="4979" stopIfTrue="1" operator="lessThan">
      <formula>0</formula>
    </cfRule>
    <cfRule type="cellIs" dxfId="39603" priority="4980" stopIfTrue="1" operator="greaterThan">
      <formula>0</formula>
    </cfRule>
  </conditionalFormatting>
  <conditionalFormatting sqref="P29:Q29">
    <cfRule type="cellIs" dxfId="39602" priority="4976" stopIfTrue="1" operator="lessThan">
      <formula>0</formula>
    </cfRule>
    <cfRule type="cellIs" dxfId="39601" priority="4977" stopIfTrue="1" operator="greaterThan">
      <formula>0</formula>
    </cfRule>
  </conditionalFormatting>
  <conditionalFormatting sqref="P29:Q29">
    <cfRule type="cellIs" dxfId="39600" priority="4973" stopIfTrue="1" operator="lessThan">
      <formula>0</formula>
    </cfRule>
    <cfRule type="cellIs" dxfId="39599" priority="4974" stopIfTrue="1" operator="greaterThan">
      <formula>0</formula>
    </cfRule>
  </conditionalFormatting>
  <conditionalFormatting sqref="P29:Q29">
    <cfRule type="cellIs" dxfId="39598" priority="4970" stopIfTrue="1" operator="lessThan">
      <formula>0</formula>
    </cfRule>
    <cfRule type="cellIs" dxfId="39597" priority="4971" stopIfTrue="1" operator="greaterThan">
      <formula>0</formula>
    </cfRule>
  </conditionalFormatting>
  <conditionalFormatting sqref="P29:Q29">
    <cfRule type="cellIs" dxfId="39596" priority="4967" stopIfTrue="1" operator="lessThan">
      <formula>0</formula>
    </cfRule>
    <cfRule type="cellIs" dxfId="39595" priority="4968" stopIfTrue="1" operator="greaterThan">
      <formula>0</formula>
    </cfRule>
  </conditionalFormatting>
  <conditionalFormatting sqref="P29:Q29">
    <cfRule type="cellIs" dxfId="39594" priority="4964" stopIfTrue="1" operator="lessThan">
      <formula>0</formula>
    </cfRule>
    <cfRule type="cellIs" dxfId="39593" priority="4965" stopIfTrue="1" operator="greaterThan">
      <formula>0</formula>
    </cfRule>
  </conditionalFormatting>
  <conditionalFormatting sqref="P29:Q29">
    <cfRule type="cellIs" dxfId="39592" priority="4961" stopIfTrue="1" operator="lessThan">
      <formula>0</formula>
    </cfRule>
    <cfRule type="cellIs" dxfId="39591" priority="4962" stopIfTrue="1" operator="greaterThan">
      <formula>0</formula>
    </cfRule>
  </conditionalFormatting>
  <conditionalFormatting sqref="P29:Q29">
    <cfRule type="cellIs" dxfId="39590" priority="4958" stopIfTrue="1" operator="lessThan">
      <formula>0</formula>
    </cfRule>
    <cfRule type="cellIs" dxfId="39589" priority="4959" stopIfTrue="1" operator="greaterThan">
      <formula>0</formula>
    </cfRule>
  </conditionalFormatting>
  <conditionalFormatting sqref="P29:Q29">
    <cfRule type="cellIs" dxfId="39588" priority="4955" stopIfTrue="1" operator="lessThan">
      <formula>0</formula>
    </cfRule>
    <cfRule type="cellIs" dxfId="39587" priority="4956" stopIfTrue="1" operator="greaterThan">
      <formula>0</formula>
    </cfRule>
  </conditionalFormatting>
  <conditionalFormatting sqref="P29:Q29">
    <cfRule type="cellIs" dxfId="39586" priority="4952" stopIfTrue="1" operator="lessThan">
      <formula>0</formula>
    </cfRule>
    <cfRule type="cellIs" dxfId="39585" priority="4953" stopIfTrue="1" operator="greaterThan">
      <formula>0</formula>
    </cfRule>
  </conditionalFormatting>
  <conditionalFormatting sqref="P29:Q29">
    <cfRule type="cellIs" dxfId="39584" priority="4949" stopIfTrue="1" operator="lessThan">
      <formula>0</formula>
    </cfRule>
    <cfRule type="cellIs" dxfId="39583" priority="4950" stopIfTrue="1" operator="greaterThan">
      <formula>0</formula>
    </cfRule>
  </conditionalFormatting>
  <conditionalFormatting sqref="P31:Q31">
    <cfRule type="cellIs" dxfId="39582" priority="4946" stopIfTrue="1" operator="lessThan">
      <formula>0</formula>
    </cfRule>
    <cfRule type="cellIs" dxfId="39581" priority="4947" stopIfTrue="1" operator="greaterThan">
      <formula>0</formula>
    </cfRule>
  </conditionalFormatting>
  <conditionalFormatting sqref="P31:Q31">
    <cfRule type="cellIs" dxfId="39580" priority="4943" stopIfTrue="1" operator="lessThan">
      <formula>0</formula>
    </cfRule>
    <cfRule type="cellIs" dxfId="39579" priority="4944" stopIfTrue="1" operator="greaterThan">
      <formula>0</formula>
    </cfRule>
  </conditionalFormatting>
  <conditionalFormatting sqref="P31:Q31">
    <cfRule type="cellIs" dxfId="39578" priority="4940" stopIfTrue="1" operator="lessThan">
      <formula>0</formula>
    </cfRule>
    <cfRule type="cellIs" dxfId="39577" priority="4941" stopIfTrue="1" operator="greaterThan">
      <formula>0</formula>
    </cfRule>
  </conditionalFormatting>
  <conditionalFormatting sqref="P31:Q31">
    <cfRule type="cellIs" dxfId="39576" priority="4937" stopIfTrue="1" operator="lessThan">
      <formula>0</formula>
    </cfRule>
    <cfRule type="cellIs" dxfId="39575" priority="4938" stopIfTrue="1" operator="greaterThan">
      <formula>0</formula>
    </cfRule>
  </conditionalFormatting>
  <conditionalFormatting sqref="P31:Q31">
    <cfRule type="cellIs" dxfId="39574" priority="4934" stopIfTrue="1" operator="lessThan">
      <formula>0</formula>
    </cfRule>
    <cfRule type="cellIs" dxfId="39573" priority="4935" stopIfTrue="1" operator="greaterThan">
      <formula>0</formula>
    </cfRule>
  </conditionalFormatting>
  <conditionalFormatting sqref="P31:Q31">
    <cfRule type="cellIs" dxfId="39572" priority="4931" stopIfTrue="1" operator="lessThan">
      <formula>0</formula>
    </cfRule>
    <cfRule type="cellIs" dxfId="39571" priority="4932" stopIfTrue="1" operator="greaterThan">
      <formula>0</formula>
    </cfRule>
  </conditionalFormatting>
  <conditionalFormatting sqref="P31:Q31">
    <cfRule type="cellIs" dxfId="39570" priority="4928" stopIfTrue="1" operator="lessThan">
      <formula>0</formula>
    </cfRule>
    <cfRule type="cellIs" dxfId="39569" priority="4929" stopIfTrue="1" operator="greaterThan">
      <formula>0</formula>
    </cfRule>
  </conditionalFormatting>
  <conditionalFormatting sqref="P31:Q31">
    <cfRule type="cellIs" dxfId="39568" priority="4925" stopIfTrue="1" operator="lessThan">
      <formula>0</formula>
    </cfRule>
    <cfRule type="cellIs" dxfId="39567" priority="4926" stopIfTrue="1" operator="greaterThan">
      <formula>0</formula>
    </cfRule>
  </conditionalFormatting>
  <conditionalFormatting sqref="P31:Q31">
    <cfRule type="cellIs" dxfId="39566" priority="4922" stopIfTrue="1" operator="lessThan">
      <formula>0</formula>
    </cfRule>
    <cfRule type="cellIs" dxfId="39565" priority="4923" stopIfTrue="1" operator="greaterThan">
      <formula>0</formula>
    </cfRule>
  </conditionalFormatting>
  <conditionalFormatting sqref="P31:Q31">
    <cfRule type="cellIs" dxfId="39564" priority="4919" stopIfTrue="1" operator="lessThan">
      <formula>0</formula>
    </cfRule>
    <cfRule type="cellIs" dxfId="39563" priority="4920" stopIfTrue="1" operator="greaterThan">
      <formula>0</formula>
    </cfRule>
  </conditionalFormatting>
  <conditionalFormatting sqref="P31:Q31">
    <cfRule type="cellIs" dxfId="39562" priority="4916" stopIfTrue="1" operator="lessThan">
      <formula>0</formula>
    </cfRule>
    <cfRule type="cellIs" dxfId="39561" priority="4917" stopIfTrue="1" operator="greaterThan">
      <formula>0</formula>
    </cfRule>
  </conditionalFormatting>
  <conditionalFormatting sqref="P31:Q31">
    <cfRule type="cellIs" dxfId="39560" priority="4913" stopIfTrue="1" operator="lessThan">
      <formula>0</formula>
    </cfRule>
    <cfRule type="cellIs" dxfId="39559" priority="4914" stopIfTrue="1" operator="greaterThan">
      <formula>0</formula>
    </cfRule>
  </conditionalFormatting>
  <conditionalFormatting sqref="P31:Q31">
    <cfRule type="cellIs" dxfId="39558" priority="4910" stopIfTrue="1" operator="lessThan">
      <formula>0</formula>
    </cfRule>
    <cfRule type="cellIs" dxfId="39557" priority="4911" stopIfTrue="1" operator="greaterThan">
      <formula>0</formula>
    </cfRule>
  </conditionalFormatting>
  <conditionalFormatting sqref="P31:Q31">
    <cfRule type="cellIs" dxfId="39556" priority="4907" stopIfTrue="1" operator="lessThan">
      <formula>0</formula>
    </cfRule>
    <cfRule type="cellIs" dxfId="39555" priority="4908" stopIfTrue="1" operator="greaterThan">
      <formula>0</formula>
    </cfRule>
  </conditionalFormatting>
  <conditionalFormatting sqref="P31:Q31">
    <cfRule type="cellIs" dxfId="39554" priority="4904" stopIfTrue="1" operator="lessThan">
      <formula>0</formula>
    </cfRule>
    <cfRule type="cellIs" dxfId="39553" priority="4905" stopIfTrue="1" operator="greaterThan">
      <formula>0</formula>
    </cfRule>
  </conditionalFormatting>
  <conditionalFormatting sqref="P31:Q31">
    <cfRule type="cellIs" dxfId="39552" priority="4901" stopIfTrue="1" operator="lessThan">
      <formula>0</formula>
    </cfRule>
    <cfRule type="cellIs" dxfId="39551" priority="4902" stopIfTrue="1" operator="greaterThan">
      <formula>0</formula>
    </cfRule>
  </conditionalFormatting>
  <conditionalFormatting sqref="P31:Q31">
    <cfRule type="cellIs" dxfId="39550" priority="4898" stopIfTrue="1" operator="lessThan">
      <formula>0</formula>
    </cfRule>
    <cfRule type="cellIs" dxfId="39549" priority="4899" stopIfTrue="1" operator="greaterThan">
      <formula>0</formula>
    </cfRule>
  </conditionalFormatting>
  <conditionalFormatting sqref="P31:Q31">
    <cfRule type="cellIs" dxfId="39548" priority="4895" stopIfTrue="1" operator="lessThan">
      <formula>0</formula>
    </cfRule>
    <cfRule type="cellIs" dxfId="39547" priority="4896" stopIfTrue="1" operator="greaterThan">
      <formula>0</formula>
    </cfRule>
  </conditionalFormatting>
  <conditionalFormatting sqref="P31:Q31">
    <cfRule type="cellIs" dxfId="39546" priority="4892" stopIfTrue="1" operator="lessThan">
      <formula>0</formula>
    </cfRule>
    <cfRule type="cellIs" dxfId="39545" priority="4893" stopIfTrue="1" operator="greaterThan">
      <formula>0</formula>
    </cfRule>
  </conditionalFormatting>
  <conditionalFormatting sqref="P31:Q31">
    <cfRule type="cellIs" dxfId="39544" priority="4889" stopIfTrue="1" operator="lessThan">
      <formula>0</formula>
    </cfRule>
    <cfRule type="cellIs" dxfId="39543" priority="4890" stopIfTrue="1" operator="greaterThan">
      <formula>0</formula>
    </cfRule>
  </conditionalFormatting>
  <conditionalFormatting sqref="P33:Q33">
    <cfRule type="cellIs" dxfId="39542" priority="4886" stopIfTrue="1" operator="lessThan">
      <formula>0</formula>
    </cfRule>
    <cfRule type="cellIs" dxfId="39541" priority="4887" stopIfTrue="1" operator="greaterThan">
      <formula>0</formula>
    </cfRule>
  </conditionalFormatting>
  <conditionalFormatting sqref="P33:Q33">
    <cfRule type="cellIs" dxfId="39540" priority="4883" stopIfTrue="1" operator="lessThan">
      <formula>0</formula>
    </cfRule>
    <cfRule type="cellIs" dxfId="39539" priority="4884" stopIfTrue="1" operator="greaterThan">
      <formula>0</formula>
    </cfRule>
  </conditionalFormatting>
  <conditionalFormatting sqref="P33:Q33">
    <cfRule type="cellIs" dxfId="39538" priority="4880" stopIfTrue="1" operator="lessThan">
      <formula>0</formula>
    </cfRule>
    <cfRule type="cellIs" dxfId="39537" priority="4881" stopIfTrue="1" operator="greaterThan">
      <formula>0</formula>
    </cfRule>
  </conditionalFormatting>
  <conditionalFormatting sqref="P33:Q33">
    <cfRule type="cellIs" dxfId="39536" priority="4877" stopIfTrue="1" operator="lessThan">
      <formula>0</formula>
    </cfRule>
    <cfRule type="cellIs" dxfId="39535" priority="4878" stopIfTrue="1" operator="greaterThan">
      <formula>0</formula>
    </cfRule>
  </conditionalFormatting>
  <conditionalFormatting sqref="P33:Q33">
    <cfRule type="cellIs" dxfId="39534" priority="4874" stopIfTrue="1" operator="lessThan">
      <formula>0</formula>
    </cfRule>
    <cfRule type="cellIs" dxfId="39533" priority="4875" stopIfTrue="1" operator="greaterThan">
      <formula>0</formula>
    </cfRule>
  </conditionalFormatting>
  <conditionalFormatting sqref="P33:Q33">
    <cfRule type="cellIs" dxfId="39532" priority="4871" stopIfTrue="1" operator="lessThan">
      <formula>0</formula>
    </cfRule>
    <cfRule type="cellIs" dxfId="39531" priority="4872" stopIfTrue="1" operator="greaterThan">
      <formula>0</formula>
    </cfRule>
  </conditionalFormatting>
  <conditionalFormatting sqref="P33:Q33">
    <cfRule type="cellIs" dxfId="39530" priority="4868" stopIfTrue="1" operator="lessThan">
      <formula>0</formula>
    </cfRule>
    <cfRule type="cellIs" dxfId="39529" priority="4869" stopIfTrue="1" operator="greaterThan">
      <formula>0</formula>
    </cfRule>
  </conditionalFormatting>
  <conditionalFormatting sqref="P33:Q33">
    <cfRule type="cellIs" dxfId="39528" priority="4865" stopIfTrue="1" operator="lessThan">
      <formula>0</formula>
    </cfRule>
    <cfRule type="cellIs" dxfId="39527" priority="4866" stopIfTrue="1" operator="greaterThan">
      <formula>0</formula>
    </cfRule>
  </conditionalFormatting>
  <conditionalFormatting sqref="P33:Q33">
    <cfRule type="cellIs" dxfId="39526" priority="4862" stopIfTrue="1" operator="lessThan">
      <formula>0</formula>
    </cfRule>
    <cfRule type="cellIs" dxfId="39525" priority="4863" stopIfTrue="1" operator="greaterThan">
      <formula>0</formula>
    </cfRule>
  </conditionalFormatting>
  <conditionalFormatting sqref="P33:Q33">
    <cfRule type="cellIs" dxfId="39524" priority="4859" stopIfTrue="1" operator="lessThan">
      <formula>0</formula>
    </cfRule>
    <cfRule type="cellIs" dxfId="39523" priority="4860" stopIfTrue="1" operator="greaterThan">
      <formula>0</formula>
    </cfRule>
  </conditionalFormatting>
  <conditionalFormatting sqref="P33:Q33">
    <cfRule type="cellIs" dxfId="39522" priority="4856" stopIfTrue="1" operator="lessThan">
      <formula>0</formula>
    </cfRule>
    <cfRule type="cellIs" dxfId="39521" priority="4857" stopIfTrue="1" operator="greaterThan">
      <formula>0</formula>
    </cfRule>
  </conditionalFormatting>
  <conditionalFormatting sqref="P33:Q33">
    <cfRule type="cellIs" dxfId="39520" priority="4853" stopIfTrue="1" operator="lessThan">
      <formula>0</formula>
    </cfRule>
    <cfRule type="cellIs" dxfId="39519" priority="4854" stopIfTrue="1" operator="greaterThan">
      <formula>0</formula>
    </cfRule>
  </conditionalFormatting>
  <conditionalFormatting sqref="P33:Q33">
    <cfRule type="cellIs" dxfId="39518" priority="4850" stopIfTrue="1" operator="lessThan">
      <formula>0</formula>
    </cfRule>
    <cfRule type="cellIs" dxfId="39517" priority="4851" stopIfTrue="1" operator="greaterThan">
      <formula>0</formula>
    </cfRule>
  </conditionalFormatting>
  <conditionalFormatting sqref="P33:Q33">
    <cfRule type="cellIs" dxfId="39516" priority="4847" stopIfTrue="1" operator="lessThan">
      <formula>0</formula>
    </cfRule>
    <cfRule type="cellIs" dxfId="39515" priority="4848" stopIfTrue="1" operator="greaterThan">
      <formula>0</formula>
    </cfRule>
  </conditionalFormatting>
  <conditionalFormatting sqref="P33:Q33">
    <cfRule type="cellIs" dxfId="39514" priority="4844" stopIfTrue="1" operator="lessThan">
      <formula>0</formula>
    </cfRule>
    <cfRule type="cellIs" dxfId="39513" priority="4845" stopIfTrue="1" operator="greaterThan">
      <formula>0</formula>
    </cfRule>
  </conditionalFormatting>
  <conditionalFormatting sqref="P33:Q33">
    <cfRule type="cellIs" dxfId="39512" priority="4841" stopIfTrue="1" operator="lessThan">
      <formula>0</formula>
    </cfRule>
    <cfRule type="cellIs" dxfId="39511" priority="4842" stopIfTrue="1" operator="greaterThan">
      <formula>0</formula>
    </cfRule>
  </conditionalFormatting>
  <conditionalFormatting sqref="P33:Q33">
    <cfRule type="cellIs" dxfId="39510" priority="4838" stopIfTrue="1" operator="lessThan">
      <formula>0</formula>
    </cfRule>
    <cfRule type="cellIs" dxfId="39509" priority="4839" stopIfTrue="1" operator="greaterThan">
      <formula>0</formula>
    </cfRule>
  </conditionalFormatting>
  <conditionalFormatting sqref="P33:Q33">
    <cfRule type="cellIs" dxfId="39508" priority="4835" stopIfTrue="1" operator="lessThan">
      <formula>0</formula>
    </cfRule>
    <cfRule type="cellIs" dxfId="39507" priority="4836" stopIfTrue="1" operator="greaterThan">
      <formula>0</formula>
    </cfRule>
  </conditionalFormatting>
  <conditionalFormatting sqref="P33:Q33">
    <cfRule type="cellIs" dxfId="39506" priority="4832" stopIfTrue="1" operator="lessThan">
      <formula>0</formula>
    </cfRule>
    <cfRule type="cellIs" dxfId="39505" priority="4833" stopIfTrue="1" operator="greaterThan">
      <formula>0</formula>
    </cfRule>
  </conditionalFormatting>
  <conditionalFormatting sqref="P33:Q33">
    <cfRule type="cellIs" dxfId="39504" priority="4829" stopIfTrue="1" operator="lessThan">
      <formula>0</formula>
    </cfRule>
    <cfRule type="cellIs" dxfId="39503" priority="4830" stopIfTrue="1" operator="greaterThan">
      <formula>0</formula>
    </cfRule>
  </conditionalFormatting>
  <conditionalFormatting sqref="P35:Q35">
    <cfRule type="cellIs" dxfId="39502" priority="4826" stopIfTrue="1" operator="lessThan">
      <formula>0</formula>
    </cfRule>
    <cfRule type="cellIs" dxfId="39501" priority="4827" stopIfTrue="1" operator="greaterThan">
      <formula>0</formula>
    </cfRule>
  </conditionalFormatting>
  <conditionalFormatting sqref="P35:Q35">
    <cfRule type="cellIs" dxfId="39500" priority="4823" stopIfTrue="1" operator="lessThan">
      <formula>0</formula>
    </cfRule>
    <cfRule type="cellIs" dxfId="39499" priority="4824" stopIfTrue="1" operator="greaterThan">
      <formula>0</formula>
    </cfRule>
  </conditionalFormatting>
  <conditionalFormatting sqref="P35:Q35">
    <cfRule type="cellIs" dxfId="39498" priority="4820" stopIfTrue="1" operator="lessThan">
      <formula>0</formula>
    </cfRule>
    <cfRule type="cellIs" dxfId="39497" priority="4821" stopIfTrue="1" operator="greaterThan">
      <formula>0</formula>
    </cfRule>
  </conditionalFormatting>
  <conditionalFormatting sqref="P35:Q35">
    <cfRule type="cellIs" dxfId="39496" priority="4817" stopIfTrue="1" operator="lessThan">
      <formula>0</formula>
    </cfRule>
    <cfRule type="cellIs" dxfId="39495" priority="4818" stopIfTrue="1" operator="greaterThan">
      <formula>0</formula>
    </cfRule>
  </conditionalFormatting>
  <conditionalFormatting sqref="P35:Q35">
    <cfRule type="cellIs" dxfId="39494" priority="4814" stopIfTrue="1" operator="lessThan">
      <formula>0</formula>
    </cfRule>
    <cfRule type="cellIs" dxfId="39493" priority="4815" stopIfTrue="1" operator="greaterThan">
      <formula>0</formula>
    </cfRule>
  </conditionalFormatting>
  <conditionalFormatting sqref="P35:Q35">
    <cfRule type="cellIs" dxfId="39492" priority="4811" stopIfTrue="1" operator="lessThan">
      <formula>0</formula>
    </cfRule>
    <cfRule type="cellIs" dxfId="39491" priority="4812" stopIfTrue="1" operator="greaterThan">
      <formula>0</formula>
    </cfRule>
  </conditionalFormatting>
  <conditionalFormatting sqref="P35:Q35">
    <cfRule type="cellIs" dxfId="39490" priority="4808" stopIfTrue="1" operator="lessThan">
      <formula>0</formula>
    </cfRule>
    <cfRule type="cellIs" dxfId="39489" priority="4809" stopIfTrue="1" operator="greaterThan">
      <formula>0</formula>
    </cfRule>
  </conditionalFormatting>
  <conditionalFormatting sqref="P35:Q35">
    <cfRule type="cellIs" dxfId="39488" priority="4805" stopIfTrue="1" operator="lessThan">
      <formula>0</formula>
    </cfRule>
    <cfRule type="cellIs" dxfId="39487" priority="4806" stopIfTrue="1" operator="greaterThan">
      <formula>0</formula>
    </cfRule>
  </conditionalFormatting>
  <conditionalFormatting sqref="P35:Q35">
    <cfRule type="cellIs" dxfId="39486" priority="4802" stopIfTrue="1" operator="lessThan">
      <formula>0</formula>
    </cfRule>
    <cfRule type="cellIs" dxfId="39485" priority="4803" stopIfTrue="1" operator="greaterThan">
      <formula>0</formula>
    </cfRule>
  </conditionalFormatting>
  <conditionalFormatting sqref="P35:Q35">
    <cfRule type="cellIs" dxfId="39484" priority="4799" stopIfTrue="1" operator="lessThan">
      <formula>0</formula>
    </cfRule>
    <cfRule type="cellIs" dxfId="39483" priority="4800" stopIfTrue="1" operator="greaterThan">
      <formula>0</formula>
    </cfRule>
  </conditionalFormatting>
  <conditionalFormatting sqref="P35:Q35">
    <cfRule type="cellIs" dxfId="39482" priority="4796" stopIfTrue="1" operator="lessThan">
      <formula>0</formula>
    </cfRule>
    <cfRule type="cellIs" dxfId="39481" priority="4797" stopIfTrue="1" operator="greaterThan">
      <formula>0</formula>
    </cfRule>
  </conditionalFormatting>
  <conditionalFormatting sqref="P35:Q35">
    <cfRule type="cellIs" dxfId="39480" priority="4793" stopIfTrue="1" operator="lessThan">
      <formula>0</formula>
    </cfRule>
    <cfRule type="cellIs" dxfId="39479" priority="4794" stopIfTrue="1" operator="greaterThan">
      <formula>0</formula>
    </cfRule>
  </conditionalFormatting>
  <conditionalFormatting sqref="P35:Q35">
    <cfRule type="cellIs" dxfId="39478" priority="4790" stopIfTrue="1" operator="lessThan">
      <formula>0</formula>
    </cfRule>
    <cfRule type="cellIs" dxfId="39477" priority="4791" stopIfTrue="1" operator="greaterThan">
      <formula>0</formula>
    </cfRule>
  </conditionalFormatting>
  <conditionalFormatting sqref="P35:Q35">
    <cfRule type="cellIs" dxfId="39476" priority="4787" stopIfTrue="1" operator="lessThan">
      <formula>0</formula>
    </cfRule>
    <cfRule type="cellIs" dxfId="39475" priority="4788" stopIfTrue="1" operator="greaterThan">
      <formula>0</formula>
    </cfRule>
  </conditionalFormatting>
  <conditionalFormatting sqref="P35:Q35">
    <cfRule type="cellIs" dxfId="39474" priority="4784" stopIfTrue="1" operator="lessThan">
      <formula>0</formula>
    </cfRule>
    <cfRule type="cellIs" dxfId="39473" priority="4785" stopIfTrue="1" operator="greaterThan">
      <formula>0</formula>
    </cfRule>
  </conditionalFormatting>
  <conditionalFormatting sqref="P35:Q35">
    <cfRule type="cellIs" dxfId="39472" priority="4781" stopIfTrue="1" operator="lessThan">
      <formula>0</formula>
    </cfRule>
    <cfRule type="cellIs" dxfId="39471" priority="4782" stopIfTrue="1" operator="greaterThan">
      <formula>0</formula>
    </cfRule>
  </conditionalFormatting>
  <conditionalFormatting sqref="P35:Q35">
    <cfRule type="cellIs" dxfId="39470" priority="4778" stopIfTrue="1" operator="lessThan">
      <formula>0</formula>
    </cfRule>
    <cfRule type="cellIs" dxfId="39469" priority="4779" stopIfTrue="1" operator="greaterThan">
      <formula>0</formula>
    </cfRule>
  </conditionalFormatting>
  <conditionalFormatting sqref="P35:Q35">
    <cfRule type="cellIs" dxfId="39468" priority="4775" stopIfTrue="1" operator="lessThan">
      <formula>0</formula>
    </cfRule>
    <cfRule type="cellIs" dxfId="39467" priority="4776" stopIfTrue="1" operator="greaterThan">
      <formula>0</formula>
    </cfRule>
  </conditionalFormatting>
  <conditionalFormatting sqref="P35:Q35">
    <cfRule type="cellIs" dxfId="39466" priority="4772" stopIfTrue="1" operator="lessThan">
      <formula>0</formula>
    </cfRule>
    <cfRule type="cellIs" dxfId="39465" priority="4773" stopIfTrue="1" operator="greaterThan">
      <formula>0</formula>
    </cfRule>
  </conditionalFormatting>
  <conditionalFormatting sqref="P35:Q35">
    <cfRule type="cellIs" dxfId="39464" priority="4769" stopIfTrue="1" operator="lessThan">
      <formula>0</formula>
    </cfRule>
    <cfRule type="cellIs" dxfId="39463" priority="4770" stopIfTrue="1" operator="greaterThan">
      <formula>0</formula>
    </cfRule>
  </conditionalFormatting>
  <conditionalFormatting sqref="P37:Q37">
    <cfRule type="cellIs" dxfId="39462" priority="4766" stopIfTrue="1" operator="lessThan">
      <formula>0</formula>
    </cfRule>
    <cfRule type="cellIs" dxfId="39461" priority="4767" stopIfTrue="1" operator="greaterThan">
      <formula>0</formula>
    </cfRule>
  </conditionalFormatting>
  <conditionalFormatting sqref="P37:Q37">
    <cfRule type="cellIs" dxfId="39460" priority="4763" stopIfTrue="1" operator="lessThan">
      <formula>0</formula>
    </cfRule>
    <cfRule type="cellIs" dxfId="39459" priority="4764" stopIfTrue="1" operator="greaterThan">
      <formula>0</formula>
    </cfRule>
  </conditionalFormatting>
  <conditionalFormatting sqref="P37:Q37">
    <cfRule type="cellIs" dxfId="39458" priority="4760" stopIfTrue="1" operator="lessThan">
      <formula>0</formula>
    </cfRule>
    <cfRule type="cellIs" dxfId="39457" priority="4761" stopIfTrue="1" operator="greaterThan">
      <formula>0</formula>
    </cfRule>
  </conditionalFormatting>
  <conditionalFormatting sqref="P37:Q37">
    <cfRule type="cellIs" dxfId="39456" priority="4757" stopIfTrue="1" operator="lessThan">
      <formula>0</formula>
    </cfRule>
    <cfRule type="cellIs" dxfId="39455" priority="4758" stopIfTrue="1" operator="greaterThan">
      <formula>0</formula>
    </cfRule>
  </conditionalFormatting>
  <conditionalFormatting sqref="P37:Q37">
    <cfRule type="cellIs" dxfId="39454" priority="4754" stopIfTrue="1" operator="lessThan">
      <formula>0</formula>
    </cfRule>
    <cfRule type="cellIs" dxfId="39453" priority="4755" stopIfTrue="1" operator="greaterThan">
      <formula>0</formula>
    </cfRule>
  </conditionalFormatting>
  <conditionalFormatting sqref="P37:Q37">
    <cfRule type="cellIs" dxfId="39452" priority="4751" stopIfTrue="1" operator="lessThan">
      <formula>0</formula>
    </cfRule>
    <cfRule type="cellIs" dxfId="39451" priority="4752" stopIfTrue="1" operator="greaterThan">
      <formula>0</formula>
    </cfRule>
  </conditionalFormatting>
  <conditionalFormatting sqref="P37:Q37">
    <cfRule type="cellIs" dxfId="39450" priority="4748" stopIfTrue="1" operator="lessThan">
      <formula>0</formula>
    </cfRule>
    <cfRule type="cellIs" dxfId="39449" priority="4749" stopIfTrue="1" operator="greaterThan">
      <formula>0</formula>
    </cfRule>
  </conditionalFormatting>
  <conditionalFormatting sqref="P37:Q37">
    <cfRule type="cellIs" dxfId="39448" priority="4745" stopIfTrue="1" operator="lessThan">
      <formula>0</formula>
    </cfRule>
    <cfRule type="cellIs" dxfId="39447" priority="4746" stopIfTrue="1" operator="greaterThan">
      <formula>0</formula>
    </cfRule>
  </conditionalFormatting>
  <conditionalFormatting sqref="P37:Q37">
    <cfRule type="cellIs" dxfId="39446" priority="4742" stopIfTrue="1" operator="lessThan">
      <formula>0</formula>
    </cfRule>
    <cfRule type="cellIs" dxfId="39445" priority="4743" stopIfTrue="1" operator="greaterThan">
      <formula>0</formula>
    </cfRule>
  </conditionalFormatting>
  <conditionalFormatting sqref="P37:Q37">
    <cfRule type="cellIs" dxfId="39444" priority="4739" stopIfTrue="1" operator="lessThan">
      <formula>0</formula>
    </cfRule>
    <cfRule type="cellIs" dxfId="39443" priority="4740" stopIfTrue="1" operator="greaterThan">
      <formula>0</formula>
    </cfRule>
  </conditionalFormatting>
  <conditionalFormatting sqref="P37:Q37">
    <cfRule type="cellIs" dxfId="39442" priority="4736" stopIfTrue="1" operator="lessThan">
      <formula>0</formula>
    </cfRule>
    <cfRule type="cellIs" dxfId="39441" priority="4737" stopIfTrue="1" operator="greaterThan">
      <formula>0</formula>
    </cfRule>
  </conditionalFormatting>
  <conditionalFormatting sqref="P37:Q37">
    <cfRule type="cellIs" dxfId="39440" priority="4733" stopIfTrue="1" operator="lessThan">
      <formula>0</formula>
    </cfRule>
    <cfRule type="cellIs" dxfId="39439" priority="4734" stopIfTrue="1" operator="greaterThan">
      <formula>0</formula>
    </cfRule>
  </conditionalFormatting>
  <conditionalFormatting sqref="P37:Q37">
    <cfRule type="cellIs" dxfId="39438" priority="4730" stopIfTrue="1" operator="lessThan">
      <formula>0</formula>
    </cfRule>
    <cfRule type="cellIs" dxfId="39437" priority="4731" stopIfTrue="1" operator="greaterThan">
      <formula>0</formula>
    </cfRule>
  </conditionalFormatting>
  <conditionalFormatting sqref="P37:Q37">
    <cfRule type="cellIs" dxfId="39436" priority="4727" stopIfTrue="1" operator="lessThan">
      <formula>0</formula>
    </cfRule>
    <cfRule type="cellIs" dxfId="39435" priority="4728" stopIfTrue="1" operator="greaterThan">
      <formula>0</formula>
    </cfRule>
  </conditionalFormatting>
  <conditionalFormatting sqref="P37:Q37">
    <cfRule type="cellIs" dxfId="39434" priority="4724" stopIfTrue="1" operator="lessThan">
      <formula>0</formula>
    </cfRule>
    <cfRule type="cellIs" dxfId="39433" priority="4725" stopIfTrue="1" operator="greaterThan">
      <formula>0</formula>
    </cfRule>
  </conditionalFormatting>
  <conditionalFormatting sqref="P37:Q37">
    <cfRule type="cellIs" dxfId="39432" priority="4721" stopIfTrue="1" operator="lessThan">
      <formula>0</formula>
    </cfRule>
    <cfRule type="cellIs" dxfId="39431" priority="4722" stopIfTrue="1" operator="greaterThan">
      <formula>0</formula>
    </cfRule>
  </conditionalFormatting>
  <conditionalFormatting sqref="P37:Q37">
    <cfRule type="cellIs" dxfId="39430" priority="4718" stopIfTrue="1" operator="lessThan">
      <formula>0</formula>
    </cfRule>
    <cfRule type="cellIs" dxfId="39429" priority="4719" stopIfTrue="1" operator="greaterThan">
      <formula>0</formula>
    </cfRule>
  </conditionalFormatting>
  <conditionalFormatting sqref="P37:Q37">
    <cfRule type="cellIs" dxfId="39428" priority="4715" stopIfTrue="1" operator="lessThan">
      <formula>0</formula>
    </cfRule>
    <cfRule type="cellIs" dxfId="39427" priority="4716" stopIfTrue="1" operator="greaterThan">
      <formula>0</formula>
    </cfRule>
  </conditionalFormatting>
  <conditionalFormatting sqref="P37:Q37">
    <cfRule type="cellIs" dxfId="39426" priority="4712" stopIfTrue="1" operator="lessThan">
      <formula>0</formula>
    </cfRule>
    <cfRule type="cellIs" dxfId="39425" priority="4713" stopIfTrue="1" operator="greaterThan">
      <formula>0</formula>
    </cfRule>
  </conditionalFormatting>
  <conditionalFormatting sqref="P37:Q37">
    <cfRule type="cellIs" dxfId="39424" priority="4709" stopIfTrue="1" operator="lessThan">
      <formula>0</formula>
    </cfRule>
    <cfRule type="cellIs" dxfId="39423" priority="4710" stopIfTrue="1" operator="greaterThan">
      <formula>0</formula>
    </cfRule>
  </conditionalFormatting>
  <conditionalFormatting sqref="P39:Q39">
    <cfRule type="cellIs" dxfId="39422" priority="4706" stopIfTrue="1" operator="lessThan">
      <formula>0</formula>
    </cfRule>
    <cfRule type="cellIs" dxfId="39421" priority="4707" stopIfTrue="1" operator="greaterThan">
      <formula>0</formula>
    </cfRule>
  </conditionalFormatting>
  <conditionalFormatting sqref="P39:Q39">
    <cfRule type="cellIs" dxfId="39420" priority="4703" stopIfTrue="1" operator="lessThan">
      <formula>0</formula>
    </cfRule>
    <cfRule type="cellIs" dxfId="39419" priority="4704" stopIfTrue="1" operator="greaterThan">
      <formula>0</formula>
    </cfRule>
  </conditionalFormatting>
  <conditionalFormatting sqref="P39:Q39">
    <cfRule type="cellIs" dxfId="39418" priority="4700" stopIfTrue="1" operator="lessThan">
      <formula>0</formula>
    </cfRule>
    <cfRule type="cellIs" dxfId="39417" priority="4701" stopIfTrue="1" operator="greaterThan">
      <formula>0</formula>
    </cfRule>
  </conditionalFormatting>
  <conditionalFormatting sqref="P39:Q39">
    <cfRule type="cellIs" dxfId="39416" priority="4697" stopIfTrue="1" operator="lessThan">
      <formula>0</formula>
    </cfRule>
    <cfRule type="cellIs" dxfId="39415" priority="4698" stopIfTrue="1" operator="greaterThan">
      <formula>0</formula>
    </cfRule>
  </conditionalFormatting>
  <conditionalFormatting sqref="P39:Q39">
    <cfRule type="cellIs" dxfId="39414" priority="4694" stopIfTrue="1" operator="lessThan">
      <formula>0</formula>
    </cfRule>
    <cfRule type="cellIs" dxfId="39413" priority="4695" stopIfTrue="1" operator="greaterThan">
      <formula>0</formula>
    </cfRule>
  </conditionalFormatting>
  <conditionalFormatting sqref="P39:Q39">
    <cfRule type="cellIs" dxfId="39412" priority="4691" stopIfTrue="1" operator="lessThan">
      <formula>0</formula>
    </cfRule>
    <cfRule type="cellIs" dxfId="39411" priority="4692" stopIfTrue="1" operator="greaterThan">
      <formula>0</formula>
    </cfRule>
  </conditionalFormatting>
  <conditionalFormatting sqref="P39:Q39">
    <cfRule type="cellIs" dxfId="39410" priority="4688" stopIfTrue="1" operator="lessThan">
      <formula>0</formula>
    </cfRule>
    <cfRule type="cellIs" dxfId="39409" priority="4689" stopIfTrue="1" operator="greaterThan">
      <formula>0</formula>
    </cfRule>
  </conditionalFormatting>
  <conditionalFormatting sqref="P39:Q39">
    <cfRule type="cellIs" dxfId="39408" priority="4685" stopIfTrue="1" operator="lessThan">
      <formula>0</formula>
    </cfRule>
    <cfRule type="cellIs" dxfId="39407" priority="4686" stopIfTrue="1" operator="greaterThan">
      <formula>0</formula>
    </cfRule>
  </conditionalFormatting>
  <conditionalFormatting sqref="P39:Q39">
    <cfRule type="cellIs" dxfId="39406" priority="4682" stopIfTrue="1" operator="lessThan">
      <formula>0</formula>
    </cfRule>
    <cfRule type="cellIs" dxfId="39405" priority="4683" stopIfTrue="1" operator="greaterThan">
      <formula>0</formula>
    </cfRule>
  </conditionalFormatting>
  <conditionalFormatting sqref="P39:Q39">
    <cfRule type="cellIs" dxfId="39404" priority="4679" stopIfTrue="1" operator="lessThan">
      <formula>0</formula>
    </cfRule>
    <cfRule type="cellIs" dxfId="39403" priority="4680" stopIfTrue="1" operator="greaterThan">
      <formula>0</formula>
    </cfRule>
  </conditionalFormatting>
  <conditionalFormatting sqref="P39:Q39">
    <cfRule type="cellIs" dxfId="39402" priority="4676" stopIfTrue="1" operator="lessThan">
      <formula>0</formula>
    </cfRule>
    <cfRule type="cellIs" dxfId="39401" priority="4677" stopIfTrue="1" operator="greaterThan">
      <formula>0</formula>
    </cfRule>
  </conditionalFormatting>
  <conditionalFormatting sqref="P39:Q39">
    <cfRule type="cellIs" dxfId="39400" priority="4673" stopIfTrue="1" operator="lessThan">
      <formula>0</formula>
    </cfRule>
    <cfRule type="cellIs" dxfId="39399" priority="4674" stopIfTrue="1" operator="greaterThan">
      <formula>0</formula>
    </cfRule>
  </conditionalFormatting>
  <conditionalFormatting sqref="P39:Q39">
    <cfRule type="cellIs" dxfId="39398" priority="4670" stopIfTrue="1" operator="lessThan">
      <formula>0</formula>
    </cfRule>
    <cfRule type="cellIs" dxfId="39397" priority="4671" stopIfTrue="1" operator="greaterThan">
      <formula>0</formula>
    </cfRule>
  </conditionalFormatting>
  <conditionalFormatting sqref="P39:Q39">
    <cfRule type="cellIs" dxfId="39396" priority="4667" stopIfTrue="1" operator="lessThan">
      <formula>0</formula>
    </cfRule>
    <cfRule type="cellIs" dxfId="39395" priority="4668" stopIfTrue="1" operator="greaterThan">
      <formula>0</formula>
    </cfRule>
  </conditionalFormatting>
  <conditionalFormatting sqref="P39:Q39">
    <cfRule type="cellIs" dxfId="39394" priority="4664" stopIfTrue="1" operator="lessThan">
      <formula>0</formula>
    </cfRule>
    <cfRule type="cellIs" dxfId="39393" priority="4665" stopIfTrue="1" operator="greaterThan">
      <formula>0</formula>
    </cfRule>
  </conditionalFormatting>
  <conditionalFormatting sqref="P39:Q39">
    <cfRule type="cellIs" dxfId="39392" priority="4661" stopIfTrue="1" operator="lessThan">
      <formula>0</formula>
    </cfRule>
    <cfRule type="cellIs" dxfId="39391" priority="4662" stopIfTrue="1" operator="greaterThan">
      <formula>0</formula>
    </cfRule>
  </conditionalFormatting>
  <conditionalFormatting sqref="P39:Q39">
    <cfRule type="cellIs" dxfId="39390" priority="4658" stopIfTrue="1" operator="lessThan">
      <formula>0</formula>
    </cfRule>
    <cfRule type="cellIs" dxfId="39389" priority="4659" stopIfTrue="1" operator="greaterThan">
      <formula>0</formula>
    </cfRule>
  </conditionalFormatting>
  <conditionalFormatting sqref="P39:Q39">
    <cfRule type="cellIs" dxfId="39388" priority="4655" stopIfTrue="1" operator="lessThan">
      <formula>0</formula>
    </cfRule>
    <cfRule type="cellIs" dxfId="39387" priority="4656" stopIfTrue="1" operator="greaterThan">
      <formula>0</formula>
    </cfRule>
  </conditionalFormatting>
  <conditionalFormatting sqref="P39:Q39">
    <cfRule type="cellIs" dxfId="39386" priority="4652" stopIfTrue="1" operator="lessThan">
      <formula>0</formula>
    </cfRule>
    <cfRule type="cellIs" dxfId="39385" priority="4653" stopIfTrue="1" operator="greaterThan">
      <formula>0</formula>
    </cfRule>
  </conditionalFormatting>
  <conditionalFormatting sqref="P39:Q39">
    <cfRule type="cellIs" dxfId="39384" priority="4649" stopIfTrue="1" operator="lessThan">
      <formula>0</formula>
    </cfRule>
    <cfRule type="cellIs" dxfId="39383" priority="4650" stopIfTrue="1" operator="greaterThan">
      <formula>0</formula>
    </cfRule>
  </conditionalFormatting>
  <conditionalFormatting sqref="P41:Q41">
    <cfRule type="cellIs" dxfId="39382" priority="4646" stopIfTrue="1" operator="lessThan">
      <formula>0</formula>
    </cfRule>
    <cfRule type="cellIs" dxfId="39381" priority="4647" stopIfTrue="1" operator="greaterThan">
      <formula>0</formula>
    </cfRule>
  </conditionalFormatting>
  <conditionalFormatting sqref="P41:Q41">
    <cfRule type="cellIs" dxfId="39380" priority="4643" stopIfTrue="1" operator="lessThan">
      <formula>0</formula>
    </cfRule>
    <cfRule type="cellIs" dxfId="39379" priority="4644" stopIfTrue="1" operator="greaterThan">
      <formula>0</formula>
    </cfRule>
  </conditionalFormatting>
  <conditionalFormatting sqref="P41:Q41">
    <cfRule type="cellIs" dxfId="39378" priority="4640" stopIfTrue="1" operator="lessThan">
      <formula>0</formula>
    </cfRule>
    <cfRule type="cellIs" dxfId="39377" priority="4641" stopIfTrue="1" operator="greaterThan">
      <formula>0</formula>
    </cfRule>
  </conditionalFormatting>
  <conditionalFormatting sqref="P41:Q41">
    <cfRule type="cellIs" dxfId="39376" priority="4637" stopIfTrue="1" operator="lessThan">
      <formula>0</formula>
    </cfRule>
    <cfRule type="cellIs" dxfId="39375" priority="4638" stopIfTrue="1" operator="greaterThan">
      <formula>0</formula>
    </cfRule>
  </conditionalFormatting>
  <conditionalFormatting sqref="P41:Q41">
    <cfRule type="cellIs" dxfId="39374" priority="4634" stopIfTrue="1" operator="lessThan">
      <formula>0</formula>
    </cfRule>
    <cfRule type="cellIs" dxfId="39373" priority="4635" stopIfTrue="1" operator="greaterThan">
      <formula>0</formula>
    </cfRule>
  </conditionalFormatting>
  <conditionalFormatting sqref="P41:Q41">
    <cfRule type="cellIs" dxfId="39372" priority="4631" stopIfTrue="1" operator="lessThan">
      <formula>0</formula>
    </cfRule>
    <cfRule type="cellIs" dxfId="39371" priority="4632" stopIfTrue="1" operator="greaterThan">
      <formula>0</formula>
    </cfRule>
  </conditionalFormatting>
  <conditionalFormatting sqref="P41:Q41">
    <cfRule type="cellIs" dxfId="39370" priority="4628" stopIfTrue="1" operator="lessThan">
      <formula>0</formula>
    </cfRule>
    <cfRule type="cellIs" dxfId="39369" priority="4629" stopIfTrue="1" operator="greaterThan">
      <formula>0</formula>
    </cfRule>
  </conditionalFormatting>
  <conditionalFormatting sqref="P41:Q41">
    <cfRule type="cellIs" dxfId="39368" priority="4625" stopIfTrue="1" operator="lessThan">
      <formula>0</formula>
    </cfRule>
    <cfRule type="cellIs" dxfId="39367" priority="4626" stopIfTrue="1" operator="greaterThan">
      <formula>0</formula>
    </cfRule>
  </conditionalFormatting>
  <conditionalFormatting sqref="P41:Q41">
    <cfRule type="cellIs" dxfId="39366" priority="4622" stopIfTrue="1" operator="lessThan">
      <formula>0</formula>
    </cfRule>
    <cfRule type="cellIs" dxfId="39365" priority="4623" stopIfTrue="1" operator="greaterThan">
      <formula>0</formula>
    </cfRule>
  </conditionalFormatting>
  <conditionalFormatting sqref="P41:Q41">
    <cfRule type="cellIs" dxfId="39364" priority="4619" stopIfTrue="1" operator="lessThan">
      <formula>0</formula>
    </cfRule>
    <cfRule type="cellIs" dxfId="39363" priority="4620" stopIfTrue="1" operator="greaterThan">
      <formula>0</formula>
    </cfRule>
  </conditionalFormatting>
  <conditionalFormatting sqref="P41:Q41">
    <cfRule type="cellIs" dxfId="39362" priority="4616" stopIfTrue="1" operator="lessThan">
      <formula>0</formula>
    </cfRule>
    <cfRule type="cellIs" dxfId="39361" priority="4617" stopIfTrue="1" operator="greaterThan">
      <formula>0</formula>
    </cfRule>
  </conditionalFormatting>
  <conditionalFormatting sqref="P41:Q41">
    <cfRule type="cellIs" dxfId="39360" priority="4613" stopIfTrue="1" operator="lessThan">
      <formula>0</formula>
    </cfRule>
    <cfRule type="cellIs" dxfId="39359" priority="4614" stopIfTrue="1" operator="greaterThan">
      <formula>0</formula>
    </cfRule>
  </conditionalFormatting>
  <conditionalFormatting sqref="P41:Q41">
    <cfRule type="cellIs" dxfId="39358" priority="4610" stopIfTrue="1" operator="lessThan">
      <formula>0</formula>
    </cfRule>
    <cfRule type="cellIs" dxfId="39357" priority="4611" stopIfTrue="1" operator="greaterThan">
      <formula>0</formula>
    </cfRule>
  </conditionalFormatting>
  <conditionalFormatting sqref="P41:Q41">
    <cfRule type="cellIs" dxfId="39356" priority="4607" stopIfTrue="1" operator="lessThan">
      <formula>0</formula>
    </cfRule>
    <cfRule type="cellIs" dxfId="39355" priority="4608" stopIfTrue="1" operator="greaterThan">
      <formula>0</formula>
    </cfRule>
  </conditionalFormatting>
  <conditionalFormatting sqref="P41:Q41">
    <cfRule type="cellIs" dxfId="39354" priority="4604" stopIfTrue="1" operator="lessThan">
      <formula>0</formula>
    </cfRule>
    <cfRule type="cellIs" dxfId="39353" priority="4605" stopIfTrue="1" operator="greaterThan">
      <formula>0</formula>
    </cfRule>
  </conditionalFormatting>
  <conditionalFormatting sqref="P41:Q41">
    <cfRule type="cellIs" dxfId="39352" priority="4601" stopIfTrue="1" operator="lessThan">
      <formula>0</formula>
    </cfRule>
    <cfRule type="cellIs" dxfId="39351" priority="4602" stopIfTrue="1" operator="greaterThan">
      <formula>0</formula>
    </cfRule>
  </conditionalFormatting>
  <conditionalFormatting sqref="P41:Q41">
    <cfRule type="cellIs" dxfId="39350" priority="4598" stopIfTrue="1" operator="lessThan">
      <formula>0</formula>
    </cfRule>
    <cfRule type="cellIs" dxfId="39349" priority="4599" stopIfTrue="1" operator="greaterThan">
      <formula>0</formula>
    </cfRule>
  </conditionalFormatting>
  <conditionalFormatting sqref="P41:Q41">
    <cfRule type="cellIs" dxfId="39348" priority="4595" stopIfTrue="1" operator="lessThan">
      <formula>0</formula>
    </cfRule>
    <cfRule type="cellIs" dxfId="39347" priority="4596" stopIfTrue="1" operator="greaterThan">
      <formula>0</formula>
    </cfRule>
  </conditionalFormatting>
  <conditionalFormatting sqref="P41:Q41">
    <cfRule type="cellIs" dxfId="39346" priority="4592" stopIfTrue="1" operator="lessThan">
      <formula>0</formula>
    </cfRule>
    <cfRule type="cellIs" dxfId="39345" priority="4593" stopIfTrue="1" operator="greaterThan">
      <formula>0</formula>
    </cfRule>
  </conditionalFormatting>
  <conditionalFormatting sqref="P41:Q41">
    <cfRule type="cellIs" dxfId="39344" priority="4589" stopIfTrue="1" operator="lessThan">
      <formula>0</formula>
    </cfRule>
    <cfRule type="cellIs" dxfId="39343" priority="4590" stopIfTrue="1" operator="greaterThan">
      <formula>0</formula>
    </cfRule>
  </conditionalFormatting>
  <conditionalFormatting sqref="P43:Q43">
    <cfRule type="cellIs" dxfId="39342" priority="4586" stopIfTrue="1" operator="lessThan">
      <formula>0</formula>
    </cfRule>
    <cfRule type="cellIs" dxfId="39341" priority="4587" stopIfTrue="1" operator="greaterThan">
      <formula>0</formula>
    </cfRule>
  </conditionalFormatting>
  <conditionalFormatting sqref="P43:Q43">
    <cfRule type="cellIs" dxfId="39340" priority="4583" stopIfTrue="1" operator="lessThan">
      <formula>0</formula>
    </cfRule>
    <cfRule type="cellIs" dxfId="39339" priority="4584" stopIfTrue="1" operator="greaterThan">
      <formula>0</formula>
    </cfRule>
  </conditionalFormatting>
  <conditionalFormatting sqref="P43:Q43">
    <cfRule type="cellIs" dxfId="39338" priority="4580" stopIfTrue="1" operator="lessThan">
      <formula>0</formula>
    </cfRule>
    <cfRule type="cellIs" dxfId="39337" priority="4581" stopIfTrue="1" operator="greaterThan">
      <formula>0</formula>
    </cfRule>
  </conditionalFormatting>
  <conditionalFormatting sqref="P43:Q43">
    <cfRule type="cellIs" dxfId="39336" priority="4577" stopIfTrue="1" operator="lessThan">
      <formula>0</formula>
    </cfRule>
    <cfRule type="cellIs" dxfId="39335" priority="4578" stopIfTrue="1" operator="greaterThan">
      <formula>0</formula>
    </cfRule>
  </conditionalFormatting>
  <conditionalFormatting sqref="P43:Q43">
    <cfRule type="cellIs" dxfId="39334" priority="4574" stopIfTrue="1" operator="lessThan">
      <formula>0</formula>
    </cfRule>
    <cfRule type="cellIs" dxfId="39333" priority="4575" stopIfTrue="1" operator="greaterThan">
      <formula>0</formula>
    </cfRule>
  </conditionalFormatting>
  <conditionalFormatting sqref="P43:Q43">
    <cfRule type="cellIs" dxfId="39332" priority="4571" stopIfTrue="1" operator="lessThan">
      <formula>0</formula>
    </cfRule>
    <cfRule type="cellIs" dxfId="39331" priority="4572" stopIfTrue="1" operator="greaterThan">
      <formula>0</formula>
    </cfRule>
  </conditionalFormatting>
  <conditionalFormatting sqref="P43:Q43">
    <cfRule type="cellIs" dxfId="39330" priority="4568" stopIfTrue="1" operator="lessThan">
      <formula>0</formula>
    </cfRule>
    <cfRule type="cellIs" dxfId="39329" priority="4569" stopIfTrue="1" operator="greaterThan">
      <formula>0</formula>
    </cfRule>
  </conditionalFormatting>
  <conditionalFormatting sqref="P43:Q43">
    <cfRule type="cellIs" dxfId="39328" priority="4565" stopIfTrue="1" operator="lessThan">
      <formula>0</formula>
    </cfRule>
    <cfRule type="cellIs" dxfId="39327" priority="4566" stopIfTrue="1" operator="greaterThan">
      <formula>0</formula>
    </cfRule>
  </conditionalFormatting>
  <conditionalFormatting sqref="P43:Q43">
    <cfRule type="cellIs" dxfId="39326" priority="4562" stopIfTrue="1" operator="lessThan">
      <formula>0</formula>
    </cfRule>
    <cfRule type="cellIs" dxfId="39325" priority="4563" stopIfTrue="1" operator="greaterThan">
      <formula>0</formula>
    </cfRule>
  </conditionalFormatting>
  <conditionalFormatting sqref="P43:Q43">
    <cfRule type="cellIs" dxfId="39324" priority="4559" stopIfTrue="1" operator="lessThan">
      <formula>0</formula>
    </cfRule>
    <cfRule type="cellIs" dxfId="39323" priority="4560" stopIfTrue="1" operator="greaterThan">
      <formula>0</formula>
    </cfRule>
  </conditionalFormatting>
  <conditionalFormatting sqref="P43:Q43">
    <cfRule type="cellIs" dxfId="39322" priority="4556" stopIfTrue="1" operator="lessThan">
      <formula>0</formula>
    </cfRule>
    <cfRule type="cellIs" dxfId="39321" priority="4557" stopIfTrue="1" operator="greaterThan">
      <formula>0</formula>
    </cfRule>
  </conditionalFormatting>
  <conditionalFormatting sqref="P43:Q43">
    <cfRule type="cellIs" dxfId="39320" priority="4553" stopIfTrue="1" operator="lessThan">
      <formula>0</formula>
    </cfRule>
    <cfRule type="cellIs" dxfId="39319" priority="4554" stopIfTrue="1" operator="greaterThan">
      <formula>0</formula>
    </cfRule>
  </conditionalFormatting>
  <conditionalFormatting sqref="P43:Q43">
    <cfRule type="cellIs" dxfId="39318" priority="4550" stopIfTrue="1" operator="lessThan">
      <formula>0</formula>
    </cfRule>
    <cfRule type="cellIs" dxfId="39317" priority="4551" stopIfTrue="1" operator="greaterThan">
      <formula>0</formula>
    </cfRule>
  </conditionalFormatting>
  <conditionalFormatting sqref="P43:Q43">
    <cfRule type="cellIs" dxfId="39316" priority="4547" stopIfTrue="1" operator="lessThan">
      <formula>0</formula>
    </cfRule>
    <cfRule type="cellIs" dxfId="39315" priority="4548" stopIfTrue="1" operator="greaterThan">
      <formula>0</formula>
    </cfRule>
  </conditionalFormatting>
  <conditionalFormatting sqref="P43:Q43">
    <cfRule type="cellIs" dxfId="39314" priority="4544" stopIfTrue="1" operator="lessThan">
      <formula>0</formula>
    </cfRule>
    <cfRule type="cellIs" dxfId="39313" priority="4545" stopIfTrue="1" operator="greaterThan">
      <formula>0</formula>
    </cfRule>
  </conditionalFormatting>
  <conditionalFormatting sqref="P43:Q43">
    <cfRule type="cellIs" dxfId="39312" priority="4541" stopIfTrue="1" operator="lessThan">
      <formula>0</formula>
    </cfRule>
    <cfRule type="cellIs" dxfId="39311" priority="4542" stopIfTrue="1" operator="greaterThan">
      <formula>0</formula>
    </cfRule>
  </conditionalFormatting>
  <conditionalFormatting sqref="P43:Q43">
    <cfRule type="cellIs" dxfId="39310" priority="4538" stopIfTrue="1" operator="lessThan">
      <formula>0</formula>
    </cfRule>
    <cfRule type="cellIs" dxfId="39309" priority="4539" stopIfTrue="1" operator="greaterThan">
      <formula>0</formula>
    </cfRule>
  </conditionalFormatting>
  <conditionalFormatting sqref="P43:Q43">
    <cfRule type="cellIs" dxfId="39308" priority="4535" stopIfTrue="1" operator="lessThan">
      <formula>0</formula>
    </cfRule>
    <cfRule type="cellIs" dxfId="39307" priority="4536" stopIfTrue="1" operator="greaterThan">
      <formula>0</formula>
    </cfRule>
  </conditionalFormatting>
  <conditionalFormatting sqref="P43:Q43">
    <cfRule type="cellIs" dxfId="39306" priority="4532" stopIfTrue="1" operator="lessThan">
      <formula>0</formula>
    </cfRule>
    <cfRule type="cellIs" dxfId="39305" priority="4533" stopIfTrue="1" operator="greaterThan">
      <formula>0</formula>
    </cfRule>
  </conditionalFormatting>
  <conditionalFormatting sqref="P43:Q43">
    <cfRule type="cellIs" dxfId="39304" priority="4529" stopIfTrue="1" operator="lessThan">
      <formula>0</formula>
    </cfRule>
    <cfRule type="cellIs" dxfId="39303" priority="4530" stopIfTrue="1" operator="greaterThan">
      <formula>0</formula>
    </cfRule>
  </conditionalFormatting>
  <conditionalFormatting sqref="P45:Q45">
    <cfRule type="cellIs" dxfId="39302" priority="4526" stopIfTrue="1" operator="lessThan">
      <formula>0</formula>
    </cfRule>
    <cfRule type="cellIs" dxfId="39301" priority="4527" stopIfTrue="1" operator="greaterThan">
      <formula>0</formula>
    </cfRule>
  </conditionalFormatting>
  <conditionalFormatting sqref="P45:Q45">
    <cfRule type="cellIs" dxfId="39300" priority="4523" stopIfTrue="1" operator="lessThan">
      <formula>0</formula>
    </cfRule>
    <cfRule type="cellIs" dxfId="39299" priority="4524" stopIfTrue="1" operator="greaterThan">
      <formula>0</formula>
    </cfRule>
  </conditionalFormatting>
  <conditionalFormatting sqref="P45:Q45">
    <cfRule type="cellIs" dxfId="39298" priority="4520" stopIfTrue="1" operator="lessThan">
      <formula>0</formula>
    </cfRule>
    <cfRule type="cellIs" dxfId="39297" priority="4521" stopIfTrue="1" operator="greaterThan">
      <formula>0</formula>
    </cfRule>
  </conditionalFormatting>
  <conditionalFormatting sqref="P45:Q45">
    <cfRule type="cellIs" dxfId="39296" priority="4517" stopIfTrue="1" operator="lessThan">
      <formula>0</formula>
    </cfRule>
    <cfRule type="cellIs" dxfId="39295" priority="4518" stopIfTrue="1" operator="greaterThan">
      <formula>0</formula>
    </cfRule>
  </conditionalFormatting>
  <conditionalFormatting sqref="P45:Q45">
    <cfRule type="cellIs" dxfId="39294" priority="4514" stopIfTrue="1" operator="lessThan">
      <formula>0</formula>
    </cfRule>
    <cfRule type="cellIs" dxfId="39293" priority="4515" stopIfTrue="1" operator="greaterThan">
      <formula>0</formula>
    </cfRule>
  </conditionalFormatting>
  <conditionalFormatting sqref="P45:Q45">
    <cfRule type="cellIs" dxfId="39292" priority="4511" stopIfTrue="1" operator="lessThan">
      <formula>0</formula>
    </cfRule>
    <cfRule type="cellIs" dxfId="39291" priority="4512" stopIfTrue="1" operator="greaterThan">
      <formula>0</formula>
    </cfRule>
  </conditionalFormatting>
  <conditionalFormatting sqref="P45:Q45">
    <cfRule type="cellIs" dxfId="39290" priority="4508" stopIfTrue="1" operator="lessThan">
      <formula>0</formula>
    </cfRule>
    <cfRule type="cellIs" dxfId="39289" priority="4509" stopIfTrue="1" operator="greaterThan">
      <formula>0</formula>
    </cfRule>
  </conditionalFormatting>
  <conditionalFormatting sqref="P45:Q45">
    <cfRule type="cellIs" dxfId="39288" priority="4505" stopIfTrue="1" operator="lessThan">
      <formula>0</formula>
    </cfRule>
    <cfRule type="cellIs" dxfId="39287" priority="4506" stopIfTrue="1" operator="greaterThan">
      <formula>0</formula>
    </cfRule>
  </conditionalFormatting>
  <conditionalFormatting sqref="P45:Q45">
    <cfRule type="cellIs" dxfId="39286" priority="4502" stopIfTrue="1" operator="lessThan">
      <formula>0</formula>
    </cfRule>
    <cfRule type="cellIs" dxfId="39285" priority="4503" stopIfTrue="1" operator="greaterThan">
      <formula>0</formula>
    </cfRule>
  </conditionalFormatting>
  <conditionalFormatting sqref="P45:Q45">
    <cfRule type="cellIs" dxfId="39284" priority="4499" stopIfTrue="1" operator="lessThan">
      <formula>0</formula>
    </cfRule>
    <cfRule type="cellIs" dxfId="39283" priority="4500" stopIfTrue="1" operator="greaterThan">
      <formula>0</formula>
    </cfRule>
  </conditionalFormatting>
  <conditionalFormatting sqref="P45:Q45">
    <cfRule type="cellIs" dxfId="39282" priority="4496" stopIfTrue="1" operator="lessThan">
      <formula>0</formula>
    </cfRule>
    <cfRule type="cellIs" dxfId="39281" priority="4497" stopIfTrue="1" operator="greaterThan">
      <formula>0</formula>
    </cfRule>
  </conditionalFormatting>
  <conditionalFormatting sqref="P45:Q45">
    <cfRule type="cellIs" dxfId="39280" priority="4493" stopIfTrue="1" operator="lessThan">
      <formula>0</formula>
    </cfRule>
    <cfRule type="cellIs" dxfId="39279" priority="4494" stopIfTrue="1" operator="greaterThan">
      <formula>0</formula>
    </cfRule>
  </conditionalFormatting>
  <conditionalFormatting sqref="P45:Q45">
    <cfRule type="cellIs" dxfId="39278" priority="4490" stopIfTrue="1" operator="lessThan">
      <formula>0</formula>
    </cfRule>
    <cfRule type="cellIs" dxfId="39277" priority="4491" stopIfTrue="1" operator="greaterThan">
      <formula>0</formula>
    </cfRule>
  </conditionalFormatting>
  <conditionalFormatting sqref="P45:Q45">
    <cfRule type="cellIs" dxfId="39276" priority="4487" stopIfTrue="1" operator="lessThan">
      <formula>0</formula>
    </cfRule>
    <cfRule type="cellIs" dxfId="39275" priority="4488" stopIfTrue="1" operator="greaterThan">
      <formula>0</formula>
    </cfRule>
  </conditionalFormatting>
  <conditionalFormatting sqref="P45:Q45">
    <cfRule type="cellIs" dxfId="39274" priority="4484" stopIfTrue="1" operator="lessThan">
      <formula>0</formula>
    </cfRule>
    <cfRule type="cellIs" dxfId="39273" priority="4485" stopIfTrue="1" operator="greaterThan">
      <formula>0</formula>
    </cfRule>
  </conditionalFormatting>
  <conditionalFormatting sqref="P45:Q45">
    <cfRule type="cellIs" dxfId="39272" priority="4481" stopIfTrue="1" operator="lessThan">
      <formula>0</formula>
    </cfRule>
    <cfRule type="cellIs" dxfId="39271" priority="4482" stopIfTrue="1" operator="greaterThan">
      <formula>0</formula>
    </cfRule>
  </conditionalFormatting>
  <conditionalFormatting sqref="P45:Q45">
    <cfRule type="cellIs" dxfId="39270" priority="4478" stopIfTrue="1" operator="lessThan">
      <formula>0</formula>
    </cfRule>
    <cfRule type="cellIs" dxfId="39269" priority="4479" stopIfTrue="1" operator="greaterThan">
      <formula>0</formula>
    </cfRule>
  </conditionalFormatting>
  <conditionalFormatting sqref="P45:Q45">
    <cfRule type="cellIs" dxfId="39268" priority="4475" stopIfTrue="1" operator="lessThan">
      <formula>0</formula>
    </cfRule>
    <cfRule type="cellIs" dxfId="39267" priority="4476" stopIfTrue="1" operator="greaterThan">
      <formula>0</formula>
    </cfRule>
  </conditionalFormatting>
  <conditionalFormatting sqref="P45:Q45">
    <cfRule type="cellIs" dxfId="39266" priority="4472" stopIfTrue="1" operator="lessThan">
      <formula>0</formula>
    </cfRule>
    <cfRule type="cellIs" dxfId="39265" priority="4473" stopIfTrue="1" operator="greaterThan">
      <formula>0</formula>
    </cfRule>
  </conditionalFormatting>
  <conditionalFormatting sqref="P45:Q45">
    <cfRule type="cellIs" dxfId="39264" priority="4469" stopIfTrue="1" operator="lessThan">
      <formula>0</formula>
    </cfRule>
    <cfRule type="cellIs" dxfId="39263" priority="4470" stopIfTrue="1" operator="greaterThan">
      <formula>0</formula>
    </cfRule>
  </conditionalFormatting>
  <conditionalFormatting sqref="P47:Q47">
    <cfRule type="cellIs" dxfId="39262" priority="4466" stopIfTrue="1" operator="lessThan">
      <formula>0</formula>
    </cfRule>
    <cfRule type="cellIs" dxfId="39261" priority="4467" stopIfTrue="1" operator="greaterThan">
      <formula>0</formula>
    </cfRule>
  </conditionalFormatting>
  <conditionalFormatting sqref="P47:Q47">
    <cfRule type="cellIs" dxfId="39260" priority="4463" stopIfTrue="1" operator="lessThan">
      <formula>0</formula>
    </cfRule>
    <cfRule type="cellIs" dxfId="39259" priority="4464" stopIfTrue="1" operator="greaterThan">
      <formula>0</formula>
    </cfRule>
  </conditionalFormatting>
  <conditionalFormatting sqref="P47:Q47">
    <cfRule type="cellIs" dxfId="39258" priority="4460" stopIfTrue="1" operator="lessThan">
      <formula>0</formula>
    </cfRule>
    <cfRule type="cellIs" dxfId="39257" priority="4461" stopIfTrue="1" operator="greaterThan">
      <formula>0</formula>
    </cfRule>
  </conditionalFormatting>
  <conditionalFormatting sqref="P47:Q47">
    <cfRule type="cellIs" dxfId="39256" priority="4457" stopIfTrue="1" operator="lessThan">
      <formula>0</formula>
    </cfRule>
    <cfRule type="cellIs" dxfId="39255" priority="4458" stopIfTrue="1" operator="greaterThan">
      <formula>0</formula>
    </cfRule>
  </conditionalFormatting>
  <conditionalFormatting sqref="P47:Q47">
    <cfRule type="cellIs" dxfId="39254" priority="4454" stopIfTrue="1" operator="lessThan">
      <formula>0</formula>
    </cfRule>
    <cfRule type="cellIs" dxfId="39253" priority="4455" stopIfTrue="1" operator="greaterThan">
      <formula>0</formula>
    </cfRule>
  </conditionalFormatting>
  <conditionalFormatting sqref="P47:Q47">
    <cfRule type="cellIs" dxfId="39252" priority="4451" stopIfTrue="1" operator="lessThan">
      <formula>0</formula>
    </cfRule>
    <cfRule type="cellIs" dxfId="39251" priority="4452" stopIfTrue="1" operator="greaterThan">
      <formula>0</formula>
    </cfRule>
  </conditionalFormatting>
  <conditionalFormatting sqref="P47:Q47">
    <cfRule type="cellIs" dxfId="39250" priority="4448" stopIfTrue="1" operator="lessThan">
      <formula>0</formula>
    </cfRule>
    <cfRule type="cellIs" dxfId="39249" priority="4449" stopIfTrue="1" operator="greaterThan">
      <formula>0</formula>
    </cfRule>
  </conditionalFormatting>
  <conditionalFormatting sqref="P47:Q47">
    <cfRule type="cellIs" dxfId="39248" priority="4445" stopIfTrue="1" operator="lessThan">
      <formula>0</formula>
    </cfRule>
    <cfRule type="cellIs" dxfId="39247" priority="4446" stopIfTrue="1" operator="greaterThan">
      <formula>0</formula>
    </cfRule>
  </conditionalFormatting>
  <conditionalFormatting sqref="P47:Q47">
    <cfRule type="cellIs" dxfId="39246" priority="4442" stopIfTrue="1" operator="lessThan">
      <formula>0</formula>
    </cfRule>
    <cfRule type="cellIs" dxfId="39245" priority="4443" stopIfTrue="1" operator="greaterThan">
      <formula>0</formula>
    </cfRule>
  </conditionalFormatting>
  <conditionalFormatting sqref="P47:Q47">
    <cfRule type="cellIs" dxfId="39244" priority="4439" stopIfTrue="1" operator="lessThan">
      <formula>0</formula>
    </cfRule>
    <cfRule type="cellIs" dxfId="39243" priority="4440" stopIfTrue="1" operator="greaterThan">
      <formula>0</formula>
    </cfRule>
  </conditionalFormatting>
  <conditionalFormatting sqref="P47:Q47">
    <cfRule type="cellIs" dxfId="39242" priority="4436" stopIfTrue="1" operator="lessThan">
      <formula>0</formula>
    </cfRule>
    <cfRule type="cellIs" dxfId="39241" priority="4437" stopIfTrue="1" operator="greaterThan">
      <formula>0</formula>
    </cfRule>
  </conditionalFormatting>
  <conditionalFormatting sqref="P47:Q47">
    <cfRule type="cellIs" dxfId="39240" priority="4433" stopIfTrue="1" operator="lessThan">
      <formula>0</formula>
    </cfRule>
    <cfRule type="cellIs" dxfId="39239" priority="4434" stopIfTrue="1" operator="greaterThan">
      <formula>0</formula>
    </cfRule>
  </conditionalFormatting>
  <conditionalFormatting sqref="P47:Q47">
    <cfRule type="cellIs" dxfId="39238" priority="4430" stopIfTrue="1" operator="lessThan">
      <formula>0</formula>
    </cfRule>
    <cfRule type="cellIs" dxfId="39237" priority="4431" stopIfTrue="1" operator="greaterThan">
      <formula>0</formula>
    </cfRule>
  </conditionalFormatting>
  <conditionalFormatting sqref="P47:Q47">
    <cfRule type="cellIs" dxfId="39236" priority="4427" stopIfTrue="1" operator="lessThan">
      <formula>0</formula>
    </cfRule>
    <cfRule type="cellIs" dxfId="39235" priority="4428" stopIfTrue="1" operator="greaterThan">
      <formula>0</formula>
    </cfRule>
  </conditionalFormatting>
  <conditionalFormatting sqref="P47:Q47">
    <cfRule type="cellIs" dxfId="39234" priority="4424" stopIfTrue="1" operator="lessThan">
      <formula>0</formula>
    </cfRule>
    <cfRule type="cellIs" dxfId="39233" priority="4425" stopIfTrue="1" operator="greaterThan">
      <formula>0</formula>
    </cfRule>
  </conditionalFormatting>
  <conditionalFormatting sqref="P47:Q47">
    <cfRule type="cellIs" dxfId="39232" priority="4421" stopIfTrue="1" operator="lessThan">
      <formula>0</formula>
    </cfRule>
    <cfRule type="cellIs" dxfId="39231" priority="4422" stopIfTrue="1" operator="greaterThan">
      <formula>0</formula>
    </cfRule>
  </conditionalFormatting>
  <conditionalFormatting sqref="P47:Q47">
    <cfRule type="cellIs" dxfId="39230" priority="4418" stopIfTrue="1" operator="lessThan">
      <formula>0</formula>
    </cfRule>
    <cfRule type="cellIs" dxfId="39229" priority="4419" stopIfTrue="1" operator="greaterThan">
      <formula>0</formula>
    </cfRule>
  </conditionalFormatting>
  <conditionalFormatting sqref="P47:Q47">
    <cfRule type="cellIs" dxfId="39228" priority="4415" stopIfTrue="1" operator="lessThan">
      <formula>0</formula>
    </cfRule>
    <cfRule type="cellIs" dxfId="39227" priority="4416" stopIfTrue="1" operator="greaterThan">
      <formula>0</formula>
    </cfRule>
  </conditionalFormatting>
  <conditionalFormatting sqref="P47:Q47">
    <cfRule type="cellIs" dxfId="39226" priority="4412" stopIfTrue="1" operator="lessThan">
      <formula>0</formula>
    </cfRule>
    <cfRule type="cellIs" dxfId="39225" priority="4413" stopIfTrue="1" operator="greaterThan">
      <formula>0</formula>
    </cfRule>
  </conditionalFormatting>
  <conditionalFormatting sqref="P47:Q47">
    <cfRule type="cellIs" dxfId="39224" priority="4409" stopIfTrue="1" operator="lessThan">
      <formula>0</formula>
    </cfRule>
    <cfRule type="cellIs" dxfId="39223" priority="4410" stopIfTrue="1" operator="greaterThan">
      <formula>0</formula>
    </cfRule>
  </conditionalFormatting>
  <conditionalFormatting sqref="P49:Q49">
    <cfRule type="cellIs" dxfId="39222" priority="4406" stopIfTrue="1" operator="lessThan">
      <formula>0</formula>
    </cfRule>
    <cfRule type="cellIs" dxfId="39221" priority="4407" stopIfTrue="1" operator="greaterThan">
      <formula>0</formula>
    </cfRule>
  </conditionalFormatting>
  <conditionalFormatting sqref="P49:Q49">
    <cfRule type="cellIs" dxfId="39220" priority="4403" stopIfTrue="1" operator="lessThan">
      <formula>0</formula>
    </cfRule>
    <cfRule type="cellIs" dxfId="39219" priority="4404" stopIfTrue="1" operator="greaterThan">
      <formula>0</formula>
    </cfRule>
  </conditionalFormatting>
  <conditionalFormatting sqref="P49:Q49">
    <cfRule type="cellIs" dxfId="39218" priority="4400" stopIfTrue="1" operator="lessThan">
      <formula>0</formula>
    </cfRule>
    <cfRule type="cellIs" dxfId="39217" priority="4401" stopIfTrue="1" operator="greaterThan">
      <formula>0</formula>
    </cfRule>
  </conditionalFormatting>
  <conditionalFormatting sqref="P49:Q49">
    <cfRule type="cellIs" dxfId="39216" priority="4397" stopIfTrue="1" operator="lessThan">
      <formula>0</formula>
    </cfRule>
    <cfRule type="cellIs" dxfId="39215" priority="4398" stopIfTrue="1" operator="greaterThan">
      <formula>0</formula>
    </cfRule>
  </conditionalFormatting>
  <conditionalFormatting sqref="P49:Q49">
    <cfRule type="cellIs" dxfId="39214" priority="4394" stopIfTrue="1" operator="lessThan">
      <formula>0</formula>
    </cfRule>
    <cfRule type="cellIs" dxfId="39213" priority="4395" stopIfTrue="1" operator="greaterThan">
      <formula>0</formula>
    </cfRule>
  </conditionalFormatting>
  <conditionalFormatting sqref="P49:Q49">
    <cfRule type="cellIs" dxfId="39212" priority="4391" stopIfTrue="1" operator="lessThan">
      <formula>0</formula>
    </cfRule>
    <cfRule type="cellIs" dxfId="39211" priority="4392" stopIfTrue="1" operator="greaterThan">
      <formula>0</formula>
    </cfRule>
  </conditionalFormatting>
  <conditionalFormatting sqref="P49:Q49">
    <cfRule type="cellIs" dxfId="39210" priority="4388" stopIfTrue="1" operator="lessThan">
      <formula>0</formula>
    </cfRule>
    <cfRule type="cellIs" dxfId="39209" priority="4389" stopIfTrue="1" operator="greaterThan">
      <formula>0</formula>
    </cfRule>
  </conditionalFormatting>
  <conditionalFormatting sqref="P49:Q49">
    <cfRule type="cellIs" dxfId="39208" priority="4385" stopIfTrue="1" operator="lessThan">
      <formula>0</formula>
    </cfRule>
    <cfRule type="cellIs" dxfId="39207" priority="4386" stopIfTrue="1" operator="greaterThan">
      <formula>0</formula>
    </cfRule>
  </conditionalFormatting>
  <conditionalFormatting sqref="P49:Q49">
    <cfRule type="cellIs" dxfId="39206" priority="4382" stopIfTrue="1" operator="lessThan">
      <formula>0</formula>
    </cfRule>
    <cfRule type="cellIs" dxfId="39205" priority="4383" stopIfTrue="1" operator="greaterThan">
      <formula>0</formula>
    </cfRule>
  </conditionalFormatting>
  <conditionalFormatting sqref="P49:Q49">
    <cfRule type="cellIs" dxfId="39204" priority="4379" stopIfTrue="1" operator="lessThan">
      <formula>0</formula>
    </cfRule>
    <cfRule type="cellIs" dxfId="39203" priority="4380" stopIfTrue="1" operator="greaterThan">
      <formula>0</formula>
    </cfRule>
  </conditionalFormatting>
  <conditionalFormatting sqref="P49:Q49">
    <cfRule type="cellIs" dxfId="39202" priority="4376" stopIfTrue="1" operator="lessThan">
      <formula>0</formula>
    </cfRule>
    <cfRule type="cellIs" dxfId="39201" priority="4377" stopIfTrue="1" operator="greaterThan">
      <formula>0</formula>
    </cfRule>
  </conditionalFormatting>
  <conditionalFormatting sqref="P49:Q49">
    <cfRule type="cellIs" dxfId="39200" priority="4373" stopIfTrue="1" operator="lessThan">
      <formula>0</formula>
    </cfRule>
    <cfRule type="cellIs" dxfId="39199" priority="4374" stopIfTrue="1" operator="greaterThan">
      <formula>0</formula>
    </cfRule>
  </conditionalFormatting>
  <conditionalFormatting sqref="P49:Q49">
    <cfRule type="cellIs" dxfId="39198" priority="4370" stopIfTrue="1" operator="lessThan">
      <formula>0</formula>
    </cfRule>
    <cfRule type="cellIs" dxfId="39197" priority="4371" stopIfTrue="1" operator="greaterThan">
      <formula>0</formula>
    </cfRule>
  </conditionalFormatting>
  <conditionalFormatting sqref="P49:Q49">
    <cfRule type="cellIs" dxfId="39196" priority="4367" stopIfTrue="1" operator="lessThan">
      <formula>0</formula>
    </cfRule>
    <cfRule type="cellIs" dxfId="39195" priority="4368" stopIfTrue="1" operator="greaterThan">
      <formula>0</formula>
    </cfRule>
  </conditionalFormatting>
  <conditionalFormatting sqref="P49:Q49">
    <cfRule type="cellIs" dxfId="39194" priority="4364" stopIfTrue="1" operator="lessThan">
      <formula>0</formula>
    </cfRule>
    <cfRule type="cellIs" dxfId="39193" priority="4365" stopIfTrue="1" operator="greaterThan">
      <formula>0</formula>
    </cfRule>
  </conditionalFormatting>
  <conditionalFormatting sqref="P49:Q49">
    <cfRule type="cellIs" dxfId="39192" priority="4361" stopIfTrue="1" operator="lessThan">
      <formula>0</formula>
    </cfRule>
    <cfRule type="cellIs" dxfId="39191" priority="4362" stopIfTrue="1" operator="greaterThan">
      <formula>0</formula>
    </cfRule>
  </conditionalFormatting>
  <conditionalFormatting sqref="P49:Q49">
    <cfRule type="cellIs" dxfId="39190" priority="4358" stopIfTrue="1" operator="lessThan">
      <formula>0</formula>
    </cfRule>
    <cfRule type="cellIs" dxfId="39189" priority="4359" stopIfTrue="1" operator="greaterThan">
      <formula>0</formula>
    </cfRule>
  </conditionalFormatting>
  <conditionalFormatting sqref="P49:Q49">
    <cfRule type="cellIs" dxfId="39188" priority="4355" stopIfTrue="1" operator="lessThan">
      <formula>0</formula>
    </cfRule>
    <cfRule type="cellIs" dxfId="39187" priority="4356" stopIfTrue="1" operator="greaterThan">
      <formula>0</formula>
    </cfRule>
  </conditionalFormatting>
  <conditionalFormatting sqref="P49:Q49">
    <cfRule type="cellIs" dxfId="39186" priority="4352" stopIfTrue="1" operator="lessThan">
      <formula>0</formula>
    </cfRule>
    <cfRule type="cellIs" dxfId="39185" priority="4353" stopIfTrue="1" operator="greaterThan">
      <formula>0</formula>
    </cfRule>
  </conditionalFormatting>
  <conditionalFormatting sqref="P49:Q49">
    <cfRule type="cellIs" dxfId="39184" priority="4349" stopIfTrue="1" operator="lessThan">
      <formula>0</formula>
    </cfRule>
    <cfRule type="cellIs" dxfId="39183" priority="4350" stopIfTrue="1" operator="greaterThan">
      <formula>0</formula>
    </cfRule>
  </conditionalFormatting>
  <conditionalFormatting sqref="P51:Q51">
    <cfRule type="cellIs" dxfId="39182" priority="4346" stopIfTrue="1" operator="lessThan">
      <formula>0</formula>
    </cfRule>
    <cfRule type="cellIs" dxfId="39181" priority="4347" stopIfTrue="1" operator="greaterThan">
      <formula>0</formula>
    </cfRule>
  </conditionalFormatting>
  <conditionalFormatting sqref="P51:Q51">
    <cfRule type="cellIs" dxfId="39180" priority="4343" stopIfTrue="1" operator="lessThan">
      <formula>0</formula>
    </cfRule>
    <cfRule type="cellIs" dxfId="39179" priority="4344" stopIfTrue="1" operator="greaterThan">
      <formula>0</formula>
    </cfRule>
  </conditionalFormatting>
  <conditionalFormatting sqref="P51:Q51">
    <cfRule type="cellIs" dxfId="39178" priority="4340" stopIfTrue="1" operator="lessThan">
      <formula>0</formula>
    </cfRule>
    <cfRule type="cellIs" dxfId="39177" priority="4341" stopIfTrue="1" operator="greaterThan">
      <formula>0</formula>
    </cfRule>
  </conditionalFormatting>
  <conditionalFormatting sqref="P51:Q51">
    <cfRule type="cellIs" dxfId="39176" priority="4337" stopIfTrue="1" operator="lessThan">
      <formula>0</formula>
    </cfRule>
    <cfRule type="cellIs" dxfId="39175" priority="4338" stopIfTrue="1" operator="greaterThan">
      <formula>0</formula>
    </cfRule>
  </conditionalFormatting>
  <conditionalFormatting sqref="P51:Q51">
    <cfRule type="cellIs" dxfId="39174" priority="4334" stopIfTrue="1" operator="lessThan">
      <formula>0</formula>
    </cfRule>
    <cfRule type="cellIs" dxfId="39173" priority="4335" stopIfTrue="1" operator="greaterThan">
      <formula>0</formula>
    </cfRule>
  </conditionalFormatting>
  <conditionalFormatting sqref="P51:Q51">
    <cfRule type="cellIs" dxfId="39172" priority="4331" stopIfTrue="1" operator="lessThan">
      <formula>0</formula>
    </cfRule>
    <cfRule type="cellIs" dxfId="39171" priority="4332" stopIfTrue="1" operator="greaterThan">
      <formula>0</formula>
    </cfRule>
  </conditionalFormatting>
  <conditionalFormatting sqref="P51:Q51">
    <cfRule type="cellIs" dxfId="39170" priority="4328" stopIfTrue="1" operator="lessThan">
      <formula>0</formula>
    </cfRule>
    <cfRule type="cellIs" dxfId="39169" priority="4329" stopIfTrue="1" operator="greaterThan">
      <formula>0</formula>
    </cfRule>
  </conditionalFormatting>
  <conditionalFormatting sqref="P51:Q51">
    <cfRule type="cellIs" dxfId="39168" priority="4325" stopIfTrue="1" operator="lessThan">
      <formula>0</formula>
    </cfRule>
    <cfRule type="cellIs" dxfId="39167" priority="4326" stopIfTrue="1" operator="greaterThan">
      <formula>0</formula>
    </cfRule>
  </conditionalFormatting>
  <conditionalFormatting sqref="P51:Q51">
    <cfRule type="cellIs" dxfId="39166" priority="4322" stopIfTrue="1" operator="lessThan">
      <formula>0</formula>
    </cfRule>
    <cfRule type="cellIs" dxfId="39165" priority="4323" stopIfTrue="1" operator="greaterThan">
      <formula>0</formula>
    </cfRule>
  </conditionalFormatting>
  <conditionalFormatting sqref="P51:Q51">
    <cfRule type="cellIs" dxfId="39164" priority="4319" stopIfTrue="1" operator="lessThan">
      <formula>0</formula>
    </cfRule>
    <cfRule type="cellIs" dxfId="39163" priority="4320" stopIfTrue="1" operator="greaterThan">
      <formula>0</formula>
    </cfRule>
  </conditionalFormatting>
  <conditionalFormatting sqref="P51:Q51">
    <cfRule type="cellIs" dxfId="39162" priority="4316" stopIfTrue="1" operator="lessThan">
      <formula>0</formula>
    </cfRule>
    <cfRule type="cellIs" dxfId="39161" priority="4317" stopIfTrue="1" operator="greaterThan">
      <formula>0</formula>
    </cfRule>
  </conditionalFormatting>
  <conditionalFormatting sqref="P51:Q51">
    <cfRule type="cellIs" dxfId="39160" priority="4313" stopIfTrue="1" operator="lessThan">
      <formula>0</formula>
    </cfRule>
    <cfRule type="cellIs" dxfId="39159" priority="4314" stopIfTrue="1" operator="greaterThan">
      <formula>0</formula>
    </cfRule>
  </conditionalFormatting>
  <conditionalFormatting sqref="P51:Q51">
    <cfRule type="cellIs" dxfId="39158" priority="4310" stopIfTrue="1" operator="lessThan">
      <formula>0</formula>
    </cfRule>
    <cfRule type="cellIs" dxfId="39157" priority="4311" stopIfTrue="1" operator="greaterThan">
      <formula>0</formula>
    </cfRule>
  </conditionalFormatting>
  <conditionalFormatting sqref="P51:Q51">
    <cfRule type="cellIs" dxfId="39156" priority="4307" stopIfTrue="1" operator="lessThan">
      <formula>0</formula>
    </cfRule>
    <cfRule type="cellIs" dxfId="39155" priority="4308" stopIfTrue="1" operator="greaterThan">
      <formula>0</formula>
    </cfRule>
  </conditionalFormatting>
  <conditionalFormatting sqref="P51:Q51">
    <cfRule type="cellIs" dxfId="39154" priority="4304" stopIfTrue="1" operator="lessThan">
      <formula>0</formula>
    </cfRule>
    <cfRule type="cellIs" dxfId="39153" priority="4305" stopIfTrue="1" operator="greaterThan">
      <formula>0</formula>
    </cfRule>
  </conditionalFormatting>
  <conditionalFormatting sqref="P51:Q51">
    <cfRule type="cellIs" dxfId="39152" priority="4301" stopIfTrue="1" operator="lessThan">
      <formula>0</formula>
    </cfRule>
    <cfRule type="cellIs" dxfId="39151" priority="4302" stopIfTrue="1" operator="greaterThan">
      <formula>0</formula>
    </cfRule>
  </conditionalFormatting>
  <conditionalFormatting sqref="P51:Q51">
    <cfRule type="cellIs" dxfId="39150" priority="4298" stopIfTrue="1" operator="lessThan">
      <formula>0</formula>
    </cfRule>
    <cfRule type="cellIs" dxfId="39149" priority="4299" stopIfTrue="1" operator="greaterThan">
      <formula>0</formula>
    </cfRule>
  </conditionalFormatting>
  <conditionalFormatting sqref="P51:Q51">
    <cfRule type="cellIs" dxfId="39148" priority="4295" stopIfTrue="1" operator="lessThan">
      <formula>0</formula>
    </cfRule>
    <cfRule type="cellIs" dxfId="39147" priority="4296" stopIfTrue="1" operator="greaterThan">
      <formula>0</formula>
    </cfRule>
  </conditionalFormatting>
  <conditionalFormatting sqref="P51:Q51">
    <cfRule type="cellIs" dxfId="39146" priority="4292" stopIfTrue="1" operator="lessThan">
      <formula>0</formula>
    </cfRule>
    <cfRule type="cellIs" dxfId="39145" priority="4293" stopIfTrue="1" operator="greaterThan">
      <formula>0</formula>
    </cfRule>
  </conditionalFormatting>
  <conditionalFormatting sqref="P51:Q51">
    <cfRule type="cellIs" dxfId="39144" priority="4289" stopIfTrue="1" operator="lessThan">
      <formula>0</formula>
    </cfRule>
    <cfRule type="cellIs" dxfId="39143" priority="4290" stopIfTrue="1" operator="greaterThan">
      <formula>0</formula>
    </cfRule>
  </conditionalFormatting>
  <conditionalFormatting sqref="P53:Q53">
    <cfRule type="cellIs" dxfId="39142" priority="4286" stopIfTrue="1" operator="lessThan">
      <formula>0</formula>
    </cfRule>
    <cfRule type="cellIs" dxfId="39141" priority="4287" stopIfTrue="1" operator="greaterThan">
      <formula>0</formula>
    </cfRule>
  </conditionalFormatting>
  <conditionalFormatting sqref="P53:Q53">
    <cfRule type="cellIs" dxfId="39140" priority="4283" stopIfTrue="1" operator="lessThan">
      <formula>0</formula>
    </cfRule>
    <cfRule type="cellIs" dxfId="39139" priority="4284" stopIfTrue="1" operator="greaterThan">
      <formula>0</formula>
    </cfRule>
  </conditionalFormatting>
  <conditionalFormatting sqref="P53:Q53">
    <cfRule type="cellIs" dxfId="39138" priority="4280" stopIfTrue="1" operator="lessThan">
      <formula>0</formula>
    </cfRule>
    <cfRule type="cellIs" dxfId="39137" priority="4281" stopIfTrue="1" operator="greaterThan">
      <formula>0</formula>
    </cfRule>
  </conditionalFormatting>
  <conditionalFormatting sqref="P53:Q53">
    <cfRule type="cellIs" dxfId="39136" priority="4277" stopIfTrue="1" operator="lessThan">
      <formula>0</formula>
    </cfRule>
    <cfRule type="cellIs" dxfId="39135" priority="4278" stopIfTrue="1" operator="greaterThan">
      <formula>0</formula>
    </cfRule>
  </conditionalFormatting>
  <conditionalFormatting sqref="P53:Q53">
    <cfRule type="cellIs" dxfId="39134" priority="4274" stopIfTrue="1" operator="lessThan">
      <formula>0</formula>
    </cfRule>
    <cfRule type="cellIs" dxfId="39133" priority="4275" stopIfTrue="1" operator="greaterThan">
      <formula>0</formula>
    </cfRule>
  </conditionalFormatting>
  <conditionalFormatting sqref="P53:Q53">
    <cfRule type="cellIs" dxfId="39132" priority="4271" stopIfTrue="1" operator="lessThan">
      <formula>0</formula>
    </cfRule>
    <cfRule type="cellIs" dxfId="39131" priority="4272" stopIfTrue="1" operator="greaterThan">
      <formula>0</formula>
    </cfRule>
  </conditionalFormatting>
  <conditionalFormatting sqref="P53:Q53">
    <cfRule type="cellIs" dxfId="39130" priority="4268" stopIfTrue="1" operator="lessThan">
      <formula>0</formula>
    </cfRule>
    <cfRule type="cellIs" dxfId="39129" priority="4269" stopIfTrue="1" operator="greaterThan">
      <formula>0</formula>
    </cfRule>
  </conditionalFormatting>
  <conditionalFormatting sqref="P53:Q53">
    <cfRule type="cellIs" dxfId="39128" priority="4265" stopIfTrue="1" operator="lessThan">
      <formula>0</formula>
    </cfRule>
    <cfRule type="cellIs" dxfId="39127" priority="4266" stopIfTrue="1" operator="greaterThan">
      <formula>0</formula>
    </cfRule>
  </conditionalFormatting>
  <conditionalFormatting sqref="P53:Q53">
    <cfRule type="cellIs" dxfId="39126" priority="4262" stopIfTrue="1" operator="lessThan">
      <formula>0</formula>
    </cfRule>
    <cfRule type="cellIs" dxfId="39125" priority="4263" stopIfTrue="1" operator="greaterThan">
      <formula>0</formula>
    </cfRule>
  </conditionalFormatting>
  <conditionalFormatting sqref="P53:Q53">
    <cfRule type="cellIs" dxfId="39124" priority="4259" stopIfTrue="1" operator="lessThan">
      <formula>0</formula>
    </cfRule>
    <cfRule type="cellIs" dxfId="39123" priority="4260" stopIfTrue="1" operator="greaterThan">
      <formula>0</formula>
    </cfRule>
  </conditionalFormatting>
  <conditionalFormatting sqref="P53:Q53">
    <cfRule type="cellIs" dxfId="39122" priority="4256" stopIfTrue="1" operator="lessThan">
      <formula>0</formula>
    </cfRule>
    <cfRule type="cellIs" dxfId="39121" priority="4257" stopIfTrue="1" operator="greaterThan">
      <formula>0</formula>
    </cfRule>
  </conditionalFormatting>
  <conditionalFormatting sqref="P53:Q53">
    <cfRule type="cellIs" dxfId="39120" priority="4253" stopIfTrue="1" operator="lessThan">
      <formula>0</formula>
    </cfRule>
    <cfRule type="cellIs" dxfId="39119" priority="4254" stopIfTrue="1" operator="greaterThan">
      <formula>0</formula>
    </cfRule>
  </conditionalFormatting>
  <conditionalFormatting sqref="P53:Q53">
    <cfRule type="cellIs" dxfId="39118" priority="4250" stopIfTrue="1" operator="lessThan">
      <formula>0</formula>
    </cfRule>
    <cfRule type="cellIs" dxfId="39117" priority="4251" stopIfTrue="1" operator="greaterThan">
      <formula>0</formula>
    </cfRule>
  </conditionalFormatting>
  <conditionalFormatting sqref="P53:Q53">
    <cfRule type="cellIs" dxfId="39116" priority="4247" stopIfTrue="1" operator="lessThan">
      <formula>0</formula>
    </cfRule>
    <cfRule type="cellIs" dxfId="39115" priority="4248" stopIfTrue="1" operator="greaterThan">
      <formula>0</formula>
    </cfRule>
  </conditionalFormatting>
  <conditionalFormatting sqref="P53:Q53">
    <cfRule type="cellIs" dxfId="39114" priority="4244" stopIfTrue="1" operator="lessThan">
      <formula>0</formula>
    </cfRule>
    <cfRule type="cellIs" dxfId="39113" priority="4245" stopIfTrue="1" operator="greaterThan">
      <formula>0</formula>
    </cfRule>
  </conditionalFormatting>
  <conditionalFormatting sqref="P53:Q53">
    <cfRule type="cellIs" dxfId="39112" priority="4241" stopIfTrue="1" operator="lessThan">
      <formula>0</formula>
    </cfRule>
    <cfRule type="cellIs" dxfId="39111" priority="4242" stopIfTrue="1" operator="greaterThan">
      <formula>0</formula>
    </cfRule>
  </conditionalFormatting>
  <conditionalFormatting sqref="P53:Q53">
    <cfRule type="cellIs" dxfId="39110" priority="4238" stopIfTrue="1" operator="lessThan">
      <formula>0</formula>
    </cfRule>
    <cfRule type="cellIs" dxfId="39109" priority="4239" stopIfTrue="1" operator="greaterThan">
      <formula>0</formula>
    </cfRule>
  </conditionalFormatting>
  <conditionalFormatting sqref="P53:Q53">
    <cfRule type="cellIs" dxfId="39108" priority="4235" stopIfTrue="1" operator="lessThan">
      <formula>0</formula>
    </cfRule>
    <cfRule type="cellIs" dxfId="39107" priority="4236" stopIfTrue="1" operator="greaterThan">
      <formula>0</formula>
    </cfRule>
  </conditionalFormatting>
  <conditionalFormatting sqref="P53:Q53">
    <cfRule type="cellIs" dxfId="39106" priority="4232" stopIfTrue="1" operator="lessThan">
      <formula>0</formula>
    </cfRule>
    <cfRule type="cellIs" dxfId="39105" priority="4233" stopIfTrue="1" operator="greaterThan">
      <formula>0</formula>
    </cfRule>
  </conditionalFormatting>
  <conditionalFormatting sqref="P53:Q53">
    <cfRule type="cellIs" dxfId="39104" priority="4229" stopIfTrue="1" operator="lessThan">
      <formula>0</formula>
    </cfRule>
    <cfRule type="cellIs" dxfId="39103" priority="4230" stopIfTrue="1" operator="greaterThan">
      <formula>0</formula>
    </cfRule>
  </conditionalFormatting>
  <conditionalFormatting sqref="P55:Q55">
    <cfRule type="cellIs" dxfId="39102" priority="4226" stopIfTrue="1" operator="lessThan">
      <formula>0</formula>
    </cfRule>
    <cfRule type="cellIs" dxfId="39101" priority="4227" stopIfTrue="1" operator="greaterThan">
      <formula>0</formula>
    </cfRule>
  </conditionalFormatting>
  <conditionalFormatting sqref="P55:Q55">
    <cfRule type="cellIs" dxfId="39100" priority="4223" stopIfTrue="1" operator="lessThan">
      <formula>0</formula>
    </cfRule>
    <cfRule type="cellIs" dxfId="39099" priority="4224" stopIfTrue="1" operator="greaterThan">
      <formula>0</formula>
    </cfRule>
  </conditionalFormatting>
  <conditionalFormatting sqref="P55:Q55">
    <cfRule type="cellIs" dxfId="39098" priority="4220" stopIfTrue="1" operator="lessThan">
      <formula>0</formula>
    </cfRule>
    <cfRule type="cellIs" dxfId="39097" priority="4221" stopIfTrue="1" operator="greaterThan">
      <formula>0</formula>
    </cfRule>
  </conditionalFormatting>
  <conditionalFormatting sqref="P55:Q55">
    <cfRule type="cellIs" dxfId="39096" priority="4217" stopIfTrue="1" operator="lessThan">
      <formula>0</formula>
    </cfRule>
    <cfRule type="cellIs" dxfId="39095" priority="4218" stopIfTrue="1" operator="greaterThan">
      <formula>0</formula>
    </cfRule>
  </conditionalFormatting>
  <conditionalFormatting sqref="P55:Q55">
    <cfRule type="cellIs" dxfId="39094" priority="4214" stopIfTrue="1" operator="lessThan">
      <formula>0</formula>
    </cfRule>
    <cfRule type="cellIs" dxfId="39093" priority="4215" stopIfTrue="1" operator="greaterThan">
      <formula>0</formula>
    </cfRule>
  </conditionalFormatting>
  <conditionalFormatting sqref="P55:Q55">
    <cfRule type="cellIs" dxfId="39092" priority="4211" stopIfTrue="1" operator="lessThan">
      <formula>0</formula>
    </cfRule>
    <cfRule type="cellIs" dxfId="39091" priority="4212" stopIfTrue="1" operator="greaterThan">
      <formula>0</formula>
    </cfRule>
  </conditionalFormatting>
  <conditionalFormatting sqref="P55:Q55">
    <cfRule type="cellIs" dxfId="39090" priority="4208" stopIfTrue="1" operator="lessThan">
      <formula>0</formula>
    </cfRule>
    <cfRule type="cellIs" dxfId="39089" priority="4209" stopIfTrue="1" operator="greaterThan">
      <formula>0</formula>
    </cfRule>
  </conditionalFormatting>
  <conditionalFormatting sqref="P55:Q55">
    <cfRule type="cellIs" dxfId="39088" priority="4205" stopIfTrue="1" operator="lessThan">
      <formula>0</formula>
    </cfRule>
    <cfRule type="cellIs" dxfId="39087" priority="4206" stopIfTrue="1" operator="greaterThan">
      <formula>0</formula>
    </cfRule>
  </conditionalFormatting>
  <conditionalFormatting sqref="P55:Q55">
    <cfRule type="cellIs" dxfId="39086" priority="4202" stopIfTrue="1" operator="lessThan">
      <formula>0</formula>
    </cfRule>
    <cfRule type="cellIs" dxfId="39085" priority="4203" stopIfTrue="1" operator="greaterThan">
      <formula>0</formula>
    </cfRule>
  </conditionalFormatting>
  <conditionalFormatting sqref="P55:Q55">
    <cfRule type="cellIs" dxfId="39084" priority="4199" stopIfTrue="1" operator="lessThan">
      <formula>0</formula>
    </cfRule>
    <cfRule type="cellIs" dxfId="39083" priority="4200" stopIfTrue="1" operator="greaterThan">
      <formula>0</formula>
    </cfRule>
  </conditionalFormatting>
  <conditionalFormatting sqref="P55:Q55">
    <cfRule type="cellIs" dxfId="39082" priority="4196" stopIfTrue="1" operator="lessThan">
      <formula>0</formula>
    </cfRule>
    <cfRule type="cellIs" dxfId="39081" priority="4197" stopIfTrue="1" operator="greaterThan">
      <formula>0</formula>
    </cfRule>
  </conditionalFormatting>
  <conditionalFormatting sqref="P55:Q55">
    <cfRule type="cellIs" dxfId="39080" priority="4193" stopIfTrue="1" operator="lessThan">
      <formula>0</formula>
    </cfRule>
    <cfRule type="cellIs" dxfId="39079" priority="4194" stopIfTrue="1" operator="greaterThan">
      <formula>0</formula>
    </cfRule>
  </conditionalFormatting>
  <conditionalFormatting sqref="P55:Q55">
    <cfRule type="cellIs" dxfId="39078" priority="4190" stopIfTrue="1" operator="lessThan">
      <formula>0</formula>
    </cfRule>
    <cfRule type="cellIs" dxfId="39077" priority="4191" stopIfTrue="1" operator="greaterThan">
      <formula>0</formula>
    </cfRule>
  </conditionalFormatting>
  <conditionalFormatting sqref="P55:Q55">
    <cfRule type="cellIs" dxfId="39076" priority="4187" stopIfTrue="1" operator="lessThan">
      <formula>0</formula>
    </cfRule>
    <cfRule type="cellIs" dxfId="39075" priority="4188" stopIfTrue="1" operator="greaterThan">
      <formula>0</formula>
    </cfRule>
  </conditionalFormatting>
  <conditionalFormatting sqref="P55:Q55">
    <cfRule type="cellIs" dxfId="39074" priority="4184" stopIfTrue="1" operator="lessThan">
      <formula>0</formula>
    </cfRule>
    <cfRule type="cellIs" dxfId="39073" priority="4185" stopIfTrue="1" operator="greaterThan">
      <formula>0</formula>
    </cfRule>
  </conditionalFormatting>
  <conditionalFormatting sqref="P55:Q55">
    <cfRule type="cellIs" dxfId="39072" priority="4181" stopIfTrue="1" operator="lessThan">
      <formula>0</formula>
    </cfRule>
    <cfRule type="cellIs" dxfId="39071" priority="4182" stopIfTrue="1" operator="greaterThan">
      <formula>0</formula>
    </cfRule>
  </conditionalFormatting>
  <conditionalFormatting sqref="P55:Q55">
    <cfRule type="cellIs" dxfId="39070" priority="4178" stopIfTrue="1" operator="lessThan">
      <formula>0</formula>
    </cfRule>
    <cfRule type="cellIs" dxfId="39069" priority="4179" stopIfTrue="1" operator="greaterThan">
      <formula>0</formula>
    </cfRule>
  </conditionalFormatting>
  <conditionalFormatting sqref="P55:Q55">
    <cfRule type="cellIs" dxfId="39068" priority="4175" stopIfTrue="1" operator="lessThan">
      <formula>0</formula>
    </cfRule>
    <cfRule type="cellIs" dxfId="39067" priority="4176" stopIfTrue="1" operator="greaterThan">
      <formula>0</formula>
    </cfRule>
  </conditionalFormatting>
  <conditionalFormatting sqref="P55:Q55">
    <cfRule type="cellIs" dxfId="39066" priority="4172" stopIfTrue="1" operator="lessThan">
      <formula>0</formula>
    </cfRule>
    <cfRule type="cellIs" dxfId="39065" priority="4173" stopIfTrue="1" operator="greaterThan">
      <formula>0</formula>
    </cfRule>
  </conditionalFormatting>
  <conditionalFormatting sqref="P55:Q55">
    <cfRule type="cellIs" dxfId="39064" priority="4169" stopIfTrue="1" operator="lessThan">
      <formula>0</formula>
    </cfRule>
    <cfRule type="cellIs" dxfId="39063" priority="4170" stopIfTrue="1" operator="greaterThan">
      <formula>0</formula>
    </cfRule>
  </conditionalFormatting>
  <conditionalFormatting sqref="P57:Q57">
    <cfRule type="cellIs" dxfId="39062" priority="4166" stopIfTrue="1" operator="lessThan">
      <formula>0</formula>
    </cfRule>
    <cfRule type="cellIs" dxfId="39061" priority="4167" stopIfTrue="1" operator="greaterThan">
      <formula>0</formula>
    </cfRule>
  </conditionalFormatting>
  <conditionalFormatting sqref="P57:Q57">
    <cfRule type="cellIs" dxfId="39060" priority="4163" stopIfTrue="1" operator="lessThan">
      <formula>0</formula>
    </cfRule>
    <cfRule type="cellIs" dxfId="39059" priority="4164" stopIfTrue="1" operator="greaterThan">
      <formula>0</formula>
    </cfRule>
  </conditionalFormatting>
  <conditionalFormatting sqref="P57:Q57">
    <cfRule type="cellIs" dxfId="39058" priority="4160" stopIfTrue="1" operator="lessThan">
      <formula>0</formula>
    </cfRule>
    <cfRule type="cellIs" dxfId="39057" priority="4161" stopIfTrue="1" operator="greaterThan">
      <formula>0</formula>
    </cfRule>
  </conditionalFormatting>
  <conditionalFormatting sqref="P57:Q57">
    <cfRule type="cellIs" dxfId="39056" priority="4157" stopIfTrue="1" operator="lessThan">
      <formula>0</formula>
    </cfRule>
    <cfRule type="cellIs" dxfId="39055" priority="4158" stopIfTrue="1" operator="greaterThan">
      <formula>0</formula>
    </cfRule>
  </conditionalFormatting>
  <conditionalFormatting sqref="P57:Q57">
    <cfRule type="cellIs" dxfId="39054" priority="4154" stopIfTrue="1" operator="lessThan">
      <formula>0</formula>
    </cfRule>
    <cfRule type="cellIs" dxfId="39053" priority="4155" stopIfTrue="1" operator="greaterThan">
      <formula>0</formula>
    </cfRule>
  </conditionalFormatting>
  <conditionalFormatting sqref="P57:Q57">
    <cfRule type="cellIs" dxfId="39052" priority="4151" stopIfTrue="1" operator="lessThan">
      <formula>0</formula>
    </cfRule>
    <cfRule type="cellIs" dxfId="39051" priority="4152" stopIfTrue="1" operator="greaterThan">
      <formula>0</formula>
    </cfRule>
  </conditionalFormatting>
  <conditionalFormatting sqref="P57:Q57">
    <cfRule type="cellIs" dxfId="39050" priority="4148" stopIfTrue="1" operator="lessThan">
      <formula>0</formula>
    </cfRule>
    <cfRule type="cellIs" dxfId="39049" priority="4149" stopIfTrue="1" operator="greaterThan">
      <formula>0</formula>
    </cfRule>
  </conditionalFormatting>
  <conditionalFormatting sqref="P57:Q57">
    <cfRule type="cellIs" dxfId="39048" priority="4145" stopIfTrue="1" operator="lessThan">
      <formula>0</formula>
    </cfRule>
    <cfRule type="cellIs" dxfId="39047" priority="4146" stopIfTrue="1" operator="greaterThan">
      <formula>0</formula>
    </cfRule>
  </conditionalFormatting>
  <conditionalFormatting sqref="P57:Q57">
    <cfRule type="cellIs" dxfId="39046" priority="4142" stopIfTrue="1" operator="lessThan">
      <formula>0</formula>
    </cfRule>
    <cfRule type="cellIs" dxfId="39045" priority="4143" stopIfTrue="1" operator="greaterThan">
      <formula>0</formula>
    </cfRule>
  </conditionalFormatting>
  <conditionalFormatting sqref="P57:Q57">
    <cfRule type="cellIs" dxfId="39044" priority="4139" stopIfTrue="1" operator="lessThan">
      <formula>0</formula>
    </cfRule>
    <cfRule type="cellIs" dxfId="39043" priority="4140" stopIfTrue="1" operator="greaterThan">
      <formula>0</formula>
    </cfRule>
  </conditionalFormatting>
  <conditionalFormatting sqref="P57:Q57">
    <cfRule type="cellIs" dxfId="39042" priority="4136" stopIfTrue="1" operator="lessThan">
      <formula>0</formula>
    </cfRule>
    <cfRule type="cellIs" dxfId="39041" priority="4137" stopIfTrue="1" operator="greaterThan">
      <formula>0</formula>
    </cfRule>
  </conditionalFormatting>
  <conditionalFormatting sqref="P57:Q57">
    <cfRule type="cellIs" dxfId="39040" priority="4133" stopIfTrue="1" operator="lessThan">
      <formula>0</formula>
    </cfRule>
    <cfRule type="cellIs" dxfId="39039" priority="4134" stopIfTrue="1" operator="greaterThan">
      <formula>0</formula>
    </cfRule>
  </conditionalFormatting>
  <conditionalFormatting sqref="P57:Q57">
    <cfRule type="cellIs" dxfId="39038" priority="4130" stopIfTrue="1" operator="lessThan">
      <formula>0</formula>
    </cfRule>
    <cfRule type="cellIs" dxfId="39037" priority="4131" stopIfTrue="1" operator="greaterThan">
      <formula>0</formula>
    </cfRule>
  </conditionalFormatting>
  <conditionalFormatting sqref="P57:Q57">
    <cfRule type="cellIs" dxfId="39036" priority="4127" stopIfTrue="1" operator="lessThan">
      <formula>0</formula>
    </cfRule>
    <cfRule type="cellIs" dxfId="39035" priority="4128" stopIfTrue="1" operator="greaterThan">
      <formula>0</formula>
    </cfRule>
  </conditionalFormatting>
  <conditionalFormatting sqref="P57:Q57">
    <cfRule type="cellIs" dxfId="39034" priority="4124" stopIfTrue="1" operator="lessThan">
      <formula>0</formula>
    </cfRule>
    <cfRule type="cellIs" dxfId="39033" priority="4125" stopIfTrue="1" operator="greaterThan">
      <formula>0</formula>
    </cfRule>
  </conditionalFormatting>
  <conditionalFormatting sqref="P57:Q57">
    <cfRule type="cellIs" dxfId="39032" priority="4121" stopIfTrue="1" operator="lessThan">
      <formula>0</formula>
    </cfRule>
    <cfRule type="cellIs" dxfId="39031" priority="4122" stopIfTrue="1" operator="greaterThan">
      <formula>0</formula>
    </cfRule>
  </conditionalFormatting>
  <conditionalFormatting sqref="P57:Q57">
    <cfRule type="cellIs" dxfId="39030" priority="4118" stopIfTrue="1" operator="lessThan">
      <formula>0</formula>
    </cfRule>
    <cfRule type="cellIs" dxfId="39029" priority="4119" stopIfTrue="1" operator="greaterThan">
      <formula>0</formula>
    </cfRule>
  </conditionalFormatting>
  <conditionalFormatting sqref="P57:Q57">
    <cfRule type="cellIs" dxfId="39028" priority="4115" stopIfTrue="1" operator="lessThan">
      <formula>0</formula>
    </cfRule>
    <cfRule type="cellIs" dxfId="39027" priority="4116" stopIfTrue="1" operator="greaterThan">
      <formula>0</formula>
    </cfRule>
  </conditionalFormatting>
  <conditionalFormatting sqref="P57:Q57">
    <cfRule type="cellIs" dxfId="39026" priority="4112" stopIfTrue="1" operator="lessThan">
      <formula>0</formula>
    </cfRule>
    <cfRule type="cellIs" dxfId="39025" priority="4113" stopIfTrue="1" operator="greaterThan">
      <formula>0</formula>
    </cfRule>
  </conditionalFormatting>
  <conditionalFormatting sqref="P57:Q57">
    <cfRule type="cellIs" dxfId="39024" priority="4109" stopIfTrue="1" operator="lessThan">
      <formula>0</formula>
    </cfRule>
    <cfRule type="cellIs" dxfId="39023" priority="4110" stopIfTrue="1" operator="greaterThan">
      <formula>0</formula>
    </cfRule>
  </conditionalFormatting>
  <conditionalFormatting sqref="P59:Q59">
    <cfRule type="cellIs" dxfId="39022" priority="4106" stopIfTrue="1" operator="lessThan">
      <formula>0</formula>
    </cfRule>
    <cfRule type="cellIs" dxfId="39021" priority="4107" stopIfTrue="1" operator="greaterThan">
      <formula>0</formula>
    </cfRule>
  </conditionalFormatting>
  <conditionalFormatting sqref="P59:Q59">
    <cfRule type="cellIs" dxfId="39020" priority="4103" stopIfTrue="1" operator="lessThan">
      <formula>0</formula>
    </cfRule>
    <cfRule type="cellIs" dxfId="39019" priority="4104" stopIfTrue="1" operator="greaterThan">
      <formula>0</formula>
    </cfRule>
  </conditionalFormatting>
  <conditionalFormatting sqref="P59:Q59">
    <cfRule type="cellIs" dxfId="39018" priority="4100" stopIfTrue="1" operator="lessThan">
      <formula>0</formula>
    </cfRule>
    <cfRule type="cellIs" dxfId="39017" priority="4101" stopIfTrue="1" operator="greaterThan">
      <formula>0</formula>
    </cfRule>
  </conditionalFormatting>
  <conditionalFormatting sqref="P59:Q59">
    <cfRule type="cellIs" dxfId="39016" priority="4097" stopIfTrue="1" operator="lessThan">
      <formula>0</formula>
    </cfRule>
    <cfRule type="cellIs" dxfId="39015" priority="4098" stopIfTrue="1" operator="greaterThan">
      <formula>0</formula>
    </cfRule>
  </conditionalFormatting>
  <conditionalFormatting sqref="P59:Q59">
    <cfRule type="cellIs" dxfId="39014" priority="4094" stopIfTrue="1" operator="lessThan">
      <formula>0</formula>
    </cfRule>
    <cfRule type="cellIs" dxfId="39013" priority="4095" stopIfTrue="1" operator="greaterThan">
      <formula>0</formula>
    </cfRule>
  </conditionalFormatting>
  <conditionalFormatting sqref="P59:Q59">
    <cfRule type="cellIs" dxfId="39012" priority="4091" stopIfTrue="1" operator="lessThan">
      <formula>0</formula>
    </cfRule>
    <cfRule type="cellIs" dxfId="39011" priority="4092" stopIfTrue="1" operator="greaterThan">
      <formula>0</formula>
    </cfRule>
  </conditionalFormatting>
  <conditionalFormatting sqref="P59:Q59">
    <cfRule type="cellIs" dxfId="39010" priority="4088" stopIfTrue="1" operator="lessThan">
      <formula>0</formula>
    </cfRule>
    <cfRule type="cellIs" dxfId="39009" priority="4089" stopIfTrue="1" operator="greaterThan">
      <formula>0</formula>
    </cfRule>
  </conditionalFormatting>
  <conditionalFormatting sqref="P59:Q59">
    <cfRule type="cellIs" dxfId="39008" priority="4085" stopIfTrue="1" operator="lessThan">
      <formula>0</formula>
    </cfRule>
    <cfRule type="cellIs" dxfId="39007" priority="4086" stopIfTrue="1" operator="greaterThan">
      <formula>0</formula>
    </cfRule>
  </conditionalFormatting>
  <conditionalFormatting sqref="P59:Q59">
    <cfRule type="cellIs" dxfId="39006" priority="4082" stopIfTrue="1" operator="lessThan">
      <formula>0</formula>
    </cfRule>
    <cfRule type="cellIs" dxfId="39005" priority="4083" stopIfTrue="1" operator="greaterThan">
      <formula>0</formula>
    </cfRule>
  </conditionalFormatting>
  <conditionalFormatting sqref="P59:Q59">
    <cfRule type="cellIs" dxfId="39004" priority="4079" stopIfTrue="1" operator="lessThan">
      <formula>0</formula>
    </cfRule>
    <cfRule type="cellIs" dxfId="39003" priority="4080" stopIfTrue="1" operator="greaterThan">
      <formula>0</formula>
    </cfRule>
  </conditionalFormatting>
  <conditionalFormatting sqref="P59:Q59">
    <cfRule type="cellIs" dxfId="39002" priority="4076" stopIfTrue="1" operator="lessThan">
      <formula>0</formula>
    </cfRule>
    <cfRule type="cellIs" dxfId="39001" priority="4077" stopIfTrue="1" operator="greaterThan">
      <formula>0</formula>
    </cfRule>
  </conditionalFormatting>
  <conditionalFormatting sqref="P59:Q59">
    <cfRule type="cellIs" dxfId="39000" priority="4073" stopIfTrue="1" operator="lessThan">
      <formula>0</formula>
    </cfRule>
    <cfRule type="cellIs" dxfId="38999" priority="4074" stopIfTrue="1" operator="greaterThan">
      <formula>0</formula>
    </cfRule>
  </conditionalFormatting>
  <conditionalFormatting sqref="P59:Q59">
    <cfRule type="cellIs" dxfId="38998" priority="4070" stopIfTrue="1" operator="lessThan">
      <formula>0</formula>
    </cfRule>
    <cfRule type="cellIs" dxfId="38997" priority="4071" stopIfTrue="1" operator="greaterThan">
      <formula>0</formula>
    </cfRule>
  </conditionalFormatting>
  <conditionalFormatting sqref="P59:Q59">
    <cfRule type="cellIs" dxfId="38996" priority="4067" stopIfTrue="1" operator="lessThan">
      <formula>0</formula>
    </cfRule>
    <cfRule type="cellIs" dxfId="38995" priority="4068" stopIfTrue="1" operator="greaterThan">
      <formula>0</formula>
    </cfRule>
  </conditionalFormatting>
  <conditionalFormatting sqref="P59:Q59">
    <cfRule type="cellIs" dxfId="38994" priority="4064" stopIfTrue="1" operator="lessThan">
      <formula>0</formula>
    </cfRule>
    <cfRule type="cellIs" dxfId="38993" priority="4065" stopIfTrue="1" operator="greaterThan">
      <formula>0</formula>
    </cfRule>
  </conditionalFormatting>
  <conditionalFormatting sqref="P59:Q59">
    <cfRule type="cellIs" dxfId="38992" priority="4061" stopIfTrue="1" operator="lessThan">
      <formula>0</formula>
    </cfRule>
    <cfRule type="cellIs" dxfId="38991" priority="4062" stopIfTrue="1" operator="greaterThan">
      <formula>0</formula>
    </cfRule>
  </conditionalFormatting>
  <conditionalFormatting sqref="P59:Q59">
    <cfRule type="cellIs" dxfId="38990" priority="4058" stopIfTrue="1" operator="lessThan">
      <formula>0</formula>
    </cfRule>
    <cfRule type="cellIs" dxfId="38989" priority="4059" stopIfTrue="1" operator="greaterThan">
      <formula>0</formula>
    </cfRule>
  </conditionalFormatting>
  <conditionalFormatting sqref="P59:Q59">
    <cfRule type="cellIs" dxfId="38988" priority="4055" stopIfTrue="1" operator="lessThan">
      <formula>0</formula>
    </cfRule>
    <cfRule type="cellIs" dxfId="38987" priority="4056" stopIfTrue="1" operator="greaterThan">
      <formula>0</formula>
    </cfRule>
  </conditionalFormatting>
  <conditionalFormatting sqref="P59:Q59">
    <cfRule type="cellIs" dxfId="38986" priority="4052" stopIfTrue="1" operator="lessThan">
      <formula>0</formula>
    </cfRule>
    <cfRule type="cellIs" dxfId="38985" priority="4053" stopIfTrue="1" operator="greaterThan">
      <formula>0</formula>
    </cfRule>
  </conditionalFormatting>
  <conditionalFormatting sqref="P59:Q59">
    <cfRule type="cellIs" dxfId="38984" priority="4049" stopIfTrue="1" operator="lessThan">
      <formula>0</formula>
    </cfRule>
    <cfRule type="cellIs" dxfId="38983" priority="4050" stopIfTrue="1" operator="greaterThan">
      <formula>0</formula>
    </cfRule>
  </conditionalFormatting>
  <conditionalFormatting sqref="P61:Q61">
    <cfRule type="cellIs" dxfId="38982" priority="4046" stopIfTrue="1" operator="lessThan">
      <formula>0</formula>
    </cfRule>
    <cfRule type="cellIs" dxfId="38981" priority="4047" stopIfTrue="1" operator="greaterThan">
      <formula>0</formula>
    </cfRule>
  </conditionalFormatting>
  <conditionalFormatting sqref="P61:Q61">
    <cfRule type="cellIs" dxfId="38980" priority="4043" stopIfTrue="1" operator="lessThan">
      <formula>0</formula>
    </cfRule>
    <cfRule type="cellIs" dxfId="38979" priority="4044" stopIfTrue="1" operator="greaterThan">
      <formula>0</formula>
    </cfRule>
  </conditionalFormatting>
  <conditionalFormatting sqref="P61:Q61">
    <cfRule type="cellIs" dxfId="38978" priority="4040" stopIfTrue="1" operator="lessThan">
      <formula>0</formula>
    </cfRule>
    <cfRule type="cellIs" dxfId="38977" priority="4041" stopIfTrue="1" operator="greaterThan">
      <formula>0</formula>
    </cfRule>
  </conditionalFormatting>
  <conditionalFormatting sqref="P61:Q61">
    <cfRule type="cellIs" dxfId="38976" priority="4037" stopIfTrue="1" operator="lessThan">
      <formula>0</formula>
    </cfRule>
    <cfRule type="cellIs" dxfId="38975" priority="4038" stopIfTrue="1" operator="greaterThan">
      <formula>0</formula>
    </cfRule>
  </conditionalFormatting>
  <conditionalFormatting sqref="P61:Q61">
    <cfRule type="cellIs" dxfId="38974" priority="4034" stopIfTrue="1" operator="lessThan">
      <formula>0</formula>
    </cfRule>
    <cfRule type="cellIs" dxfId="38973" priority="4035" stopIfTrue="1" operator="greaterThan">
      <formula>0</formula>
    </cfRule>
  </conditionalFormatting>
  <conditionalFormatting sqref="P61:Q61">
    <cfRule type="cellIs" dxfId="38972" priority="4031" stopIfTrue="1" operator="lessThan">
      <formula>0</formula>
    </cfRule>
    <cfRule type="cellIs" dxfId="38971" priority="4032" stopIfTrue="1" operator="greaterThan">
      <formula>0</formula>
    </cfRule>
  </conditionalFormatting>
  <conditionalFormatting sqref="P61:Q61">
    <cfRule type="cellIs" dxfId="38970" priority="4028" stopIfTrue="1" operator="lessThan">
      <formula>0</formula>
    </cfRule>
    <cfRule type="cellIs" dxfId="38969" priority="4029" stopIfTrue="1" operator="greaterThan">
      <formula>0</formula>
    </cfRule>
  </conditionalFormatting>
  <conditionalFormatting sqref="P61:Q61">
    <cfRule type="cellIs" dxfId="38968" priority="4025" stopIfTrue="1" operator="lessThan">
      <formula>0</formula>
    </cfRule>
    <cfRule type="cellIs" dxfId="38967" priority="4026" stopIfTrue="1" operator="greaterThan">
      <formula>0</formula>
    </cfRule>
  </conditionalFormatting>
  <conditionalFormatting sqref="P61:Q61">
    <cfRule type="cellIs" dxfId="38966" priority="4022" stopIfTrue="1" operator="lessThan">
      <formula>0</formula>
    </cfRule>
    <cfRule type="cellIs" dxfId="38965" priority="4023" stopIfTrue="1" operator="greaterThan">
      <formula>0</formula>
    </cfRule>
  </conditionalFormatting>
  <conditionalFormatting sqref="P61:Q61">
    <cfRule type="cellIs" dxfId="38964" priority="4019" stopIfTrue="1" operator="lessThan">
      <formula>0</formula>
    </cfRule>
    <cfRule type="cellIs" dxfId="38963" priority="4020" stopIfTrue="1" operator="greaterThan">
      <formula>0</formula>
    </cfRule>
  </conditionalFormatting>
  <conditionalFormatting sqref="P61:Q61">
    <cfRule type="cellIs" dxfId="38962" priority="4016" stopIfTrue="1" operator="lessThan">
      <formula>0</formula>
    </cfRule>
    <cfRule type="cellIs" dxfId="38961" priority="4017" stopIfTrue="1" operator="greaterThan">
      <formula>0</formula>
    </cfRule>
  </conditionalFormatting>
  <conditionalFormatting sqref="P61:Q61">
    <cfRule type="cellIs" dxfId="38960" priority="4013" stopIfTrue="1" operator="lessThan">
      <formula>0</formula>
    </cfRule>
    <cfRule type="cellIs" dxfId="38959" priority="4014" stopIfTrue="1" operator="greaterThan">
      <formula>0</formula>
    </cfRule>
  </conditionalFormatting>
  <conditionalFormatting sqref="P61:Q61">
    <cfRule type="cellIs" dxfId="38958" priority="4010" stopIfTrue="1" operator="lessThan">
      <formula>0</formula>
    </cfRule>
    <cfRule type="cellIs" dxfId="38957" priority="4011" stopIfTrue="1" operator="greaterThan">
      <formula>0</formula>
    </cfRule>
  </conditionalFormatting>
  <conditionalFormatting sqref="P61:Q61">
    <cfRule type="cellIs" dxfId="38956" priority="4007" stopIfTrue="1" operator="lessThan">
      <formula>0</formula>
    </cfRule>
    <cfRule type="cellIs" dxfId="38955" priority="4008" stopIfTrue="1" operator="greaterThan">
      <formula>0</formula>
    </cfRule>
  </conditionalFormatting>
  <conditionalFormatting sqref="P61:Q61">
    <cfRule type="cellIs" dxfId="38954" priority="4004" stopIfTrue="1" operator="lessThan">
      <formula>0</formula>
    </cfRule>
    <cfRule type="cellIs" dxfId="38953" priority="4005" stopIfTrue="1" operator="greaterThan">
      <formula>0</formula>
    </cfRule>
  </conditionalFormatting>
  <conditionalFormatting sqref="P61:Q61">
    <cfRule type="cellIs" dxfId="38952" priority="4001" stopIfTrue="1" operator="lessThan">
      <formula>0</formula>
    </cfRule>
    <cfRule type="cellIs" dxfId="38951" priority="4002" stopIfTrue="1" operator="greaterThan">
      <formula>0</formula>
    </cfRule>
  </conditionalFormatting>
  <conditionalFormatting sqref="P61:Q61">
    <cfRule type="cellIs" dxfId="38950" priority="3998" stopIfTrue="1" operator="lessThan">
      <formula>0</formula>
    </cfRule>
    <cfRule type="cellIs" dxfId="38949" priority="3999" stopIfTrue="1" operator="greaterThan">
      <formula>0</formula>
    </cfRule>
  </conditionalFormatting>
  <conditionalFormatting sqref="P61:Q61">
    <cfRule type="cellIs" dxfId="38948" priority="3995" stopIfTrue="1" operator="lessThan">
      <formula>0</formula>
    </cfRule>
    <cfRule type="cellIs" dxfId="38947" priority="3996" stopIfTrue="1" operator="greaterThan">
      <formula>0</formula>
    </cfRule>
  </conditionalFormatting>
  <conditionalFormatting sqref="P61:Q61">
    <cfRule type="cellIs" dxfId="38946" priority="3992" stopIfTrue="1" operator="lessThan">
      <formula>0</formula>
    </cfRule>
    <cfRule type="cellIs" dxfId="38945" priority="3993" stopIfTrue="1" operator="greaterThan">
      <formula>0</formula>
    </cfRule>
  </conditionalFormatting>
  <conditionalFormatting sqref="P61:Q61">
    <cfRule type="cellIs" dxfId="38944" priority="3989" stopIfTrue="1" operator="lessThan">
      <formula>0</formula>
    </cfRule>
    <cfRule type="cellIs" dxfId="38943" priority="3990" stopIfTrue="1" operator="greaterThan">
      <formula>0</formula>
    </cfRule>
  </conditionalFormatting>
  <conditionalFormatting sqref="P63:Q63">
    <cfRule type="cellIs" dxfId="38942" priority="3986" stopIfTrue="1" operator="lessThan">
      <formula>0</formula>
    </cfRule>
    <cfRule type="cellIs" dxfId="38941" priority="3987" stopIfTrue="1" operator="greaterThan">
      <formula>0</formula>
    </cfRule>
  </conditionalFormatting>
  <conditionalFormatting sqref="P63:Q63">
    <cfRule type="cellIs" dxfId="38940" priority="3983" stopIfTrue="1" operator="lessThan">
      <formula>0</formula>
    </cfRule>
    <cfRule type="cellIs" dxfId="38939" priority="3984" stopIfTrue="1" operator="greaterThan">
      <formula>0</formula>
    </cfRule>
  </conditionalFormatting>
  <conditionalFormatting sqref="P63:Q63">
    <cfRule type="cellIs" dxfId="38938" priority="3980" stopIfTrue="1" operator="lessThan">
      <formula>0</formula>
    </cfRule>
    <cfRule type="cellIs" dxfId="38937" priority="3981" stopIfTrue="1" operator="greaterThan">
      <formula>0</formula>
    </cfRule>
  </conditionalFormatting>
  <conditionalFormatting sqref="P63:Q63">
    <cfRule type="cellIs" dxfId="38936" priority="3977" stopIfTrue="1" operator="lessThan">
      <formula>0</formula>
    </cfRule>
    <cfRule type="cellIs" dxfId="38935" priority="3978" stopIfTrue="1" operator="greaterThan">
      <formula>0</formula>
    </cfRule>
  </conditionalFormatting>
  <conditionalFormatting sqref="P63:Q63">
    <cfRule type="cellIs" dxfId="38934" priority="3974" stopIfTrue="1" operator="lessThan">
      <formula>0</formula>
    </cfRule>
    <cfRule type="cellIs" dxfId="38933" priority="3975" stopIfTrue="1" operator="greaterThan">
      <formula>0</formula>
    </cfRule>
  </conditionalFormatting>
  <conditionalFormatting sqref="P63:Q63">
    <cfRule type="cellIs" dxfId="38932" priority="3971" stopIfTrue="1" operator="lessThan">
      <formula>0</formula>
    </cfRule>
    <cfRule type="cellIs" dxfId="38931" priority="3972" stopIfTrue="1" operator="greaterThan">
      <formula>0</formula>
    </cfRule>
  </conditionalFormatting>
  <conditionalFormatting sqref="P63:Q63">
    <cfRule type="cellIs" dxfId="38930" priority="3968" stopIfTrue="1" operator="lessThan">
      <formula>0</formula>
    </cfRule>
    <cfRule type="cellIs" dxfId="38929" priority="3969" stopIfTrue="1" operator="greaterThan">
      <formula>0</formula>
    </cfRule>
  </conditionalFormatting>
  <conditionalFormatting sqref="P63:Q63">
    <cfRule type="cellIs" dxfId="38928" priority="3965" stopIfTrue="1" operator="lessThan">
      <formula>0</formula>
    </cfRule>
    <cfRule type="cellIs" dxfId="38927" priority="3966" stopIfTrue="1" operator="greaterThan">
      <formula>0</formula>
    </cfRule>
  </conditionalFormatting>
  <conditionalFormatting sqref="P63:Q63">
    <cfRule type="cellIs" dxfId="38926" priority="3962" stopIfTrue="1" operator="lessThan">
      <formula>0</formula>
    </cfRule>
    <cfRule type="cellIs" dxfId="38925" priority="3963" stopIfTrue="1" operator="greaterThan">
      <formula>0</formula>
    </cfRule>
  </conditionalFormatting>
  <conditionalFormatting sqref="P63:Q63">
    <cfRule type="cellIs" dxfId="38924" priority="3959" stopIfTrue="1" operator="lessThan">
      <formula>0</formula>
    </cfRule>
    <cfRule type="cellIs" dxfId="38923" priority="3960" stopIfTrue="1" operator="greaterThan">
      <formula>0</formula>
    </cfRule>
  </conditionalFormatting>
  <conditionalFormatting sqref="P63:Q63">
    <cfRule type="cellIs" dxfId="38922" priority="3956" stopIfTrue="1" operator="lessThan">
      <formula>0</formula>
    </cfRule>
    <cfRule type="cellIs" dxfId="38921" priority="3957" stopIfTrue="1" operator="greaterThan">
      <formula>0</formula>
    </cfRule>
  </conditionalFormatting>
  <conditionalFormatting sqref="P63:Q63">
    <cfRule type="cellIs" dxfId="38920" priority="3953" stopIfTrue="1" operator="lessThan">
      <formula>0</formula>
    </cfRule>
    <cfRule type="cellIs" dxfId="38919" priority="3954" stopIfTrue="1" operator="greaterThan">
      <formula>0</formula>
    </cfRule>
  </conditionalFormatting>
  <conditionalFormatting sqref="P63:Q63">
    <cfRule type="cellIs" dxfId="38918" priority="3950" stopIfTrue="1" operator="lessThan">
      <formula>0</formula>
    </cfRule>
    <cfRule type="cellIs" dxfId="38917" priority="3951" stopIfTrue="1" operator="greaterThan">
      <formula>0</formula>
    </cfRule>
  </conditionalFormatting>
  <conditionalFormatting sqref="P63:Q63">
    <cfRule type="cellIs" dxfId="38916" priority="3947" stopIfTrue="1" operator="lessThan">
      <formula>0</formula>
    </cfRule>
    <cfRule type="cellIs" dxfId="38915" priority="3948" stopIfTrue="1" operator="greaterThan">
      <formula>0</formula>
    </cfRule>
  </conditionalFormatting>
  <conditionalFormatting sqref="P63:Q63">
    <cfRule type="cellIs" dxfId="38914" priority="3944" stopIfTrue="1" operator="lessThan">
      <formula>0</formula>
    </cfRule>
    <cfRule type="cellIs" dxfId="38913" priority="3945" stopIfTrue="1" operator="greaterThan">
      <formula>0</formula>
    </cfRule>
  </conditionalFormatting>
  <conditionalFormatting sqref="P63:Q63">
    <cfRule type="cellIs" dxfId="38912" priority="3941" stopIfTrue="1" operator="lessThan">
      <formula>0</formula>
    </cfRule>
    <cfRule type="cellIs" dxfId="38911" priority="3942" stopIfTrue="1" operator="greaterThan">
      <formula>0</formula>
    </cfRule>
  </conditionalFormatting>
  <conditionalFormatting sqref="P63:Q63">
    <cfRule type="cellIs" dxfId="38910" priority="3938" stopIfTrue="1" operator="lessThan">
      <formula>0</formula>
    </cfRule>
    <cfRule type="cellIs" dxfId="38909" priority="3939" stopIfTrue="1" operator="greaterThan">
      <formula>0</formula>
    </cfRule>
  </conditionalFormatting>
  <conditionalFormatting sqref="P63:Q63">
    <cfRule type="cellIs" dxfId="38908" priority="3935" stopIfTrue="1" operator="lessThan">
      <formula>0</formula>
    </cfRule>
    <cfRule type="cellIs" dxfId="38907" priority="3936" stopIfTrue="1" operator="greaterThan">
      <formula>0</formula>
    </cfRule>
  </conditionalFormatting>
  <conditionalFormatting sqref="P63:Q63">
    <cfRule type="cellIs" dxfId="38906" priority="3932" stopIfTrue="1" operator="lessThan">
      <formula>0</formula>
    </cfRule>
    <cfRule type="cellIs" dxfId="38905" priority="3933" stopIfTrue="1" operator="greaterThan">
      <formula>0</formula>
    </cfRule>
  </conditionalFormatting>
  <conditionalFormatting sqref="P63:Q63">
    <cfRule type="cellIs" dxfId="38904" priority="3929" stopIfTrue="1" operator="lessThan">
      <formula>0</formula>
    </cfRule>
    <cfRule type="cellIs" dxfId="38903" priority="3930" stopIfTrue="1" operator="greaterThan">
      <formula>0</formula>
    </cfRule>
  </conditionalFormatting>
  <conditionalFormatting sqref="P65:Q65">
    <cfRule type="cellIs" dxfId="38902" priority="3926" stopIfTrue="1" operator="lessThan">
      <formula>0</formula>
    </cfRule>
    <cfRule type="cellIs" dxfId="38901" priority="3927" stopIfTrue="1" operator="greaterThan">
      <formula>0</formula>
    </cfRule>
  </conditionalFormatting>
  <conditionalFormatting sqref="P65:Q65">
    <cfRule type="cellIs" dxfId="38900" priority="3923" stopIfTrue="1" operator="lessThan">
      <formula>0</formula>
    </cfRule>
    <cfRule type="cellIs" dxfId="38899" priority="3924" stopIfTrue="1" operator="greaterThan">
      <formula>0</formula>
    </cfRule>
  </conditionalFormatting>
  <conditionalFormatting sqref="P65:Q65">
    <cfRule type="cellIs" dxfId="38898" priority="3920" stopIfTrue="1" operator="lessThan">
      <formula>0</formula>
    </cfRule>
    <cfRule type="cellIs" dxfId="38897" priority="3921" stopIfTrue="1" operator="greaterThan">
      <formula>0</formula>
    </cfRule>
  </conditionalFormatting>
  <conditionalFormatting sqref="P65:Q65">
    <cfRule type="cellIs" dxfId="38896" priority="3917" stopIfTrue="1" operator="lessThan">
      <formula>0</formula>
    </cfRule>
    <cfRule type="cellIs" dxfId="38895" priority="3918" stopIfTrue="1" operator="greaterThan">
      <formula>0</formula>
    </cfRule>
  </conditionalFormatting>
  <conditionalFormatting sqref="P65:Q65">
    <cfRule type="cellIs" dxfId="38894" priority="3914" stopIfTrue="1" operator="lessThan">
      <formula>0</formula>
    </cfRule>
    <cfRule type="cellIs" dxfId="38893" priority="3915" stopIfTrue="1" operator="greaterThan">
      <formula>0</formula>
    </cfRule>
  </conditionalFormatting>
  <conditionalFormatting sqref="P65:Q65">
    <cfRule type="cellIs" dxfId="38892" priority="3911" stopIfTrue="1" operator="lessThan">
      <formula>0</formula>
    </cfRule>
    <cfRule type="cellIs" dxfId="38891" priority="3912" stopIfTrue="1" operator="greaterThan">
      <formula>0</formula>
    </cfRule>
  </conditionalFormatting>
  <conditionalFormatting sqref="P65:Q65">
    <cfRule type="cellIs" dxfId="38890" priority="3908" stopIfTrue="1" operator="lessThan">
      <formula>0</formula>
    </cfRule>
    <cfRule type="cellIs" dxfId="38889" priority="3909" stopIfTrue="1" operator="greaterThan">
      <formula>0</formula>
    </cfRule>
  </conditionalFormatting>
  <conditionalFormatting sqref="P65:Q65">
    <cfRule type="cellIs" dxfId="38888" priority="3905" stopIfTrue="1" operator="lessThan">
      <formula>0</formula>
    </cfRule>
    <cfRule type="cellIs" dxfId="38887" priority="3906" stopIfTrue="1" operator="greaterThan">
      <formula>0</formula>
    </cfRule>
  </conditionalFormatting>
  <conditionalFormatting sqref="P65:Q65">
    <cfRule type="cellIs" dxfId="38886" priority="3902" stopIfTrue="1" operator="lessThan">
      <formula>0</formula>
    </cfRule>
    <cfRule type="cellIs" dxfId="38885" priority="3903" stopIfTrue="1" operator="greaterThan">
      <formula>0</formula>
    </cfRule>
  </conditionalFormatting>
  <conditionalFormatting sqref="P65:Q65">
    <cfRule type="cellIs" dxfId="38884" priority="3899" stopIfTrue="1" operator="lessThan">
      <formula>0</formula>
    </cfRule>
    <cfRule type="cellIs" dxfId="38883" priority="3900" stopIfTrue="1" operator="greaterThan">
      <formula>0</formula>
    </cfRule>
  </conditionalFormatting>
  <conditionalFormatting sqref="P65:Q65">
    <cfRule type="cellIs" dxfId="38882" priority="3896" stopIfTrue="1" operator="lessThan">
      <formula>0</formula>
    </cfRule>
    <cfRule type="cellIs" dxfId="38881" priority="3897" stopIfTrue="1" operator="greaterThan">
      <formula>0</formula>
    </cfRule>
  </conditionalFormatting>
  <conditionalFormatting sqref="P65:Q65">
    <cfRule type="cellIs" dxfId="38880" priority="3893" stopIfTrue="1" operator="lessThan">
      <formula>0</formula>
    </cfRule>
    <cfRule type="cellIs" dxfId="38879" priority="3894" stopIfTrue="1" operator="greaterThan">
      <formula>0</formula>
    </cfRule>
  </conditionalFormatting>
  <conditionalFormatting sqref="P65:Q65">
    <cfRule type="cellIs" dxfId="38878" priority="3890" stopIfTrue="1" operator="lessThan">
      <formula>0</formula>
    </cfRule>
    <cfRule type="cellIs" dxfId="38877" priority="3891" stopIfTrue="1" operator="greaterThan">
      <formula>0</formula>
    </cfRule>
  </conditionalFormatting>
  <conditionalFormatting sqref="P65:Q65">
    <cfRule type="cellIs" dxfId="38876" priority="3887" stopIfTrue="1" operator="lessThan">
      <formula>0</formula>
    </cfRule>
    <cfRule type="cellIs" dxfId="38875" priority="3888" stopIfTrue="1" operator="greaterThan">
      <formula>0</formula>
    </cfRule>
  </conditionalFormatting>
  <conditionalFormatting sqref="P65:Q65">
    <cfRule type="cellIs" dxfId="38874" priority="3884" stopIfTrue="1" operator="lessThan">
      <formula>0</formula>
    </cfRule>
    <cfRule type="cellIs" dxfId="38873" priority="3885" stopIfTrue="1" operator="greaterThan">
      <formula>0</formula>
    </cfRule>
  </conditionalFormatting>
  <conditionalFormatting sqref="P65:Q65">
    <cfRule type="cellIs" dxfId="38872" priority="3881" stopIfTrue="1" operator="lessThan">
      <formula>0</formula>
    </cfRule>
    <cfRule type="cellIs" dxfId="38871" priority="3882" stopIfTrue="1" operator="greaterThan">
      <formula>0</formula>
    </cfRule>
  </conditionalFormatting>
  <conditionalFormatting sqref="P65:Q65">
    <cfRule type="cellIs" dxfId="38870" priority="3878" stopIfTrue="1" operator="lessThan">
      <formula>0</formula>
    </cfRule>
    <cfRule type="cellIs" dxfId="38869" priority="3879" stopIfTrue="1" operator="greaterThan">
      <formula>0</formula>
    </cfRule>
  </conditionalFormatting>
  <conditionalFormatting sqref="P65:Q65">
    <cfRule type="cellIs" dxfId="38868" priority="3875" stopIfTrue="1" operator="lessThan">
      <formula>0</formula>
    </cfRule>
    <cfRule type="cellIs" dxfId="38867" priority="3876" stopIfTrue="1" operator="greaterThan">
      <formula>0</formula>
    </cfRule>
  </conditionalFormatting>
  <conditionalFormatting sqref="P65:Q65">
    <cfRule type="cellIs" dxfId="38866" priority="3872" stopIfTrue="1" operator="lessThan">
      <formula>0</formula>
    </cfRule>
    <cfRule type="cellIs" dxfId="38865" priority="3873" stopIfTrue="1" operator="greaterThan">
      <formula>0</formula>
    </cfRule>
  </conditionalFormatting>
  <conditionalFormatting sqref="P65:Q65">
    <cfRule type="cellIs" dxfId="38864" priority="3869" stopIfTrue="1" operator="lessThan">
      <formula>0</formula>
    </cfRule>
    <cfRule type="cellIs" dxfId="38863" priority="3870" stopIfTrue="1" operator="greaterThan">
      <formula>0</formula>
    </cfRule>
  </conditionalFormatting>
  <conditionalFormatting sqref="P9:Q9">
    <cfRule type="cellIs" dxfId="38862" priority="3746" stopIfTrue="1" operator="lessThan">
      <formula>0</formula>
    </cfRule>
    <cfRule type="cellIs" dxfId="38861" priority="3747" stopIfTrue="1" operator="greaterThan">
      <formula>0</formula>
    </cfRule>
  </conditionalFormatting>
  <conditionalFormatting sqref="P9:Q9">
    <cfRule type="cellIs" dxfId="38860" priority="3743" stopIfTrue="1" operator="lessThan">
      <formula>0</formula>
    </cfRule>
    <cfRule type="cellIs" dxfId="38859" priority="3744" stopIfTrue="1" operator="greaterThan">
      <formula>0</formula>
    </cfRule>
  </conditionalFormatting>
  <conditionalFormatting sqref="P9:Q9">
    <cfRule type="cellIs" dxfId="38858" priority="3740" stopIfTrue="1" operator="lessThan">
      <formula>0</formula>
    </cfRule>
    <cfRule type="cellIs" dxfId="38857" priority="3741" stopIfTrue="1" operator="greaterThan">
      <formula>0</formula>
    </cfRule>
  </conditionalFormatting>
  <conditionalFormatting sqref="P9:Q9">
    <cfRule type="cellIs" dxfId="38856" priority="3737" stopIfTrue="1" operator="lessThan">
      <formula>0</formula>
    </cfRule>
    <cfRule type="cellIs" dxfId="38855" priority="3738" stopIfTrue="1" operator="greaterThan">
      <formula>0</formula>
    </cfRule>
  </conditionalFormatting>
  <conditionalFormatting sqref="P9:Q9">
    <cfRule type="cellIs" dxfId="38854" priority="3734" stopIfTrue="1" operator="lessThan">
      <formula>0</formula>
    </cfRule>
    <cfRule type="cellIs" dxfId="38853" priority="3735" stopIfTrue="1" operator="greaterThan">
      <formula>0</formula>
    </cfRule>
  </conditionalFormatting>
  <conditionalFormatting sqref="P9:Q9">
    <cfRule type="cellIs" dxfId="38852" priority="3731" stopIfTrue="1" operator="lessThan">
      <formula>0</formula>
    </cfRule>
    <cfRule type="cellIs" dxfId="38851" priority="3732" stopIfTrue="1" operator="greaterThan">
      <formula>0</formula>
    </cfRule>
  </conditionalFormatting>
  <conditionalFormatting sqref="P9:Q9">
    <cfRule type="cellIs" dxfId="38850" priority="3728" stopIfTrue="1" operator="lessThan">
      <formula>0</formula>
    </cfRule>
    <cfRule type="cellIs" dxfId="38849" priority="3729" stopIfTrue="1" operator="greaterThan">
      <formula>0</formula>
    </cfRule>
  </conditionalFormatting>
  <conditionalFormatting sqref="P9:Q9">
    <cfRule type="cellIs" dxfId="38848" priority="3725" stopIfTrue="1" operator="lessThan">
      <formula>0</formula>
    </cfRule>
    <cfRule type="cellIs" dxfId="38847" priority="3726" stopIfTrue="1" operator="greaterThan">
      <formula>0</formula>
    </cfRule>
  </conditionalFormatting>
  <conditionalFormatting sqref="P9:Q9">
    <cfRule type="cellIs" dxfId="38846" priority="3722" stopIfTrue="1" operator="lessThan">
      <formula>0</formula>
    </cfRule>
    <cfRule type="cellIs" dxfId="38845" priority="3723" stopIfTrue="1" operator="greaterThan">
      <formula>0</formula>
    </cfRule>
  </conditionalFormatting>
  <conditionalFormatting sqref="P9:Q9">
    <cfRule type="cellIs" dxfId="38844" priority="3719" stopIfTrue="1" operator="lessThan">
      <formula>0</formula>
    </cfRule>
    <cfRule type="cellIs" dxfId="38843" priority="3720" stopIfTrue="1" operator="greaterThan">
      <formula>0</formula>
    </cfRule>
  </conditionalFormatting>
  <conditionalFormatting sqref="P9:Q9">
    <cfRule type="cellIs" dxfId="38842" priority="3716" stopIfTrue="1" operator="lessThan">
      <formula>0</formula>
    </cfRule>
    <cfRule type="cellIs" dxfId="38841" priority="3717" stopIfTrue="1" operator="greaterThan">
      <formula>0</formula>
    </cfRule>
  </conditionalFormatting>
  <conditionalFormatting sqref="P9:Q9">
    <cfRule type="cellIs" dxfId="38840" priority="3713" stopIfTrue="1" operator="lessThan">
      <formula>0</formula>
    </cfRule>
    <cfRule type="cellIs" dxfId="38839" priority="3714" stopIfTrue="1" operator="greaterThan">
      <formula>0</formula>
    </cfRule>
  </conditionalFormatting>
  <conditionalFormatting sqref="P9:Q9">
    <cfRule type="cellIs" dxfId="38838" priority="3710" stopIfTrue="1" operator="lessThan">
      <formula>0</formula>
    </cfRule>
    <cfRule type="cellIs" dxfId="38837" priority="3711" stopIfTrue="1" operator="greaterThan">
      <formula>0</formula>
    </cfRule>
  </conditionalFormatting>
  <conditionalFormatting sqref="P9:Q9">
    <cfRule type="cellIs" dxfId="38836" priority="3707" stopIfTrue="1" operator="lessThan">
      <formula>0</formula>
    </cfRule>
    <cfRule type="cellIs" dxfId="38835" priority="3708" stopIfTrue="1" operator="greaterThan">
      <formula>0</formula>
    </cfRule>
  </conditionalFormatting>
  <conditionalFormatting sqref="P9:Q9">
    <cfRule type="cellIs" dxfId="38834" priority="3704" stopIfTrue="1" operator="lessThan">
      <formula>0</formula>
    </cfRule>
    <cfRule type="cellIs" dxfId="38833" priority="3705" stopIfTrue="1" operator="greaterThan">
      <formula>0</formula>
    </cfRule>
  </conditionalFormatting>
  <conditionalFormatting sqref="P9:Q9">
    <cfRule type="cellIs" dxfId="38832" priority="3701" stopIfTrue="1" operator="lessThan">
      <formula>0</formula>
    </cfRule>
    <cfRule type="cellIs" dxfId="38831" priority="3702" stopIfTrue="1" operator="greaterThan">
      <formula>0</formula>
    </cfRule>
  </conditionalFormatting>
  <conditionalFormatting sqref="P9:Q9">
    <cfRule type="cellIs" dxfId="38830" priority="3698" stopIfTrue="1" operator="lessThan">
      <formula>0</formula>
    </cfRule>
    <cfRule type="cellIs" dxfId="38829" priority="3699" stopIfTrue="1" operator="greaterThan">
      <formula>0</formula>
    </cfRule>
  </conditionalFormatting>
  <conditionalFormatting sqref="P9:Q9">
    <cfRule type="cellIs" dxfId="38828" priority="3695" stopIfTrue="1" operator="lessThan">
      <formula>0</formula>
    </cfRule>
    <cfRule type="cellIs" dxfId="38827" priority="3696" stopIfTrue="1" operator="greaterThan">
      <formula>0</formula>
    </cfRule>
  </conditionalFormatting>
  <conditionalFormatting sqref="P9:Q9">
    <cfRule type="cellIs" dxfId="38826" priority="3692" stopIfTrue="1" operator="lessThan">
      <formula>0</formula>
    </cfRule>
    <cfRule type="cellIs" dxfId="38825" priority="3693" stopIfTrue="1" operator="greaterThan">
      <formula>0</formula>
    </cfRule>
  </conditionalFormatting>
  <conditionalFormatting sqref="P9:Q9">
    <cfRule type="cellIs" dxfId="38824" priority="3689" stopIfTrue="1" operator="lessThan">
      <formula>0</formula>
    </cfRule>
    <cfRule type="cellIs" dxfId="38823" priority="3690" stopIfTrue="1" operator="greaterThan">
      <formula>0</formula>
    </cfRule>
  </conditionalFormatting>
  <conditionalFormatting sqref="P11:Q11">
    <cfRule type="cellIs" dxfId="38822" priority="3686" stopIfTrue="1" operator="lessThan">
      <formula>0</formula>
    </cfRule>
    <cfRule type="cellIs" dxfId="38821" priority="3687" stopIfTrue="1" operator="greaterThan">
      <formula>0</formula>
    </cfRule>
  </conditionalFormatting>
  <conditionalFormatting sqref="P11:Q11">
    <cfRule type="cellIs" dxfId="38820" priority="3683" stopIfTrue="1" operator="lessThan">
      <formula>0</formula>
    </cfRule>
    <cfRule type="cellIs" dxfId="38819" priority="3684" stopIfTrue="1" operator="greaterThan">
      <formula>0</formula>
    </cfRule>
  </conditionalFormatting>
  <conditionalFormatting sqref="P11:Q11">
    <cfRule type="cellIs" dxfId="38818" priority="3680" stopIfTrue="1" operator="lessThan">
      <formula>0</formula>
    </cfRule>
    <cfRule type="cellIs" dxfId="38817" priority="3681" stopIfTrue="1" operator="greaterThan">
      <formula>0</formula>
    </cfRule>
  </conditionalFormatting>
  <conditionalFormatting sqref="P11:Q11">
    <cfRule type="cellIs" dxfId="38816" priority="3677" stopIfTrue="1" operator="lessThan">
      <formula>0</formula>
    </cfRule>
    <cfRule type="cellIs" dxfId="38815" priority="3678" stopIfTrue="1" operator="greaterThan">
      <formula>0</formula>
    </cfRule>
  </conditionalFormatting>
  <conditionalFormatting sqref="P11:Q11">
    <cfRule type="cellIs" dxfId="38814" priority="3674" stopIfTrue="1" operator="lessThan">
      <formula>0</formula>
    </cfRule>
    <cfRule type="cellIs" dxfId="38813" priority="3675" stopIfTrue="1" operator="greaterThan">
      <formula>0</formula>
    </cfRule>
  </conditionalFormatting>
  <conditionalFormatting sqref="P11:Q11">
    <cfRule type="cellIs" dxfId="38812" priority="3671" stopIfTrue="1" operator="lessThan">
      <formula>0</formula>
    </cfRule>
    <cfRule type="cellIs" dxfId="38811" priority="3672" stopIfTrue="1" operator="greaterThan">
      <formula>0</formula>
    </cfRule>
  </conditionalFormatting>
  <conditionalFormatting sqref="P11:Q11">
    <cfRule type="cellIs" dxfId="38810" priority="3668" stopIfTrue="1" operator="lessThan">
      <formula>0</formula>
    </cfRule>
    <cfRule type="cellIs" dxfId="38809" priority="3669" stopIfTrue="1" operator="greaterThan">
      <formula>0</formula>
    </cfRule>
  </conditionalFormatting>
  <conditionalFormatting sqref="P11:Q11">
    <cfRule type="cellIs" dxfId="38808" priority="3665" stopIfTrue="1" operator="lessThan">
      <formula>0</formula>
    </cfRule>
    <cfRule type="cellIs" dxfId="38807" priority="3666" stopIfTrue="1" operator="greaterThan">
      <formula>0</formula>
    </cfRule>
  </conditionalFormatting>
  <conditionalFormatting sqref="P11:Q11">
    <cfRule type="cellIs" dxfId="38806" priority="3662" stopIfTrue="1" operator="lessThan">
      <formula>0</formula>
    </cfRule>
    <cfRule type="cellIs" dxfId="38805" priority="3663" stopIfTrue="1" operator="greaterThan">
      <formula>0</formula>
    </cfRule>
  </conditionalFormatting>
  <conditionalFormatting sqref="P11:Q11">
    <cfRule type="cellIs" dxfId="38804" priority="3659" stopIfTrue="1" operator="lessThan">
      <formula>0</formula>
    </cfRule>
    <cfRule type="cellIs" dxfId="38803" priority="3660" stopIfTrue="1" operator="greaterThan">
      <formula>0</formula>
    </cfRule>
  </conditionalFormatting>
  <conditionalFormatting sqref="P11:Q11">
    <cfRule type="cellIs" dxfId="38802" priority="3656" stopIfTrue="1" operator="lessThan">
      <formula>0</formula>
    </cfRule>
    <cfRule type="cellIs" dxfId="38801" priority="3657" stopIfTrue="1" operator="greaterThan">
      <formula>0</formula>
    </cfRule>
  </conditionalFormatting>
  <conditionalFormatting sqref="P11:Q11">
    <cfRule type="cellIs" dxfId="38800" priority="3653" stopIfTrue="1" operator="lessThan">
      <formula>0</formula>
    </cfRule>
    <cfRule type="cellIs" dxfId="38799" priority="3654" stopIfTrue="1" operator="greaterThan">
      <formula>0</formula>
    </cfRule>
  </conditionalFormatting>
  <conditionalFormatting sqref="P11:Q11">
    <cfRule type="cellIs" dxfId="38798" priority="3650" stopIfTrue="1" operator="lessThan">
      <formula>0</formula>
    </cfRule>
    <cfRule type="cellIs" dxfId="38797" priority="3651" stopIfTrue="1" operator="greaterThan">
      <formula>0</formula>
    </cfRule>
  </conditionalFormatting>
  <conditionalFormatting sqref="P11:Q11">
    <cfRule type="cellIs" dxfId="38796" priority="3647" stopIfTrue="1" operator="lessThan">
      <formula>0</formula>
    </cfRule>
    <cfRule type="cellIs" dxfId="38795" priority="3648" stopIfTrue="1" operator="greaterThan">
      <formula>0</formula>
    </cfRule>
  </conditionalFormatting>
  <conditionalFormatting sqref="P11:Q11">
    <cfRule type="cellIs" dxfId="38794" priority="3644" stopIfTrue="1" operator="lessThan">
      <formula>0</formula>
    </cfRule>
    <cfRule type="cellIs" dxfId="38793" priority="3645" stopIfTrue="1" operator="greaterThan">
      <formula>0</formula>
    </cfRule>
  </conditionalFormatting>
  <conditionalFormatting sqref="P11:Q11">
    <cfRule type="cellIs" dxfId="38792" priority="3641" stopIfTrue="1" operator="lessThan">
      <formula>0</formula>
    </cfRule>
    <cfRule type="cellIs" dxfId="38791" priority="3642" stopIfTrue="1" operator="greaterThan">
      <formula>0</formula>
    </cfRule>
  </conditionalFormatting>
  <conditionalFormatting sqref="P11:Q11">
    <cfRule type="cellIs" dxfId="38790" priority="3638" stopIfTrue="1" operator="lessThan">
      <formula>0</formula>
    </cfRule>
    <cfRule type="cellIs" dxfId="38789" priority="3639" stopIfTrue="1" operator="greaterThan">
      <formula>0</formula>
    </cfRule>
  </conditionalFormatting>
  <conditionalFormatting sqref="P11:Q11">
    <cfRule type="cellIs" dxfId="38788" priority="3635" stopIfTrue="1" operator="lessThan">
      <formula>0</formula>
    </cfRule>
    <cfRule type="cellIs" dxfId="38787" priority="3636" stopIfTrue="1" operator="greaterThan">
      <formula>0</formula>
    </cfRule>
  </conditionalFormatting>
  <conditionalFormatting sqref="P11:Q11">
    <cfRule type="cellIs" dxfId="38786" priority="3632" stopIfTrue="1" operator="lessThan">
      <formula>0</formula>
    </cfRule>
    <cfRule type="cellIs" dxfId="38785" priority="3633" stopIfTrue="1" operator="greaterThan">
      <formula>0</formula>
    </cfRule>
  </conditionalFormatting>
  <conditionalFormatting sqref="P11:Q11">
    <cfRule type="cellIs" dxfId="38784" priority="3629" stopIfTrue="1" operator="lessThan">
      <formula>0</formula>
    </cfRule>
    <cfRule type="cellIs" dxfId="38783" priority="3630" stopIfTrue="1" operator="greaterThan">
      <formula>0</formula>
    </cfRule>
  </conditionalFormatting>
  <conditionalFormatting sqref="P13:Q13">
    <cfRule type="cellIs" dxfId="38782" priority="3626" stopIfTrue="1" operator="lessThan">
      <formula>0</formula>
    </cfRule>
    <cfRule type="cellIs" dxfId="38781" priority="3627" stopIfTrue="1" operator="greaterThan">
      <formula>0</formula>
    </cfRule>
  </conditionalFormatting>
  <conditionalFormatting sqref="P13:Q13">
    <cfRule type="cellIs" dxfId="38780" priority="3623" stopIfTrue="1" operator="lessThan">
      <formula>0</formula>
    </cfRule>
    <cfRule type="cellIs" dxfId="38779" priority="3624" stopIfTrue="1" operator="greaterThan">
      <formula>0</formula>
    </cfRule>
  </conditionalFormatting>
  <conditionalFormatting sqref="P13:Q13">
    <cfRule type="cellIs" dxfId="38778" priority="3620" stopIfTrue="1" operator="lessThan">
      <formula>0</formula>
    </cfRule>
    <cfRule type="cellIs" dxfId="38777" priority="3621" stopIfTrue="1" operator="greaterThan">
      <formula>0</formula>
    </cfRule>
  </conditionalFormatting>
  <conditionalFormatting sqref="P13:Q13">
    <cfRule type="cellIs" dxfId="38776" priority="3617" stopIfTrue="1" operator="lessThan">
      <formula>0</formula>
    </cfRule>
    <cfRule type="cellIs" dxfId="38775" priority="3618" stopIfTrue="1" operator="greaterThan">
      <formula>0</formula>
    </cfRule>
  </conditionalFormatting>
  <conditionalFormatting sqref="P13:Q13">
    <cfRule type="cellIs" dxfId="38774" priority="3614" stopIfTrue="1" operator="lessThan">
      <formula>0</formula>
    </cfRule>
    <cfRule type="cellIs" dxfId="38773" priority="3615" stopIfTrue="1" operator="greaterThan">
      <formula>0</formula>
    </cfRule>
  </conditionalFormatting>
  <conditionalFormatting sqref="P13:Q13">
    <cfRule type="cellIs" dxfId="38772" priority="3611" stopIfTrue="1" operator="lessThan">
      <formula>0</formula>
    </cfRule>
    <cfRule type="cellIs" dxfId="38771" priority="3612" stopIfTrue="1" operator="greaterThan">
      <formula>0</formula>
    </cfRule>
  </conditionalFormatting>
  <conditionalFormatting sqref="P13:Q13">
    <cfRule type="cellIs" dxfId="38770" priority="3608" stopIfTrue="1" operator="lessThan">
      <formula>0</formula>
    </cfRule>
    <cfRule type="cellIs" dxfId="38769" priority="3609" stopIfTrue="1" operator="greaterThan">
      <formula>0</formula>
    </cfRule>
  </conditionalFormatting>
  <conditionalFormatting sqref="P13:Q13">
    <cfRule type="cellIs" dxfId="38768" priority="3605" stopIfTrue="1" operator="lessThan">
      <formula>0</formula>
    </cfRule>
    <cfRule type="cellIs" dxfId="38767" priority="3606" stopIfTrue="1" operator="greaterThan">
      <formula>0</formula>
    </cfRule>
  </conditionalFormatting>
  <conditionalFormatting sqref="P13:Q13">
    <cfRule type="cellIs" dxfId="38766" priority="3602" stopIfTrue="1" operator="lessThan">
      <formula>0</formula>
    </cfRule>
    <cfRule type="cellIs" dxfId="38765" priority="3603" stopIfTrue="1" operator="greaterThan">
      <formula>0</formula>
    </cfRule>
  </conditionalFormatting>
  <conditionalFormatting sqref="P13:Q13">
    <cfRule type="cellIs" dxfId="38764" priority="3599" stopIfTrue="1" operator="lessThan">
      <formula>0</formula>
    </cfRule>
    <cfRule type="cellIs" dxfId="38763" priority="3600" stopIfTrue="1" operator="greaterThan">
      <formula>0</formula>
    </cfRule>
  </conditionalFormatting>
  <conditionalFormatting sqref="P13:Q13">
    <cfRule type="cellIs" dxfId="38762" priority="3596" stopIfTrue="1" operator="lessThan">
      <formula>0</formula>
    </cfRule>
    <cfRule type="cellIs" dxfId="38761" priority="3597" stopIfTrue="1" operator="greaterThan">
      <formula>0</formula>
    </cfRule>
  </conditionalFormatting>
  <conditionalFormatting sqref="P13:Q13">
    <cfRule type="cellIs" dxfId="38760" priority="3593" stopIfTrue="1" operator="lessThan">
      <formula>0</formula>
    </cfRule>
    <cfRule type="cellIs" dxfId="38759" priority="3594" stopIfTrue="1" operator="greaterThan">
      <formula>0</formula>
    </cfRule>
  </conditionalFormatting>
  <conditionalFormatting sqref="P13:Q13">
    <cfRule type="cellIs" dxfId="38758" priority="3590" stopIfTrue="1" operator="lessThan">
      <formula>0</formula>
    </cfRule>
    <cfRule type="cellIs" dxfId="38757" priority="3591" stopIfTrue="1" operator="greaterThan">
      <formula>0</formula>
    </cfRule>
  </conditionalFormatting>
  <conditionalFormatting sqref="P13:Q13">
    <cfRule type="cellIs" dxfId="38756" priority="3587" stopIfTrue="1" operator="lessThan">
      <formula>0</formula>
    </cfRule>
    <cfRule type="cellIs" dxfId="38755" priority="3588" stopIfTrue="1" operator="greaterThan">
      <formula>0</formula>
    </cfRule>
  </conditionalFormatting>
  <conditionalFormatting sqref="P13:Q13">
    <cfRule type="cellIs" dxfId="38754" priority="3584" stopIfTrue="1" operator="lessThan">
      <formula>0</formula>
    </cfRule>
    <cfRule type="cellIs" dxfId="38753" priority="3585" stopIfTrue="1" operator="greaterThan">
      <formula>0</formula>
    </cfRule>
  </conditionalFormatting>
  <conditionalFormatting sqref="P13:Q13">
    <cfRule type="cellIs" dxfId="38752" priority="3581" stopIfTrue="1" operator="lessThan">
      <formula>0</formula>
    </cfRule>
    <cfRule type="cellIs" dxfId="38751" priority="3582" stopIfTrue="1" operator="greaterThan">
      <formula>0</formula>
    </cfRule>
  </conditionalFormatting>
  <conditionalFormatting sqref="P13:Q13">
    <cfRule type="cellIs" dxfId="38750" priority="3578" stopIfTrue="1" operator="lessThan">
      <formula>0</formula>
    </cfRule>
    <cfRule type="cellIs" dxfId="38749" priority="3579" stopIfTrue="1" operator="greaterThan">
      <formula>0</formula>
    </cfRule>
  </conditionalFormatting>
  <conditionalFormatting sqref="P13:Q13">
    <cfRule type="cellIs" dxfId="38748" priority="3575" stopIfTrue="1" operator="lessThan">
      <formula>0</formula>
    </cfRule>
    <cfRule type="cellIs" dxfId="38747" priority="3576" stopIfTrue="1" operator="greaterThan">
      <formula>0</formula>
    </cfRule>
  </conditionalFormatting>
  <conditionalFormatting sqref="P13:Q13">
    <cfRule type="cellIs" dxfId="38746" priority="3572" stopIfTrue="1" operator="lessThan">
      <formula>0</formula>
    </cfRule>
    <cfRule type="cellIs" dxfId="38745" priority="3573" stopIfTrue="1" operator="greaterThan">
      <formula>0</formula>
    </cfRule>
  </conditionalFormatting>
  <conditionalFormatting sqref="P13:Q13">
    <cfRule type="cellIs" dxfId="38744" priority="3569" stopIfTrue="1" operator="lessThan">
      <formula>0</formula>
    </cfRule>
    <cfRule type="cellIs" dxfId="38743" priority="3570" stopIfTrue="1" operator="greaterThan">
      <formula>0</formula>
    </cfRule>
  </conditionalFormatting>
  <conditionalFormatting sqref="P17:Q17">
    <cfRule type="cellIs" dxfId="38742" priority="3506" stopIfTrue="1" operator="lessThan">
      <formula>0</formula>
    </cfRule>
    <cfRule type="cellIs" dxfId="38741" priority="3507" stopIfTrue="1" operator="greaterThan">
      <formula>0</formula>
    </cfRule>
  </conditionalFormatting>
  <conditionalFormatting sqref="P17:Q17">
    <cfRule type="cellIs" dxfId="38740" priority="3503" stopIfTrue="1" operator="lessThan">
      <formula>0</formula>
    </cfRule>
    <cfRule type="cellIs" dxfId="38739" priority="3504" stopIfTrue="1" operator="greaterThan">
      <formula>0</formula>
    </cfRule>
  </conditionalFormatting>
  <conditionalFormatting sqref="P17:Q17">
    <cfRule type="cellIs" dxfId="38738" priority="3500" stopIfTrue="1" operator="lessThan">
      <formula>0</formula>
    </cfRule>
    <cfRule type="cellIs" dxfId="38737" priority="3501" stopIfTrue="1" operator="greaterThan">
      <formula>0</formula>
    </cfRule>
  </conditionalFormatting>
  <conditionalFormatting sqref="P17:Q17">
    <cfRule type="cellIs" dxfId="38736" priority="3497" stopIfTrue="1" operator="lessThan">
      <formula>0</formula>
    </cfRule>
    <cfRule type="cellIs" dxfId="38735" priority="3498" stopIfTrue="1" operator="greaterThan">
      <formula>0</formula>
    </cfRule>
  </conditionalFormatting>
  <conditionalFormatting sqref="P17:Q17">
    <cfRule type="cellIs" dxfId="38734" priority="3494" stopIfTrue="1" operator="lessThan">
      <formula>0</formula>
    </cfRule>
    <cfRule type="cellIs" dxfId="38733" priority="3495" stopIfTrue="1" operator="greaterThan">
      <formula>0</formula>
    </cfRule>
  </conditionalFormatting>
  <conditionalFormatting sqref="P17:Q17">
    <cfRule type="cellIs" dxfId="38732" priority="3491" stopIfTrue="1" operator="lessThan">
      <formula>0</formula>
    </cfRule>
    <cfRule type="cellIs" dxfId="38731" priority="3492" stopIfTrue="1" operator="greaterThan">
      <formula>0</formula>
    </cfRule>
  </conditionalFormatting>
  <conditionalFormatting sqref="P17:Q17">
    <cfRule type="cellIs" dxfId="38730" priority="3488" stopIfTrue="1" operator="lessThan">
      <formula>0</formula>
    </cfRule>
    <cfRule type="cellIs" dxfId="38729" priority="3489" stopIfTrue="1" operator="greaterThan">
      <formula>0</formula>
    </cfRule>
  </conditionalFormatting>
  <conditionalFormatting sqref="P17:Q17">
    <cfRule type="cellIs" dxfId="38728" priority="3485" stopIfTrue="1" operator="lessThan">
      <formula>0</formula>
    </cfRule>
    <cfRule type="cellIs" dxfId="38727" priority="3486" stopIfTrue="1" operator="greaterThan">
      <formula>0</formula>
    </cfRule>
  </conditionalFormatting>
  <conditionalFormatting sqref="P17:Q17">
    <cfRule type="cellIs" dxfId="38726" priority="3482" stopIfTrue="1" operator="lessThan">
      <formula>0</formula>
    </cfRule>
    <cfRule type="cellIs" dxfId="38725" priority="3483" stopIfTrue="1" operator="greaterThan">
      <formula>0</formula>
    </cfRule>
  </conditionalFormatting>
  <conditionalFormatting sqref="P17:Q17">
    <cfRule type="cellIs" dxfId="38724" priority="3479" stopIfTrue="1" operator="lessThan">
      <formula>0</formula>
    </cfRule>
    <cfRule type="cellIs" dxfId="38723" priority="3480" stopIfTrue="1" operator="greaterThan">
      <formula>0</formula>
    </cfRule>
  </conditionalFormatting>
  <conditionalFormatting sqref="P17:Q17">
    <cfRule type="cellIs" dxfId="38722" priority="3476" stopIfTrue="1" operator="lessThan">
      <formula>0</formula>
    </cfRule>
    <cfRule type="cellIs" dxfId="38721" priority="3477" stopIfTrue="1" operator="greaterThan">
      <formula>0</formula>
    </cfRule>
  </conditionalFormatting>
  <conditionalFormatting sqref="P17:Q17">
    <cfRule type="cellIs" dxfId="38720" priority="3473" stopIfTrue="1" operator="lessThan">
      <formula>0</formula>
    </cfRule>
    <cfRule type="cellIs" dxfId="38719" priority="3474" stopIfTrue="1" operator="greaterThan">
      <formula>0</formula>
    </cfRule>
  </conditionalFormatting>
  <conditionalFormatting sqref="P17:Q17">
    <cfRule type="cellIs" dxfId="38718" priority="3470" stopIfTrue="1" operator="lessThan">
      <formula>0</formula>
    </cfRule>
    <cfRule type="cellIs" dxfId="38717" priority="3471" stopIfTrue="1" operator="greaterThan">
      <formula>0</formula>
    </cfRule>
  </conditionalFormatting>
  <conditionalFormatting sqref="P17:Q17">
    <cfRule type="cellIs" dxfId="38716" priority="3467" stopIfTrue="1" operator="lessThan">
      <formula>0</formula>
    </cfRule>
    <cfRule type="cellIs" dxfId="38715" priority="3468" stopIfTrue="1" operator="greaterThan">
      <formula>0</formula>
    </cfRule>
  </conditionalFormatting>
  <conditionalFormatting sqref="P17:Q17">
    <cfRule type="cellIs" dxfId="38714" priority="3464" stopIfTrue="1" operator="lessThan">
      <formula>0</formula>
    </cfRule>
    <cfRule type="cellIs" dxfId="38713" priority="3465" stopIfTrue="1" operator="greaterThan">
      <formula>0</formula>
    </cfRule>
  </conditionalFormatting>
  <conditionalFormatting sqref="P17:Q17">
    <cfRule type="cellIs" dxfId="38712" priority="3461" stopIfTrue="1" operator="lessThan">
      <formula>0</formula>
    </cfRule>
    <cfRule type="cellIs" dxfId="38711" priority="3462" stopIfTrue="1" operator="greaterThan">
      <formula>0</formula>
    </cfRule>
  </conditionalFormatting>
  <conditionalFormatting sqref="P17:Q17">
    <cfRule type="cellIs" dxfId="38710" priority="3458" stopIfTrue="1" operator="lessThan">
      <formula>0</formula>
    </cfRule>
    <cfRule type="cellIs" dxfId="38709" priority="3459" stopIfTrue="1" operator="greaterThan">
      <formula>0</formula>
    </cfRule>
  </conditionalFormatting>
  <conditionalFormatting sqref="P17:Q17">
    <cfRule type="cellIs" dxfId="38708" priority="3455" stopIfTrue="1" operator="lessThan">
      <formula>0</formula>
    </cfRule>
    <cfRule type="cellIs" dxfId="38707" priority="3456" stopIfTrue="1" operator="greaterThan">
      <formula>0</formula>
    </cfRule>
  </conditionalFormatting>
  <conditionalFormatting sqref="P17:Q17">
    <cfRule type="cellIs" dxfId="38706" priority="3452" stopIfTrue="1" operator="lessThan">
      <formula>0</formula>
    </cfRule>
    <cfRule type="cellIs" dxfId="38705" priority="3453" stopIfTrue="1" operator="greaterThan">
      <formula>0</formula>
    </cfRule>
  </conditionalFormatting>
  <conditionalFormatting sqref="P17:Q17">
    <cfRule type="cellIs" dxfId="38704" priority="3449" stopIfTrue="1" operator="lessThan">
      <formula>0</formula>
    </cfRule>
    <cfRule type="cellIs" dxfId="38703" priority="3450" stopIfTrue="1" operator="greaterThan">
      <formula>0</formula>
    </cfRule>
  </conditionalFormatting>
  <conditionalFormatting sqref="P19:Q19">
    <cfRule type="cellIs" dxfId="38702" priority="3446" stopIfTrue="1" operator="lessThan">
      <formula>0</formula>
    </cfRule>
    <cfRule type="cellIs" dxfId="38701" priority="3447" stopIfTrue="1" operator="greaterThan">
      <formula>0</formula>
    </cfRule>
  </conditionalFormatting>
  <conditionalFormatting sqref="P19:Q19">
    <cfRule type="cellIs" dxfId="38700" priority="3443" stopIfTrue="1" operator="lessThan">
      <formula>0</formula>
    </cfRule>
    <cfRule type="cellIs" dxfId="38699" priority="3444" stopIfTrue="1" operator="greaterThan">
      <formula>0</formula>
    </cfRule>
  </conditionalFormatting>
  <conditionalFormatting sqref="P19:Q19">
    <cfRule type="cellIs" dxfId="38698" priority="3440" stopIfTrue="1" operator="lessThan">
      <formula>0</formula>
    </cfRule>
    <cfRule type="cellIs" dxfId="38697" priority="3441" stopIfTrue="1" operator="greaterThan">
      <formula>0</formula>
    </cfRule>
  </conditionalFormatting>
  <conditionalFormatting sqref="P19:Q19">
    <cfRule type="cellIs" dxfId="38696" priority="3437" stopIfTrue="1" operator="lessThan">
      <formula>0</formula>
    </cfRule>
    <cfRule type="cellIs" dxfId="38695" priority="3438" stopIfTrue="1" operator="greaterThan">
      <formula>0</formula>
    </cfRule>
  </conditionalFormatting>
  <conditionalFormatting sqref="P19:Q19">
    <cfRule type="cellIs" dxfId="38694" priority="3434" stopIfTrue="1" operator="lessThan">
      <formula>0</formula>
    </cfRule>
    <cfRule type="cellIs" dxfId="38693" priority="3435" stopIfTrue="1" operator="greaterThan">
      <formula>0</formula>
    </cfRule>
  </conditionalFormatting>
  <conditionalFormatting sqref="P19:Q19">
    <cfRule type="cellIs" dxfId="38692" priority="3431" stopIfTrue="1" operator="lessThan">
      <formula>0</formula>
    </cfRule>
    <cfRule type="cellIs" dxfId="38691" priority="3432" stopIfTrue="1" operator="greaterThan">
      <formula>0</formula>
    </cfRule>
  </conditionalFormatting>
  <conditionalFormatting sqref="P19:Q19">
    <cfRule type="cellIs" dxfId="38690" priority="3428" stopIfTrue="1" operator="lessThan">
      <formula>0</formula>
    </cfRule>
    <cfRule type="cellIs" dxfId="38689" priority="3429" stopIfTrue="1" operator="greaterThan">
      <formula>0</formula>
    </cfRule>
  </conditionalFormatting>
  <conditionalFormatting sqref="P19:Q19">
    <cfRule type="cellIs" dxfId="38688" priority="3425" stopIfTrue="1" operator="lessThan">
      <formula>0</formula>
    </cfRule>
    <cfRule type="cellIs" dxfId="38687" priority="3426" stopIfTrue="1" operator="greaterThan">
      <formula>0</formula>
    </cfRule>
  </conditionalFormatting>
  <conditionalFormatting sqref="P19:Q19">
    <cfRule type="cellIs" dxfId="38686" priority="3422" stopIfTrue="1" operator="lessThan">
      <formula>0</formula>
    </cfRule>
    <cfRule type="cellIs" dxfId="38685" priority="3423" stopIfTrue="1" operator="greaterThan">
      <formula>0</formula>
    </cfRule>
  </conditionalFormatting>
  <conditionalFormatting sqref="P19:Q19">
    <cfRule type="cellIs" dxfId="38684" priority="3419" stopIfTrue="1" operator="lessThan">
      <formula>0</formula>
    </cfRule>
    <cfRule type="cellIs" dxfId="38683" priority="3420" stopIfTrue="1" operator="greaterThan">
      <formula>0</formula>
    </cfRule>
  </conditionalFormatting>
  <conditionalFormatting sqref="P19:Q19">
    <cfRule type="cellIs" dxfId="38682" priority="3416" stopIfTrue="1" operator="lessThan">
      <formula>0</formula>
    </cfRule>
    <cfRule type="cellIs" dxfId="38681" priority="3417" stopIfTrue="1" operator="greaterThan">
      <formula>0</formula>
    </cfRule>
  </conditionalFormatting>
  <conditionalFormatting sqref="P19:Q19">
    <cfRule type="cellIs" dxfId="38680" priority="3413" stopIfTrue="1" operator="lessThan">
      <formula>0</formula>
    </cfRule>
    <cfRule type="cellIs" dxfId="38679" priority="3414" stopIfTrue="1" operator="greaterThan">
      <formula>0</formula>
    </cfRule>
  </conditionalFormatting>
  <conditionalFormatting sqref="P19:Q19">
    <cfRule type="cellIs" dxfId="38678" priority="3410" stopIfTrue="1" operator="lessThan">
      <formula>0</formula>
    </cfRule>
    <cfRule type="cellIs" dxfId="38677" priority="3411" stopIfTrue="1" operator="greaterThan">
      <formula>0</formula>
    </cfRule>
  </conditionalFormatting>
  <conditionalFormatting sqref="P19:Q19">
    <cfRule type="cellIs" dxfId="38676" priority="3407" stopIfTrue="1" operator="lessThan">
      <formula>0</formula>
    </cfRule>
    <cfRule type="cellIs" dxfId="38675" priority="3408" stopIfTrue="1" operator="greaterThan">
      <formula>0</formula>
    </cfRule>
  </conditionalFormatting>
  <conditionalFormatting sqref="P19:Q19">
    <cfRule type="cellIs" dxfId="38674" priority="3404" stopIfTrue="1" operator="lessThan">
      <formula>0</formula>
    </cfRule>
    <cfRule type="cellIs" dxfId="38673" priority="3405" stopIfTrue="1" operator="greaterThan">
      <formula>0</formula>
    </cfRule>
  </conditionalFormatting>
  <conditionalFormatting sqref="P19:Q19">
    <cfRule type="cellIs" dxfId="38672" priority="3401" stopIfTrue="1" operator="lessThan">
      <formula>0</formula>
    </cfRule>
    <cfRule type="cellIs" dxfId="38671" priority="3402" stopIfTrue="1" operator="greaterThan">
      <formula>0</formula>
    </cfRule>
  </conditionalFormatting>
  <conditionalFormatting sqref="P19:Q19">
    <cfRule type="cellIs" dxfId="38670" priority="3398" stopIfTrue="1" operator="lessThan">
      <formula>0</formula>
    </cfRule>
    <cfRule type="cellIs" dxfId="38669" priority="3399" stopIfTrue="1" operator="greaterThan">
      <formula>0</formula>
    </cfRule>
  </conditionalFormatting>
  <conditionalFormatting sqref="P19:Q19">
    <cfRule type="cellIs" dxfId="38668" priority="3395" stopIfTrue="1" operator="lessThan">
      <formula>0</formula>
    </cfRule>
    <cfRule type="cellIs" dxfId="38667" priority="3396" stopIfTrue="1" operator="greaterThan">
      <formula>0</formula>
    </cfRule>
  </conditionalFormatting>
  <conditionalFormatting sqref="P19:Q19">
    <cfRule type="cellIs" dxfId="38666" priority="3392" stopIfTrue="1" operator="lessThan">
      <formula>0</formula>
    </cfRule>
    <cfRule type="cellIs" dxfId="38665" priority="3393" stopIfTrue="1" operator="greaterThan">
      <formula>0</formula>
    </cfRule>
  </conditionalFormatting>
  <conditionalFormatting sqref="P19:Q19">
    <cfRule type="cellIs" dxfId="38664" priority="3389" stopIfTrue="1" operator="lessThan">
      <formula>0</formula>
    </cfRule>
    <cfRule type="cellIs" dxfId="38663" priority="3390" stopIfTrue="1" operator="greaterThan">
      <formula>0</formula>
    </cfRule>
  </conditionalFormatting>
  <conditionalFormatting sqref="P21:Q21">
    <cfRule type="cellIs" dxfId="38662" priority="3386" stopIfTrue="1" operator="lessThan">
      <formula>0</formula>
    </cfRule>
    <cfRule type="cellIs" dxfId="38661" priority="3387" stopIfTrue="1" operator="greaterThan">
      <formula>0</formula>
    </cfRule>
  </conditionalFormatting>
  <conditionalFormatting sqref="P21:Q21">
    <cfRule type="cellIs" dxfId="38660" priority="3383" stopIfTrue="1" operator="lessThan">
      <formula>0</formula>
    </cfRule>
    <cfRule type="cellIs" dxfId="38659" priority="3384" stopIfTrue="1" operator="greaterThan">
      <formula>0</formula>
    </cfRule>
  </conditionalFormatting>
  <conditionalFormatting sqref="P21:Q21">
    <cfRule type="cellIs" dxfId="38658" priority="3380" stopIfTrue="1" operator="lessThan">
      <formula>0</formula>
    </cfRule>
    <cfRule type="cellIs" dxfId="38657" priority="3381" stopIfTrue="1" operator="greaterThan">
      <formula>0</formula>
    </cfRule>
  </conditionalFormatting>
  <conditionalFormatting sqref="P21:Q21">
    <cfRule type="cellIs" dxfId="38656" priority="3377" stopIfTrue="1" operator="lessThan">
      <formula>0</formula>
    </cfRule>
    <cfRule type="cellIs" dxfId="38655" priority="3378" stopIfTrue="1" operator="greaterThan">
      <formula>0</formula>
    </cfRule>
  </conditionalFormatting>
  <conditionalFormatting sqref="P21:Q21">
    <cfRule type="cellIs" dxfId="38654" priority="3374" stopIfTrue="1" operator="lessThan">
      <formula>0</formula>
    </cfRule>
    <cfRule type="cellIs" dxfId="38653" priority="3375" stopIfTrue="1" operator="greaterThan">
      <formula>0</formula>
    </cfRule>
  </conditionalFormatting>
  <conditionalFormatting sqref="P21:Q21">
    <cfRule type="cellIs" dxfId="38652" priority="3371" stopIfTrue="1" operator="lessThan">
      <formula>0</formula>
    </cfRule>
    <cfRule type="cellIs" dxfId="38651" priority="3372" stopIfTrue="1" operator="greaterThan">
      <formula>0</formula>
    </cfRule>
  </conditionalFormatting>
  <conditionalFormatting sqref="P21:Q21">
    <cfRule type="cellIs" dxfId="38650" priority="3368" stopIfTrue="1" operator="lessThan">
      <formula>0</formula>
    </cfRule>
    <cfRule type="cellIs" dxfId="38649" priority="3369" stopIfTrue="1" operator="greaterThan">
      <formula>0</formula>
    </cfRule>
  </conditionalFormatting>
  <conditionalFormatting sqref="P21:Q21">
    <cfRule type="cellIs" dxfId="38648" priority="3365" stopIfTrue="1" operator="lessThan">
      <formula>0</formula>
    </cfRule>
    <cfRule type="cellIs" dxfId="38647" priority="3366" stopIfTrue="1" operator="greaterThan">
      <formula>0</formula>
    </cfRule>
  </conditionalFormatting>
  <conditionalFormatting sqref="P21:Q21">
    <cfRule type="cellIs" dxfId="38646" priority="3362" stopIfTrue="1" operator="lessThan">
      <formula>0</formula>
    </cfRule>
    <cfRule type="cellIs" dxfId="38645" priority="3363" stopIfTrue="1" operator="greaterThan">
      <formula>0</formula>
    </cfRule>
  </conditionalFormatting>
  <conditionalFormatting sqref="P21:Q21">
    <cfRule type="cellIs" dxfId="38644" priority="3359" stopIfTrue="1" operator="lessThan">
      <formula>0</formula>
    </cfRule>
    <cfRule type="cellIs" dxfId="38643" priority="3360" stopIfTrue="1" operator="greaterThan">
      <formula>0</formula>
    </cfRule>
  </conditionalFormatting>
  <conditionalFormatting sqref="P21:Q21">
    <cfRule type="cellIs" dxfId="38642" priority="3356" stopIfTrue="1" operator="lessThan">
      <formula>0</formula>
    </cfRule>
    <cfRule type="cellIs" dxfId="38641" priority="3357" stopIfTrue="1" operator="greaterThan">
      <formula>0</formula>
    </cfRule>
  </conditionalFormatting>
  <conditionalFormatting sqref="P21:Q21">
    <cfRule type="cellIs" dxfId="38640" priority="3353" stopIfTrue="1" operator="lessThan">
      <formula>0</formula>
    </cfRule>
    <cfRule type="cellIs" dxfId="38639" priority="3354" stopIfTrue="1" operator="greaterThan">
      <formula>0</formula>
    </cfRule>
  </conditionalFormatting>
  <conditionalFormatting sqref="P21:Q21">
    <cfRule type="cellIs" dxfId="38638" priority="3350" stopIfTrue="1" operator="lessThan">
      <formula>0</formula>
    </cfRule>
    <cfRule type="cellIs" dxfId="38637" priority="3351" stopIfTrue="1" operator="greaterThan">
      <formula>0</formula>
    </cfRule>
  </conditionalFormatting>
  <conditionalFormatting sqref="P21:Q21">
    <cfRule type="cellIs" dxfId="38636" priority="3347" stopIfTrue="1" operator="lessThan">
      <formula>0</formula>
    </cfRule>
    <cfRule type="cellIs" dxfId="38635" priority="3348" stopIfTrue="1" operator="greaterThan">
      <formula>0</formula>
    </cfRule>
  </conditionalFormatting>
  <conditionalFormatting sqref="P21:Q21">
    <cfRule type="cellIs" dxfId="38634" priority="3344" stopIfTrue="1" operator="lessThan">
      <formula>0</formula>
    </cfRule>
    <cfRule type="cellIs" dxfId="38633" priority="3345" stopIfTrue="1" operator="greaterThan">
      <formula>0</formula>
    </cfRule>
  </conditionalFormatting>
  <conditionalFormatting sqref="P21:Q21">
    <cfRule type="cellIs" dxfId="38632" priority="3341" stopIfTrue="1" operator="lessThan">
      <formula>0</formula>
    </cfRule>
    <cfRule type="cellIs" dxfId="38631" priority="3342" stopIfTrue="1" operator="greaterThan">
      <formula>0</formula>
    </cfRule>
  </conditionalFormatting>
  <conditionalFormatting sqref="P21:Q21">
    <cfRule type="cellIs" dxfId="38630" priority="3338" stopIfTrue="1" operator="lessThan">
      <formula>0</formula>
    </cfRule>
    <cfRule type="cellIs" dxfId="38629" priority="3339" stopIfTrue="1" operator="greaterThan">
      <formula>0</formula>
    </cfRule>
  </conditionalFormatting>
  <conditionalFormatting sqref="P21:Q21">
    <cfRule type="cellIs" dxfId="38628" priority="3335" stopIfTrue="1" operator="lessThan">
      <formula>0</formula>
    </cfRule>
    <cfRule type="cellIs" dxfId="38627" priority="3336" stopIfTrue="1" operator="greaterThan">
      <formula>0</formula>
    </cfRule>
  </conditionalFormatting>
  <conditionalFormatting sqref="P21:Q21">
    <cfRule type="cellIs" dxfId="38626" priority="3332" stopIfTrue="1" operator="lessThan">
      <formula>0</formula>
    </cfRule>
    <cfRule type="cellIs" dxfId="38625" priority="3333" stopIfTrue="1" operator="greaterThan">
      <formula>0</formula>
    </cfRule>
  </conditionalFormatting>
  <conditionalFormatting sqref="P21:Q21">
    <cfRule type="cellIs" dxfId="38624" priority="3329" stopIfTrue="1" operator="lessThan">
      <formula>0</formula>
    </cfRule>
    <cfRule type="cellIs" dxfId="38623" priority="3330" stopIfTrue="1" operator="greaterThan">
      <formula>0</formula>
    </cfRule>
  </conditionalFormatting>
  <conditionalFormatting sqref="P23:Q23">
    <cfRule type="cellIs" dxfId="38622" priority="3326" stopIfTrue="1" operator="lessThan">
      <formula>0</formula>
    </cfRule>
    <cfRule type="cellIs" dxfId="38621" priority="3327" stopIfTrue="1" operator="greaterThan">
      <formula>0</formula>
    </cfRule>
  </conditionalFormatting>
  <conditionalFormatting sqref="P23:Q23">
    <cfRule type="cellIs" dxfId="38620" priority="3323" stopIfTrue="1" operator="lessThan">
      <formula>0</formula>
    </cfRule>
    <cfRule type="cellIs" dxfId="38619" priority="3324" stopIfTrue="1" operator="greaterThan">
      <formula>0</formula>
    </cfRule>
  </conditionalFormatting>
  <conditionalFormatting sqref="P23:Q23">
    <cfRule type="cellIs" dxfId="38618" priority="3320" stopIfTrue="1" operator="lessThan">
      <formula>0</formula>
    </cfRule>
    <cfRule type="cellIs" dxfId="38617" priority="3321" stopIfTrue="1" operator="greaterThan">
      <formula>0</formula>
    </cfRule>
  </conditionalFormatting>
  <conditionalFormatting sqref="P23:Q23">
    <cfRule type="cellIs" dxfId="38616" priority="3317" stopIfTrue="1" operator="lessThan">
      <formula>0</formula>
    </cfRule>
    <cfRule type="cellIs" dxfId="38615" priority="3318" stopIfTrue="1" operator="greaterThan">
      <formula>0</formula>
    </cfRule>
  </conditionalFormatting>
  <conditionalFormatting sqref="P23:Q23">
    <cfRule type="cellIs" dxfId="38614" priority="3314" stopIfTrue="1" operator="lessThan">
      <formula>0</formula>
    </cfRule>
    <cfRule type="cellIs" dxfId="38613" priority="3315" stopIfTrue="1" operator="greaterThan">
      <formula>0</formula>
    </cfRule>
  </conditionalFormatting>
  <conditionalFormatting sqref="P23:Q23">
    <cfRule type="cellIs" dxfId="38612" priority="3311" stopIfTrue="1" operator="lessThan">
      <formula>0</formula>
    </cfRule>
    <cfRule type="cellIs" dxfId="38611" priority="3312" stopIfTrue="1" operator="greaterThan">
      <formula>0</formula>
    </cfRule>
  </conditionalFormatting>
  <conditionalFormatting sqref="P23:Q23">
    <cfRule type="cellIs" dxfId="38610" priority="3308" stopIfTrue="1" operator="lessThan">
      <formula>0</formula>
    </cfRule>
    <cfRule type="cellIs" dxfId="38609" priority="3309" stopIfTrue="1" operator="greaterThan">
      <formula>0</formula>
    </cfRule>
  </conditionalFormatting>
  <conditionalFormatting sqref="P23:Q23">
    <cfRule type="cellIs" dxfId="38608" priority="3305" stopIfTrue="1" operator="lessThan">
      <formula>0</formula>
    </cfRule>
    <cfRule type="cellIs" dxfId="38607" priority="3306" stopIfTrue="1" operator="greaterThan">
      <formula>0</formula>
    </cfRule>
  </conditionalFormatting>
  <conditionalFormatting sqref="P23:Q23">
    <cfRule type="cellIs" dxfId="38606" priority="3302" stopIfTrue="1" operator="lessThan">
      <formula>0</formula>
    </cfRule>
    <cfRule type="cellIs" dxfId="38605" priority="3303" stopIfTrue="1" operator="greaterThan">
      <formula>0</formula>
    </cfRule>
  </conditionalFormatting>
  <conditionalFormatting sqref="P23:Q23">
    <cfRule type="cellIs" dxfId="38604" priority="3299" stopIfTrue="1" operator="lessThan">
      <formula>0</formula>
    </cfRule>
    <cfRule type="cellIs" dxfId="38603" priority="3300" stopIfTrue="1" operator="greaterThan">
      <formula>0</formula>
    </cfRule>
  </conditionalFormatting>
  <conditionalFormatting sqref="P23:Q23">
    <cfRule type="cellIs" dxfId="38602" priority="3296" stopIfTrue="1" operator="lessThan">
      <formula>0</formula>
    </cfRule>
    <cfRule type="cellIs" dxfId="38601" priority="3297" stopIfTrue="1" operator="greaterThan">
      <formula>0</formula>
    </cfRule>
  </conditionalFormatting>
  <conditionalFormatting sqref="P23:Q23">
    <cfRule type="cellIs" dxfId="38600" priority="3293" stopIfTrue="1" operator="lessThan">
      <formula>0</formula>
    </cfRule>
    <cfRule type="cellIs" dxfId="38599" priority="3294" stopIfTrue="1" operator="greaterThan">
      <formula>0</formula>
    </cfRule>
  </conditionalFormatting>
  <conditionalFormatting sqref="P23:Q23">
    <cfRule type="cellIs" dxfId="38598" priority="3290" stopIfTrue="1" operator="lessThan">
      <formula>0</formula>
    </cfRule>
    <cfRule type="cellIs" dxfId="38597" priority="3291" stopIfTrue="1" operator="greaterThan">
      <formula>0</formula>
    </cfRule>
  </conditionalFormatting>
  <conditionalFormatting sqref="P23:Q23">
    <cfRule type="cellIs" dxfId="38596" priority="3287" stopIfTrue="1" operator="lessThan">
      <formula>0</formula>
    </cfRule>
    <cfRule type="cellIs" dxfId="38595" priority="3288" stopIfTrue="1" operator="greaterThan">
      <formula>0</formula>
    </cfRule>
  </conditionalFormatting>
  <conditionalFormatting sqref="P23:Q23">
    <cfRule type="cellIs" dxfId="38594" priority="3284" stopIfTrue="1" operator="lessThan">
      <formula>0</formula>
    </cfRule>
    <cfRule type="cellIs" dxfId="38593" priority="3285" stopIfTrue="1" operator="greaterThan">
      <formula>0</formula>
    </cfRule>
  </conditionalFormatting>
  <conditionalFormatting sqref="P23:Q23">
    <cfRule type="cellIs" dxfId="38592" priority="3281" stopIfTrue="1" operator="lessThan">
      <formula>0</formula>
    </cfRule>
    <cfRule type="cellIs" dxfId="38591" priority="3282" stopIfTrue="1" operator="greaterThan">
      <formula>0</formula>
    </cfRule>
  </conditionalFormatting>
  <conditionalFormatting sqref="P23:Q23">
    <cfRule type="cellIs" dxfId="38590" priority="3278" stopIfTrue="1" operator="lessThan">
      <formula>0</formula>
    </cfRule>
    <cfRule type="cellIs" dxfId="38589" priority="3279" stopIfTrue="1" operator="greaterThan">
      <formula>0</formula>
    </cfRule>
  </conditionalFormatting>
  <conditionalFormatting sqref="P23:Q23">
    <cfRule type="cellIs" dxfId="38588" priority="3275" stopIfTrue="1" operator="lessThan">
      <formula>0</formula>
    </cfRule>
    <cfRule type="cellIs" dxfId="38587" priority="3276" stopIfTrue="1" operator="greaterThan">
      <formula>0</formula>
    </cfRule>
  </conditionalFormatting>
  <conditionalFormatting sqref="P23:Q23">
    <cfRule type="cellIs" dxfId="38586" priority="3272" stopIfTrue="1" operator="lessThan">
      <formula>0</formula>
    </cfRule>
    <cfRule type="cellIs" dxfId="38585" priority="3273" stopIfTrue="1" operator="greaterThan">
      <formula>0</formula>
    </cfRule>
  </conditionalFormatting>
  <conditionalFormatting sqref="P23:Q23">
    <cfRule type="cellIs" dxfId="38584" priority="3269" stopIfTrue="1" operator="lessThan">
      <formula>0</formula>
    </cfRule>
    <cfRule type="cellIs" dxfId="38583" priority="3270" stopIfTrue="1" operator="greaterThan">
      <formula>0</formula>
    </cfRule>
  </conditionalFormatting>
  <conditionalFormatting sqref="P25:Q25">
    <cfRule type="cellIs" dxfId="38582" priority="3266" stopIfTrue="1" operator="lessThan">
      <formula>0</formula>
    </cfRule>
    <cfRule type="cellIs" dxfId="38581" priority="3267" stopIfTrue="1" operator="greaterThan">
      <formula>0</formula>
    </cfRule>
  </conditionalFormatting>
  <conditionalFormatting sqref="P25:Q25">
    <cfRule type="cellIs" dxfId="38580" priority="3263" stopIfTrue="1" operator="lessThan">
      <formula>0</formula>
    </cfRule>
    <cfRule type="cellIs" dxfId="38579" priority="3264" stopIfTrue="1" operator="greaterThan">
      <formula>0</formula>
    </cfRule>
  </conditionalFormatting>
  <conditionalFormatting sqref="P25:Q25">
    <cfRule type="cellIs" dxfId="38578" priority="3260" stopIfTrue="1" operator="lessThan">
      <formula>0</formula>
    </cfRule>
    <cfRule type="cellIs" dxfId="38577" priority="3261" stopIfTrue="1" operator="greaterThan">
      <formula>0</formula>
    </cfRule>
  </conditionalFormatting>
  <conditionalFormatting sqref="P25:Q25">
    <cfRule type="cellIs" dxfId="38576" priority="3257" stopIfTrue="1" operator="lessThan">
      <formula>0</formula>
    </cfRule>
    <cfRule type="cellIs" dxfId="38575" priority="3258" stopIfTrue="1" operator="greaterThan">
      <formula>0</formula>
    </cfRule>
  </conditionalFormatting>
  <conditionalFormatting sqref="P25:Q25">
    <cfRule type="cellIs" dxfId="38574" priority="3254" stopIfTrue="1" operator="lessThan">
      <formula>0</formula>
    </cfRule>
    <cfRule type="cellIs" dxfId="38573" priority="3255" stopIfTrue="1" operator="greaterThan">
      <formula>0</formula>
    </cfRule>
  </conditionalFormatting>
  <conditionalFormatting sqref="P25:Q25">
    <cfRule type="cellIs" dxfId="38572" priority="3251" stopIfTrue="1" operator="lessThan">
      <formula>0</formula>
    </cfRule>
    <cfRule type="cellIs" dxfId="38571" priority="3252" stopIfTrue="1" operator="greaterThan">
      <formula>0</formula>
    </cfRule>
  </conditionalFormatting>
  <conditionalFormatting sqref="P25:Q25">
    <cfRule type="cellIs" dxfId="38570" priority="3248" stopIfTrue="1" operator="lessThan">
      <formula>0</formula>
    </cfRule>
    <cfRule type="cellIs" dxfId="38569" priority="3249" stopIfTrue="1" operator="greaterThan">
      <formula>0</formula>
    </cfRule>
  </conditionalFormatting>
  <conditionalFormatting sqref="P25:Q25">
    <cfRule type="cellIs" dxfId="38568" priority="3245" stopIfTrue="1" operator="lessThan">
      <formula>0</formula>
    </cfRule>
    <cfRule type="cellIs" dxfId="38567" priority="3246" stopIfTrue="1" operator="greaterThan">
      <formula>0</formula>
    </cfRule>
  </conditionalFormatting>
  <conditionalFormatting sqref="P25:Q25">
    <cfRule type="cellIs" dxfId="38566" priority="3242" stopIfTrue="1" operator="lessThan">
      <formula>0</formula>
    </cfRule>
    <cfRule type="cellIs" dxfId="38565" priority="3243" stopIfTrue="1" operator="greaterThan">
      <formula>0</formula>
    </cfRule>
  </conditionalFormatting>
  <conditionalFormatting sqref="P25:Q25">
    <cfRule type="cellIs" dxfId="38564" priority="3239" stopIfTrue="1" operator="lessThan">
      <formula>0</formula>
    </cfRule>
    <cfRule type="cellIs" dxfId="38563" priority="3240" stopIfTrue="1" operator="greaterThan">
      <formula>0</formula>
    </cfRule>
  </conditionalFormatting>
  <conditionalFormatting sqref="P25:Q25">
    <cfRule type="cellIs" dxfId="38562" priority="3236" stopIfTrue="1" operator="lessThan">
      <formula>0</formula>
    </cfRule>
    <cfRule type="cellIs" dxfId="38561" priority="3237" stopIfTrue="1" operator="greaterThan">
      <formula>0</formula>
    </cfRule>
  </conditionalFormatting>
  <conditionalFormatting sqref="P25:Q25">
    <cfRule type="cellIs" dxfId="38560" priority="3233" stopIfTrue="1" operator="lessThan">
      <formula>0</formula>
    </cfRule>
    <cfRule type="cellIs" dxfId="38559" priority="3234" stopIfTrue="1" operator="greaterThan">
      <formula>0</formula>
    </cfRule>
  </conditionalFormatting>
  <conditionalFormatting sqref="P25:Q25">
    <cfRule type="cellIs" dxfId="38558" priority="3230" stopIfTrue="1" operator="lessThan">
      <formula>0</formula>
    </cfRule>
    <cfRule type="cellIs" dxfId="38557" priority="3231" stopIfTrue="1" operator="greaterThan">
      <formula>0</formula>
    </cfRule>
  </conditionalFormatting>
  <conditionalFormatting sqref="P25:Q25">
    <cfRule type="cellIs" dxfId="38556" priority="3227" stopIfTrue="1" operator="lessThan">
      <formula>0</formula>
    </cfRule>
    <cfRule type="cellIs" dxfId="38555" priority="3228" stopIfTrue="1" operator="greaterThan">
      <formula>0</formula>
    </cfRule>
  </conditionalFormatting>
  <conditionalFormatting sqref="P25:Q25">
    <cfRule type="cellIs" dxfId="38554" priority="3224" stopIfTrue="1" operator="lessThan">
      <formula>0</formula>
    </cfRule>
    <cfRule type="cellIs" dxfId="38553" priority="3225" stopIfTrue="1" operator="greaterThan">
      <formula>0</formula>
    </cfRule>
  </conditionalFormatting>
  <conditionalFormatting sqref="P25:Q25">
    <cfRule type="cellIs" dxfId="38552" priority="3221" stopIfTrue="1" operator="lessThan">
      <formula>0</formula>
    </cfRule>
    <cfRule type="cellIs" dxfId="38551" priority="3222" stopIfTrue="1" operator="greaterThan">
      <formula>0</formula>
    </cfRule>
  </conditionalFormatting>
  <conditionalFormatting sqref="P25:Q25">
    <cfRule type="cellIs" dxfId="38550" priority="3218" stopIfTrue="1" operator="lessThan">
      <formula>0</formula>
    </cfRule>
    <cfRule type="cellIs" dxfId="38549" priority="3219" stopIfTrue="1" operator="greaterThan">
      <formula>0</formula>
    </cfRule>
  </conditionalFormatting>
  <conditionalFormatting sqref="P25:Q25">
    <cfRule type="cellIs" dxfId="38548" priority="3215" stopIfTrue="1" operator="lessThan">
      <formula>0</formula>
    </cfRule>
    <cfRule type="cellIs" dxfId="38547" priority="3216" stopIfTrue="1" operator="greaterThan">
      <formula>0</formula>
    </cfRule>
  </conditionalFormatting>
  <conditionalFormatting sqref="P25:Q25">
    <cfRule type="cellIs" dxfId="38546" priority="3212" stopIfTrue="1" operator="lessThan">
      <formula>0</formula>
    </cfRule>
    <cfRule type="cellIs" dxfId="38545" priority="3213" stopIfTrue="1" operator="greaterThan">
      <formula>0</formula>
    </cfRule>
  </conditionalFormatting>
  <conditionalFormatting sqref="P25:Q25">
    <cfRule type="cellIs" dxfId="38544" priority="3209" stopIfTrue="1" operator="lessThan">
      <formula>0</formula>
    </cfRule>
    <cfRule type="cellIs" dxfId="38543" priority="3210" stopIfTrue="1" operator="greaterThan">
      <formula>0</formula>
    </cfRule>
  </conditionalFormatting>
  <conditionalFormatting sqref="P27:Q27">
    <cfRule type="cellIs" dxfId="38542" priority="3206" stopIfTrue="1" operator="lessThan">
      <formula>0</formula>
    </cfRule>
    <cfRule type="cellIs" dxfId="38541" priority="3207" stopIfTrue="1" operator="greaterThan">
      <formula>0</formula>
    </cfRule>
  </conditionalFormatting>
  <conditionalFormatting sqref="P27:Q27">
    <cfRule type="cellIs" dxfId="38540" priority="3202" stopIfTrue="1" operator="lessThan">
      <formula>0</formula>
    </cfRule>
    <cfRule type="cellIs" dxfId="38539" priority="3203" stopIfTrue="1" operator="greaterThan">
      <formula>0</formula>
    </cfRule>
  </conditionalFormatting>
  <conditionalFormatting sqref="P27:Q27">
    <cfRule type="cellIs" dxfId="38538" priority="3199" stopIfTrue="1" operator="lessThan">
      <formula>0</formula>
    </cfRule>
    <cfRule type="cellIs" dxfId="38537" priority="3200" stopIfTrue="1" operator="greaterThan">
      <formula>0</formula>
    </cfRule>
  </conditionalFormatting>
  <conditionalFormatting sqref="P27:Q27">
    <cfRule type="cellIs" dxfId="38536" priority="3196" stopIfTrue="1" operator="lessThan">
      <formula>0</formula>
    </cfRule>
    <cfRule type="cellIs" dxfId="38535" priority="3197" stopIfTrue="1" operator="greaterThan">
      <formula>0</formula>
    </cfRule>
  </conditionalFormatting>
  <conditionalFormatting sqref="P27:Q27">
    <cfRule type="cellIs" dxfId="38534" priority="3193" stopIfTrue="1" operator="lessThan">
      <formula>0</formula>
    </cfRule>
    <cfRule type="cellIs" dxfId="38533" priority="3194" stopIfTrue="1" operator="greaterThan">
      <formula>0</formula>
    </cfRule>
  </conditionalFormatting>
  <conditionalFormatting sqref="P27:Q27">
    <cfRule type="cellIs" dxfId="38532" priority="3190" stopIfTrue="1" operator="lessThan">
      <formula>0</formula>
    </cfRule>
    <cfRule type="cellIs" dxfId="38531" priority="3191" stopIfTrue="1" operator="greaterThan">
      <formula>0</formula>
    </cfRule>
  </conditionalFormatting>
  <conditionalFormatting sqref="P27:Q27">
    <cfRule type="cellIs" dxfId="38530" priority="3187" stopIfTrue="1" operator="lessThan">
      <formula>0</formula>
    </cfRule>
    <cfRule type="cellIs" dxfId="38529" priority="3188" stopIfTrue="1" operator="greaterThan">
      <formula>0</formula>
    </cfRule>
  </conditionalFormatting>
  <conditionalFormatting sqref="P27:Q27">
    <cfRule type="cellIs" dxfId="38528" priority="3184" stopIfTrue="1" operator="lessThan">
      <formula>0</formula>
    </cfRule>
    <cfRule type="cellIs" dxfId="38527" priority="3185" stopIfTrue="1" operator="greaterThan">
      <formula>0</formula>
    </cfRule>
  </conditionalFormatting>
  <conditionalFormatting sqref="P27:Q27">
    <cfRule type="cellIs" dxfId="38526" priority="3181" stopIfTrue="1" operator="lessThan">
      <formula>0</formula>
    </cfRule>
    <cfRule type="cellIs" dxfId="38525" priority="3182" stopIfTrue="1" operator="greaterThan">
      <formula>0</formula>
    </cfRule>
  </conditionalFormatting>
  <conditionalFormatting sqref="P27:Q27">
    <cfRule type="cellIs" dxfId="38524" priority="3178" stopIfTrue="1" operator="lessThan">
      <formula>0</formula>
    </cfRule>
    <cfRule type="cellIs" dxfId="38523" priority="3179" stopIfTrue="1" operator="greaterThan">
      <formula>0</formula>
    </cfRule>
  </conditionalFormatting>
  <conditionalFormatting sqref="P27:Q27">
    <cfRule type="cellIs" dxfId="38522" priority="3175" stopIfTrue="1" operator="lessThan">
      <formula>0</formula>
    </cfRule>
    <cfRule type="cellIs" dxfId="38521" priority="3176" stopIfTrue="1" operator="greaterThan">
      <formula>0</formula>
    </cfRule>
  </conditionalFormatting>
  <conditionalFormatting sqref="P27:Q27">
    <cfRule type="cellIs" dxfId="38520" priority="3172" stopIfTrue="1" operator="lessThan">
      <formula>0</formula>
    </cfRule>
    <cfRule type="cellIs" dxfId="38519" priority="3173" stopIfTrue="1" operator="greaterThan">
      <formula>0</formula>
    </cfRule>
  </conditionalFormatting>
  <conditionalFormatting sqref="P27:Q27">
    <cfRule type="cellIs" dxfId="38518" priority="3169" stopIfTrue="1" operator="lessThan">
      <formula>0</formula>
    </cfRule>
    <cfRule type="cellIs" dxfId="38517" priority="3170" stopIfTrue="1" operator="greaterThan">
      <formula>0</formula>
    </cfRule>
  </conditionalFormatting>
  <conditionalFormatting sqref="P27:Q27">
    <cfRule type="cellIs" dxfId="38516" priority="3166" stopIfTrue="1" operator="lessThan">
      <formula>0</formula>
    </cfRule>
    <cfRule type="cellIs" dxfId="38515" priority="3167" stopIfTrue="1" operator="greaterThan">
      <formula>0</formula>
    </cfRule>
  </conditionalFormatting>
  <conditionalFormatting sqref="P27:Q27">
    <cfRule type="cellIs" dxfId="38514" priority="3163" stopIfTrue="1" operator="lessThan">
      <formula>0</formula>
    </cfRule>
    <cfRule type="cellIs" dxfId="38513" priority="3164" stopIfTrue="1" operator="greaterThan">
      <formula>0</formula>
    </cfRule>
  </conditionalFormatting>
  <conditionalFormatting sqref="P27:Q27">
    <cfRule type="cellIs" dxfId="38512" priority="3160" stopIfTrue="1" operator="lessThan">
      <formula>0</formula>
    </cfRule>
    <cfRule type="cellIs" dxfId="38511" priority="3161" stopIfTrue="1" operator="greaterThan">
      <formula>0</formula>
    </cfRule>
  </conditionalFormatting>
  <conditionalFormatting sqref="P27:Q27">
    <cfRule type="cellIs" dxfId="38510" priority="3157" stopIfTrue="1" operator="lessThan">
      <formula>0</formula>
    </cfRule>
    <cfRule type="cellIs" dxfId="38509" priority="3158" stopIfTrue="1" operator="greaterThan">
      <formula>0</formula>
    </cfRule>
  </conditionalFormatting>
  <conditionalFormatting sqref="P27:Q27">
    <cfRule type="cellIs" dxfId="38508" priority="3154" stopIfTrue="1" operator="lessThan">
      <formula>0</formula>
    </cfRule>
    <cfRule type="cellIs" dxfId="38507" priority="3155" stopIfTrue="1" operator="greaterThan">
      <formula>0</formula>
    </cfRule>
  </conditionalFormatting>
  <conditionalFormatting sqref="P27:Q27">
    <cfRule type="cellIs" dxfId="38506" priority="3151" stopIfTrue="1" operator="lessThan">
      <formula>0</formula>
    </cfRule>
    <cfRule type="cellIs" dxfId="38505" priority="3152" stopIfTrue="1" operator="greaterThan">
      <formula>0</formula>
    </cfRule>
  </conditionalFormatting>
  <conditionalFormatting sqref="P27:Q27">
    <cfRule type="cellIs" dxfId="38504" priority="3148" stopIfTrue="1" operator="lessThan">
      <formula>0</formula>
    </cfRule>
    <cfRule type="cellIs" dxfId="38503" priority="3149" stopIfTrue="1" operator="greaterThan">
      <formula>0</formula>
    </cfRule>
  </conditionalFormatting>
  <conditionalFormatting sqref="P29:Q29">
    <cfRule type="cellIs" dxfId="38502" priority="3145" stopIfTrue="1" operator="lessThan">
      <formula>0</formula>
    </cfRule>
    <cfRule type="cellIs" dxfId="38501" priority="3146" stopIfTrue="1" operator="greaterThan">
      <formula>0</formula>
    </cfRule>
  </conditionalFormatting>
  <conditionalFormatting sqref="P29:Q29">
    <cfRule type="cellIs" dxfId="38500" priority="3142" stopIfTrue="1" operator="lessThan">
      <formula>0</formula>
    </cfRule>
    <cfRule type="cellIs" dxfId="38499" priority="3143" stopIfTrue="1" operator="greaterThan">
      <formula>0</formula>
    </cfRule>
  </conditionalFormatting>
  <conditionalFormatting sqref="P29:Q29">
    <cfRule type="cellIs" dxfId="38498" priority="3139" stopIfTrue="1" operator="lessThan">
      <formula>0</formula>
    </cfRule>
    <cfRule type="cellIs" dxfId="38497" priority="3140" stopIfTrue="1" operator="greaterThan">
      <formula>0</formula>
    </cfRule>
  </conditionalFormatting>
  <conditionalFormatting sqref="P29:Q29">
    <cfRule type="cellIs" dxfId="38496" priority="3136" stopIfTrue="1" operator="lessThan">
      <formula>0</formula>
    </cfRule>
    <cfRule type="cellIs" dxfId="38495" priority="3137" stopIfTrue="1" operator="greaterThan">
      <formula>0</formula>
    </cfRule>
  </conditionalFormatting>
  <conditionalFormatting sqref="P29:Q29">
    <cfRule type="cellIs" dxfId="38494" priority="3133" stopIfTrue="1" operator="lessThan">
      <formula>0</formula>
    </cfRule>
    <cfRule type="cellIs" dxfId="38493" priority="3134" stopIfTrue="1" operator="greaterThan">
      <formula>0</formula>
    </cfRule>
  </conditionalFormatting>
  <conditionalFormatting sqref="P29:Q29">
    <cfRule type="cellIs" dxfId="38492" priority="3130" stopIfTrue="1" operator="lessThan">
      <formula>0</formula>
    </cfRule>
    <cfRule type="cellIs" dxfId="38491" priority="3131" stopIfTrue="1" operator="greaterThan">
      <formula>0</formula>
    </cfRule>
  </conditionalFormatting>
  <conditionalFormatting sqref="P29:Q29">
    <cfRule type="cellIs" dxfId="38490" priority="3127" stopIfTrue="1" operator="lessThan">
      <formula>0</formula>
    </cfRule>
    <cfRule type="cellIs" dxfId="38489" priority="3128" stopIfTrue="1" operator="greaterThan">
      <formula>0</formula>
    </cfRule>
  </conditionalFormatting>
  <conditionalFormatting sqref="P29:Q29">
    <cfRule type="cellIs" dxfId="38488" priority="3124" stopIfTrue="1" operator="lessThan">
      <formula>0</formula>
    </cfRule>
    <cfRule type="cellIs" dxfId="38487" priority="3125" stopIfTrue="1" operator="greaterThan">
      <formula>0</formula>
    </cfRule>
  </conditionalFormatting>
  <conditionalFormatting sqref="P29:Q29">
    <cfRule type="cellIs" dxfId="38486" priority="3121" stopIfTrue="1" operator="lessThan">
      <formula>0</formula>
    </cfRule>
    <cfRule type="cellIs" dxfId="38485" priority="3122" stopIfTrue="1" operator="greaterThan">
      <formula>0</formula>
    </cfRule>
  </conditionalFormatting>
  <conditionalFormatting sqref="P29:Q29">
    <cfRule type="cellIs" dxfId="38484" priority="3118" stopIfTrue="1" operator="lessThan">
      <formula>0</formula>
    </cfRule>
    <cfRule type="cellIs" dxfId="38483" priority="3119" stopIfTrue="1" operator="greaterThan">
      <formula>0</formula>
    </cfRule>
  </conditionalFormatting>
  <conditionalFormatting sqref="P29:Q29">
    <cfRule type="cellIs" dxfId="38482" priority="3115" stopIfTrue="1" operator="lessThan">
      <formula>0</formula>
    </cfRule>
    <cfRule type="cellIs" dxfId="38481" priority="3116" stopIfTrue="1" operator="greaterThan">
      <formula>0</formula>
    </cfRule>
  </conditionalFormatting>
  <conditionalFormatting sqref="P29:Q29">
    <cfRule type="cellIs" dxfId="38480" priority="3112" stopIfTrue="1" operator="lessThan">
      <formula>0</formula>
    </cfRule>
    <cfRule type="cellIs" dxfId="38479" priority="3113" stopIfTrue="1" operator="greaterThan">
      <formula>0</formula>
    </cfRule>
  </conditionalFormatting>
  <conditionalFormatting sqref="P29:Q29">
    <cfRule type="cellIs" dxfId="38478" priority="3109" stopIfTrue="1" operator="lessThan">
      <formula>0</formula>
    </cfRule>
    <cfRule type="cellIs" dxfId="38477" priority="3110" stopIfTrue="1" operator="greaterThan">
      <formula>0</formula>
    </cfRule>
  </conditionalFormatting>
  <conditionalFormatting sqref="P29:Q29">
    <cfRule type="cellIs" dxfId="38476" priority="3106" stopIfTrue="1" operator="lessThan">
      <formula>0</formula>
    </cfRule>
    <cfRule type="cellIs" dxfId="38475" priority="3107" stopIfTrue="1" operator="greaterThan">
      <formula>0</formula>
    </cfRule>
  </conditionalFormatting>
  <conditionalFormatting sqref="P29:Q29">
    <cfRule type="cellIs" dxfId="38474" priority="3103" stopIfTrue="1" operator="lessThan">
      <formula>0</formula>
    </cfRule>
    <cfRule type="cellIs" dxfId="38473" priority="3104" stopIfTrue="1" operator="greaterThan">
      <formula>0</formula>
    </cfRule>
  </conditionalFormatting>
  <conditionalFormatting sqref="P29:Q29">
    <cfRule type="cellIs" dxfId="38472" priority="3100" stopIfTrue="1" operator="lessThan">
      <formula>0</formula>
    </cfRule>
    <cfRule type="cellIs" dxfId="38471" priority="3101" stopIfTrue="1" operator="greaterThan">
      <formula>0</formula>
    </cfRule>
  </conditionalFormatting>
  <conditionalFormatting sqref="P29:Q29">
    <cfRule type="cellIs" dxfId="38470" priority="3097" stopIfTrue="1" operator="lessThan">
      <formula>0</formula>
    </cfRule>
    <cfRule type="cellIs" dxfId="38469" priority="3098" stopIfTrue="1" operator="greaterThan">
      <formula>0</formula>
    </cfRule>
  </conditionalFormatting>
  <conditionalFormatting sqref="P29:Q29">
    <cfRule type="cellIs" dxfId="38468" priority="3094" stopIfTrue="1" operator="lessThan">
      <formula>0</formula>
    </cfRule>
    <cfRule type="cellIs" dxfId="38467" priority="3095" stopIfTrue="1" operator="greaterThan">
      <formula>0</formula>
    </cfRule>
  </conditionalFormatting>
  <conditionalFormatting sqref="P29:Q29">
    <cfRule type="cellIs" dxfId="38466" priority="3091" stopIfTrue="1" operator="lessThan">
      <formula>0</formula>
    </cfRule>
    <cfRule type="cellIs" dxfId="38465" priority="3092" stopIfTrue="1" operator="greaterThan">
      <formula>0</formula>
    </cfRule>
  </conditionalFormatting>
  <conditionalFormatting sqref="P29:Q29">
    <cfRule type="cellIs" dxfId="38464" priority="3088" stopIfTrue="1" operator="lessThan">
      <formula>0</formula>
    </cfRule>
    <cfRule type="cellIs" dxfId="38463" priority="3089" stopIfTrue="1" operator="greaterThan">
      <formula>0</formula>
    </cfRule>
  </conditionalFormatting>
  <conditionalFormatting sqref="P31:Q31">
    <cfRule type="cellIs" dxfId="38462" priority="3085" stopIfTrue="1" operator="lessThan">
      <formula>0</formula>
    </cfRule>
    <cfRule type="cellIs" dxfId="38461" priority="3086" stopIfTrue="1" operator="greaterThan">
      <formula>0</formula>
    </cfRule>
  </conditionalFormatting>
  <conditionalFormatting sqref="P31:Q31">
    <cfRule type="cellIs" dxfId="38460" priority="3082" stopIfTrue="1" operator="lessThan">
      <formula>0</formula>
    </cfRule>
    <cfRule type="cellIs" dxfId="38459" priority="3083" stopIfTrue="1" operator="greaterThan">
      <formula>0</formula>
    </cfRule>
  </conditionalFormatting>
  <conditionalFormatting sqref="P31:Q31">
    <cfRule type="cellIs" dxfId="38458" priority="3079" stopIfTrue="1" operator="lessThan">
      <formula>0</formula>
    </cfRule>
    <cfRule type="cellIs" dxfId="38457" priority="3080" stopIfTrue="1" operator="greaterThan">
      <formula>0</formula>
    </cfRule>
  </conditionalFormatting>
  <conditionalFormatting sqref="P31:Q31">
    <cfRule type="cellIs" dxfId="38456" priority="3076" stopIfTrue="1" operator="lessThan">
      <formula>0</formula>
    </cfRule>
    <cfRule type="cellIs" dxfId="38455" priority="3077" stopIfTrue="1" operator="greaterThan">
      <formula>0</formula>
    </cfRule>
  </conditionalFormatting>
  <conditionalFormatting sqref="P31:Q31">
    <cfRule type="cellIs" dxfId="38454" priority="3073" stopIfTrue="1" operator="lessThan">
      <formula>0</formula>
    </cfRule>
    <cfRule type="cellIs" dxfId="38453" priority="3074" stopIfTrue="1" operator="greaterThan">
      <formula>0</formula>
    </cfRule>
  </conditionalFormatting>
  <conditionalFormatting sqref="P31:Q31">
    <cfRule type="cellIs" dxfId="38452" priority="3070" stopIfTrue="1" operator="lessThan">
      <formula>0</formula>
    </cfRule>
    <cfRule type="cellIs" dxfId="38451" priority="3071" stopIfTrue="1" operator="greaterThan">
      <formula>0</formula>
    </cfRule>
  </conditionalFormatting>
  <conditionalFormatting sqref="P31:Q31">
    <cfRule type="cellIs" dxfId="38450" priority="3067" stopIfTrue="1" operator="lessThan">
      <formula>0</formula>
    </cfRule>
    <cfRule type="cellIs" dxfId="38449" priority="3068" stopIfTrue="1" operator="greaterThan">
      <formula>0</formula>
    </cfRule>
  </conditionalFormatting>
  <conditionalFormatting sqref="P31:Q31">
    <cfRule type="cellIs" dxfId="38448" priority="3064" stopIfTrue="1" operator="lessThan">
      <formula>0</formula>
    </cfRule>
    <cfRule type="cellIs" dxfId="38447" priority="3065" stopIfTrue="1" operator="greaterThan">
      <formula>0</formula>
    </cfRule>
  </conditionalFormatting>
  <conditionalFormatting sqref="P31:Q31">
    <cfRule type="cellIs" dxfId="38446" priority="3061" stopIfTrue="1" operator="lessThan">
      <formula>0</formula>
    </cfRule>
    <cfRule type="cellIs" dxfId="38445" priority="3062" stopIfTrue="1" operator="greaterThan">
      <formula>0</formula>
    </cfRule>
  </conditionalFormatting>
  <conditionalFormatting sqref="P31:Q31">
    <cfRule type="cellIs" dxfId="38444" priority="3058" stopIfTrue="1" operator="lessThan">
      <formula>0</formula>
    </cfRule>
    <cfRule type="cellIs" dxfId="38443" priority="3059" stopIfTrue="1" operator="greaterThan">
      <formula>0</formula>
    </cfRule>
  </conditionalFormatting>
  <conditionalFormatting sqref="P31:Q31">
    <cfRule type="cellIs" dxfId="38442" priority="3055" stopIfTrue="1" operator="lessThan">
      <formula>0</formula>
    </cfRule>
    <cfRule type="cellIs" dxfId="38441" priority="3056" stopIfTrue="1" operator="greaterThan">
      <formula>0</formula>
    </cfRule>
  </conditionalFormatting>
  <conditionalFormatting sqref="P31:Q31">
    <cfRule type="cellIs" dxfId="38440" priority="3052" stopIfTrue="1" operator="lessThan">
      <formula>0</formula>
    </cfRule>
    <cfRule type="cellIs" dxfId="38439" priority="3053" stopIfTrue="1" operator="greaterThan">
      <formula>0</formula>
    </cfRule>
  </conditionalFormatting>
  <conditionalFormatting sqref="P31:Q31">
    <cfRule type="cellIs" dxfId="38438" priority="3049" stopIfTrue="1" operator="lessThan">
      <formula>0</formula>
    </cfRule>
    <cfRule type="cellIs" dxfId="38437" priority="3050" stopIfTrue="1" operator="greaterThan">
      <formula>0</formula>
    </cfRule>
  </conditionalFormatting>
  <conditionalFormatting sqref="P31:Q31">
    <cfRule type="cellIs" dxfId="38436" priority="3046" stopIfTrue="1" operator="lessThan">
      <formula>0</formula>
    </cfRule>
    <cfRule type="cellIs" dxfId="38435" priority="3047" stopIfTrue="1" operator="greaterThan">
      <formula>0</formula>
    </cfRule>
  </conditionalFormatting>
  <conditionalFormatting sqref="P31:Q31">
    <cfRule type="cellIs" dxfId="38434" priority="3043" stopIfTrue="1" operator="lessThan">
      <formula>0</formula>
    </cfRule>
    <cfRule type="cellIs" dxfId="38433" priority="3044" stopIfTrue="1" operator="greaterThan">
      <formula>0</formula>
    </cfRule>
  </conditionalFormatting>
  <conditionalFormatting sqref="P31:Q31">
    <cfRule type="cellIs" dxfId="38432" priority="3040" stopIfTrue="1" operator="lessThan">
      <formula>0</formula>
    </cfRule>
    <cfRule type="cellIs" dxfId="38431" priority="3041" stopIfTrue="1" operator="greaterThan">
      <formula>0</formula>
    </cfRule>
  </conditionalFormatting>
  <conditionalFormatting sqref="P31:Q31">
    <cfRule type="cellIs" dxfId="38430" priority="3037" stopIfTrue="1" operator="lessThan">
      <formula>0</formula>
    </cfRule>
    <cfRule type="cellIs" dxfId="38429" priority="3038" stopIfTrue="1" operator="greaterThan">
      <formula>0</formula>
    </cfRule>
  </conditionalFormatting>
  <conditionalFormatting sqref="P31:Q31">
    <cfRule type="cellIs" dxfId="38428" priority="3034" stopIfTrue="1" operator="lessThan">
      <formula>0</formula>
    </cfRule>
    <cfRule type="cellIs" dxfId="38427" priority="3035" stopIfTrue="1" operator="greaterThan">
      <formula>0</formula>
    </cfRule>
  </conditionalFormatting>
  <conditionalFormatting sqref="P31:Q31">
    <cfRule type="cellIs" dxfId="38426" priority="3031" stopIfTrue="1" operator="lessThan">
      <formula>0</formula>
    </cfRule>
    <cfRule type="cellIs" dxfId="38425" priority="3032" stopIfTrue="1" operator="greaterThan">
      <formula>0</formula>
    </cfRule>
  </conditionalFormatting>
  <conditionalFormatting sqref="P31:Q31">
    <cfRule type="cellIs" dxfId="38424" priority="3028" stopIfTrue="1" operator="lessThan">
      <formula>0</formula>
    </cfRule>
    <cfRule type="cellIs" dxfId="38423" priority="3029" stopIfTrue="1" operator="greaterThan">
      <formula>0</formula>
    </cfRule>
  </conditionalFormatting>
  <conditionalFormatting sqref="P33:Q33">
    <cfRule type="cellIs" dxfId="38422" priority="3025" stopIfTrue="1" operator="lessThan">
      <formula>0</formula>
    </cfRule>
    <cfRule type="cellIs" dxfId="38421" priority="3026" stopIfTrue="1" operator="greaterThan">
      <formula>0</formula>
    </cfRule>
  </conditionalFormatting>
  <conditionalFormatting sqref="P33:Q33">
    <cfRule type="cellIs" dxfId="38420" priority="3022" stopIfTrue="1" operator="lessThan">
      <formula>0</formula>
    </cfRule>
    <cfRule type="cellIs" dxfId="38419" priority="3023" stopIfTrue="1" operator="greaterThan">
      <formula>0</formula>
    </cfRule>
  </conditionalFormatting>
  <conditionalFormatting sqref="P33:Q33">
    <cfRule type="cellIs" dxfId="38418" priority="3019" stopIfTrue="1" operator="lessThan">
      <formula>0</formula>
    </cfRule>
    <cfRule type="cellIs" dxfId="38417" priority="3020" stopIfTrue="1" operator="greaterThan">
      <formula>0</formula>
    </cfRule>
  </conditionalFormatting>
  <conditionalFormatting sqref="P33:Q33">
    <cfRule type="cellIs" dxfId="38416" priority="3016" stopIfTrue="1" operator="lessThan">
      <formula>0</formula>
    </cfRule>
    <cfRule type="cellIs" dxfId="38415" priority="3017" stopIfTrue="1" operator="greaterThan">
      <formula>0</formula>
    </cfRule>
  </conditionalFormatting>
  <conditionalFormatting sqref="P33:Q33">
    <cfRule type="cellIs" dxfId="38414" priority="3013" stopIfTrue="1" operator="lessThan">
      <formula>0</formula>
    </cfRule>
    <cfRule type="cellIs" dxfId="38413" priority="3014" stopIfTrue="1" operator="greaterThan">
      <formula>0</formula>
    </cfRule>
  </conditionalFormatting>
  <conditionalFormatting sqref="P33:Q33">
    <cfRule type="cellIs" dxfId="38412" priority="3010" stopIfTrue="1" operator="lessThan">
      <formula>0</formula>
    </cfRule>
    <cfRule type="cellIs" dxfId="38411" priority="3011" stopIfTrue="1" operator="greaterThan">
      <formula>0</formula>
    </cfRule>
  </conditionalFormatting>
  <conditionalFormatting sqref="P33:Q33">
    <cfRule type="cellIs" dxfId="38410" priority="3007" stopIfTrue="1" operator="lessThan">
      <formula>0</formula>
    </cfRule>
    <cfRule type="cellIs" dxfId="38409" priority="3008" stopIfTrue="1" operator="greaterThan">
      <formula>0</formula>
    </cfRule>
  </conditionalFormatting>
  <conditionalFormatting sqref="P33:Q33">
    <cfRule type="cellIs" dxfId="38408" priority="3004" stopIfTrue="1" operator="lessThan">
      <formula>0</formula>
    </cfRule>
    <cfRule type="cellIs" dxfId="38407" priority="3005" stopIfTrue="1" operator="greaterThan">
      <formula>0</formula>
    </cfRule>
  </conditionalFormatting>
  <conditionalFormatting sqref="P33:Q33">
    <cfRule type="cellIs" dxfId="38406" priority="3001" stopIfTrue="1" operator="lessThan">
      <formula>0</formula>
    </cfRule>
    <cfRule type="cellIs" dxfId="38405" priority="3002" stopIfTrue="1" operator="greaterThan">
      <formula>0</formula>
    </cfRule>
  </conditionalFormatting>
  <conditionalFormatting sqref="P33:Q33">
    <cfRule type="cellIs" dxfId="38404" priority="2998" stopIfTrue="1" operator="lessThan">
      <formula>0</formula>
    </cfRule>
    <cfRule type="cellIs" dxfId="38403" priority="2999" stopIfTrue="1" operator="greaterThan">
      <formula>0</formula>
    </cfRule>
  </conditionalFormatting>
  <conditionalFormatting sqref="P33:Q33">
    <cfRule type="cellIs" dxfId="38402" priority="2995" stopIfTrue="1" operator="lessThan">
      <formula>0</formula>
    </cfRule>
    <cfRule type="cellIs" dxfId="38401" priority="2996" stopIfTrue="1" operator="greaterThan">
      <formula>0</formula>
    </cfRule>
  </conditionalFormatting>
  <conditionalFormatting sqref="P33:Q33">
    <cfRule type="cellIs" dxfId="38400" priority="2992" stopIfTrue="1" operator="lessThan">
      <formula>0</formula>
    </cfRule>
    <cfRule type="cellIs" dxfId="38399" priority="2993" stopIfTrue="1" operator="greaterThan">
      <formula>0</formula>
    </cfRule>
  </conditionalFormatting>
  <conditionalFormatting sqref="P33:Q33">
    <cfRule type="cellIs" dxfId="38398" priority="2989" stopIfTrue="1" operator="lessThan">
      <formula>0</formula>
    </cfRule>
    <cfRule type="cellIs" dxfId="38397" priority="2990" stopIfTrue="1" operator="greaterThan">
      <formula>0</formula>
    </cfRule>
  </conditionalFormatting>
  <conditionalFormatting sqref="P33:Q33">
    <cfRule type="cellIs" dxfId="38396" priority="2986" stopIfTrue="1" operator="lessThan">
      <formula>0</formula>
    </cfRule>
    <cfRule type="cellIs" dxfId="38395" priority="2987" stopIfTrue="1" operator="greaterThan">
      <formula>0</formula>
    </cfRule>
  </conditionalFormatting>
  <conditionalFormatting sqref="P33:Q33">
    <cfRule type="cellIs" dxfId="38394" priority="2983" stopIfTrue="1" operator="lessThan">
      <formula>0</formula>
    </cfRule>
    <cfRule type="cellIs" dxfId="38393" priority="2984" stopIfTrue="1" operator="greaterThan">
      <formula>0</formula>
    </cfRule>
  </conditionalFormatting>
  <conditionalFormatting sqref="P33:Q33">
    <cfRule type="cellIs" dxfId="38392" priority="2980" stopIfTrue="1" operator="lessThan">
      <formula>0</formula>
    </cfRule>
    <cfRule type="cellIs" dxfId="38391" priority="2981" stopIfTrue="1" operator="greaterThan">
      <formula>0</formula>
    </cfRule>
  </conditionalFormatting>
  <conditionalFormatting sqref="P33:Q33">
    <cfRule type="cellIs" dxfId="38390" priority="2977" stopIfTrue="1" operator="lessThan">
      <formula>0</formula>
    </cfRule>
    <cfRule type="cellIs" dxfId="38389" priority="2978" stopIfTrue="1" operator="greaterThan">
      <formula>0</formula>
    </cfRule>
  </conditionalFormatting>
  <conditionalFormatting sqref="P33:Q33">
    <cfRule type="cellIs" dxfId="38388" priority="2974" stopIfTrue="1" operator="lessThan">
      <formula>0</formula>
    </cfRule>
    <cfRule type="cellIs" dxfId="38387" priority="2975" stopIfTrue="1" operator="greaterThan">
      <formula>0</formula>
    </cfRule>
  </conditionalFormatting>
  <conditionalFormatting sqref="P33:Q33">
    <cfRule type="cellIs" dxfId="38386" priority="2971" stopIfTrue="1" operator="lessThan">
      <formula>0</formula>
    </cfRule>
    <cfRule type="cellIs" dxfId="38385" priority="2972" stopIfTrue="1" operator="greaterThan">
      <formula>0</formula>
    </cfRule>
  </conditionalFormatting>
  <conditionalFormatting sqref="P33:Q33">
    <cfRule type="cellIs" dxfId="38384" priority="2968" stopIfTrue="1" operator="lessThan">
      <formula>0</formula>
    </cfRule>
    <cfRule type="cellIs" dxfId="38383" priority="2969" stopIfTrue="1" operator="greaterThan">
      <formula>0</formula>
    </cfRule>
  </conditionalFormatting>
  <conditionalFormatting sqref="P35:Q35">
    <cfRule type="cellIs" dxfId="38382" priority="2965" stopIfTrue="1" operator="lessThan">
      <formula>0</formula>
    </cfRule>
    <cfRule type="cellIs" dxfId="38381" priority="2966" stopIfTrue="1" operator="greaterThan">
      <formula>0</formula>
    </cfRule>
  </conditionalFormatting>
  <conditionalFormatting sqref="P35:Q35">
    <cfRule type="cellIs" dxfId="38380" priority="2962" stopIfTrue="1" operator="lessThan">
      <formula>0</formula>
    </cfRule>
    <cfRule type="cellIs" dxfId="38379" priority="2963" stopIfTrue="1" operator="greaterThan">
      <formula>0</formula>
    </cfRule>
  </conditionalFormatting>
  <conditionalFormatting sqref="P35:Q35">
    <cfRule type="cellIs" dxfId="38378" priority="2959" stopIfTrue="1" operator="lessThan">
      <formula>0</formula>
    </cfRule>
    <cfRule type="cellIs" dxfId="38377" priority="2960" stopIfTrue="1" operator="greaterThan">
      <formula>0</formula>
    </cfRule>
  </conditionalFormatting>
  <conditionalFormatting sqref="P35:Q35">
    <cfRule type="cellIs" dxfId="38376" priority="2956" stopIfTrue="1" operator="lessThan">
      <formula>0</formula>
    </cfRule>
    <cfRule type="cellIs" dxfId="38375" priority="2957" stopIfTrue="1" operator="greaterThan">
      <formula>0</formula>
    </cfRule>
  </conditionalFormatting>
  <conditionalFormatting sqref="P35:Q35">
    <cfRule type="cellIs" dxfId="38374" priority="2953" stopIfTrue="1" operator="lessThan">
      <formula>0</formula>
    </cfRule>
    <cfRule type="cellIs" dxfId="38373" priority="2954" stopIfTrue="1" operator="greaterThan">
      <formula>0</formula>
    </cfRule>
  </conditionalFormatting>
  <conditionalFormatting sqref="P35:Q35">
    <cfRule type="cellIs" dxfId="38372" priority="2950" stopIfTrue="1" operator="lessThan">
      <formula>0</formula>
    </cfRule>
    <cfRule type="cellIs" dxfId="38371" priority="2951" stopIfTrue="1" operator="greaterThan">
      <formula>0</formula>
    </cfRule>
  </conditionalFormatting>
  <conditionalFormatting sqref="P35:Q35">
    <cfRule type="cellIs" dxfId="38370" priority="2947" stopIfTrue="1" operator="lessThan">
      <formula>0</formula>
    </cfRule>
    <cfRule type="cellIs" dxfId="38369" priority="2948" stopIfTrue="1" operator="greaterThan">
      <formula>0</formula>
    </cfRule>
  </conditionalFormatting>
  <conditionalFormatting sqref="P35:Q35">
    <cfRule type="cellIs" dxfId="38368" priority="2944" stopIfTrue="1" operator="lessThan">
      <formula>0</formula>
    </cfRule>
    <cfRule type="cellIs" dxfId="38367" priority="2945" stopIfTrue="1" operator="greaterThan">
      <formula>0</formula>
    </cfRule>
  </conditionalFormatting>
  <conditionalFormatting sqref="P35:Q35">
    <cfRule type="cellIs" dxfId="38366" priority="2941" stopIfTrue="1" operator="lessThan">
      <formula>0</formula>
    </cfRule>
    <cfRule type="cellIs" dxfId="38365" priority="2942" stopIfTrue="1" operator="greaterThan">
      <formula>0</formula>
    </cfRule>
  </conditionalFormatting>
  <conditionalFormatting sqref="P35:Q35">
    <cfRule type="cellIs" dxfId="38364" priority="2938" stopIfTrue="1" operator="lessThan">
      <formula>0</formula>
    </cfRule>
    <cfRule type="cellIs" dxfId="38363" priority="2939" stopIfTrue="1" operator="greaterThan">
      <formula>0</formula>
    </cfRule>
  </conditionalFormatting>
  <conditionalFormatting sqref="P35:Q35">
    <cfRule type="cellIs" dxfId="38362" priority="2935" stopIfTrue="1" operator="lessThan">
      <formula>0</formula>
    </cfRule>
    <cfRule type="cellIs" dxfId="38361" priority="2936" stopIfTrue="1" operator="greaterThan">
      <formula>0</formula>
    </cfRule>
  </conditionalFormatting>
  <conditionalFormatting sqref="P35:Q35">
    <cfRule type="cellIs" dxfId="38360" priority="2932" stopIfTrue="1" operator="lessThan">
      <formula>0</formula>
    </cfRule>
    <cfRule type="cellIs" dxfId="38359" priority="2933" stopIfTrue="1" operator="greaterThan">
      <formula>0</formula>
    </cfRule>
  </conditionalFormatting>
  <conditionalFormatting sqref="P35:Q35">
    <cfRule type="cellIs" dxfId="38358" priority="2929" stopIfTrue="1" operator="lessThan">
      <formula>0</formula>
    </cfRule>
    <cfRule type="cellIs" dxfId="38357" priority="2930" stopIfTrue="1" operator="greaterThan">
      <formula>0</formula>
    </cfRule>
  </conditionalFormatting>
  <conditionalFormatting sqref="P35:Q35">
    <cfRule type="cellIs" dxfId="38356" priority="2926" stopIfTrue="1" operator="lessThan">
      <formula>0</formula>
    </cfRule>
    <cfRule type="cellIs" dxfId="38355" priority="2927" stopIfTrue="1" operator="greaterThan">
      <formula>0</formula>
    </cfRule>
  </conditionalFormatting>
  <conditionalFormatting sqref="P35:Q35">
    <cfRule type="cellIs" dxfId="38354" priority="2923" stopIfTrue="1" operator="lessThan">
      <formula>0</formula>
    </cfRule>
    <cfRule type="cellIs" dxfId="38353" priority="2924" stopIfTrue="1" operator="greaterThan">
      <formula>0</formula>
    </cfRule>
  </conditionalFormatting>
  <conditionalFormatting sqref="P35:Q35">
    <cfRule type="cellIs" dxfId="38352" priority="2920" stopIfTrue="1" operator="lessThan">
      <formula>0</formula>
    </cfRule>
    <cfRule type="cellIs" dxfId="38351" priority="2921" stopIfTrue="1" operator="greaterThan">
      <formula>0</formula>
    </cfRule>
  </conditionalFormatting>
  <conditionalFormatting sqref="P35:Q35">
    <cfRule type="cellIs" dxfId="38350" priority="2917" stopIfTrue="1" operator="lessThan">
      <formula>0</formula>
    </cfRule>
    <cfRule type="cellIs" dxfId="38349" priority="2918" stopIfTrue="1" operator="greaterThan">
      <formula>0</formula>
    </cfRule>
  </conditionalFormatting>
  <conditionalFormatting sqref="P35:Q35">
    <cfRule type="cellIs" dxfId="38348" priority="2914" stopIfTrue="1" operator="lessThan">
      <formula>0</formula>
    </cfRule>
    <cfRule type="cellIs" dxfId="38347" priority="2915" stopIfTrue="1" operator="greaterThan">
      <formula>0</formula>
    </cfRule>
  </conditionalFormatting>
  <conditionalFormatting sqref="P35:Q35">
    <cfRule type="cellIs" dxfId="38346" priority="2911" stopIfTrue="1" operator="lessThan">
      <formula>0</formula>
    </cfRule>
    <cfRule type="cellIs" dxfId="38345" priority="2912" stopIfTrue="1" operator="greaterThan">
      <formula>0</formula>
    </cfRule>
  </conditionalFormatting>
  <conditionalFormatting sqref="P35:Q35">
    <cfRule type="cellIs" dxfId="38344" priority="2908" stopIfTrue="1" operator="lessThan">
      <formula>0</formula>
    </cfRule>
    <cfRule type="cellIs" dxfId="38343" priority="2909" stopIfTrue="1" operator="greaterThan">
      <formula>0</formula>
    </cfRule>
  </conditionalFormatting>
  <conditionalFormatting sqref="P37:Q37">
    <cfRule type="cellIs" dxfId="38342" priority="2905" stopIfTrue="1" operator="lessThan">
      <formula>0</formula>
    </cfRule>
    <cfRule type="cellIs" dxfId="38341" priority="2906" stopIfTrue="1" operator="greaterThan">
      <formula>0</formula>
    </cfRule>
  </conditionalFormatting>
  <conditionalFormatting sqref="P37:Q37">
    <cfRule type="cellIs" dxfId="38340" priority="2902" stopIfTrue="1" operator="lessThan">
      <formula>0</formula>
    </cfRule>
    <cfRule type="cellIs" dxfId="38339" priority="2903" stopIfTrue="1" operator="greaterThan">
      <formula>0</formula>
    </cfRule>
  </conditionalFormatting>
  <conditionalFormatting sqref="P37:Q37">
    <cfRule type="cellIs" dxfId="38338" priority="2899" stopIfTrue="1" operator="lessThan">
      <formula>0</formula>
    </cfRule>
    <cfRule type="cellIs" dxfId="38337" priority="2900" stopIfTrue="1" operator="greaterThan">
      <formula>0</formula>
    </cfRule>
  </conditionalFormatting>
  <conditionalFormatting sqref="P37:Q37">
    <cfRule type="cellIs" dxfId="38336" priority="2896" stopIfTrue="1" operator="lessThan">
      <formula>0</formula>
    </cfRule>
    <cfRule type="cellIs" dxfId="38335" priority="2897" stopIfTrue="1" operator="greaterThan">
      <formula>0</formula>
    </cfRule>
  </conditionalFormatting>
  <conditionalFormatting sqref="P37:Q37">
    <cfRule type="cellIs" dxfId="38334" priority="2893" stopIfTrue="1" operator="lessThan">
      <formula>0</formula>
    </cfRule>
    <cfRule type="cellIs" dxfId="38333" priority="2894" stopIfTrue="1" operator="greaterThan">
      <formula>0</formula>
    </cfRule>
  </conditionalFormatting>
  <conditionalFormatting sqref="P37:Q37">
    <cfRule type="cellIs" dxfId="38332" priority="2890" stopIfTrue="1" operator="lessThan">
      <formula>0</formula>
    </cfRule>
    <cfRule type="cellIs" dxfId="38331" priority="2891" stopIfTrue="1" operator="greaterThan">
      <formula>0</formula>
    </cfRule>
  </conditionalFormatting>
  <conditionalFormatting sqref="P37:Q37">
    <cfRule type="cellIs" dxfId="38330" priority="2887" stopIfTrue="1" operator="lessThan">
      <formula>0</formula>
    </cfRule>
    <cfRule type="cellIs" dxfId="38329" priority="2888" stopIfTrue="1" operator="greaterThan">
      <formula>0</formula>
    </cfRule>
  </conditionalFormatting>
  <conditionalFormatting sqref="P37:Q37">
    <cfRule type="cellIs" dxfId="38328" priority="2884" stopIfTrue="1" operator="lessThan">
      <formula>0</formula>
    </cfRule>
    <cfRule type="cellIs" dxfId="38327" priority="2885" stopIfTrue="1" operator="greaterThan">
      <formula>0</formula>
    </cfRule>
  </conditionalFormatting>
  <conditionalFormatting sqref="P37:Q37">
    <cfRule type="cellIs" dxfId="38326" priority="2881" stopIfTrue="1" operator="lessThan">
      <formula>0</formula>
    </cfRule>
    <cfRule type="cellIs" dxfId="38325" priority="2882" stopIfTrue="1" operator="greaterThan">
      <formula>0</formula>
    </cfRule>
  </conditionalFormatting>
  <conditionalFormatting sqref="P37:Q37">
    <cfRule type="cellIs" dxfId="38324" priority="2878" stopIfTrue="1" operator="lessThan">
      <formula>0</formula>
    </cfRule>
    <cfRule type="cellIs" dxfId="38323" priority="2879" stopIfTrue="1" operator="greaterThan">
      <formula>0</formula>
    </cfRule>
  </conditionalFormatting>
  <conditionalFormatting sqref="P37:Q37">
    <cfRule type="cellIs" dxfId="38322" priority="2875" stopIfTrue="1" operator="lessThan">
      <formula>0</formula>
    </cfRule>
    <cfRule type="cellIs" dxfId="38321" priority="2876" stopIfTrue="1" operator="greaterThan">
      <formula>0</formula>
    </cfRule>
  </conditionalFormatting>
  <conditionalFormatting sqref="P37:Q37">
    <cfRule type="cellIs" dxfId="38320" priority="2872" stopIfTrue="1" operator="lessThan">
      <formula>0</formula>
    </cfRule>
    <cfRule type="cellIs" dxfId="38319" priority="2873" stopIfTrue="1" operator="greaterThan">
      <formula>0</formula>
    </cfRule>
  </conditionalFormatting>
  <conditionalFormatting sqref="P37:Q37">
    <cfRule type="cellIs" dxfId="38318" priority="2869" stopIfTrue="1" operator="lessThan">
      <formula>0</formula>
    </cfRule>
    <cfRule type="cellIs" dxfId="38317" priority="2870" stopIfTrue="1" operator="greaterThan">
      <formula>0</formula>
    </cfRule>
  </conditionalFormatting>
  <conditionalFormatting sqref="P37:Q37">
    <cfRule type="cellIs" dxfId="38316" priority="2866" stopIfTrue="1" operator="lessThan">
      <formula>0</formula>
    </cfRule>
    <cfRule type="cellIs" dxfId="38315" priority="2867" stopIfTrue="1" operator="greaterThan">
      <formula>0</formula>
    </cfRule>
  </conditionalFormatting>
  <conditionalFormatting sqref="P37:Q37">
    <cfRule type="cellIs" dxfId="38314" priority="2863" stopIfTrue="1" operator="lessThan">
      <formula>0</formula>
    </cfRule>
    <cfRule type="cellIs" dxfId="38313" priority="2864" stopIfTrue="1" operator="greaterThan">
      <formula>0</formula>
    </cfRule>
  </conditionalFormatting>
  <conditionalFormatting sqref="P37:Q37">
    <cfRule type="cellIs" dxfId="38312" priority="2860" stopIfTrue="1" operator="lessThan">
      <formula>0</formula>
    </cfRule>
    <cfRule type="cellIs" dxfId="38311" priority="2861" stopIfTrue="1" operator="greaterThan">
      <formula>0</formula>
    </cfRule>
  </conditionalFormatting>
  <conditionalFormatting sqref="P37:Q37">
    <cfRule type="cellIs" dxfId="38310" priority="2857" stopIfTrue="1" operator="lessThan">
      <formula>0</formula>
    </cfRule>
    <cfRule type="cellIs" dxfId="38309" priority="2858" stopIfTrue="1" operator="greaterThan">
      <formula>0</formula>
    </cfRule>
  </conditionalFormatting>
  <conditionalFormatting sqref="P37:Q37">
    <cfRule type="cellIs" dxfId="38308" priority="2854" stopIfTrue="1" operator="lessThan">
      <formula>0</formula>
    </cfRule>
    <cfRule type="cellIs" dxfId="38307" priority="2855" stopIfTrue="1" operator="greaterThan">
      <formula>0</formula>
    </cfRule>
  </conditionalFormatting>
  <conditionalFormatting sqref="P37:Q37">
    <cfRule type="cellIs" dxfId="38306" priority="2851" stopIfTrue="1" operator="lessThan">
      <formula>0</formula>
    </cfRule>
    <cfRule type="cellIs" dxfId="38305" priority="2852" stopIfTrue="1" operator="greaterThan">
      <formula>0</formula>
    </cfRule>
  </conditionalFormatting>
  <conditionalFormatting sqref="P37:Q37">
    <cfRule type="cellIs" dxfId="38304" priority="2848" stopIfTrue="1" operator="lessThan">
      <formula>0</formula>
    </cfRule>
    <cfRule type="cellIs" dxfId="38303" priority="2849" stopIfTrue="1" operator="greaterThan">
      <formula>0</formula>
    </cfRule>
  </conditionalFormatting>
  <conditionalFormatting sqref="P39:Q39">
    <cfRule type="cellIs" dxfId="38302" priority="2845" stopIfTrue="1" operator="lessThan">
      <formula>0</formula>
    </cfRule>
    <cfRule type="cellIs" dxfId="38301" priority="2846" stopIfTrue="1" operator="greaterThan">
      <formula>0</formula>
    </cfRule>
  </conditionalFormatting>
  <conditionalFormatting sqref="P39:Q39">
    <cfRule type="cellIs" dxfId="38300" priority="2842" stopIfTrue="1" operator="lessThan">
      <formula>0</formula>
    </cfRule>
    <cfRule type="cellIs" dxfId="38299" priority="2843" stopIfTrue="1" operator="greaterThan">
      <formula>0</formula>
    </cfRule>
  </conditionalFormatting>
  <conditionalFormatting sqref="P39:Q39">
    <cfRule type="cellIs" dxfId="38298" priority="2839" stopIfTrue="1" operator="lessThan">
      <formula>0</formula>
    </cfRule>
    <cfRule type="cellIs" dxfId="38297" priority="2840" stopIfTrue="1" operator="greaterThan">
      <formula>0</formula>
    </cfRule>
  </conditionalFormatting>
  <conditionalFormatting sqref="P39:Q39">
    <cfRule type="cellIs" dxfId="38296" priority="2836" stopIfTrue="1" operator="lessThan">
      <formula>0</formula>
    </cfRule>
    <cfRule type="cellIs" dxfId="38295" priority="2837" stopIfTrue="1" operator="greaterThan">
      <formula>0</formula>
    </cfRule>
  </conditionalFormatting>
  <conditionalFormatting sqref="P39:Q39">
    <cfRule type="cellIs" dxfId="38294" priority="2833" stopIfTrue="1" operator="lessThan">
      <formula>0</formula>
    </cfRule>
    <cfRule type="cellIs" dxfId="38293" priority="2834" stopIfTrue="1" operator="greaterThan">
      <formula>0</formula>
    </cfRule>
  </conditionalFormatting>
  <conditionalFormatting sqref="P39:Q39">
    <cfRule type="cellIs" dxfId="38292" priority="2830" stopIfTrue="1" operator="lessThan">
      <formula>0</formula>
    </cfRule>
    <cfRule type="cellIs" dxfId="38291" priority="2831" stopIfTrue="1" operator="greaterThan">
      <formula>0</formula>
    </cfRule>
  </conditionalFormatting>
  <conditionalFormatting sqref="P39:Q39">
    <cfRule type="cellIs" dxfId="38290" priority="2827" stopIfTrue="1" operator="lessThan">
      <formula>0</formula>
    </cfRule>
    <cfRule type="cellIs" dxfId="38289" priority="2828" stopIfTrue="1" operator="greaterThan">
      <formula>0</formula>
    </cfRule>
  </conditionalFormatting>
  <conditionalFormatting sqref="P39:Q39">
    <cfRule type="cellIs" dxfId="38288" priority="2824" stopIfTrue="1" operator="lessThan">
      <formula>0</formula>
    </cfRule>
    <cfRule type="cellIs" dxfId="38287" priority="2825" stopIfTrue="1" operator="greaterThan">
      <formula>0</formula>
    </cfRule>
  </conditionalFormatting>
  <conditionalFormatting sqref="P39:Q39">
    <cfRule type="cellIs" dxfId="38286" priority="2821" stopIfTrue="1" operator="lessThan">
      <formula>0</formula>
    </cfRule>
    <cfRule type="cellIs" dxfId="38285" priority="2822" stopIfTrue="1" operator="greaterThan">
      <formula>0</formula>
    </cfRule>
  </conditionalFormatting>
  <conditionalFormatting sqref="P39:Q39">
    <cfRule type="cellIs" dxfId="38284" priority="2818" stopIfTrue="1" operator="lessThan">
      <formula>0</formula>
    </cfRule>
    <cfRule type="cellIs" dxfId="38283" priority="2819" stopIfTrue="1" operator="greaterThan">
      <formula>0</formula>
    </cfRule>
  </conditionalFormatting>
  <conditionalFormatting sqref="P39:Q39">
    <cfRule type="cellIs" dxfId="38282" priority="2815" stopIfTrue="1" operator="lessThan">
      <formula>0</formula>
    </cfRule>
    <cfRule type="cellIs" dxfId="38281" priority="2816" stopIfTrue="1" operator="greaterThan">
      <formula>0</formula>
    </cfRule>
  </conditionalFormatting>
  <conditionalFormatting sqref="P39:Q39">
    <cfRule type="cellIs" dxfId="38280" priority="2812" stopIfTrue="1" operator="lessThan">
      <formula>0</formula>
    </cfRule>
    <cfRule type="cellIs" dxfId="38279" priority="2813" stopIfTrue="1" operator="greaterThan">
      <formula>0</formula>
    </cfRule>
  </conditionalFormatting>
  <conditionalFormatting sqref="P39:Q39">
    <cfRule type="cellIs" dxfId="38278" priority="2809" stopIfTrue="1" operator="lessThan">
      <formula>0</formula>
    </cfRule>
    <cfRule type="cellIs" dxfId="38277" priority="2810" stopIfTrue="1" operator="greaterThan">
      <formula>0</formula>
    </cfRule>
  </conditionalFormatting>
  <conditionalFormatting sqref="P39:Q39">
    <cfRule type="cellIs" dxfId="38276" priority="2806" stopIfTrue="1" operator="lessThan">
      <formula>0</formula>
    </cfRule>
    <cfRule type="cellIs" dxfId="38275" priority="2807" stopIfTrue="1" operator="greaterThan">
      <formula>0</formula>
    </cfRule>
  </conditionalFormatting>
  <conditionalFormatting sqref="P39:Q39">
    <cfRule type="cellIs" dxfId="38274" priority="2803" stopIfTrue="1" operator="lessThan">
      <formula>0</formula>
    </cfRule>
    <cfRule type="cellIs" dxfId="38273" priority="2804" stopIfTrue="1" operator="greaterThan">
      <formula>0</formula>
    </cfRule>
  </conditionalFormatting>
  <conditionalFormatting sqref="P39:Q39">
    <cfRule type="cellIs" dxfId="38272" priority="2800" stopIfTrue="1" operator="lessThan">
      <formula>0</formula>
    </cfRule>
    <cfRule type="cellIs" dxfId="38271" priority="2801" stopIfTrue="1" operator="greaterThan">
      <formula>0</formula>
    </cfRule>
  </conditionalFormatting>
  <conditionalFormatting sqref="P39:Q39">
    <cfRule type="cellIs" dxfId="38270" priority="2797" stopIfTrue="1" operator="lessThan">
      <formula>0</formula>
    </cfRule>
    <cfRule type="cellIs" dxfId="38269" priority="2798" stopIfTrue="1" operator="greaterThan">
      <formula>0</formula>
    </cfRule>
  </conditionalFormatting>
  <conditionalFormatting sqref="P39:Q39">
    <cfRule type="cellIs" dxfId="38268" priority="2794" stopIfTrue="1" operator="lessThan">
      <formula>0</formula>
    </cfRule>
    <cfRule type="cellIs" dxfId="38267" priority="2795" stopIfTrue="1" operator="greaterThan">
      <formula>0</formula>
    </cfRule>
  </conditionalFormatting>
  <conditionalFormatting sqref="P39:Q39">
    <cfRule type="cellIs" dxfId="38266" priority="2791" stopIfTrue="1" operator="lessThan">
      <formula>0</formula>
    </cfRule>
    <cfRule type="cellIs" dxfId="38265" priority="2792" stopIfTrue="1" operator="greaterThan">
      <formula>0</formula>
    </cfRule>
  </conditionalFormatting>
  <conditionalFormatting sqref="P39:Q39">
    <cfRule type="cellIs" dxfId="38264" priority="2788" stopIfTrue="1" operator="lessThan">
      <formula>0</formula>
    </cfRule>
    <cfRule type="cellIs" dxfId="38263" priority="2789" stopIfTrue="1" operator="greaterThan">
      <formula>0</formula>
    </cfRule>
  </conditionalFormatting>
  <conditionalFormatting sqref="P41:Q41">
    <cfRule type="cellIs" dxfId="38262" priority="2785" stopIfTrue="1" operator="lessThan">
      <formula>0</formula>
    </cfRule>
    <cfRule type="cellIs" dxfId="38261" priority="2786" stopIfTrue="1" operator="greaterThan">
      <formula>0</formula>
    </cfRule>
  </conditionalFormatting>
  <conditionalFormatting sqref="P41:Q41">
    <cfRule type="cellIs" dxfId="38260" priority="2782" stopIfTrue="1" operator="lessThan">
      <formula>0</formula>
    </cfRule>
    <cfRule type="cellIs" dxfId="38259" priority="2783" stopIfTrue="1" operator="greaterThan">
      <formula>0</formula>
    </cfRule>
  </conditionalFormatting>
  <conditionalFormatting sqref="P41:Q41">
    <cfRule type="cellIs" dxfId="38258" priority="2779" stopIfTrue="1" operator="lessThan">
      <formula>0</formula>
    </cfRule>
    <cfRule type="cellIs" dxfId="38257" priority="2780" stopIfTrue="1" operator="greaterThan">
      <formula>0</formula>
    </cfRule>
  </conditionalFormatting>
  <conditionalFormatting sqref="P41:Q41">
    <cfRule type="cellIs" dxfId="38256" priority="2776" stopIfTrue="1" operator="lessThan">
      <formula>0</formula>
    </cfRule>
    <cfRule type="cellIs" dxfId="38255" priority="2777" stopIfTrue="1" operator="greaterThan">
      <formula>0</formula>
    </cfRule>
  </conditionalFormatting>
  <conditionalFormatting sqref="P41:Q41">
    <cfRule type="cellIs" dxfId="38254" priority="2773" stopIfTrue="1" operator="lessThan">
      <formula>0</formula>
    </cfRule>
    <cfRule type="cellIs" dxfId="38253" priority="2774" stopIfTrue="1" operator="greaterThan">
      <formula>0</formula>
    </cfRule>
  </conditionalFormatting>
  <conditionalFormatting sqref="P41:Q41">
    <cfRule type="cellIs" dxfId="38252" priority="2770" stopIfTrue="1" operator="lessThan">
      <formula>0</formula>
    </cfRule>
    <cfRule type="cellIs" dxfId="38251" priority="2771" stopIfTrue="1" operator="greaterThan">
      <formula>0</formula>
    </cfRule>
  </conditionalFormatting>
  <conditionalFormatting sqref="P41:Q41">
    <cfRule type="cellIs" dxfId="38250" priority="2767" stopIfTrue="1" operator="lessThan">
      <formula>0</formula>
    </cfRule>
    <cfRule type="cellIs" dxfId="38249" priority="2768" stopIfTrue="1" operator="greaterThan">
      <formula>0</formula>
    </cfRule>
  </conditionalFormatting>
  <conditionalFormatting sqref="P41:Q41">
    <cfRule type="cellIs" dxfId="38248" priority="2764" stopIfTrue="1" operator="lessThan">
      <formula>0</formula>
    </cfRule>
    <cfRule type="cellIs" dxfId="38247" priority="2765" stopIfTrue="1" operator="greaterThan">
      <formula>0</formula>
    </cfRule>
  </conditionalFormatting>
  <conditionalFormatting sqref="P41:Q41">
    <cfRule type="cellIs" dxfId="38246" priority="2761" stopIfTrue="1" operator="lessThan">
      <formula>0</formula>
    </cfRule>
    <cfRule type="cellIs" dxfId="38245" priority="2762" stopIfTrue="1" operator="greaterThan">
      <formula>0</formula>
    </cfRule>
  </conditionalFormatting>
  <conditionalFormatting sqref="P41:Q41">
    <cfRule type="cellIs" dxfId="38244" priority="2758" stopIfTrue="1" operator="lessThan">
      <formula>0</formula>
    </cfRule>
    <cfRule type="cellIs" dxfId="38243" priority="2759" stopIfTrue="1" operator="greaterThan">
      <formula>0</formula>
    </cfRule>
  </conditionalFormatting>
  <conditionalFormatting sqref="P41:Q41">
    <cfRule type="cellIs" dxfId="38242" priority="2755" stopIfTrue="1" operator="lessThan">
      <formula>0</formula>
    </cfRule>
    <cfRule type="cellIs" dxfId="38241" priority="2756" stopIfTrue="1" operator="greaterThan">
      <formula>0</formula>
    </cfRule>
  </conditionalFormatting>
  <conditionalFormatting sqref="P41:Q41">
    <cfRule type="cellIs" dxfId="38240" priority="2752" stopIfTrue="1" operator="lessThan">
      <formula>0</formula>
    </cfRule>
    <cfRule type="cellIs" dxfId="38239" priority="2753" stopIfTrue="1" operator="greaterThan">
      <formula>0</formula>
    </cfRule>
  </conditionalFormatting>
  <conditionalFormatting sqref="P41:Q41">
    <cfRule type="cellIs" dxfId="38238" priority="2749" stopIfTrue="1" operator="lessThan">
      <formula>0</formula>
    </cfRule>
    <cfRule type="cellIs" dxfId="38237" priority="2750" stopIfTrue="1" operator="greaterThan">
      <formula>0</formula>
    </cfRule>
  </conditionalFormatting>
  <conditionalFormatting sqref="P41:Q41">
    <cfRule type="cellIs" dxfId="38236" priority="2746" stopIfTrue="1" operator="lessThan">
      <formula>0</formula>
    </cfRule>
    <cfRule type="cellIs" dxfId="38235" priority="2747" stopIfTrue="1" operator="greaterThan">
      <formula>0</formula>
    </cfRule>
  </conditionalFormatting>
  <conditionalFormatting sqref="P41:Q41">
    <cfRule type="cellIs" dxfId="38234" priority="2743" stopIfTrue="1" operator="lessThan">
      <formula>0</formula>
    </cfRule>
    <cfRule type="cellIs" dxfId="38233" priority="2744" stopIfTrue="1" operator="greaterThan">
      <formula>0</formula>
    </cfRule>
  </conditionalFormatting>
  <conditionalFormatting sqref="P41:Q41">
    <cfRule type="cellIs" dxfId="38232" priority="2740" stopIfTrue="1" operator="lessThan">
      <formula>0</formula>
    </cfRule>
    <cfRule type="cellIs" dxfId="38231" priority="2741" stopIfTrue="1" operator="greaterThan">
      <formula>0</formula>
    </cfRule>
  </conditionalFormatting>
  <conditionalFormatting sqref="P41:Q41">
    <cfRule type="cellIs" dxfId="38230" priority="2737" stopIfTrue="1" operator="lessThan">
      <formula>0</formula>
    </cfRule>
    <cfRule type="cellIs" dxfId="38229" priority="2738" stopIfTrue="1" operator="greaterThan">
      <formula>0</formula>
    </cfRule>
  </conditionalFormatting>
  <conditionalFormatting sqref="P41:Q41">
    <cfRule type="cellIs" dxfId="38228" priority="2734" stopIfTrue="1" operator="lessThan">
      <formula>0</formula>
    </cfRule>
    <cfRule type="cellIs" dxfId="38227" priority="2735" stopIfTrue="1" operator="greaterThan">
      <formula>0</formula>
    </cfRule>
  </conditionalFormatting>
  <conditionalFormatting sqref="P41:Q41">
    <cfRule type="cellIs" dxfId="38226" priority="2731" stopIfTrue="1" operator="lessThan">
      <formula>0</formula>
    </cfRule>
    <cfRule type="cellIs" dxfId="38225" priority="2732" stopIfTrue="1" operator="greaterThan">
      <formula>0</formula>
    </cfRule>
  </conditionalFormatting>
  <conditionalFormatting sqref="P41:Q41">
    <cfRule type="cellIs" dxfId="38224" priority="2728" stopIfTrue="1" operator="lessThan">
      <formula>0</formula>
    </cfRule>
    <cfRule type="cellIs" dxfId="38223" priority="2729" stopIfTrue="1" operator="greaterThan">
      <formula>0</formula>
    </cfRule>
  </conditionalFormatting>
  <conditionalFormatting sqref="P43:Q43">
    <cfRule type="cellIs" dxfId="38222" priority="2725" stopIfTrue="1" operator="lessThan">
      <formula>0</formula>
    </cfRule>
    <cfRule type="cellIs" dxfId="38221" priority="2726" stopIfTrue="1" operator="greaterThan">
      <formula>0</formula>
    </cfRule>
  </conditionalFormatting>
  <conditionalFormatting sqref="P43:Q43">
    <cfRule type="cellIs" dxfId="38220" priority="2722" stopIfTrue="1" operator="lessThan">
      <formula>0</formula>
    </cfRule>
    <cfRule type="cellIs" dxfId="38219" priority="2723" stopIfTrue="1" operator="greaterThan">
      <formula>0</formula>
    </cfRule>
  </conditionalFormatting>
  <conditionalFormatting sqref="P43:Q43">
    <cfRule type="cellIs" dxfId="38218" priority="2719" stopIfTrue="1" operator="lessThan">
      <formula>0</formula>
    </cfRule>
    <cfRule type="cellIs" dxfId="38217" priority="2720" stopIfTrue="1" operator="greaterThan">
      <formula>0</formula>
    </cfRule>
  </conditionalFormatting>
  <conditionalFormatting sqref="P43:Q43">
    <cfRule type="cellIs" dxfId="38216" priority="2716" stopIfTrue="1" operator="lessThan">
      <formula>0</formula>
    </cfRule>
    <cfRule type="cellIs" dxfId="38215" priority="2717" stopIfTrue="1" operator="greaterThan">
      <formula>0</formula>
    </cfRule>
  </conditionalFormatting>
  <conditionalFormatting sqref="P43:Q43">
    <cfRule type="cellIs" dxfId="38214" priority="2713" stopIfTrue="1" operator="lessThan">
      <formula>0</formula>
    </cfRule>
    <cfRule type="cellIs" dxfId="38213" priority="2714" stopIfTrue="1" operator="greaterThan">
      <formula>0</formula>
    </cfRule>
  </conditionalFormatting>
  <conditionalFormatting sqref="P43:Q43">
    <cfRule type="cellIs" dxfId="38212" priority="2710" stopIfTrue="1" operator="lessThan">
      <formula>0</formula>
    </cfRule>
    <cfRule type="cellIs" dxfId="38211" priority="2711" stopIfTrue="1" operator="greaterThan">
      <formula>0</formula>
    </cfRule>
  </conditionalFormatting>
  <conditionalFormatting sqref="P43:Q43">
    <cfRule type="cellIs" dxfId="38210" priority="2707" stopIfTrue="1" operator="lessThan">
      <formula>0</formula>
    </cfRule>
    <cfRule type="cellIs" dxfId="38209" priority="2708" stopIfTrue="1" operator="greaterThan">
      <formula>0</formula>
    </cfRule>
  </conditionalFormatting>
  <conditionalFormatting sqref="P43:Q43">
    <cfRule type="cellIs" dxfId="38208" priority="2704" stopIfTrue="1" operator="lessThan">
      <formula>0</formula>
    </cfRule>
    <cfRule type="cellIs" dxfId="38207" priority="2705" stopIfTrue="1" operator="greaterThan">
      <formula>0</formula>
    </cfRule>
  </conditionalFormatting>
  <conditionalFormatting sqref="P43:Q43">
    <cfRule type="cellIs" dxfId="38206" priority="2701" stopIfTrue="1" operator="lessThan">
      <formula>0</formula>
    </cfRule>
    <cfRule type="cellIs" dxfId="38205" priority="2702" stopIfTrue="1" operator="greaterThan">
      <formula>0</formula>
    </cfRule>
  </conditionalFormatting>
  <conditionalFormatting sqref="P43:Q43">
    <cfRule type="cellIs" dxfId="38204" priority="2698" stopIfTrue="1" operator="lessThan">
      <formula>0</formula>
    </cfRule>
    <cfRule type="cellIs" dxfId="38203" priority="2699" stopIfTrue="1" operator="greaterThan">
      <formula>0</formula>
    </cfRule>
  </conditionalFormatting>
  <conditionalFormatting sqref="P43:Q43">
    <cfRule type="cellIs" dxfId="38202" priority="2695" stopIfTrue="1" operator="lessThan">
      <formula>0</formula>
    </cfRule>
    <cfRule type="cellIs" dxfId="38201" priority="2696" stopIfTrue="1" operator="greaterThan">
      <formula>0</formula>
    </cfRule>
  </conditionalFormatting>
  <conditionalFormatting sqref="P43:Q43">
    <cfRule type="cellIs" dxfId="38200" priority="2692" stopIfTrue="1" operator="lessThan">
      <formula>0</formula>
    </cfRule>
    <cfRule type="cellIs" dxfId="38199" priority="2693" stopIfTrue="1" operator="greaterThan">
      <formula>0</formula>
    </cfRule>
  </conditionalFormatting>
  <conditionalFormatting sqref="P43:Q43">
    <cfRule type="cellIs" dxfId="38198" priority="2689" stopIfTrue="1" operator="lessThan">
      <formula>0</formula>
    </cfRule>
    <cfRule type="cellIs" dxfId="38197" priority="2690" stopIfTrue="1" operator="greaterThan">
      <formula>0</formula>
    </cfRule>
  </conditionalFormatting>
  <conditionalFormatting sqref="P43:Q43">
    <cfRule type="cellIs" dxfId="38196" priority="2686" stopIfTrue="1" operator="lessThan">
      <formula>0</formula>
    </cfRule>
    <cfRule type="cellIs" dxfId="38195" priority="2687" stopIfTrue="1" operator="greaterThan">
      <formula>0</formula>
    </cfRule>
  </conditionalFormatting>
  <conditionalFormatting sqref="P43:Q43">
    <cfRule type="cellIs" dxfId="38194" priority="2683" stopIfTrue="1" operator="lessThan">
      <formula>0</formula>
    </cfRule>
    <cfRule type="cellIs" dxfId="38193" priority="2684" stopIfTrue="1" operator="greaterThan">
      <formula>0</formula>
    </cfRule>
  </conditionalFormatting>
  <conditionalFormatting sqref="P43:Q43">
    <cfRule type="cellIs" dxfId="38192" priority="2680" stopIfTrue="1" operator="lessThan">
      <formula>0</formula>
    </cfRule>
    <cfRule type="cellIs" dxfId="38191" priority="2681" stopIfTrue="1" operator="greaterThan">
      <formula>0</formula>
    </cfRule>
  </conditionalFormatting>
  <conditionalFormatting sqref="P43:Q43">
    <cfRule type="cellIs" dxfId="38190" priority="2677" stopIfTrue="1" operator="lessThan">
      <formula>0</formula>
    </cfRule>
    <cfRule type="cellIs" dxfId="38189" priority="2678" stopIfTrue="1" operator="greaterThan">
      <formula>0</formula>
    </cfRule>
  </conditionalFormatting>
  <conditionalFormatting sqref="P43:Q43">
    <cfRule type="cellIs" dxfId="38188" priority="2674" stopIfTrue="1" operator="lessThan">
      <formula>0</formula>
    </cfRule>
    <cfRule type="cellIs" dxfId="38187" priority="2675" stopIfTrue="1" operator="greaterThan">
      <formula>0</formula>
    </cfRule>
  </conditionalFormatting>
  <conditionalFormatting sqref="P43:Q43">
    <cfRule type="cellIs" dxfId="38186" priority="2671" stopIfTrue="1" operator="lessThan">
      <formula>0</formula>
    </cfRule>
    <cfRule type="cellIs" dxfId="38185" priority="2672" stopIfTrue="1" operator="greaterThan">
      <formula>0</formula>
    </cfRule>
  </conditionalFormatting>
  <conditionalFormatting sqref="P43:Q43">
    <cfRule type="cellIs" dxfId="38184" priority="2668" stopIfTrue="1" operator="lessThan">
      <formula>0</formula>
    </cfRule>
    <cfRule type="cellIs" dxfId="38183" priority="2669" stopIfTrue="1" operator="greaterThan">
      <formula>0</formula>
    </cfRule>
  </conditionalFormatting>
  <conditionalFormatting sqref="P45:Q45">
    <cfRule type="cellIs" dxfId="38182" priority="2665" stopIfTrue="1" operator="lessThan">
      <formula>0</formula>
    </cfRule>
    <cfRule type="cellIs" dxfId="38181" priority="2666" stopIfTrue="1" operator="greaterThan">
      <formula>0</formula>
    </cfRule>
  </conditionalFormatting>
  <conditionalFormatting sqref="P45:Q45">
    <cfRule type="cellIs" dxfId="38180" priority="2662" stopIfTrue="1" operator="lessThan">
      <formula>0</formula>
    </cfRule>
    <cfRule type="cellIs" dxfId="38179" priority="2663" stopIfTrue="1" operator="greaterThan">
      <formula>0</formula>
    </cfRule>
  </conditionalFormatting>
  <conditionalFormatting sqref="P45:Q45">
    <cfRule type="cellIs" dxfId="38178" priority="2659" stopIfTrue="1" operator="lessThan">
      <formula>0</formula>
    </cfRule>
    <cfRule type="cellIs" dxfId="38177" priority="2660" stopIfTrue="1" operator="greaterThan">
      <formula>0</formula>
    </cfRule>
  </conditionalFormatting>
  <conditionalFormatting sqref="P45:Q45">
    <cfRule type="cellIs" dxfId="38176" priority="2656" stopIfTrue="1" operator="lessThan">
      <formula>0</formula>
    </cfRule>
    <cfRule type="cellIs" dxfId="38175" priority="2657" stopIfTrue="1" operator="greaterThan">
      <formula>0</formula>
    </cfRule>
  </conditionalFormatting>
  <conditionalFormatting sqref="P45:Q45">
    <cfRule type="cellIs" dxfId="38174" priority="2652" stopIfTrue="1" operator="lessThan">
      <formula>0</formula>
    </cfRule>
    <cfRule type="cellIs" dxfId="38173" priority="2653" stopIfTrue="1" operator="greaterThan">
      <formula>0</formula>
    </cfRule>
  </conditionalFormatting>
  <conditionalFormatting sqref="P45:Q45">
    <cfRule type="cellIs" dxfId="38172" priority="2649" stopIfTrue="1" operator="lessThan">
      <formula>0</formula>
    </cfRule>
    <cfRule type="cellIs" dxfId="38171" priority="2650" stopIfTrue="1" operator="greaterThan">
      <formula>0</formula>
    </cfRule>
  </conditionalFormatting>
  <conditionalFormatting sqref="P45:Q45">
    <cfRule type="cellIs" dxfId="38170" priority="2646" stopIfTrue="1" operator="lessThan">
      <formula>0</formula>
    </cfRule>
    <cfRule type="cellIs" dxfId="38169" priority="2647" stopIfTrue="1" operator="greaterThan">
      <formula>0</formula>
    </cfRule>
  </conditionalFormatting>
  <conditionalFormatting sqref="P45:Q45">
    <cfRule type="cellIs" dxfId="38168" priority="2643" stopIfTrue="1" operator="lessThan">
      <formula>0</formula>
    </cfRule>
    <cfRule type="cellIs" dxfId="38167" priority="2644" stopIfTrue="1" operator="greaterThan">
      <formula>0</formula>
    </cfRule>
  </conditionalFormatting>
  <conditionalFormatting sqref="P45:Q45">
    <cfRule type="cellIs" dxfId="38166" priority="2640" stopIfTrue="1" operator="lessThan">
      <formula>0</formula>
    </cfRule>
    <cfRule type="cellIs" dxfId="38165" priority="2641" stopIfTrue="1" operator="greaterThan">
      <formula>0</formula>
    </cfRule>
  </conditionalFormatting>
  <conditionalFormatting sqref="P45:Q45">
    <cfRule type="cellIs" dxfId="38164" priority="2637" stopIfTrue="1" operator="lessThan">
      <formula>0</formula>
    </cfRule>
    <cfRule type="cellIs" dxfId="38163" priority="2638" stopIfTrue="1" operator="greaterThan">
      <formula>0</formula>
    </cfRule>
  </conditionalFormatting>
  <conditionalFormatting sqref="P45:Q45">
    <cfRule type="cellIs" dxfId="38162" priority="2634" stopIfTrue="1" operator="lessThan">
      <formula>0</formula>
    </cfRule>
    <cfRule type="cellIs" dxfId="38161" priority="2635" stopIfTrue="1" operator="greaterThan">
      <formula>0</formula>
    </cfRule>
  </conditionalFormatting>
  <conditionalFormatting sqref="P45:Q45">
    <cfRule type="cellIs" dxfId="38160" priority="2631" stopIfTrue="1" operator="lessThan">
      <formula>0</formula>
    </cfRule>
    <cfRule type="cellIs" dxfId="38159" priority="2632" stopIfTrue="1" operator="greaterThan">
      <formula>0</formula>
    </cfRule>
  </conditionalFormatting>
  <conditionalFormatting sqref="P45:Q45">
    <cfRule type="cellIs" dxfId="38158" priority="2628" stopIfTrue="1" operator="lessThan">
      <formula>0</formula>
    </cfRule>
    <cfRule type="cellIs" dxfId="38157" priority="2629" stopIfTrue="1" operator="greaterThan">
      <formula>0</formula>
    </cfRule>
  </conditionalFormatting>
  <conditionalFormatting sqref="P45:Q45">
    <cfRule type="cellIs" dxfId="38156" priority="2625" stopIfTrue="1" operator="lessThan">
      <formula>0</formula>
    </cfRule>
    <cfRule type="cellIs" dxfId="38155" priority="2626" stopIfTrue="1" operator="greaterThan">
      <formula>0</formula>
    </cfRule>
  </conditionalFormatting>
  <conditionalFormatting sqref="P45:Q45">
    <cfRule type="cellIs" dxfId="38154" priority="2622" stopIfTrue="1" operator="lessThan">
      <formula>0</formula>
    </cfRule>
    <cfRule type="cellIs" dxfId="38153" priority="2623" stopIfTrue="1" operator="greaterThan">
      <formula>0</formula>
    </cfRule>
  </conditionalFormatting>
  <conditionalFormatting sqref="P45:Q45">
    <cfRule type="cellIs" dxfId="38152" priority="2619" stopIfTrue="1" operator="lessThan">
      <formula>0</formula>
    </cfRule>
    <cfRule type="cellIs" dxfId="38151" priority="2620" stopIfTrue="1" operator="greaterThan">
      <formula>0</formula>
    </cfRule>
  </conditionalFormatting>
  <conditionalFormatting sqref="P45:Q45">
    <cfRule type="cellIs" dxfId="38150" priority="2616" stopIfTrue="1" operator="lessThan">
      <formula>0</formula>
    </cfRule>
    <cfRule type="cellIs" dxfId="38149" priority="2617" stopIfTrue="1" operator="greaterThan">
      <formula>0</formula>
    </cfRule>
  </conditionalFormatting>
  <conditionalFormatting sqref="P45:Q45">
    <cfRule type="cellIs" dxfId="38148" priority="2613" stopIfTrue="1" operator="lessThan">
      <formula>0</formula>
    </cfRule>
    <cfRule type="cellIs" dxfId="38147" priority="2614" stopIfTrue="1" operator="greaterThan">
      <formula>0</formula>
    </cfRule>
  </conditionalFormatting>
  <conditionalFormatting sqref="P45:Q45">
    <cfRule type="cellIs" dxfId="38146" priority="2610" stopIfTrue="1" operator="lessThan">
      <formula>0</formula>
    </cfRule>
    <cfRule type="cellIs" dxfId="38145" priority="2611" stopIfTrue="1" operator="greaterThan">
      <formula>0</formula>
    </cfRule>
  </conditionalFormatting>
  <conditionalFormatting sqref="P45:Q45">
    <cfRule type="cellIs" dxfId="38144" priority="2607" stopIfTrue="1" operator="lessThan">
      <formula>0</formula>
    </cfRule>
    <cfRule type="cellIs" dxfId="38143" priority="2608" stopIfTrue="1" operator="greaterThan">
      <formula>0</formula>
    </cfRule>
  </conditionalFormatting>
  <conditionalFormatting sqref="P47:Q47">
    <cfRule type="cellIs" dxfId="38142" priority="2604" stopIfTrue="1" operator="lessThan">
      <formula>0</formula>
    </cfRule>
    <cfRule type="cellIs" dxfId="38141" priority="2605" stopIfTrue="1" operator="greaterThan">
      <formula>0</formula>
    </cfRule>
  </conditionalFormatting>
  <conditionalFormatting sqref="P47:Q47">
    <cfRule type="cellIs" dxfId="38140" priority="2601" stopIfTrue="1" operator="lessThan">
      <formula>0</formula>
    </cfRule>
    <cfRule type="cellIs" dxfId="38139" priority="2602" stopIfTrue="1" operator="greaterThan">
      <formula>0</formula>
    </cfRule>
  </conditionalFormatting>
  <conditionalFormatting sqref="P47:Q47">
    <cfRule type="cellIs" dxfId="38138" priority="2598" stopIfTrue="1" operator="lessThan">
      <formula>0</formula>
    </cfRule>
    <cfRule type="cellIs" dxfId="38137" priority="2599" stopIfTrue="1" operator="greaterThan">
      <formula>0</formula>
    </cfRule>
  </conditionalFormatting>
  <conditionalFormatting sqref="P47:Q47">
    <cfRule type="cellIs" dxfId="38136" priority="2595" stopIfTrue="1" operator="lessThan">
      <formula>0</formula>
    </cfRule>
    <cfRule type="cellIs" dxfId="38135" priority="2596" stopIfTrue="1" operator="greaterThan">
      <formula>0</formula>
    </cfRule>
  </conditionalFormatting>
  <conditionalFormatting sqref="P47:Q47">
    <cfRule type="cellIs" dxfId="38134" priority="2592" stopIfTrue="1" operator="lessThan">
      <formula>0</formula>
    </cfRule>
    <cfRule type="cellIs" dxfId="38133" priority="2593" stopIfTrue="1" operator="greaterThan">
      <formula>0</formula>
    </cfRule>
  </conditionalFormatting>
  <conditionalFormatting sqref="P47:Q47">
    <cfRule type="cellIs" dxfId="38132" priority="2589" stopIfTrue="1" operator="lessThan">
      <formula>0</formula>
    </cfRule>
    <cfRule type="cellIs" dxfId="38131" priority="2590" stopIfTrue="1" operator="greaterThan">
      <formula>0</formula>
    </cfRule>
  </conditionalFormatting>
  <conditionalFormatting sqref="P47:Q47">
    <cfRule type="cellIs" dxfId="38130" priority="2586" stopIfTrue="1" operator="lessThan">
      <formula>0</formula>
    </cfRule>
    <cfRule type="cellIs" dxfId="38129" priority="2587" stopIfTrue="1" operator="greaterThan">
      <formula>0</formula>
    </cfRule>
  </conditionalFormatting>
  <conditionalFormatting sqref="P47:Q47">
    <cfRule type="cellIs" dxfId="38128" priority="2583" stopIfTrue="1" operator="lessThan">
      <formula>0</formula>
    </cfRule>
    <cfRule type="cellIs" dxfId="38127" priority="2584" stopIfTrue="1" operator="greaterThan">
      <formula>0</formula>
    </cfRule>
  </conditionalFormatting>
  <conditionalFormatting sqref="P47:Q47">
    <cfRule type="cellIs" dxfId="38126" priority="2580" stopIfTrue="1" operator="lessThan">
      <formula>0</formula>
    </cfRule>
    <cfRule type="cellIs" dxfId="38125" priority="2581" stopIfTrue="1" operator="greaterThan">
      <formula>0</formula>
    </cfRule>
  </conditionalFormatting>
  <conditionalFormatting sqref="P47:Q47">
    <cfRule type="cellIs" dxfId="38124" priority="2577" stopIfTrue="1" operator="lessThan">
      <formula>0</formula>
    </cfRule>
    <cfRule type="cellIs" dxfId="38123" priority="2578" stopIfTrue="1" operator="greaterThan">
      <formula>0</formula>
    </cfRule>
  </conditionalFormatting>
  <conditionalFormatting sqref="P47:Q47">
    <cfRule type="cellIs" dxfId="38122" priority="2574" stopIfTrue="1" operator="lessThan">
      <formula>0</formula>
    </cfRule>
    <cfRule type="cellIs" dxfId="38121" priority="2575" stopIfTrue="1" operator="greaterThan">
      <formula>0</formula>
    </cfRule>
  </conditionalFormatting>
  <conditionalFormatting sqref="P47:Q47">
    <cfRule type="cellIs" dxfId="38120" priority="2571" stopIfTrue="1" operator="lessThan">
      <formula>0</formula>
    </cfRule>
    <cfRule type="cellIs" dxfId="38119" priority="2572" stopIfTrue="1" operator="greaterThan">
      <formula>0</formula>
    </cfRule>
  </conditionalFormatting>
  <conditionalFormatting sqref="P47:Q47">
    <cfRule type="cellIs" dxfId="38118" priority="2568" stopIfTrue="1" operator="lessThan">
      <formula>0</formula>
    </cfRule>
    <cfRule type="cellIs" dxfId="38117" priority="2569" stopIfTrue="1" operator="greaterThan">
      <formula>0</formula>
    </cfRule>
  </conditionalFormatting>
  <conditionalFormatting sqref="P47:Q47">
    <cfRule type="cellIs" dxfId="38116" priority="2565" stopIfTrue="1" operator="lessThan">
      <formula>0</formula>
    </cfRule>
    <cfRule type="cellIs" dxfId="38115" priority="2566" stopIfTrue="1" operator="greaterThan">
      <formula>0</formula>
    </cfRule>
  </conditionalFormatting>
  <conditionalFormatting sqref="P47:Q47">
    <cfRule type="cellIs" dxfId="38114" priority="2562" stopIfTrue="1" operator="lessThan">
      <formula>0</formula>
    </cfRule>
    <cfRule type="cellIs" dxfId="38113" priority="2563" stopIfTrue="1" operator="greaterThan">
      <formula>0</formula>
    </cfRule>
  </conditionalFormatting>
  <conditionalFormatting sqref="P47:Q47">
    <cfRule type="cellIs" dxfId="38112" priority="2559" stopIfTrue="1" operator="lessThan">
      <formula>0</formula>
    </cfRule>
    <cfRule type="cellIs" dxfId="38111" priority="2560" stopIfTrue="1" operator="greaterThan">
      <formula>0</formula>
    </cfRule>
  </conditionalFormatting>
  <conditionalFormatting sqref="P47:Q47">
    <cfRule type="cellIs" dxfId="38110" priority="2556" stopIfTrue="1" operator="lessThan">
      <formula>0</formula>
    </cfRule>
    <cfRule type="cellIs" dxfId="38109" priority="2557" stopIfTrue="1" operator="greaterThan">
      <formula>0</formula>
    </cfRule>
  </conditionalFormatting>
  <conditionalFormatting sqref="P47:Q47">
    <cfRule type="cellIs" dxfId="38108" priority="2553" stopIfTrue="1" operator="lessThan">
      <formula>0</formula>
    </cfRule>
    <cfRule type="cellIs" dxfId="38107" priority="2554" stopIfTrue="1" operator="greaterThan">
      <formula>0</formula>
    </cfRule>
  </conditionalFormatting>
  <conditionalFormatting sqref="P47:Q47">
    <cfRule type="cellIs" dxfId="38106" priority="2550" stopIfTrue="1" operator="lessThan">
      <formula>0</formula>
    </cfRule>
    <cfRule type="cellIs" dxfId="38105" priority="2551" stopIfTrue="1" operator="greaterThan">
      <formula>0</formula>
    </cfRule>
  </conditionalFormatting>
  <conditionalFormatting sqref="P47:Q47">
    <cfRule type="cellIs" dxfId="38104" priority="2547" stopIfTrue="1" operator="lessThan">
      <formula>0</formula>
    </cfRule>
    <cfRule type="cellIs" dxfId="38103" priority="2548" stopIfTrue="1" operator="greaterThan">
      <formula>0</formula>
    </cfRule>
  </conditionalFormatting>
  <conditionalFormatting sqref="P49:Q49">
    <cfRule type="cellIs" dxfId="38102" priority="2544" stopIfTrue="1" operator="lessThan">
      <formula>0</formula>
    </cfRule>
    <cfRule type="cellIs" dxfId="38101" priority="2545" stopIfTrue="1" operator="greaterThan">
      <formula>0</formula>
    </cfRule>
  </conditionalFormatting>
  <conditionalFormatting sqref="P49:Q49">
    <cfRule type="cellIs" dxfId="38100" priority="2541" stopIfTrue="1" operator="lessThan">
      <formula>0</formula>
    </cfRule>
    <cfRule type="cellIs" dxfId="38099" priority="2542" stopIfTrue="1" operator="greaterThan">
      <formula>0</formula>
    </cfRule>
  </conditionalFormatting>
  <conditionalFormatting sqref="P49:Q49">
    <cfRule type="cellIs" dxfId="38098" priority="2538" stopIfTrue="1" operator="lessThan">
      <formula>0</formula>
    </cfRule>
    <cfRule type="cellIs" dxfId="38097" priority="2539" stopIfTrue="1" operator="greaterThan">
      <formula>0</formula>
    </cfRule>
  </conditionalFormatting>
  <conditionalFormatting sqref="P49:Q49">
    <cfRule type="cellIs" dxfId="38096" priority="2535" stopIfTrue="1" operator="lessThan">
      <formula>0</formula>
    </cfRule>
    <cfRule type="cellIs" dxfId="38095" priority="2536" stopIfTrue="1" operator="greaterThan">
      <formula>0</formula>
    </cfRule>
  </conditionalFormatting>
  <conditionalFormatting sqref="P49:Q49">
    <cfRule type="cellIs" dxfId="38094" priority="2532" stopIfTrue="1" operator="lessThan">
      <formula>0</formula>
    </cfRule>
    <cfRule type="cellIs" dxfId="38093" priority="2533" stopIfTrue="1" operator="greaterThan">
      <formula>0</formula>
    </cfRule>
  </conditionalFormatting>
  <conditionalFormatting sqref="P49:Q49">
    <cfRule type="cellIs" dxfId="38092" priority="2529" stopIfTrue="1" operator="lessThan">
      <formula>0</formula>
    </cfRule>
    <cfRule type="cellIs" dxfId="38091" priority="2530" stopIfTrue="1" operator="greaterThan">
      <formula>0</formula>
    </cfRule>
  </conditionalFormatting>
  <conditionalFormatting sqref="P49:Q49">
    <cfRule type="cellIs" dxfId="38090" priority="2526" stopIfTrue="1" operator="lessThan">
      <formula>0</formula>
    </cfRule>
    <cfRule type="cellIs" dxfId="38089" priority="2527" stopIfTrue="1" operator="greaterThan">
      <formula>0</formula>
    </cfRule>
  </conditionalFormatting>
  <conditionalFormatting sqref="P49:Q49">
    <cfRule type="cellIs" dxfId="38088" priority="2523" stopIfTrue="1" operator="lessThan">
      <formula>0</formula>
    </cfRule>
    <cfRule type="cellIs" dxfId="38087" priority="2524" stopIfTrue="1" operator="greaterThan">
      <formula>0</formula>
    </cfRule>
  </conditionalFormatting>
  <conditionalFormatting sqref="P49:Q49">
    <cfRule type="cellIs" dxfId="38086" priority="2520" stopIfTrue="1" operator="lessThan">
      <formula>0</formula>
    </cfRule>
    <cfRule type="cellIs" dxfId="38085" priority="2521" stopIfTrue="1" operator="greaterThan">
      <formula>0</formula>
    </cfRule>
  </conditionalFormatting>
  <conditionalFormatting sqref="P49:Q49">
    <cfRule type="cellIs" dxfId="38084" priority="2517" stopIfTrue="1" operator="lessThan">
      <formula>0</formula>
    </cfRule>
    <cfRule type="cellIs" dxfId="38083" priority="2518" stopIfTrue="1" operator="greaterThan">
      <formula>0</formula>
    </cfRule>
  </conditionalFormatting>
  <conditionalFormatting sqref="P49:Q49">
    <cfRule type="cellIs" dxfId="38082" priority="2514" stopIfTrue="1" operator="lessThan">
      <formula>0</formula>
    </cfRule>
    <cfRule type="cellIs" dxfId="38081" priority="2515" stopIfTrue="1" operator="greaterThan">
      <formula>0</formula>
    </cfRule>
  </conditionalFormatting>
  <conditionalFormatting sqref="P49:Q49">
    <cfRule type="cellIs" dxfId="38080" priority="2511" stopIfTrue="1" operator="lessThan">
      <formula>0</formula>
    </cfRule>
    <cfRule type="cellIs" dxfId="38079" priority="2512" stopIfTrue="1" operator="greaterThan">
      <formula>0</formula>
    </cfRule>
  </conditionalFormatting>
  <conditionalFormatting sqref="P49:Q49">
    <cfRule type="cellIs" dxfId="38078" priority="2508" stopIfTrue="1" operator="lessThan">
      <formula>0</formula>
    </cfRule>
    <cfRule type="cellIs" dxfId="38077" priority="2509" stopIfTrue="1" operator="greaterThan">
      <formula>0</formula>
    </cfRule>
  </conditionalFormatting>
  <conditionalFormatting sqref="P49:Q49">
    <cfRule type="cellIs" dxfId="38076" priority="2505" stopIfTrue="1" operator="lessThan">
      <formula>0</formula>
    </cfRule>
    <cfRule type="cellIs" dxfId="38075" priority="2506" stopIfTrue="1" operator="greaterThan">
      <formula>0</formula>
    </cfRule>
  </conditionalFormatting>
  <conditionalFormatting sqref="P49:Q49">
    <cfRule type="cellIs" dxfId="38074" priority="2502" stopIfTrue="1" operator="lessThan">
      <formula>0</formula>
    </cfRule>
    <cfRule type="cellIs" dxfId="38073" priority="2503" stopIfTrue="1" operator="greaterThan">
      <formula>0</formula>
    </cfRule>
  </conditionalFormatting>
  <conditionalFormatting sqref="P49:Q49">
    <cfRule type="cellIs" dxfId="38072" priority="2499" stopIfTrue="1" operator="lessThan">
      <formula>0</formula>
    </cfRule>
    <cfRule type="cellIs" dxfId="38071" priority="2500" stopIfTrue="1" operator="greaterThan">
      <formula>0</formula>
    </cfRule>
  </conditionalFormatting>
  <conditionalFormatting sqref="P49:Q49">
    <cfRule type="cellIs" dxfId="38070" priority="2496" stopIfTrue="1" operator="lessThan">
      <formula>0</formula>
    </cfRule>
    <cfRule type="cellIs" dxfId="38069" priority="2497" stopIfTrue="1" operator="greaterThan">
      <formula>0</formula>
    </cfRule>
  </conditionalFormatting>
  <conditionalFormatting sqref="P49:Q49">
    <cfRule type="cellIs" dxfId="38068" priority="2493" stopIfTrue="1" operator="lessThan">
      <formula>0</formula>
    </cfRule>
    <cfRule type="cellIs" dxfId="38067" priority="2494" stopIfTrue="1" operator="greaterThan">
      <formula>0</formula>
    </cfRule>
  </conditionalFormatting>
  <conditionalFormatting sqref="P49:Q49">
    <cfRule type="cellIs" dxfId="38066" priority="2490" stopIfTrue="1" operator="lessThan">
      <formula>0</formula>
    </cfRule>
    <cfRule type="cellIs" dxfId="38065" priority="2491" stopIfTrue="1" operator="greaterThan">
      <formula>0</formula>
    </cfRule>
  </conditionalFormatting>
  <conditionalFormatting sqref="P49:Q49">
    <cfRule type="cellIs" dxfId="38064" priority="2487" stopIfTrue="1" operator="lessThan">
      <formula>0</formula>
    </cfRule>
    <cfRule type="cellIs" dxfId="38063" priority="2488" stopIfTrue="1" operator="greaterThan">
      <formula>0</formula>
    </cfRule>
  </conditionalFormatting>
  <conditionalFormatting sqref="P51:Q51">
    <cfRule type="cellIs" dxfId="38062" priority="2484" stopIfTrue="1" operator="lessThan">
      <formula>0</formula>
    </cfRule>
    <cfRule type="cellIs" dxfId="38061" priority="2485" stopIfTrue="1" operator="greaterThan">
      <formula>0</formula>
    </cfRule>
  </conditionalFormatting>
  <conditionalFormatting sqref="P51:Q51">
    <cfRule type="cellIs" dxfId="38060" priority="2481" stopIfTrue="1" operator="lessThan">
      <formula>0</formula>
    </cfRule>
    <cfRule type="cellIs" dxfId="38059" priority="2482" stopIfTrue="1" operator="greaterThan">
      <formula>0</formula>
    </cfRule>
  </conditionalFormatting>
  <conditionalFormatting sqref="P51:Q51">
    <cfRule type="cellIs" dxfId="38058" priority="2478" stopIfTrue="1" operator="lessThan">
      <formula>0</formula>
    </cfRule>
    <cfRule type="cellIs" dxfId="38057" priority="2479" stopIfTrue="1" operator="greaterThan">
      <formula>0</formula>
    </cfRule>
  </conditionalFormatting>
  <conditionalFormatting sqref="P51:Q51">
    <cfRule type="cellIs" dxfId="38056" priority="2475" stopIfTrue="1" operator="lessThan">
      <formula>0</formula>
    </cfRule>
    <cfRule type="cellIs" dxfId="38055" priority="2476" stopIfTrue="1" operator="greaterThan">
      <formula>0</formula>
    </cfRule>
  </conditionalFormatting>
  <conditionalFormatting sqref="P51:Q51">
    <cfRule type="cellIs" dxfId="38054" priority="2472" stopIfTrue="1" operator="lessThan">
      <formula>0</formula>
    </cfRule>
    <cfRule type="cellIs" dxfId="38053" priority="2473" stopIfTrue="1" operator="greaterThan">
      <formula>0</formula>
    </cfRule>
  </conditionalFormatting>
  <conditionalFormatting sqref="P51:Q51">
    <cfRule type="cellIs" dxfId="38052" priority="2469" stopIfTrue="1" operator="lessThan">
      <formula>0</formula>
    </cfRule>
    <cfRule type="cellIs" dxfId="38051" priority="2470" stopIfTrue="1" operator="greaterThan">
      <formula>0</formula>
    </cfRule>
  </conditionalFormatting>
  <conditionalFormatting sqref="P51:Q51">
    <cfRule type="cellIs" dxfId="38050" priority="2466" stopIfTrue="1" operator="lessThan">
      <formula>0</formula>
    </cfRule>
    <cfRule type="cellIs" dxfId="38049" priority="2467" stopIfTrue="1" operator="greaterThan">
      <formula>0</formula>
    </cfRule>
  </conditionalFormatting>
  <conditionalFormatting sqref="P51:Q51">
    <cfRule type="cellIs" dxfId="38048" priority="2463" stopIfTrue="1" operator="lessThan">
      <formula>0</formula>
    </cfRule>
    <cfRule type="cellIs" dxfId="38047" priority="2464" stopIfTrue="1" operator="greaterThan">
      <formula>0</formula>
    </cfRule>
  </conditionalFormatting>
  <conditionalFormatting sqref="P51:Q51">
    <cfRule type="cellIs" dxfId="38046" priority="2460" stopIfTrue="1" operator="lessThan">
      <formula>0</formula>
    </cfRule>
    <cfRule type="cellIs" dxfId="38045" priority="2461" stopIfTrue="1" operator="greaterThan">
      <formula>0</formula>
    </cfRule>
  </conditionalFormatting>
  <conditionalFormatting sqref="P51:Q51">
    <cfRule type="cellIs" dxfId="38044" priority="2457" stopIfTrue="1" operator="lessThan">
      <formula>0</formula>
    </cfRule>
    <cfRule type="cellIs" dxfId="38043" priority="2458" stopIfTrue="1" operator="greaterThan">
      <formula>0</formula>
    </cfRule>
  </conditionalFormatting>
  <conditionalFormatting sqref="P51:Q51">
    <cfRule type="cellIs" dxfId="38042" priority="2454" stopIfTrue="1" operator="lessThan">
      <formula>0</formula>
    </cfRule>
    <cfRule type="cellIs" dxfId="38041" priority="2455" stopIfTrue="1" operator="greaterThan">
      <formula>0</formula>
    </cfRule>
  </conditionalFormatting>
  <conditionalFormatting sqref="P51:Q51">
    <cfRule type="cellIs" dxfId="38040" priority="2451" stopIfTrue="1" operator="lessThan">
      <formula>0</formula>
    </cfRule>
    <cfRule type="cellIs" dxfId="38039" priority="2452" stopIfTrue="1" operator="greaterThan">
      <formula>0</formula>
    </cfRule>
  </conditionalFormatting>
  <conditionalFormatting sqref="P51:Q51">
    <cfRule type="cellIs" dxfId="38038" priority="2448" stopIfTrue="1" operator="lessThan">
      <formula>0</formula>
    </cfRule>
    <cfRule type="cellIs" dxfId="38037" priority="2449" stopIfTrue="1" operator="greaterThan">
      <formula>0</formula>
    </cfRule>
  </conditionalFormatting>
  <conditionalFormatting sqref="P51:Q51">
    <cfRule type="cellIs" dxfId="38036" priority="2445" stopIfTrue="1" operator="lessThan">
      <formula>0</formula>
    </cfRule>
    <cfRule type="cellIs" dxfId="38035" priority="2446" stopIfTrue="1" operator="greaterThan">
      <formula>0</formula>
    </cfRule>
  </conditionalFormatting>
  <conditionalFormatting sqref="P51:Q51">
    <cfRule type="cellIs" dxfId="38034" priority="2442" stopIfTrue="1" operator="lessThan">
      <formula>0</formula>
    </cfRule>
    <cfRule type="cellIs" dxfId="38033" priority="2443" stopIfTrue="1" operator="greaterThan">
      <formula>0</formula>
    </cfRule>
  </conditionalFormatting>
  <conditionalFormatting sqref="P51:Q51">
    <cfRule type="cellIs" dxfId="38032" priority="2439" stopIfTrue="1" operator="lessThan">
      <formula>0</formula>
    </cfRule>
    <cfRule type="cellIs" dxfId="38031" priority="2440" stopIfTrue="1" operator="greaterThan">
      <formula>0</formula>
    </cfRule>
  </conditionalFormatting>
  <conditionalFormatting sqref="P51:Q51">
    <cfRule type="cellIs" dxfId="38030" priority="2436" stopIfTrue="1" operator="lessThan">
      <formula>0</formula>
    </cfRule>
    <cfRule type="cellIs" dxfId="38029" priority="2437" stopIfTrue="1" operator="greaterThan">
      <formula>0</formula>
    </cfRule>
  </conditionalFormatting>
  <conditionalFormatting sqref="P51:Q51">
    <cfRule type="cellIs" dxfId="38028" priority="2433" stopIfTrue="1" operator="lessThan">
      <formula>0</formula>
    </cfRule>
    <cfRule type="cellIs" dxfId="38027" priority="2434" stopIfTrue="1" operator="greaterThan">
      <formula>0</formula>
    </cfRule>
  </conditionalFormatting>
  <conditionalFormatting sqref="P51:Q51">
    <cfRule type="cellIs" dxfId="38026" priority="2430" stopIfTrue="1" operator="lessThan">
      <formula>0</formula>
    </cfRule>
    <cfRule type="cellIs" dxfId="38025" priority="2431" stopIfTrue="1" operator="greaterThan">
      <formula>0</formula>
    </cfRule>
  </conditionalFormatting>
  <conditionalFormatting sqref="P51:Q51">
    <cfRule type="cellIs" dxfId="38024" priority="2427" stopIfTrue="1" operator="lessThan">
      <formula>0</formula>
    </cfRule>
    <cfRule type="cellIs" dxfId="38023" priority="2428" stopIfTrue="1" operator="greaterThan">
      <formula>0</formula>
    </cfRule>
  </conditionalFormatting>
  <conditionalFormatting sqref="P53:Q53">
    <cfRule type="cellIs" dxfId="38022" priority="2424" stopIfTrue="1" operator="lessThan">
      <formula>0</formula>
    </cfRule>
    <cfRule type="cellIs" dxfId="38021" priority="2425" stopIfTrue="1" operator="greaterThan">
      <formula>0</formula>
    </cfRule>
  </conditionalFormatting>
  <conditionalFormatting sqref="P53:Q53">
    <cfRule type="cellIs" dxfId="38020" priority="2421" stopIfTrue="1" operator="lessThan">
      <formula>0</formula>
    </cfRule>
    <cfRule type="cellIs" dxfId="38019" priority="2422" stopIfTrue="1" operator="greaterThan">
      <formula>0</formula>
    </cfRule>
  </conditionalFormatting>
  <conditionalFormatting sqref="P53:Q53">
    <cfRule type="cellIs" dxfId="38018" priority="2418" stopIfTrue="1" operator="lessThan">
      <formula>0</formula>
    </cfRule>
    <cfRule type="cellIs" dxfId="38017" priority="2419" stopIfTrue="1" operator="greaterThan">
      <formula>0</formula>
    </cfRule>
  </conditionalFormatting>
  <conditionalFormatting sqref="P53:Q53">
    <cfRule type="cellIs" dxfId="38016" priority="2415" stopIfTrue="1" operator="lessThan">
      <formula>0</formula>
    </cfRule>
    <cfRule type="cellIs" dxfId="38015" priority="2416" stopIfTrue="1" operator="greaterThan">
      <formula>0</formula>
    </cfRule>
  </conditionalFormatting>
  <conditionalFormatting sqref="P53:Q53">
    <cfRule type="cellIs" dxfId="38014" priority="2412" stopIfTrue="1" operator="lessThan">
      <formula>0</formula>
    </cfRule>
    <cfRule type="cellIs" dxfId="38013" priority="2413" stopIfTrue="1" operator="greaterThan">
      <formula>0</formula>
    </cfRule>
  </conditionalFormatting>
  <conditionalFormatting sqref="P53:Q53">
    <cfRule type="cellIs" dxfId="38012" priority="2409" stopIfTrue="1" operator="lessThan">
      <formula>0</formula>
    </cfRule>
    <cfRule type="cellIs" dxfId="38011" priority="2410" stopIfTrue="1" operator="greaterThan">
      <formula>0</formula>
    </cfRule>
  </conditionalFormatting>
  <conditionalFormatting sqref="P53:Q53">
    <cfRule type="cellIs" dxfId="38010" priority="2406" stopIfTrue="1" operator="lessThan">
      <formula>0</formula>
    </cfRule>
    <cfRule type="cellIs" dxfId="38009" priority="2407" stopIfTrue="1" operator="greaterThan">
      <formula>0</formula>
    </cfRule>
  </conditionalFormatting>
  <conditionalFormatting sqref="P53:Q53">
    <cfRule type="cellIs" dxfId="38008" priority="2403" stopIfTrue="1" operator="lessThan">
      <formula>0</formula>
    </cfRule>
    <cfRule type="cellIs" dxfId="38007" priority="2404" stopIfTrue="1" operator="greaterThan">
      <formula>0</formula>
    </cfRule>
  </conditionalFormatting>
  <conditionalFormatting sqref="P53:Q53">
    <cfRule type="cellIs" dxfId="38006" priority="2400" stopIfTrue="1" operator="lessThan">
      <formula>0</formula>
    </cfRule>
    <cfRule type="cellIs" dxfId="38005" priority="2401" stopIfTrue="1" operator="greaterThan">
      <formula>0</formula>
    </cfRule>
  </conditionalFormatting>
  <conditionalFormatting sqref="P53:Q53">
    <cfRule type="cellIs" dxfId="38004" priority="2397" stopIfTrue="1" operator="lessThan">
      <formula>0</formula>
    </cfRule>
    <cfRule type="cellIs" dxfId="38003" priority="2398" stopIfTrue="1" operator="greaterThan">
      <formula>0</formula>
    </cfRule>
  </conditionalFormatting>
  <conditionalFormatting sqref="P53:Q53">
    <cfRule type="cellIs" dxfId="38002" priority="2394" stopIfTrue="1" operator="lessThan">
      <formula>0</formula>
    </cfRule>
    <cfRule type="cellIs" dxfId="38001" priority="2395" stopIfTrue="1" operator="greaterThan">
      <formula>0</formula>
    </cfRule>
  </conditionalFormatting>
  <conditionalFormatting sqref="P53:Q53">
    <cfRule type="cellIs" dxfId="38000" priority="2391" stopIfTrue="1" operator="lessThan">
      <formula>0</formula>
    </cfRule>
    <cfRule type="cellIs" dxfId="37999" priority="2392" stopIfTrue="1" operator="greaterThan">
      <formula>0</formula>
    </cfRule>
  </conditionalFormatting>
  <conditionalFormatting sqref="P53:Q53">
    <cfRule type="cellIs" dxfId="37998" priority="2388" stopIfTrue="1" operator="lessThan">
      <formula>0</formula>
    </cfRule>
    <cfRule type="cellIs" dxfId="37997" priority="2389" stopIfTrue="1" operator="greaterThan">
      <formula>0</formula>
    </cfRule>
  </conditionalFormatting>
  <conditionalFormatting sqref="P53:Q53">
    <cfRule type="cellIs" dxfId="37996" priority="2385" stopIfTrue="1" operator="lessThan">
      <formula>0</formula>
    </cfRule>
    <cfRule type="cellIs" dxfId="37995" priority="2386" stopIfTrue="1" operator="greaterThan">
      <formula>0</formula>
    </cfRule>
  </conditionalFormatting>
  <conditionalFormatting sqref="P53:Q53">
    <cfRule type="cellIs" dxfId="37994" priority="2382" stopIfTrue="1" operator="lessThan">
      <formula>0</formula>
    </cfRule>
    <cfRule type="cellIs" dxfId="37993" priority="2383" stopIfTrue="1" operator="greaterThan">
      <formula>0</formula>
    </cfRule>
  </conditionalFormatting>
  <conditionalFormatting sqref="P53:Q53">
    <cfRule type="cellIs" dxfId="37992" priority="2379" stopIfTrue="1" operator="lessThan">
      <formula>0</formula>
    </cfRule>
    <cfRule type="cellIs" dxfId="37991" priority="2380" stopIfTrue="1" operator="greaterThan">
      <formula>0</formula>
    </cfRule>
  </conditionalFormatting>
  <conditionalFormatting sqref="P53:Q53">
    <cfRule type="cellIs" dxfId="37990" priority="2376" stopIfTrue="1" operator="lessThan">
      <formula>0</formula>
    </cfRule>
    <cfRule type="cellIs" dxfId="37989" priority="2377" stopIfTrue="1" operator="greaterThan">
      <formula>0</formula>
    </cfRule>
  </conditionalFormatting>
  <conditionalFormatting sqref="P53:Q53">
    <cfRule type="cellIs" dxfId="37988" priority="2373" stopIfTrue="1" operator="lessThan">
      <formula>0</formula>
    </cfRule>
    <cfRule type="cellIs" dxfId="37987" priority="2374" stopIfTrue="1" operator="greaterThan">
      <formula>0</formula>
    </cfRule>
  </conditionalFormatting>
  <conditionalFormatting sqref="P53:Q53">
    <cfRule type="cellIs" dxfId="37986" priority="2370" stopIfTrue="1" operator="lessThan">
      <formula>0</formula>
    </cfRule>
    <cfRule type="cellIs" dxfId="37985" priority="2371" stopIfTrue="1" operator="greaterThan">
      <formula>0</formula>
    </cfRule>
  </conditionalFormatting>
  <conditionalFormatting sqref="P53:Q53">
    <cfRule type="cellIs" dxfId="37984" priority="2367" stopIfTrue="1" operator="lessThan">
      <formula>0</formula>
    </cfRule>
    <cfRule type="cellIs" dxfId="37983" priority="2368" stopIfTrue="1" operator="greaterThan">
      <formula>0</formula>
    </cfRule>
  </conditionalFormatting>
  <conditionalFormatting sqref="P55:Q55">
    <cfRule type="cellIs" dxfId="37982" priority="2364" stopIfTrue="1" operator="lessThan">
      <formula>0</formula>
    </cfRule>
    <cfRule type="cellIs" dxfId="37981" priority="2365" stopIfTrue="1" operator="greaterThan">
      <formula>0</formula>
    </cfRule>
  </conditionalFormatting>
  <conditionalFormatting sqref="P55:Q55">
    <cfRule type="cellIs" dxfId="37980" priority="2361" stopIfTrue="1" operator="lessThan">
      <formula>0</formula>
    </cfRule>
    <cfRule type="cellIs" dxfId="37979" priority="2362" stopIfTrue="1" operator="greaterThan">
      <formula>0</formula>
    </cfRule>
  </conditionalFormatting>
  <conditionalFormatting sqref="P55:Q55">
    <cfRule type="cellIs" dxfId="37978" priority="2358" stopIfTrue="1" operator="lessThan">
      <formula>0</formula>
    </cfRule>
    <cfRule type="cellIs" dxfId="37977" priority="2359" stopIfTrue="1" operator="greaterThan">
      <formula>0</formula>
    </cfRule>
  </conditionalFormatting>
  <conditionalFormatting sqref="P55:Q55">
    <cfRule type="cellIs" dxfId="37976" priority="2355" stopIfTrue="1" operator="lessThan">
      <formula>0</formula>
    </cfRule>
    <cfRule type="cellIs" dxfId="37975" priority="2356" stopIfTrue="1" operator="greaterThan">
      <formula>0</formula>
    </cfRule>
  </conditionalFormatting>
  <conditionalFormatting sqref="P55:Q55">
    <cfRule type="cellIs" dxfId="37974" priority="2352" stopIfTrue="1" operator="lessThan">
      <formula>0</formula>
    </cfRule>
    <cfRule type="cellIs" dxfId="37973" priority="2353" stopIfTrue="1" operator="greaterThan">
      <formula>0</formula>
    </cfRule>
  </conditionalFormatting>
  <conditionalFormatting sqref="P55:Q55">
    <cfRule type="cellIs" dxfId="37972" priority="2349" stopIfTrue="1" operator="lessThan">
      <formula>0</formula>
    </cfRule>
    <cfRule type="cellIs" dxfId="37971" priority="2350" stopIfTrue="1" operator="greaterThan">
      <formula>0</formula>
    </cfRule>
  </conditionalFormatting>
  <conditionalFormatting sqref="P55:Q55">
    <cfRule type="cellIs" dxfId="37970" priority="2346" stopIfTrue="1" operator="lessThan">
      <formula>0</formula>
    </cfRule>
    <cfRule type="cellIs" dxfId="37969" priority="2347" stopIfTrue="1" operator="greaterThan">
      <formula>0</formula>
    </cfRule>
  </conditionalFormatting>
  <conditionalFormatting sqref="P55:Q55">
    <cfRule type="cellIs" dxfId="37968" priority="2343" stopIfTrue="1" operator="lessThan">
      <formula>0</formula>
    </cfRule>
    <cfRule type="cellIs" dxfId="37967" priority="2344" stopIfTrue="1" operator="greaterThan">
      <formula>0</formula>
    </cfRule>
  </conditionalFormatting>
  <conditionalFormatting sqref="P55:Q55">
    <cfRule type="cellIs" dxfId="37966" priority="2340" stopIfTrue="1" operator="lessThan">
      <formula>0</formula>
    </cfRule>
    <cfRule type="cellIs" dxfId="37965" priority="2341" stopIfTrue="1" operator="greaterThan">
      <formula>0</formula>
    </cfRule>
  </conditionalFormatting>
  <conditionalFormatting sqref="P55:Q55">
    <cfRule type="cellIs" dxfId="37964" priority="2337" stopIfTrue="1" operator="lessThan">
      <formula>0</formula>
    </cfRule>
    <cfRule type="cellIs" dxfId="37963" priority="2338" stopIfTrue="1" operator="greaterThan">
      <formula>0</formula>
    </cfRule>
  </conditionalFormatting>
  <conditionalFormatting sqref="P55:Q55">
    <cfRule type="cellIs" dxfId="37962" priority="2334" stopIfTrue="1" operator="lessThan">
      <formula>0</formula>
    </cfRule>
    <cfRule type="cellIs" dxfId="37961" priority="2335" stopIfTrue="1" operator="greaterThan">
      <formula>0</formula>
    </cfRule>
  </conditionalFormatting>
  <conditionalFormatting sqref="P55:Q55">
    <cfRule type="cellIs" dxfId="37960" priority="2331" stopIfTrue="1" operator="lessThan">
      <formula>0</formula>
    </cfRule>
    <cfRule type="cellIs" dxfId="37959" priority="2332" stopIfTrue="1" operator="greaterThan">
      <formula>0</formula>
    </cfRule>
  </conditionalFormatting>
  <conditionalFormatting sqref="P55:Q55">
    <cfRule type="cellIs" dxfId="37958" priority="2328" stopIfTrue="1" operator="lessThan">
      <formula>0</formula>
    </cfRule>
    <cfRule type="cellIs" dxfId="37957" priority="2329" stopIfTrue="1" operator="greaterThan">
      <formula>0</formula>
    </cfRule>
  </conditionalFormatting>
  <conditionalFormatting sqref="P55:Q55">
    <cfRule type="cellIs" dxfId="37956" priority="2325" stopIfTrue="1" operator="lessThan">
      <formula>0</formula>
    </cfRule>
    <cfRule type="cellIs" dxfId="37955" priority="2326" stopIfTrue="1" operator="greaterThan">
      <formula>0</formula>
    </cfRule>
  </conditionalFormatting>
  <conditionalFormatting sqref="P55:Q55">
    <cfRule type="cellIs" dxfId="37954" priority="2322" stopIfTrue="1" operator="lessThan">
      <formula>0</formula>
    </cfRule>
    <cfRule type="cellIs" dxfId="37953" priority="2323" stopIfTrue="1" operator="greaterThan">
      <formula>0</formula>
    </cfRule>
  </conditionalFormatting>
  <conditionalFormatting sqref="P55:Q55">
    <cfRule type="cellIs" dxfId="37952" priority="2319" stopIfTrue="1" operator="lessThan">
      <formula>0</formula>
    </cfRule>
    <cfRule type="cellIs" dxfId="37951" priority="2320" stopIfTrue="1" operator="greaterThan">
      <formula>0</formula>
    </cfRule>
  </conditionalFormatting>
  <conditionalFormatting sqref="P55:Q55">
    <cfRule type="cellIs" dxfId="37950" priority="2316" stopIfTrue="1" operator="lessThan">
      <formula>0</formula>
    </cfRule>
    <cfRule type="cellIs" dxfId="37949" priority="2317" stopIfTrue="1" operator="greaterThan">
      <formula>0</formula>
    </cfRule>
  </conditionalFormatting>
  <conditionalFormatting sqref="P55:Q55">
    <cfRule type="cellIs" dxfId="37948" priority="2313" stopIfTrue="1" operator="lessThan">
      <formula>0</formula>
    </cfRule>
    <cfRule type="cellIs" dxfId="37947" priority="2314" stopIfTrue="1" operator="greaterThan">
      <formula>0</formula>
    </cfRule>
  </conditionalFormatting>
  <conditionalFormatting sqref="P55:Q55">
    <cfRule type="cellIs" dxfId="37946" priority="2310" stopIfTrue="1" operator="lessThan">
      <formula>0</formula>
    </cfRule>
    <cfRule type="cellIs" dxfId="37945" priority="2311" stopIfTrue="1" operator="greaterThan">
      <formula>0</formula>
    </cfRule>
  </conditionalFormatting>
  <conditionalFormatting sqref="P55:Q55">
    <cfRule type="cellIs" dxfId="37944" priority="2307" stopIfTrue="1" operator="lessThan">
      <formula>0</formula>
    </cfRule>
    <cfRule type="cellIs" dxfId="37943" priority="2308" stopIfTrue="1" operator="greaterThan">
      <formula>0</formula>
    </cfRule>
  </conditionalFormatting>
  <conditionalFormatting sqref="P57:Q57">
    <cfRule type="cellIs" dxfId="37942" priority="2304" stopIfTrue="1" operator="lessThan">
      <formula>0</formula>
    </cfRule>
    <cfRule type="cellIs" dxfId="37941" priority="2305" stopIfTrue="1" operator="greaterThan">
      <formula>0</formula>
    </cfRule>
  </conditionalFormatting>
  <conditionalFormatting sqref="P57:Q57">
    <cfRule type="cellIs" dxfId="37940" priority="2301" stopIfTrue="1" operator="lessThan">
      <formula>0</formula>
    </cfRule>
    <cfRule type="cellIs" dxfId="37939" priority="2302" stopIfTrue="1" operator="greaterThan">
      <formula>0</formula>
    </cfRule>
  </conditionalFormatting>
  <conditionalFormatting sqref="P57:Q57">
    <cfRule type="cellIs" dxfId="37938" priority="2298" stopIfTrue="1" operator="lessThan">
      <formula>0</formula>
    </cfRule>
    <cfRule type="cellIs" dxfId="37937" priority="2299" stopIfTrue="1" operator="greaterThan">
      <formula>0</formula>
    </cfRule>
  </conditionalFormatting>
  <conditionalFormatting sqref="P57:Q57">
    <cfRule type="cellIs" dxfId="37936" priority="2295" stopIfTrue="1" operator="lessThan">
      <formula>0</formula>
    </cfRule>
    <cfRule type="cellIs" dxfId="37935" priority="2296" stopIfTrue="1" operator="greaterThan">
      <formula>0</formula>
    </cfRule>
  </conditionalFormatting>
  <conditionalFormatting sqref="P57:Q57">
    <cfRule type="cellIs" dxfId="37934" priority="2292" stopIfTrue="1" operator="lessThan">
      <formula>0</formula>
    </cfRule>
    <cfRule type="cellIs" dxfId="37933" priority="2293" stopIfTrue="1" operator="greaterThan">
      <formula>0</formula>
    </cfRule>
  </conditionalFormatting>
  <conditionalFormatting sqref="P57:Q57">
    <cfRule type="cellIs" dxfId="37932" priority="2289" stopIfTrue="1" operator="lessThan">
      <formula>0</formula>
    </cfRule>
    <cfRule type="cellIs" dxfId="37931" priority="2290" stopIfTrue="1" operator="greaterThan">
      <formula>0</formula>
    </cfRule>
  </conditionalFormatting>
  <conditionalFormatting sqref="P57:Q57">
    <cfRule type="cellIs" dxfId="37930" priority="2286" stopIfTrue="1" operator="lessThan">
      <formula>0</formula>
    </cfRule>
    <cfRule type="cellIs" dxfId="37929" priority="2287" stopIfTrue="1" operator="greaterThan">
      <formula>0</formula>
    </cfRule>
  </conditionalFormatting>
  <conditionalFormatting sqref="P57:Q57">
    <cfRule type="cellIs" dxfId="37928" priority="2283" stopIfTrue="1" operator="lessThan">
      <formula>0</formula>
    </cfRule>
    <cfRule type="cellIs" dxfId="37927" priority="2284" stopIfTrue="1" operator="greaterThan">
      <formula>0</formula>
    </cfRule>
  </conditionalFormatting>
  <conditionalFormatting sqref="P57:Q57">
    <cfRule type="cellIs" dxfId="37926" priority="2280" stopIfTrue="1" operator="lessThan">
      <formula>0</formula>
    </cfRule>
    <cfRule type="cellIs" dxfId="37925" priority="2281" stopIfTrue="1" operator="greaterThan">
      <formula>0</formula>
    </cfRule>
  </conditionalFormatting>
  <conditionalFormatting sqref="P57:Q57">
    <cfRule type="cellIs" dxfId="37924" priority="2277" stopIfTrue="1" operator="lessThan">
      <formula>0</formula>
    </cfRule>
    <cfRule type="cellIs" dxfId="37923" priority="2278" stopIfTrue="1" operator="greaterThan">
      <formula>0</formula>
    </cfRule>
  </conditionalFormatting>
  <conditionalFormatting sqref="P57:Q57">
    <cfRule type="cellIs" dxfId="37922" priority="2274" stopIfTrue="1" operator="lessThan">
      <formula>0</formula>
    </cfRule>
    <cfRule type="cellIs" dxfId="37921" priority="2275" stopIfTrue="1" operator="greaterThan">
      <formula>0</formula>
    </cfRule>
  </conditionalFormatting>
  <conditionalFormatting sqref="P57:Q57">
    <cfRule type="cellIs" dxfId="37920" priority="2271" stopIfTrue="1" operator="lessThan">
      <formula>0</formula>
    </cfRule>
    <cfRule type="cellIs" dxfId="37919" priority="2272" stopIfTrue="1" operator="greaterThan">
      <formula>0</formula>
    </cfRule>
  </conditionalFormatting>
  <conditionalFormatting sqref="P57:Q57">
    <cfRule type="cellIs" dxfId="37918" priority="2268" stopIfTrue="1" operator="lessThan">
      <formula>0</formula>
    </cfRule>
    <cfRule type="cellIs" dxfId="37917" priority="2269" stopIfTrue="1" operator="greaterThan">
      <formula>0</formula>
    </cfRule>
  </conditionalFormatting>
  <conditionalFormatting sqref="P57:Q57">
    <cfRule type="cellIs" dxfId="37916" priority="2265" stopIfTrue="1" operator="lessThan">
      <formula>0</formula>
    </cfRule>
    <cfRule type="cellIs" dxfId="37915" priority="2266" stopIfTrue="1" operator="greaterThan">
      <formula>0</formula>
    </cfRule>
  </conditionalFormatting>
  <conditionalFormatting sqref="P57:Q57">
    <cfRule type="cellIs" dxfId="37914" priority="2262" stopIfTrue="1" operator="lessThan">
      <formula>0</formula>
    </cfRule>
    <cfRule type="cellIs" dxfId="37913" priority="2263" stopIfTrue="1" operator="greaterThan">
      <formula>0</formula>
    </cfRule>
  </conditionalFormatting>
  <conditionalFormatting sqref="P57:Q57">
    <cfRule type="cellIs" dxfId="37912" priority="2259" stopIfTrue="1" operator="lessThan">
      <formula>0</formula>
    </cfRule>
    <cfRule type="cellIs" dxfId="37911" priority="2260" stopIfTrue="1" operator="greaterThan">
      <formula>0</formula>
    </cfRule>
  </conditionalFormatting>
  <conditionalFormatting sqref="P57:Q57">
    <cfRule type="cellIs" dxfId="37910" priority="2256" stopIfTrue="1" operator="lessThan">
      <formula>0</formula>
    </cfRule>
    <cfRule type="cellIs" dxfId="37909" priority="2257" stopIfTrue="1" operator="greaterThan">
      <formula>0</formula>
    </cfRule>
  </conditionalFormatting>
  <conditionalFormatting sqref="P57:Q57">
    <cfRule type="cellIs" dxfId="37908" priority="2253" stopIfTrue="1" operator="lessThan">
      <formula>0</formula>
    </cfRule>
    <cfRule type="cellIs" dxfId="37907" priority="2254" stopIfTrue="1" operator="greaterThan">
      <formula>0</formula>
    </cfRule>
  </conditionalFormatting>
  <conditionalFormatting sqref="P57:Q57">
    <cfRule type="cellIs" dxfId="37906" priority="2250" stopIfTrue="1" operator="lessThan">
      <formula>0</formula>
    </cfRule>
    <cfRule type="cellIs" dxfId="37905" priority="2251" stopIfTrue="1" operator="greaterThan">
      <formula>0</formula>
    </cfRule>
  </conditionalFormatting>
  <conditionalFormatting sqref="P57:Q57">
    <cfRule type="cellIs" dxfId="37904" priority="2247" stopIfTrue="1" operator="lessThan">
      <formula>0</formula>
    </cfRule>
    <cfRule type="cellIs" dxfId="37903" priority="2248" stopIfTrue="1" operator="greaterThan">
      <formula>0</formula>
    </cfRule>
  </conditionalFormatting>
  <conditionalFormatting sqref="P59:Q59">
    <cfRule type="cellIs" dxfId="37902" priority="2244" stopIfTrue="1" operator="lessThan">
      <formula>0</formula>
    </cfRule>
    <cfRule type="cellIs" dxfId="37901" priority="2245" stopIfTrue="1" operator="greaterThan">
      <formula>0</formula>
    </cfRule>
  </conditionalFormatting>
  <conditionalFormatting sqref="P59:Q59">
    <cfRule type="cellIs" dxfId="37900" priority="2241" stopIfTrue="1" operator="lessThan">
      <formula>0</formula>
    </cfRule>
    <cfRule type="cellIs" dxfId="37899" priority="2242" stopIfTrue="1" operator="greaterThan">
      <formula>0</formula>
    </cfRule>
  </conditionalFormatting>
  <conditionalFormatting sqref="P59:Q59">
    <cfRule type="cellIs" dxfId="37898" priority="2238" stopIfTrue="1" operator="lessThan">
      <formula>0</formula>
    </cfRule>
    <cfRule type="cellIs" dxfId="37897" priority="2239" stopIfTrue="1" operator="greaterThan">
      <formula>0</formula>
    </cfRule>
  </conditionalFormatting>
  <conditionalFormatting sqref="P59:Q59">
    <cfRule type="cellIs" dxfId="37896" priority="2235" stopIfTrue="1" operator="lessThan">
      <formula>0</formula>
    </cfRule>
    <cfRule type="cellIs" dxfId="37895" priority="2236" stopIfTrue="1" operator="greaterThan">
      <formula>0</formula>
    </cfRule>
  </conditionalFormatting>
  <conditionalFormatting sqref="P59:Q59">
    <cfRule type="cellIs" dxfId="37894" priority="2232" stopIfTrue="1" operator="lessThan">
      <formula>0</formula>
    </cfRule>
    <cfRule type="cellIs" dxfId="37893" priority="2233" stopIfTrue="1" operator="greaterThan">
      <formula>0</formula>
    </cfRule>
  </conditionalFormatting>
  <conditionalFormatting sqref="P59:Q59">
    <cfRule type="cellIs" dxfId="37892" priority="2229" stopIfTrue="1" operator="lessThan">
      <formula>0</formula>
    </cfRule>
    <cfRule type="cellIs" dxfId="37891" priority="2230" stopIfTrue="1" operator="greaterThan">
      <formula>0</formula>
    </cfRule>
  </conditionalFormatting>
  <conditionalFormatting sqref="P59:Q59">
    <cfRule type="cellIs" dxfId="37890" priority="2226" stopIfTrue="1" operator="lessThan">
      <formula>0</formula>
    </cfRule>
    <cfRule type="cellIs" dxfId="37889" priority="2227" stopIfTrue="1" operator="greaterThan">
      <formula>0</formula>
    </cfRule>
  </conditionalFormatting>
  <conditionalFormatting sqref="P59:Q59">
    <cfRule type="cellIs" dxfId="37888" priority="2223" stopIfTrue="1" operator="lessThan">
      <formula>0</formula>
    </cfRule>
    <cfRule type="cellIs" dxfId="37887" priority="2224" stopIfTrue="1" operator="greaterThan">
      <formula>0</formula>
    </cfRule>
  </conditionalFormatting>
  <conditionalFormatting sqref="P59:Q59">
    <cfRule type="cellIs" dxfId="37886" priority="2220" stopIfTrue="1" operator="lessThan">
      <formula>0</formula>
    </cfRule>
    <cfRule type="cellIs" dxfId="37885" priority="2221" stopIfTrue="1" operator="greaterThan">
      <formula>0</formula>
    </cfRule>
  </conditionalFormatting>
  <conditionalFormatting sqref="P59:Q59">
    <cfRule type="cellIs" dxfId="37884" priority="2217" stopIfTrue="1" operator="lessThan">
      <formula>0</formula>
    </cfRule>
    <cfRule type="cellIs" dxfId="37883" priority="2218" stopIfTrue="1" operator="greaterThan">
      <formula>0</formula>
    </cfRule>
  </conditionalFormatting>
  <conditionalFormatting sqref="P59:Q59">
    <cfRule type="cellIs" dxfId="37882" priority="2214" stopIfTrue="1" operator="lessThan">
      <formula>0</formula>
    </cfRule>
    <cfRule type="cellIs" dxfId="37881" priority="2215" stopIfTrue="1" operator="greaterThan">
      <formula>0</formula>
    </cfRule>
  </conditionalFormatting>
  <conditionalFormatting sqref="P59:Q59">
    <cfRule type="cellIs" dxfId="37880" priority="2211" stopIfTrue="1" operator="lessThan">
      <formula>0</formula>
    </cfRule>
    <cfRule type="cellIs" dxfId="37879" priority="2212" stopIfTrue="1" operator="greaterThan">
      <formula>0</formula>
    </cfRule>
  </conditionalFormatting>
  <conditionalFormatting sqref="P59:Q59">
    <cfRule type="cellIs" dxfId="37878" priority="2208" stopIfTrue="1" operator="lessThan">
      <formula>0</formula>
    </cfRule>
    <cfRule type="cellIs" dxfId="37877" priority="2209" stopIfTrue="1" operator="greaterThan">
      <formula>0</formula>
    </cfRule>
  </conditionalFormatting>
  <conditionalFormatting sqref="P59:Q59">
    <cfRule type="cellIs" dxfId="37876" priority="2205" stopIfTrue="1" operator="lessThan">
      <formula>0</formula>
    </cfRule>
    <cfRule type="cellIs" dxfId="37875" priority="2206" stopIfTrue="1" operator="greaterThan">
      <formula>0</formula>
    </cfRule>
  </conditionalFormatting>
  <conditionalFormatting sqref="P59:Q59">
    <cfRule type="cellIs" dxfId="37874" priority="2202" stopIfTrue="1" operator="lessThan">
      <formula>0</formula>
    </cfRule>
    <cfRule type="cellIs" dxfId="37873" priority="2203" stopIfTrue="1" operator="greaterThan">
      <formula>0</formula>
    </cfRule>
  </conditionalFormatting>
  <conditionalFormatting sqref="P59:Q59">
    <cfRule type="cellIs" dxfId="37872" priority="2199" stopIfTrue="1" operator="lessThan">
      <formula>0</formula>
    </cfRule>
    <cfRule type="cellIs" dxfId="37871" priority="2200" stopIfTrue="1" operator="greaterThan">
      <formula>0</formula>
    </cfRule>
  </conditionalFormatting>
  <conditionalFormatting sqref="P59:Q59">
    <cfRule type="cellIs" dxfId="37870" priority="2196" stopIfTrue="1" operator="lessThan">
      <formula>0</formula>
    </cfRule>
    <cfRule type="cellIs" dxfId="37869" priority="2197" stopIfTrue="1" operator="greaterThan">
      <formula>0</formula>
    </cfRule>
  </conditionalFormatting>
  <conditionalFormatting sqref="P59:Q59">
    <cfRule type="cellIs" dxfId="37868" priority="2193" stopIfTrue="1" operator="lessThan">
      <formula>0</formula>
    </cfRule>
    <cfRule type="cellIs" dxfId="37867" priority="2194" stopIfTrue="1" operator="greaterThan">
      <formula>0</formula>
    </cfRule>
  </conditionalFormatting>
  <conditionalFormatting sqref="P59:Q59">
    <cfRule type="cellIs" dxfId="37866" priority="2190" stopIfTrue="1" operator="lessThan">
      <formula>0</formula>
    </cfRule>
    <cfRule type="cellIs" dxfId="37865" priority="2191" stopIfTrue="1" operator="greaterThan">
      <formula>0</formula>
    </cfRule>
  </conditionalFormatting>
  <conditionalFormatting sqref="P59:Q59">
    <cfRule type="cellIs" dxfId="37864" priority="2187" stopIfTrue="1" operator="lessThan">
      <formula>0</formula>
    </cfRule>
    <cfRule type="cellIs" dxfId="37863" priority="2188" stopIfTrue="1" operator="greaterThan">
      <formula>0</formula>
    </cfRule>
  </conditionalFormatting>
  <conditionalFormatting sqref="P61:Q61">
    <cfRule type="cellIs" dxfId="37862" priority="2184" stopIfTrue="1" operator="lessThan">
      <formula>0</formula>
    </cfRule>
    <cfRule type="cellIs" dxfId="37861" priority="2185" stopIfTrue="1" operator="greaterThan">
      <formula>0</formula>
    </cfRule>
  </conditionalFormatting>
  <conditionalFormatting sqref="P61:Q61">
    <cfRule type="cellIs" dxfId="37860" priority="2181" stopIfTrue="1" operator="lessThan">
      <formula>0</formula>
    </cfRule>
    <cfRule type="cellIs" dxfId="37859" priority="2182" stopIfTrue="1" operator="greaterThan">
      <formula>0</formula>
    </cfRule>
  </conditionalFormatting>
  <conditionalFormatting sqref="P61:Q61">
    <cfRule type="cellIs" dxfId="37858" priority="2178" stopIfTrue="1" operator="lessThan">
      <formula>0</formula>
    </cfRule>
    <cfRule type="cellIs" dxfId="37857" priority="2179" stopIfTrue="1" operator="greaterThan">
      <formula>0</formula>
    </cfRule>
  </conditionalFormatting>
  <conditionalFormatting sqref="P61:Q61">
    <cfRule type="cellIs" dxfId="37856" priority="2175" stopIfTrue="1" operator="lessThan">
      <formula>0</formula>
    </cfRule>
    <cfRule type="cellIs" dxfId="37855" priority="2176" stopIfTrue="1" operator="greaterThan">
      <formula>0</formula>
    </cfRule>
  </conditionalFormatting>
  <conditionalFormatting sqref="P61:Q61">
    <cfRule type="cellIs" dxfId="37854" priority="2172" stopIfTrue="1" operator="lessThan">
      <formula>0</formula>
    </cfRule>
    <cfRule type="cellIs" dxfId="37853" priority="2173" stopIfTrue="1" operator="greaterThan">
      <formula>0</formula>
    </cfRule>
  </conditionalFormatting>
  <conditionalFormatting sqref="P61:Q61">
    <cfRule type="cellIs" dxfId="37852" priority="2169" stopIfTrue="1" operator="lessThan">
      <formula>0</formula>
    </cfRule>
    <cfRule type="cellIs" dxfId="37851" priority="2170" stopIfTrue="1" operator="greaterThan">
      <formula>0</formula>
    </cfRule>
  </conditionalFormatting>
  <conditionalFormatting sqref="P61:Q61">
    <cfRule type="cellIs" dxfId="37850" priority="2166" stopIfTrue="1" operator="lessThan">
      <formula>0</formula>
    </cfRule>
    <cfRule type="cellIs" dxfId="37849" priority="2167" stopIfTrue="1" operator="greaterThan">
      <formula>0</formula>
    </cfRule>
  </conditionalFormatting>
  <conditionalFormatting sqref="P61:Q61">
    <cfRule type="cellIs" dxfId="37848" priority="2163" stopIfTrue="1" operator="lessThan">
      <formula>0</formula>
    </cfRule>
    <cfRule type="cellIs" dxfId="37847" priority="2164" stopIfTrue="1" operator="greaterThan">
      <formula>0</formula>
    </cfRule>
  </conditionalFormatting>
  <conditionalFormatting sqref="P61:Q61">
    <cfRule type="cellIs" dxfId="37846" priority="2160" stopIfTrue="1" operator="lessThan">
      <formula>0</formula>
    </cfRule>
    <cfRule type="cellIs" dxfId="37845" priority="2161" stopIfTrue="1" operator="greaterThan">
      <formula>0</formula>
    </cfRule>
  </conditionalFormatting>
  <conditionalFormatting sqref="P61:Q61">
    <cfRule type="cellIs" dxfId="37844" priority="2157" stopIfTrue="1" operator="lessThan">
      <formula>0</formula>
    </cfRule>
    <cfRule type="cellIs" dxfId="37843" priority="2158" stopIfTrue="1" operator="greaterThan">
      <formula>0</formula>
    </cfRule>
  </conditionalFormatting>
  <conditionalFormatting sqref="P61:Q61">
    <cfRule type="cellIs" dxfId="37842" priority="2154" stopIfTrue="1" operator="lessThan">
      <formula>0</formula>
    </cfRule>
    <cfRule type="cellIs" dxfId="37841" priority="2155" stopIfTrue="1" operator="greaterThan">
      <formula>0</formula>
    </cfRule>
  </conditionalFormatting>
  <conditionalFormatting sqref="P61:Q61">
    <cfRule type="cellIs" dxfId="37840" priority="2151" stopIfTrue="1" operator="lessThan">
      <formula>0</formula>
    </cfRule>
    <cfRule type="cellIs" dxfId="37839" priority="2152" stopIfTrue="1" operator="greaterThan">
      <formula>0</formula>
    </cfRule>
  </conditionalFormatting>
  <conditionalFormatting sqref="P61:Q61">
    <cfRule type="cellIs" dxfId="37838" priority="2148" stopIfTrue="1" operator="lessThan">
      <formula>0</formula>
    </cfRule>
    <cfRule type="cellIs" dxfId="37837" priority="2149" stopIfTrue="1" operator="greaterThan">
      <formula>0</formula>
    </cfRule>
  </conditionalFormatting>
  <conditionalFormatting sqref="P61:Q61">
    <cfRule type="cellIs" dxfId="37836" priority="2145" stopIfTrue="1" operator="lessThan">
      <formula>0</formula>
    </cfRule>
    <cfRule type="cellIs" dxfId="37835" priority="2146" stopIfTrue="1" operator="greaterThan">
      <formula>0</formula>
    </cfRule>
  </conditionalFormatting>
  <conditionalFormatting sqref="P61:Q61">
    <cfRule type="cellIs" dxfId="37834" priority="2142" stopIfTrue="1" operator="lessThan">
      <formula>0</formula>
    </cfRule>
    <cfRule type="cellIs" dxfId="37833" priority="2143" stopIfTrue="1" operator="greaterThan">
      <formula>0</formula>
    </cfRule>
  </conditionalFormatting>
  <conditionalFormatting sqref="P61:Q61">
    <cfRule type="cellIs" dxfId="37832" priority="2139" stopIfTrue="1" operator="lessThan">
      <formula>0</formula>
    </cfRule>
    <cfRule type="cellIs" dxfId="37831" priority="2140" stopIfTrue="1" operator="greaterThan">
      <formula>0</formula>
    </cfRule>
  </conditionalFormatting>
  <conditionalFormatting sqref="P61:Q61">
    <cfRule type="cellIs" dxfId="37830" priority="2136" stopIfTrue="1" operator="lessThan">
      <formula>0</formula>
    </cfRule>
    <cfRule type="cellIs" dxfId="37829" priority="2137" stopIfTrue="1" operator="greaterThan">
      <formula>0</formula>
    </cfRule>
  </conditionalFormatting>
  <conditionalFormatting sqref="P61:Q61">
    <cfRule type="cellIs" dxfId="37828" priority="2133" stopIfTrue="1" operator="lessThan">
      <formula>0</formula>
    </cfRule>
    <cfRule type="cellIs" dxfId="37827" priority="2134" stopIfTrue="1" operator="greaterThan">
      <formula>0</formula>
    </cfRule>
  </conditionalFormatting>
  <conditionalFormatting sqref="P61:Q61">
    <cfRule type="cellIs" dxfId="37826" priority="2130" stopIfTrue="1" operator="lessThan">
      <formula>0</formula>
    </cfRule>
    <cfRule type="cellIs" dxfId="37825" priority="2131" stopIfTrue="1" operator="greaterThan">
      <formula>0</formula>
    </cfRule>
  </conditionalFormatting>
  <conditionalFormatting sqref="P61:Q61">
    <cfRule type="cellIs" dxfId="37824" priority="2127" stopIfTrue="1" operator="lessThan">
      <formula>0</formula>
    </cfRule>
    <cfRule type="cellIs" dxfId="37823" priority="2128" stopIfTrue="1" operator="greaterThan">
      <formula>0</formula>
    </cfRule>
  </conditionalFormatting>
  <conditionalFormatting sqref="P63:Q63">
    <cfRule type="cellIs" dxfId="37822" priority="2124" stopIfTrue="1" operator="lessThan">
      <formula>0</formula>
    </cfRule>
    <cfRule type="cellIs" dxfId="37821" priority="2125" stopIfTrue="1" operator="greaterThan">
      <formula>0</formula>
    </cfRule>
  </conditionalFormatting>
  <conditionalFormatting sqref="P63:Q63">
    <cfRule type="cellIs" dxfId="37820" priority="2121" stopIfTrue="1" operator="lessThan">
      <formula>0</formula>
    </cfRule>
    <cfRule type="cellIs" dxfId="37819" priority="2122" stopIfTrue="1" operator="greaterThan">
      <formula>0</formula>
    </cfRule>
  </conditionalFormatting>
  <conditionalFormatting sqref="P63:Q63">
    <cfRule type="cellIs" dxfId="37818" priority="2118" stopIfTrue="1" operator="lessThan">
      <formula>0</formula>
    </cfRule>
    <cfRule type="cellIs" dxfId="37817" priority="2119" stopIfTrue="1" operator="greaterThan">
      <formula>0</formula>
    </cfRule>
  </conditionalFormatting>
  <conditionalFormatting sqref="P63:Q63">
    <cfRule type="cellIs" dxfId="37816" priority="2115" stopIfTrue="1" operator="lessThan">
      <formula>0</formula>
    </cfRule>
    <cfRule type="cellIs" dxfId="37815" priority="2116" stopIfTrue="1" operator="greaterThan">
      <formula>0</formula>
    </cfRule>
  </conditionalFormatting>
  <conditionalFormatting sqref="P63:Q63">
    <cfRule type="cellIs" dxfId="37814" priority="2112" stopIfTrue="1" operator="lessThan">
      <formula>0</formula>
    </cfRule>
    <cfRule type="cellIs" dxfId="37813" priority="2113" stopIfTrue="1" operator="greaterThan">
      <formula>0</formula>
    </cfRule>
  </conditionalFormatting>
  <conditionalFormatting sqref="P63:Q63">
    <cfRule type="cellIs" dxfId="37812" priority="2109" stopIfTrue="1" operator="lessThan">
      <formula>0</formula>
    </cfRule>
    <cfRule type="cellIs" dxfId="37811" priority="2110" stopIfTrue="1" operator="greaterThan">
      <formula>0</formula>
    </cfRule>
  </conditionalFormatting>
  <conditionalFormatting sqref="P63:Q63">
    <cfRule type="cellIs" dxfId="37810" priority="2106" stopIfTrue="1" operator="lessThan">
      <formula>0</formula>
    </cfRule>
    <cfRule type="cellIs" dxfId="37809" priority="2107" stopIfTrue="1" operator="greaterThan">
      <formula>0</formula>
    </cfRule>
  </conditionalFormatting>
  <conditionalFormatting sqref="P63:Q63">
    <cfRule type="cellIs" dxfId="37808" priority="2103" stopIfTrue="1" operator="lessThan">
      <formula>0</formula>
    </cfRule>
    <cfRule type="cellIs" dxfId="37807" priority="2104" stopIfTrue="1" operator="greaterThan">
      <formula>0</formula>
    </cfRule>
  </conditionalFormatting>
  <conditionalFormatting sqref="P63:Q63">
    <cfRule type="cellIs" dxfId="37806" priority="2100" stopIfTrue="1" operator="lessThan">
      <formula>0</formula>
    </cfRule>
    <cfRule type="cellIs" dxfId="37805" priority="2101" stopIfTrue="1" operator="greaterThan">
      <formula>0</formula>
    </cfRule>
  </conditionalFormatting>
  <conditionalFormatting sqref="P63:Q63">
    <cfRule type="cellIs" dxfId="37804" priority="2097" stopIfTrue="1" operator="lessThan">
      <formula>0</formula>
    </cfRule>
    <cfRule type="cellIs" dxfId="37803" priority="2098" stopIfTrue="1" operator="greaterThan">
      <formula>0</formula>
    </cfRule>
  </conditionalFormatting>
  <conditionalFormatting sqref="P63:Q63">
    <cfRule type="cellIs" dxfId="37802" priority="2094" stopIfTrue="1" operator="lessThan">
      <formula>0</formula>
    </cfRule>
    <cfRule type="cellIs" dxfId="37801" priority="2095" stopIfTrue="1" operator="greaterThan">
      <formula>0</formula>
    </cfRule>
  </conditionalFormatting>
  <conditionalFormatting sqref="P63:Q63">
    <cfRule type="cellIs" dxfId="37800" priority="2091" stopIfTrue="1" operator="lessThan">
      <formula>0</formula>
    </cfRule>
    <cfRule type="cellIs" dxfId="37799" priority="2092" stopIfTrue="1" operator="greaterThan">
      <formula>0</formula>
    </cfRule>
  </conditionalFormatting>
  <conditionalFormatting sqref="P63:Q63">
    <cfRule type="cellIs" dxfId="37798" priority="2088" stopIfTrue="1" operator="lessThan">
      <formula>0</formula>
    </cfRule>
    <cfRule type="cellIs" dxfId="37797" priority="2089" stopIfTrue="1" operator="greaterThan">
      <formula>0</formula>
    </cfRule>
  </conditionalFormatting>
  <conditionalFormatting sqref="P63:Q63">
    <cfRule type="cellIs" dxfId="37796" priority="2085" stopIfTrue="1" operator="lessThan">
      <formula>0</formula>
    </cfRule>
    <cfRule type="cellIs" dxfId="37795" priority="2086" stopIfTrue="1" operator="greaterThan">
      <formula>0</formula>
    </cfRule>
  </conditionalFormatting>
  <conditionalFormatting sqref="P63:Q63">
    <cfRule type="cellIs" dxfId="37794" priority="2082" stopIfTrue="1" operator="lessThan">
      <formula>0</formula>
    </cfRule>
    <cfRule type="cellIs" dxfId="37793" priority="2083" stopIfTrue="1" operator="greaterThan">
      <formula>0</formula>
    </cfRule>
  </conditionalFormatting>
  <conditionalFormatting sqref="P63:Q63">
    <cfRule type="cellIs" dxfId="37792" priority="2079" stopIfTrue="1" operator="lessThan">
      <formula>0</formula>
    </cfRule>
    <cfRule type="cellIs" dxfId="37791" priority="2080" stopIfTrue="1" operator="greaterThan">
      <formula>0</formula>
    </cfRule>
  </conditionalFormatting>
  <conditionalFormatting sqref="P63:Q63">
    <cfRule type="cellIs" dxfId="37790" priority="2076" stopIfTrue="1" operator="lessThan">
      <formula>0</formula>
    </cfRule>
    <cfRule type="cellIs" dxfId="37789" priority="2077" stopIfTrue="1" operator="greaterThan">
      <formula>0</formula>
    </cfRule>
  </conditionalFormatting>
  <conditionalFormatting sqref="P63:Q63">
    <cfRule type="cellIs" dxfId="37788" priority="2073" stopIfTrue="1" operator="lessThan">
      <formula>0</formula>
    </cfRule>
    <cfRule type="cellIs" dxfId="37787" priority="2074" stopIfTrue="1" operator="greaterThan">
      <formula>0</formula>
    </cfRule>
  </conditionalFormatting>
  <conditionalFormatting sqref="P63:Q63">
    <cfRule type="cellIs" dxfId="37786" priority="2070" stopIfTrue="1" operator="lessThan">
      <formula>0</formula>
    </cfRule>
    <cfRule type="cellIs" dxfId="37785" priority="2071" stopIfTrue="1" operator="greaterThan">
      <formula>0</formula>
    </cfRule>
  </conditionalFormatting>
  <conditionalFormatting sqref="P63:Q63">
    <cfRule type="cellIs" dxfId="37784" priority="2067" stopIfTrue="1" operator="lessThan">
      <formula>0</formula>
    </cfRule>
    <cfRule type="cellIs" dxfId="37783" priority="2068" stopIfTrue="1" operator="greaterThan">
      <formula>0</formula>
    </cfRule>
  </conditionalFormatting>
  <conditionalFormatting sqref="P65:Q65">
    <cfRule type="cellIs" dxfId="37782" priority="2064" stopIfTrue="1" operator="lessThan">
      <formula>0</formula>
    </cfRule>
    <cfRule type="cellIs" dxfId="37781" priority="2065" stopIfTrue="1" operator="greaterThan">
      <formula>0</formula>
    </cfRule>
  </conditionalFormatting>
  <conditionalFormatting sqref="P65:Q65">
    <cfRule type="cellIs" dxfId="37780" priority="2061" stopIfTrue="1" operator="lessThan">
      <formula>0</formula>
    </cfRule>
    <cfRule type="cellIs" dxfId="37779" priority="2062" stopIfTrue="1" operator="greaterThan">
      <formula>0</formula>
    </cfRule>
  </conditionalFormatting>
  <conditionalFormatting sqref="P65:Q65">
    <cfRule type="cellIs" dxfId="37778" priority="2058" stopIfTrue="1" operator="lessThan">
      <formula>0</formula>
    </cfRule>
    <cfRule type="cellIs" dxfId="37777" priority="2059" stopIfTrue="1" operator="greaterThan">
      <formula>0</formula>
    </cfRule>
  </conditionalFormatting>
  <conditionalFormatting sqref="P65:Q65">
    <cfRule type="cellIs" dxfId="37776" priority="2055" stopIfTrue="1" operator="lessThan">
      <formula>0</formula>
    </cfRule>
    <cfRule type="cellIs" dxfId="37775" priority="2056" stopIfTrue="1" operator="greaterThan">
      <formula>0</formula>
    </cfRule>
  </conditionalFormatting>
  <conditionalFormatting sqref="P65:Q65">
    <cfRule type="cellIs" dxfId="37774" priority="2052" stopIfTrue="1" operator="lessThan">
      <formula>0</formula>
    </cfRule>
    <cfRule type="cellIs" dxfId="37773" priority="2053" stopIfTrue="1" operator="greaterThan">
      <formula>0</formula>
    </cfRule>
  </conditionalFormatting>
  <conditionalFormatting sqref="P65:Q65">
    <cfRule type="cellIs" dxfId="37772" priority="2049" stopIfTrue="1" operator="lessThan">
      <formula>0</formula>
    </cfRule>
    <cfRule type="cellIs" dxfId="37771" priority="2050" stopIfTrue="1" operator="greaterThan">
      <formula>0</formula>
    </cfRule>
  </conditionalFormatting>
  <conditionalFormatting sqref="P65:Q65">
    <cfRule type="cellIs" dxfId="37770" priority="2046" stopIfTrue="1" operator="lessThan">
      <formula>0</formula>
    </cfRule>
    <cfRule type="cellIs" dxfId="37769" priority="2047" stopIfTrue="1" operator="greaterThan">
      <formula>0</formula>
    </cfRule>
  </conditionalFormatting>
  <conditionalFormatting sqref="P65:Q65">
    <cfRule type="cellIs" dxfId="37768" priority="2043" stopIfTrue="1" operator="lessThan">
      <formula>0</formula>
    </cfRule>
    <cfRule type="cellIs" dxfId="37767" priority="2044" stopIfTrue="1" operator="greaterThan">
      <formula>0</formula>
    </cfRule>
  </conditionalFormatting>
  <conditionalFormatting sqref="P65:Q65">
    <cfRule type="cellIs" dxfId="37766" priority="2040" stopIfTrue="1" operator="lessThan">
      <formula>0</formula>
    </cfRule>
    <cfRule type="cellIs" dxfId="37765" priority="2041" stopIfTrue="1" operator="greaterThan">
      <formula>0</formula>
    </cfRule>
  </conditionalFormatting>
  <conditionalFormatting sqref="P65:Q65">
    <cfRule type="cellIs" dxfId="37764" priority="2037" stopIfTrue="1" operator="lessThan">
      <formula>0</formula>
    </cfRule>
    <cfRule type="cellIs" dxfId="37763" priority="2038" stopIfTrue="1" operator="greaterThan">
      <formula>0</formula>
    </cfRule>
  </conditionalFormatting>
  <conditionalFormatting sqref="P65:Q65">
    <cfRule type="cellIs" dxfId="37762" priority="2034" stopIfTrue="1" operator="lessThan">
      <formula>0</formula>
    </cfRule>
    <cfRule type="cellIs" dxfId="37761" priority="2035" stopIfTrue="1" operator="greaterThan">
      <formula>0</formula>
    </cfRule>
  </conditionalFormatting>
  <conditionalFormatting sqref="P65:Q65">
    <cfRule type="cellIs" dxfId="37760" priority="2031" stopIfTrue="1" operator="lessThan">
      <formula>0</formula>
    </cfRule>
    <cfRule type="cellIs" dxfId="37759" priority="2032" stopIfTrue="1" operator="greaterThan">
      <formula>0</formula>
    </cfRule>
  </conditionalFormatting>
  <conditionalFormatting sqref="P65:Q65">
    <cfRule type="cellIs" dxfId="37758" priority="2028" stopIfTrue="1" operator="lessThan">
      <formula>0</formula>
    </cfRule>
    <cfRule type="cellIs" dxfId="37757" priority="2029" stopIfTrue="1" operator="greaterThan">
      <formula>0</formula>
    </cfRule>
  </conditionalFormatting>
  <conditionalFormatting sqref="P65:Q65">
    <cfRule type="cellIs" dxfId="37756" priority="2025" stopIfTrue="1" operator="lessThan">
      <formula>0</formula>
    </cfRule>
    <cfRule type="cellIs" dxfId="37755" priority="2026" stopIfTrue="1" operator="greaterThan">
      <formula>0</formula>
    </cfRule>
  </conditionalFormatting>
  <conditionalFormatting sqref="P65:Q65">
    <cfRule type="cellIs" dxfId="37754" priority="2022" stopIfTrue="1" operator="lessThan">
      <formula>0</formula>
    </cfRule>
    <cfRule type="cellIs" dxfId="37753" priority="2023" stopIfTrue="1" operator="greaterThan">
      <formula>0</formula>
    </cfRule>
  </conditionalFormatting>
  <conditionalFormatting sqref="P65:Q65">
    <cfRule type="cellIs" dxfId="37752" priority="2019" stopIfTrue="1" operator="lessThan">
      <formula>0</formula>
    </cfRule>
    <cfRule type="cellIs" dxfId="37751" priority="2020" stopIfTrue="1" operator="greaterThan">
      <formula>0</formula>
    </cfRule>
  </conditionalFormatting>
  <conditionalFormatting sqref="P65:Q65">
    <cfRule type="cellIs" dxfId="37750" priority="2016" stopIfTrue="1" operator="lessThan">
      <formula>0</formula>
    </cfRule>
    <cfRule type="cellIs" dxfId="37749" priority="2017" stopIfTrue="1" operator="greaterThan">
      <formula>0</formula>
    </cfRule>
  </conditionalFormatting>
  <conditionalFormatting sqref="P65:Q65">
    <cfRule type="cellIs" dxfId="37748" priority="2013" stopIfTrue="1" operator="lessThan">
      <formula>0</formula>
    </cfRule>
    <cfRule type="cellIs" dxfId="37747" priority="2014" stopIfTrue="1" operator="greaterThan">
      <formula>0</formula>
    </cfRule>
  </conditionalFormatting>
  <conditionalFormatting sqref="P65:Q65">
    <cfRule type="cellIs" dxfId="37746" priority="2010" stopIfTrue="1" operator="lessThan">
      <formula>0</formula>
    </cfRule>
    <cfRule type="cellIs" dxfId="37745" priority="2011" stopIfTrue="1" operator="greaterThan">
      <formula>0</formula>
    </cfRule>
  </conditionalFormatting>
  <conditionalFormatting sqref="P65:Q65">
    <cfRule type="cellIs" dxfId="37744" priority="2007" stopIfTrue="1" operator="lessThan">
      <formula>0</formula>
    </cfRule>
    <cfRule type="cellIs" dxfId="37743" priority="2008" stopIfTrue="1" operator="greaterThan">
      <formula>0</formula>
    </cfRule>
  </conditionalFormatting>
  <conditionalFormatting sqref="C10:C11">
    <cfRule type="cellIs" dxfId="37742" priority="2004" operator="equal">
      <formula>"N"</formula>
    </cfRule>
    <cfRule type="cellIs" dxfId="37741" priority="2005" operator="equal">
      <formula>"Y"</formula>
    </cfRule>
  </conditionalFormatting>
  <conditionalFormatting sqref="H11">
    <cfRule type="cellIs" dxfId="37740" priority="2003" operator="equal">
      <formula>"q"</formula>
    </cfRule>
  </conditionalFormatting>
  <conditionalFormatting sqref="I11:K11">
    <cfRule type="cellIs" dxfId="37739" priority="2001" operator="equal">
      <formula>"?"</formula>
    </cfRule>
  </conditionalFormatting>
  <conditionalFormatting sqref="P27">
    <cfRule type="cellIs" dxfId="37738" priority="1237" stopIfTrue="1" operator="lessThan">
      <formula>0</formula>
    </cfRule>
    <cfRule type="cellIs" dxfId="37737" priority="1238" stopIfTrue="1" operator="greaterThan">
      <formula>0</formula>
    </cfRule>
  </conditionalFormatting>
  <conditionalFormatting sqref="P27">
    <cfRule type="cellIs" dxfId="37736" priority="1231" stopIfTrue="1" operator="lessThan">
      <formula>0</formula>
    </cfRule>
    <cfRule type="cellIs" dxfId="37735" priority="1232" stopIfTrue="1" operator="greaterThan">
      <formula>0</formula>
    </cfRule>
  </conditionalFormatting>
  <conditionalFormatting sqref="P27">
    <cfRule type="cellIs" dxfId="37734" priority="1225" stopIfTrue="1" operator="lessThan">
      <formula>0</formula>
    </cfRule>
    <cfRule type="cellIs" dxfId="37733" priority="1226" stopIfTrue="1" operator="greaterThan">
      <formula>0</formula>
    </cfRule>
  </conditionalFormatting>
  <conditionalFormatting sqref="P27">
    <cfRule type="cellIs" dxfId="37732" priority="1219" stopIfTrue="1" operator="lessThan">
      <formula>0</formula>
    </cfRule>
    <cfRule type="cellIs" dxfId="37731" priority="1220" stopIfTrue="1" operator="greaterThan">
      <formula>0</formula>
    </cfRule>
  </conditionalFormatting>
  <conditionalFormatting sqref="P27">
    <cfRule type="cellIs" dxfId="37730" priority="1213" stopIfTrue="1" operator="lessThan">
      <formula>0</formula>
    </cfRule>
    <cfRule type="cellIs" dxfId="37729" priority="1214" stopIfTrue="1" operator="greaterThan">
      <formula>0</formula>
    </cfRule>
  </conditionalFormatting>
  <conditionalFormatting sqref="P27">
    <cfRule type="cellIs" dxfId="37728" priority="1207" stopIfTrue="1" operator="lessThan">
      <formula>0</formula>
    </cfRule>
    <cfRule type="cellIs" dxfId="37727" priority="1208" stopIfTrue="1" operator="greaterThan">
      <formula>0</formula>
    </cfRule>
  </conditionalFormatting>
  <conditionalFormatting sqref="P29">
    <cfRule type="cellIs" dxfId="37726" priority="1201" stopIfTrue="1" operator="lessThan">
      <formula>0</formula>
    </cfRule>
    <cfRule type="cellIs" dxfId="37725" priority="1202" stopIfTrue="1" operator="greaterThan">
      <formula>0</formula>
    </cfRule>
  </conditionalFormatting>
  <conditionalFormatting sqref="P29">
    <cfRule type="cellIs" dxfId="37724" priority="1195" stopIfTrue="1" operator="lessThan">
      <formula>0</formula>
    </cfRule>
    <cfRule type="cellIs" dxfId="37723" priority="1196" stopIfTrue="1" operator="greaterThan">
      <formula>0</formula>
    </cfRule>
  </conditionalFormatting>
  <conditionalFormatting sqref="P29">
    <cfRule type="cellIs" dxfId="37722" priority="1189" stopIfTrue="1" operator="lessThan">
      <formula>0</formula>
    </cfRule>
    <cfRule type="cellIs" dxfId="37721" priority="1190" stopIfTrue="1" operator="greaterThan">
      <formula>0</formula>
    </cfRule>
  </conditionalFormatting>
  <conditionalFormatting sqref="P29">
    <cfRule type="cellIs" dxfId="37720" priority="1183" stopIfTrue="1" operator="lessThan">
      <formula>0</formula>
    </cfRule>
    <cfRule type="cellIs" dxfId="37719" priority="1184" stopIfTrue="1" operator="greaterThan">
      <formula>0</formula>
    </cfRule>
  </conditionalFormatting>
  <conditionalFormatting sqref="P29">
    <cfRule type="cellIs" dxfId="37718" priority="1177" stopIfTrue="1" operator="lessThan">
      <formula>0</formula>
    </cfRule>
    <cfRule type="cellIs" dxfId="37717" priority="1178" stopIfTrue="1" operator="greaterThan">
      <formula>0</formula>
    </cfRule>
  </conditionalFormatting>
  <conditionalFormatting sqref="P29">
    <cfRule type="cellIs" dxfId="37716" priority="1171" stopIfTrue="1" operator="lessThan">
      <formula>0</formula>
    </cfRule>
    <cfRule type="cellIs" dxfId="37715" priority="1172" stopIfTrue="1" operator="greaterThan">
      <formula>0</formula>
    </cfRule>
  </conditionalFormatting>
  <conditionalFormatting sqref="P29">
    <cfRule type="cellIs" dxfId="37714" priority="1165" stopIfTrue="1" operator="lessThan">
      <formula>0</formula>
    </cfRule>
    <cfRule type="cellIs" dxfId="37713" priority="1166" stopIfTrue="1" operator="greaterThan">
      <formula>0</formula>
    </cfRule>
  </conditionalFormatting>
  <conditionalFormatting sqref="P33">
    <cfRule type="cellIs" dxfId="37712" priority="1159" stopIfTrue="1" operator="lessThan">
      <formula>0</formula>
    </cfRule>
    <cfRule type="cellIs" dxfId="37711" priority="1160" stopIfTrue="1" operator="greaterThan">
      <formula>0</formula>
    </cfRule>
  </conditionalFormatting>
  <conditionalFormatting sqref="P33">
    <cfRule type="cellIs" dxfId="37710" priority="1153" stopIfTrue="1" operator="lessThan">
      <formula>0</formula>
    </cfRule>
    <cfRule type="cellIs" dxfId="37709" priority="1154" stopIfTrue="1" operator="greaterThan">
      <formula>0</formula>
    </cfRule>
  </conditionalFormatting>
  <conditionalFormatting sqref="P33">
    <cfRule type="cellIs" dxfId="37708" priority="1147" stopIfTrue="1" operator="lessThan">
      <formula>0</formula>
    </cfRule>
    <cfRule type="cellIs" dxfId="37707" priority="1148" stopIfTrue="1" operator="greaterThan">
      <formula>0</formula>
    </cfRule>
  </conditionalFormatting>
  <conditionalFormatting sqref="P33">
    <cfRule type="cellIs" dxfId="37706" priority="1141" stopIfTrue="1" operator="lessThan">
      <formula>0</formula>
    </cfRule>
    <cfRule type="cellIs" dxfId="37705" priority="1142" stopIfTrue="1" operator="greaterThan">
      <formula>0</formula>
    </cfRule>
  </conditionalFormatting>
  <conditionalFormatting sqref="P33">
    <cfRule type="cellIs" dxfId="37704" priority="1135" stopIfTrue="1" operator="lessThan">
      <formula>0</formula>
    </cfRule>
    <cfRule type="cellIs" dxfId="37703" priority="1136" stopIfTrue="1" operator="greaterThan">
      <formula>0</formula>
    </cfRule>
  </conditionalFormatting>
  <conditionalFormatting sqref="P33">
    <cfRule type="cellIs" dxfId="37702" priority="1129" stopIfTrue="1" operator="lessThan">
      <formula>0</formula>
    </cfRule>
    <cfRule type="cellIs" dxfId="37701" priority="1130" stopIfTrue="1" operator="greaterThan">
      <formula>0</formula>
    </cfRule>
  </conditionalFormatting>
  <conditionalFormatting sqref="P33">
    <cfRule type="cellIs" dxfId="37700" priority="1123" stopIfTrue="1" operator="lessThan">
      <formula>0</formula>
    </cfRule>
    <cfRule type="cellIs" dxfId="37699" priority="1124" stopIfTrue="1" operator="greaterThan">
      <formula>0</formula>
    </cfRule>
  </conditionalFormatting>
  <conditionalFormatting sqref="P35">
    <cfRule type="cellIs" dxfId="37698" priority="1117" stopIfTrue="1" operator="lessThan">
      <formula>0</formula>
    </cfRule>
    <cfRule type="cellIs" dxfId="37697" priority="1118" stopIfTrue="1" operator="greaterThan">
      <formula>0</formula>
    </cfRule>
  </conditionalFormatting>
  <conditionalFormatting sqref="P35">
    <cfRule type="cellIs" dxfId="37696" priority="1111" stopIfTrue="1" operator="lessThan">
      <formula>0</formula>
    </cfRule>
    <cfRule type="cellIs" dxfId="37695" priority="1112" stopIfTrue="1" operator="greaterThan">
      <formula>0</formula>
    </cfRule>
  </conditionalFormatting>
  <conditionalFormatting sqref="P35">
    <cfRule type="cellIs" dxfId="37694" priority="1105" stopIfTrue="1" operator="lessThan">
      <formula>0</formula>
    </cfRule>
    <cfRule type="cellIs" dxfId="37693" priority="1106" stopIfTrue="1" operator="greaterThan">
      <formula>0</formula>
    </cfRule>
  </conditionalFormatting>
  <conditionalFormatting sqref="P35">
    <cfRule type="cellIs" dxfId="37692" priority="1099" stopIfTrue="1" operator="lessThan">
      <formula>0</formula>
    </cfRule>
    <cfRule type="cellIs" dxfId="37691" priority="1100" stopIfTrue="1" operator="greaterThan">
      <formula>0</formula>
    </cfRule>
  </conditionalFormatting>
  <conditionalFormatting sqref="P35">
    <cfRule type="cellIs" dxfId="37690" priority="1093" stopIfTrue="1" operator="lessThan">
      <formula>0</formula>
    </cfRule>
    <cfRule type="cellIs" dxfId="37689" priority="1094" stopIfTrue="1" operator="greaterThan">
      <formula>0</formula>
    </cfRule>
  </conditionalFormatting>
  <conditionalFormatting sqref="P35">
    <cfRule type="cellIs" dxfId="37688" priority="1087" stopIfTrue="1" operator="lessThan">
      <formula>0</formula>
    </cfRule>
    <cfRule type="cellIs" dxfId="37687" priority="1088" stopIfTrue="1" operator="greaterThan">
      <formula>0</formula>
    </cfRule>
  </conditionalFormatting>
  <conditionalFormatting sqref="P37">
    <cfRule type="cellIs" dxfId="37686" priority="1081" stopIfTrue="1" operator="lessThan">
      <formula>0</formula>
    </cfRule>
    <cfRule type="cellIs" dxfId="37685" priority="1082" stopIfTrue="1" operator="greaterThan">
      <formula>0</formula>
    </cfRule>
  </conditionalFormatting>
  <conditionalFormatting sqref="P37">
    <cfRule type="cellIs" dxfId="37684" priority="1075" stopIfTrue="1" operator="lessThan">
      <formula>0</formula>
    </cfRule>
    <cfRule type="cellIs" dxfId="37683" priority="1076" stopIfTrue="1" operator="greaterThan">
      <formula>0</formula>
    </cfRule>
  </conditionalFormatting>
  <conditionalFormatting sqref="P37">
    <cfRule type="cellIs" dxfId="37682" priority="1069" stopIfTrue="1" operator="lessThan">
      <formula>0</formula>
    </cfRule>
    <cfRule type="cellIs" dxfId="37681" priority="1070" stopIfTrue="1" operator="greaterThan">
      <formula>0</formula>
    </cfRule>
  </conditionalFormatting>
  <conditionalFormatting sqref="P37">
    <cfRule type="cellIs" dxfId="37680" priority="1063" stopIfTrue="1" operator="lessThan">
      <formula>0</formula>
    </cfRule>
    <cfRule type="cellIs" dxfId="37679" priority="1064" stopIfTrue="1" operator="greaterThan">
      <formula>0</formula>
    </cfRule>
  </conditionalFormatting>
  <conditionalFormatting sqref="P37">
    <cfRule type="cellIs" dxfId="37678" priority="1057" stopIfTrue="1" operator="lessThan">
      <formula>0</formula>
    </cfRule>
    <cfRule type="cellIs" dxfId="37677" priority="1058" stopIfTrue="1" operator="greaterThan">
      <formula>0</formula>
    </cfRule>
  </conditionalFormatting>
  <conditionalFormatting sqref="H15">
    <cfRule type="cellIs" dxfId="37676" priority="1817" operator="equal">
      <formula>"q"</formula>
    </cfRule>
  </conditionalFormatting>
  <conditionalFormatting sqref="I15:K15">
    <cfRule type="cellIs" dxfId="37675" priority="1815" operator="equal">
      <formula>"?"</formula>
    </cfRule>
  </conditionalFormatting>
  <conditionalFormatting sqref="H13">
    <cfRule type="cellIs" dxfId="37674" priority="1814" operator="equal">
      <formula>"q"</formula>
    </cfRule>
  </conditionalFormatting>
  <conditionalFormatting sqref="I13:K13">
    <cfRule type="cellIs" dxfId="37673" priority="1812" operator="equal">
      <formula>"?"</formula>
    </cfRule>
  </conditionalFormatting>
  <conditionalFormatting sqref="I17:K17">
    <cfRule type="cellIs" dxfId="37672" priority="1809" operator="equal">
      <formula>"?"</formula>
    </cfRule>
  </conditionalFormatting>
  <conditionalFormatting sqref="H17">
    <cfRule type="cellIs" dxfId="37671" priority="1808" operator="equal">
      <formula>"q"</formula>
    </cfRule>
  </conditionalFormatting>
  <conditionalFormatting sqref="H21">
    <cfRule type="cellIs" dxfId="37670" priority="1777" operator="equal">
      <formula>"q"</formula>
    </cfRule>
  </conditionalFormatting>
  <conditionalFormatting sqref="C19">
    <cfRule type="cellIs" dxfId="37669" priority="1773" operator="equal">
      <formula>"N"</formula>
    </cfRule>
    <cfRule type="cellIs" dxfId="37668" priority="1774" operator="equal">
      <formula>"Y"</formula>
    </cfRule>
  </conditionalFormatting>
  <conditionalFormatting sqref="I19:J19">
    <cfRule type="cellIs" dxfId="37667" priority="1772" operator="equal">
      <formula>"?"</formula>
    </cfRule>
  </conditionalFormatting>
  <conditionalFormatting sqref="I19:K19">
    <cfRule type="cellIs" dxfId="37666" priority="1770" operator="equal">
      <formula>"?"</formula>
    </cfRule>
  </conditionalFormatting>
  <conditionalFormatting sqref="I21">
    <cfRule type="cellIs" dxfId="37665" priority="1769" operator="equal">
      <formula>"?"</formula>
    </cfRule>
  </conditionalFormatting>
  <conditionalFormatting sqref="J21">
    <cfRule type="cellIs" dxfId="37664" priority="1768" operator="equal">
      <formula>"?"</formula>
    </cfRule>
  </conditionalFormatting>
  <conditionalFormatting sqref="K21">
    <cfRule type="cellIs" dxfId="37663" priority="1767" operator="equal">
      <formula>"?"</formula>
    </cfRule>
  </conditionalFormatting>
  <conditionalFormatting sqref="C22:C23">
    <cfRule type="cellIs" dxfId="37662" priority="1765" operator="equal">
      <formula>"N"</formula>
    </cfRule>
    <cfRule type="cellIs" dxfId="37661" priority="1766" operator="equal">
      <formula>"Y"</formula>
    </cfRule>
  </conditionalFormatting>
  <conditionalFormatting sqref="H23">
    <cfRule type="cellIs" dxfId="37660" priority="1763" operator="equal">
      <formula>"q"</formula>
    </cfRule>
  </conditionalFormatting>
  <conditionalFormatting sqref="I23">
    <cfRule type="cellIs" dxfId="37659" priority="1762" operator="equal">
      <formula>"?"</formula>
    </cfRule>
  </conditionalFormatting>
  <conditionalFormatting sqref="J23">
    <cfRule type="cellIs" dxfId="37658" priority="1761" operator="equal">
      <formula>"?"</formula>
    </cfRule>
  </conditionalFormatting>
  <conditionalFormatting sqref="K23">
    <cfRule type="cellIs" dxfId="37657" priority="1760" operator="equal">
      <formula>"?"</formula>
    </cfRule>
  </conditionalFormatting>
  <conditionalFormatting sqref="C24:C25">
    <cfRule type="cellIs" dxfId="37656" priority="1758" operator="equal">
      <formula>"N"</formula>
    </cfRule>
    <cfRule type="cellIs" dxfId="37655" priority="1759" operator="equal">
      <formula>"Y"</formula>
    </cfRule>
  </conditionalFormatting>
  <conditionalFormatting sqref="H25">
    <cfRule type="cellIs" dxfId="37654" priority="1756" operator="equal">
      <formula>"q"</formula>
    </cfRule>
  </conditionalFormatting>
  <conditionalFormatting sqref="I25">
    <cfRule type="cellIs" dxfId="37653" priority="1755" operator="equal">
      <formula>"?"</formula>
    </cfRule>
  </conditionalFormatting>
  <conditionalFormatting sqref="I25:K25">
    <cfRule type="cellIs" dxfId="37652" priority="1754" operator="equal">
      <formula>"?"</formula>
    </cfRule>
  </conditionalFormatting>
  <conditionalFormatting sqref="H19">
    <cfRule type="cellIs" dxfId="37651" priority="1752" operator="equal">
      <formula>"q"</formula>
    </cfRule>
  </conditionalFormatting>
  <conditionalFormatting sqref="K21">
    <cfRule type="cellIs" dxfId="37650" priority="1750" operator="equal">
      <formula>"?"</formula>
    </cfRule>
  </conditionalFormatting>
  <conditionalFormatting sqref="I21">
    <cfRule type="cellIs" dxfId="37649" priority="1748" operator="equal">
      <formula>"?"</formula>
    </cfRule>
  </conditionalFormatting>
  <conditionalFormatting sqref="J21">
    <cfRule type="cellIs" dxfId="37648" priority="1747" operator="equal">
      <formula>"?"</formula>
    </cfRule>
  </conditionalFormatting>
  <conditionalFormatting sqref="K23">
    <cfRule type="cellIs" dxfId="37647" priority="1746" operator="equal">
      <formula>"?"</formula>
    </cfRule>
  </conditionalFormatting>
  <conditionalFormatting sqref="I23">
    <cfRule type="cellIs" dxfId="37646" priority="1745" operator="equal">
      <formula>"?"</formula>
    </cfRule>
  </conditionalFormatting>
  <conditionalFormatting sqref="J23">
    <cfRule type="cellIs" dxfId="37645" priority="1744" operator="equal">
      <formula>"?"</formula>
    </cfRule>
  </conditionalFormatting>
  <conditionalFormatting sqref="K21">
    <cfRule type="cellIs" dxfId="37644" priority="1743" operator="equal">
      <formula>"?"</formula>
    </cfRule>
  </conditionalFormatting>
  <conditionalFormatting sqref="I21">
    <cfRule type="cellIs" dxfId="37643" priority="1742" operator="equal">
      <formula>"?"</formula>
    </cfRule>
  </conditionalFormatting>
  <conditionalFormatting sqref="J21">
    <cfRule type="cellIs" dxfId="37642" priority="1741" operator="equal">
      <formula>"?"</formula>
    </cfRule>
  </conditionalFormatting>
  <conditionalFormatting sqref="K23">
    <cfRule type="cellIs" dxfId="37641" priority="1740" operator="equal">
      <formula>"?"</formula>
    </cfRule>
  </conditionalFormatting>
  <conditionalFormatting sqref="I23">
    <cfRule type="cellIs" dxfId="37640" priority="1739" operator="equal">
      <formula>"?"</formula>
    </cfRule>
  </conditionalFormatting>
  <conditionalFormatting sqref="J23">
    <cfRule type="cellIs" dxfId="37639" priority="1738" operator="equal">
      <formula>"?"</formula>
    </cfRule>
  </conditionalFormatting>
  <conditionalFormatting sqref="K23">
    <cfRule type="cellIs" dxfId="37638" priority="1737" operator="equal">
      <formula>"?"</formula>
    </cfRule>
  </conditionalFormatting>
  <conditionalFormatting sqref="J21">
    <cfRule type="cellIs" dxfId="37637" priority="1736" operator="equal">
      <formula>"?"</formula>
    </cfRule>
  </conditionalFormatting>
  <conditionalFormatting sqref="K21">
    <cfRule type="cellIs" dxfId="37636" priority="1735" operator="equal">
      <formula>"?"</formula>
    </cfRule>
  </conditionalFormatting>
  <conditionalFormatting sqref="I21">
    <cfRule type="cellIs" dxfId="37635" priority="1734" operator="equal">
      <formula>"?"</formula>
    </cfRule>
  </conditionalFormatting>
  <conditionalFormatting sqref="J23">
    <cfRule type="cellIs" dxfId="37634" priority="1733" operator="equal">
      <formula>"?"</formula>
    </cfRule>
  </conditionalFormatting>
  <conditionalFormatting sqref="I23">
    <cfRule type="cellIs" dxfId="37633" priority="1732" operator="equal">
      <formula>"?"</formula>
    </cfRule>
  </conditionalFormatting>
  <conditionalFormatting sqref="K7:L7 K9:N9">
    <cfRule type="cellIs" dxfId="37632" priority="1731" operator="equal">
      <formula>"?"</formula>
    </cfRule>
  </conditionalFormatting>
  <conditionalFormatting sqref="K11:N11">
    <cfRule type="cellIs" dxfId="37631" priority="1730" operator="equal">
      <formula>"?"</formula>
    </cfRule>
  </conditionalFormatting>
  <conditionalFormatting sqref="L15">
    <cfRule type="cellIs" dxfId="37630" priority="1729" operator="equal">
      <formula>"?"</formula>
    </cfRule>
  </conditionalFormatting>
  <conditionalFormatting sqref="L13">
    <cfRule type="cellIs" dxfId="37629" priority="1728" operator="equal">
      <formula>"?"</formula>
    </cfRule>
  </conditionalFormatting>
  <conditionalFormatting sqref="L17">
    <cfRule type="cellIs" dxfId="37628" priority="1727" operator="equal">
      <formula>"?"</formula>
    </cfRule>
  </conditionalFormatting>
  <conditionalFormatting sqref="L23">
    <cfRule type="cellIs" dxfId="37627" priority="1726" operator="equal">
      <formula>"?"</formula>
    </cfRule>
  </conditionalFormatting>
  <conditionalFormatting sqref="L21">
    <cfRule type="cellIs" dxfId="37626" priority="1725" operator="equal">
      <formula>"?"</formula>
    </cfRule>
  </conditionalFormatting>
  <conditionalFormatting sqref="L19">
    <cfRule type="cellIs" dxfId="37625" priority="1724" operator="equal">
      <formula>"?"</formula>
    </cfRule>
  </conditionalFormatting>
  <conditionalFormatting sqref="L25">
    <cfRule type="cellIs" dxfId="37624" priority="1723" operator="equal">
      <formula>"?"</formula>
    </cfRule>
  </conditionalFormatting>
  <conditionalFormatting sqref="C31">
    <cfRule type="cellIs" dxfId="37623" priority="1720" operator="equal">
      <formula>"N"</formula>
    </cfRule>
    <cfRule type="cellIs" dxfId="37622" priority="1721" operator="equal">
      <formula>"Y"</formula>
    </cfRule>
  </conditionalFormatting>
  <conditionalFormatting sqref="I33:J33">
    <cfRule type="cellIs" dxfId="37621" priority="1688" operator="equal">
      <formula>"?"</formula>
    </cfRule>
  </conditionalFormatting>
  <conditionalFormatting sqref="C32:C38 C40:C41">
    <cfRule type="cellIs" dxfId="37620" priority="1686" operator="equal">
      <formula>"N"</formula>
    </cfRule>
    <cfRule type="cellIs" dxfId="37619" priority="1687" operator="equal">
      <formula>"Y"</formula>
    </cfRule>
  </conditionalFormatting>
  <conditionalFormatting sqref="H35">
    <cfRule type="cellIs" dxfId="37618" priority="1685" operator="equal">
      <formula>"q"</formula>
    </cfRule>
  </conditionalFormatting>
  <conditionalFormatting sqref="I35:K35">
    <cfRule type="cellIs" dxfId="37617" priority="1684" operator="equal">
      <formula>"?"</formula>
    </cfRule>
  </conditionalFormatting>
  <conditionalFormatting sqref="H33">
    <cfRule type="cellIs" dxfId="37616" priority="1683" operator="equal">
      <formula>"q"</formula>
    </cfRule>
  </conditionalFormatting>
  <conditionalFormatting sqref="I33:K33">
    <cfRule type="cellIs" dxfId="37615" priority="1682" operator="equal">
      <formula>"?"</formula>
    </cfRule>
  </conditionalFormatting>
  <conditionalFormatting sqref="I37:K37">
    <cfRule type="cellIs" dxfId="37614" priority="1681" operator="equal">
      <formula>"?"</formula>
    </cfRule>
  </conditionalFormatting>
  <conditionalFormatting sqref="H37">
    <cfRule type="cellIs" dxfId="37613" priority="1680" operator="equal">
      <formula>"q"</formula>
    </cfRule>
  </conditionalFormatting>
  <conditionalFormatting sqref="H41">
    <cfRule type="cellIs" dxfId="37612" priority="1679" operator="equal">
      <formula>"q"</formula>
    </cfRule>
  </conditionalFormatting>
  <conditionalFormatting sqref="C39">
    <cfRule type="cellIs" dxfId="37611" priority="1677" operator="equal">
      <formula>"N"</formula>
    </cfRule>
    <cfRule type="cellIs" dxfId="37610" priority="1678" operator="equal">
      <formula>"Y"</formula>
    </cfRule>
  </conditionalFormatting>
  <conditionalFormatting sqref="I39:J39">
    <cfRule type="cellIs" dxfId="37609" priority="1676" operator="equal">
      <formula>"?"</formula>
    </cfRule>
  </conditionalFormatting>
  <conditionalFormatting sqref="I39:K39">
    <cfRule type="cellIs" dxfId="37608" priority="1675" operator="equal">
      <formula>"?"</formula>
    </cfRule>
  </conditionalFormatting>
  <conditionalFormatting sqref="I41">
    <cfRule type="cellIs" dxfId="37607" priority="1674" operator="equal">
      <formula>"?"</formula>
    </cfRule>
  </conditionalFormatting>
  <conditionalFormatting sqref="J41">
    <cfRule type="cellIs" dxfId="37606" priority="1673" operator="equal">
      <formula>"?"</formula>
    </cfRule>
  </conditionalFormatting>
  <conditionalFormatting sqref="K41">
    <cfRule type="cellIs" dxfId="37605" priority="1672" operator="equal">
      <formula>"?"</formula>
    </cfRule>
  </conditionalFormatting>
  <conditionalFormatting sqref="C42:C43">
    <cfRule type="cellIs" dxfId="37604" priority="1670" operator="equal">
      <formula>"N"</formula>
    </cfRule>
    <cfRule type="cellIs" dxfId="37603" priority="1671" operator="equal">
      <formula>"Y"</formula>
    </cfRule>
  </conditionalFormatting>
  <conditionalFormatting sqref="H43">
    <cfRule type="cellIs" dxfId="37602" priority="1669" operator="equal">
      <formula>"q"</formula>
    </cfRule>
  </conditionalFormatting>
  <conditionalFormatting sqref="I43">
    <cfRule type="cellIs" dxfId="37601" priority="1668" operator="equal">
      <formula>"?"</formula>
    </cfRule>
  </conditionalFormatting>
  <conditionalFormatting sqref="J43">
    <cfRule type="cellIs" dxfId="37600" priority="1667" operator="equal">
      <formula>"?"</formula>
    </cfRule>
  </conditionalFormatting>
  <conditionalFormatting sqref="K43">
    <cfRule type="cellIs" dxfId="37599" priority="1666" operator="equal">
      <formula>"?"</formula>
    </cfRule>
  </conditionalFormatting>
  <conditionalFormatting sqref="C44:C45">
    <cfRule type="cellIs" dxfId="37598" priority="1664" operator="equal">
      <formula>"N"</formula>
    </cfRule>
    <cfRule type="cellIs" dxfId="37597" priority="1665" operator="equal">
      <formula>"Y"</formula>
    </cfRule>
  </conditionalFormatting>
  <conditionalFormatting sqref="H45">
    <cfRule type="cellIs" dxfId="37596" priority="1663" operator="equal">
      <formula>"q"</formula>
    </cfRule>
  </conditionalFormatting>
  <conditionalFormatting sqref="I45">
    <cfRule type="cellIs" dxfId="37595" priority="1662" operator="equal">
      <formula>"?"</formula>
    </cfRule>
  </conditionalFormatting>
  <conditionalFormatting sqref="I45:K45">
    <cfRule type="cellIs" dxfId="37594" priority="1661" operator="equal">
      <formula>"?"</formula>
    </cfRule>
  </conditionalFormatting>
  <conditionalFormatting sqref="H39">
    <cfRule type="cellIs" dxfId="37593" priority="1660" operator="equal">
      <formula>"q"</formula>
    </cfRule>
  </conditionalFormatting>
  <conditionalFormatting sqref="K41">
    <cfRule type="cellIs" dxfId="37592" priority="1659" operator="equal">
      <formula>"?"</formula>
    </cfRule>
  </conditionalFormatting>
  <conditionalFormatting sqref="I41">
    <cfRule type="cellIs" dxfId="37591" priority="1658" operator="equal">
      <formula>"?"</formula>
    </cfRule>
  </conditionalFormatting>
  <conditionalFormatting sqref="J41">
    <cfRule type="cellIs" dxfId="37590" priority="1657" operator="equal">
      <formula>"?"</formula>
    </cfRule>
  </conditionalFormatting>
  <conditionalFormatting sqref="K43">
    <cfRule type="cellIs" dxfId="37589" priority="1656" operator="equal">
      <formula>"?"</formula>
    </cfRule>
  </conditionalFormatting>
  <conditionalFormatting sqref="I43">
    <cfRule type="cellIs" dxfId="37588" priority="1655" operator="equal">
      <formula>"?"</formula>
    </cfRule>
  </conditionalFormatting>
  <conditionalFormatting sqref="J43">
    <cfRule type="cellIs" dxfId="37587" priority="1654" operator="equal">
      <formula>"?"</formula>
    </cfRule>
  </conditionalFormatting>
  <conditionalFormatting sqref="K41">
    <cfRule type="cellIs" dxfId="37586" priority="1653" operator="equal">
      <formula>"?"</formula>
    </cfRule>
  </conditionalFormatting>
  <conditionalFormatting sqref="I41">
    <cfRule type="cellIs" dxfId="37585" priority="1652" operator="equal">
      <formula>"?"</formula>
    </cfRule>
  </conditionalFormatting>
  <conditionalFormatting sqref="J41">
    <cfRule type="cellIs" dxfId="37584" priority="1651" operator="equal">
      <formula>"?"</formula>
    </cfRule>
  </conditionalFormatting>
  <conditionalFormatting sqref="K43">
    <cfRule type="cellIs" dxfId="37583" priority="1650" operator="equal">
      <formula>"?"</formula>
    </cfRule>
  </conditionalFormatting>
  <conditionalFormatting sqref="I43">
    <cfRule type="cellIs" dxfId="37582" priority="1649" operator="equal">
      <formula>"?"</formula>
    </cfRule>
  </conditionalFormatting>
  <conditionalFormatting sqref="J43">
    <cfRule type="cellIs" dxfId="37581" priority="1648" operator="equal">
      <formula>"?"</formula>
    </cfRule>
  </conditionalFormatting>
  <conditionalFormatting sqref="K43">
    <cfRule type="cellIs" dxfId="37580" priority="1647" operator="equal">
      <formula>"?"</formula>
    </cfRule>
  </conditionalFormatting>
  <conditionalFormatting sqref="J41">
    <cfRule type="cellIs" dxfId="37579" priority="1646" operator="equal">
      <formula>"?"</formula>
    </cfRule>
  </conditionalFormatting>
  <conditionalFormatting sqref="K41">
    <cfRule type="cellIs" dxfId="37578" priority="1645" operator="equal">
      <formula>"?"</formula>
    </cfRule>
  </conditionalFormatting>
  <conditionalFormatting sqref="I41">
    <cfRule type="cellIs" dxfId="37577" priority="1644" operator="equal">
      <formula>"?"</formula>
    </cfRule>
  </conditionalFormatting>
  <conditionalFormatting sqref="J43">
    <cfRule type="cellIs" dxfId="37576" priority="1643" operator="equal">
      <formula>"?"</formula>
    </cfRule>
  </conditionalFormatting>
  <conditionalFormatting sqref="I43">
    <cfRule type="cellIs" dxfId="37575" priority="1642" operator="equal">
      <formula>"?"</formula>
    </cfRule>
  </conditionalFormatting>
  <conditionalFormatting sqref="L35">
    <cfRule type="cellIs" dxfId="37574" priority="1641" operator="equal">
      <formula>"?"</formula>
    </cfRule>
  </conditionalFormatting>
  <conditionalFormatting sqref="L33">
    <cfRule type="cellIs" dxfId="37573" priority="1640" operator="equal">
      <formula>"?"</formula>
    </cfRule>
  </conditionalFormatting>
  <conditionalFormatting sqref="L37">
    <cfRule type="cellIs" dxfId="37572" priority="1639" operator="equal">
      <formula>"?"</formula>
    </cfRule>
  </conditionalFormatting>
  <conditionalFormatting sqref="L43">
    <cfRule type="cellIs" dxfId="37571" priority="1638" operator="equal">
      <formula>"?"</formula>
    </cfRule>
  </conditionalFormatting>
  <conditionalFormatting sqref="L41">
    <cfRule type="cellIs" dxfId="37570" priority="1637" operator="equal">
      <formula>"?"</formula>
    </cfRule>
  </conditionalFormatting>
  <conditionalFormatting sqref="L39">
    <cfRule type="cellIs" dxfId="37569" priority="1636" operator="equal">
      <formula>"?"</formula>
    </cfRule>
  </conditionalFormatting>
  <conditionalFormatting sqref="L45:N45">
    <cfRule type="cellIs" dxfId="37568" priority="1635" operator="equal">
      <formula>"?"</formula>
    </cfRule>
  </conditionalFormatting>
  <conditionalFormatting sqref="H27">
    <cfRule type="cellIs" dxfId="37567" priority="1634" operator="equal">
      <formula>"q"</formula>
    </cfRule>
  </conditionalFormatting>
  <conditionalFormatting sqref="H29">
    <cfRule type="cellIs" dxfId="37566" priority="1633" operator="equal">
      <formula>"q"</formula>
    </cfRule>
  </conditionalFormatting>
  <conditionalFormatting sqref="M13:N13">
    <cfRule type="cellIs" dxfId="37565" priority="1632" operator="equal">
      <formula>"?"</formula>
    </cfRule>
  </conditionalFormatting>
  <conditionalFormatting sqref="K13">
    <cfRule type="cellIs" dxfId="37564" priority="1631" operator="equal">
      <formula>"?"</formula>
    </cfRule>
  </conditionalFormatting>
  <conditionalFormatting sqref="L13">
    <cfRule type="cellIs" dxfId="37563" priority="1630" operator="equal">
      <formula>"?"</formula>
    </cfRule>
  </conditionalFormatting>
  <conditionalFormatting sqref="M39:N39">
    <cfRule type="cellIs" dxfId="37562" priority="1629" operator="equal">
      <formula>"?"</formula>
    </cfRule>
  </conditionalFormatting>
  <conditionalFormatting sqref="M25:N25">
    <cfRule type="cellIs" dxfId="37561" priority="1628" operator="equal">
      <formula>"?"</formula>
    </cfRule>
  </conditionalFormatting>
  <conditionalFormatting sqref="M23:N23">
    <cfRule type="cellIs" dxfId="37560" priority="1627" operator="equal">
      <formula>"?"</formula>
    </cfRule>
  </conditionalFormatting>
  <conditionalFormatting sqref="M21:N21">
    <cfRule type="cellIs" dxfId="37559" priority="1626" operator="equal">
      <formula>"?"</formula>
    </cfRule>
  </conditionalFormatting>
  <conditionalFormatting sqref="M19:N19">
    <cfRule type="cellIs" dxfId="37558" priority="1625" operator="equal">
      <formula>"?"</formula>
    </cfRule>
  </conditionalFormatting>
  <conditionalFormatting sqref="M17:N17">
    <cfRule type="cellIs" dxfId="37557" priority="1624" operator="equal">
      <formula>"?"</formula>
    </cfRule>
  </conditionalFormatting>
  <conditionalFormatting sqref="M15:N15">
    <cfRule type="cellIs" dxfId="37556" priority="1623" operator="equal">
      <formula>"?"</formula>
    </cfRule>
  </conditionalFormatting>
  <conditionalFormatting sqref="M33:N33">
    <cfRule type="cellIs" dxfId="37555" priority="1622" operator="equal">
      <formula>"?"</formula>
    </cfRule>
  </conditionalFormatting>
  <conditionalFormatting sqref="M41:N41">
    <cfRule type="cellIs" dxfId="37554" priority="1621" operator="equal">
      <formula>"?"</formula>
    </cfRule>
  </conditionalFormatting>
  <conditionalFormatting sqref="M37:N37">
    <cfRule type="cellIs" dxfId="37553" priority="1620" operator="equal">
      <formula>"?"</formula>
    </cfRule>
  </conditionalFormatting>
  <conditionalFormatting sqref="P9">
    <cfRule type="cellIs" dxfId="37552" priority="1603" stopIfTrue="1" operator="lessThan">
      <formula>0</formula>
    </cfRule>
    <cfRule type="cellIs" dxfId="37551" priority="1604" stopIfTrue="1" operator="greaterThan">
      <formula>0</formula>
    </cfRule>
  </conditionalFormatting>
  <conditionalFormatting sqref="P9">
    <cfRule type="cellIs" dxfId="37550" priority="1601" stopIfTrue="1" operator="lessThan">
      <formula>0</formula>
    </cfRule>
    <cfRule type="cellIs" dxfId="37549" priority="1602" stopIfTrue="1" operator="greaterThan">
      <formula>0</formula>
    </cfRule>
  </conditionalFormatting>
  <conditionalFormatting sqref="P9">
    <cfRule type="cellIs" dxfId="37548" priority="1599" stopIfTrue="1" operator="lessThan">
      <formula>0</formula>
    </cfRule>
    <cfRule type="cellIs" dxfId="37547" priority="1600" stopIfTrue="1" operator="greaterThan">
      <formula>0</formula>
    </cfRule>
  </conditionalFormatting>
  <conditionalFormatting sqref="P9">
    <cfRule type="cellIs" dxfId="37546" priority="1597" stopIfTrue="1" operator="lessThan">
      <formula>0</formula>
    </cfRule>
    <cfRule type="cellIs" dxfId="37545" priority="1598" stopIfTrue="1" operator="greaterThan">
      <formula>0</formula>
    </cfRule>
  </conditionalFormatting>
  <conditionalFormatting sqref="P9">
    <cfRule type="cellIs" dxfId="37544" priority="1595" stopIfTrue="1" operator="lessThan">
      <formula>0</formula>
    </cfRule>
    <cfRule type="cellIs" dxfId="37543" priority="1596" stopIfTrue="1" operator="greaterThan">
      <formula>0</formula>
    </cfRule>
  </conditionalFormatting>
  <conditionalFormatting sqref="P9">
    <cfRule type="cellIs" dxfId="37542" priority="1593" stopIfTrue="1" operator="lessThan">
      <formula>0</formula>
    </cfRule>
    <cfRule type="cellIs" dxfId="37541" priority="1594" stopIfTrue="1" operator="greaterThan">
      <formula>0</formula>
    </cfRule>
  </conditionalFormatting>
  <conditionalFormatting sqref="P9">
    <cfRule type="cellIs" dxfId="37540" priority="1591" stopIfTrue="1" operator="lessThan">
      <formula>0</formula>
    </cfRule>
    <cfRule type="cellIs" dxfId="37539" priority="1592" stopIfTrue="1" operator="greaterThan">
      <formula>0</formula>
    </cfRule>
  </conditionalFormatting>
  <conditionalFormatting sqref="P9">
    <cfRule type="cellIs" dxfId="37538" priority="1589" stopIfTrue="1" operator="lessThan">
      <formula>0</formula>
    </cfRule>
    <cfRule type="cellIs" dxfId="37537" priority="1590" stopIfTrue="1" operator="greaterThan">
      <formula>0</formula>
    </cfRule>
  </conditionalFormatting>
  <conditionalFormatting sqref="P9">
    <cfRule type="cellIs" dxfId="37536" priority="1587" stopIfTrue="1" operator="lessThan">
      <formula>0</formula>
    </cfRule>
    <cfRule type="cellIs" dxfId="37535" priority="1588" stopIfTrue="1" operator="greaterThan">
      <formula>0</formula>
    </cfRule>
  </conditionalFormatting>
  <conditionalFormatting sqref="P9">
    <cfRule type="cellIs" dxfId="37534" priority="1585" stopIfTrue="1" operator="lessThan">
      <formula>0</formula>
    </cfRule>
    <cfRule type="cellIs" dxfId="37533" priority="1586" stopIfTrue="1" operator="greaterThan">
      <formula>0</formula>
    </cfRule>
  </conditionalFormatting>
  <conditionalFormatting sqref="P9">
    <cfRule type="cellIs" dxfId="37532" priority="1583" stopIfTrue="1" operator="lessThan">
      <formula>0</formula>
    </cfRule>
    <cfRule type="cellIs" dxfId="37531" priority="1584" stopIfTrue="1" operator="greaterThan">
      <formula>0</formula>
    </cfRule>
  </conditionalFormatting>
  <conditionalFormatting sqref="P9">
    <cfRule type="cellIs" dxfId="37530" priority="1581" stopIfTrue="1" operator="lessThan">
      <formula>0</formula>
    </cfRule>
    <cfRule type="cellIs" dxfId="37529" priority="1582" stopIfTrue="1" operator="greaterThan">
      <formula>0</formula>
    </cfRule>
  </conditionalFormatting>
  <conditionalFormatting sqref="P9">
    <cfRule type="cellIs" dxfId="37528" priority="1579" stopIfTrue="1" operator="lessThan">
      <formula>0</formula>
    </cfRule>
    <cfRule type="cellIs" dxfId="37527" priority="1580" stopIfTrue="1" operator="greaterThan">
      <formula>0</formula>
    </cfRule>
  </conditionalFormatting>
  <conditionalFormatting sqref="P9">
    <cfRule type="cellIs" dxfId="37526" priority="1577" stopIfTrue="1" operator="lessThan">
      <formula>0</formula>
    </cfRule>
    <cfRule type="cellIs" dxfId="37525" priority="1578" stopIfTrue="1" operator="greaterThan">
      <formula>0</formula>
    </cfRule>
  </conditionalFormatting>
  <conditionalFormatting sqref="P9">
    <cfRule type="cellIs" dxfId="37524" priority="1575" stopIfTrue="1" operator="lessThan">
      <formula>0</formula>
    </cfRule>
    <cfRule type="cellIs" dxfId="37523" priority="1576" stopIfTrue="1" operator="greaterThan">
      <formula>0</formula>
    </cfRule>
  </conditionalFormatting>
  <conditionalFormatting sqref="P9">
    <cfRule type="cellIs" dxfId="37522" priority="1573" stopIfTrue="1" operator="lessThan">
      <formula>0</formula>
    </cfRule>
    <cfRule type="cellIs" dxfId="37521" priority="1574" stopIfTrue="1" operator="greaterThan">
      <formula>0</formula>
    </cfRule>
  </conditionalFormatting>
  <conditionalFormatting sqref="P9">
    <cfRule type="cellIs" dxfId="37520" priority="1571" stopIfTrue="1" operator="lessThan">
      <formula>0</formula>
    </cfRule>
    <cfRule type="cellIs" dxfId="37519" priority="1572" stopIfTrue="1" operator="greaterThan">
      <formula>0</formula>
    </cfRule>
  </conditionalFormatting>
  <conditionalFormatting sqref="P9">
    <cfRule type="cellIs" dxfId="37518" priority="1569" stopIfTrue="1" operator="lessThan">
      <formula>0</formula>
    </cfRule>
    <cfRule type="cellIs" dxfId="37517" priority="1570" stopIfTrue="1" operator="greaterThan">
      <formula>0</formula>
    </cfRule>
  </conditionalFormatting>
  <conditionalFormatting sqref="P9">
    <cfRule type="cellIs" dxfId="37516" priority="1567" stopIfTrue="1" operator="lessThan">
      <formula>0</formula>
    </cfRule>
    <cfRule type="cellIs" dxfId="37515" priority="1568" stopIfTrue="1" operator="greaterThan">
      <formula>0</formula>
    </cfRule>
  </conditionalFormatting>
  <conditionalFormatting sqref="P9">
    <cfRule type="cellIs" dxfId="37514" priority="1565" stopIfTrue="1" operator="lessThan">
      <formula>0</formula>
    </cfRule>
    <cfRule type="cellIs" dxfId="37513" priority="1566" stopIfTrue="1" operator="greaterThan">
      <formula>0</formula>
    </cfRule>
  </conditionalFormatting>
  <conditionalFormatting sqref="P11">
    <cfRule type="cellIs" dxfId="37512" priority="1563" stopIfTrue="1" operator="lessThan">
      <formula>0</formula>
    </cfRule>
    <cfRule type="cellIs" dxfId="37511" priority="1564" stopIfTrue="1" operator="greaterThan">
      <formula>0</formula>
    </cfRule>
  </conditionalFormatting>
  <conditionalFormatting sqref="P11">
    <cfRule type="cellIs" dxfId="37510" priority="1561" stopIfTrue="1" operator="lessThan">
      <formula>0</formula>
    </cfRule>
    <cfRule type="cellIs" dxfId="37509" priority="1562" stopIfTrue="1" operator="greaterThan">
      <formula>0</formula>
    </cfRule>
  </conditionalFormatting>
  <conditionalFormatting sqref="P11">
    <cfRule type="cellIs" dxfId="37508" priority="1559" stopIfTrue="1" operator="lessThan">
      <formula>0</formula>
    </cfRule>
    <cfRule type="cellIs" dxfId="37507" priority="1560" stopIfTrue="1" operator="greaterThan">
      <formula>0</formula>
    </cfRule>
  </conditionalFormatting>
  <conditionalFormatting sqref="P11">
    <cfRule type="cellIs" dxfId="37506" priority="1557" stopIfTrue="1" operator="lessThan">
      <formula>0</formula>
    </cfRule>
    <cfRule type="cellIs" dxfId="37505" priority="1558" stopIfTrue="1" operator="greaterThan">
      <formula>0</formula>
    </cfRule>
  </conditionalFormatting>
  <conditionalFormatting sqref="P11">
    <cfRule type="cellIs" dxfId="37504" priority="1555" stopIfTrue="1" operator="lessThan">
      <formula>0</formula>
    </cfRule>
    <cfRule type="cellIs" dxfId="37503" priority="1556" stopIfTrue="1" operator="greaterThan">
      <formula>0</formula>
    </cfRule>
  </conditionalFormatting>
  <conditionalFormatting sqref="P11">
    <cfRule type="cellIs" dxfId="37502" priority="1553" stopIfTrue="1" operator="lessThan">
      <formula>0</formula>
    </cfRule>
    <cfRule type="cellIs" dxfId="37501" priority="1554" stopIfTrue="1" operator="greaterThan">
      <formula>0</formula>
    </cfRule>
  </conditionalFormatting>
  <conditionalFormatting sqref="P11">
    <cfRule type="cellIs" dxfId="37500" priority="1551" stopIfTrue="1" operator="lessThan">
      <formula>0</formula>
    </cfRule>
    <cfRule type="cellIs" dxfId="37499" priority="1552" stopIfTrue="1" operator="greaterThan">
      <formula>0</formula>
    </cfRule>
  </conditionalFormatting>
  <conditionalFormatting sqref="P11">
    <cfRule type="cellIs" dxfId="37498" priority="1549" stopIfTrue="1" operator="lessThan">
      <formula>0</formula>
    </cfRule>
    <cfRule type="cellIs" dxfId="37497" priority="1550" stopIfTrue="1" operator="greaterThan">
      <formula>0</formula>
    </cfRule>
  </conditionalFormatting>
  <conditionalFormatting sqref="P11">
    <cfRule type="cellIs" dxfId="37496" priority="1547" stopIfTrue="1" operator="lessThan">
      <formula>0</formula>
    </cfRule>
    <cfRule type="cellIs" dxfId="37495" priority="1548" stopIfTrue="1" operator="greaterThan">
      <formula>0</formula>
    </cfRule>
  </conditionalFormatting>
  <conditionalFormatting sqref="P11">
    <cfRule type="cellIs" dxfId="37494" priority="1545" stopIfTrue="1" operator="lessThan">
      <formula>0</formula>
    </cfRule>
    <cfRule type="cellIs" dxfId="37493" priority="1546" stopIfTrue="1" operator="greaterThan">
      <formula>0</formula>
    </cfRule>
  </conditionalFormatting>
  <conditionalFormatting sqref="P11">
    <cfRule type="cellIs" dxfId="37492" priority="1543" stopIfTrue="1" operator="lessThan">
      <formula>0</formula>
    </cfRule>
    <cfRule type="cellIs" dxfId="37491" priority="1544" stopIfTrue="1" operator="greaterThan">
      <formula>0</formula>
    </cfRule>
  </conditionalFormatting>
  <conditionalFormatting sqref="P11">
    <cfRule type="cellIs" dxfId="37490" priority="1541" stopIfTrue="1" operator="lessThan">
      <formula>0</formula>
    </cfRule>
    <cfRule type="cellIs" dxfId="37489" priority="1542" stopIfTrue="1" operator="greaterThan">
      <formula>0</formula>
    </cfRule>
  </conditionalFormatting>
  <conditionalFormatting sqref="P11">
    <cfRule type="cellIs" dxfId="37488" priority="1539" stopIfTrue="1" operator="lessThan">
      <formula>0</formula>
    </cfRule>
    <cfRule type="cellIs" dxfId="37487" priority="1540" stopIfTrue="1" operator="greaterThan">
      <formula>0</formula>
    </cfRule>
  </conditionalFormatting>
  <conditionalFormatting sqref="P11">
    <cfRule type="cellIs" dxfId="37486" priority="1537" stopIfTrue="1" operator="lessThan">
      <formula>0</formula>
    </cfRule>
    <cfRule type="cellIs" dxfId="37485" priority="1538" stopIfTrue="1" operator="greaterThan">
      <formula>0</formula>
    </cfRule>
  </conditionalFormatting>
  <conditionalFormatting sqref="P11">
    <cfRule type="cellIs" dxfId="37484" priority="1535" stopIfTrue="1" operator="lessThan">
      <formula>0</formula>
    </cfRule>
    <cfRule type="cellIs" dxfId="37483" priority="1536" stopIfTrue="1" operator="greaterThan">
      <formula>0</formula>
    </cfRule>
  </conditionalFormatting>
  <conditionalFormatting sqref="P11">
    <cfRule type="cellIs" dxfId="37482" priority="1533" stopIfTrue="1" operator="lessThan">
      <formula>0</formula>
    </cfRule>
    <cfRule type="cellIs" dxfId="37481" priority="1534" stopIfTrue="1" operator="greaterThan">
      <formula>0</formula>
    </cfRule>
  </conditionalFormatting>
  <conditionalFormatting sqref="P11">
    <cfRule type="cellIs" dxfId="37480" priority="1531" stopIfTrue="1" operator="lessThan">
      <formula>0</formula>
    </cfRule>
    <cfRule type="cellIs" dxfId="37479" priority="1532" stopIfTrue="1" operator="greaterThan">
      <formula>0</formula>
    </cfRule>
  </conditionalFormatting>
  <conditionalFormatting sqref="P11">
    <cfRule type="cellIs" dxfId="37478" priority="1529" stopIfTrue="1" operator="lessThan">
      <formula>0</formula>
    </cfRule>
    <cfRule type="cellIs" dxfId="37477" priority="1530" stopIfTrue="1" operator="greaterThan">
      <formula>0</formula>
    </cfRule>
  </conditionalFormatting>
  <conditionalFormatting sqref="P11">
    <cfRule type="cellIs" dxfId="37476" priority="1527" stopIfTrue="1" operator="lessThan">
      <formula>0</formula>
    </cfRule>
    <cfRule type="cellIs" dxfId="37475" priority="1528" stopIfTrue="1" operator="greaterThan">
      <formula>0</formula>
    </cfRule>
  </conditionalFormatting>
  <conditionalFormatting sqref="P11">
    <cfRule type="cellIs" dxfId="37474" priority="1525" stopIfTrue="1" operator="lessThan">
      <formula>0</formula>
    </cfRule>
    <cfRule type="cellIs" dxfId="37473" priority="1526" stopIfTrue="1" operator="greaterThan">
      <formula>0</formula>
    </cfRule>
  </conditionalFormatting>
  <conditionalFormatting sqref="P13">
    <cfRule type="cellIs" dxfId="37472" priority="1523" stopIfTrue="1" operator="lessThan">
      <formula>0</formula>
    </cfRule>
    <cfRule type="cellIs" dxfId="37471" priority="1524" stopIfTrue="1" operator="greaterThan">
      <formula>0</formula>
    </cfRule>
  </conditionalFormatting>
  <conditionalFormatting sqref="P13">
    <cfRule type="cellIs" dxfId="37470" priority="1521" stopIfTrue="1" operator="lessThan">
      <formula>0</formula>
    </cfRule>
    <cfRule type="cellIs" dxfId="37469" priority="1522" stopIfTrue="1" operator="greaterThan">
      <formula>0</formula>
    </cfRule>
  </conditionalFormatting>
  <conditionalFormatting sqref="P13">
    <cfRule type="cellIs" dxfId="37468" priority="1519" stopIfTrue="1" operator="lessThan">
      <formula>0</formula>
    </cfRule>
    <cfRule type="cellIs" dxfId="37467" priority="1520" stopIfTrue="1" operator="greaterThan">
      <formula>0</formula>
    </cfRule>
  </conditionalFormatting>
  <conditionalFormatting sqref="P13">
    <cfRule type="cellIs" dxfId="37466" priority="1517" stopIfTrue="1" operator="lessThan">
      <formula>0</formula>
    </cfRule>
    <cfRule type="cellIs" dxfId="37465" priority="1518" stopIfTrue="1" operator="greaterThan">
      <formula>0</formula>
    </cfRule>
  </conditionalFormatting>
  <conditionalFormatting sqref="P13">
    <cfRule type="cellIs" dxfId="37464" priority="1515" stopIfTrue="1" operator="lessThan">
      <formula>0</formula>
    </cfRule>
    <cfRule type="cellIs" dxfId="37463" priority="1516" stopIfTrue="1" operator="greaterThan">
      <formula>0</formula>
    </cfRule>
  </conditionalFormatting>
  <conditionalFormatting sqref="P13">
    <cfRule type="cellIs" dxfId="37462" priority="1513" stopIfTrue="1" operator="lessThan">
      <formula>0</formula>
    </cfRule>
    <cfRule type="cellIs" dxfId="37461" priority="1514" stopIfTrue="1" operator="greaterThan">
      <formula>0</formula>
    </cfRule>
  </conditionalFormatting>
  <conditionalFormatting sqref="P13">
    <cfRule type="cellIs" dxfId="37460" priority="1511" stopIfTrue="1" operator="lessThan">
      <formula>0</formula>
    </cfRule>
    <cfRule type="cellIs" dxfId="37459" priority="1512" stopIfTrue="1" operator="greaterThan">
      <formula>0</formula>
    </cfRule>
  </conditionalFormatting>
  <conditionalFormatting sqref="P13">
    <cfRule type="cellIs" dxfId="37458" priority="1509" stopIfTrue="1" operator="lessThan">
      <formula>0</formula>
    </cfRule>
    <cfRule type="cellIs" dxfId="37457" priority="1510" stopIfTrue="1" operator="greaterThan">
      <formula>0</formula>
    </cfRule>
  </conditionalFormatting>
  <conditionalFormatting sqref="P13">
    <cfRule type="cellIs" dxfId="37456" priority="1507" stopIfTrue="1" operator="lessThan">
      <formula>0</formula>
    </cfRule>
    <cfRule type="cellIs" dxfId="37455" priority="1508" stopIfTrue="1" operator="greaterThan">
      <formula>0</formula>
    </cfRule>
  </conditionalFormatting>
  <conditionalFormatting sqref="P13">
    <cfRule type="cellIs" dxfId="37454" priority="1505" stopIfTrue="1" operator="lessThan">
      <formula>0</formula>
    </cfRule>
    <cfRule type="cellIs" dxfId="37453" priority="1506" stopIfTrue="1" operator="greaterThan">
      <formula>0</formula>
    </cfRule>
  </conditionalFormatting>
  <conditionalFormatting sqref="P13">
    <cfRule type="cellIs" dxfId="37452" priority="1503" stopIfTrue="1" operator="lessThan">
      <formula>0</formula>
    </cfRule>
    <cfRule type="cellIs" dxfId="37451" priority="1504" stopIfTrue="1" operator="greaterThan">
      <formula>0</formula>
    </cfRule>
  </conditionalFormatting>
  <conditionalFormatting sqref="P13">
    <cfRule type="cellIs" dxfId="37450" priority="1501" stopIfTrue="1" operator="lessThan">
      <formula>0</formula>
    </cfRule>
    <cfRule type="cellIs" dxfId="37449" priority="1502" stopIfTrue="1" operator="greaterThan">
      <formula>0</formula>
    </cfRule>
  </conditionalFormatting>
  <conditionalFormatting sqref="P13">
    <cfRule type="cellIs" dxfId="37448" priority="1499" stopIfTrue="1" operator="lessThan">
      <formula>0</formula>
    </cfRule>
    <cfRule type="cellIs" dxfId="37447" priority="1500" stopIfTrue="1" operator="greaterThan">
      <formula>0</formula>
    </cfRule>
  </conditionalFormatting>
  <conditionalFormatting sqref="P13">
    <cfRule type="cellIs" dxfId="37446" priority="1497" stopIfTrue="1" operator="lessThan">
      <formula>0</formula>
    </cfRule>
    <cfRule type="cellIs" dxfId="37445" priority="1498" stopIfTrue="1" operator="greaterThan">
      <formula>0</formula>
    </cfRule>
  </conditionalFormatting>
  <conditionalFormatting sqref="P13">
    <cfRule type="cellIs" dxfId="37444" priority="1495" stopIfTrue="1" operator="lessThan">
      <formula>0</formula>
    </cfRule>
    <cfRule type="cellIs" dxfId="37443" priority="1496" stopIfTrue="1" operator="greaterThan">
      <formula>0</formula>
    </cfRule>
  </conditionalFormatting>
  <conditionalFormatting sqref="P13">
    <cfRule type="cellIs" dxfId="37442" priority="1493" stopIfTrue="1" operator="lessThan">
      <formula>0</formula>
    </cfRule>
    <cfRule type="cellIs" dxfId="37441" priority="1494" stopIfTrue="1" operator="greaterThan">
      <formula>0</formula>
    </cfRule>
  </conditionalFormatting>
  <conditionalFormatting sqref="P13">
    <cfRule type="cellIs" dxfId="37440" priority="1491" stopIfTrue="1" operator="lessThan">
      <formula>0</formula>
    </cfRule>
    <cfRule type="cellIs" dxfId="37439" priority="1492" stopIfTrue="1" operator="greaterThan">
      <formula>0</formula>
    </cfRule>
  </conditionalFormatting>
  <conditionalFormatting sqref="P13">
    <cfRule type="cellIs" dxfId="37438" priority="1489" stopIfTrue="1" operator="lessThan">
      <formula>0</formula>
    </cfRule>
    <cfRule type="cellIs" dxfId="37437" priority="1490" stopIfTrue="1" operator="greaterThan">
      <formula>0</formula>
    </cfRule>
  </conditionalFormatting>
  <conditionalFormatting sqref="P13">
    <cfRule type="cellIs" dxfId="37436" priority="1487" stopIfTrue="1" operator="lessThan">
      <formula>0</formula>
    </cfRule>
    <cfRule type="cellIs" dxfId="37435" priority="1488" stopIfTrue="1" operator="greaterThan">
      <formula>0</formula>
    </cfRule>
  </conditionalFormatting>
  <conditionalFormatting sqref="P13">
    <cfRule type="cellIs" dxfId="37434" priority="1485" stopIfTrue="1" operator="lessThan">
      <formula>0</formula>
    </cfRule>
    <cfRule type="cellIs" dxfId="37433" priority="1486" stopIfTrue="1" operator="greaterThan">
      <formula>0</formula>
    </cfRule>
  </conditionalFormatting>
  <conditionalFormatting sqref="P15">
    <cfRule type="cellIs" dxfId="37432" priority="1483" stopIfTrue="1" operator="lessThan">
      <formula>0</formula>
    </cfRule>
    <cfRule type="cellIs" dxfId="37431" priority="1484" stopIfTrue="1" operator="greaterThan">
      <formula>0</formula>
    </cfRule>
  </conditionalFormatting>
  <conditionalFormatting sqref="P15">
    <cfRule type="cellIs" dxfId="37430" priority="1481" stopIfTrue="1" operator="lessThan">
      <formula>0</formula>
    </cfRule>
    <cfRule type="cellIs" dxfId="37429" priority="1482" stopIfTrue="1" operator="greaterThan">
      <formula>0</formula>
    </cfRule>
  </conditionalFormatting>
  <conditionalFormatting sqref="P15">
    <cfRule type="cellIs" dxfId="37428" priority="1479" stopIfTrue="1" operator="lessThan">
      <formula>0</formula>
    </cfRule>
    <cfRule type="cellIs" dxfId="37427" priority="1480" stopIfTrue="1" operator="greaterThan">
      <formula>0</formula>
    </cfRule>
  </conditionalFormatting>
  <conditionalFormatting sqref="P15">
    <cfRule type="cellIs" dxfId="37426" priority="1477" stopIfTrue="1" operator="lessThan">
      <formula>0</formula>
    </cfRule>
    <cfRule type="cellIs" dxfId="37425" priority="1478" stopIfTrue="1" operator="greaterThan">
      <formula>0</formula>
    </cfRule>
  </conditionalFormatting>
  <conditionalFormatting sqref="P15">
    <cfRule type="cellIs" dxfId="37424" priority="1475" stopIfTrue="1" operator="lessThan">
      <formula>0</formula>
    </cfRule>
    <cfRule type="cellIs" dxfId="37423" priority="1476" stopIfTrue="1" operator="greaterThan">
      <formula>0</formula>
    </cfRule>
  </conditionalFormatting>
  <conditionalFormatting sqref="P15">
    <cfRule type="cellIs" dxfId="37422" priority="1473" stopIfTrue="1" operator="lessThan">
      <formula>0</formula>
    </cfRule>
    <cfRule type="cellIs" dxfId="37421" priority="1474" stopIfTrue="1" operator="greaterThan">
      <formula>0</formula>
    </cfRule>
  </conditionalFormatting>
  <conditionalFormatting sqref="P15">
    <cfRule type="cellIs" dxfId="37420" priority="1471" stopIfTrue="1" operator="lessThan">
      <formula>0</formula>
    </cfRule>
    <cfRule type="cellIs" dxfId="37419" priority="1472" stopIfTrue="1" operator="greaterThan">
      <formula>0</formula>
    </cfRule>
  </conditionalFormatting>
  <conditionalFormatting sqref="P15">
    <cfRule type="cellIs" dxfId="37418" priority="1469" stopIfTrue="1" operator="lessThan">
      <formula>0</formula>
    </cfRule>
    <cfRule type="cellIs" dxfId="37417" priority="1470" stopIfTrue="1" operator="greaterThan">
      <formula>0</formula>
    </cfRule>
  </conditionalFormatting>
  <conditionalFormatting sqref="P15">
    <cfRule type="cellIs" dxfId="37416" priority="1467" stopIfTrue="1" operator="lessThan">
      <formula>0</formula>
    </cfRule>
    <cfRule type="cellIs" dxfId="37415" priority="1468" stopIfTrue="1" operator="greaterThan">
      <formula>0</formula>
    </cfRule>
  </conditionalFormatting>
  <conditionalFormatting sqref="P15">
    <cfRule type="cellIs" dxfId="37414" priority="1465" stopIfTrue="1" operator="lessThan">
      <formula>0</formula>
    </cfRule>
    <cfRule type="cellIs" dxfId="37413" priority="1466" stopIfTrue="1" operator="greaterThan">
      <formula>0</formula>
    </cfRule>
  </conditionalFormatting>
  <conditionalFormatting sqref="P15">
    <cfRule type="cellIs" dxfId="37412" priority="1463" stopIfTrue="1" operator="lessThan">
      <formula>0</formula>
    </cfRule>
    <cfRule type="cellIs" dxfId="37411" priority="1464" stopIfTrue="1" operator="greaterThan">
      <formula>0</formula>
    </cfRule>
  </conditionalFormatting>
  <conditionalFormatting sqref="P15">
    <cfRule type="cellIs" dxfId="37410" priority="1461" stopIfTrue="1" operator="lessThan">
      <formula>0</formula>
    </cfRule>
    <cfRule type="cellIs" dxfId="37409" priority="1462" stopIfTrue="1" operator="greaterThan">
      <formula>0</formula>
    </cfRule>
  </conditionalFormatting>
  <conditionalFormatting sqref="P15">
    <cfRule type="cellIs" dxfId="37408" priority="1459" stopIfTrue="1" operator="lessThan">
      <formula>0</formula>
    </cfRule>
    <cfRule type="cellIs" dxfId="37407" priority="1460" stopIfTrue="1" operator="greaterThan">
      <formula>0</formula>
    </cfRule>
  </conditionalFormatting>
  <conditionalFormatting sqref="P15">
    <cfRule type="cellIs" dxfId="37406" priority="1457" stopIfTrue="1" operator="lessThan">
      <formula>0</formula>
    </cfRule>
    <cfRule type="cellIs" dxfId="37405" priority="1458" stopIfTrue="1" operator="greaterThan">
      <formula>0</formula>
    </cfRule>
  </conditionalFormatting>
  <conditionalFormatting sqref="P15">
    <cfRule type="cellIs" dxfId="37404" priority="1455" stopIfTrue="1" operator="lessThan">
      <formula>0</formula>
    </cfRule>
    <cfRule type="cellIs" dxfId="37403" priority="1456" stopIfTrue="1" operator="greaterThan">
      <formula>0</formula>
    </cfRule>
  </conditionalFormatting>
  <conditionalFormatting sqref="P15">
    <cfRule type="cellIs" dxfId="37402" priority="1453" stopIfTrue="1" operator="lessThan">
      <formula>0</formula>
    </cfRule>
    <cfRule type="cellIs" dxfId="37401" priority="1454" stopIfTrue="1" operator="greaterThan">
      <formula>0</formula>
    </cfRule>
  </conditionalFormatting>
  <conditionalFormatting sqref="P15">
    <cfRule type="cellIs" dxfId="37400" priority="1451" stopIfTrue="1" operator="lessThan">
      <formula>0</formula>
    </cfRule>
    <cfRule type="cellIs" dxfId="37399" priority="1452" stopIfTrue="1" operator="greaterThan">
      <formula>0</formula>
    </cfRule>
  </conditionalFormatting>
  <conditionalFormatting sqref="P15">
    <cfRule type="cellIs" dxfId="37398" priority="1449" stopIfTrue="1" operator="lessThan">
      <formula>0</formula>
    </cfRule>
    <cfRule type="cellIs" dxfId="37397" priority="1450" stopIfTrue="1" operator="greaterThan">
      <formula>0</formula>
    </cfRule>
  </conditionalFormatting>
  <conditionalFormatting sqref="P15">
    <cfRule type="cellIs" dxfId="37396" priority="1447" stopIfTrue="1" operator="lessThan">
      <formula>0</formula>
    </cfRule>
    <cfRule type="cellIs" dxfId="37395" priority="1448" stopIfTrue="1" operator="greaterThan">
      <formula>0</formula>
    </cfRule>
  </conditionalFormatting>
  <conditionalFormatting sqref="P15">
    <cfRule type="cellIs" dxfId="37394" priority="1445" stopIfTrue="1" operator="lessThan">
      <formula>0</formula>
    </cfRule>
    <cfRule type="cellIs" dxfId="37393" priority="1446" stopIfTrue="1" operator="greaterThan">
      <formula>0</formula>
    </cfRule>
  </conditionalFormatting>
  <conditionalFormatting sqref="P15">
    <cfRule type="cellIs" dxfId="37392" priority="1443" stopIfTrue="1" operator="lessThan">
      <formula>0</formula>
    </cfRule>
    <cfRule type="cellIs" dxfId="37391" priority="1444" stopIfTrue="1" operator="greaterThan">
      <formula>0</formula>
    </cfRule>
  </conditionalFormatting>
  <conditionalFormatting sqref="P17">
    <cfRule type="cellIs" dxfId="37390" priority="1441" stopIfTrue="1" operator="lessThan">
      <formula>0</formula>
    </cfRule>
    <cfRule type="cellIs" dxfId="37389" priority="1442" stopIfTrue="1" operator="greaterThan">
      <formula>0</formula>
    </cfRule>
  </conditionalFormatting>
  <conditionalFormatting sqref="P17">
    <cfRule type="cellIs" dxfId="37388" priority="1439" stopIfTrue="1" operator="lessThan">
      <formula>0</formula>
    </cfRule>
    <cfRule type="cellIs" dxfId="37387" priority="1440" stopIfTrue="1" operator="greaterThan">
      <formula>0</formula>
    </cfRule>
  </conditionalFormatting>
  <conditionalFormatting sqref="P17">
    <cfRule type="cellIs" dxfId="37386" priority="1437" stopIfTrue="1" operator="lessThan">
      <formula>0</formula>
    </cfRule>
    <cfRule type="cellIs" dxfId="37385" priority="1438" stopIfTrue="1" operator="greaterThan">
      <formula>0</formula>
    </cfRule>
  </conditionalFormatting>
  <conditionalFormatting sqref="P17">
    <cfRule type="cellIs" dxfId="37384" priority="1435" stopIfTrue="1" operator="lessThan">
      <formula>0</formula>
    </cfRule>
    <cfRule type="cellIs" dxfId="37383" priority="1436" stopIfTrue="1" operator="greaterThan">
      <formula>0</formula>
    </cfRule>
  </conditionalFormatting>
  <conditionalFormatting sqref="P17">
    <cfRule type="cellIs" dxfId="37382" priority="1433" stopIfTrue="1" operator="lessThan">
      <formula>0</formula>
    </cfRule>
    <cfRule type="cellIs" dxfId="37381" priority="1434" stopIfTrue="1" operator="greaterThan">
      <formula>0</formula>
    </cfRule>
  </conditionalFormatting>
  <conditionalFormatting sqref="P17">
    <cfRule type="cellIs" dxfId="37380" priority="1431" stopIfTrue="1" operator="lessThan">
      <formula>0</formula>
    </cfRule>
    <cfRule type="cellIs" dxfId="37379" priority="1432" stopIfTrue="1" operator="greaterThan">
      <formula>0</formula>
    </cfRule>
  </conditionalFormatting>
  <conditionalFormatting sqref="P17">
    <cfRule type="cellIs" dxfId="37378" priority="1429" stopIfTrue="1" operator="lessThan">
      <formula>0</formula>
    </cfRule>
    <cfRule type="cellIs" dxfId="37377" priority="1430" stopIfTrue="1" operator="greaterThan">
      <formula>0</formula>
    </cfRule>
  </conditionalFormatting>
  <conditionalFormatting sqref="P17">
    <cfRule type="cellIs" dxfId="37376" priority="1427" stopIfTrue="1" operator="lessThan">
      <formula>0</formula>
    </cfRule>
    <cfRule type="cellIs" dxfId="37375" priority="1428" stopIfTrue="1" operator="greaterThan">
      <formula>0</formula>
    </cfRule>
  </conditionalFormatting>
  <conditionalFormatting sqref="P17">
    <cfRule type="cellIs" dxfId="37374" priority="1425" stopIfTrue="1" operator="lessThan">
      <formula>0</formula>
    </cfRule>
    <cfRule type="cellIs" dxfId="37373" priority="1426" stopIfTrue="1" operator="greaterThan">
      <formula>0</formula>
    </cfRule>
  </conditionalFormatting>
  <conditionalFormatting sqref="P17">
    <cfRule type="cellIs" dxfId="37372" priority="1423" stopIfTrue="1" operator="lessThan">
      <formula>0</formula>
    </cfRule>
    <cfRule type="cellIs" dxfId="37371" priority="1424" stopIfTrue="1" operator="greaterThan">
      <formula>0</formula>
    </cfRule>
  </conditionalFormatting>
  <conditionalFormatting sqref="P17">
    <cfRule type="cellIs" dxfId="37370" priority="1421" stopIfTrue="1" operator="lessThan">
      <formula>0</formula>
    </cfRule>
    <cfRule type="cellIs" dxfId="37369" priority="1422" stopIfTrue="1" operator="greaterThan">
      <formula>0</formula>
    </cfRule>
  </conditionalFormatting>
  <conditionalFormatting sqref="P17">
    <cfRule type="cellIs" dxfId="37368" priority="1419" stopIfTrue="1" operator="lessThan">
      <formula>0</formula>
    </cfRule>
    <cfRule type="cellIs" dxfId="37367" priority="1420" stopIfTrue="1" operator="greaterThan">
      <formula>0</formula>
    </cfRule>
  </conditionalFormatting>
  <conditionalFormatting sqref="P17">
    <cfRule type="cellIs" dxfId="37366" priority="1417" stopIfTrue="1" operator="lessThan">
      <formula>0</formula>
    </cfRule>
    <cfRule type="cellIs" dxfId="37365" priority="1418" stopIfTrue="1" operator="greaterThan">
      <formula>0</formula>
    </cfRule>
  </conditionalFormatting>
  <conditionalFormatting sqref="P17">
    <cfRule type="cellIs" dxfId="37364" priority="1415" stopIfTrue="1" operator="lessThan">
      <formula>0</formula>
    </cfRule>
    <cfRule type="cellIs" dxfId="37363" priority="1416" stopIfTrue="1" operator="greaterThan">
      <formula>0</formula>
    </cfRule>
  </conditionalFormatting>
  <conditionalFormatting sqref="P17">
    <cfRule type="cellIs" dxfId="37362" priority="1413" stopIfTrue="1" operator="lessThan">
      <formula>0</formula>
    </cfRule>
    <cfRule type="cellIs" dxfId="37361" priority="1414" stopIfTrue="1" operator="greaterThan">
      <formula>0</formula>
    </cfRule>
  </conditionalFormatting>
  <conditionalFormatting sqref="P17">
    <cfRule type="cellIs" dxfId="37360" priority="1411" stopIfTrue="1" operator="lessThan">
      <formula>0</formula>
    </cfRule>
    <cfRule type="cellIs" dxfId="37359" priority="1412" stopIfTrue="1" operator="greaterThan">
      <formula>0</formula>
    </cfRule>
  </conditionalFormatting>
  <conditionalFormatting sqref="P17">
    <cfRule type="cellIs" dxfId="37358" priority="1409" stopIfTrue="1" operator="lessThan">
      <formula>0</formula>
    </cfRule>
    <cfRule type="cellIs" dxfId="37357" priority="1410" stopIfTrue="1" operator="greaterThan">
      <formula>0</formula>
    </cfRule>
  </conditionalFormatting>
  <conditionalFormatting sqref="P17">
    <cfRule type="cellIs" dxfId="37356" priority="1407" stopIfTrue="1" operator="lessThan">
      <formula>0</formula>
    </cfRule>
    <cfRule type="cellIs" dxfId="37355" priority="1408" stopIfTrue="1" operator="greaterThan">
      <formula>0</formula>
    </cfRule>
  </conditionalFormatting>
  <conditionalFormatting sqref="P17">
    <cfRule type="cellIs" dxfId="37354" priority="1405" stopIfTrue="1" operator="lessThan">
      <formula>0</formula>
    </cfRule>
    <cfRule type="cellIs" dxfId="37353" priority="1406" stopIfTrue="1" operator="greaterThan">
      <formula>0</formula>
    </cfRule>
  </conditionalFormatting>
  <conditionalFormatting sqref="P17">
    <cfRule type="cellIs" dxfId="37352" priority="1403" stopIfTrue="1" operator="lessThan">
      <formula>0</formula>
    </cfRule>
    <cfRule type="cellIs" dxfId="37351" priority="1404" stopIfTrue="1" operator="greaterThan">
      <formula>0</formula>
    </cfRule>
  </conditionalFormatting>
  <conditionalFormatting sqref="P19">
    <cfRule type="cellIs" dxfId="37350" priority="1401" stopIfTrue="1" operator="lessThan">
      <formula>0</formula>
    </cfRule>
    <cfRule type="cellIs" dxfId="37349" priority="1402" stopIfTrue="1" operator="greaterThan">
      <formula>0</formula>
    </cfRule>
  </conditionalFormatting>
  <conditionalFormatting sqref="P19">
    <cfRule type="cellIs" dxfId="37348" priority="1399" stopIfTrue="1" operator="lessThan">
      <formula>0</formula>
    </cfRule>
    <cfRule type="cellIs" dxfId="37347" priority="1400" stopIfTrue="1" operator="greaterThan">
      <formula>0</formula>
    </cfRule>
  </conditionalFormatting>
  <conditionalFormatting sqref="P19">
    <cfRule type="cellIs" dxfId="37346" priority="1397" stopIfTrue="1" operator="lessThan">
      <formula>0</formula>
    </cfRule>
    <cfRule type="cellIs" dxfId="37345" priority="1398" stopIfTrue="1" operator="greaterThan">
      <formula>0</formula>
    </cfRule>
  </conditionalFormatting>
  <conditionalFormatting sqref="P19">
    <cfRule type="cellIs" dxfId="37344" priority="1395" stopIfTrue="1" operator="lessThan">
      <formula>0</formula>
    </cfRule>
    <cfRule type="cellIs" dxfId="37343" priority="1396" stopIfTrue="1" operator="greaterThan">
      <formula>0</formula>
    </cfRule>
  </conditionalFormatting>
  <conditionalFormatting sqref="P19">
    <cfRule type="cellIs" dxfId="37342" priority="1393" stopIfTrue="1" operator="lessThan">
      <formula>0</formula>
    </cfRule>
    <cfRule type="cellIs" dxfId="37341" priority="1394" stopIfTrue="1" operator="greaterThan">
      <formula>0</formula>
    </cfRule>
  </conditionalFormatting>
  <conditionalFormatting sqref="P19">
    <cfRule type="cellIs" dxfId="37340" priority="1391" stopIfTrue="1" operator="lessThan">
      <formula>0</formula>
    </cfRule>
    <cfRule type="cellIs" dxfId="37339" priority="1392" stopIfTrue="1" operator="greaterThan">
      <formula>0</formula>
    </cfRule>
  </conditionalFormatting>
  <conditionalFormatting sqref="P19">
    <cfRule type="cellIs" dxfId="37338" priority="1389" stopIfTrue="1" operator="lessThan">
      <formula>0</formula>
    </cfRule>
    <cfRule type="cellIs" dxfId="37337" priority="1390" stopIfTrue="1" operator="greaterThan">
      <formula>0</formula>
    </cfRule>
  </conditionalFormatting>
  <conditionalFormatting sqref="P19">
    <cfRule type="cellIs" dxfId="37336" priority="1387" stopIfTrue="1" operator="lessThan">
      <formula>0</formula>
    </cfRule>
    <cfRule type="cellIs" dxfId="37335" priority="1388" stopIfTrue="1" operator="greaterThan">
      <formula>0</formula>
    </cfRule>
  </conditionalFormatting>
  <conditionalFormatting sqref="P19">
    <cfRule type="cellIs" dxfId="37334" priority="1385" stopIfTrue="1" operator="lessThan">
      <formula>0</formula>
    </cfRule>
    <cfRule type="cellIs" dxfId="37333" priority="1386" stopIfTrue="1" operator="greaterThan">
      <formula>0</formula>
    </cfRule>
  </conditionalFormatting>
  <conditionalFormatting sqref="P19">
    <cfRule type="cellIs" dxfId="37332" priority="1383" stopIfTrue="1" operator="lessThan">
      <formula>0</formula>
    </cfRule>
    <cfRule type="cellIs" dxfId="37331" priority="1384" stopIfTrue="1" operator="greaterThan">
      <formula>0</formula>
    </cfRule>
  </conditionalFormatting>
  <conditionalFormatting sqref="P19">
    <cfRule type="cellIs" dxfId="37330" priority="1381" stopIfTrue="1" operator="lessThan">
      <formula>0</formula>
    </cfRule>
    <cfRule type="cellIs" dxfId="37329" priority="1382" stopIfTrue="1" operator="greaterThan">
      <formula>0</formula>
    </cfRule>
  </conditionalFormatting>
  <conditionalFormatting sqref="P19">
    <cfRule type="cellIs" dxfId="37328" priority="1379" stopIfTrue="1" operator="lessThan">
      <formula>0</formula>
    </cfRule>
    <cfRule type="cellIs" dxfId="37327" priority="1380" stopIfTrue="1" operator="greaterThan">
      <formula>0</formula>
    </cfRule>
  </conditionalFormatting>
  <conditionalFormatting sqref="P19">
    <cfRule type="cellIs" dxfId="37326" priority="1377" stopIfTrue="1" operator="lessThan">
      <formula>0</formula>
    </cfRule>
    <cfRule type="cellIs" dxfId="37325" priority="1378" stopIfTrue="1" operator="greaterThan">
      <formula>0</formula>
    </cfRule>
  </conditionalFormatting>
  <conditionalFormatting sqref="P19">
    <cfRule type="cellIs" dxfId="37324" priority="1375" stopIfTrue="1" operator="lessThan">
      <formula>0</formula>
    </cfRule>
    <cfRule type="cellIs" dxfId="37323" priority="1376" stopIfTrue="1" operator="greaterThan">
      <formula>0</formula>
    </cfRule>
  </conditionalFormatting>
  <conditionalFormatting sqref="P19">
    <cfRule type="cellIs" dxfId="37322" priority="1373" stopIfTrue="1" operator="lessThan">
      <formula>0</formula>
    </cfRule>
    <cfRule type="cellIs" dxfId="37321" priority="1374" stopIfTrue="1" operator="greaterThan">
      <formula>0</formula>
    </cfRule>
  </conditionalFormatting>
  <conditionalFormatting sqref="P19">
    <cfRule type="cellIs" dxfId="37320" priority="1371" stopIfTrue="1" operator="lessThan">
      <formula>0</formula>
    </cfRule>
    <cfRule type="cellIs" dxfId="37319" priority="1372" stopIfTrue="1" operator="greaterThan">
      <formula>0</formula>
    </cfRule>
  </conditionalFormatting>
  <conditionalFormatting sqref="P19">
    <cfRule type="cellIs" dxfId="37318" priority="1369" stopIfTrue="1" operator="lessThan">
      <formula>0</formula>
    </cfRule>
    <cfRule type="cellIs" dxfId="37317" priority="1370" stopIfTrue="1" operator="greaterThan">
      <formula>0</formula>
    </cfRule>
  </conditionalFormatting>
  <conditionalFormatting sqref="P19">
    <cfRule type="cellIs" dxfId="37316" priority="1367" stopIfTrue="1" operator="lessThan">
      <formula>0</formula>
    </cfRule>
    <cfRule type="cellIs" dxfId="37315" priority="1368" stopIfTrue="1" operator="greaterThan">
      <formula>0</formula>
    </cfRule>
  </conditionalFormatting>
  <conditionalFormatting sqref="P19">
    <cfRule type="cellIs" dxfId="37314" priority="1365" stopIfTrue="1" operator="lessThan">
      <formula>0</formula>
    </cfRule>
    <cfRule type="cellIs" dxfId="37313" priority="1366" stopIfTrue="1" operator="greaterThan">
      <formula>0</formula>
    </cfRule>
  </conditionalFormatting>
  <conditionalFormatting sqref="P19">
    <cfRule type="cellIs" dxfId="37312" priority="1363" stopIfTrue="1" operator="lessThan">
      <formula>0</formula>
    </cfRule>
    <cfRule type="cellIs" dxfId="37311" priority="1364" stopIfTrue="1" operator="greaterThan">
      <formula>0</formula>
    </cfRule>
  </conditionalFormatting>
  <conditionalFormatting sqref="P21">
    <cfRule type="cellIs" dxfId="37310" priority="1361" stopIfTrue="1" operator="lessThan">
      <formula>0</formula>
    </cfRule>
    <cfRule type="cellIs" dxfId="37309" priority="1362" stopIfTrue="1" operator="greaterThan">
      <formula>0</formula>
    </cfRule>
  </conditionalFormatting>
  <conditionalFormatting sqref="P21">
    <cfRule type="cellIs" dxfId="37308" priority="1359" stopIfTrue="1" operator="lessThan">
      <formula>0</formula>
    </cfRule>
    <cfRule type="cellIs" dxfId="37307" priority="1360" stopIfTrue="1" operator="greaterThan">
      <formula>0</formula>
    </cfRule>
  </conditionalFormatting>
  <conditionalFormatting sqref="P21">
    <cfRule type="cellIs" dxfId="37306" priority="1357" stopIfTrue="1" operator="lessThan">
      <formula>0</formula>
    </cfRule>
    <cfRule type="cellIs" dxfId="37305" priority="1358" stopIfTrue="1" operator="greaterThan">
      <formula>0</formula>
    </cfRule>
  </conditionalFormatting>
  <conditionalFormatting sqref="P21">
    <cfRule type="cellIs" dxfId="37304" priority="1355" stopIfTrue="1" operator="lessThan">
      <formula>0</formula>
    </cfRule>
    <cfRule type="cellIs" dxfId="37303" priority="1356" stopIfTrue="1" operator="greaterThan">
      <formula>0</formula>
    </cfRule>
  </conditionalFormatting>
  <conditionalFormatting sqref="P21">
    <cfRule type="cellIs" dxfId="37302" priority="1353" stopIfTrue="1" operator="lessThan">
      <formula>0</formula>
    </cfRule>
    <cfRule type="cellIs" dxfId="37301" priority="1354" stopIfTrue="1" operator="greaterThan">
      <formula>0</formula>
    </cfRule>
  </conditionalFormatting>
  <conditionalFormatting sqref="P21">
    <cfRule type="cellIs" dxfId="37300" priority="1351" stopIfTrue="1" operator="lessThan">
      <formula>0</formula>
    </cfRule>
    <cfRule type="cellIs" dxfId="37299" priority="1352" stopIfTrue="1" operator="greaterThan">
      <formula>0</formula>
    </cfRule>
  </conditionalFormatting>
  <conditionalFormatting sqref="P21">
    <cfRule type="cellIs" dxfId="37298" priority="1349" stopIfTrue="1" operator="lessThan">
      <formula>0</formula>
    </cfRule>
    <cfRule type="cellIs" dxfId="37297" priority="1350" stopIfTrue="1" operator="greaterThan">
      <formula>0</formula>
    </cfRule>
  </conditionalFormatting>
  <conditionalFormatting sqref="P21">
    <cfRule type="cellIs" dxfId="37296" priority="1347" stopIfTrue="1" operator="lessThan">
      <formula>0</formula>
    </cfRule>
    <cfRule type="cellIs" dxfId="37295" priority="1348" stopIfTrue="1" operator="greaterThan">
      <formula>0</formula>
    </cfRule>
  </conditionalFormatting>
  <conditionalFormatting sqref="P21">
    <cfRule type="cellIs" dxfId="37294" priority="1345" stopIfTrue="1" operator="lessThan">
      <formula>0</formula>
    </cfRule>
    <cfRule type="cellIs" dxfId="37293" priority="1346" stopIfTrue="1" operator="greaterThan">
      <formula>0</formula>
    </cfRule>
  </conditionalFormatting>
  <conditionalFormatting sqref="P21">
    <cfRule type="cellIs" dxfId="37292" priority="1343" stopIfTrue="1" operator="lessThan">
      <formula>0</formula>
    </cfRule>
    <cfRule type="cellIs" dxfId="37291" priority="1344" stopIfTrue="1" operator="greaterThan">
      <formula>0</formula>
    </cfRule>
  </conditionalFormatting>
  <conditionalFormatting sqref="P21">
    <cfRule type="cellIs" dxfId="37290" priority="1341" stopIfTrue="1" operator="lessThan">
      <formula>0</formula>
    </cfRule>
    <cfRule type="cellIs" dxfId="37289" priority="1342" stopIfTrue="1" operator="greaterThan">
      <formula>0</formula>
    </cfRule>
  </conditionalFormatting>
  <conditionalFormatting sqref="P21">
    <cfRule type="cellIs" dxfId="37288" priority="1339" stopIfTrue="1" operator="lessThan">
      <formula>0</formula>
    </cfRule>
    <cfRule type="cellIs" dxfId="37287" priority="1340" stopIfTrue="1" operator="greaterThan">
      <formula>0</formula>
    </cfRule>
  </conditionalFormatting>
  <conditionalFormatting sqref="P21">
    <cfRule type="cellIs" dxfId="37286" priority="1337" stopIfTrue="1" operator="lessThan">
      <formula>0</formula>
    </cfRule>
    <cfRule type="cellIs" dxfId="37285" priority="1338" stopIfTrue="1" operator="greaterThan">
      <formula>0</formula>
    </cfRule>
  </conditionalFormatting>
  <conditionalFormatting sqref="P21">
    <cfRule type="cellIs" dxfId="37284" priority="1335" stopIfTrue="1" operator="lessThan">
      <formula>0</formula>
    </cfRule>
    <cfRule type="cellIs" dxfId="37283" priority="1336" stopIfTrue="1" operator="greaterThan">
      <formula>0</formula>
    </cfRule>
  </conditionalFormatting>
  <conditionalFormatting sqref="P21">
    <cfRule type="cellIs" dxfId="37282" priority="1333" stopIfTrue="1" operator="lessThan">
      <formula>0</formula>
    </cfRule>
    <cfRule type="cellIs" dxfId="37281" priority="1334" stopIfTrue="1" operator="greaterThan">
      <formula>0</formula>
    </cfRule>
  </conditionalFormatting>
  <conditionalFormatting sqref="P21">
    <cfRule type="cellIs" dxfId="37280" priority="1331" stopIfTrue="1" operator="lessThan">
      <formula>0</formula>
    </cfRule>
    <cfRule type="cellIs" dxfId="37279" priority="1332" stopIfTrue="1" operator="greaterThan">
      <formula>0</formula>
    </cfRule>
  </conditionalFormatting>
  <conditionalFormatting sqref="P21">
    <cfRule type="cellIs" dxfId="37278" priority="1329" stopIfTrue="1" operator="lessThan">
      <formula>0</formula>
    </cfRule>
    <cfRule type="cellIs" dxfId="37277" priority="1330" stopIfTrue="1" operator="greaterThan">
      <formula>0</formula>
    </cfRule>
  </conditionalFormatting>
  <conditionalFormatting sqref="P21">
    <cfRule type="cellIs" dxfId="37276" priority="1327" stopIfTrue="1" operator="lessThan">
      <formula>0</formula>
    </cfRule>
    <cfRule type="cellIs" dxfId="37275" priority="1328" stopIfTrue="1" operator="greaterThan">
      <formula>0</formula>
    </cfRule>
  </conditionalFormatting>
  <conditionalFormatting sqref="P21">
    <cfRule type="cellIs" dxfId="37274" priority="1325" stopIfTrue="1" operator="lessThan">
      <formula>0</formula>
    </cfRule>
    <cfRule type="cellIs" dxfId="37273" priority="1326" stopIfTrue="1" operator="greaterThan">
      <formula>0</formula>
    </cfRule>
  </conditionalFormatting>
  <conditionalFormatting sqref="P21">
    <cfRule type="cellIs" dxfId="37272" priority="1323" stopIfTrue="1" operator="lessThan">
      <formula>0</formula>
    </cfRule>
    <cfRule type="cellIs" dxfId="37271" priority="1324" stopIfTrue="1" operator="greaterThan">
      <formula>0</formula>
    </cfRule>
  </conditionalFormatting>
  <conditionalFormatting sqref="P23">
    <cfRule type="cellIs" dxfId="37270" priority="1321" stopIfTrue="1" operator="lessThan">
      <formula>0</formula>
    </cfRule>
    <cfRule type="cellIs" dxfId="37269" priority="1322" stopIfTrue="1" operator="greaterThan">
      <formula>0</formula>
    </cfRule>
  </conditionalFormatting>
  <conditionalFormatting sqref="P23">
    <cfRule type="cellIs" dxfId="37268" priority="1319" stopIfTrue="1" operator="lessThan">
      <formula>0</formula>
    </cfRule>
    <cfRule type="cellIs" dxfId="37267" priority="1320" stopIfTrue="1" operator="greaterThan">
      <formula>0</formula>
    </cfRule>
  </conditionalFormatting>
  <conditionalFormatting sqref="P23">
    <cfRule type="cellIs" dxfId="37266" priority="1317" stopIfTrue="1" operator="lessThan">
      <formula>0</formula>
    </cfRule>
    <cfRule type="cellIs" dxfId="37265" priority="1318" stopIfTrue="1" operator="greaterThan">
      <formula>0</formula>
    </cfRule>
  </conditionalFormatting>
  <conditionalFormatting sqref="P23">
    <cfRule type="cellIs" dxfId="37264" priority="1315" stopIfTrue="1" operator="lessThan">
      <formula>0</formula>
    </cfRule>
    <cfRule type="cellIs" dxfId="37263" priority="1316" stopIfTrue="1" operator="greaterThan">
      <formula>0</formula>
    </cfRule>
  </conditionalFormatting>
  <conditionalFormatting sqref="P23">
    <cfRule type="cellIs" dxfId="37262" priority="1313" stopIfTrue="1" operator="lessThan">
      <formula>0</formula>
    </cfRule>
    <cfRule type="cellIs" dxfId="37261" priority="1314" stopIfTrue="1" operator="greaterThan">
      <formula>0</formula>
    </cfRule>
  </conditionalFormatting>
  <conditionalFormatting sqref="P23">
    <cfRule type="cellIs" dxfId="37260" priority="1311" stopIfTrue="1" operator="lessThan">
      <formula>0</formula>
    </cfRule>
    <cfRule type="cellIs" dxfId="37259" priority="1312" stopIfTrue="1" operator="greaterThan">
      <formula>0</formula>
    </cfRule>
  </conditionalFormatting>
  <conditionalFormatting sqref="P23">
    <cfRule type="cellIs" dxfId="37258" priority="1309" stopIfTrue="1" operator="lessThan">
      <formula>0</formula>
    </cfRule>
    <cfRule type="cellIs" dxfId="37257" priority="1310" stopIfTrue="1" operator="greaterThan">
      <formula>0</formula>
    </cfRule>
  </conditionalFormatting>
  <conditionalFormatting sqref="P23">
    <cfRule type="cellIs" dxfId="37256" priority="1307" stopIfTrue="1" operator="lessThan">
      <formula>0</formula>
    </cfRule>
    <cfRule type="cellIs" dxfId="37255" priority="1308" stopIfTrue="1" operator="greaterThan">
      <formula>0</formula>
    </cfRule>
  </conditionalFormatting>
  <conditionalFormatting sqref="P23">
    <cfRule type="cellIs" dxfId="37254" priority="1305" stopIfTrue="1" operator="lessThan">
      <formula>0</formula>
    </cfRule>
    <cfRule type="cellIs" dxfId="37253" priority="1306" stopIfTrue="1" operator="greaterThan">
      <formula>0</formula>
    </cfRule>
  </conditionalFormatting>
  <conditionalFormatting sqref="P23">
    <cfRule type="cellIs" dxfId="37252" priority="1303" stopIfTrue="1" operator="lessThan">
      <formula>0</formula>
    </cfRule>
    <cfRule type="cellIs" dxfId="37251" priority="1304" stopIfTrue="1" operator="greaterThan">
      <formula>0</formula>
    </cfRule>
  </conditionalFormatting>
  <conditionalFormatting sqref="P23">
    <cfRule type="cellIs" dxfId="37250" priority="1301" stopIfTrue="1" operator="lessThan">
      <formula>0</formula>
    </cfRule>
    <cfRule type="cellIs" dxfId="37249" priority="1302" stopIfTrue="1" operator="greaterThan">
      <formula>0</formula>
    </cfRule>
  </conditionalFormatting>
  <conditionalFormatting sqref="P23">
    <cfRule type="cellIs" dxfId="37248" priority="1299" stopIfTrue="1" operator="lessThan">
      <formula>0</formula>
    </cfRule>
    <cfRule type="cellIs" dxfId="37247" priority="1300" stopIfTrue="1" operator="greaterThan">
      <formula>0</formula>
    </cfRule>
  </conditionalFormatting>
  <conditionalFormatting sqref="P23">
    <cfRule type="cellIs" dxfId="37246" priority="1297" stopIfTrue="1" operator="lessThan">
      <formula>0</formula>
    </cfRule>
    <cfRule type="cellIs" dxfId="37245" priority="1298" stopIfTrue="1" operator="greaterThan">
      <formula>0</formula>
    </cfRule>
  </conditionalFormatting>
  <conditionalFormatting sqref="P23">
    <cfRule type="cellIs" dxfId="37244" priority="1295" stopIfTrue="1" operator="lessThan">
      <formula>0</formula>
    </cfRule>
    <cfRule type="cellIs" dxfId="37243" priority="1296" stopIfTrue="1" operator="greaterThan">
      <formula>0</formula>
    </cfRule>
  </conditionalFormatting>
  <conditionalFormatting sqref="P23">
    <cfRule type="cellIs" dxfId="37242" priority="1293" stopIfTrue="1" operator="lessThan">
      <formula>0</formula>
    </cfRule>
    <cfRule type="cellIs" dxfId="37241" priority="1294" stopIfTrue="1" operator="greaterThan">
      <formula>0</formula>
    </cfRule>
  </conditionalFormatting>
  <conditionalFormatting sqref="P23">
    <cfRule type="cellIs" dxfId="37240" priority="1291" stopIfTrue="1" operator="lessThan">
      <formula>0</formula>
    </cfRule>
    <cfRule type="cellIs" dxfId="37239" priority="1292" stopIfTrue="1" operator="greaterThan">
      <formula>0</formula>
    </cfRule>
  </conditionalFormatting>
  <conditionalFormatting sqref="P23">
    <cfRule type="cellIs" dxfId="37238" priority="1289" stopIfTrue="1" operator="lessThan">
      <formula>0</formula>
    </cfRule>
    <cfRule type="cellIs" dxfId="37237" priority="1290" stopIfTrue="1" operator="greaterThan">
      <formula>0</formula>
    </cfRule>
  </conditionalFormatting>
  <conditionalFormatting sqref="P23">
    <cfRule type="cellIs" dxfId="37236" priority="1287" stopIfTrue="1" operator="lessThan">
      <formula>0</formula>
    </cfRule>
    <cfRule type="cellIs" dxfId="37235" priority="1288" stopIfTrue="1" operator="greaterThan">
      <formula>0</formula>
    </cfRule>
  </conditionalFormatting>
  <conditionalFormatting sqref="P23">
    <cfRule type="cellIs" dxfId="37234" priority="1285" stopIfTrue="1" operator="lessThan">
      <formula>0</formula>
    </cfRule>
    <cfRule type="cellIs" dxfId="37233" priority="1286" stopIfTrue="1" operator="greaterThan">
      <formula>0</formula>
    </cfRule>
  </conditionalFormatting>
  <conditionalFormatting sqref="P23">
    <cfRule type="cellIs" dxfId="37232" priority="1283" stopIfTrue="1" operator="lessThan">
      <formula>0</formula>
    </cfRule>
    <cfRule type="cellIs" dxfId="37231" priority="1284" stopIfTrue="1" operator="greaterThan">
      <formula>0</formula>
    </cfRule>
  </conditionalFormatting>
  <conditionalFormatting sqref="P25">
    <cfRule type="cellIs" dxfId="37230" priority="1281" stopIfTrue="1" operator="lessThan">
      <formula>0</formula>
    </cfRule>
    <cfRule type="cellIs" dxfId="37229" priority="1282" stopIfTrue="1" operator="greaterThan">
      <formula>0</formula>
    </cfRule>
  </conditionalFormatting>
  <conditionalFormatting sqref="P25">
    <cfRule type="cellIs" dxfId="37228" priority="1279" stopIfTrue="1" operator="lessThan">
      <formula>0</formula>
    </cfRule>
    <cfRule type="cellIs" dxfId="37227" priority="1280" stopIfTrue="1" operator="greaterThan">
      <formula>0</formula>
    </cfRule>
  </conditionalFormatting>
  <conditionalFormatting sqref="P25">
    <cfRule type="cellIs" dxfId="37226" priority="1277" stopIfTrue="1" operator="lessThan">
      <formula>0</formula>
    </cfRule>
    <cfRule type="cellIs" dxfId="37225" priority="1278" stopIfTrue="1" operator="greaterThan">
      <formula>0</formula>
    </cfRule>
  </conditionalFormatting>
  <conditionalFormatting sqref="P25">
    <cfRule type="cellIs" dxfId="37224" priority="1275" stopIfTrue="1" operator="lessThan">
      <formula>0</formula>
    </cfRule>
    <cfRule type="cellIs" dxfId="37223" priority="1276" stopIfTrue="1" operator="greaterThan">
      <formula>0</formula>
    </cfRule>
  </conditionalFormatting>
  <conditionalFormatting sqref="P25">
    <cfRule type="cellIs" dxfId="37222" priority="1273" stopIfTrue="1" operator="lessThan">
      <formula>0</formula>
    </cfRule>
    <cfRule type="cellIs" dxfId="37221" priority="1274" stopIfTrue="1" operator="greaterThan">
      <formula>0</formula>
    </cfRule>
  </conditionalFormatting>
  <conditionalFormatting sqref="P25">
    <cfRule type="cellIs" dxfId="37220" priority="1271" stopIfTrue="1" operator="lessThan">
      <formula>0</formula>
    </cfRule>
    <cfRule type="cellIs" dxfId="37219" priority="1272" stopIfTrue="1" operator="greaterThan">
      <formula>0</formula>
    </cfRule>
  </conditionalFormatting>
  <conditionalFormatting sqref="P25">
    <cfRule type="cellIs" dxfId="37218" priority="1269" stopIfTrue="1" operator="lessThan">
      <formula>0</formula>
    </cfRule>
    <cfRule type="cellIs" dxfId="37217" priority="1270" stopIfTrue="1" operator="greaterThan">
      <formula>0</formula>
    </cfRule>
  </conditionalFormatting>
  <conditionalFormatting sqref="P25">
    <cfRule type="cellIs" dxfId="37216" priority="1267" stopIfTrue="1" operator="lessThan">
      <formula>0</formula>
    </cfRule>
    <cfRule type="cellIs" dxfId="37215" priority="1268" stopIfTrue="1" operator="greaterThan">
      <formula>0</formula>
    </cfRule>
  </conditionalFormatting>
  <conditionalFormatting sqref="P25">
    <cfRule type="cellIs" dxfId="37214" priority="1265" stopIfTrue="1" operator="lessThan">
      <formula>0</formula>
    </cfRule>
    <cfRule type="cellIs" dxfId="37213" priority="1266" stopIfTrue="1" operator="greaterThan">
      <formula>0</formula>
    </cfRule>
  </conditionalFormatting>
  <conditionalFormatting sqref="P25">
    <cfRule type="cellIs" dxfId="37212" priority="1263" stopIfTrue="1" operator="lessThan">
      <formula>0</formula>
    </cfRule>
    <cfRule type="cellIs" dxfId="37211" priority="1264" stopIfTrue="1" operator="greaterThan">
      <formula>0</formula>
    </cfRule>
  </conditionalFormatting>
  <conditionalFormatting sqref="P25">
    <cfRule type="cellIs" dxfId="37210" priority="1261" stopIfTrue="1" operator="lessThan">
      <formula>0</formula>
    </cfRule>
    <cfRule type="cellIs" dxfId="37209" priority="1262" stopIfTrue="1" operator="greaterThan">
      <formula>0</formula>
    </cfRule>
  </conditionalFormatting>
  <conditionalFormatting sqref="P25">
    <cfRule type="cellIs" dxfId="37208" priority="1259" stopIfTrue="1" operator="lessThan">
      <formula>0</formula>
    </cfRule>
    <cfRule type="cellIs" dxfId="37207" priority="1260" stopIfTrue="1" operator="greaterThan">
      <formula>0</formula>
    </cfRule>
  </conditionalFormatting>
  <conditionalFormatting sqref="P25">
    <cfRule type="cellIs" dxfId="37206" priority="1257" stopIfTrue="1" operator="lessThan">
      <formula>0</formula>
    </cfRule>
    <cfRule type="cellIs" dxfId="37205" priority="1258" stopIfTrue="1" operator="greaterThan">
      <formula>0</formula>
    </cfRule>
  </conditionalFormatting>
  <conditionalFormatting sqref="P25">
    <cfRule type="cellIs" dxfId="37204" priority="1255" stopIfTrue="1" operator="lessThan">
      <formula>0</formula>
    </cfRule>
    <cfRule type="cellIs" dxfId="37203" priority="1256" stopIfTrue="1" operator="greaterThan">
      <formula>0</formula>
    </cfRule>
  </conditionalFormatting>
  <conditionalFormatting sqref="P25">
    <cfRule type="cellIs" dxfId="37202" priority="1253" stopIfTrue="1" operator="lessThan">
      <formula>0</formula>
    </cfRule>
    <cfRule type="cellIs" dxfId="37201" priority="1254" stopIfTrue="1" operator="greaterThan">
      <formula>0</formula>
    </cfRule>
  </conditionalFormatting>
  <conditionalFormatting sqref="P25">
    <cfRule type="cellIs" dxfId="37200" priority="1251" stopIfTrue="1" operator="lessThan">
      <formula>0</formula>
    </cfRule>
    <cfRule type="cellIs" dxfId="37199" priority="1252" stopIfTrue="1" operator="greaterThan">
      <formula>0</formula>
    </cfRule>
  </conditionalFormatting>
  <conditionalFormatting sqref="P25">
    <cfRule type="cellIs" dxfId="37198" priority="1249" stopIfTrue="1" operator="lessThan">
      <formula>0</formula>
    </cfRule>
    <cfRule type="cellIs" dxfId="37197" priority="1250" stopIfTrue="1" operator="greaterThan">
      <formula>0</formula>
    </cfRule>
  </conditionalFormatting>
  <conditionalFormatting sqref="P25">
    <cfRule type="cellIs" dxfId="37196" priority="1247" stopIfTrue="1" operator="lessThan">
      <formula>0</formula>
    </cfRule>
    <cfRule type="cellIs" dxfId="37195" priority="1248" stopIfTrue="1" operator="greaterThan">
      <formula>0</formula>
    </cfRule>
  </conditionalFormatting>
  <conditionalFormatting sqref="P25">
    <cfRule type="cellIs" dxfId="37194" priority="1245" stopIfTrue="1" operator="lessThan">
      <formula>0</formula>
    </cfRule>
    <cfRule type="cellIs" dxfId="37193" priority="1246" stopIfTrue="1" operator="greaterThan">
      <formula>0</formula>
    </cfRule>
  </conditionalFormatting>
  <conditionalFormatting sqref="P25">
    <cfRule type="cellIs" dxfId="37192" priority="1243" stopIfTrue="1" operator="lessThan">
      <formula>0</formula>
    </cfRule>
    <cfRule type="cellIs" dxfId="37191" priority="1244" stopIfTrue="1" operator="greaterThan">
      <formula>0</formula>
    </cfRule>
  </conditionalFormatting>
  <conditionalFormatting sqref="P27">
    <cfRule type="cellIs" dxfId="37190" priority="1241" stopIfTrue="1" operator="lessThan">
      <formula>0</formula>
    </cfRule>
    <cfRule type="cellIs" dxfId="37189" priority="1242" stopIfTrue="1" operator="greaterThan">
      <formula>0</formula>
    </cfRule>
  </conditionalFormatting>
  <conditionalFormatting sqref="P27">
    <cfRule type="cellIs" dxfId="37188" priority="1239" stopIfTrue="1" operator="lessThan">
      <formula>0</formula>
    </cfRule>
    <cfRule type="cellIs" dxfId="37187" priority="1240" stopIfTrue="1" operator="greaterThan">
      <formula>0</formula>
    </cfRule>
  </conditionalFormatting>
  <conditionalFormatting sqref="P27">
    <cfRule type="cellIs" dxfId="37186" priority="1235" stopIfTrue="1" operator="lessThan">
      <formula>0</formula>
    </cfRule>
    <cfRule type="cellIs" dxfId="37185" priority="1236" stopIfTrue="1" operator="greaterThan">
      <formula>0</formula>
    </cfRule>
  </conditionalFormatting>
  <conditionalFormatting sqref="P27">
    <cfRule type="cellIs" dxfId="37184" priority="1233" stopIfTrue="1" operator="lessThan">
      <formula>0</formula>
    </cfRule>
    <cfRule type="cellIs" dxfId="37183" priority="1234" stopIfTrue="1" operator="greaterThan">
      <formula>0</formula>
    </cfRule>
  </conditionalFormatting>
  <conditionalFormatting sqref="P27">
    <cfRule type="cellIs" dxfId="37182" priority="1229" stopIfTrue="1" operator="lessThan">
      <formula>0</formula>
    </cfRule>
    <cfRule type="cellIs" dxfId="37181" priority="1230" stopIfTrue="1" operator="greaterThan">
      <formula>0</formula>
    </cfRule>
  </conditionalFormatting>
  <conditionalFormatting sqref="P27">
    <cfRule type="cellIs" dxfId="37180" priority="1227" stopIfTrue="1" operator="lessThan">
      <formula>0</formula>
    </cfRule>
    <cfRule type="cellIs" dxfId="37179" priority="1228" stopIfTrue="1" operator="greaterThan">
      <formula>0</formula>
    </cfRule>
  </conditionalFormatting>
  <conditionalFormatting sqref="P27">
    <cfRule type="cellIs" dxfId="37178" priority="1223" stopIfTrue="1" operator="lessThan">
      <formula>0</formula>
    </cfRule>
    <cfRule type="cellIs" dxfId="37177" priority="1224" stopIfTrue="1" operator="greaterThan">
      <formula>0</formula>
    </cfRule>
  </conditionalFormatting>
  <conditionalFormatting sqref="P27">
    <cfRule type="cellIs" dxfId="37176" priority="1221" stopIfTrue="1" operator="lessThan">
      <formula>0</formula>
    </cfRule>
    <cfRule type="cellIs" dxfId="37175" priority="1222" stopIfTrue="1" operator="greaterThan">
      <formula>0</formula>
    </cfRule>
  </conditionalFormatting>
  <conditionalFormatting sqref="P27">
    <cfRule type="cellIs" dxfId="37174" priority="1217" stopIfTrue="1" operator="lessThan">
      <formula>0</formula>
    </cfRule>
    <cfRule type="cellIs" dxfId="37173" priority="1218" stopIfTrue="1" operator="greaterThan">
      <formula>0</formula>
    </cfRule>
  </conditionalFormatting>
  <conditionalFormatting sqref="P27">
    <cfRule type="cellIs" dxfId="37172" priority="1215" stopIfTrue="1" operator="lessThan">
      <formula>0</formula>
    </cfRule>
    <cfRule type="cellIs" dxfId="37171" priority="1216" stopIfTrue="1" operator="greaterThan">
      <formula>0</formula>
    </cfRule>
  </conditionalFormatting>
  <conditionalFormatting sqref="P27">
    <cfRule type="cellIs" dxfId="37170" priority="1211" stopIfTrue="1" operator="lessThan">
      <formula>0</formula>
    </cfRule>
    <cfRule type="cellIs" dxfId="37169" priority="1212" stopIfTrue="1" operator="greaterThan">
      <formula>0</formula>
    </cfRule>
  </conditionalFormatting>
  <conditionalFormatting sqref="P27">
    <cfRule type="cellIs" dxfId="37168" priority="1209" stopIfTrue="1" operator="lessThan">
      <formula>0</formula>
    </cfRule>
    <cfRule type="cellIs" dxfId="37167" priority="1210" stopIfTrue="1" operator="greaterThan">
      <formula>0</formula>
    </cfRule>
  </conditionalFormatting>
  <conditionalFormatting sqref="P27">
    <cfRule type="cellIs" dxfId="37166" priority="1205" stopIfTrue="1" operator="lessThan">
      <formula>0</formula>
    </cfRule>
    <cfRule type="cellIs" dxfId="37165" priority="1206" stopIfTrue="1" operator="greaterThan">
      <formula>0</formula>
    </cfRule>
  </conditionalFormatting>
  <conditionalFormatting sqref="P27">
    <cfRule type="cellIs" dxfId="37164" priority="1203" stopIfTrue="1" operator="lessThan">
      <formula>0</formula>
    </cfRule>
    <cfRule type="cellIs" dxfId="37163" priority="1204" stopIfTrue="1" operator="greaterThan">
      <formula>0</formula>
    </cfRule>
  </conditionalFormatting>
  <conditionalFormatting sqref="P29">
    <cfRule type="cellIs" dxfId="37162" priority="1199" stopIfTrue="1" operator="lessThan">
      <formula>0</formula>
    </cfRule>
    <cfRule type="cellIs" dxfId="37161" priority="1200" stopIfTrue="1" operator="greaterThan">
      <formula>0</formula>
    </cfRule>
  </conditionalFormatting>
  <conditionalFormatting sqref="P29">
    <cfRule type="cellIs" dxfId="37160" priority="1197" stopIfTrue="1" operator="lessThan">
      <formula>0</formula>
    </cfRule>
    <cfRule type="cellIs" dxfId="37159" priority="1198" stopIfTrue="1" operator="greaterThan">
      <formula>0</formula>
    </cfRule>
  </conditionalFormatting>
  <conditionalFormatting sqref="P29">
    <cfRule type="cellIs" dxfId="37158" priority="1193" stopIfTrue="1" operator="lessThan">
      <formula>0</formula>
    </cfRule>
    <cfRule type="cellIs" dxfId="37157" priority="1194" stopIfTrue="1" operator="greaterThan">
      <formula>0</formula>
    </cfRule>
  </conditionalFormatting>
  <conditionalFormatting sqref="P29">
    <cfRule type="cellIs" dxfId="37156" priority="1191" stopIfTrue="1" operator="lessThan">
      <formula>0</formula>
    </cfRule>
    <cfRule type="cellIs" dxfId="37155" priority="1192" stopIfTrue="1" operator="greaterThan">
      <formula>0</formula>
    </cfRule>
  </conditionalFormatting>
  <conditionalFormatting sqref="P29">
    <cfRule type="cellIs" dxfId="37154" priority="1187" stopIfTrue="1" operator="lessThan">
      <formula>0</formula>
    </cfRule>
    <cfRule type="cellIs" dxfId="37153" priority="1188" stopIfTrue="1" operator="greaterThan">
      <formula>0</formula>
    </cfRule>
  </conditionalFormatting>
  <conditionalFormatting sqref="P29">
    <cfRule type="cellIs" dxfId="37152" priority="1185" stopIfTrue="1" operator="lessThan">
      <formula>0</formula>
    </cfRule>
    <cfRule type="cellIs" dxfId="37151" priority="1186" stopIfTrue="1" operator="greaterThan">
      <formula>0</formula>
    </cfRule>
  </conditionalFormatting>
  <conditionalFormatting sqref="P29">
    <cfRule type="cellIs" dxfId="37150" priority="1181" stopIfTrue="1" operator="lessThan">
      <formula>0</formula>
    </cfRule>
    <cfRule type="cellIs" dxfId="37149" priority="1182" stopIfTrue="1" operator="greaterThan">
      <formula>0</formula>
    </cfRule>
  </conditionalFormatting>
  <conditionalFormatting sqref="P29">
    <cfRule type="cellIs" dxfId="37148" priority="1179" stopIfTrue="1" operator="lessThan">
      <formula>0</formula>
    </cfRule>
    <cfRule type="cellIs" dxfId="37147" priority="1180" stopIfTrue="1" operator="greaterThan">
      <formula>0</formula>
    </cfRule>
  </conditionalFormatting>
  <conditionalFormatting sqref="P29">
    <cfRule type="cellIs" dxfId="37146" priority="1175" stopIfTrue="1" operator="lessThan">
      <formula>0</formula>
    </cfRule>
    <cfRule type="cellIs" dxfId="37145" priority="1176" stopIfTrue="1" operator="greaterThan">
      <formula>0</formula>
    </cfRule>
  </conditionalFormatting>
  <conditionalFormatting sqref="P29">
    <cfRule type="cellIs" dxfId="37144" priority="1173" stopIfTrue="1" operator="lessThan">
      <formula>0</formula>
    </cfRule>
    <cfRule type="cellIs" dxfId="37143" priority="1174" stopIfTrue="1" operator="greaterThan">
      <formula>0</formula>
    </cfRule>
  </conditionalFormatting>
  <conditionalFormatting sqref="P29">
    <cfRule type="cellIs" dxfId="37142" priority="1169" stopIfTrue="1" operator="lessThan">
      <formula>0</formula>
    </cfRule>
    <cfRule type="cellIs" dxfId="37141" priority="1170" stopIfTrue="1" operator="greaterThan">
      <formula>0</formula>
    </cfRule>
  </conditionalFormatting>
  <conditionalFormatting sqref="P29">
    <cfRule type="cellIs" dxfId="37140" priority="1167" stopIfTrue="1" operator="lessThan">
      <formula>0</formula>
    </cfRule>
    <cfRule type="cellIs" dxfId="37139" priority="1168" stopIfTrue="1" operator="greaterThan">
      <formula>0</formula>
    </cfRule>
  </conditionalFormatting>
  <conditionalFormatting sqref="P29">
    <cfRule type="cellIs" dxfId="37138" priority="1163" stopIfTrue="1" operator="lessThan">
      <formula>0</formula>
    </cfRule>
    <cfRule type="cellIs" dxfId="37137" priority="1164" stopIfTrue="1" operator="greaterThan">
      <formula>0</formula>
    </cfRule>
  </conditionalFormatting>
  <conditionalFormatting sqref="P33">
    <cfRule type="cellIs" dxfId="37136" priority="1161" stopIfTrue="1" operator="lessThan">
      <formula>0</formula>
    </cfRule>
    <cfRule type="cellIs" dxfId="37135" priority="1162" stopIfTrue="1" operator="greaterThan">
      <formula>0</formula>
    </cfRule>
  </conditionalFormatting>
  <conditionalFormatting sqref="P33">
    <cfRule type="cellIs" dxfId="37134" priority="1157" stopIfTrue="1" operator="lessThan">
      <formula>0</formula>
    </cfRule>
    <cfRule type="cellIs" dxfId="37133" priority="1158" stopIfTrue="1" operator="greaterThan">
      <formula>0</formula>
    </cfRule>
  </conditionalFormatting>
  <conditionalFormatting sqref="P33">
    <cfRule type="cellIs" dxfId="37132" priority="1155" stopIfTrue="1" operator="lessThan">
      <formula>0</formula>
    </cfRule>
    <cfRule type="cellIs" dxfId="37131" priority="1156" stopIfTrue="1" operator="greaterThan">
      <formula>0</formula>
    </cfRule>
  </conditionalFormatting>
  <conditionalFormatting sqref="P33">
    <cfRule type="cellIs" dxfId="37130" priority="1151" stopIfTrue="1" operator="lessThan">
      <formula>0</formula>
    </cfRule>
    <cfRule type="cellIs" dxfId="37129" priority="1152" stopIfTrue="1" operator="greaterThan">
      <formula>0</formula>
    </cfRule>
  </conditionalFormatting>
  <conditionalFormatting sqref="P33">
    <cfRule type="cellIs" dxfId="37128" priority="1149" stopIfTrue="1" operator="lessThan">
      <formula>0</formula>
    </cfRule>
    <cfRule type="cellIs" dxfId="37127" priority="1150" stopIfTrue="1" operator="greaterThan">
      <formula>0</formula>
    </cfRule>
  </conditionalFormatting>
  <conditionalFormatting sqref="P33">
    <cfRule type="cellIs" dxfId="37126" priority="1145" stopIfTrue="1" operator="lessThan">
      <formula>0</formula>
    </cfRule>
    <cfRule type="cellIs" dxfId="37125" priority="1146" stopIfTrue="1" operator="greaterThan">
      <formula>0</formula>
    </cfRule>
  </conditionalFormatting>
  <conditionalFormatting sqref="P33">
    <cfRule type="cellIs" dxfId="37124" priority="1143" stopIfTrue="1" operator="lessThan">
      <formula>0</formula>
    </cfRule>
    <cfRule type="cellIs" dxfId="37123" priority="1144" stopIfTrue="1" operator="greaterThan">
      <formula>0</formula>
    </cfRule>
  </conditionalFormatting>
  <conditionalFormatting sqref="P33">
    <cfRule type="cellIs" dxfId="37122" priority="1139" stopIfTrue="1" operator="lessThan">
      <formula>0</formula>
    </cfRule>
    <cfRule type="cellIs" dxfId="37121" priority="1140" stopIfTrue="1" operator="greaterThan">
      <formula>0</formula>
    </cfRule>
  </conditionalFormatting>
  <conditionalFormatting sqref="P33">
    <cfRule type="cellIs" dxfId="37120" priority="1137" stopIfTrue="1" operator="lessThan">
      <formula>0</formula>
    </cfRule>
    <cfRule type="cellIs" dxfId="37119" priority="1138" stopIfTrue="1" operator="greaterThan">
      <formula>0</formula>
    </cfRule>
  </conditionalFormatting>
  <conditionalFormatting sqref="P33">
    <cfRule type="cellIs" dxfId="37118" priority="1133" stopIfTrue="1" operator="lessThan">
      <formula>0</formula>
    </cfRule>
    <cfRule type="cellIs" dxfId="37117" priority="1134" stopIfTrue="1" operator="greaterThan">
      <formula>0</formula>
    </cfRule>
  </conditionalFormatting>
  <conditionalFormatting sqref="P33">
    <cfRule type="cellIs" dxfId="37116" priority="1131" stopIfTrue="1" operator="lessThan">
      <formula>0</formula>
    </cfRule>
    <cfRule type="cellIs" dxfId="37115" priority="1132" stopIfTrue="1" operator="greaterThan">
      <formula>0</formula>
    </cfRule>
  </conditionalFormatting>
  <conditionalFormatting sqref="P33">
    <cfRule type="cellIs" dxfId="37114" priority="1127" stopIfTrue="1" operator="lessThan">
      <formula>0</formula>
    </cfRule>
    <cfRule type="cellIs" dxfId="37113" priority="1128" stopIfTrue="1" operator="greaterThan">
      <formula>0</formula>
    </cfRule>
  </conditionalFormatting>
  <conditionalFormatting sqref="P33">
    <cfRule type="cellIs" dxfId="37112" priority="1125" stopIfTrue="1" operator="lessThan">
      <formula>0</formula>
    </cfRule>
    <cfRule type="cellIs" dxfId="37111" priority="1126" stopIfTrue="1" operator="greaterThan">
      <formula>0</formula>
    </cfRule>
  </conditionalFormatting>
  <conditionalFormatting sqref="P35">
    <cfRule type="cellIs" dxfId="37110" priority="1121" stopIfTrue="1" operator="lessThan">
      <formula>0</formula>
    </cfRule>
    <cfRule type="cellIs" dxfId="37109" priority="1122" stopIfTrue="1" operator="greaterThan">
      <formula>0</formula>
    </cfRule>
  </conditionalFormatting>
  <conditionalFormatting sqref="P35">
    <cfRule type="cellIs" dxfId="37108" priority="1119" stopIfTrue="1" operator="lessThan">
      <formula>0</formula>
    </cfRule>
    <cfRule type="cellIs" dxfId="37107" priority="1120" stopIfTrue="1" operator="greaterThan">
      <formula>0</formula>
    </cfRule>
  </conditionalFormatting>
  <conditionalFormatting sqref="P35">
    <cfRule type="cellIs" dxfId="37106" priority="1115" stopIfTrue="1" operator="lessThan">
      <formula>0</formula>
    </cfRule>
    <cfRule type="cellIs" dxfId="37105" priority="1116" stopIfTrue="1" operator="greaterThan">
      <formula>0</formula>
    </cfRule>
  </conditionalFormatting>
  <conditionalFormatting sqref="P35">
    <cfRule type="cellIs" dxfId="37104" priority="1113" stopIfTrue="1" operator="lessThan">
      <formula>0</formula>
    </cfRule>
    <cfRule type="cellIs" dxfId="37103" priority="1114" stopIfTrue="1" operator="greaterThan">
      <formula>0</formula>
    </cfRule>
  </conditionalFormatting>
  <conditionalFormatting sqref="P35">
    <cfRule type="cellIs" dxfId="37102" priority="1109" stopIfTrue="1" operator="lessThan">
      <formula>0</formula>
    </cfRule>
    <cfRule type="cellIs" dxfId="37101" priority="1110" stopIfTrue="1" operator="greaterThan">
      <formula>0</formula>
    </cfRule>
  </conditionalFormatting>
  <conditionalFormatting sqref="P35">
    <cfRule type="cellIs" dxfId="37100" priority="1107" stopIfTrue="1" operator="lessThan">
      <formula>0</formula>
    </cfRule>
    <cfRule type="cellIs" dxfId="37099" priority="1108" stopIfTrue="1" operator="greaterThan">
      <formula>0</formula>
    </cfRule>
  </conditionalFormatting>
  <conditionalFormatting sqref="P35">
    <cfRule type="cellIs" dxfId="37098" priority="1103" stopIfTrue="1" operator="lessThan">
      <formula>0</formula>
    </cfRule>
    <cfRule type="cellIs" dxfId="37097" priority="1104" stopIfTrue="1" operator="greaterThan">
      <formula>0</formula>
    </cfRule>
  </conditionalFormatting>
  <conditionalFormatting sqref="P35">
    <cfRule type="cellIs" dxfId="37096" priority="1101" stopIfTrue="1" operator="lessThan">
      <formula>0</formula>
    </cfRule>
    <cfRule type="cellIs" dxfId="37095" priority="1102" stopIfTrue="1" operator="greaterThan">
      <formula>0</formula>
    </cfRule>
  </conditionalFormatting>
  <conditionalFormatting sqref="P35">
    <cfRule type="cellIs" dxfId="37094" priority="1097" stopIfTrue="1" operator="lessThan">
      <formula>0</formula>
    </cfRule>
    <cfRule type="cellIs" dxfId="37093" priority="1098" stopIfTrue="1" operator="greaterThan">
      <formula>0</formula>
    </cfRule>
  </conditionalFormatting>
  <conditionalFormatting sqref="P35">
    <cfRule type="cellIs" dxfId="37092" priority="1095" stopIfTrue="1" operator="lessThan">
      <formula>0</formula>
    </cfRule>
    <cfRule type="cellIs" dxfId="37091" priority="1096" stopIfTrue="1" operator="greaterThan">
      <formula>0</formula>
    </cfRule>
  </conditionalFormatting>
  <conditionalFormatting sqref="P35">
    <cfRule type="cellIs" dxfId="37090" priority="1091" stopIfTrue="1" operator="lessThan">
      <formula>0</formula>
    </cfRule>
    <cfRule type="cellIs" dxfId="37089" priority="1092" stopIfTrue="1" operator="greaterThan">
      <formula>0</formula>
    </cfRule>
  </conditionalFormatting>
  <conditionalFormatting sqref="P35">
    <cfRule type="cellIs" dxfId="37088" priority="1089" stopIfTrue="1" operator="lessThan">
      <formula>0</formula>
    </cfRule>
    <cfRule type="cellIs" dxfId="37087" priority="1090" stopIfTrue="1" operator="greaterThan">
      <formula>0</formula>
    </cfRule>
  </conditionalFormatting>
  <conditionalFormatting sqref="P35">
    <cfRule type="cellIs" dxfId="37086" priority="1085" stopIfTrue="1" operator="lessThan">
      <formula>0</formula>
    </cfRule>
    <cfRule type="cellIs" dxfId="37085" priority="1086" stopIfTrue="1" operator="greaterThan">
      <formula>0</formula>
    </cfRule>
  </conditionalFormatting>
  <conditionalFormatting sqref="P35">
    <cfRule type="cellIs" dxfId="37084" priority="1083" stopIfTrue="1" operator="lessThan">
      <formula>0</formula>
    </cfRule>
    <cfRule type="cellIs" dxfId="37083" priority="1084" stopIfTrue="1" operator="greaterThan">
      <formula>0</formula>
    </cfRule>
  </conditionalFormatting>
  <conditionalFormatting sqref="P37">
    <cfRule type="cellIs" dxfId="37082" priority="1079" stopIfTrue="1" operator="lessThan">
      <formula>0</formula>
    </cfRule>
    <cfRule type="cellIs" dxfId="37081" priority="1080" stopIfTrue="1" operator="greaterThan">
      <formula>0</formula>
    </cfRule>
  </conditionalFormatting>
  <conditionalFormatting sqref="P37">
    <cfRule type="cellIs" dxfId="37080" priority="1077" stopIfTrue="1" operator="lessThan">
      <formula>0</formula>
    </cfRule>
    <cfRule type="cellIs" dxfId="37079" priority="1078" stopIfTrue="1" operator="greaterThan">
      <formula>0</formula>
    </cfRule>
  </conditionalFormatting>
  <conditionalFormatting sqref="P37">
    <cfRule type="cellIs" dxfId="37078" priority="1073" stopIfTrue="1" operator="lessThan">
      <formula>0</formula>
    </cfRule>
    <cfRule type="cellIs" dxfId="37077" priority="1074" stopIfTrue="1" operator="greaterThan">
      <formula>0</formula>
    </cfRule>
  </conditionalFormatting>
  <conditionalFormatting sqref="P37">
    <cfRule type="cellIs" dxfId="37076" priority="1071" stopIfTrue="1" operator="lessThan">
      <formula>0</formula>
    </cfRule>
    <cfRule type="cellIs" dxfId="37075" priority="1072" stopIfTrue="1" operator="greaterThan">
      <formula>0</formula>
    </cfRule>
  </conditionalFormatting>
  <conditionalFormatting sqref="P37">
    <cfRule type="cellIs" dxfId="37074" priority="1067" stopIfTrue="1" operator="lessThan">
      <formula>0</formula>
    </cfRule>
    <cfRule type="cellIs" dxfId="37073" priority="1068" stopIfTrue="1" operator="greaterThan">
      <formula>0</formula>
    </cfRule>
  </conditionalFormatting>
  <conditionalFormatting sqref="P37">
    <cfRule type="cellIs" dxfId="37072" priority="1065" stopIfTrue="1" operator="lessThan">
      <formula>0</formula>
    </cfRule>
    <cfRule type="cellIs" dxfId="37071" priority="1066" stopIfTrue="1" operator="greaterThan">
      <formula>0</formula>
    </cfRule>
  </conditionalFormatting>
  <conditionalFormatting sqref="P37">
    <cfRule type="cellIs" dxfId="37070" priority="1061" stopIfTrue="1" operator="lessThan">
      <formula>0</formula>
    </cfRule>
    <cfRule type="cellIs" dxfId="37069" priority="1062" stopIfTrue="1" operator="greaterThan">
      <formula>0</formula>
    </cfRule>
  </conditionalFormatting>
  <conditionalFormatting sqref="P37">
    <cfRule type="cellIs" dxfId="37068" priority="1059" stopIfTrue="1" operator="lessThan">
      <formula>0</formula>
    </cfRule>
    <cfRule type="cellIs" dxfId="37067" priority="1060" stopIfTrue="1" operator="greaterThan">
      <formula>0</formula>
    </cfRule>
  </conditionalFormatting>
  <conditionalFormatting sqref="P37">
    <cfRule type="cellIs" dxfId="37066" priority="1055" stopIfTrue="1" operator="lessThan">
      <formula>0</formula>
    </cfRule>
    <cfRule type="cellIs" dxfId="37065" priority="1056" stopIfTrue="1" operator="greaterThan">
      <formula>0</formula>
    </cfRule>
  </conditionalFormatting>
  <conditionalFormatting sqref="P37">
    <cfRule type="cellIs" dxfId="37064" priority="1053" stopIfTrue="1" operator="lessThan">
      <formula>0</formula>
    </cfRule>
    <cfRule type="cellIs" dxfId="37063" priority="1054" stopIfTrue="1" operator="greaterThan">
      <formula>0</formula>
    </cfRule>
  </conditionalFormatting>
  <conditionalFormatting sqref="P37">
    <cfRule type="cellIs" dxfId="37062" priority="1051" stopIfTrue="1" operator="lessThan">
      <formula>0</formula>
    </cfRule>
    <cfRule type="cellIs" dxfId="37061" priority="1052" stopIfTrue="1" operator="greaterThan">
      <formula>0</formula>
    </cfRule>
  </conditionalFormatting>
  <conditionalFormatting sqref="P37">
    <cfRule type="cellIs" dxfId="37060" priority="1049" stopIfTrue="1" operator="lessThan">
      <formula>0</formula>
    </cfRule>
    <cfRule type="cellIs" dxfId="37059" priority="1050" stopIfTrue="1" operator="greaterThan">
      <formula>0</formula>
    </cfRule>
  </conditionalFormatting>
  <conditionalFormatting sqref="P37">
    <cfRule type="cellIs" dxfId="37058" priority="1047" stopIfTrue="1" operator="lessThan">
      <formula>0</formula>
    </cfRule>
    <cfRule type="cellIs" dxfId="37057" priority="1048" stopIfTrue="1" operator="greaterThan">
      <formula>0</formula>
    </cfRule>
  </conditionalFormatting>
  <conditionalFormatting sqref="P37">
    <cfRule type="cellIs" dxfId="37056" priority="1045" stopIfTrue="1" operator="lessThan">
      <formula>0</formula>
    </cfRule>
    <cfRule type="cellIs" dxfId="37055" priority="1046" stopIfTrue="1" operator="greaterThan">
      <formula>0</formula>
    </cfRule>
  </conditionalFormatting>
  <conditionalFormatting sqref="P37">
    <cfRule type="cellIs" dxfId="37054" priority="1043" stopIfTrue="1" operator="lessThan">
      <formula>0</formula>
    </cfRule>
    <cfRule type="cellIs" dxfId="37053" priority="1044" stopIfTrue="1" operator="greaterThan">
      <formula>0</formula>
    </cfRule>
  </conditionalFormatting>
  <conditionalFormatting sqref="P39">
    <cfRule type="cellIs" dxfId="37052" priority="1041" stopIfTrue="1" operator="lessThan">
      <formula>0</formula>
    </cfRule>
    <cfRule type="cellIs" dxfId="37051" priority="1042" stopIfTrue="1" operator="greaterThan">
      <formula>0</formula>
    </cfRule>
  </conditionalFormatting>
  <conditionalFormatting sqref="P39">
    <cfRule type="cellIs" dxfId="37050" priority="1039" stopIfTrue="1" operator="lessThan">
      <formula>0</formula>
    </cfRule>
    <cfRule type="cellIs" dxfId="37049" priority="1040" stopIfTrue="1" operator="greaterThan">
      <formula>0</formula>
    </cfRule>
  </conditionalFormatting>
  <conditionalFormatting sqref="P39">
    <cfRule type="cellIs" dxfId="37048" priority="1037" stopIfTrue="1" operator="lessThan">
      <formula>0</formula>
    </cfRule>
    <cfRule type="cellIs" dxfId="37047" priority="1038" stopIfTrue="1" operator="greaterThan">
      <formula>0</formula>
    </cfRule>
  </conditionalFormatting>
  <conditionalFormatting sqref="P39">
    <cfRule type="cellIs" dxfId="37046" priority="1035" stopIfTrue="1" operator="lessThan">
      <formula>0</formula>
    </cfRule>
    <cfRule type="cellIs" dxfId="37045" priority="1036" stopIfTrue="1" operator="greaterThan">
      <formula>0</formula>
    </cfRule>
  </conditionalFormatting>
  <conditionalFormatting sqref="P39">
    <cfRule type="cellIs" dxfId="37044" priority="1033" stopIfTrue="1" operator="lessThan">
      <formula>0</formula>
    </cfRule>
    <cfRule type="cellIs" dxfId="37043" priority="1034" stopIfTrue="1" operator="greaterThan">
      <formula>0</formula>
    </cfRule>
  </conditionalFormatting>
  <conditionalFormatting sqref="P39">
    <cfRule type="cellIs" dxfId="37042" priority="1031" stopIfTrue="1" operator="lessThan">
      <formula>0</formula>
    </cfRule>
    <cfRule type="cellIs" dxfId="37041" priority="1032" stopIfTrue="1" operator="greaterThan">
      <formula>0</formula>
    </cfRule>
  </conditionalFormatting>
  <conditionalFormatting sqref="P39">
    <cfRule type="cellIs" dxfId="37040" priority="1029" stopIfTrue="1" operator="lessThan">
      <formula>0</formula>
    </cfRule>
    <cfRule type="cellIs" dxfId="37039" priority="1030" stopIfTrue="1" operator="greaterThan">
      <formula>0</formula>
    </cfRule>
  </conditionalFormatting>
  <conditionalFormatting sqref="P39">
    <cfRule type="cellIs" dxfId="37038" priority="1027" stopIfTrue="1" operator="lessThan">
      <formula>0</formula>
    </cfRule>
    <cfRule type="cellIs" dxfId="37037" priority="1028" stopIfTrue="1" operator="greaterThan">
      <formula>0</formula>
    </cfRule>
  </conditionalFormatting>
  <conditionalFormatting sqref="P39">
    <cfRule type="cellIs" dxfId="37036" priority="1025" stopIfTrue="1" operator="lessThan">
      <formula>0</formula>
    </cfRule>
    <cfRule type="cellIs" dxfId="37035" priority="1026" stopIfTrue="1" operator="greaterThan">
      <formula>0</formula>
    </cfRule>
  </conditionalFormatting>
  <conditionalFormatting sqref="P39">
    <cfRule type="cellIs" dxfId="37034" priority="1023" stopIfTrue="1" operator="lessThan">
      <formula>0</formula>
    </cfRule>
    <cfRule type="cellIs" dxfId="37033" priority="1024" stopIfTrue="1" operator="greaterThan">
      <formula>0</formula>
    </cfRule>
  </conditionalFormatting>
  <conditionalFormatting sqref="P39">
    <cfRule type="cellIs" dxfId="37032" priority="1021" stopIfTrue="1" operator="lessThan">
      <formula>0</formula>
    </cfRule>
    <cfRule type="cellIs" dxfId="37031" priority="1022" stopIfTrue="1" operator="greaterThan">
      <formula>0</formula>
    </cfRule>
  </conditionalFormatting>
  <conditionalFormatting sqref="P39">
    <cfRule type="cellIs" dxfId="37030" priority="1019" stopIfTrue="1" operator="lessThan">
      <formula>0</formula>
    </cfRule>
    <cfRule type="cellIs" dxfId="37029" priority="1020" stopIfTrue="1" operator="greaterThan">
      <formula>0</formula>
    </cfRule>
  </conditionalFormatting>
  <conditionalFormatting sqref="P39">
    <cfRule type="cellIs" dxfId="37028" priority="1017" stopIfTrue="1" operator="lessThan">
      <formula>0</formula>
    </cfRule>
    <cfRule type="cellIs" dxfId="37027" priority="1018" stopIfTrue="1" operator="greaterThan">
      <formula>0</formula>
    </cfRule>
  </conditionalFormatting>
  <conditionalFormatting sqref="P39">
    <cfRule type="cellIs" dxfId="37026" priority="1015" stopIfTrue="1" operator="lessThan">
      <formula>0</formula>
    </cfRule>
    <cfRule type="cellIs" dxfId="37025" priority="1016" stopIfTrue="1" operator="greaterThan">
      <formula>0</formula>
    </cfRule>
  </conditionalFormatting>
  <conditionalFormatting sqref="P39">
    <cfRule type="cellIs" dxfId="37024" priority="1013" stopIfTrue="1" operator="lessThan">
      <formula>0</formula>
    </cfRule>
    <cfRule type="cellIs" dxfId="37023" priority="1014" stopIfTrue="1" operator="greaterThan">
      <formula>0</formula>
    </cfRule>
  </conditionalFormatting>
  <conditionalFormatting sqref="P39">
    <cfRule type="cellIs" dxfId="37022" priority="1011" stopIfTrue="1" operator="lessThan">
      <formula>0</formula>
    </cfRule>
    <cfRule type="cellIs" dxfId="37021" priority="1012" stopIfTrue="1" operator="greaterThan">
      <formula>0</formula>
    </cfRule>
  </conditionalFormatting>
  <conditionalFormatting sqref="P39">
    <cfRule type="cellIs" dxfId="37020" priority="1009" stopIfTrue="1" operator="lessThan">
      <formula>0</formula>
    </cfRule>
    <cfRule type="cellIs" dxfId="37019" priority="1010" stopIfTrue="1" operator="greaterThan">
      <formula>0</formula>
    </cfRule>
  </conditionalFormatting>
  <conditionalFormatting sqref="P39">
    <cfRule type="cellIs" dxfId="37018" priority="1007" stopIfTrue="1" operator="lessThan">
      <formula>0</formula>
    </cfRule>
    <cfRule type="cellIs" dxfId="37017" priority="1008" stopIfTrue="1" operator="greaterThan">
      <formula>0</formula>
    </cfRule>
  </conditionalFormatting>
  <conditionalFormatting sqref="P39">
    <cfRule type="cellIs" dxfId="37016" priority="1005" stopIfTrue="1" operator="lessThan">
      <formula>0</formula>
    </cfRule>
    <cfRule type="cellIs" dxfId="37015" priority="1006" stopIfTrue="1" operator="greaterThan">
      <formula>0</formula>
    </cfRule>
  </conditionalFormatting>
  <conditionalFormatting sqref="P39">
    <cfRule type="cellIs" dxfId="37014" priority="1003" stopIfTrue="1" operator="lessThan">
      <formula>0</formula>
    </cfRule>
    <cfRule type="cellIs" dxfId="37013" priority="1004" stopIfTrue="1" operator="greaterThan">
      <formula>0</formula>
    </cfRule>
  </conditionalFormatting>
  <conditionalFormatting sqref="P41">
    <cfRule type="cellIs" dxfId="37012" priority="1001" stopIfTrue="1" operator="lessThan">
      <formula>0</formula>
    </cfRule>
    <cfRule type="cellIs" dxfId="37011" priority="1002" stopIfTrue="1" operator="greaterThan">
      <formula>0</formula>
    </cfRule>
  </conditionalFormatting>
  <conditionalFormatting sqref="P41">
    <cfRule type="cellIs" dxfId="37010" priority="999" stopIfTrue="1" operator="lessThan">
      <formula>0</formula>
    </cfRule>
    <cfRule type="cellIs" dxfId="37009" priority="1000" stopIfTrue="1" operator="greaterThan">
      <formula>0</formula>
    </cfRule>
  </conditionalFormatting>
  <conditionalFormatting sqref="P41">
    <cfRule type="cellIs" dxfId="37008" priority="997" stopIfTrue="1" operator="lessThan">
      <formula>0</formula>
    </cfRule>
    <cfRule type="cellIs" dxfId="37007" priority="998" stopIfTrue="1" operator="greaterThan">
      <formula>0</formula>
    </cfRule>
  </conditionalFormatting>
  <conditionalFormatting sqref="P41">
    <cfRule type="cellIs" dxfId="37006" priority="995" stopIfTrue="1" operator="lessThan">
      <formula>0</formula>
    </cfRule>
    <cfRule type="cellIs" dxfId="37005" priority="996" stopIfTrue="1" operator="greaterThan">
      <formula>0</formula>
    </cfRule>
  </conditionalFormatting>
  <conditionalFormatting sqref="P41">
    <cfRule type="cellIs" dxfId="37004" priority="993" stopIfTrue="1" operator="lessThan">
      <formula>0</formula>
    </cfRule>
    <cfRule type="cellIs" dxfId="37003" priority="994" stopIfTrue="1" operator="greaterThan">
      <formula>0</formula>
    </cfRule>
  </conditionalFormatting>
  <conditionalFormatting sqref="P41">
    <cfRule type="cellIs" dxfId="37002" priority="991" stopIfTrue="1" operator="lessThan">
      <formula>0</formula>
    </cfRule>
    <cfRule type="cellIs" dxfId="37001" priority="992" stopIfTrue="1" operator="greaterThan">
      <formula>0</formula>
    </cfRule>
  </conditionalFormatting>
  <conditionalFormatting sqref="P41">
    <cfRule type="cellIs" dxfId="37000" priority="989" stopIfTrue="1" operator="lessThan">
      <formula>0</formula>
    </cfRule>
    <cfRule type="cellIs" dxfId="36999" priority="990" stopIfTrue="1" operator="greaterThan">
      <formula>0</formula>
    </cfRule>
  </conditionalFormatting>
  <conditionalFormatting sqref="P41">
    <cfRule type="cellIs" dxfId="36998" priority="987" stopIfTrue="1" operator="lessThan">
      <formula>0</formula>
    </cfRule>
    <cfRule type="cellIs" dxfId="36997" priority="988" stopIfTrue="1" operator="greaterThan">
      <formula>0</formula>
    </cfRule>
  </conditionalFormatting>
  <conditionalFormatting sqref="P41">
    <cfRule type="cellIs" dxfId="36996" priority="985" stopIfTrue="1" operator="lessThan">
      <formula>0</formula>
    </cfRule>
    <cfRule type="cellIs" dxfId="36995" priority="986" stopIfTrue="1" operator="greaterThan">
      <formula>0</formula>
    </cfRule>
  </conditionalFormatting>
  <conditionalFormatting sqref="P41">
    <cfRule type="cellIs" dxfId="36994" priority="983" stopIfTrue="1" operator="lessThan">
      <formula>0</formula>
    </cfRule>
    <cfRule type="cellIs" dxfId="36993" priority="984" stopIfTrue="1" operator="greaterThan">
      <formula>0</formula>
    </cfRule>
  </conditionalFormatting>
  <conditionalFormatting sqref="P41">
    <cfRule type="cellIs" dxfId="36992" priority="981" stopIfTrue="1" operator="lessThan">
      <formula>0</formula>
    </cfRule>
    <cfRule type="cellIs" dxfId="36991" priority="982" stopIfTrue="1" operator="greaterThan">
      <formula>0</formula>
    </cfRule>
  </conditionalFormatting>
  <conditionalFormatting sqref="P41">
    <cfRule type="cellIs" dxfId="36990" priority="979" stopIfTrue="1" operator="lessThan">
      <formula>0</formula>
    </cfRule>
    <cfRule type="cellIs" dxfId="36989" priority="980" stopIfTrue="1" operator="greaterThan">
      <formula>0</formula>
    </cfRule>
  </conditionalFormatting>
  <conditionalFormatting sqref="P41">
    <cfRule type="cellIs" dxfId="36988" priority="977" stopIfTrue="1" operator="lessThan">
      <formula>0</formula>
    </cfRule>
    <cfRule type="cellIs" dxfId="36987" priority="978" stopIfTrue="1" operator="greaterThan">
      <formula>0</formula>
    </cfRule>
  </conditionalFormatting>
  <conditionalFormatting sqref="P41">
    <cfRule type="cellIs" dxfId="36986" priority="975" stopIfTrue="1" operator="lessThan">
      <formula>0</formula>
    </cfRule>
    <cfRule type="cellIs" dxfId="36985" priority="976" stopIfTrue="1" operator="greaterThan">
      <formula>0</formula>
    </cfRule>
  </conditionalFormatting>
  <conditionalFormatting sqref="P41">
    <cfRule type="cellIs" dxfId="36984" priority="973" stopIfTrue="1" operator="lessThan">
      <formula>0</formula>
    </cfRule>
    <cfRule type="cellIs" dxfId="36983" priority="974" stopIfTrue="1" operator="greaterThan">
      <formula>0</formula>
    </cfRule>
  </conditionalFormatting>
  <conditionalFormatting sqref="P41">
    <cfRule type="cellIs" dxfId="36982" priority="971" stopIfTrue="1" operator="lessThan">
      <formula>0</formula>
    </cfRule>
    <cfRule type="cellIs" dxfId="36981" priority="972" stopIfTrue="1" operator="greaterThan">
      <formula>0</formula>
    </cfRule>
  </conditionalFormatting>
  <conditionalFormatting sqref="P41">
    <cfRule type="cellIs" dxfId="36980" priority="969" stopIfTrue="1" operator="lessThan">
      <formula>0</formula>
    </cfRule>
    <cfRule type="cellIs" dxfId="36979" priority="970" stopIfTrue="1" operator="greaterThan">
      <formula>0</formula>
    </cfRule>
  </conditionalFormatting>
  <conditionalFormatting sqref="P41">
    <cfRule type="cellIs" dxfId="36978" priority="967" stopIfTrue="1" operator="lessThan">
      <formula>0</formula>
    </cfRule>
    <cfRule type="cellIs" dxfId="36977" priority="968" stopIfTrue="1" operator="greaterThan">
      <formula>0</formula>
    </cfRule>
  </conditionalFormatting>
  <conditionalFormatting sqref="P41">
    <cfRule type="cellIs" dxfId="36976" priority="965" stopIfTrue="1" operator="lessThan">
      <formula>0</formula>
    </cfRule>
    <cfRule type="cellIs" dxfId="36975" priority="966" stopIfTrue="1" operator="greaterThan">
      <formula>0</formula>
    </cfRule>
  </conditionalFormatting>
  <conditionalFormatting sqref="P41">
    <cfRule type="cellIs" dxfId="36974" priority="963" stopIfTrue="1" operator="lessThan">
      <formula>0</formula>
    </cfRule>
    <cfRule type="cellIs" dxfId="36973" priority="964" stopIfTrue="1" operator="greaterThan">
      <formula>0</formula>
    </cfRule>
  </conditionalFormatting>
  <conditionalFormatting sqref="P43">
    <cfRule type="cellIs" dxfId="36972" priority="961" stopIfTrue="1" operator="lessThan">
      <formula>0</formula>
    </cfRule>
    <cfRule type="cellIs" dxfId="36971" priority="962" stopIfTrue="1" operator="greaterThan">
      <formula>0</formula>
    </cfRule>
  </conditionalFormatting>
  <conditionalFormatting sqref="P43">
    <cfRule type="cellIs" dxfId="36970" priority="959" stopIfTrue="1" operator="lessThan">
      <formula>0</formula>
    </cfRule>
    <cfRule type="cellIs" dxfId="36969" priority="960" stopIfTrue="1" operator="greaterThan">
      <formula>0</formula>
    </cfRule>
  </conditionalFormatting>
  <conditionalFormatting sqref="P43">
    <cfRule type="cellIs" dxfId="36968" priority="957" stopIfTrue="1" operator="lessThan">
      <formula>0</formula>
    </cfRule>
    <cfRule type="cellIs" dxfId="36967" priority="958" stopIfTrue="1" operator="greaterThan">
      <formula>0</formula>
    </cfRule>
  </conditionalFormatting>
  <conditionalFormatting sqref="P43">
    <cfRule type="cellIs" dxfId="36966" priority="955" stopIfTrue="1" operator="lessThan">
      <formula>0</formula>
    </cfRule>
    <cfRule type="cellIs" dxfId="36965" priority="956" stopIfTrue="1" operator="greaterThan">
      <formula>0</formula>
    </cfRule>
  </conditionalFormatting>
  <conditionalFormatting sqref="P43">
    <cfRule type="cellIs" dxfId="36964" priority="953" stopIfTrue="1" operator="lessThan">
      <formula>0</formula>
    </cfRule>
    <cfRule type="cellIs" dxfId="36963" priority="954" stopIfTrue="1" operator="greaterThan">
      <formula>0</formula>
    </cfRule>
  </conditionalFormatting>
  <conditionalFormatting sqref="P43">
    <cfRule type="cellIs" dxfId="36962" priority="951" stopIfTrue="1" operator="lessThan">
      <formula>0</formula>
    </cfRule>
    <cfRule type="cellIs" dxfId="36961" priority="952" stopIfTrue="1" operator="greaterThan">
      <formula>0</formula>
    </cfRule>
  </conditionalFormatting>
  <conditionalFormatting sqref="P43">
    <cfRule type="cellIs" dxfId="36960" priority="949" stopIfTrue="1" operator="lessThan">
      <formula>0</formula>
    </cfRule>
    <cfRule type="cellIs" dxfId="36959" priority="950" stopIfTrue="1" operator="greaterThan">
      <formula>0</formula>
    </cfRule>
  </conditionalFormatting>
  <conditionalFormatting sqref="P43">
    <cfRule type="cellIs" dxfId="36958" priority="947" stopIfTrue="1" operator="lessThan">
      <formula>0</formula>
    </cfRule>
    <cfRule type="cellIs" dxfId="36957" priority="948" stopIfTrue="1" operator="greaterThan">
      <formula>0</formula>
    </cfRule>
  </conditionalFormatting>
  <conditionalFormatting sqref="P43">
    <cfRule type="cellIs" dxfId="36956" priority="945" stopIfTrue="1" operator="lessThan">
      <formula>0</formula>
    </cfRule>
    <cfRule type="cellIs" dxfId="36955" priority="946" stopIfTrue="1" operator="greaterThan">
      <formula>0</formula>
    </cfRule>
  </conditionalFormatting>
  <conditionalFormatting sqref="P43">
    <cfRule type="cellIs" dxfId="36954" priority="943" stopIfTrue="1" operator="lessThan">
      <formula>0</formula>
    </cfRule>
    <cfRule type="cellIs" dxfId="36953" priority="944" stopIfTrue="1" operator="greaterThan">
      <formula>0</formula>
    </cfRule>
  </conditionalFormatting>
  <conditionalFormatting sqref="P43">
    <cfRule type="cellIs" dxfId="36952" priority="941" stopIfTrue="1" operator="lessThan">
      <formula>0</formula>
    </cfRule>
    <cfRule type="cellIs" dxfId="36951" priority="942" stopIfTrue="1" operator="greaterThan">
      <formula>0</formula>
    </cfRule>
  </conditionalFormatting>
  <conditionalFormatting sqref="P43">
    <cfRule type="cellIs" dxfId="36950" priority="939" stopIfTrue="1" operator="lessThan">
      <formula>0</formula>
    </cfRule>
    <cfRule type="cellIs" dxfId="36949" priority="940" stopIfTrue="1" operator="greaterThan">
      <formula>0</formula>
    </cfRule>
  </conditionalFormatting>
  <conditionalFormatting sqref="P43">
    <cfRule type="cellIs" dxfId="36948" priority="937" stopIfTrue="1" operator="lessThan">
      <formula>0</formula>
    </cfRule>
    <cfRule type="cellIs" dxfId="36947" priority="938" stopIfTrue="1" operator="greaterThan">
      <formula>0</formula>
    </cfRule>
  </conditionalFormatting>
  <conditionalFormatting sqref="P43">
    <cfRule type="cellIs" dxfId="36946" priority="935" stopIfTrue="1" operator="lessThan">
      <formula>0</formula>
    </cfRule>
    <cfRule type="cellIs" dxfId="36945" priority="936" stopIfTrue="1" operator="greaterThan">
      <formula>0</formula>
    </cfRule>
  </conditionalFormatting>
  <conditionalFormatting sqref="P43">
    <cfRule type="cellIs" dxfId="36944" priority="933" stopIfTrue="1" operator="lessThan">
      <formula>0</formula>
    </cfRule>
    <cfRule type="cellIs" dxfId="36943" priority="934" stopIfTrue="1" operator="greaterThan">
      <formula>0</formula>
    </cfRule>
  </conditionalFormatting>
  <conditionalFormatting sqref="P43">
    <cfRule type="cellIs" dxfId="36942" priority="931" stopIfTrue="1" operator="lessThan">
      <formula>0</formula>
    </cfRule>
    <cfRule type="cellIs" dxfId="36941" priority="932" stopIfTrue="1" operator="greaterThan">
      <formula>0</formula>
    </cfRule>
  </conditionalFormatting>
  <conditionalFormatting sqref="P43">
    <cfRule type="cellIs" dxfId="36940" priority="929" stopIfTrue="1" operator="lessThan">
      <formula>0</formula>
    </cfRule>
    <cfRule type="cellIs" dxfId="36939" priority="930" stopIfTrue="1" operator="greaterThan">
      <formula>0</formula>
    </cfRule>
  </conditionalFormatting>
  <conditionalFormatting sqref="P43">
    <cfRule type="cellIs" dxfId="36938" priority="927" stopIfTrue="1" operator="lessThan">
      <formula>0</formula>
    </cfRule>
    <cfRule type="cellIs" dxfId="36937" priority="928" stopIfTrue="1" operator="greaterThan">
      <formula>0</formula>
    </cfRule>
  </conditionalFormatting>
  <conditionalFormatting sqref="P43">
    <cfRule type="cellIs" dxfId="36936" priority="925" stopIfTrue="1" operator="lessThan">
      <formula>0</formula>
    </cfRule>
    <cfRule type="cellIs" dxfId="36935" priority="926" stopIfTrue="1" operator="greaterThan">
      <formula>0</formula>
    </cfRule>
  </conditionalFormatting>
  <conditionalFormatting sqref="P43">
    <cfRule type="cellIs" dxfId="36934" priority="923" stopIfTrue="1" operator="lessThan">
      <formula>0</formula>
    </cfRule>
    <cfRule type="cellIs" dxfId="36933" priority="924" stopIfTrue="1" operator="greaterThan">
      <formula>0</formula>
    </cfRule>
  </conditionalFormatting>
  <conditionalFormatting sqref="P45">
    <cfRule type="cellIs" dxfId="36932" priority="921" stopIfTrue="1" operator="lessThan">
      <formula>0</formula>
    </cfRule>
    <cfRule type="cellIs" dxfId="36931" priority="922" stopIfTrue="1" operator="greaterThan">
      <formula>0</formula>
    </cfRule>
  </conditionalFormatting>
  <conditionalFormatting sqref="P45">
    <cfRule type="cellIs" dxfId="36930" priority="919" stopIfTrue="1" operator="lessThan">
      <formula>0</formula>
    </cfRule>
    <cfRule type="cellIs" dxfId="36929" priority="920" stopIfTrue="1" operator="greaterThan">
      <formula>0</formula>
    </cfRule>
  </conditionalFormatting>
  <conditionalFormatting sqref="P45">
    <cfRule type="cellIs" dxfId="36928" priority="917" stopIfTrue="1" operator="lessThan">
      <formula>0</formula>
    </cfRule>
    <cfRule type="cellIs" dxfId="36927" priority="918" stopIfTrue="1" operator="greaterThan">
      <formula>0</formula>
    </cfRule>
  </conditionalFormatting>
  <conditionalFormatting sqref="P45">
    <cfRule type="cellIs" dxfId="36926" priority="915" stopIfTrue="1" operator="lessThan">
      <formula>0</formula>
    </cfRule>
    <cfRule type="cellIs" dxfId="36925" priority="916" stopIfTrue="1" operator="greaterThan">
      <formula>0</formula>
    </cfRule>
  </conditionalFormatting>
  <conditionalFormatting sqref="P45">
    <cfRule type="cellIs" dxfId="36924" priority="913" stopIfTrue="1" operator="lessThan">
      <formula>0</formula>
    </cfRule>
    <cfRule type="cellIs" dxfId="36923" priority="914" stopIfTrue="1" operator="greaterThan">
      <formula>0</formula>
    </cfRule>
  </conditionalFormatting>
  <conditionalFormatting sqref="P45">
    <cfRule type="cellIs" dxfId="36922" priority="911" stopIfTrue="1" operator="lessThan">
      <formula>0</formula>
    </cfRule>
    <cfRule type="cellIs" dxfId="36921" priority="912" stopIfTrue="1" operator="greaterThan">
      <formula>0</formula>
    </cfRule>
  </conditionalFormatting>
  <conditionalFormatting sqref="P45">
    <cfRule type="cellIs" dxfId="36920" priority="909" stopIfTrue="1" operator="lessThan">
      <formula>0</formula>
    </cfRule>
    <cfRule type="cellIs" dxfId="36919" priority="910" stopIfTrue="1" operator="greaterThan">
      <formula>0</formula>
    </cfRule>
  </conditionalFormatting>
  <conditionalFormatting sqref="P45">
    <cfRule type="cellIs" dxfId="36918" priority="907" stopIfTrue="1" operator="lessThan">
      <formula>0</formula>
    </cfRule>
    <cfRule type="cellIs" dxfId="36917" priority="908" stopIfTrue="1" operator="greaterThan">
      <formula>0</formula>
    </cfRule>
  </conditionalFormatting>
  <conditionalFormatting sqref="P45">
    <cfRule type="cellIs" dxfId="36916" priority="905" stopIfTrue="1" operator="lessThan">
      <formula>0</formula>
    </cfRule>
    <cfRule type="cellIs" dxfId="36915" priority="906" stopIfTrue="1" operator="greaterThan">
      <formula>0</formula>
    </cfRule>
  </conditionalFormatting>
  <conditionalFormatting sqref="P45">
    <cfRule type="cellIs" dxfId="36914" priority="903" stopIfTrue="1" operator="lessThan">
      <formula>0</formula>
    </cfRule>
    <cfRule type="cellIs" dxfId="36913" priority="904" stopIfTrue="1" operator="greaterThan">
      <formula>0</formula>
    </cfRule>
  </conditionalFormatting>
  <conditionalFormatting sqref="P45">
    <cfRule type="cellIs" dxfId="36912" priority="901" stopIfTrue="1" operator="lessThan">
      <formula>0</formula>
    </cfRule>
    <cfRule type="cellIs" dxfId="36911" priority="902" stopIfTrue="1" operator="greaterThan">
      <formula>0</formula>
    </cfRule>
  </conditionalFormatting>
  <conditionalFormatting sqref="P45">
    <cfRule type="cellIs" dxfId="36910" priority="899" stopIfTrue="1" operator="lessThan">
      <formula>0</formula>
    </cfRule>
    <cfRule type="cellIs" dxfId="36909" priority="900" stopIfTrue="1" operator="greaterThan">
      <formula>0</formula>
    </cfRule>
  </conditionalFormatting>
  <conditionalFormatting sqref="P45">
    <cfRule type="cellIs" dxfId="36908" priority="897" stopIfTrue="1" operator="lessThan">
      <formula>0</formula>
    </cfRule>
    <cfRule type="cellIs" dxfId="36907" priority="898" stopIfTrue="1" operator="greaterThan">
      <formula>0</formula>
    </cfRule>
  </conditionalFormatting>
  <conditionalFormatting sqref="P45">
    <cfRule type="cellIs" dxfId="36906" priority="895" stopIfTrue="1" operator="lessThan">
      <formula>0</formula>
    </cfRule>
    <cfRule type="cellIs" dxfId="36905" priority="896" stopIfTrue="1" operator="greaterThan">
      <formula>0</formula>
    </cfRule>
  </conditionalFormatting>
  <conditionalFormatting sqref="P45">
    <cfRule type="cellIs" dxfId="36904" priority="893" stopIfTrue="1" operator="lessThan">
      <formula>0</formula>
    </cfRule>
    <cfRule type="cellIs" dxfId="36903" priority="894" stopIfTrue="1" operator="greaterThan">
      <formula>0</formula>
    </cfRule>
  </conditionalFormatting>
  <conditionalFormatting sqref="P45">
    <cfRule type="cellIs" dxfId="36902" priority="891" stopIfTrue="1" operator="lessThan">
      <formula>0</formula>
    </cfRule>
    <cfRule type="cellIs" dxfId="36901" priority="892" stopIfTrue="1" operator="greaterThan">
      <formula>0</formula>
    </cfRule>
  </conditionalFormatting>
  <conditionalFormatting sqref="P45">
    <cfRule type="cellIs" dxfId="36900" priority="889" stopIfTrue="1" operator="lessThan">
      <formula>0</formula>
    </cfRule>
    <cfRule type="cellIs" dxfId="36899" priority="890" stopIfTrue="1" operator="greaterThan">
      <formula>0</formula>
    </cfRule>
  </conditionalFormatting>
  <conditionalFormatting sqref="P45">
    <cfRule type="cellIs" dxfId="36898" priority="887" stopIfTrue="1" operator="lessThan">
      <formula>0</formula>
    </cfRule>
    <cfRule type="cellIs" dxfId="36897" priority="888" stopIfTrue="1" operator="greaterThan">
      <formula>0</formula>
    </cfRule>
  </conditionalFormatting>
  <conditionalFormatting sqref="P45">
    <cfRule type="cellIs" dxfId="36896" priority="885" stopIfTrue="1" operator="lessThan">
      <formula>0</formula>
    </cfRule>
    <cfRule type="cellIs" dxfId="36895" priority="886" stopIfTrue="1" operator="greaterThan">
      <formula>0</formula>
    </cfRule>
  </conditionalFormatting>
  <conditionalFormatting sqref="P45">
    <cfRule type="cellIs" dxfId="36894" priority="883" stopIfTrue="1" operator="lessThan">
      <formula>0</formula>
    </cfRule>
    <cfRule type="cellIs" dxfId="36893" priority="884" stopIfTrue="1" operator="greaterThan">
      <formula>0</formula>
    </cfRule>
  </conditionalFormatting>
  <conditionalFormatting sqref="Q9">
    <cfRule type="cellIs" dxfId="36892" priority="881" stopIfTrue="1" operator="lessThan">
      <formula>0</formula>
    </cfRule>
    <cfRule type="cellIs" dxfId="36891" priority="882" stopIfTrue="1" operator="greaterThan">
      <formula>0</formula>
    </cfRule>
  </conditionalFormatting>
  <conditionalFormatting sqref="Q9">
    <cfRule type="cellIs" dxfId="36890" priority="879" stopIfTrue="1" operator="lessThan">
      <formula>0</formula>
    </cfRule>
    <cfRule type="cellIs" dxfId="36889" priority="880" stopIfTrue="1" operator="greaterThan">
      <formula>0</formula>
    </cfRule>
  </conditionalFormatting>
  <conditionalFormatting sqref="Q9">
    <cfRule type="cellIs" dxfId="36888" priority="877" stopIfTrue="1" operator="lessThan">
      <formula>0</formula>
    </cfRule>
    <cfRule type="cellIs" dxfId="36887" priority="878" stopIfTrue="1" operator="greaterThan">
      <formula>0</formula>
    </cfRule>
  </conditionalFormatting>
  <conditionalFormatting sqref="Q9">
    <cfRule type="cellIs" dxfId="36886" priority="875" stopIfTrue="1" operator="lessThan">
      <formula>0</formula>
    </cfRule>
    <cfRule type="cellIs" dxfId="36885" priority="876" stopIfTrue="1" operator="greaterThan">
      <formula>0</formula>
    </cfRule>
  </conditionalFormatting>
  <conditionalFormatting sqref="Q9">
    <cfRule type="cellIs" dxfId="36884" priority="873" stopIfTrue="1" operator="lessThan">
      <formula>0</formula>
    </cfRule>
    <cfRule type="cellIs" dxfId="36883" priority="874" stopIfTrue="1" operator="greaterThan">
      <formula>0</formula>
    </cfRule>
  </conditionalFormatting>
  <conditionalFormatting sqref="Q9">
    <cfRule type="cellIs" dxfId="36882" priority="871" stopIfTrue="1" operator="lessThan">
      <formula>0</formula>
    </cfRule>
    <cfRule type="cellIs" dxfId="36881" priority="872" stopIfTrue="1" operator="greaterThan">
      <formula>0</formula>
    </cfRule>
  </conditionalFormatting>
  <conditionalFormatting sqref="Q9">
    <cfRule type="cellIs" dxfId="36880" priority="869" stopIfTrue="1" operator="lessThan">
      <formula>0</formula>
    </cfRule>
    <cfRule type="cellIs" dxfId="36879" priority="870" stopIfTrue="1" operator="greaterThan">
      <formula>0</formula>
    </cfRule>
  </conditionalFormatting>
  <conditionalFormatting sqref="Q9">
    <cfRule type="cellIs" dxfId="36878" priority="867" stopIfTrue="1" operator="lessThan">
      <formula>0</formula>
    </cfRule>
    <cfRule type="cellIs" dxfId="36877" priority="868" stopIfTrue="1" operator="greaterThan">
      <formula>0</formula>
    </cfRule>
  </conditionalFormatting>
  <conditionalFormatting sqref="Q9">
    <cfRule type="cellIs" dxfId="36876" priority="865" stopIfTrue="1" operator="lessThan">
      <formula>0</formula>
    </cfRule>
    <cfRule type="cellIs" dxfId="36875" priority="866" stopIfTrue="1" operator="greaterThan">
      <formula>0</formula>
    </cfRule>
  </conditionalFormatting>
  <conditionalFormatting sqref="Q9">
    <cfRule type="cellIs" dxfId="36874" priority="863" stopIfTrue="1" operator="lessThan">
      <formula>0</formula>
    </cfRule>
    <cfRule type="cellIs" dxfId="36873" priority="864" stopIfTrue="1" operator="greaterThan">
      <formula>0</formula>
    </cfRule>
  </conditionalFormatting>
  <conditionalFormatting sqref="Q9">
    <cfRule type="cellIs" dxfId="36872" priority="861" stopIfTrue="1" operator="lessThan">
      <formula>0</formula>
    </cfRule>
    <cfRule type="cellIs" dxfId="36871" priority="862" stopIfTrue="1" operator="greaterThan">
      <formula>0</formula>
    </cfRule>
  </conditionalFormatting>
  <conditionalFormatting sqref="Q9">
    <cfRule type="cellIs" dxfId="36870" priority="859" stopIfTrue="1" operator="lessThan">
      <formula>0</formula>
    </cfRule>
    <cfRule type="cellIs" dxfId="36869" priority="860" stopIfTrue="1" operator="greaterThan">
      <formula>0</formula>
    </cfRule>
  </conditionalFormatting>
  <conditionalFormatting sqref="Q9">
    <cfRule type="cellIs" dxfId="36868" priority="857" stopIfTrue="1" operator="lessThan">
      <formula>0</formula>
    </cfRule>
    <cfRule type="cellIs" dxfId="36867" priority="858" stopIfTrue="1" operator="greaterThan">
      <formula>0</formula>
    </cfRule>
  </conditionalFormatting>
  <conditionalFormatting sqref="Q9">
    <cfRule type="cellIs" dxfId="36866" priority="855" stopIfTrue="1" operator="lessThan">
      <formula>0</formula>
    </cfRule>
    <cfRule type="cellIs" dxfId="36865" priority="856" stopIfTrue="1" operator="greaterThan">
      <formula>0</formula>
    </cfRule>
  </conditionalFormatting>
  <conditionalFormatting sqref="Q9">
    <cfRule type="cellIs" dxfId="36864" priority="853" stopIfTrue="1" operator="lessThan">
      <formula>0</formula>
    </cfRule>
    <cfRule type="cellIs" dxfId="36863" priority="854" stopIfTrue="1" operator="greaterThan">
      <formula>0</formula>
    </cfRule>
  </conditionalFormatting>
  <conditionalFormatting sqref="Q9">
    <cfRule type="cellIs" dxfId="36862" priority="851" stopIfTrue="1" operator="lessThan">
      <formula>0</formula>
    </cfRule>
    <cfRule type="cellIs" dxfId="36861" priority="852" stopIfTrue="1" operator="greaterThan">
      <formula>0</formula>
    </cfRule>
  </conditionalFormatting>
  <conditionalFormatting sqref="Q9">
    <cfRule type="cellIs" dxfId="36860" priority="849" stopIfTrue="1" operator="lessThan">
      <formula>0</formula>
    </cfRule>
    <cfRule type="cellIs" dxfId="36859" priority="850" stopIfTrue="1" operator="greaterThan">
      <formula>0</formula>
    </cfRule>
  </conditionalFormatting>
  <conditionalFormatting sqref="Q9">
    <cfRule type="cellIs" dxfId="36858" priority="847" stopIfTrue="1" operator="lessThan">
      <formula>0</formula>
    </cfRule>
    <cfRule type="cellIs" dxfId="36857" priority="848" stopIfTrue="1" operator="greaterThan">
      <formula>0</formula>
    </cfRule>
  </conditionalFormatting>
  <conditionalFormatting sqref="Q9">
    <cfRule type="cellIs" dxfId="36856" priority="845" stopIfTrue="1" operator="lessThan">
      <formula>0</formula>
    </cfRule>
    <cfRule type="cellIs" dxfId="36855" priority="846" stopIfTrue="1" operator="greaterThan">
      <formula>0</formula>
    </cfRule>
  </conditionalFormatting>
  <conditionalFormatting sqref="Q9">
    <cfRule type="cellIs" dxfId="36854" priority="843" stopIfTrue="1" operator="lessThan">
      <formula>0</formula>
    </cfRule>
    <cfRule type="cellIs" dxfId="36853" priority="844" stopIfTrue="1" operator="greaterThan">
      <formula>0</formula>
    </cfRule>
  </conditionalFormatting>
  <conditionalFormatting sqref="Q11">
    <cfRule type="cellIs" dxfId="36852" priority="841" stopIfTrue="1" operator="lessThan">
      <formula>0</formula>
    </cfRule>
    <cfRule type="cellIs" dxfId="36851" priority="842" stopIfTrue="1" operator="greaterThan">
      <formula>0</formula>
    </cfRule>
  </conditionalFormatting>
  <conditionalFormatting sqref="Q11">
    <cfRule type="cellIs" dxfId="36850" priority="839" stopIfTrue="1" operator="lessThan">
      <formula>0</formula>
    </cfRule>
    <cfRule type="cellIs" dxfId="36849" priority="840" stopIfTrue="1" operator="greaterThan">
      <formula>0</formula>
    </cfRule>
  </conditionalFormatting>
  <conditionalFormatting sqref="Q11">
    <cfRule type="cellIs" dxfId="36848" priority="837" stopIfTrue="1" operator="lessThan">
      <formula>0</formula>
    </cfRule>
    <cfRule type="cellIs" dxfId="36847" priority="838" stopIfTrue="1" operator="greaterThan">
      <formula>0</formula>
    </cfRule>
  </conditionalFormatting>
  <conditionalFormatting sqref="Q11">
    <cfRule type="cellIs" dxfId="36846" priority="835" stopIfTrue="1" operator="lessThan">
      <formula>0</formula>
    </cfRule>
    <cfRule type="cellIs" dxfId="36845" priority="836" stopIfTrue="1" operator="greaterThan">
      <formula>0</formula>
    </cfRule>
  </conditionalFormatting>
  <conditionalFormatting sqref="Q11">
    <cfRule type="cellIs" dxfId="36844" priority="833" stopIfTrue="1" operator="lessThan">
      <formula>0</formula>
    </cfRule>
    <cfRule type="cellIs" dxfId="36843" priority="834" stopIfTrue="1" operator="greaterThan">
      <formula>0</formula>
    </cfRule>
  </conditionalFormatting>
  <conditionalFormatting sqref="Q11">
    <cfRule type="cellIs" dxfId="36842" priority="831" stopIfTrue="1" operator="lessThan">
      <formula>0</formula>
    </cfRule>
    <cfRule type="cellIs" dxfId="36841" priority="832" stopIfTrue="1" operator="greaterThan">
      <formula>0</formula>
    </cfRule>
  </conditionalFormatting>
  <conditionalFormatting sqref="Q11">
    <cfRule type="cellIs" dxfId="36840" priority="829" stopIfTrue="1" operator="lessThan">
      <formula>0</formula>
    </cfRule>
    <cfRule type="cellIs" dxfId="36839" priority="830" stopIfTrue="1" operator="greaterThan">
      <formula>0</formula>
    </cfRule>
  </conditionalFormatting>
  <conditionalFormatting sqref="Q11">
    <cfRule type="cellIs" dxfId="36838" priority="827" stopIfTrue="1" operator="lessThan">
      <formula>0</formula>
    </cfRule>
    <cfRule type="cellIs" dxfId="36837" priority="828" stopIfTrue="1" operator="greaterThan">
      <formula>0</formula>
    </cfRule>
  </conditionalFormatting>
  <conditionalFormatting sqref="Q11">
    <cfRule type="cellIs" dxfId="36836" priority="825" stopIfTrue="1" operator="lessThan">
      <formula>0</formula>
    </cfRule>
    <cfRule type="cellIs" dxfId="36835" priority="826" stopIfTrue="1" operator="greaterThan">
      <formula>0</formula>
    </cfRule>
  </conditionalFormatting>
  <conditionalFormatting sqref="Q11">
    <cfRule type="cellIs" dxfId="36834" priority="823" stopIfTrue="1" operator="lessThan">
      <formula>0</formula>
    </cfRule>
    <cfRule type="cellIs" dxfId="36833" priority="824" stopIfTrue="1" operator="greaterThan">
      <formula>0</formula>
    </cfRule>
  </conditionalFormatting>
  <conditionalFormatting sqref="Q11">
    <cfRule type="cellIs" dxfId="36832" priority="821" stopIfTrue="1" operator="lessThan">
      <formula>0</formula>
    </cfRule>
    <cfRule type="cellIs" dxfId="36831" priority="822" stopIfTrue="1" operator="greaterThan">
      <formula>0</formula>
    </cfRule>
  </conditionalFormatting>
  <conditionalFormatting sqref="Q11">
    <cfRule type="cellIs" dxfId="36830" priority="819" stopIfTrue="1" operator="lessThan">
      <formula>0</formula>
    </cfRule>
    <cfRule type="cellIs" dxfId="36829" priority="820" stopIfTrue="1" operator="greaterThan">
      <formula>0</formula>
    </cfRule>
  </conditionalFormatting>
  <conditionalFormatting sqref="Q11">
    <cfRule type="cellIs" dxfId="36828" priority="817" stopIfTrue="1" operator="lessThan">
      <formula>0</formula>
    </cfRule>
    <cfRule type="cellIs" dxfId="36827" priority="818" stopIfTrue="1" operator="greaterThan">
      <formula>0</formula>
    </cfRule>
  </conditionalFormatting>
  <conditionalFormatting sqref="Q11">
    <cfRule type="cellIs" dxfId="36826" priority="815" stopIfTrue="1" operator="lessThan">
      <formula>0</formula>
    </cfRule>
    <cfRule type="cellIs" dxfId="36825" priority="816" stopIfTrue="1" operator="greaterThan">
      <formula>0</formula>
    </cfRule>
  </conditionalFormatting>
  <conditionalFormatting sqref="Q11">
    <cfRule type="cellIs" dxfId="36824" priority="813" stopIfTrue="1" operator="lessThan">
      <formula>0</formula>
    </cfRule>
    <cfRule type="cellIs" dxfId="36823" priority="814" stopIfTrue="1" operator="greaterThan">
      <formula>0</formula>
    </cfRule>
  </conditionalFormatting>
  <conditionalFormatting sqref="Q11">
    <cfRule type="cellIs" dxfId="36822" priority="811" stopIfTrue="1" operator="lessThan">
      <formula>0</formula>
    </cfRule>
    <cfRule type="cellIs" dxfId="36821" priority="812" stopIfTrue="1" operator="greaterThan">
      <formula>0</formula>
    </cfRule>
  </conditionalFormatting>
  <conditionalFormatting sqref="Q11">
    <cfRule type="cellIs" dxfId="36820" priority="809" stopIfTrue="1" operator="lessThan">
      <formula>0</formula>
    </cfRule>
    <cfRule type="cellIs" dxfId="36819" priority="810" stopIfTrue="1" operator="greaterThan">
      <formula>0</formula>
    </cfRule>
  </conditionalFormatting>
  <conditionalFormatting sqref="Q11">
    <cfRule type="cellIs" dxfId="36818" priority="807" stopIfTrue="1" operator="lessThan">
      <formula>0</formula>
    </cfRule>
    <cfRule type="cellIs" dxfId="36817" priority="808" stopIfTrue="1" operator="greaterThan">
      <formula>0</formula>
    </cfRule>
  </conditionalFormatting>
  <conditionalFormatting sqref="Q11">
    <cfRule type="cellIs" dxfId="36816" priority="805" stopIfTrue="1" operator="lessThan">
      <formula>0</formula>
    </cfRule>
    <cfRule type="cellIs" dxfId="36815" priority="806" stopIfTrue="1" operator="greaterThan">
      <formula>0</formula>
    </cfRule>
  </conditionalFormatting>
  <conditionalFormatting sqref="Q11">
    <cfRule type="cellIs" dxfId="36814" priority="803" stopIfTrue="1" operator="lessThan">
      <formula>0</formula>
    </cfRule>
    <cfRule type="cellIs" dxfId="36813" priority="804" stopIfTrue="1" operator="greaterThan">
      <formula>0</formula>
    </cfRule>
  </conditionalFormatting>
  <conditionalFormatting sqref="Q13">
    <cfRule type="cellIs" dxfId="36812" priority="801" stopIfTrue="1" operator="lessThan">
      <formula>0</formula>
    </cfRule>
    <cfRule type="cellIs" dxfId="36811" priority="802" stopIfTrue="1" operator="greaterThan">
      <formula>0</formula>
    </cfRule>
  </conditionalFormatting>
  <conditionalFormatting sqref="Q13">
    <cfRule type="cellIs" dxfId="36810" priority="799" stopIfTrue="1" operator="lessThan">
      <formula>0</formula>
    </cfRule>
    <cfRule type="cellIs" dxfId="36809" priority="800" stopIfTrue="1" operator="greaterThan">
      <formula>0</formula>
    </cfRule>
  </conditionalFormatting>
  <conditionalFormatting sqref="Q13">
    <cfRule type="cellIs" dxfId="36808" priority="797" stopIfTrue="1" operator="lessThan">
      <formula>0</formula>
    </cfRule>
    <cfRule type="cellIs" dxfId="36807" priority="798" stopIfTrue="1" operator="greaterThan">
      <formula>0</formula>
    </cfRule>
  </conditionalFormatting>
  <conditionalFormatting sqref="Q13">
    <cfRule type="cellIs" dxfId="36806" priority="795" stopIfTrue="1" operator="lessThan">
      <formula>0</formula>
    </cfRule>
    <cfRule type="cellIs" dxfId="36805" priority="796" stopIfTrue="1" operator="greaterThan">
      <formula>0</formula>
    </cfRule>
  </conditionalFormatting>
  <conditionalFormatting sqref="Q13">
    <cfRule type="cellIs" dxfId="36804" priority="793" stopIfTrue="1" operator="lessThan">
      <formula>0</formula>
    </cfRule>
    <cfRule type="cellIs" dxfId="36803" priority="794" stopIfTrue="1" operator="greaterThan">
      <formula>0</formula>
    </cfRule>
  </conditionalFormatting>
  <conditionalFormatting sqref="Q13">
    <cfRule type="cellIs" dxfId="36802" priority="791" stopIfTrue="1" operator="lessThan">
      <formula>0</formula>
    </cfRule>
    <cfRule type="cellIs" dxfId="36801" priority="792" stopIfTrue="1" operator="greaterThan">
      <formula>0</formula>
    </cfRule>
  </conditionalFormatting>
  <conditionalFormatting sqref="Q13">
    <cfRule type="cellIs" dxfId="36800" priority="789" stopIfTrue="1" operator="lessThan">
      <formula>0</formula>
    </cfRule>
    <cfRule type="cellIs" dxfId="36799" priority="790" stopIfTrue="1" operator="greaterThan">
      <formula>0</formula>
    </cfRule>
  </conditionalFormatting>
  <conditionalFormatting sqref="Q13">
    <cfRule type="cellIs" dxfId="36798" priority="787" stopIfTrue="1" operator="lessThan">
      <formula>0</formula>
    </cfRule>
    <cfRule type="cellIs" dxfId="36797" priority="788" stopIfTrue="1" operator="greaterThan">
      <formula>0</formula>
    </cfRule>
  </conditionalFormatting>
  <conditionalFormatting sqref="Q13">
    <cfRule type="cellIs" dxfId="36796" priority="785" stopIfTrue="1" operator="lessThan">
      <formula>0</formula>
    </cfRule>
    <cfRule type="cellIs" dxfId="36795" priority="786" stopIfTrue="1" operator="greaterThan">
      <formula>0</formula>
    </cfRule>
  </conditionalFormatting>
  <conditionalFormatting sqref="Q13">
    <cfRule type="cellIs" dxfId="36794" priority="783" stopIfTrue="1" operator="lessThan">
      <formula>0</formula>
    </cfRule>
    <cfRule type="cellIs" dxfId="36793" priority="784" stopIfTrue="1" operator="greaterThan">
      <formula>0</formula>
    </cfRule>
  </conditionalFormatting>
  <conditionalFormatting sqref="Q13">
    <cfRule type="cellIs" dxfId="36792" priority="781" stopIfTrue="1" operator="lessThan">
      <formula>0</formula>
    </cfRule>
    <cfRule type="cellIs" dxfId="36791" priority="782" stopIfTrue="1" operator="greaterThan">
      <formula>0</formula>
    </cfRule>
  </conditionalFormatting>
  <conditionalFormatting sqref="Q13">
    <cfRule type="cellIs" dxfId="36790" priority="779" stopIfTrue="1" operator="lessThan">
      <formula>0</formula>
    </cfRule>
    <cfRule type="cellIs" dxfId="36789" priority="780" stopIfTrue="1" operator="greaterThan">
      <formula>0</formula>
    </cfRule>
  </conditionalFormatting>
  <conditionalFormatting sqref="Q13">
    <cfRule type="cellIs" dxfId="36788" priority="777" stopIfTrue="1" operator="lessThan">
      <formula>0</formula>
    </cfRule>
    <cfRule type="cellIs" dxfId="36787" priority="778" stopIfTrue="1" operator="greaterThan">
      <formula>0</formula>
    </cfRule>
  </conditionalFormatting>
  <conditionalFormatting sqref="Q13">
    <cfRule type="cellIs" dxfId="36786" priority="775" stopIfTrue="1" operator="lessThan">
      <formula>0</formula>
    </cfRule>
    <cfRule type="cellIs" dxfId="36785" priority="776" stopIfTrue="1" operator="greaterThan">
      <formula>0</formula>
    </cfRule>
  </conditionalFormatting>
  <conditionalFormatting sqref="Q13">
    <cfRule type="cellIs" dxfId="36784" priority="773" stopIfTrue="1" operator="lessThan">
      <formula>0</formula>
    </cfRule>
    <cfRule type="cellIs" dxfId="36783" priority="774" stopIfTrue="1" operator="greaterThan">
      <formula>0</formula>
    </cfRule>
  </conditionalFormatting>
  <conditionalFormatting sqref="Q13">
    <cfRule type="cellIs" dxfId="36782" priority="771" stopIfTrue="1" operator="lessThan">
      <formula>0</formula>
    </cfRule>
    <cfRule type="cellIs" dxfId="36781" priority="772" stopIfTrue="1" operator="greaterThan">
      <formula>0</formula>
    </cfRule>
  </conditionalFormatting>
  <conditionalFormatting sqref="Q13">
    <cfRule type="cellIs" dxfId="36780" priority="769" stopIfTrue="1" operator="lessThan">
      <formula>0</formula>
    </cfRule>
    <cfRule type="cellIs" dxfId="36779" priority="770" stopIfTrue="1" operator="greaterThan">
      <formula>0</formula>
    </cfRule>
  </conditionalFormatting>
  <conditionalFormatting sqref="Q13">
    <cfRule type="cellIs" dxfId="36778" priority="767" stopIfTrue="1" operator="lessThan">
      <formula>0</formula>
    </cfRule>
    <cfRule type="cellIs" dxfId="36777" priority="768" stopIfTrue="1" operator="greaterThan">
      <formula>0</formula>
    </cfRule>
  </conditionalFormatting>
  <conditionalFormatting sqref="Q13">
    <cfRule type="cellIs" dxfId="36776" priority="765" stopIfTrue="1" operator="lessThan">
      <formula>0</formula>
    </cfRule>
    <cfRule type="cellIs" dxfId="36775" priority="766" stopIfTrue="1" operator="greaterThan">
      <formula>0</formula>
    </cfRule>
  </conditionalFormatting>
  <conditionalFormatting sqref="Q13">
    <cfRule type="cellIs" dxfId="36774" priority="763" stopIfTrue="1" operator="lessThan">
      <formula>0</formula>
    </cfRule>
    <cfRule type="cellIs" dxfId="36773" priority="764" stopIfTrue="1" operator="greaterThan">
      <formula>0</formula>
    </cfRule>
  </conditionalFormatting>
  <conditionalFormatting sqref="Q15">
    <cfRule type="cellIs" dxfId="36772" priority="761" stopIfTrue="1" operator="lessThan">
      <formula>0</formula>
    </cfRule>
    <cfRule type="cellIs" dxfId="36771" priority="762" stopIfTrue="1" operator="greaterThan">
      <formula>0</formula>
    </cfRule>
  </conditionalFormatting>
  <conditionalFormatting sqref="Q15">
    <cfRule type="cellIs" dxfId="36770" priority="759" stopIfTrue="1" operator="lessThan">
      <formula>0</formula>
    </cfRule>
    <cfRule type="cellIs" dxfId="36769" priority="760" stopIfTrue="1" operator="greaterThan">
      <formula>0</formula>
    </cfRule>
  </conditionalFormatting>
  <conditionalFormatting sqref="Q15">
    <cfRule type="cellIs" dxfId="36768" priority="757" stopIfTrue="1" operator="lessThan">
      <formula>0</formula>
    </cfRule>
    <cfRule type="cellIs" dxfId="36767" priority="758" stopIfTrue="1" operator="greaterThan">
      <formula>0</formula>
    </cfRule>
  </conditionalFormatting>
  <conditionalFormatting sqref="Q15">
    <cfRule type="cellIs" dxfId="36766" priority="755" stopIfTrue="1" operator="lessThan">
      <formula>0</formula>
    </cfRule>
    <cfRule type="cellIs" dxfId="36765" priority="756" stopIfTrue="1" operator="greaterThan">
      <formula>0</formula>
    </cfRule>
  </conditionalFormatting>
  <conditionalFormatting sqref="Q15">
    <cfRule type="cellIs" dxfId="36764" priority="753" stopIfTrue="1" operator="lessThan">
      <formula>0</formula>
    </cfRule>
    <cfRule type="cellIs" dxfId="36763" priority="754" stopIfTrue="1" operator="greaterThan">
      <formula>0</formula>
    </cfRule>
  </conditionalFormatting>
  <conditionalFormatting sqref="Q15">
    <cfRule type="cellIs" dxfId="36762" priority="751" stopIfTrue="1" operator="lessThan">
      <formula>0</formula>
    </cfRule>
    <cfRule type="cellIs" dxfId="36761" priority="752" stopIfTrue="1" operator="greaterThan">
      <formula>0</formula>
    </cfRule>
  </conditionalFormatting>
  <conditionalFormatting sqref="Q15">
    <cfRule type="cellIs" dxfId="36760" priority="749" stopIfTrue="1" operator="lessThan">
      <formula>0</formula>
    </cfRule>
    <cfRule type="cellIs" dxfId="36759" priority="750" stopIfTrue="1" operator="greaterThan">
      <formula>0</formula>
    </cfRule>
  </conditionalFormatting>
  <conditionalFormatting sqref="Q15">
    <cfRule type="cellIs" dxfId="36758" priority="747" stopIfTrue="1" operator="lessThan">
      <formula>0</formula>
    </cfRule>
    <cfRule type="cellIs" dxfId="36757" priority="748" stopIfTrue="1" operator="greaterThan">
      <formula>0</formula>
    </cfRule>
  </conditionalFormatting>
  <conditionalFormatting sqref="Q15">
    <cfRule type="cellIs" dxfId="36756" priority="745" stopIfTrue="1" operator="lessThan">
      <formula>0</formula>
    </cfRule>
    <cfRule type="cellIs" dxfId="36755" priority="746" stopIfTrue="1" operator="greaterThan">
      <formula>0</formula>
    </cfRule>
  </conditionalFormatting>
  <conditionalFormatting sqref="Q15">
    <cfRule type="cellIs" dxfId="36754" priority="743" stopIfTrue="1" operator="lessThan">
      <formula>0</formula>
    </cfRule>
    <cfRule type="cellIs" dxfId="36753" priority="744" stopIfTrue="1" operator="greaterThan">
      <formula>0</formula>
    </cfRule>
  </conditionalFormatting>
  <conditionalFormatting sqref="Q15">
    <cfRule type="cellIs" dxfId="36752" priority="741" stopIfTrue="1" operator="lessThan">
      <formula>0</formula>
    </cfRule>
    <cfRule type="cellIs" dxfId="36751" priority="742" stopIfTrue="1" operator="greaterThan">
      <formula>0</formula>
    </cfRule>
  </conditionalFormatting>
  <conditionalFormatting sqref="Q15">
    <cfRule type="cellIs" dxfId="36750" priority="739" stopIfTrue="1" operator="lessThan">
      <formula>0</formula>
    </cfRule>
    <cfRule type="cellIs" dxfId="36749" priority="740" stopIfTrue="1" operator="greaterThan">
      <formula>0</formula>
    </cfRule>
  </conditionalFormatting>
  <conditionalFormatting sqref="Q15">
    <cfRule type="cellIs" dxfId="36748" priority="737" stopIfTrue="1" operator="lessThan">
      <formula>0</formula>
    </cfRule>
    <cfRule type="cellIs" dxfId="36747" priority="738" stopIfTrue="1" operator="greaterThan">
      <formula>0</formula>
    </cfRule>
  </conditionalFormatting>
  <conditionalFormatting sqref="Q15">
    <cfRule type="cellIs" dxfId="36746" priority="735" stopIfTrue="1" operator="lessThan">
      <formula>0</formula>
    </cfRule>
    <cfRule type="cellIs" dxfId="36745" priority="736" stopIfTrue="1" operator="greaterThan">
      <formula>0</formula>
    </cfRule>
  </conditionalFormatting>
  <conditionalFormatting sqref="Q15">
    <cfRule type="cellIs" dxfId="36744" priority="733" stopIfTrue="1" operator="lessThan">
      <formula>0</formula>
    </cfRule>
    <cfRule type="cellIs" dxfId="36743" priority="734" stopIfTrue="1" operator="greaterThan">
      <formula>0</formula>
    </cfRule>
  </conditionalFormatting>
  <conditionalFormatting sqref="Q15">
    <cfRule type="cellIs" dxfId="36742" priority="731" stopIfTrue="1" operator="lessThan">
      <formula>0</formula>
    </cfRule>
    <cfRule type="cellIs" dxfId="36741" priority="732" stopIfTrue="1" operator="greaterThan">
      <formula>0</formula>
    </cfRule>
  </conditionalFormatting>
  <conditionalFormatting sqref="Q15">
    <cfRule type="cellIs" dxfId="36740" priority="729" stopIfTrue="1" operator="lessThan">
      <formula>0</formula>
    </cfRule>
    <cfRule type="cellIs" dxfId="36739" priority="730" stopIfTrue="1" operator="greaterThan">
      <formula>0</formula>
    </cfRule>
  </conditionalFormatting>
  <conditionalFormatting sqref="Q15">
    <cfRule type="cellIs" dxfId="36738" priority="727" stopIfTrue="1" operator="lessThan">
      <formula>0</formula>
    </cfRule>
    <cfRule type="cellIs" dxfId="36737" priority="728" stopIfTrue="1" operator="greaterThan">
      <formula>0</formula>
    </cfRule>
  </conditionalFormatting>
  <conditionalFormatting sqref="Q15">
    <cfRule type="cellIs" dxfId="36736" priority="725" stopIfTrue="1" operator="lessThan">
      <formula>0</formula>
    </cfRule>
    <cfRule type="cellIs" dxfId="36735" priority="726" stopIfTrue="1" operator="greaterThan">
      <formula>0</formula>
    </cfRule>
  </conditionalFormatting>
  <conditionalFormatting sqref="Q15">
    <cfRule type="cellIs" dxfId="36734" priority="723" stopIfTrue="1" operator="lessThan">
      <formula>0</formula>
    </cfRule>
    <cfRule type="cellIs" dxfId="36733" priority="724" stopIfTrue="1" operator="greaterThan">
      <formula>0</formula>
    </cfRule>
  </conditionalFormatting>
  <conditionalFormatting sqref="Q15">
    <cfRule type="cellIs" dxfId="36732" priority="721" stopIfTrue="1" operator="lessThan">
      <formula>0</formula>
    </cfRule>
    <cfRule type="cellIs" dxfId="36731" priority="722" stopIfTrue="1" operator="greaterThan">
      <formula>0</formula>
    </cfRule>
  </conditionalFormatting>
  <conditionalFormatting sqref="Q17">
    <cfRule type="cellIs" dxfId="36730" priority="719" stopIfTrue="1" operator="lessThan">
      <formula>0</formula>
    </cfRule>
    <cfRule type="cellIs" dxfId="36729" priority="720" stopIfTrue="1" operator="greaterThan">
      <formula>0</formula>
    </cfRule>
  </conditionalFormatting>
  <conditionalFormatting sqref="Q17">
    <cfRule type="cellIs" dxfId="36728" priority="717" stopIfTrue="1" operator="lessThan">
      <formula>0</formula>
    </cfRule>
    <cfRule type="cellIs" dxfId="36727" priority="718" stopIfTrue="1" operator="greaterThan">
      <formula>0</formula>
    </cfRule>
  </conditionalFormatting>
  <conditionalFormatting sqref="Q17">
    <cfRule type="cellIs" dxfId="36726" priority="715" stopIfTrue="1" operator="lessThan">
      <formula>0</formula>
    </cfRule>
    <cfRule type="cellIs" dxfId="36725" priority="716" stopIfTrue="1" operator="greaterThan">
      <formula>0</formula>
    </cfRule>
  </conditionalFormatting>
  <conditionalFormatting sqref="Q17">
    <cfRule type="cellIs" dxfId="36724" priority="713" stopIfTrue="1" operator="lessThan">
      <formula>0</formula>
    </cfRule>
    <cfRule type="cellIs" dxfId="36723" priority="714" stopIfTrue="1" operator="greaterThan">
      <formula>0</formula>
    </cfRule>
  </conditionalFormatting>
  <conditionalFormatting sqref="Q17">
    <cfRule type="cellIs" dxfId="36722" priority="711" stopIfTrue="1" operator="lessThan">
      <formula>0</formula>
    </cfRule>
    <cfRule type="cellIs" dxfId="36721" priority="712" stopIfTrue="1" operator="greaterThan">
      <formula>0</formula>
    </cfRule>
  </conditionalFormatting>
  <conditionalFormatting sqref="Q17">
    <cfRule type="cellIs" dxfId="36720" priority="709" stopIfTrue="1" operator="lessThan">
      <formula>0</formula>
    </cfRule>
    <cfRule type="cellIs" dxfId="36719" priority="710" stopIfTrue="1" operator="greaterThan">
      <formula>0</formula>
    </cfRule>
  </conditionalFormatting>
  <conditionalFormatting sqref="Q17">
    <cfRule type="cellIs" dxfId="36718" priority="707" stopIfTrue="1" operator="lessThan">
      <formula>0</formula>
    </cfRule>
    <cfRule type="cellIs" dxfId="36717" priority="708" stopIfTrue="1" operator="greaterThan">
      <formula>0</formula>
    </cfRule>
  </conditionalFormatting>
  <conditionalFormatting sqref="Q17">
    <cfRule type="cellIs" dxfId="36716" priority="705" stopIfTrue="1" operator="lessThan">
      <formula>0</formula>
    </cfRule>
    <cfRule type="cellIs" dxfId="36715" priority="706" stopIfTrue="1" operator="greaterThan">
      <formula>0</formula>
    </cfRule>
  </conditionalFormatting>
  <conditionalFormatting sqref="Q17">
    <cfRule type="cellIs" dxfId="36714" priority="703" stopIfTrue="1" operator="lessThan">
      <formula>0</formula>
    </cfRule>
    <cfRule type="cellIs" dxfId="36713" priority="704" stopIfTrue="1" operator="greaterThan">
      <formula>0</formula>
    </cfRule>
  </conditionalFormatting>
  <conditionalFormatting sqref="Q17">
    <cfRule type="cellIs" dxfId="36712" priority="701" stopIfTrue="1" operator="lessThan">
      <formula>0</formula>
    </cfRule>
    <cfRule type="cellIs" dxfId="36711" priority="702" stopIfTrue="1" operator="greaterThan">
      <formula>0</formula>
    </cfRule>
  </conditionalFormatting>
  <conditionalFormatting sqref="Q17">
    <cfRule type="cellIs" dxfId="36710" priority="699" stopIfTrue="1" operator="lessThan">
      <formula>0</formula>
    </cfRule>
    <cfRule type="cellIs" dxfId="36709" priority="700" stopIfTrue="1" operator="greaterThan">
      <formula>0</formula>
    </cfRule>
  </conditionalFormatting>
  <conditionalFormatting sqref="Q17">
    <cfRule type="cellIs" dxfId="36708" priority="697" stopIfTrue="1" operator="lessThan">
      <formula>0</formula>
    </cfRule>
    <cfRule type="cellIs" dxfId="36707" priority="698" stopIfTrue="1" operator="greaterThan">
      <formula>0</formula>
    </cfRule>
  </conditionalFormatting>
  <conditionalFormatting sqref="Q17">
    <cfRule type="cellIs" dxfId="36706" priority="695" stopIfTrue="1" operator="lessThan">
      <formula>0</formula>
    </cfRule>
    <cfRule type="cellIs" dxfId="36705" priority="696" stopIfTrue="1" operator="greaterThan">
      <formula>0</formula>
    </cfRule>
  </conditionalFormatting>
  <conditionalFormatting sqref="Q17">
    <cfRule type="cellIs" dxfId="36704" priority="693" stopIfTrue="1" operator="lessThan">
      <formula>0</formula>
    </cfRule>
    <cfRule type="cellIs" dxfId="36703" priority="694" stopIfTrue="1" operator="greaterThan">
      <formula>0</formula>
    </cfRule>
  </conditionalFormatting>
  <conditionalFormatting sqref="Q17">
    <cfRule type="cellIs" dxfId="36702" priority="691" stopIfTrue="1" operator="lessThan">
      <formula>0</formula>
    </cfRule>
    <cfRule type="cellIs" dxfId="36701" priority="692" stopIfTrue="1" operator="greaterThan">
      <formula>0</formula>
    </cfRule>
  </conditionalFormatting>
  <conditionalFormatting sqref="Q17">
    <cfRule type="cellIs" dxfId="36700" priority="689" stopIfTrue="1" operator="lessThan">
      <formula>0</formula>
    </cfRule>
    <cfRule type="cellIs" dxfId="36699" priority="690" stopIfTrue="1" operator="greaterThan">
      <formula>0</formula>
    </cfRule>
  </conditionalFormatting>
  <conditionalFormatting sqref="Q17">
    <cfRule type="cellIs" dxfId="36698" priority="687" stopIfTrue="1" operator="lessThan">
      <formula>0</formula>
    </cfRule>
    <cfRule type="cellIs" dxfId="36697" priority="688" stopIfTrue="1" operator="greaterThan">
      <formula>0</formula>
    </cfRule>
  </conditionalFormatting>
  <conditionalFormatting sqref="Q17">
    <cfRule type="cellIs" dxfId="36696" priority="685" stopIfTrue="1" operator="lessThan">
      <formula>0</formula>
    </cfRule>
    <cfRule type="cellIs" dxfId="36695" priority="686" stopIfTrue="1" operator="greaterThan">
      <formula>0</formula>
    </cfRule>
  </conditionalFormatting>
  <conditionalFormatting sqref="Q17">
    <cfRule type="cellIs" dxfId="36694" priority="683" stopIfTrue="1" operator="lessThan">
      <formula>0</formula>
    </cfRule>
    <cfRule type="cellIs" dxfId="36693" priority="684" stopIfTrue="1" operator="greaterThan">
      <formula>0</formula>
    </cfRule>
  </conditionalFormatting>
  <conditionalFormatting sqref="Q17">
    <cfRule type="cellIs" dxfId="36692" priority="681" stopIfTrue="1" operator="lessThan">
      <formula>0</formula>
    </cfRule>
    <cfRule type="cellIs" dxfId="36691" priority="682" stopIfTrue="1" operator="greaterThan">
      <formula>0</formula>
    </cfRule>
  </conditionalFormatting>
  <conditionalFormatting sqref="Q19">
    <cfRule type="cellIs" dxfId="36690" priority="679" stopIfTrue="1" operator="lessThan">
      <formula>0</formula>
    </cfRule>
    <cfRule type="cellIs" dxfId="36689" priority="680" stopIfTrue="1" operator="greaterThan">
      <formula>0</formula>
    </cfRule>
  </conditionalFormatting>
  <conditionalFormatting sqref="Q19">
    <cfRule type="cellIs" dxfId="36688" priority="677" stopIfTrue="1" operator="lessThan">
      <formula>0</formula>
    </cfRule>
    <cfRule type="cellIs" dxfId="36687" priority="678" stopIfTrue="1" operator="greaterThan">
      <formula>0</formula>
    </cfRule>
  </conditionalFormatting>
  <conditionalFormatting sqref="Q19">
    <cfRule type="cellIs" dxfId="36686" priority="675" stopIfTrue="1" operator="lessThan">
      <formula>0</formula>
    </cfRule>
    <cfRule type="cellIs" dxfId="36685" priority="676" stopIfTrue="1" operator="greaterThan">
      <formula>0</formula>
    </cfRule>
  </conditionalFormatting>
  <conditionalFormatting sqref="Q19">
    <cfRule type="cellIs" dxfId="36684" priority="673" stopIfTrue="1" operator="lessThan">
      <formula>0</formula>
    </cfRule>
    <cfRule type="cellIs" dxfId="36683" priority="674" stopIfTrue="1" operator="greaterThan">
      <formula>0</formula>
    </cfRule>
  </conditionalFormatting>
  <conditionalFormatting sqref="Q19">
    <cfRule type="cellIs" dxfId="36682" priority="671" stopIfTrue="1" operator="lessThan">
      <formula>0</formula>
    </cfRule>
    <cfRule type="cellIs" dxfId="36681" priority="672" stopIfTrue="1" operator="greaterThan">
      <formula>0</formula>
    </cfRule>
  </conditionalFormatting>
  <conditionalFormatting sqref="Q19">
    <cfRule type="cellIs" dxfId="36680" priority="669" stopIfTrue="1" operator="lessThan">
      <formula>0</formula>
    </cfRule>
    <cfRule type="cellIs" dxfId="36679" priority="670" stopIfTrue="1" operator="greaterThan">
      <formula>0</formula>
    </cfRule>
  </conditionalFormatting>
  <conditionalFormatting sqref="Q19">
    <cfRule type="cellIs" dxfId="36678" priority="667" stopIfTrue="1" operator="lessThan">
      <formula>0</formula>
    </cfRule>
    <cfRule type="cellIs" dxfId="36677" priority="668" stopIfTrue="1" operator="greaterThan">
      <formula>0</formula>
    </cfRule>
  </conditionalFormatting>
  <conditionalFormatting sqref="Q19">
    <cfRule type="cellIs" dxfId="36676" priority="665" stopIfTrue="1" operator="lessThan">
      <formula>0</formula>
    </cfRule>
    <cfRule type="cellIs" dxfId="36675" priority="666" stopIfTrue="1" operator="greaterThan">
      <formula>0</formula>
    </cfRule>
  </conditionalFormatting>
  <conditionalFormatting sqref="Q19">
    <cfRule type="cellIs" dxfId="36674" priority="663" stopIfTrue="1" operator="lessThan">
      <formula>0</formula>
    </cfRule>
    <cfRule type="cellIs" dxfId="36673" priority="664" stopIfTrue="1" operator="greaterThan">
      <formula>0</formula>
    </cfRule>
  </conditionalFormatting>
  <conditionalFormatting sqref="Q19">
    <cfRule type="cellIs" dxfId="36672" priority="661" stopIfTrue="1" operator="lessThan">
      <formula>0</formula>
    </cfRule>
    <cfRule type="cellIs" dxfId="36671" priority="662" stopIfTrue="1" operator="greaterThan">
      <formula>0</formula>
    </cfRule>
  </conditionalFormatting>
  <conditionalFormatting sqref="Q19">
    <cfRule type="cellIs" dxfId="36670" priority="659" stopIfTrue="1" operator="lessThan">
      <formula>0</formula>
    </cfRule>
    <cfRule type="cellIs" dxfId="36669" priority="660" stopIfTrue="1" operator="greaterThan">
      <formula>0</formula>
    </cfRule>
  </conditionalFormatting>
  <conditionalFormatting sqref="Q19">
    <cfRule type="cellIs" dxfId="36668" priority="657" stopIfTrue="1" operator="lessThan">
      <formula>0</formula>
    </cfRule>
    <cfRule type="cellIs" dxfId="36667" priority="658" stopIfTrue="1" operator="greaterThan">
      <formula>0</formula>
    </cfRule>
  </conditionalFormatting>
  <conditionalFormatting sqref="Q19">
    <cfRule type="cellIs" dxfId="36666" priority="655" stopIfTrue="1" operator="lessThan">
      <formula>0</formula>
    </cfRule>
    <cfRule type="cellIs" dxfId="36665" priority="656" stopIfTrue="1" operator="greaterThan">
      <formula>0</formula>
    </cfRule>
  </conditionalFormatting>
  <conditionalFormatting sqref="Q19">
    <cfRule type="cellIs" dxfId="36664" priority="653" stopIfTrue="1" operator="lessThan">
      <formula>0</formula>
    </cfRule>
    <cfRule type="cellIs" dxfId="36663" priority="654" stopIfTrue="1" operator="greaterThan">
      <formula>0</formula>
    </cfRule>
  </conditionalFormatting>
  <conditionalFormatting sqref="Q19">
    <cfRule type="cellIs" dxfId="36662" priority="651" stopIfTrue="1" operator="lessThan">
      <formula>0</formula>
    </cfRule>
    <cfRule type="cellIs" dxfId="36661" priority="652" stopIfTrue="1" operator="greaterThan">
      <formula>0</formula>
    </cfRule>
  </conditionalFormatting>
  <conditionalFormatting sqref="Q19">
    <cfRule type="cellIs" dxfId="36660" priority="649" stopIfTrue="1" operator="lessThan">
      <formula>0</formula>
    </cfRule>
    <cfRule type="cellIs" dxfId="36659" priority="650" stopIfTrue="1" operator="greaterThan">
      <formula>0</formula>
    </cfRule>
  </conditionalFormatting>
  <conditionalFormatting sqref="Q19">
    <cfRule type="cellIs" dxfId="36658" priority="647" stopIfTrue="1" operator="lessThan">
      <formula>0</formula>
    </cfRule>
    <cfRule type="cellIs" dxfId="36657" priority="648" stopIfTrue="1" operator="greaterThan">
      <formula>0</formula>
    </cfRule>
  </conditionalFormatting>
  <conditionalFormatting sqref="Q19">
    <cfRule type="cellIs" dxfId="36656" priority="645" stopIfTrue="1" operator="lessThan">
      <formula>0</formula>
    </cfRule>
    <cfRule type="cellIs" dxfId="36655" priority="646" stopIfTrue="1" operator="greaterThan">
      <formula>0</formula>
    </cfRule>
  </conditionalFormatting>
  <conditionalFormatting sqref="Q19">
    <cfRule type="cellIs" dxfId="36654" priority="643" stopIfTrue="1" operator="lessThan">
      <formula>0</formula>
    </cfRule>
    <cfRule type="cellIs" dxfId="36653" priority="644" stopIfTrue="1" operator="greaterThan">
      <formula>0</formula>
    </cfRule>
  </conditionalFormatting>
  <conditionalFormatting sqref="Q19">
    <cfRule type="cellIs" dxfId="36652" priority="641" stopIfTrue="1" operator="lessThan">
      <formula>0</formula>
    </cfRule>
    <cfRule type="cellIs" dxfId="36651" priority="642" stopIfTrue="1" operator="greaterThan">
      <formula>0</formula>
    </cfRule>
  </conditionalFormatting>
  <conditionalFormatting sqref="Q21">
    <cfRule type="cellIs" dxfId="36650" priority="639" stopIfTrue="1" operator="lessThan">
      <formula>0</formula>
    </cfRule>
    <cfRule type="cellIs" dxfId="36649" priority="640" stopIfTrue="1" operator="greaterThan">
      <formula>0</formula>
    </cfRule>
  </conditionalFormatting>
  <conditionalFormatting sqref="Q21">
    <cfRule type="cellIs" dxfId="36648" priority="637" stopIfTrue="1" operator="lessThan">
      <formula>0</formula>
    </cfRule>
    <cfRule type="cellIs" dxfId="36647" priority="638" stopIfTrue="1" operator="greaterThan">
      <formula>0</formula>
    </cfRule>
  </conditionalFormatting>
  <conditionalFormatting sqref="Q21">
    <cfRule type="cellIs" dxfId="36646" priority="635" stopIfTrue="1" operator="lessThan">
      <formula>0</formula>
    </cfRule>
    <cfRule type="cellIs" dxfId="36645" priority="636" stopIfTrue="1" operator="greaterThan">
      <formula>0</formula>
    </cfRule>
  </conditionalFormatting>
  <conditionalFormatting sqref="Q21">
    <cfRule type="cellIs" dxfId="36644" priority="633" stopIfTrue="1" operator="lessThan">
      <formula>0</formula>
    </cfRule>
    <cfRule type="cellIs" dxfId="36643" priority="634" stopIfTrue="1" operator="greaterThan">
      <formula>0</formula>
    </cfRule>
  </conditionalFormatting>
  <conditionalFormatting sqref="Q21">
    <cfRule type="cellIs" dxfId="36642" priority="631" stopIfTrue="1" operator="lessThan">
      <formula>0</formula>
    </cfRule>
    <cfRule type="cellIs" dxfId="36641" priority="632" stopIfTrue="1" operator="greaterThan">
      <formula>0</formula>
    </cfRule>
  </conditionalFormatting>
  <conditionalFormatting sqref="Q21">
    <cfRule type="cellIs" dxfId="36640" priority="629" stopIfTrue="1" operator="lessThan">
      <formula>0</formula>
    </cfRule>
    <cfRule type="cellIs" dxfId="36639" priority="630" stopIfTrue="1" operator="greaterThan">
      <formula>0</formula>
    </cfRule>
  </conditionalFormatting>
  <conditionalFormatting sqref="Q21">
    <cfRule type="cellIs" dxfId="36638" priority="627" stopIfTrue="1" operator="lessThan">
      <formula>0</formula>
    </cfRule>
    <cfRule type="cellIs" dxfId="36637" priority="628" stopIfTrue="1" operator="greaterThan">
      <formula>0</formula>
    </cfRule>
  </conditionalFormatting>
  <conditionalFormatting sqref="Q21">
    <cfRule type="cellIs" dxfId="36636" priority="625" stopIfTrue="1" operator="lessThan">
      <formula>0</formula>
    </cfRule>
    <cfRule type="cellIs" dxfId="36635" priority="626" stopIfTrue="1" operator="greaterThan">
      <formula>0</formula>
    </cfRule>
  </conditionalFormatting>
  <conditionalFormatting sqref="Q21">
    <cfRule type="cellIs" dxfId="36634" priority="623" stopIfTrue="1" operator="lessThan">
      <formula>0</formula>
    </cfRule>
    <cfRule type="cellIs" dxfId="36633" priority="624" stopIfTrue="1" operator="greaterThan">
      <formula>0</formula>
    </cfRule>
  </conditionalFormatting>
  <conditionalFormatting sqref="Q21">
    <cfRule type="cellIs" dxfId="36632" priority="621" stopIfTrue="1" operator="lessThan">
      <formula>0</formula>
    </cfRule>
    <cfRule type="cellIs" dxfId="36631" priority="622" stopIfTrue="1" operator="greaterThan">
      <formula>0</formula>
    </cfRule>
  </conditionalFormatting>
  <conditionalFormatting sqref="Q21">
    <cfRule type="cellIs" dxfId="36630" priority="619" stopIfTrue="1" operator="lessThan">
      <formula>0</formula>
    </cfRule>
    <cfRule type="cellIs" dxfId="36629" priority="620" stopIfTrue="1" operator="greaterThan">
      <formula>0</formula>
    </cfRule>
  </conditionalFormatting>
  <conditionalFormatting sqref="Q21">
    <cfRule type="cellIs" dxfId="36628" priority="617" stopIfTrue="1" operator="lessThan">
      <formula>0</formula>
    </cfRule>
    <cfRule type="cellIs" dxfId="36627" priority="618" stopIfTrue="1" operator="greaterThan">
      <formula>0</formula>
    </cfRule>
  </conditionalFormatting>
  <conditionalFormatting sqref="Q21">
    <cfRule type="cellIs" dxfId="36626" priority="615" stopIfTrue="1" operator="lessThan">
      <formula>0</formula>
    </cfRule>
    <cfRule type="cellIs" dxfId="36625" priority="616" stopIfTrue="1" operator="greaterThan">
      <formula>0</formula>
    </cfRule>
  </conditionalFormatting>
  <conditionalFormatting sqref="Q21">
    <cfRule type="cellIs" dxfId="36624" priority="613" stopIfTrue="1" operator="lessThan">
      <formula>0</formula>
    </cfRule>
    <cfRule type="cellIs" dxfId="36623" priority="614" stopIfTrue="1" operator="greaterThan">
      <formula>0</formula>
    </cfRule>
  </conditionalFormatting>
  <conditionalFormatting sqref="Q21">
    <cfRule type="cellIs" dxfId="36622" priority="611" stopIfTrue="1" operator="lessThan">
      <formula>0</formula>
    </cfRule>
    <cfRule type="cellIs" dxfId="36621" priority="612" stopIfTrue="1" operator="greaterThan">
      <formula>0</formula>
    </cfRule>
  </conditionalFormatting>
  <conditionalFormatting sqref="Q21">
    <cfRule type="cellIs" dxfId="36620" priority="609" stopIfTrue="1" operator="lessThan">
      <formula>0</formula>
    </cfRule>
    <cfRule type="cellIs" dxfId="36619" priority="610" stopIfTrue="1" operator="greaterThan">
      <formula>0</formula>
    </cfRule>
  </conditionalFormatting>
  <conditionalFormatting sqref="Q21">
    <cfRule type="cellIs" dxfId="36618" priority="607" stopIfTrue="1" operator="lessThan">
      <formula>0</formula>
    </cfRule>
    <cfRule type="cellIs" dxfId="36617" priority="608" stopIfTrue="1" operator="greaterThan">
      <formula>0</formula>
    </cfRule>
  </conditionalFormatting>
  <conditionalFormatting sqref="Q21">
    <cfRule type="cellIs" dxfId="36616" priority="605" stopIfTrue="1" operator="lessThan">
      <formula>0</formula>
    </cfRule>
    <cfRule type="cellIs" dxfId="36615" priority="606" stopIfTrue="1" operator="greaterThan">
      <formula>0</formula>
    </cfRule>
  </conditionalFormatting>
  <conditionalFormatting sqref="Q21">
    <cfRule type="cellIs" dxfId="36614" priority="603" stopIfTrue="1" operator="lessThan">
      <formula>0</formula>
    </cfRule>
    <cfRule type="cellIs" dxfId="36613" priority="604" stopIfTrue="1" operator="greaterThan">
      <formula>0</formula>
    </cfRule>
  </conditionalFormatting>
  <conditionalFormatting sqref="Q21">
    <cfRule type="cellIs" dxfId="36612" priority="601" stopIfTrue="1" operator="lessThan">
      <formula>0</formula>
    </cfRule>
    <cfRule type="cellIs" dxfId="36611" priority="602" stopIfTrue="1" operator="greaterThan">
      <formula>0</formula>
    </cfRule>
  </conditionalFormatting>
  <conditionalFormatting sqref="Q23">
    <cfRule type="cellIs" dxfId="36610" priority="599" stopIfTrue="1" operator="lessThan">
      <formula>0</formula>
    </cfRule>
    <cfRule type="cellIs" dxfId="36609" priority="600" stopIfTrue="1" operator="greaterThan">
      <formula>0</formula>
    </cfRule>
  </conditionalFormatting>
  <conditionalFormatting sqref="Q23">
    <cfRule type="cellIs" dxfId="36608" priority="597" stopIfTrue="1" operator="lessThan">
      <formula>0</formula>
    </cfRule>
    <cfRule type="cellIs" dxfId="36607" priority="598" stopIfTrue="1" operator="greaterThan">
      <formula>0</formula>
    </cfRule>
  </conditionalFormatting>
  <conditionalFormatting sqref="Q23">
    <cfRule type="cellIs" dxfId="36606" priority="595" stopIfTrue="1" operator="lessThan">
      <formula>0</formula>
    </cfRule>
    <cfRule type="cellIs" dxfId="36605" priority="596" stopIfTrue="1" operator="greaterThan">
      <formula>0</formula>
    </cfRule>
  </conditionalFormatting>
  <conditionalFormatting sqref="Q23">
    <cfRule type="cellIs" dxfId="36604" priority="593" stopIfTrue="1" operator="lessThan">
      <formula>0</formula>
    </cfRule>
    <cfRule type="cellIs" dxfId="36603" priority="594" stopIfTrue="1" operator="greaterThan">
      <formula>0</formula>
    </cfRule>
  </conditionalFormatting>
  <conditionalFormatting sqref="Q23">
    <cfRule type="cellIs" dxfId="36602" priority="591" stopIfTrue="1" operator="lessThan">
      <formula>0</formula>
    </cfRule>
    <cfRule type="cellIs" dxfId="36601" priority="592" stopIfTrue="1" operator="greaterThan">
      <formula>0</formula>
    </cfRule>
  </conditionalFormatting>
  <conditionalFormatting sqref="Q23">
    <cfRule type="cellIs" dxfId="36600" priority="589" stopIfTrue="1" operator="lessThan">
      <formula>0</formula>
    </cfRule>
    <cfRule type="cellIs" dxfId="36599" priority="590" stopIfTrue="1" operator="greaterThan">
      <formula>0</formula>
    </cfRule>
  </conditionalFormatting>
  <conditionalFormatting sqref="Q23">
    <cfRule type="cellIs" dxfId="36598" priority="587" stopIfTrue="1" operator="lessThan">
      <formula>0</formula>
    </cfRule>
    <cfRule type="cellIs" dxfId="36597" priority="588" stopIfTrue="1" operator="greaterThan">
      <formula>0</formula>
    </cfRule>
  </conditionalFormatting>
  <conditionalFormatting sqref="Q23">
    <cfRule type="cellIs" dxfId="36596" priority="585" stopIfTrue="1" operator="lessThan">
      <formula>0</formula>
    </cfRule>
    <cfRule type="cellIs" dxfId="36595" priority="586" stopIfTrue="1" operator="greaterThan">
      <formula>0</formula>
    </cfRule>
  </conditionalFormatting>
  <conditionalFormatting sqref="Q23">
    <cfRule type="cellIs" dxfId="36594" priority="583" stopIfTrue="1" operator="lessThan">
      <formula>0</formula>
    </cfRule>
    <cfRule type="cellIs" dxfId="36593" priority="584" stopIfTrue="1" operator="greaterThan">
      <formula>0</formula>
    </cfRule>
  </conditionalFormatting>
  <conditionalFormatting sqref="Q23">
    <cfRule type="cellIs" dxfId="36592" priority="581" stopIfTrue="1" operator="lessThan">
      <formula>0</formula>
    </cfRule>
    <cfRule type="cellIs" dxfId="36591" priority="582" stopIfTrue="1" operator="greaterThan">
      <formula>0</formula>
    </cfRule>
  </conditionalFormatting>
  <conditionalFormatting sqref="Q23">
    <cfRule type="cellIs" dxfId="36590" priority="579" stopIfTrue="1" operator="lessThan">
      <formula>0</formula>
    </cfRule>
    <cfRule type="cellIs" dxfId="36589" priority="580" stopIfTrue="1" operator="greaterThan">
      <formula>0</formula>
    </cfRule>
  </conditionalFormatting>
  <conditionalFormatting sqref="Q23">
    <cfRule type="cellIs" dxfId="36588" priority="577" stopIfTrue="1" operator="lessThan">
      <formula>0</formula>
    </cfRule>
    <cfRule type="cellIs" dxfId="36587" priority="578" stopIfTrue="1" operator="greaterThan">
      <formula>0</formula>
    </cfRule>
  </conditionalFormatting>
  <conditionalFormatting sqref="Q23">
    <cfRule type="cellIs" dxfId="36586" priority="575" stopIfTrue="1" operator="lessThan">
      <formula>0</formula>
    </cfRule>
    <cfRule type="cellIs" dxfId="36585" priority="576" stopIfTrue="1" operator="greaterThan">
      <formula>0</formula>
    </cfRule>
  </conditionalFormatting>
  <conditionalFormatting sqref="Q23">
    <cfRule type="cellIs" dxfId="36584" priority="573" stopIfTrue="1" operator="lessThan">
      <formula>0</formula>
    </cfRule>
    <cfRule type="cellIs" dxfId="36583" priority="574" stopIfTrue="1" operator="greaterThan">
      <formula>0</formula>
    </cfRule>
  </conditionalFormatting>
  <conditionalFormatting sqref="Q23">
    <cfRule type="cellIs" dxfId="36582" priority="571" stopIfTrue="1" operator="lessThan">
      <formula>0</formula>
    </cfRule>
    <cfRule type="cellIs" dxfId="36581" priority="572" stopIfTrue="1" operator="greaterThan">
      <formula>0</formula>
    </cfRule>
  </conditionalFormatting>
  <conditionalFormatting sqref="Q23">
    <cfRule type="cellIs" dxfId="36580" priority="569" stopIfTrue="1" operator="lessThan">
      <formula>0</formula>
    </cfRule>
    <cfRule type="cellIs" dxfId="36579" priority="570" stopIfTrue="1" operator="greaterThan">
      <formula>0</formula>
    </cfRule>
  </conditionalFormatting>
  <conditionalFormatting sqref="Q23">
    <cfRule type="cellIs" dxfId="36578" priority="567" stopIfTrue="1" operator="lessThan">
      <formula>0</formula>
    </cfRule>
    <cfRule type="cellIs" dxfId="36577" priority="568" stopIfTrue="1" operator="greaterThan">
      <formula>0</formula>
    </cfRule>
  </conditionalFormatting>
  <conditionalFormatting sqref="Q23">
    <cfRule type="cellIs" dxfId="36576" priority="565" stopIfTrue="1" operator="lessThan">
      <formula>0</formula>
    </cfRule>
    <cfRule type="cellIs" dxfId="36575" priority="566" stopIfTrue="1" operator="greaterThan">
      <formula>0</formula>
    </cfRule>
  </conditionalFormatting>
  <conditionalFormatting sqref="Q23">
    <cfRule type="cellIs" dxfId="36574" priority="563" stopIfTrue="1" operator="lessThan">
      <formula>0</formula>
    </cfRule>
    <cfRule type="cellIs" dxfId="36573" priority="564" stopIfTrue="1" operator="greaterThan">
      <formula>0</formula>
    </cfRule>
  </conditionalFormatting>
  <conditionalFormatting sqref="Q23">
    <cfRule type="cellIs" dxfId="36572" priority="561" stopIfTrue="1" operator="lessThan">
      <formula>0</formula>
    </cfRule>
    <cfRule type="cellIs" dxfId="36571" priority="562" stopIfTrue="1" operator="greaterThan">
      <formula>0</formula>
    </cfRule>
  </conditionalFormatting>
  <conditionalFormatting sqref="Q25">
    <cfRule type="cellIs" dxfId="36570" priority="559" stopIfTrue="1" operator="lessThan">
      <formula>0</formula>
    </cfRule>
    <cfRule type="cellIs" dxfId="36569" priority="560" stopIfTrue="1" operator="greaterThan">
      <formula>0</formula>
    </cfRule>
  </conditionalFormatting>
  <conditionalFormatting sqref="Q25">
    <cfRule type="cellIs" dxfId="36568" priority="557" stopIfTrue="1" operator="lessThan">
      <formula>0</formula>
    </cfRule>
    <cfRule type="cellIs" dxfId="36567" priority="558" stopIfTrue="1" operator="greaterThan">
      <formula>0</formula>
    </cfRule>
  </conditionalFormatting>
  <conditionalFormatting sqref="Q25">
    <cfRule type="cellIs" dxfId="36566" priority="555" stopIfTrue="1" operator="lessThan">
      <formula>0</formula>
    </cfRule>
    <cfRule type="cellIs" dxfId="36565" priority="556" stopIfTrue="1" operator="greaterThan">
      <formula>0</formula>
    </cfRule>
  </conditionalFormatting>
  <conditionalFormatting sqref="Q25">
    <cfRule type="cellIs" dxfId="36564" priority="553" stopIfTrue="1" operator="lessThan">
      <formula>0</formula>
    </cfRule>
    <cfRule type="cellIs" dxfId="36563" priority="554" stopIfTrue="1" operator="greaterThan">
      <formula>0</formula>
    </cfRule>
  </conditionalFormatting>
  <conditionalFormatting sqref="Q25">
    <cfRule type="cellIs" dxfId="36562" priority="551" stopIfTrue="1" operator="lessThan">
      <formula>0</formula>
    </cfRule>
    <cfRule type="cellIs" dxfId="36561" priority="552" stopIfTrue="1" operator="greaterThan">
      <formula>0</formula>
    </cfRule>
  </conditionalFormatting>
  <conditionalFormatting sqref="Q25">
    <cfRule type="cellIs" dxfId="36560" priority="549" stopIfTrue="1" operator="lessThan">
      <formula>0</formula>
    </cfRule>
    <cfRule type="cellIs" dxfId="36559" priority="550" stopIfTrue="1" operator="greaterThan">
      <formula>0</formula>
    </cfRule>
  </conditionalFormatting>
  <conditionalFormatting sqref="Q25">
    <cfRule type="cellIs" dxfId="36558" priority="547" stopIfTrue="1" operator="lessThan">
      <formula>0</formula>
    </cfRule>
    <cfRule type="cellIs" dxfId="36557" priority="548" stopIfTrue="1" operator="greaterThan">
      <formula>0</formula>
    </cfRule>
  </conditionalFormatting>
  <conditionalFormatting sqref="Q25">
    <cfRule type="cellIs" dxfId="36556" priority="545" stopIfTrue="1" operator="lessThan">
      <formula>0</formula>
    </cfRule>
    <cfRule type="cellIs" dxfId="36555" priority="546" stopIfTrue="1" operator="greaterThan">
      <formula>0</formula>
    </cfRule>
  </conditionalFormatting>
  <conditionalFormatting sqref="Q25">
    <cfRule type="cellIs" dxfId="36554" priority="543" stopIfTrue="1" operator="lessThan">
      <formula>0</formula>
    </cfRule>
    <cfRule type="cellIs" dxfId="36553" priority="544" stopIfTrue="1" operator="greaterThan">
      <formula>0</formula>
    </cfRule>
  </conditionalFormatting>
  <conditionalFormatting sqref="Q25">
    <cfRule type="cellIs" dxfId="36552" priority="541" stopIfTrue="1" operator="lessThan">
      <formula>0</formula>
    </cfRule>
    <cfRule type="cellIs" dxfId="36551" priority="542" stopIfTrue="1" operator="greaterThan">
      <formula>0</formula>
    </cfRule>
  </conditionalFormatting>
  <conditionalFormatting sqref="Q25">
    <cfRule type="cellIs" dxfId="36550" priority="539" stopIfTrue="1" operator="lessThan">
      <formula>0</formula>
    </cfRule>
    <cfRule type="cellIs" dxfId="36549" priority="540" stopIfTrue="1" operator="greaterThan">
      <formula>0</formula>
    </cfRule>
  </conditionalFormatting>
  <conditionalFormatting sqref="Q25">
    <cfRule type="cellIs" dxfId="36548" priority="537" stopIfTrue="1" operator="lessThan">
      <formula>0</formula>
    </cfRule>
    <cfRule type="cellIs" dxfId="36547" priority="538" stopIfTrue="1" operator="greaterThan">
      <formula>0</formula>
    </cfRule>
  </conditionalFormatting>
  <conditionalFormatting sqref="Q25">
    <cfRule type="cellIs" dxfId="36546" priority="535" stopIfTrue="1" operator="lessThan">
      <formula>0</formula>
    </cfRule>
    <cfRule type="cellIs" dxfId="36545" priority="536" stopIfTrue="1" operator="greaterThan">
      <formula>0</formula>
    </cfRule>
  </conditionalFormatting>
  <conditionalFormatting sqref="Q25">
    <cfRule type="cellIs" dxfId="36544" priority="533" stopIfTrue="1" operator="lessThan">
      <formula>0</formula>
    </cfRule>
    <cfRule type="cellIs" dxfId="36543" priority="534" stopIfTrue="1" operator="greaterThan">
      <formula>0</formula>
    </cfRule>
  </conditionalFormatting>
  <conditionalFormatting sqref="Q25">
    <cfRule type="cellIs" dxfId="36542" priority="531" stopIfTrue="1" operator="lessThan">
      <formula>0</formula>
    </cfRule>
    <cfRule type="cellIs" dxfId="36541" priority="532" stopIfTrue="1" operator="greaterThan">
      <formula>0</formula>
    </cfRule>
  </conditionalFormatting>
  <conditionalFormatting sqref="Q25">
    <cfRule type="cellIs" dxfId="36540" priority="529" stopIfTrue="1" operator="lessThan">
      <formula>0</formula>
    </cfRule>
    <cfRule type="cellIs" dxfId="36539" priority="530" stopIfTrue="1" operator="greaterThan">
      <formula>0</formula>
    </cfRule>
  </conditionalFormatting>
  <conditionalFormatting sqref="Q25">
    <cfRule type="cellIs" dxfId="36538" priority="527" stopIfTrue="1" operator="lessThan">
      <formula>0</formula>
    </cfRule>
    <cfRule type="cellIs" dxfId="36537" priority="528" stopIfTrue="1" operator="greaterThan">
      <formula>0</formula>
    </cfRule>
  </conditionalFormatting>
  <conditionalFormatting sqref="Q25">
    <cfRule type="cellIs" dxfId="36536" priority="525" stopIfTrue="1" operator="lessThan">
      <formula>0</formula>
    </cfRule>
    <cfRule type="cellIs" dxfId="36535" priority="526" stopIfTrue="1" operator="greaterThan">
      <formula>0</formula>
    </cfRule>
  </conditionalFormatting>
  <conditionalFormatting sqref="Q25">
    <cfRule type="cellIs" dxfId="36534" priority="523" stopIfTrue="1" operator="lessThan">
      <formula>0</formula>
    </cfRule>
    <cfRule type="cellIs" dxfId="36533" priority="524" stopIfTrue="1" operator="greaterThan">
      <formula>0</formula>
    </cfRule>
  </conditionalFormatting>
  <conditionalFormatting sqref="Q25">
    <cfRule type="cellIs" dxfId="36532" priority="521" stopIfTrue="1" operator="lessThan">
      <formula>0</formula>
    </cfRule>
    <cfRule type="cellIs" dxfId="36531" priority="522" stopIfTrue="1" operator="greaterThan">
      <formula>0</formula>
    </cfRule>
  </conditionalFormatting>
  <conditionalFormatting sqref="Q27">
    <cfRule type="cellIs" dxfId="36530" priority="519" stopIfTrue="1" operator="lessThan">
      <formula>0</formula>
    </cfRule>
    <cfRule type="cellIs" dxfId="36529" priority="520" stopIfTrue="1" operator="greaterThan">
      <formula>0</formula>
    </cfRule>
  </conditionalFormatting>
  <conditionalFormatting sqref="Q27">
    <cfRule type="cellIs" dxfId="36528" priority="517" stopIfTrue="1" operator="lessThan">
      <formula>0</formula>
    </cfRule>
    <cfRule type="cellIs" dxfId="36527" priority="518" stopIfTrue="1" operator="greaterThan">
      <formula>0</formula>
    </cfRule>
  </conditionalFormatting>
  <conditionalFormatting sqref="Q27">
    <cfRule type="cellIs" dxfId="36526" priority="515" stopIfTrue="1" operator="lessThan">
      <formula>0</formula>
    </cfRule>
    <cfRule type="cellIs" dxfId="36525" priority="516" stopIfTrue="1" operator="greaterThan">
      <formula>0</formula>
    </cfRule>
  </conditionalFormatting>
  <conditionalFormatting sqref="Q27">
    <cfRule type="cellIs" dxfId="36524" priority="513" stopIfTrue="1" operator="lessThan">
      <formula>0</formula>
    </cfRule>
    <cfRule type="cellIs" dxfId="36523" priority="514" stopIfTrue="1" operator="greaterThan">
      <formula>0</formula>
    </cfRule>
  </conditionalFormatting>
  <conditionalFormatting sqref="Q27">
    <cfRule type="cellIs" dxfId="36522" priority="511" stopIfTrue="1" operator="lessThan">
      <formula>0</formula>
    </cfRule>
    <cfRule type="cellIs" dxfId="36521" priority="512" stopIfTrue="1" operator="greaterThan">
      <formula>0</formula>
    </cfRule>
  </conditionalFormatting>
  <conditionalFormatting sqref="Q27">
    <cfRule type="cellIs" dxfId="36520" priority="509" stopIfTrue="1" operator="lessThan">
      <formula>0</formula>
    </cfRule>
    <cfRule type="cellIs" dxfId="36519" priority="510" stopIfTrue="1" operator="greaterThan">
      <formula>0</formula>
    </cfRule>
  </conditionalFormatting>
  <conditionalFormatting sqref="Q27">
    <cfRule type="cellIs" dxfId="36518" priority="507" stopIfTrue="1" operator="lessThan">
      <formula>0</formula>
    </cfRule>
    <cfRule type="cellIs" dxfId="36517" priority="508" stopIfTrue="1" operator="greaterThan">
      <formula>0</formula>
    </cfRule>
  </conditionalFormatting>
  <conditionalFormatting sqref="Q27">
    <cfRule type="cellIs" dxfId="36516" priority="505" stopIfTrue="1" operator="lessThan">
      <formula>0</formula>
    </cfRule>
    <cfRule type="cellIs" dxfId="36515" priority="506" stopIfTrue="1" operator="greaterThan">
      <formula>0</formula>
    </cfRule>
  </conditionalFormatting>
  <conditionalFormatting sqref="Q27">
    <cfRule type="cellIs" dxfId="36514" priority="503" stopIfTrue="1" operator="lessThan">
      <formula>0</formula>
    </cfRule>
    <cfRule type="cellIs" dxfId="36513" priority="504" stopIfTrue="1" operator="greaterThan">
      <formula>0</formula>
    </cfRule>
  </conditionalFormatting>
  <conditionalFormatting sqref="Q27">
    <cfRule type="cellIs" dxfId="36512" priority="501" stopIfTrue="1" operator="lessThan">
      <formula>0</formula>
    </cfRule>
    <cfRule type="cellIs" dxfId="36511" priority="502" stopIfTrue="1" operator="greaterThan">
      <formula>0</formula>
    </cfRule>
  </conditionalFormatting>
  <conditionalFormatting sqref="Q27">
    <cfRule type="cellIs" dxfId="36510" priority="499" stopIfTrue="1" operator="lessThan">
      <formula>0</formula>
    </cfRule>
    <cfRule type="cellIs" dxfId="36509" priority="500" stopIfTrue="1" operator="greaterThan">
      <formula>0</formula>
    </cfRule>
  </conditionalFormatting>
  <conditionalFormatting sqref="Q27">
    <cfRule type="cellIs" dxfId="36508" priority="497" stopIfTrue="1" operator="lessThan">
      <formula>0</formula>
    </cfRule>
    <cfRule type="cellIs" dxfId="36507" priority="498" stopIfTrue="1" operator="greaterThan">
      <formula>0</formula>
    </cfRule>
  </conditionalFormatting>
  <conditionalFormatting sqref="Q27">
    <cfRule type="cellIs" dxfId="36506" priority="495" stopIfTrue="1" operator="lessThan">
      <formula>0</formula>
    </cfRule>
    <cfRule type="cellIs" dxfId="36505" priority="496" stopIfTrue="1" operator="greaterThan">
      <formula>0</formula>
    </cfRule>
  </conditionalFormatting>
  <conditionalFormatting sqref="Q27">
    <cfRule type="cellIs" dxfId="36504" priority="493" stopIfTrue="1" operator="lessThan">
      <formula>0</formula>
    </cfRule>
    <cfRule type="cellIs" dxfId="36503" priority="494" stopIfTrue="1" operator="greaterThan">
      <formula>0</formula>
    </cfRule>
  </conditionalFormatting>
  <conditionalFormatting sqref="Q27">
    <cfRule type="cellIs" dxfId="36502" priority="491" stopIfTrue="1" operator="lessThan">
      <formula>0</formula>
    </cfRule>
    <cfRule type="cellIs" dxfId="36501" priority="492" stopIfTrue="1" operator="greaterThan">
      <formula>0</formula>
    </cfRule>
  </conditionalFormatting>
  <conditionalFormatting sqref="Q27">
    <cfRule type="cellIs" dxfId="36500" priority="489" stopIfTrue="1" operator="lessThan">
      <formula>0</formula>
    </cfRule>
    <cfRule type="cellIs" dxfId="36499" priority="490" stopIfTrue="1" operator="greaterThan">
      <formula>0</formula>
    </cfRule>
  </conditionalFormatting>
  <conditionalFormatting sqref="Q27">
    <cfRule type="cellIs" dxfId="36498" priority="487" stopIfTrue="1" operator="lessThan">
      <formula>0</formula>
    </cfRule>
    <cfRule type="cellIs" dxfId="36497" priority="488" stopIfTrue="1" operator="greaterThan">
      <formula>0</formula>
    </cfRule>
  </conditionalFormatting>
  <conditionalFormatting sqref="Q27">
    <cfRule type="cellIs" dxfId="36496" priority="485" stopIfTrue="1" operator="lessThan">
      <formula>0</formula>
    </cfRule>
    <cfRule type="cellIs" dxfId="36495" priority="486" stopIfTrue="1" operator="greaterThan">
      <formula>0</formula>
    </cfRule>
  </conditionalFormatting>
  <conditionalFormatting sqref="Q27">
    <cfRule type="cellIs" dxfId="36494" priority="483" stopIfTrue="1" operator="lessThan">
      <formula>0</formula>
    </cfRule>
    <cfRule type="cellIs" dxfId="36493" priority="484" stopIfTrue="1" operator="greaterThan">
      <formula>0</formula>
    </cfRule>
  </conditionalFormatting>
  <conditionalFormatting sqref="Q27">
    <cfRule type="cellIs" dxfId="36492" priority="481" stopIfTrue="1" operator="lessThan">
      <formula>0</formula>
    </cfRule>
    <cfRule type="cellIs" dxfId="36491" priority="482" stopIfTrue="1" operator="greaterThan">
      <formula>0</formula>
    </cfRule>
  </conditionalFormatting>
  <conditionalFormatting sqref="Q29">
    <cfRule type="cellIs" dxfId="36490" priority="479" stopIfTrue="1" operator="lessThan">
      <formula>0</formula>
    </cfRule>
    <cfRule type="cellIs" dxfId="36489" priority="480" stopIfTrue="1" operator="greaterThan">
      <formula>0</formula>
    </cfRule>
  </conditionalFormatting>
  <conditionalFormatting sqref="Q29">
    <cfRule type="cellIs" dxfId="36488" priority="477" stopIfTrue="1" operator="lessThan">
      <formula>0</formula>
    </cfRule>
    <cfRule type="cellIs" dxfId="36487" priority="478" stopIfTrue="1" operator="greaterThan">
      <formula>0</formula>
    </cfRule>
  </conditionalFormatting>
  <conditionalFormatting sqref="Q29">
    <cfRule type="cellIs" dxfId="36486" priority="475" stopIfTrue="1" operator="lessThan">
      <formula>0</formula>
    </cfRule>
    <cfRule type="cellIs" dxfId="36485" priority="476" stopIfTrue="1" operator="greaterThan">
      <formula>0</formula>
    </cfRule>
  </conditionalFormatting>
  <conditionalFormatting sqref="Q29">
    <cfRule type="cellIs" dxfId="36484" priority="473" stopIfTrue="1" operator="lessThan">
      <formula>0</formula>
    </cfRule>
    <cfRule type="cellIs" dxfId="36483" priority="474" stopIfTrue="1" operator="greaterThan">
      <formula>0</formula>
    </cfRule>
  </conditionalFormatting>
  <conditionalFormatting sqref="Q29">
    <cfRule type="cellIs" dxfId="36482" priority="471" stopIfTrue="1" operator="lessThan">
      <formula>0</formula>
    </cfRule>
    <cfRule type="cellIs" dxfId="36481" priority="472" stopIfTrue="1" operator="greaterThan">
      <formula>0</formula>
    </cfRule>
  </conditionalFormatting>
  <conditionalFormatting sqref="Q29">
    <cfRule type="cellIs" dxfId="36480" priority="469" stopIfTrue="1" operator="lessThan">
      <formula>0</formula>
    </cfRule>
    <cfRule type="cellIs" dxfId="36479" priority="470" stopIfTrue="1" operator="greaterThan">
      <formula>0</formula>
    </cfRule>
  </conditionalFormatting>
  <conditionalFormatting sqref="Q29">
    <cfRule type="cellIs" dxfId="36478" priority="467" stopIfTrue="1" operator="lessThan">
      <formula>0</formula>
    </cfRule>
    <cfRule type="cellIs" dxfId="36477" priority="468" stopIfTrue="1" operator="greaterThan">
      <formula>0</formula>
    </cfRule>
  </conditionalFormatting>
  <conditionalFormatting sqref="Q29">
    <cfRule type="cellIs" dxfId="36476" priority="465" stopIfTrue="1" operator="lessThan">
      <formula>0</formula>
    </cfRule>
    <cfRule type="cellIs" dxfId="36475" priority="466" stopIfTrue="1" operator="greaterThan">
      <formula>0</formula>
    </cfRule>
  </conditionalFormatting>
  <conditionalFormatting sqref="Q29">
    <cfRule type="cellIs" dxfId="36474" priority="463" stopIfTrue="1" operator="lessThan">
      <formula>0</formula>
    </cfRule>
    <cfRule type="cellIs" dxfId="36473" priority="464" stopIfTrue="1" operator="greaterThan">
      <formula>0</formula>
    </cfRule>
  </conditionalFormatting>
  <conditionalFormatting sqref="Q29">
    <cfRule type="cellIs" dxfId="36472" priority="461" stopIfTrue="1" operator="lessThan">
      <formula>0</formula>
    </cfRule>
    <cfRule type="cellIs" dxfId="36471" priority="462" stopIfTrue="1" operator="greaterThan">
      <formula>0</formula>
    </cfRule>
  </conditionalFormatting>
  <conditionalFormatting sqref="Q29">
    <cfRule type="cellIs" dxfId="36470" priority="459" stopIfTrue="1" operator="lessThan">
      <formula>0</formula>
    </cfRule>
    <cfRule type="cellIs" dxfId="36469" priority="460" stopIfTrue="1" operator="greaterThan">
      <formula>0</formula>
    </cfRule>
  </conditionalFormatting>
  <conditionalFormatting sqref="Q29">
    <cfRule type="cellIs" dxfId="36468" priority="457" stopIfTrue="1" operator="lessThan">
      <formula>0</formula>
    </cfRule>
    <cfRule type="cellIs" dxfId="36467" priority="458" stopIfTrue="1" operator="greaterThan">
      <formula>0</formula>
    </cfRule>
  </conditionalFormatting>
  <conditionalFormatting sqref="Q29">
    <cfRule type="cellIs" dxfId="36466" priority="455" stopIfTrue="1" operator="lessThan">
      <formula>0</formula>
    </cfRule>
    <cfRule type="cellIs" dxfId="36465" priority="456" stopIfTrue="1" operator="greaterThan">
      <formula>0</formula>
    </cfRule>
  </conditionalFormatting>
  <conditionalFormatting sqref="Q29">
    <cfRule type="cellIs" dxfId="36464" priority="453" stopIfTrue="1" operator="lessThan">
      <formula>0</formula>
    </cfRule>
    <cfRule type="cellIs" dxfId="36463" priority="454" stopIfTrue="1" operator="greaterThan">
      <formula>0</formula>
    </cfRule>
  </conditionalFormatting>
  <conditionalFormatting sqref="Q29">
    <cfRule type="cellIs" dxfId="36462" priority="451" stopIfTrue="1" operator="lessThan">
      <formula>0</formula>
    </cfRule>
    <cfRule type="cellIs" dxfId="36461" priority="452" stopIfTrue="1" operator="greaterThan">
      <formula>0</formula>
    </cfRule>
  </conditionalFormatting>
  <conditionalFormatting sqref="Q29">
    <cfRule type="cellIs" dxfId="36460" priority="449" stopIfTrue="1" operator="lessThan">
      <formula>0</formula>
    </cfRule>
    <cfRule type="cellIs" dxfId="36459" priority="450" stopIfTrue="1" operator="greaterThan">
      <formula>0</formula>
    </cfRule>
  </conditionalFormatting>
  <conditionalFormatting sqref="Q29">
    <cfRule type="cellIs" dxfId="36458" priority="447" stopIfTrue="1" operator="lessThan">
      <formula>0</formula>
    </cfRule>
    <cfRule type="cellIs" dxfId="36457" priority="448" stopIfTrue="1" operator="greaterThan">
      <formula>0</formula>
    </cfRule>
  </conditionalFormatting>
  <conditionalFormatting sqref="Q29">
    <cfRule type="cellIs" dxfId="36456" priority="445" stopIfTrue="1" operator="lessThan">
      <formula>0</formula>
    </cfRule>
    <cfRule type="cellIs" dxfId="36455" priority="446" stopIfTrue="1" operator="greaterThan">
      <formula>0</formula>
    </cfRule>
  </conditionalFormatting>
  <conditionalFormatting sqref="Q29">
    <cfRule type="cellIs" dxfId="36454" priority="443" stopIfTrue="1" operator="lessThan">
      <formula>0</formula>
    </cfRule>
    <cfRule type="cellIs" dxfId="36453" priority="444" stopIfTrue="1" operator="greaterThan">
      <formula>0</formula>
    </cfRule>
  </conditionalFormatting>
  <conditionalFormatting sqref="Q29">
    <cfRule type="cellIs" dxfId="36452" priority="441" stopIfTrue="1" operator="lessThan">
      <formula>0</formula>
    </cfRule>
    <cfRule type="cellIs" dxfId="36451" priority="442" stopIfTrue="1" operator="greaterThan">
      <formula>0</formula>
    </cfRule>
  </conditionalFormatting>
  <conditionalFormatting sqref="Q33">
    <cfRule type="cellIs" dxfId="36450" priority="439" stopIfTrue="1" operator="lessThan">
      <formula>0</formula>
    </cfRule>
    <cfRule type="cellIs" dxfId="36449" priority="440" stopIfTrue="1" operator="greaterThan">
      <formula>0</formula>
    </cfRule>
  </conditionalFormatting>
  <conditionalFormatting sqref="Q33">
    <cfRule type="cellIs" dxfId="36448" priority="437" stopIfTrue="1" operator="lessThan">
      <formula>0</formula>
    </cfRule>
    <cfRule type="cellIs" dxfId="36447" priority="438" stopIfTrue="1" operator="greaterThan">
      <formula>0</formula>
    </cfRule>
  </conditionalFormatting>
  <conditionalFormatting sqref="Q33">
    <cfRule type="cellIs" dxfId="36446" priority="435" stopIfTrue="1" operator="lessThan">
      <formula>0</formula>
    </cfRule>
    <cfRule type="cellIs" dxfId="36445" priority="436" stopIfTrue="1" operator="greaterThan">
      <formula>0</formula>
    </cfRule>
  </conditionalFormatting>
  <conditionalFormatting sqref="Q33">
    <cfRule type="cellIs" dxfId="36444" priority="433" stopIfTrue="1" operator="lessThan">
      <formula>0</formula>
    </cfRule>
    <cfRule type="cellIs" dxfId="36443" priority="434" stopIfTrue="1" operator="greaterThan">
      <formula>0</formula>
    </cfRule>
  </conditionalFormatting>
  <conditionalFormatting sqref="Q33">
    <cfRule type="cellIs" dxfId="36442" priority="431" stopIfTrue="1" operator="lessThan">
      <formula>0</formula>
    </cfRule>
    <cfRule type="cellIs" dxfId="36441" priority="432" stopIfTrue="1" operator="greaterThan">
      <formula>0</formula>
    </cfRule>
  </conditionalFormatting>
  <conditionalFormatting sqref="Q33">
    <cfRule type="cellIs" dxfId="36440" priority="429" stopIfTrue="1" operator="lessThan">
      <formula>0</formula>
    </cfRule>
    <cfRule type="cellIs" dxfId="36439" priority="430" stopIfTrue="1" operator="greaterThan">
      <formula>0</formula>
    </cfRule>
  </conditionalFormatting>
  <conditionalFormatting sqref="Q33">
    <cfRule type="cellIs" dxfId="36438" priority="427" stopIfTrue="1" operator="lessThan">
      <formula>0</formula>
    </cfRule>
    <cfRule type="cellIs" dxfId="36437" priority="428" stopIfTrue="1" operator="greaterThan">
      <formula>0</formula>
    </cfRule>
  </conditionalFormatting>
  <conditionalFormatting sqref="Q33">
    <cfRule type="cellIs" dxfId="36436" priority="425" stopIfTrue="1" operator="lessThan">
      <formula>0</formula>
    </cfRule>
    <cfRule type="cellIs" dxfId="36435" priority="426" stopIfTrue="1" operator="greaterThan">
      <formula>0</formula>
    </cfRule>
  </conditionalFormatting>
  <conditionalFormatting sqref="Q33">
    <cfRule type="cellIs" dxfId="36434" priority="423" stopIfTrue="1" operator="lessThan">
      <formula>0</formula>
    </cfRule>
    <cfRule type="cellIs" dxfId="36433" priority="424" stopIfTrue="1" operator="greaterThan">
      <formula>0</formula>
    </cfRule>
  </conditionalFormatting>
  <conditionalFormatting sqref="Q33">
    <cfRule type="cellIs" dxfId="36432" priority="421" stopIfTrue="1" operator="lessThan">
      <formula>0</formula>
    </cfRule>
    <cfRule type="cellIs" dxfId="36431" priority="422" stopIfTrue="1" operator="greaterThan">
      <formula>0</formula>
    </cfRule>
  </conditionalFormatting>
  <conditionalFormatting sqref="Q33">
    <cfRule type="cellIs" dxfId="36430" priority="419" stopIfTrue="1" operator="lessThan">
      <formula>0</formula>
    </cfRule>
    <cfRule type="cellIs" dxfId="36429" priority="420" stopIfTrue="1" operator="greaterThan">
      <formula>0</formula>
    </cfRule>
  </conditionalFormatting>
  <conditionalFormatting sqref="Q33">
    <cfRule type="cellIs" dxfId="36428" priority="417" stopIfTrue="1" operator="lessThan">
      <formula>0</formula>
    </cfRule>
    <cfRule type="cellIs" dxfId="36427" priority="418" stopIfTrue="1" operator="greaterThan">
      <formula>0</formula>
    </cfRule>
  </conditionalFormatting>
  <conditionalFormatting sqref="Q33">
    <cfRule type="cellIs" dxfId="36426" priority="415" stopIfTrue="1" operator="lessThan">
      <formula>0</formula>
    </cfRule>
    <cfRule type="cellIs" dxfId="36425" priority="416" stopIfTrue="1" operator="greaterThan">
      <formula>0</formula>
    </cfRule>
  </conditionalFormatting>
  <conditionalFormatting sqref="Q33">
    <cfRule type="cellIs" dxfId="36424" priority="413" stopIfTrue="1" operator="lessThan">
      <formula>0</formula>
    </cfRule>
    <cfRule type="cellIs" dxfId="36423" priority="414" stopIfTrue="1" operator="greaterThan">
      <formula>0</formula>
    </cfRule>
  </conditionalFormatting>
  <conditionalFormatting sqref="Q33">
    <cfRule type="cellIs" dxfId="36422" priority="411" stopIfTrue="1" operator="lessThan">
      <formula>0</formula>
    </cfRule>
    <cfRule type="cellIs" dxfId="36421" priority="412" stopIfTrue="1" operator="greaterThan">
      <formula>0</formula>
    </cfRule>
  </conditionalFormatting>
  <conditionalFormatting sqref="Q33">
    <cfRule type="cellIs" dxfId="36420" priority="409" stopIfTrue="1" operator="lessThan">
      <formula>0</formula>
    </cfRule>
    <cfRule type="cellIs" dxfId="36419" priority="410" stopIfTrue="1" operator="greaterThan">
      <formula>0</formula>
    </cfRule>
  </conditionalFormatting>
  <conditionalFormatting sqref="Q33">
    <cfRule type="cellIs" dxfId="36418" priority="407" stopIfTrue="1" operator="lessThan">
      <formula>0</formula>
    </cfRule>
    <cfRule type="cellIs" dxfId="36417" priority="408" stopIfTrue="1" operator="greaterThan">
      <formula>0</formula>
    </cfRule>
  </conditionalFormatting>
  <conditionalFormatting sqref="Q33">
    <cfRule type="cellIs" dxfId="36416" priority="405" stopIfTrue="1" operator="lessThan">
      <formula>0</formula>
    </cfRule>
    <cfRule type="cellIs" dxfId="36415" priority="406" stopIfTrue="1" operator="greaterThan">
      <formula>0</formula>
    </cfRule>
  </conditionalFormatting>
  <conditionalFormatting sqref="Q33">
    <cfRule type="cellIs" dxfId="36414" priority="403" stopIfTrue="1" operator="lessThan">
      <formula>0</formula>
    </cfRule>
    <cfRule type="cellIs" dxfId="36413" priority="404" stopIfTrue="1" operator="greaterThan">
      <formula>0</formula>
    </cfRule>
  </conditionalFormatting>
  <conditionalFormatting sqref="Q33">
    <cfRule type="cellIs" dxfId="36412" priority="401" stopIfTrue="1" operator="lessThan">
      <formula>0</formula>
    </cfRule>
    <cfRule type="cellIs" dxfId="36411" priority="402" stopIfTrue="1" operator="greaterThan">
      <formula>0</formula>
    </cfRule>
  </conditionalFormatting>
  <conditionalFormatting sqref="Q35">
    <cfRule type="cellIs" dxfId="36410" priority="399" stopIfTrue="1" operator="lessThan">
      <formula>0</formula>
    </cfRule>
    <cfRule type="cellIs" dxfId="36409" priority="400" stopIfTrue="1" operator="greaterThan">
      <formula>0</formula>
    </cfRule>
  </conditionalFormatting>
  <conditionalFormatting sqref="Q35">
    <cfRule type="cellIs" dxfId="36408" priority="397" stopIfTrue="1" operator="lessThan">
      <formula>0</formula>
    </cfRule>
    <cfRule type="cellIs" dxfId="36407" priority="398" stopIfTrue="1" operator="greaterThan">
      <formula>0</formula>
    </cfRule>
  </conditionalFormatting>
  <conditionalFormatting sqref="Q35">
    <cfRule type="cellIs" dxfId="36406" priority="395" stopIfTrue="1" operator="lessThan">
      <formula>0</formula>
    </cfRule>
    <cfRule type="cellIs" dxfId="36405" priority="396" stopIfTrue="1" operator="greaterThan">
      <formula>0</formula>
    </cfRule>
  </conditionalFormatting>
  <conditionalFormatting sqref="Q35">
    <cfRule type="cellIs" dxfId="36404" priority="393" stopIfTrue="1" operator="lessThan">
      <formula>0</formula>
    </cfRule>
    <cfRule type="cellIs" dxfId="36403" priority="394" stopIfTrue="1" operator="greaterThan">
      <formula>0</formula>
    </cfRule>
  </conditionalFormatting>
  <conditionalFormatting sqref="Q35">
    <cfRule type="cellIs" dxfId="36402" priority="391" stopIfTrue="1" operator="lessThan">
      <formula>0</formula>
    </cfRule>
    <cfRule type="cellIs" dxfId="36401" priority="392" stopIfTrue="1" operator="greaterThan">
      <formula>0</formula>
    </cfRule>
  </conditionalFormatting>
  <conditionalFormatting sqref="Q35">
    <cfRule type="cellIs" dxfId="36400" priority="389" stopIfTrue="1" operator="lessThan">
      <formula>0</formula>
    </cfRule>
    <cfRule type="cellIs" dxfId="36399" priority="390" stopIfTrue="1" operator="greaterThan">
      <formula>0</formula>
    </cfRule>
  </conditionalFormatting>
  <conditionalFormatting sqref="Q35">
    <cfRule type="cellIs" dxfId="36398" priority="387" stopIfTrue="1" operator="lessThan">
      <formula>0</formula>
    </cfRule>
    <cfRule type="cellIs" dxfId="36397" priority="388" stopIfTrue="1" operator="greaterThan">
      <formula>0</formula>
    </cfRule>
  </conditionalFormatting>
  <conditionalFormatting sqref="Q35">
    <cfRule type="cellIs" dxfId="36396" priority="385" stopIfTrue="1" operator="lessThan">
      <formula>0</formula>
    </cfRule>
    <cfRule type="cellIs" dxfId="36395" priority="386" stopIfTrue="1" operator="greaterThan">
      <formula>0</formula>
    </cfRule>
  </conditionalFormatting>
  <conditionalFormatting sqref="Q35">
    <cfRule type="cellIs" dxfId="36394" priority="383" stopIfTrue="1" operator="lessThan">
      <formula>0</formula>
    </cfRule>
    <cfRule type="cellIs" dxfId="36393" priority="384" stopIfTrue="1" operator="greaterThan">
      <formula>0</formula>
    </cfRule>
  </conditionalFormatting>
  <conditionalFormatting sqref="Q35">
    <cfRule type="cellIs" dxfId="36392" priority="381" stopIfTrue="1" operator="lessThan">
      <formula>0</formula>
    </cfRule>
    <cfRule type="cellIs" dxfId="36391" priority="382" stopIfTrue="1" operator="greaterThan">
      <formula>0</formula>
    </cfRule>
  </conditionalFormatting>
  <conditionalFormatting sqref="Q35">
    <cfRule type="cellIs" dxfId="36390" priority="379" stopIfTrue="1" operator="lessThan">
      <formula>0</formula>
    </cfRule>
    <cfRule type="cellIs" dxfId="36389" priority="380" stopIfTrue="1" operator="greaterThan">
      <formula>0</formula>
    </cfRule>
  </conditionalFormatting>
  <conditionalFormatting sqref="Q35">
    <cfRule type="cellIs" dxfId="36388" priority="377" stopIfTrue="1" operator="lessThan">
      <formula>0</formula>
    </cfRule>
    <cfRule type="cellIs" dxfId="36387" priority="378" stopIfTrue="1" operator="greaterThan">
      <formula>0</formula>
    </cfRule>
  </conditionalFormatting>
  <conditionalFormatting sqref="Q35">
    <cfRule type="cellIs" dxfId="36386" priority="375" stopIfTrue="1" operator="lessThan">
      <formula>0</formula>
    </cfRule>
    <cfRule type="cellIs" dxfId="36385" priority="376" stopIfTrue="1" operator="greaterThan">
      <formula>0</formula>
    </cfRule>
  </conditionalFormatting>
  <conditionalFormatting sqref="Q35">
    <cfRule type="cellIs" dxfId="36384" priority="373" stopIfTrue="1" operator="lessThan">
      <formula>0</formula>
    </cfRule>
    <cfRule type="cellIs" dxfId="36383" priority="374" stopIfTrue="1" operator="greaterThan">
      <formula>0</formula>
    </cfRule>
  </conditionalFormatting>
  <conditionalFormatting sqref="Q35">
    <cfRule type="cellIs" dxfId="36382" priority="371" stopIfTrue="1" operator="lessThan">
      <formula>0</formula>
    </cfRule>
    <cfRule type="cellIs" dxfId="36381" priority="372" stopIfTrue="1" operator="greaterThan">
      <formula>0</formula>
    </cfRule>
  </conditionalFormatting>
  <conditionalFormatting sqref="Q35">
    <cfRule type="cellIs" dxfId="36380" priority="369" stopIfTrue="1" operator="lessThan">
      <formula>0</formula>
    </cfRule>
    <cfRule type="cellIs" dxfId="36379" priority="370" stopIfTrue="1" operator="greaterThan">
      <formula>0</formula>
    </cfRule>
  </conditionalFormatting>
  <conditionalFormatting sqref="Q35">
    <cfRule type="cellIs" dxfId="36378" priority="367" stopIfTrue="1" operator="lessThan">
      <formula>0</formula>
    </cfRule>
    <cfRule type="cellIs" dxfId="36377" priority="368" stopIfTrue="1" operator="greaterThan">
      <formula>0</formula>
    </cfRule>
  </conditionalFormatting>
  <conditionalFormatting sqref="Q35">
    <cfRule type="cellIs" dxfId="36376" priority="365" stopIfTrue="1" operator="lessThan">
      <formula>0</formula>
    </cfRule>
    <cfRule type="cellIs" dxfId="36375" priority="366" stopIfTrue="1" operator="greaterThan">
      <formula>0</formula>
    </cfRule>
  </conditionalFormatting>
  <conditionalFormatting sqref="Q35">
    <cfRule type="cellIs" dxfId="36374" priority="363" stopIfTrue="1" operator="lessThan">
      <formula>0</formula>
    </cfRule>
    <cfRule type="cellIs" dxfId="36373" priority="364" stopIfTrue="1" operator="greaterThan">
      <formula>0</formula>
    </cfRule>
  </conditionalFormatting>
  <conditionalFormatting sqref="Q35">
    <cfRule type="cellIs" dxfId="36372" priority="361" stopIfTrue="1" operator="lessThan">
      <formula>0</formula>
    </cfRule>
    <cfRule type="cellIs" dxfId="36371" priority="362" stopIfTrue="1" operator="greaterThan">
      <formula>0</formula>
    </cfRule>
  </conditionalFormatting>
  <conditionalFormatting sqref="Q37">
    <cfRule type="cellIs" dxfId="36370" priority="359" stopIfTrue="1" operator="lessThan">
      <formula>0</formula>
    </cfRule>
    <cfRule type="cellIs" dxfId="36369" priority="360" stopIfTrue="1" operator="greaterThan">
      <formula>0</formula>
    </cfRule>
  </conditionalFormatting>
  <conditionalFormatting sqref="Q37">
    <cfRule type="cellIs" dxfId="36368" priority="357" stopIfTrue="1" operator="lessThan">
      <formula>0</formula>
    </cfRule>
    <cfRule type="cellIs" dxfId="36367" priority="358" stopIfTrue="1" operator="greaterThan">
      <formula>0</formula>
    </cfRule>
  </conditionalFormatting>
  <conditionalFormatting sqref="Q37">
    <cfRule type="cellIs" dxfId="36366" priority="355" stopIfTrue="1" operator="lessThan">
      <formula>0</formula>
    </cfRule>
    <cfRule type="cellIs" dxfId="36365" priority="356" stopIfTrue="1" operator="greaterThan">
      <formula>0</formula>
    </cfRule>
  </conditionalFormatting>
  <conditionalFormatting sqref="Q37">
    <cfRule type="cellIs" dxfId="36364" priority="353" stopIfTrue="1" operator="lessThan">
      <formula>0</formula>
    </cfRule>
    <cfRule type="cellIs" dxfId="36363" priority="354" stopIfTrue="1" operator="greaterThan">
      <formula>0</formula>
    </cfRule>
  </conditionalFormatting>
  <conditionalFormatting sqref="Q37">
    <cfRule type="cellIs" dxfId="36362" priority="351" stopIfTrue="1" operator="lessThan">
      <formula>0</formula>
    </cfRule>
    <cfRule type="cellIs" dxfId="36361" priority="352" stopIfTrue="1" operator="greaterThan">
      <formula>0</formula>
    </cfRule>
  </conditionalFormatting>
  <conditionalFormatting sqref="Q37">
    <cfRule type="cellIs" dxfId="36360" priority="349" stopIfTrue="1" operator="lessThan">
      <formula>0</formula>
    </cfRule>
    <cfRule type="cellIs" dxfId="36359" priority="350" stopIfTrue="1" operator="greaterThan">
      <formula>0</formula>
    </cfRule>
  </conditionalFormatting>
  <conditionalFormatting sqref="Q37">
    <cfRule type="cellIs" dxfId="36358" priority="347" stopIfTrue="1" operator="lessThan">
      <formula>0</formula>
    </cfRule>
    <cfRule type="cellIs" dxfId="36357" priority="348" stopIfTrue="1" operator="greaterThan">
      <formula>0</formula>
    </cfRule>
  </conditionalFormatting>
  <conditionalFormatting sqref="Q37">
    <cfRule type="cellIs" dxfId="36356" priority="345" stopIfTrue="1" operator="lessThan">
      <formula>0</formula>
    </cfRule>
    <cfRule type="cellIs" dxfId="36355" priority="346" stopIfTrue="1" operator="greaterThan">
      <formula>0</formula>
    </cfRule>
  </conditionalFormatting>
  <conditionalFormatting sqref="Q37">
    <cfRule type="cellIs" dxfId="36354" priority="343" stopIfTrue="1" operator="lessThan">
      <formula>0</formula>
    </cfRule>
    <cfRule type="cellIs" dxfId="36353" priority="344" stopIfTrue="1" operator="greaterThan">
      <formula>0</formula>
    </cfRule>
  </conditionalFormatting>
  <conditionalFormatting sqref="Q37">
    <cfRule type="cellIs" dxfId="36352" priority="341" stopIfTrue="1" operator="lessThan">
      <formula>0</formula>
    </cfRule>
    <cfRule type="cellIs" dxfId="36351" priority="342" stopIfTrue="1" operator="greaterThan">
      <formula>0</formula>
    </cfRule>
  </conditionalFormatting>
  <conditionalFormatting sqref="Q37">
    <cfRule type="cellIs" dxfId="36350" priority="339" stopIfTrue="1" operator="lessThan">
      <formula>0</formula>
    </cfRule>
    <cfRule type="cellIs" dxfId="36349" priority="340" stopIfTrue="1" operator="greaterThan">
      <formula>0</formula>
    </cfRule>
  </conditionalFormatting>
  <conditionalFormatting sqref="Q37">
    <cfRule type="cellIs" dxfId="36348" priority="337" stopIfTrue="1" operator="lessThan">
      <formula>0</formula>
    </cfRule>
    <cfRule type="cellIs" dxfId="36347" priority="338" stopIfTrue="1" operator="greaterThan">
      <formula>0</formula>
    </cfRule>
  </conditionalFormatting>
  <conditionalFormatting sqref="Q37">
    <cfRule type="cellIs" dxfId="36346" priority="335" stopIfTrue="1" operator="lessThan">
      <formula>0</formula>
    </cfRule>
    <cfRule type="cellIs" dxfId="36345" priority="336" stopIfTrue="1" operator="greaterThan">
      <formula>0</formula>
    </cfRule>
  </conditionalFormatting>
  <conditionalFormatting sqref="Q37">
    <cfRule type="cellIs" dxfId="36344" priority="333" stopIfTrue="1" operator="lessThan">
      <formula>0</formula>
    </cfRule>
    <cfRule type="cellIs" dxfId="36343" priority="334" stopIfTrue="1" operator="greaterThan">
      <formula>0</formula>
    </cfRule>
  </conditionalFormatting>
  <conditionalFormatting sqref="Q37">
    <cfRule type="cellIs" dxfId="36342" priority="331" stopIfTrue="1" operator="lessThan">
      <formula>0</formula>
    </cfRule>
    <cfRule type="cellIs" dxfId="36341" priority="332" stopIfTrue="1" operator="greaterThan">
      <formula>0</formula>
    </cfRule>
  </conditionalFormatting>
  <conditionalFormatting sqref="Q37">
    <cfRule type="cellIs" dxfId="36340" priority="329" stopIfTrue="1" operator="lessThan">
      <formula>0</formula>
    </cfRule>
    <cfRule type="cellIs" dxfId="36339" priority="330" stopIfTrue="1" operator="greaterThan">
      <formula>0</formula>
    </cfRule>
  </conditionalFormatting>
  <conditionalFormatting sqref="Q37">
    <cfRule type="cellIs" dxfId="36338" priority="327" stopIfTrue="1" operator="lessThan">
      <formula>0</formula>
    </cfRule>
    <cfRule type="cellIs" dxfId="36337" priority="328" stopIfTrue="1" operator="greaterThan">
      <formula>0</formula>
    </cfRule>
  </conditionalFormatting>
  <conditionalFormatting sqref="Q37">
    <cfRule type="cellIs" dxfId="36336" priority="325" stopIfTrue="1" operator="lessThan">
      <formula>0</formula>
    </cfRule>
    <cfRule type="cellIs" dxfId="36335" priority="326" stopIfTrue="1" operator="greaterThan">
      <formula>0</formula>
    </cfRule>
  </conditionalFormatting>
  <conditionalFormatting sqref="Q37">
    <cfRule type="cellIs" dxfId="36334" priority="323" stopIfTrue="1" operator="lessThan">
      <formula>0</formula>
    </cfRule>
    <cfRule type="cellIs" dxfId="36333" priority="324" stopIfTrue="1" operator="greaterThan">
      <formula>0</formula>
    </cfRule>
  </conditionalFormatting>
  <conditionalFormatting sqref="Q37">
    <cfRule type="cellIs" dxfId="36332" priority="321" stopIfTrue="1" operator="lessThan">
      <formula>0</formula>
    </cfRule>
    <cfRule type="cellIs" dxfId="36331" priority="322" stopIfTrue="1" operator="greaterThan">
      <formula>0</formula>
    </cfRule>
  </conditionalFormatting>
  <conditionalFormatting sqref="Q39">
    <cfRule type="cellIs" dxfId="36330" priority="319" stopIfTrue="1" operator="lessThan">
      <formula>0</formula>
    </cfRule>
    <cfRule type="cellIs" dxfId="36329" priority="320" stopIfTrue="1" operator="greaterThan">
      <formula>0</formula>
    </cfRule>
  </conditionalFormatting>
  <conditionalFormatting sqref="Q39">
    <cfRule type="cellIs" dxfId="36328" priority="317" stopIfTrue="1" operator="lessThan">
      <formula>0</formula>
    </cfRule>
    <cfRule type="cellIs" dxfId="36327" priority="318" stopIfTrue="1" operator="greaterThan">
      <formula>0</formula>
    </cfRule>
  </conditionalFormatting>
  <conditionalFormatting sqref="Q39">
    <cfRule type="cellIs" dxfId="36326" priority="315" stopIfTrue="1" operator="lessThan">
      <formula>0</formula>
    </cfRule>
    <cfRule type="cellIs" dxfId="36325" priority="316" stopIfTrue="1" operator="greaterThan">
      <formula>0</formula>
    </cfRule>
  </conditionalFormatting>
  <conditionalFormatting sqref="Q39">
    <cfRule type="cellIs" dxfId="36324" priority="313" stopIfTrue="1" operator="lessThan">
      <formula>0</formula>
    </cfRule>
    <cfRule type="cellIs" dxfId="36323" priority="314" stopIfTrue="1" operator="greaterThan">
      <formula>0</formula>
    </cfRule>
  </conditionalFormatting>
  <conditionalFormatting sqref="Q39">
    <cfRule type="cellIs" dxfId="36322" priority="311" stopIfTrue="1" operator="lessThan">
      <formula>0</formula>
    </cfRule>
    <cfRule type="cellIs" dxfId="36321" priority="312" stopIfTrue="1" operator="greaterThan">
      <formula>0</formula>
    </cfRule>
  </conditionalFormatting>
  <conditionalFormatting sqref="Q39">
    <cfRule type="cellIs" dxfId="36320" priority="309" stopIfTrue="1" operator="lessThan">
      <formula>0</formula>
    </cfRule>
    <cfRule type="cellIs" dxfId="36319" priority="310" stopIfTrue="1" operator="greaterThan">
      <formula>0</formula>
    </cfRule>
  </conditionalFormatting>
  <conditionalFormatting sqref="Q39">
    <cfRule type="cellIs" dxfId="36318" priority="307" stopIfTrue="1" operator="lessThan">
      <formula>0</formula>
    </cfRule>
    <cfRule type="cellIs" dxfId="36317" priority="308" stopIfTrue="1" operator="greaterThan">
      <formula>0</formula>
    </cfRule>
  </conditionalFormatting>
  <conditionalFormatting sqref="Q39">
    <cfRule type="cellIs" dxfId="36316" priority="305" stopIfTrue="1" operator="lessThan">
      <formula>0</formula>
    </cfRule>
    <cfRule type="cellIs" dxfId="36315" priority="306" stopIfTrue="1" operator="greaterThan">
      <formula>0</formula>
    </cfRule>
  </conditionalFormatting>
  <conditionalFormatting sqref="Q39">
    <cfRule type="cellIs" dxfId="36314" priority="303" stopIfTrue="1" operator="lessThan">
      <formula>0</formula>
    </cfRule>
    <cfRule type="cellIs" dxfId="36313" priority="304" stopIfTrue="1" operator="greaterThan">
      <formula>0</formula>
    </cfRule>
  </conditionalFormatting>
  <conditionalFormatting sqref="Q39">
    <cfRule type="cellIs" dxfId="36312" priority="301" stopIfTrue="1" operator="lessThan">
      <formula>0</formula>
    </cfRule>
    <cfRule type="cellIs" dxfId="36311" priority="302" stopIfTrue="1" operator="greaterThan">
      <formula>0</formula>
    </cfRule>
  </conditionalFormatting>
  <conditionalFormatting sqref="Q39">
    <cfRule type="cellIs" dxfId="36310" priority="299" stopIfTrue="1" operator="lessThan">
      <formula>0</formula>
    </cfRule>
    <cfRule type="cellIs" dxfId="36309" priority="300" stopIfTrue="1" operator="greaterThan">
      <formula>0</formula>
    </cfRule>
  </conditionalFormatting>
  <conditionalFormatting sqref="Q39">
    <cfRule type="cellIs" dxfId="36308" priority="297" stopIfTrue="1" operator="lessThan">
      <formula>0</formula>
    </cfRule>
    <cfRule type="cellIs" dxfId="36307" priority="298" stopIfTrue="1" operator="greaterThan">
      <formula>0</formula>
    </cfRule>
  </conditionalFormatting>
  <conditionalFormatting sqref="Q39">
    <cfRule type="cellIs" dxfId="36306" priority="295" stopIfTrue="1" operator="lessThan">
      <formula>0</formula>
    </cfRule>
    <cfRule type="cellIs" dxfId="36305" priority="296" stopIfTrue="1" operator="greaterThan">
      <formula>0</formula>
    </cfRule>
  </conditionalFormatting>
  <conditionalFormatting sqref="Q39">
    <cfRule type="cellIs" dxfId="36304" priority="293" stopIfTrue="1" operator="lessThan">
      <formula>0</formula>
    </cfRule>
    <cfRule type="cellIs" dxfId="36303" priority="294" stopIfTrue="1" operator="greaterThan">
      <formula>0</formula>
    </cfRule>
  </conditionalFormatting>
  <conditionalFormatting sqref="Q39">
    <cfRule type="cellIs" dxfId="36302" priority="291" stopIfTrue="1" operator="lessThan">
      <formula>0</formula>
    </cfRule>
    <cfRule type="cellIs" dxfId="36301" priority="292" stopIfTrue="1" operator="greaterThan">
      <formula>0</formula>
    </cfRule>
  </conditionalFormatting>
  <conditionalFormatting sqref="Q39">
    <cfRule type="cellIs" dxfId="36300" priority="289" stopIfTrue="1" operator="lessThan">
      <formula>0</formula>
    </cfRule>
    <cfRule type="cellIs" dxfId="36299" priority="290" stopIfTrue="1" operator="greaterThan">
      <formula>0</formula>
    </cfRule>
  </conditionalFormatting>
  <conditionalFormatting sqref="Q39">
    <cfRule type="cellIs" dxfId="36298" priority="287" stopIfTrue="1" operator="lessThan">
      <formula>0</formula>
    </cfRule>
    <cfRule type="cellIs" dxfId="36297" priority="288" stopIfTrue="1" operator="greaterThan">
      <formula>0</formula>
    </cfRule>
  </conditionalFormatting>
  <conditionalFormatting sqref="Q39">
    <cfRule type="cellIs" dxfId="36296" priority="285" stopIfTrue="1" operator="lessThan">
      <formula>0</formula>
    </cfRule>
    <cfRule type="cellIs" dxfId="36295" priority="286" stopIfTrue="1" operator="greaterThan">
      <formula>0</formula>
    </cfRule>
  </conditionalFormatting>
  <conditionalFormatting sqref="Q39">
    <cfRule type="cellIs" dxfId="36294" priority="283" stopIfTrue="1" operator="lessThan">
      <formula>0</formula>
    </cfRule>
    <cfRule type="cellIs" dxfId="36293" priority="284" stopIfTrue="1" operator="greaterThan">
      <formula>0</formula>
    </cfRule>
  </conditionalFormatting>
  <conditionalFormatting sqref="Q39">
    <cfRule type="cellIs" dxfId="36292" priority="281" stopIfTrue="1" operator="lessThan">
      <formula>0</formula>
    </cfRule>
    <cfRule type="cellIs" dxfId="36291" priority="282" stopIfTrue="1" operator="greaterThan">
      <formula>0</formula>
    </cfRule>
  </conditionalFormatting>
  <conditionalFormatting sqref="Q41">
    <cfRule type="cellIs" dxfId="36290" priority="279" stopIfTrue="1" operator="lessThan">
      <formula>0</formula>
    </cfRule>
    <cfRule type="cellIs" dxfId="36289" priority="280" stopIfTrue="1" operator="greaterThan">
      <formula>0</formula>
    </cfRule>
  </conditionalFormatting>
  <conditionalFormatting sqref="Q41">
    <cfRule type="cellIs" dxfId="36288" priority="277" stopIfTrue="1" operator="lessThan">
      <formula>0</formula>
    </cfRule>
    <cfRule type="cellIs" dxfId="36287" priority="278" stopIfTrue="1" operator="greaterThan">
      <formula>0</formula>
    </cfRule>
  </conditionalFormatting>
  <conditionalFormatting sqref="Q41">
    <cfRule type="cellIs" dxfId="36286" priority="275" stopIfTrue="1" operator="lessThan">
      <formula>0</formula>
    </cfRule>
    <cfRule type="cellIs" dxfId="36285" priority="276" stopIfTrue="1" operator="greaterThan">
      <formula>0</formula>
    </cfRule>
  </conditionalFormatting>
  <conditionalFormatting sqref="Q41">
    <cfRule type="cellIs" dxfId="36284" priority="273" stopIfTrue="1" operator="lessThan">
      <formula>0</formula>
    </cfRule>
    <cfRule type="cellIs" dxfId="36283" priority="274" stopIfTrue="1" operator="greaterThan">
      <formula>0</formula>
    </cfRule>
  </conditionalFormatting>
  <conditionalFormatting sqref="Q41">
    <cfRule type="cellIs" dxfId="36282" priority="271" stopIfTrue="1" operator="lessThan">
      <formula>0</formula>
    </cfRule>
    <cfRule type="cellIs" dxfId="36281" priority="272" stopIfTrue="1" operator="greaterThan">
      <formula>0</formula>
    </cfRule>
  </conditionalFormatting>
  <conditionalFormatting sqref="Q41">
    <cfRule type="cellIs" dxfId="36280" priority="269" stopIfTrue="1" operator="lessThan">
      <formula>0</formula>
    </cfRule>
    <cfRule type="cellIs" dxfId="36279" priority="270" stopIfTrue="1" operator="greaterThan">
      <formula>0</formula>
    </cfRule>
  </conditionalFormatting>
  <conditionalFormatting sqref="Q41">
    <cfRule type="cellIs" dxfId="36278" priority="267" stopIfTrue="1" operator="lessThan">
      <formula>0</formula>
    </cfRule>
    <cfRule type="cellIs" dxfId="36277" priority="268" stopIfTrue="1" operator="greaterThan">
      <formula>0</formula>
    </cfRule>
  </conditionalFormatting>
  <conditionalFormatting sqref="Q41">
    <cfRule type="cellIs" dxfId="36276" priority="265" stopIfTrue="1" operator="lessThan">
      <formula>0</formula>
    </cfRule>
    <cfRule type="cellIs" dxfId="36275" priority="266" stopIfTrue="1" operator="greaterThan">
      <formula>0</formula>
    </cfRule>
  </conditionalFormatting>
  <conditionalFormatting sqref="Q41">
    <cfRule type="cellIs" dxfId="36274" priority="263" stopIfTrue="1" operator="lessThan">
      <formula>0</formula>
    </cfRule>
    <cfRule type="cellIs" dxfId="36273" priority="264" stopIfTrue="1" operator="greaterThan">
      <formula>0</formula>
    </cfRule>
  </conditionalFormatting>
  <conditionalFormatting sqref="Q41">
    <cfRule type="cellIs" dxfId="36272" priority="261" stopIfTrue="1" operator="lessThan">
      <formula>0</formula>
    </cfRule>
    <cfRule type="cellIs" dxfId="36271" priority="262" stopIfTrue="1" operator="greaterThan">
      <formula>0</formula>
    </cfRule>
  </conditionalFormatting>
  <conditionalFormatting sqref="Q41">
    <cfRule type="cellIs" dxfId="36270" priority="259" stopIfTrue="1" operator="lessThan">
      <formula>0</formula>
    </cfRule>
    <cfRule type="cellIs" dxfId="36269" priority="260" stopIfTrue="1" operator="greaterThan">
      <formula>0</formula>
    </cfRule>
  </conditionalFormatting>
  <conditionalFormatting sqref="Q41">
    <cfRule type="cellIs" dxfId="36268" priority="257" stopIfTrue="1" operator="lessThan">
      <formula>0</formula>
    </cfRule>
    <cfRule type="cellIs" dxfId="36267" priority="258" stopIfTrue="1" operator="greaterThan">
      <formula>0</formula>
    </cfRule>
  </conditionalFormatting>
  <conditionalFormatting sqref="Q41">
    <cfRule type="cellIs" dxfId="36266" priority="255" stopIfTrue="1" operator="lessThan">
      <formula>0</formula>
    </cfRule>
    <cfRule type="cellIs" dxfId="36265" priority="256" stopIfTrue="1" operator="greaterThan">
      <formula>0</formula>
    </cfRule>
  </conditionalFormatting>
  <conditionalFormatting sqref="Q41">
    <cfRule type="cellIs" dxfId="36264" priority="253" stopIfTrue="1" operator="lessThan">
      <formula>0</formula>
    </cfRule>
    <cfRule type="cellIs" dxfId="36263" priority="254" stopIfTrue="1" operator="greaterThan">
      <formula>0</formula>
    </cfRule>
  </conditionalFormatting>
  <conditionalFormatting sqref="Q41">
    <cfRule type="cellIs" dxfId="36262" priority="251" stopIfTrue="1" operator="lessThan">
      <formula>0</formula>
    </cfRule>
    <cfRule type="cellIs" dxfId="36261" priority="252" stopIfTrue="1" operator="greaterThan">
      <formula>0</formula>
    </cfRule>
  </conditionalFormatting>
  <conditionalFormatting sqref="Q41">
    <cfRule type="cellIs" dxfId="36260" priority="249" stopIfTrue="1" operator="lessThan">
      <formula>0</formula>
    </cfRule>
    <cfRule type="cellIs" dxfId="36259" priority="250" stopIfTrue="1" operator="greaterThan">
      <formula>0</formula>
    </cfRule>
  </conditionalFormatting>
  <conditionalFormatting sqref="Q41">
    <cfRule type="cellIs" dxfId="36258" priority="247" stopIfTrue="1" operator="lessThan">
      <formula>0</formula>
    </cfRule>
    <cfRule type="cellIs" dxfId="36257" priority="248" stopIfTrue="1" operator="greaterThan">
      <formula>0</formula>
    </cfRule>
  </conditionalFormatting>
  <conditionalFormatting sqref="Q41">
    <cfRule type="cellIs" dxfId="36256" priority="245" stopIfTrue="1" operator="lessThan">
      <formula>0</formula>
    </cfRule>
    <cfRule type="cellIs" dxfId="36255" priority="246" stopIfTrue="1" operator="greaterThan">
      <formula>0</formula>
    </cfRule>
  </conditionalFormatting>
  <conditionalFormatting sqref="Q41">
    <cfRule type="cellIs" dxfId="36254" priority="243" stopIfTrue="1" operator="lessThan">
      <formula>0</formula>
    </cfRule>
    <cfRule type="cellIs" dxfId="36253" priority="244" stopIfTrue="1" operator="greaterThan">
      <formula>0</formula>
    </cfRule>
  </conditionalFormatting>
  <conditionalFormatting sqref="Q41">
    <cfRule type="cellIs" dxfId="36252" priority="241" stopIfTrue="1" operator="lessThan">
      <formula>0</formula>
    </cfRule>
    <cfRule type="cellIs" dxfId="36251" priority="242" stopIfTrue="1" operator="greaterThan">
      <formula>0</formula>
    </cfRule>
  </conditionalFormatting>
  <conditionalFormatting sqref="Q43">
    <cfRule type="cellIs" dxfId="36250" priority="239" stopIfTrue="1" operator="lessThan">
      <formula>0</formula>
    </cfRule>
    <cfRule type="cellIs" dxfId="36249" priority="240" stopIfTrue="1" operator="greaterThan">
      <formula>0</formula>
    </cfRule>
  </conditionalFormatting>
  <conditionalFormatting sqref="Q43">
    <cfRule type="cellIs" dxfId="36248" priority="237" stopIfTrue="1" operator="lessThan">
      <formula>0</formula>
    </cfRule>
    <cfRule type="cellIs" dxfId="36247" priority="238" stopIfTrue="1" operator="greaterThan">
      <formula>0</formula>
    </cfRule>
  </conditionalFormatting>
  <conditionalFormatting sqref="Q43">
    <cfRule type="cellIs" dxfId="36246" priority="235" stopIfTrue="1" operator="lessThan">
      <formula>0</formula>
    </cfRule>
    <cfRule type="cellIs" dxfId="36245" priority="236" stopIfTrue="1" operator="greaterThan">
      <formula>0</formula>
    </cfRule>
  </conditionalFormatting>
  <conditionalFormatting sqref="Q43">
    <cfRule type="cellIs" dxfId="36244" priority="233" stopIfTrue="1" operator="lessThan">
      <formula>0</formula>
    </cfRule>
    <cfRule type="cellIs" dxfId="36243" priority="234" stopIfTrue="1" operator="greaterThan">
      <formula>0</formula>
    </cfRule>
  </conditionalFormatting>
  <conditionalFormatting sqref="Q43">
    <cfRule type="cellIs" dxfId="36242" priority="231" stopIfTrue="1" operator="lessThan">
      <formula>0</formula>
    </cfRule>
    <cfRule type="cellIs" dxfId="36241" priority="232" stopIfTrue="1" operator="greaterThan">
      <formula>0</formula>
    </cfRule>
  </conditionalFormatting>
  <conditionalFormatting sqref="Q43">
    <cfRule type="cellIs" dxfId="36240" priority="229" stopIfTrue="1" operator="lessThan">
      <formula>0</formula>
    </cfRule>
    <cfRule type="cellIs" dxfId="36239" priority="230" stopIfTrue="1" operator="greaterThan">
      <formula>0</formula>
    </cfRule>
  </conditionalFormatting>
  <conditionalFormatting sqref="Q43">
    <cfRule type="cellIs" dxfId="36238" priority="227" stopIfTrue="1" operator="lessThan">
      <formula>0</formula>
    </cfRule>
    <cfRule type="cellIs" dxfId="36237" priority="228" stopIfTrue="1" operator="greaterThan">
      <formula>0</formula>
    </cfRule>
  </conditionalFormatting>
  <conditionalFormatting sqref="Q43">
    <cfRule type="cellIs" dxfId="36236" priority="225" stopIfTrue="1" operator="lessThan">
      <formula>0</formula>
    </cfRule>
    <cfRule type="cellIs" dxfId="36235" priority="226" stopIfTrue="1" operator="greaterThan">
      <formula>0</formula>
    </cfRule>
  </conditionalFormatting>
  <conditionalFormatting sqref="Q43">
    <cfRule type="cellIs" dxfId="36234" priority="223" stopIfTrue="1" operator="lessThan">
      <formula>0</formula>
    </cfRule>
    <cfRule type="cellIs" dxfId="36233" priority="224" stopIfTrue="1" operator="greaterThan">
      <formula>0</formula>
    </cfRule>
  </conditionalFormatting>
  <conditionalFormatting sqref="Q43">
    <cfRule type="cellIs" dxfId="36232" priority="221" stopIfTrue="1" operator="lessThan">
      <formula>0</formula>
    </cfRule>
    <cfRule type="cellIs" dxfId="36231" priority="222" stopIfTrue="1" operator="greaterThan">
      <formula>0</formula>
    </cfRule>
  </conditionalFormatting>
  <conditionalFormatting sqref="Q43">
    <cfRule type="cellIs" dxfId="36230" priority="219" stopIfTrue="1" operator="lessThan">
      <formula>0</formula>
    </cfRule>
    <cfRule type="cellIs" dxfId="36229" priority="220" stopIfTrue="1" operator="greaterThan">
      <formula>0</formula>
    </cfRule>
  </conditionalFormatting>
  <conditionalFormatting sqref="Q43">
    <cfRule type="cellIs" dxfId="36228" priority="217" stopIfTrue="1" operator="lessThan">
      <formula>0</formula>
    </cfRule>
    <cfRule type="cellIs" dxfId="36227" priority="218" stopIfTrue="1" operator="greaterThan">
      <formula>0</formula>
    </cfRule>
  </conditionalFormatting>
  <conditionalFormatting sqref="Q43">
    <cfRule type="cellIs" dxfId="36226" priority="215" stopIfTrue="1" operator="lessThan">
      <formula>0</formula>
    </cfRule>
    <cfRule type="cellIs" dxfId="36225" priority="216" stopIfTrue="1" operator="greaterThan">
      <formula>0</formula>
    </cfRule>
  </conditionalFormatting>
  <conditionalFormatting sqref="Q43">
    <cfRule type="cellIs" dxfId="36224" priority="213" stopIfTrue="1" operator="lessThan">
      <formula>0</formula>
    </cfRule>
    <cfRule type="cellIs" dxfId="36223" priority="214" stopIfTrue="1" operator="greaterThan">
      <formula>0</formula>
    </cfRule>
  </conditionalFormatting>
  <conditionalFormatting sqref="Q43">
    <cfRule type="cellIs" dxfId="36222" priority="211" stopIfTrue="1" operator="lessThan">
      <formula>0</formula>
    </cfRule>
    <cfRule type="cellIs" dxfId="36221" priority="212" stopIfTrue="1" operator="greaterThan">
      <formula>0</formula>
    </cfRule>
  </conditionalFormatting>
  <conditionalFormatting sqref="Q43">
    <cfRule type="cellIs" dxfId="36220" priority="209" stopIfTrue="1" operator="lessThan">
      <formula>0</formula>
    </cfRule>
    <cfRule type="cellIs" dxfId="36219" priority="210" stopIfTrue="1" operator="greaterThan">
      <formula>0</formula>
    </cfRule>
  </conditionalFormatting>
  <conditionalFormatting sqref="Q43">
    <cfRule type="cellIs" dxfId="36218" priority="207" stopIfTrue="1" operator="lessThan">
      <formula>0</formula>
    </cfRule>
    <cfRule type="cellIs" dxfId="36217" priority="208" stopIfTrue="1" operator="greaterThan">
      <formula>0</formula>
    </cfRule>
  </conditionalFormatting>
  <conditionalFormatting sqref="Q43">
    <cfRule type="cellIs" dxfId="36216" priority="205" stopIfTrue="1" operator="lessThan">
      <formula>0</formula>
    </cfRule>
    <cfRule type="cellIs" dxfId="36215" priority="206" stopIfTrue="1" operator="greaterThan">
      <formula>0</formula>
    </cfRule>
  </conditionalFormatting>
  <conditionalFormatting sqref="Q43">
    <cfRule type="cellIs" dxfId="36214" priority="203" stopIfTrue="1" operator="lessThan">
      <formula>0</formula>
    </cfRule>
    <cfRule type="cellIs" dxfId="36213" priority="204" stopIfTrue="1" operator="greaterThan">
      <formula>0</formula>
    </cfRule>
  </conditionalFormatting>
  <conditionalFormatting sqref="Q43">
    <cfRule type="cellIs" dxfId="36212" priority="201" stopIfTrue="1" operator="lessThan">
      <formula>0</formula>
    </cfRule>
    <cfRule type="cellIs" dxfId="36211" priority="202" stopIfTrue="1" operator="greaterThan">
      <formula>0</formula>
    </cfRule>
  </conditionalFormatting>
  <conditionalFormatting sqref="Q45">
    <cfRule type="cellIs" dxfId="36210" priority="199" stopIfTrue="1" operator="lessThan">
      <formula>0</formula>
    </cfRule>
    <cfRule type="cellIs" dxfId="36209" priority="200" stopIfTrue="1" operator="greaterThan">
      <formula>0</formula>
    </cfRule>
  </conditionalFormatting>
  <conditionalFormatting sqref="Q45">
    <cfRule type="cellIs" dxfId="36208" priority="197" stopIfTrue="1" operator="lessThan">
      <formula>0</formula>
    </cfRule>
    <cfRule type="cellIs" dxfId="36207" priority="198" stopIfTrue="1" operator="greaterThan">
      <formula>0</formula>
    </cfRule>
  </conditionalFormatting>
  <conditionalFormatting sqref="Q45">
    <cfRule type="cellIs" dxfId="36206" priority="195" stopIfTrue="1" operator="lessThan">
      <formula>0</formula>
    </cfRule>
    <cfRule type="cellIs" dxfId="36205" priority="196" stopIfTrue="1" operator="greaterThan">
      <formula>0</formula>
    </cfRule>
  </conditionalFormatting>
  <conditionalFormatting sqref="Q45">
    <cfRule type="cellIs" dxfId="36204" priority="193" stopIfTrue="1" operator="lessThan">
      <formula>0</formula>
    </cfRule>
    <cfRule type="cellIs" dxfId="36203" priority="194" stopIfTrue="1" operator="greaterThan">
      <formula>0</formula>
    </cfRule>
  </conditionalFormatting>
  <conditionalFormatting sqref="Q45">
    <cfRule type="cellIs" dxfId="36202" priority="191" stopIfTrue="1" operator="lessThan">
      <formula>0</formula>
    </cfRule>
    <cfRule type="cellIs" dxfId="36201" priority="192" stopIfTrue="1" operator="greaterThan">
      <formula>0</formula>
    </cfRule>
  </conditionalFormatting>
  <conditionalFormatting sqref="Q45">
    <cfRule type="cellIs" dxfId="36200" priority="189" stopIfTrue="1" operator="lessThan">
      <formula>0</formula>
    </cfRule>
    <cfRule type="cellIs" dxfId="36199" priority="190" stopIfTrue="1" operator="greaterThan">
      <formula>0</formula>
    </cfRule>
  </conditionalFormatting>
  <conditionalFormatting sqref="Q45">
    <cfRule type="cellIs" dxfId="36198" priority="187" stopIfTrue="1" operator="lessThan">
      <formula>0</formula>
    </cfRule>
    <cfRule type="cellIs" dxfId="36197" priority="188" stopIfTrue="1" operator="greaterThan">
      <formula>0</formula>
    </cfRule>
  </conditionalFormatting>
  <conditionalFormatting sqref="Q45">
    <cfRule type="cellIs" dxfId="36196" priority="185" stopIfTrue="1" operator="lessThan">
      <formula>0</formula>
    </cfRule>
    <cfRule type="cellIs" dxfId="36195" priority="186" stopIfTrue="1" operator="greaterThan">
      <formula>0</formula>
    </cfRule>
  </conditionalFormatting>
  <conditionalFormatting sqref="Q45">
    <cfRule type="cellIs" dxfId="36194" priority="183" stopIfTrue="1" operator="lessThan">
      <formula>0</formula>
    </cfRule>
    <cfRule type="cellIs" dxfId="36193" priority="184" stopIfTrue="1" operator="greaterThan">
      <formula>0</formula>
    </cfRule>
  </conditionalFormatting>
  <conditionalFormatting sqref="Q45">
    <cfRule type="cellIs" dxfId="36192" priority="181" stopIfTrue="1" operator="lessThan">
      <formula>0</formula>
    </cfRule>
    <cfRule type="cellIs" dxfId="36191" priority="182" stopIfTrue="1" operator="greaterThan">
      <formula>0</formula>
    </cfRule>
  </conditionalFormatting>
  <conditionalFormatting sqref="Q45">
    <cfRule type="cellIs" dxfId="36190" priority="179" stopIfTrue="1" operator="lessThan">
      <formula>0</formula>
    </cfRule>
    <cfRule type="cellIs" dxfId="36189" priority="180" stopIfTrue="1" operator="greaterThan">
      <formula>0</formula>
    </cfRule>
  </conditionalFormatting>
  <conditionalFormatting sqref="Q45">
    <cfRule type="cellIs" dxfId="36188" priority="177" stopIfTrue="1" operator="lessThan">
      <formula>0</formula>
    </cfRule>
    <cfRule type="cellIs" dxfId="36187" priority="178" stopIfTrue="1" operator="greaterThan">
      <formula>0</formula>
    </cfRule>
  </conditionalFormatting>
  <conditionalFormatting sqref="Q45">
    <cfRule type="cellIs" dxfId="36186" priority="175" stopIfTrue="1" operator="lessThan">
      <formula>0</formula>
    </cfRule>
    <cfRule type="cellIs" dxfId="36185" priority="176" stopIfTrue="1" operator="greaterThan">
      <formula>0</formula>
    </cfRule>
  </conditionalFormatting>
  <conditionalFormatting sqref="Q45">
    <cfRule type="cellIs" dxfId="36184" priority="173" stopIfTrue="1" operator="lessThan">
      <formula>0</formula>
    </cfRule>
    <cfRule type="cellIs" dxfId="36183" priority="174" stopIfTrue="1" operator="greaterThan">
      <formula>0</formula>
    </cfRule>
  </conditionalFormatting>
  <conditionalFormatting sqref="Q45">
    <cfRule type="cellIs" dxfId="36182" priority="171" stopIfTrue="1" operator="lessThan">
      <formula>0</formula>
    </cfRule>
    <cfRule type="cellIs" dxfId="36181" priority="172" stopIfTrue="1" operator="greaterThan">
      <formula>0</formula>
    </cfRule>
  </conditionalFormatting>
  <conditionalFormatting sqref="Q45">
    <cfRule type="cellIs" dxfId="36180" priority="169" stopIfTrue="1" operator="lessThan">
      <formula>0</formula>
    </cfRule>
    <cfRule type="cellIs" dxfId="36179" priority="170" stopIfTrue="1" operator="greaterThan">
      <formula>0</formula>
    </cfRule>
  </conditionalFormatting>
  <conditionalFormatting sqref="Q45">
    <cfRule type="cellIs" dxfId="36178" priority="167" stopIfTrue="1" operator="lessThan">
      <formula>0</formula>
    </cfRule>
    <cfRule type="cellIs" dxfId="36177" priority="168" stopIfTrue="1" operator="greaterThan">
      <formula>0</formula>
    </cfRule>
  </conditionalFormatting>
  <conditionalFormatting sqref="Q45">
    <cfRule type="cellIs" dxfId="36176" priority="165" stopIfTrue="1" operator="lessThan">
      <formula>0</formula>
    </cfRule>
    <cfRule type="cellIs" dxfId="36175" priority="166" stopIfTrue="1" operator="greaterThan">
      <formula>0</formula>
    </cfRule>
  </conditionalFormatting>
  <conditionalFormatting sqref="Q45">
    <cfRule type="cellIs" dxfId="36174" priority="163" stopIfTrue="1" operator="lessThan">
      <formula>0</formula>
    </cfRule>
    <cfRule type="cellIs" dxfId="36173" priority="164" stopIfTrue="1" operator="greaterThan">
      <formula>0</formula>
    </cfRule>
  </conditionalFormatting>
  <conditionalFormatting sqref="Q45">
    <cfRule type="cellIs" dxfId="36172" priority="161" stopIfTrue="1" operator="lessThan">
      <formula>0</formula>
    </cfRule>
    <cfRule type="cellIs" dxfId="36171" priority="162" stopIfTrue="1" operator="greaterThan">
      <formula>0</formula>
    </cfRule>
  </conditionalFormatting>
  <conditionalFormatting sqref="Q23">
    <cfRule type="cellIs" dxfId="36170" priority="159" stopIfTrue="1" operator="lessThan">
      <formula>0</formula>
    </cfRule>
    <cfRule type="cellIs" dxfId="36169" priority="160" stopIfTrue="1" operator="greaterThan">
      <formula>0</formula>
    </cfRule>
  </conditionalFormatting>
  <conditionalFormatting sqref="Q23">
    <cfRule type="cellIs" dxfId="36168" priority="157" stopIfTrue="1" operator="lessThan">
      <formula>0</formula>
    </cfRule>
    <cfRule type="cellIs" dxfId="36167" priority="158" stopIfTrue="1" operator="greaterThan">
      <formula>0</formula>
    </cfRule>
  </conditionalFormatting>
  <conditionalFormatting sqref="Q23">
    <cfRule type="cellIs" dxfId="36166" priority="155" stopIfTrue="1" operator="lessThan">
      <formula>0</formula>
    </cfRule>
    <cfRule type="cellIs" dxfId="36165" priority="156" stopIfTrue="1" operator="greaterThan">
      <formula>0</formula>
    </cfRule>
  </conditionalFormatting>
  <conditionalFormatting sqref="Q23">
    <cfRule type="cellIs" dxfId="36164" priority="153" stopIfTrue="1" operator="lessThan">
      <formula>0</formula>
    </cfRule>
    <cfRule type="cellIs" dxfId="36163" priority="154" stopIfTrue="1" operator="greaterThan">
      <formula>0</formula>
    </cfRule>
  </conditionalFormatting>
  <conditionalFormatting sqref="Q23">
    <cfRule type="cellIs" dxfId="36162" priority="151" stopIfTrue="1" operator="lessThan">
      <formula>0</formula>
    </cfRule>
    <cfRule type="cellIs" dxfId="36161" priority="152" stopIfTrue="1" operator="greaterThan">
      <formula>0</formula>
    </cfRule>
  </conditionalFormatting>
  <conditionalFormatting sqref="Q23">
    <cfRule type="cellIs" dxfId="36160" priority="149" stopIfTrue="1" operator="lessThan">
      <formula>0</formula>
    </cfRule>
    <cfRule type="cellIs" dxfId="36159" priority="150" stopIfTrue="1" operator="greaterThan">
      <formula>0</formula>
    </cfRule>
  </conditionalFormatting>
  <conditionalFormatting sqref="Q23">
    <cfRule type="cellIs" dxfId="36158" priority="147" stopIfTrue="1" operator="lessThan">
      <formula>0</formula>
    </cfRule>
    <cfRule type="cellIs" dxfId="36157" priority="148" stopIfTrue="1" operator="greaterThan">
      <formula>0</formula>
    </cfRule>
  </conditionalFormatting>
  <conditionalFormatting sqref="Q23">
    <cfRule type="cellIs" dxfId="36156" priority="145" stopIfTrue="1" operator="lessThan">
      <formula>0</formula>
    </cfRule>
    <cfRule type="cellIs" dxfId="36155" priority="146" stopIfTrue="1" operator="greaterThan">
      <formula>0</formula>
    </cfRule>
  </conditionalFormatting>
  <conditionalFormatting sqref="Q23">
    <cfRule type="cellIs" dxfId="36154" priority="143" stopIfTrue="1" operator="lessThan">
      <formula>0</formula>
    </cfRule>
    <cfRule type="cellIs" dxfId="36153" priority="144" stopIfTrue="1" operator="greaterThan">
      <formula>0</formula>
    </cfRule>
  </conditionalFormatting>
  <conditionalFormatting sqref="Q23">
    <cfRule type="cellIs" dxfId="36152" priority="141" stopIfTrue="1" operator="lessThan">
      <formula>0</formula>
    </cfRule>
    <cfRule type="cellIs" dxfId="36151" priority="142" stopIfTrue="1" operator="greaterThan">
      <formula>0</formula>
    </cfRule>
  </conditionalFormatting>
  <conditionalFormatting sqref="Q23">
    <cfRule type="cellIs" dxfId="36150" priority="139" stopIfTrue="1" operator="lessThan">
      <formula>0</formula>
    </cfRule>
    <cfRule type="cellIs" dxfId="36149" priority="140" stopIfTrue="1" operator="greaterThan">
      <formula>0</formula>
    </cfRule>
  </conditionalFormatting>
  <conditionalFormatting sqref="Q23">
    <cfRule type="cellIs" dxfId="36148" priority="137" stopIfTrue="1" operator="lessThan">
      <formula>0</formula>
    </cfRule>
    <cfRule type="cellIs" dxfId="36147" priority="138" stopIfTrue="1" operator="greaterThan">
      <formula>0</formula>
    </cfRule>
  </conditionalFormatting>
  <conditionalFormatting sqref="Q23">
    <cfRule type="cellIs" dxfId="36146" priority="135" stopIfTrue="1" operator="lessThan">
      <formula>0</formula>
    </cfRule>
    <cfRule type="cellIs" dxfId="36145" priority="136" stopIfTrue="1" operator="greaterThan">
      <formula>0</formula>
    </cfRule>
  </conditionalFormatting>
  <conditionalFormatting sqref="Q23">
    <cfRule type="cellIs" dxfId="36144" priority="133" stopIfTrue="1" operator="lessThan">
      <formula>0</formula>
    </cfRule>
    <cfRule type="cellIs" dxfId="36143" priority="134" stopIfTrue="1" operator="greaterThan">
      <formula>0</formula>
    </cfRule>
  </conditionalFormatting>
  <conditionalFormatting sqref="Q23">
    <cfRule type="cellIs" dxfId="36142" priority="131" stopIfTrue="1" operator="lessThan">
      <formula>0</formula>
    </cfRule>
    <cfRule type="cellIs" dxfId="36141" priority="132" stopIfTrue="1" operator="greaterThan">
      <formula>0</formula>
    </cfRule>
  </conditionalFormatting>
  <conditionalFormatting sqref="Q23">
    <cfRule type="cellIs" dxfId="36140" priority="129" stopIfTrue="1" operator="lessThan">
      <formula>0</formula>
    </cfRule>
    <cfRule type="cellIs" dxfId="36139" priority="130" stopIfTrue="1" operator="greaterThan">
      <formula>0</formula>
    </cfRule>
  </conditionalFormatting>
  <conditionalFormatting sqref="Q23">
    <cfRule type="cellIs" dxfId="36138" priority="127" stopIfTrue="1" operator="lessThan">
      <formula>0</formula>
    </cfRule>
    <cfRule type="cellIs" dxfId="36137" priority="128" stopIfTrue="1" operator="greaterThan">
      <formula>0</formula>
    </cfRule>
  </conditionalFormatting>
  <conditionalFormatting sqref="Q23">
    <cfRule type="cellIs" dxfId="36136" priority="125" stopIfTrue="1" operator="lessThan">
      <formula>0</formula>
    </cfRule>
    <cfRule type="cellIs" dxfId="36135" priority="126" stopIfTrue="1" operator="greaterThan">
      <formula>0</formula>
    </cfRule>
  </conditionalFormatting>
  <conditionalFormatting sqref="Q23">
    <cfRule type="cellIs" dxfId="36134" priority="123" stopIfTrue="1" operator="lessThan">
      <formula>0</formula>
    </cfRule>
    <cfRule type="cellIs" dxfId="36133" priority="124" stopIfTrue="1" operator="greaterThan">
      <formula>0</formula>
    </cfRule>
  </conditionalFormatting>
  <conditionalFormatting sqref="Q23">
    <cfRule type="cellIs" dxfId="36132" priority="121" stopIfTrue="1" operator="lessThan">
      <formula>0</formula>
    </cfRule>
    <cfRule type="cellIs" dxfId="36131" priority="122" stopIfTrue="1" operator="greaterThan">
      <formula>0</formula>
    </cfRule>
  </conditionalFormatting>
  <conditionalFormatting sqref="Q23">
    <cfRule type="cellIs" dxfId="36130" priority="119" stopIfTrue="1" operator="lessThan">
      <formula>0</formula>
    </cfRule>
    <cfRule type="cellIs" dxfId="36129" priority="120" stopIfTrue="1" operator="greaterThan">
      <formula>0</formula>
    </cfRule>
  </conditionalFormatting>
  <conditionalFormatting sqref="Q23">
    <cfRule type="cellIs" dxfId="36128" priority="117" stopIfTrue="1" operator="lessThan">
      <formula>0</formula>
    </cfRule>
    <cfRule type="cellIs" dxfId="36127" priority="118" stopIfTrue="1" operator="greaterThan">
      <formula>0</formula>
    </cfRule>
  </conditionalFormatting>
  <conditionalFormatting sqref="Q23">
    <cfRule type="cellIs" dxfId="36126" priority="115" stopIfTrue="1" operator="lessThan">
      <formula>0</formula>
    </cfRule>
    <cfRule type="cellIs" dxfId="36125" priority="116" stopIfTrue="1" operator="greaterThan">
      <formula>0</formula>
    </cfRule>
  </conditionalFormatting>
  <conditionalFormatting sqref="Q23">
    <cfRule type="cellIs" dxfId="36124" priority="113" stopIfTrue="1" operator="lessThan">
      <formula>0</formula>
    </cfRule>
    <cfRule type="cellIs" dxfId="36123" priority="114" stopIfTrue="1" operator="greaterThan">
      <formula>0</formula>
    </cfRule>
  </conditionalFormatting>
  <conditionalFormatting sqref="Q23">
    <cfRule type="cellIs" dxfId="36122" priority="111" stopIfTrue="1" operator="lessThan">
      <formula>0</formula>
    </cfRule>
    <cfRule type="cellIs" dxfId="36121" priority="112" stopIfTrue="1" operator="greaterThan">
      <formula>0</formula>
    </cfRule>
  </conditionalFormatting>
  <conditionalFormatting sqref="Q23">
    <cfRule type="cellIs" dxfId="36120" priority="109" stopIfTrue="1" operator="lessThan">
      <formula>0</formula>
    </cfRule>
    <cfRule type="cellIs" dxfId="36119" priority="110" stopIfTrue="1" operator="greaterThan">
      <formula>0</formula>
    </cfRule>
  </conditionalFormatting>
  <conditionalFormatting sqref="Q23">
    <cfRule type="cellIs" dxfId="36118" priority="107" stopIfTrue="1" operator="lessThan">
      <formula>0</formula>
    </cfRule>
    <cfRule type="cellIs" dxfId="36117" priority="108" stopIfTrue="1" operator="greaterThan">
      <formula>0</formula>
    </cfRule>
  </conditionalFormatting>
  <conditionalFormatting sqref="Q23">
    <cfRule type="cellIs" dxfId="36116" priority="105" stopIfTrue="1" operator="lessThan">
      <formula>0</formula>
    </cfRule>
    <cfRule type="cellIs" dxfId="36115" priority="106" stopIfTrue="1" operator="greaterThan">
      <formula>0</formula>
    </cfRule>
  </conditionalFormatting>
  <conditionalFormatting sqref="Q23">
    <cfRule type="cellIs" dxfId="36114" priority="103" stopIfTrue="1" operator="lessThan">
      <formula>0</formula>
    </cfRule>
    <cfRule type="cellIs" dxfId="36113" priority="104" stopIfTrue="1" operator="greaterThan">
      <formula>0</formula>
    </cfRule>
  </conditionalFormatting>
  <conditionalFormatting sqref="Q23">
    <cfRule type="cellIs" dxfId="36112" priority="101" stopIfTrue="1" operator="lessThan">
      <formula>0</formula>
    </cfRule>
    <cfRule type="cellIs" dxfId="36111" priority="102" stopIfTrue="1" operator="greaterThan">
      <formula>0</formula>
    </cfRule>
  </conditionalFormatting>
  <conditionalFormatting sqref="Q23">
    <cfRule type="cellIs" dxfId="36110" priority="99" stopIfTrue="1" operator="lessThan">
      <formula>0</formula>
    </cfRule>
    <cfRule type="cellIs" dxfId="36109" priority="100" stopIfTrue="1" operator="greaterThan">
      <formula>0</formula>
    </cfRule>
  </conditionalFormatting>
  <conditionalFormatting sqref="Q23">
    <cfRule type="cellIs" dxfId="36108" priority="97" stopIfTrue="1" operator="lessThan">
      <formula>0</formula>
    </cfRule>
    <cfRule type="cellIs" dxfId="36107" priority="98" stopIfTrue="1" operator="greaterThan">
      <formula>0</formula>
    </cfRule>
  </conditionalFormatting>
  <conditionalFormatting sqref="Q23">
    <cfRule type="cellIs" dxfId="36106" priority="95" stopIfTrue="1" operator="lessThan">
      <formula>0</formula>
    </cfRule>
    <cfRule type="cellIs" dxfId="36105" priority="96" stopIfTrue="1" operator="greaterThan">
      <formula>0</formula>
    </cfRule>
  </conditionalFormatting>
  <conditionalFormatting sqref="Q23">
    <cfRule type="cellIs" dxfId="36104" priority="93" stopIfTrue="1" operator="lessThan">
      <formula>0</formula>
    </cfRule>
    <cfRule type="cellIs" dxfId="36103" priority="94" stopIfTrue="1" operator="greaterThan">
      <formula>0</formula>
    </cfRule>
  </conditionalFormatting>
  <conditionalFormatting sqref="Q23">
    <cfRule type="cellIs" dxfId="36102" priority="91" stopIfTrue="1" operator="lessThan">
      <formula>0</formula>
    </cfRule>
    <cfRule type="cellIs" dxfId="36101" priority="92" stopIfTrue="1" operator="greaterThan">
      <formula>0</formula>
    </cfRule>
  </conditionalFormatting>
  <conditionalFormatting sqref="Q23">
    <cfRule type="cellIs" dxfId="36100" priority="89" stopIfTrue="1" operator="lessThan">
      <formula>0</formula>
    </cfRule>
    <cfRule type="cellIs" dxfId="36099" priority="90" stopIfTrue="1" operator="greaterThan">
      <formula>0</formula>
    </cfRule>
  </conditionalFormatting>
  <conditionalFormatting sqref="Q23">
    <cfRule type="cellIs" dxfId="36098" priority="87" stopIfTrue="1" operator="lessThan">
      <formula>0</formula>
    </cfRule>
    <cfRule type="cellIs" dxfId="36097" priority="88" stopIfTrue="1" operator="greaterThan">
      <formula>0</formula>
    </cfRule>
  </conditionalFormatting>
  <conditionalFormatting sqref="Q23">
    <cfRule type="cellIs" dxfId="36096" priority="85" stopIfTrue="1" operator="lessThan">
      <formula>0</formula>
    </cfRule>
    <cfRule type="cellIs" dxfId="36095" priority="86" stopIfTrue="1" operator="greaterThan">
      <formula>0</formula>
    </cfRule>
  </conditionalFormatting>
  <conditionalFormatting sqref="Q23">
    <cfRule type="cellIs" dxfId="36094" priority="83" stopIfTrue="1" operator="lessThan">
      <formula>0</formula>
    </cfRule>
    <cfRule type="cellIs" dxfId="36093" priority="84" stopIfTrue="1" operator="greaterThan">
      <formula>0</formula>
    </cfRule>
  </conditionalFormatting>
  <conditionalFormatting sqref="Q23">
    <cfRule type="cellIs" dxfId="36092" priority="81" stopIfTrue="1" operator="lessThan">
      <formula>0</formula>
    </cfRule>
    <cfRule type="cellIs" dxfId="36091" priority="82" stopIfTrue="1" operator="greaterThan">
      <formula>0</formula>
    </cfRule>
  </conditionalFormatting>
  <conditionalFormatting sqref="Q23">
    <cfRule type="cellIs" dxfId="36090" priority="79" stopIfTrue="1" operator="lessThan">
      <formula>0</formula>
    </cfRule>
    <cfRule type="cellIs" dxfId="36089" priority="80" stopIfTrue="1" operator="greaterThan">
      <formula>0</formula>
    </cfRule>
  </conditionalFormatting>
  <conditionalFormatting sqref="Q23">
    <cfRule type="cellIs" dxfId="36088" priority="77" stopIfTrue="1" operator="lessThan">
      <formula>0</formula>
    </cfRule>
    <cfRule type="cellIs" dxfId="36087" priority="78" stopIfTrue="1" operator="greaterThan">
      <formula>0</formula>
    </cfRule>
  </conditionalFormatting>
  <conditionalFormatting sqref="Q23">
    <cfRule type="cellIs" dxfId="36086" priority="75" stopIfTrue="1" operator="lessThan">
      <formula>0</formula>
    </cfRule>
    <cfRule type="cellIs" dxfId="36085" priority="76" stopIfTrue="1" operator="greaterThan">
      <formula>0</formula>
    </cfRule>
  </conditionalFormatting>
  <conditionalFormatting sqref="Q23">
    <cfRule type="cellIs" dxfId="36084" priority="73" stopIfTrue="1" operator="lessThan">
      <formula>0</formula>
    </cfRule>
    <cfRule type="cellIs" dxfId="36083" priority="74" stopIfTrue="1" operator="greaterThan">
      <formula>0</formula>
    </cfRule>
  </conditionalFormatting>
  <conditionalFormatting sqref="Q23">
    <cfRule type="cellIs" dxfId="36082" priority="71" stopIfTrue="1" operator="lessThan">
      <formula>0</formula>
    </cfRule>
    <cfRule type="cellIs" dxfId="36081" priority="72" stopIfTrue="1" operator="greaterThan">
      <formula>0</formula>
    </cfRule>
  </conditionalFormatting>
  <conditionalFormatting sqref="Q23">
    <cfRule type="cellIs" dxfId="36080" priority="69" stopIfTrue="1" operator="lessThan">
      <formula>0</formula>
    </cfRule>
    <cfRule type="cellIs" dxfId="36079" priority="70" stopIfTrue="1" operator="greaterThan">
      <formula>0</formula>
    </cfRule>
  </conditionalFormatting>
  <conditionalFormatting sqref="Q23">
    <cfRule type="cellIs" dxfId="36078" priority="67" stopIfTrue="1" operator="lessThan">
      <formula>0</formula>
    </cfRule>
    <cfRule type="cellIs" dxfId="36077" priority="68" stopIfTrue="1" operator="greaterThan">
      <formula>0</formula>
    </cfRule>
  </conditionalFormatting>
  <conditionalFormatting sqref="Q23">
    <cfRule type="cellIs" dxfId="36076" priority="65" stopIfTrue="1" operator="lessThan">
      <formula>0</formula>
    </cfRule>
    <cfRule type="cellIs" dxfId="36075" priority="66" stopIfTrue="1" operator="greaterThan">
      <formula>0</formula>
    </cfRule>
  </conditionalFormatting>
  <conditionalFormatting sqref="Q23">
    <cfRule type="cellIs" dxfId="36074" priority="63" stopIfTrue="1" operator="lessThan">
      <formula>0</formula>
    </cfRule>
    <cfRule type="cellIs" dxfId="36073" priority="64" stopIfTrue="1" operator="greaterThan">
      <formula>0</formula>
    </cfRule>
  </conditionalFormatting>
  <conditionalFormatting sqref="Q23">
    <cfRule type="cellIs" dxfId="36072" priority="61" stopIfTrue="1" operator="lessThan">
      <formula>0</formula>
    </cfRule>
    <cfRule type="cellIs" dxfId="36071" priority="62" stopIfTrue="1" operator="greaterThan">
      <formula>0</formula>
    </cfRule>
  </conditionalFormatting>
  <conditionalFormatting sqref="Q23">
    <cfRule type="cellIs" dxfId="36070" priority="59" stopIfTrue="1" operator="lessThan">
      <formula>0</formula>
    </cfRule>
    <cfRule type="cellIs" dxfId="36069" priority="60" stopIfTrue="1" operator="greaterThan">
      <formula>0</formula>
    </cfRule>
  </conditionalFormatting>
  <conditionalFormatting sqref="Q23">
    <cfRule type="cellIs" dxfId="36068" priority="57" stopIfTrue="1" operator="lessThan">
      <formula>0</formula>
    </cfRule>
    <cfRule type="cellIs" dxfId="36067" priority="58" stopIfTrue="1" operator="greaterThan">
      <formula>0</formula>
    </cfRule>
  </conditionalFormatting>
  <conditionalFormatting sqref="Q23">
    <cfRule type="cellIs" dxfId="36066" priority="55" stopIfTrue="1" operator="lessThan">
      <formula>0</formula>
    </cfRule>
    <cfRule type="cellIs" dxfId="36065" priority="56" stopIfTrue="1" operator="greaterThan">
      <formula>0</formula>
    </cfRule>
  </conditionalFormatting>
  <conditionalFormatting sqref="Q23">
    <cfRule type="cellIs" dxfId="36064" priority="53" stopIfTrue="1" operator="lessThan">
      <formula>0</formula>
    </cfRule>
    <cfRule type="cellIs" dxfId="36063" priority="54" stopIfTrue="1" operator="greaterThan">
      <formula>0</formula>
    </cfRule>
  </conditionalFormatting>
  <conditionalFormatting sqref="Q23">
    <cfRule type="cellIs" dxfId="36062" priority="51" stopIfTrue="1" operator="lessThan">
      <formula>0</formula>
    </cfRule>
    <cfRule type="cellIs" dxfId="36061" priority="52" stopIfTrue="1" operator="greaterThan">
      <formula>0</formula>
    </cfRule>
  </conditionalFormatting>
  <conditionalFormatting sqref="Q23">
    <cfRule type="cellIs" dxfId="36060" priority="49" stopIfTrue="1" operator="lessThan">
      <formula>0</formula>
    </cfRule>
    <cfRule type="cellIs" dxfId="36059" priority="50" stopIfTrue="1" operator="greaterThan">
      <formula>0</formula>
    </cfRule>
  </conditionalFormatting>
  <conditionalFormatting sqref="Q23">
    <cfRule type="cellIs" dxfId="36058" priority="47" stopIfTrue="1" operator="lessThan">
      <formula>0</formula>
    </cfRule>
    <cfRule type="cellIs" dxfId="36057" priority="48" stopIfTrue="1" operator="greaterThan">
      <formula>0</formula>
    </cfRule>
  </conditionalFormatting>
  <conditionalFormatting sqref="Q23">
    <cfRule type="cellIs" dxfId="36056" priority="45" stopIfTrue="1" operator="lessThan">
      <formula>0</formula>
    </cfRule>
    <cfRule type="cellIs" dxfId="36055" priority="46" stopIfTrue="1" operator="greaterThan">
      <formula>0</formula>
    </cfRule>
  </conditionalFormatting>
  <conditionalFormatting sqref="Q23">
    <cfRule type="cellIs" dxfId="36054" priority="43" stopIfTrue="1" operator="lessThan">
      <formula>0</formula>
    </cfRule>
    <cfRule type="cellIs" dxfId="36053" priority="44" stopIfTrue="1" operator="greaterThan">
      <formula>0</formula>
    </cfRule>
  </conditionalFormatting>
  <conditionalFormatting sqref="Q23">
    <cfRule type="cellIs" dxfId="36052" priority="41" stopIfTrue="1" operator="lessThan">
      <formula>0</formula>
    </cfRule>
    <cfRule type="cellIs" dxfId="36051" priority="42" stopIfTrue="1" operator="greaterThan">
      <formula>0</formula>
    </cfRule>
  </conditionalFormatting>
  <conditionalFormatting sqref="Q23">
    <cfRule type="cellIs" dxfId="36050" priority="39" stopIfTrue="1" operator="lessThan">
      <formula>0</formula>
    </cfRule>
    <cfRule type="cellIs" dxfId="36049" priority="40" stopIfTrue="1" operator="greaterThan">
      <formula>0</formula>
    </cfRule>
  </conditionalFormatting>
  <conditionalFormatting sqref="Q23">
    <cfRule type="cellIs" dxfId="36048" priority="37" stopIfTrue="1" operator="lessThan">
      <formula>0</formula>
    </cfRule>
    <cfRule type="cellIs" dxfId="36047" priority="38" stopIfTrue="1" operator="greaterThan">
      <formula>0</formula>
    </cfRule>
  </conditionalFormatting>
  <conditionalFormatting sqref="Q23">
    <cfRule type="cellIs" dxfId="36046" priority="35" stopIfTrue="1" operator="lessThan">
      <formula>0</formula>
    </cfRule>
    <cfRule type="cellIs" dxfId="36045" priority="36" stopIfTrue="1" operator="greaterThan">
      <formula>0</formula>
    </cfRule>
  </conditionalFormatting>
  <conditionalFormatting sqref="Q23">
    <cfRule type="cellIs" dxfId="36044" priority="33" stopIfTrue="1" operator="lessThan">
      <formula>0</formula>
    </cfRule>
    <cfRule type="cellIs" dxfId="36043" priority="34" stopIfTrue="1" operator="greaterThan">
      <formula>0</formula>
    </cfRule>
  </conditionalFormatting>
  <conditionalFormatting sqref="Q23">
    <cfRule type="cellIs" dxfId="36042" priority="31" stopIfTrue="1" operator="lessThan">
      <formula>0</formula>
    </cfRule>
    <cfRule type="cellIs" dxfId="36041" priority="32" stopIfTrue="1" operator="greaterThan">
      <formula>0</formula>
    </cfRule>
  </conditionalFormatting>
  <conditionalFormatting sqref="Q23">
    <cfRule type="cellIs" dxfId="36040" priority="29" stopIfTrue="1" operator="lessThan">
      <formula>0</formula>
    </cfRule>
    <cfRule type="cellIs" dxfId="36039" priority="30" stopIfTrue="1" operator="greaterThan">
      <formula>0</formula>
    </cfRule>
  </conditionalFormatting>
  <conditionalFormatting sqref="Q23">
    <cfRule type="cellIs" dxfId="36038" priority="27" stopIfTrue="1" operator="lessThan">
      <formula>0</formula>
    </cfRule>
    <cfRule type="cellIs" dxfId="36037" priority="28" stopIfTrue="1" operator="greaterThan">
      <formula>0</formula>
    </cfRule>
  </conditionalFormatting>
  <conditionalFormatting sqref="Q23">
    <cfRule type="cellIs" dxfId="36036" priority="25" stopIfTrue="1" operator="lessThan">
      <formula>0</formula>
    </cfRule>
    <cfRule type="cellIs" dxfId="36035" priority="26" stopIfTrue="1" operator="greaterThan">
      <formula>0</formula>
    </cfRule>
  </conditionalFormatting>
  <conditionalFormatting sqref="Q23">
    <cfRule type="cellIs" dxfId="36034" priority="23" stopIfTrue="1" operator="lessThan">
      <formula>0</formula>
    </cfRule>
    <cfRule type="cellIs" dxfId="36033" priority="24" stopIfTrue="1" operator="greaterThan">
      <formula>0</formula>
    </cfRule>
  </conditionalFormatting>
  <conditionalFormatting sqref="Q23">
    <cfRule type="cellIs" dxfId="36032" priority="21" stopIfTrue="1" operator="lessThan">
      <formula>0</formula>
    </cfRule>
    <cfRule type="cellIs" dxfId="36031" priority="22" stopIfTrue="1" operator="greaterThan">
      <formula>0</formula>
    </cfRule>
  </conditionalFormatting>
  <conditionalFormatting sqref="Q23">
    <cfRule type="cellIs" dxfId="36030" priority="19" stopIfTrue="1" operator="lessThan">
      <formula>0</formula>
    </cfRule>
    <cfRule type="cellIs" dxfId="36029" priority="20" stopIfTrue="1" operator="greaterThan">
      <formula>0</formula>
    </cfRule>
  </conditionalFormatting>
  <conditionalFormatting sqref="Q23">
    <cfRule type="cellIs" dxfId="36028" priority="17" stopIfTrue="1" operator="lessThan">
      <formula>0</formula>
    </cfRule>
    <cfRule type="cellIs" dxfId="36027" priority="18" stopIfTrue="1" operator="greaterThan">
      <formula>0</formula>
    </cfRule>
  </conditionalFormatting>
  <conditionalFormatting sqref="Q23">
    <cfRule type="cellIs" dxfId="36026" priority="15" stopIfTrue="1" operator="lessThan">
      <formula>0</formula>
    </cfRule>
    <cfRule type="cellIs" dxfId="36025" priority="16" stopIfTrue="1" operator="greaterThan">
      <formula>0</formula>
    </cfRule>
  </conditionalFormatting>
  <conditionalFormatting sqref="Q23">
    <cfRule type="cellIs" dxfId="36024" priority="13" stopIfTrue="1" operator="lessThan">
      <formula>0</formula>
    </cfRule>
    <cfRule type="cellIs" dxfId="36023" priority="14" stopIfTrue="1" operator="greaterThan">
      <formula>0</formula>
    </cfRule>
  </conditionalFormatting>
  <conditionalFormatting sqref="Q23">
    <cfRule type="cellIs" dxfId="36022" priority="11" stopIfTrue="1" operator="lessThan">
      <formula>0</formula>
    </cfRule>
    <cfRule type="cellIs" dxfId="36021" priority="12" stopIfTrue="1" operator="greaterThan">
      <formula>0</formula>
    </cfRule>
  </conditionalFormatting>
  <conditionalFormatting sqref="Q23">
    <cfRule type="cellIs" dxfId="36020" priority="9" stopIfTrue="1" operator="lessThan">
      <formula>0</formula>
    </cfRule>
    <cfRule type="cellIs" dxfId="36019" priority="10" stopIfTrue="1" operator="greaterThan">
      <formula>0</formula>
    </cfRule>
  </conditionalFormatting>
  <conditionalFormatting sqref="Q23">
    <cfRule type="cellIs" dxfId="36018" priority="7" stopIfTrue="1" operator="lessThan">
      <formula>0</formula>
    </cfRule>
    <cfRule type="cellIs" dxfId="36017" priority="8" stopIfTrue="1" operator="greaterThan">
      <formula>0</formula>
    </cfRule>
  </conditionalFormatting>
  <conditionalFormatting sqref="Q23">
    <cfRule type="cellIs" dxfId="36016" priority="5" stopIfTrue="1" operator="lessThan">
      <formula>0</formula>
    </cfRule>
    <cfRule type="cellIs" dxfId="36015" priority="6" stopIfTrue="1" operator="greaterThan">
      <formula>0</formula>
    </cfRule>
  </conditionalFormatting>
  <conditionalFormatting sqref="Q23">
    <cfRule type="cellIs" dxfId="36014" priority="3" stopIfTrue="1" operator="lessThan">
      <formula>0</formula>
    </cfRule>
    <cfRule type="cellIs" dxfId="36013" priority="4" stopIfTrue="1" operator="greaterThan">
      <formula>0</formula>
    </cfRule>
  </conditionalFormatting>
  <conditionalFormatting sqref="Q23">
    <cfRule type="cellIs" dxfId="36012" priority="1" stopIfTrue="1" operator="lessThan">
      <formula>0</formula>
    </cfRule>
    <cfRule type="cellIs" dxfId="36011" priority="2" stopIfTrue="1" operator="greaterThan">
      <formula>0</formula>
    </cfRule>
  </conditionalFormatting>
  <hyperlinks>
    <hyperlink ref="E4" location="Main!A1" display="◄ Back to Main Page"/>
  </hyperlinks>
  <printOptions horizontalCentered="1"/>
  <pageMargins left="0.23622047244094491" right="0.23622047244094491" top="0.35433070866141736" bottom="0.35433070866141736" header="0.31496062992125984" footer="0.31496062992125984"/>
  <pageSetup paperSize="9" scale="57"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topLeftCell="A4" zoomScaleNormal="100" workbookViewId="0">
      <pane xSplit="8" topLeftCell="I1" activePane="topRight" state="frozen"/>
      <selection activeCell="M33" sqref="M33"/>
      <selection pane="topRight" activeCell="I15" sqref="I15"/>
    </sheetView>
  </sheetViews>
  <sheetFormatPr defaultColWidth="8.85546875" defaultRowHeight="12" x14ac:dyDescent="0.2"/>
  <cols>
    <col min="1" max="1" width="1.7109375" style="2" customWidth="1"/>
    <col min="2" max="2" width="3" style="2" customWidth="1"/>
    <col min="3" max="4" width="4.7109375" style="2" customWidth="1"/>
    <col min="5" max="5" width="9.7109375" style="2" customWidth="1"/>
    <col min="6" max="6" width="21.140625" style="2" customWidth="1"/>
    <col min="7" max="7" width="11.7109375" style="2" customWidth="1"/>
    <col min="8" max="8" width="9.140625" style="2" customWidth="1"/>
    <col min="9" max="14" width="9.7109375" style="2" customWidth="1"/>
    <col min="15" max="15" width="12.28515625" style="2" customWidth="1"/>
    <col min="16" max="16" width="10" style="2" customWidth="1"/>
    <col min="17" max="17" width="9.42578125" style="2" customWidth="1"/>
    <col min="18" max="18" width="5.28515625" style="2" customWidth="1"/>
    <col min="19" max="16384" width="8.85546875" style="2"/>
  </cols>
  <sheetData>
    <row r="1" spans="1:19" ht="26.25" customHeight="1" x14ac:dyDescent="0.2">
      <c r="B1" s="281"/>
      <c r="C1" s="418" t="str">
        <f>Main!L15</f>
        <v>QC</v>
      </c>
      <c r="D1" s="418"/>
      <c r="E1" s="418"/>
      <c r="F1" s="418"/>
      <c r="G1" s="418"/>
      <c r="H1" s="418"/>
      <c r="I1" s="260"/>
      <c r="J1" s="251"/>
      <c r="K1" s="246"/>
      <c r="L1" s="260"/>
      <c r="M1" s="251"/>
      <c r="N1" s="251"/>
      <c r="O1" s="247"/>
      <c r="P1" s="247"/>
      <c r="Q1" s="263" t="s">
        <v>41</v>
      </c>
      <c r="R1" s="257">
        <f>IF(COUNTIF(Q6:Q66,"&gt;0")=0,0%,COUNTIF(Q6:Q66,"&gt;0")/(COUNTIF(Q6:Q66,"&lt;=0")+COUNTIF(Q6:Q66,"&gt;0")))</f>
        <v>0.4</v>
      </c>
    </row>
    <row r="2" spans="1:19" ht="15.6" customHeight="1" x14ac:dyDescent="0.2">
      <c r="B2" s="237"/>
      <c r="C2" s="243" t="str">
        <f>Main!C2</f>
        <v>ANNUAL PERFORMANCE REPORTING</v>
      </c>
      <c r="D2" s="243"/>
      <c r="E2" s="238"/>
      <c r="F2" s="238"/>
      <c r="G2" s="238"/>
      <c r="H2" s="238"/>
      <c r="I2" s="261" t="s">
        <v>38</v>
      </c>
      <c r="J2" s="252">
        <f>COUNTIF(C6:C66,"Y")+COUNTIF(C6:C66,"N")</f>
        <v>9</v>
      </c>
      <c r="K2" s="248"/>
      <c r="L2" s="261" t="s">
        <v>40</v>
      </c>
      <c r="M2" s="254">
        <f>COUNT(G7,G9,G11,G13,G15,G17,G19,G21,G23,G25,G27,G29,G31,G33,G35,G37,G39,G41,G43,G45,G47,G49,G51,G53,G55,G57,G59,G61,G63,G65)</f>
        <v>6</v>
      </c>
      <c r="N2" s="254"/>
      <c r="O2" s="249"/>
      <c r="P2" s="249"/>
      <c r="Q2" s="263" t="s">
        <v>42</v>
      </c>
      <c r="R2" s="257">
        <f>IF(COUNTIF(R6:R65,"&gt;0")=0,0%,COUNTIF(R6:R66,"&gt;0")/(COUNTIF(R6:R66,"&lt;=0")+COUNTIF(R6:R66,"&gt;0")))</f>
        <v>0.16666666666666666</v>
      </c>
    </row>
    <row r="3" spans="1:19" ht="15.6" customHeight="1" x14ac:dyDescent="0.2">
      <c r="B3" s="279"/>
      <c r="C3" s="280">
        <v>8</v>
      </c>
      <c r="D3" s="245" t="str">
        <f>Main!L15</f>
        <v>QC</v>
      </c>
      <c r="E3" s="302"/>
      <c r="F3" s="303"/>
      <c r="G3" s="244"/>
      <c r="H3" s="244"/>
      <c r="I3" s="261" t="s">
        <v>39</v>
      </c>
      <c r="J3" s="252">
        <f>COUNTIF(D6:D66,"Y")</f>
        <v>1</v>
      </c>
      <c r="K3" s="248"/>
      <c r="L3" s="261" t="s">
        <v>36</v>
      </c>
      <c r="M3" s="255">
        <f>IF(ISERROR(COUNTIF(C6:C66,"Y")/(COUNTIF(C6:C66,"Y")+COUNTIF(C6:C66,"N"))),0,COUNTIF(C6:C66,"Y")/(COUNTIF(C6:C66,"Y")+COUNTIF(C6:C66,"N")))</f>
        <v>0.55555555555555558</v>
      </c>
      <c r="N3" s="255"/>
      <c r="O3" s="249"/>
      <c r="P3" s="249"/>
      <c r="Q3" s="264" t="s">
        <v>43</v>
      </c>
      <c r="R3" s="258">
        <f>IF(ISNUMBER(Q7),Q7*S7,0*S7)
+IF(ISNUMBER(Q9),Q9*S9,0*S9)
+IF(ISNUMBER(Q11),Q11*S11,0*S11)
+IF(ISNUMBER(Q13),Q13*S13,0*S13)
+IF(ISNUMBER(Q15),Q15*S15,0*S15)
+IF(ISNUMBER(Q17),Q17*S17,0*S17)
+IF(ISNUMBER(Q19),Q19*S19,0*S19)
+IF(ISNUMBER(Q21),Q21*S21,0*S21)
+IF(ISNUMBER(Q23),Q23*S23,0*S23)
+IF(ISNUMBER(Q25),Q25*S25,0*S25)
+IF(ISNUMBER(Q27),Q27*S27,0*S27)
+IF(ISNUMBER(Q29),Q29*S29,0*S29)
+IF(ISNUMBER(Q31),Q31*S31,0*S31)
+IF(ISNUMBER(Q33),Q33*S33,0*S33)
+IF(ISNUMBER(Q35),Q35*S35,0*S35)
+IF(ISNUMBER(Q37),Q37*S37,0*S37)
+IF(ISNUMBER(Q39),Q39*S39,0*S39)
+IF(ISNUMBER(Q41),Q41*S41,0*S41)
+IF(ISNUMBER(Q43),R43*S43,0*S43)
+IF(ISNUMBER(Q45),Q45*S45,0*S45)
+IF(ISNUMBER(Q47),Q47*S47,0*S47)
+IF(ISNUMBER(Q49),Q49*S49,0*S49)
+IF(ISNUMBER(Q51),Q51*S51,0*S51)
+IF(ISNUMBER(Q53),Q53*S53,0*S53)
+IF(ISNUMBER(Q55),Q55*S55,0*S55)
+IF(ISNUMBER(Q57),Q57*S57,0*S57)
+IF(ISNUMBER(Q59),Q59*S59,0*S59)
+IF(ISNUMBER(Q61),Q61*S61,0*S61)
+IF(ISNUMBER(Q63),Q63*S63,0*S63)
+IF(ISNUMBER(Q65),Q65*S65,0*S65)</f>
        <v>0</v>
      </c>
    </row>
    <row r="4" spans="1:19" s="281" customFormat="1" ht="14.45" customHeight="1" x14ac:dyDescent="0.25">
      <c r="B4" s="225"/>
      <c r="C4" s="226"/>
      <c r="D4" s="226"/>
      <c r="E4" s="304" t="s">
        <v>3</v>
      </c>
      <c r="F4" s="305"/>
      <c r="G4" s="305"/>
      <c r="H4" s="305"/>
      <c r="I4" s="262" t="s">
        <v>25</v>
      </c>
      <c r="J4" s="253">
        <f>SUM(R6:R66)</f>
        <v>6</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50"/>
      <c r="Q4" s="265" t="s">
        <v>44</v>
      </c>
      <c r="R4" s="259">
        <f>IF(ISNUMBER(R7),R7*S7,0*S7)
+IF(ISNUMBER(R9),R9*S9,0*S9)
+IF(ISNUMBER(R11),R11*S11,0*S11)
+IF(ISNUMBER(R13),R13*S13,0*S13)
+IF(ISNUMBER(R15),R15*S15,0*S15)
+IF(ISNUMBER(R17),R17*S17,0*S17)
+IF(ISNUMBER(R19),R19*S19,0*S19)
+IF(ISNUMBER(R21),R21*S21,0*S21)
+IF(ISNUMBER(R23),R23*S23,0*S23)
+IF(ISNUMBER(R25),R25*S25,0*S25)
+IF(ISNUMBER(R27),R27*S27,0*S27)
+IF(ISNUMBER(R29),R29*S29,0*S29)
+IF(ISNUMBER(R31),R31*S31,0*S31)
+IF(ISNUMBER(R33),R33*S33,0*S33)
+IF(ISNUMBER(R35),R35*S35,0*S35)
+IF(ISNUMBER(R37),R37*S37,0*S37)
+IF(ISNUMBER(R39),R39*S39,0*S39)
+IF(ISNUMBER(R41),R41*S41,0*S41)
+IF(ISNUMBER(R43),R43*S43,0*S43)
+IF(ISNUMBER(R45),R45*S45,0*S45)
+IF(ISNUMBER(R47),R47*S47,0*S47)
+IF(ISNUMBER(R49),R49*S49,0*S49)
+IF(ISNUMBER(R51),R51*S51,0*S51)
+IF(ISNUMBER(R53),R53*S53,0*S53)
+IF(ISNUMBER(R55),R55*S55,0*S55)
+IF(ISNUMBER(R57),R57*S57,0*S57)
+IF(ISNUMBER(R59),R59*S59,0*S59)
+IF(ISNUMBER(R61),R61*S61,0*S61)
+IF(ISNUMBER(R63),R63*S63,0*S63)
+IF(ISNUMBER(R65),R65*S65,0*S65)</f>
        <v>0</v>
      </c>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195</v>
      </c>
      <c r="E6" s="307"/>
      <c r="F6" s="307"/>
      <c r="G6" s="308"/>
      <c r="H6" s="308"/>
      <c r="I6" s="309"/>
      <c r="J6" s="309"/>
      <c r="K6" s="310"/>
      <c r="L6" s="310"/>
      <c r="M6" s="310"/>
      <c r="N6" s="310"/>
      <c r="O6" s="228"/>
      <c r="P6" s="229"/>
      <c r="Q6" s="229"/>
      <c r="R6" s="240"/>
    </row>
    <row r="7" spans="1:19" s="281" customFormat="1" ht="36.75" customHeight="1" x14ac:dyDescent="0.2">
      <c r="A7" s="283"/>
      <c r="B7" s="286">
        <v>1</v>
      </c>
      <c r="C7" s="311" t="s">
        <v>23</v>
      </c>
      <c r="D7" s="312" t="s">
        <v>23</v>
      </c>
      <c r="E7" s="313" t="s">
        <v>8</v>
      </c>
      <c r="F7" s="314" t="s">
        <v>196</v>
      </c>
      <c r="G7" s="338">
        <v>0.99</v>
      </c>
      <c r="H7" s="316" t="s">
        <v>4</v>
      </c>
      <c r="I7" s="339">
        <f>2686/2700</f>
        <v>0.99481481481481482</v>
      </c>
      <c r="J7" s="339">
        <f>2974/2974</f>
        <v>1</v>
      </c>
      <c r="K7" s="339">
        <f>3900/3900</f>
        <v>1</v>
      </c>
      <c r="L7" s="339">
        <v>1</v>
      </c>
      <c r="M7" s="339">
        <f>4268/4268</f>
        <v>1</v>
      </c>
      <c r="N7" s="339">
        <f>4415/4417</f>
        <v>0.99954720398460495</v>
      </c>
      <c r="O7" s="285"/>
      <c r="P7" s="284">
        <f>IF(H7="p",(IF(ISNUMBER(N7),IF(ISNUMBER(G7),(N7-G7)/ABS(G7),"NA"),"NA")),IF(H7="q",(IF(ISNUMBER(N7),IF(ISNUMBER(G7),(G7-N7)/ABS(N7),"NA"),"NA")),"NA"))</f>
        <v>9.6436403884898551E-3</v>
      </c>
      <c r="Q7" s="287">
        <f>IF(H7="p",(IF(ISNUMBER(N7),IF(ISNUMBER(M7),(N7-M7)/ABS(M7),"NA"),"NA")),IF(H7="q",(IF(ISNUMBER(N7),IF(ISNUMBER(M7),(M7-N7)/ABS(N7),"NA"),"NA")),"NA"))</f>
        <v>-4.5279601539505165E-4</v>
      </c>
      <c r="R7" s="289">
        <f>IF(OR(H7="p",H7="q"),COUNTIF(C7:D7,"Y"),0)</f>
        <v>2</v>
      </c>
      <c r="S7" s="283"/>
    </row>
    <row r="8" spans="1:19" s="281" customFormat="1" ht="18" customHeight="1" x14ac:dyDescent="0.2">
      <c r="A8" s="283"/>
      <c r="B8" s="286"/>
      <c r="C8" s="319"/>
      <c r="D8" s="307" t="s">
        <v>197</v>
      </c>
      <c r="E8" s="307"/>
      <c r="F8" s="307"/>
      <c r="G8" s="308"/>
      <c r="H8" s="308"/>
      <c r="I8" s="373"/>
      <c r="J8" s="373"/>
      <c r="K8" s="373"/>
      <c r="L8" s="373"/>
      <c r="M8" s="373"/>
      <c r="N8" s="373"/>
      <c r="O8" s="228"/>
      <c r="P8" s="229"/>
      <c r="Q8" s="229"/>
      <c r="R8" s="240"/>
    </row>
    <row r="9" spans="1:19" s="281" customFormat="1" ht="30" customHeight="1" x14ac:dyDescent="0.2">
      <c r="A9" s="283"/>
      <c r="B9" s="286">
        <v>2</v>
      </c>
      <c r="C9" s="311" t="s">
        <v>23</v>
      </c>
      <c r="D9" s="312" t="s">
        <v>24</v>
      </c>
      <c r="E9" s="313" t="s">
        <v>8</v>
      </c>
      <c r="F9" s="314" t="s">
        <v>196</v>
      </c>
      <c r="G9" s="321">
        <v>0.995</v>
      </c>
      <c r="H9" s="316" t="s">
        <v>4</v>
      </c>
      <c r="I9" s="342">
        <f>840/841</f>
        <v>0.99881093935790721</v>
      </c>
      <c r="J9" s="339">
        <f>947/950</f>
        <v>0.99684210526315786</v>
      </c>
      <c r="K9" s="339">
        <f>946/1051</f>
        <v>0.90009514747859187</v>
      </c>
      <c r="L9" s="339">
        <v>0.98</v>
      </c>
      <c r="M9" s="339">
        <f>1107/1124</f>
        <v>0.98487544483985767</v>
      </c>
      <c r="N9" s="339">
        <v>0.996</v>
      </c>
      <c r="O9" s="285"/>
      <c r="P9" s="284">
        <f>IF(H9="p",(IF(ISNUMBER(N9),IF(ISNUMBER(G9),(N9-G9)/ABS(G9),"NA"),"NA")),IF(H9="q",(IF(ISNUMBER(N9),IF(ISNUMBER(G9),(G9-N9)/ABS(N9),"NA"),"NA")),"NA"))</f>
        <v>1.0050251256281417E-3</v>
      </c>
      <c r="Q9" s="287">
        <f>IF(H9="p",(IF(ISNUMBER(N9),IF(ISNUMBER(M9),(N9-M9)/ABS(M9),"NA"),"NA")),IF(H9="q",(IF(ISNUMBER(N9),IF(ISNUMBER(M9),(M9-N9)/ABS(N9),"NA"),"NA")),"NA"))</f>
        <v>1.1295392953929515E-2</v>
      </c>
      <c r="R9" s="289">
        <f>IF(OR(H9="p",H9="q"),COUNTIF(C9:D9,"Y"),0)</f>
        <v>1</v>
      </c>
      <c r="S9" s="283"/>
    </row>
    <row r="10" spans="1:19" s="281" customFormat="1" ht="18" customHeight="1" x14ac:dyDescent="0.2">
      <c r="A10" s="283"/>
      <c r="B10" s="286"/>
      <c r="C10" s="319"/>
      <c r="D10" s="307" t="s">
        <v>198</v>
      </c>
      <c r="E10" s="307"/>
      <c r="F10" s="307"/>
      <c r="G10" s="308"/>
      <c r="H10" s="308"/>
      <c r="I10" s="373"/>
      <c r="J10" s="373"/>
      <c r="K10" s="373"/>
      <c r="L10" s="373"/>
      <c r="M10" s="373"/>
      <c r="N10" s="373"/>
      <c r="O10" s="228"/>
      <c r="P10" s="229"/>
      <c r="Q10" s="229"/>
      <c r="R10" s="240"/>
    </row>
    <row r="11" spans="1:19" s="281" customFormat="1" ht="30" customHeight="1" x14ac:dyDescent="0.2">
      <c r="A11" s="283"/>
      <c r="B11" s="286">
        <v>3</v>
      </c>
      <c r="C11" s="311" t="s">
        <v>23</v>
      </c>
      <c r="D11" s="312" t="s">
        <v>24</v>
      </c>
      <c r="E11" s="313" t="s">
        <v>8</v>
      </c>
      <c r="F11" s="314" t="s">
        <v>196</v>
      </c>
      <c r="G11" s="321">
        <v>0.995</v>
      </c>
      <c r="H11" s="316" t="s">
        <v>4</v>
      </c>
      <c r="I11" s="342">
        <f>1725/1727</f>
        <v>0.99884192240880143</v>
      </c>
      <c r="J11" s="322">
        <f>1013/1049</f>
        <v>0.96568160152526217</v>
      </c>
      <c r="K11" s="322">
        <f>2230/2356</f>
        <v>0.9465195246179966</v>
      </c>
      <c r="L11" s="322">
        <v>0.98</v>
      </c>
      <c r="M11" s="322">
        <f>2437/2483</f>
        <v>0.98147402335884015</v>
      </c>
      <c r="N11" s="342">
        <f>2757/2761</f>
        <v>0.99855124954726548</v>
      </c>
      <c r="O11" s="285"/>
      <c r="P11" s="284">
        <f>IF(H11="p",(IF(ISNUMBER(N11),IF(ISNUMBER(G11),(N11-G11)/ABS(G11),"NA"),"NA")),IF(H11="q",(IF(ISNUMBER(N11),IF(ISNUMBER(G11),(G11-N11)/ABS(N11),"NA"),"NA")),"NA"))</f>
        <v>3.569095022377376E-3</v>
      </c>
      <c r="Q11" s="287">
        <f>IF(H11="p",(IF(ISNUMBER(N11),IF(ISNUMBER(M11),(N11-M11)/ABS(M11),"NA"),"NA")),IF(H11="q",(IF(ISNUMBER(N11),IF(ISNUMBER(M11),(M11-N11)/ABS(N11),"NA"),"NA")),"NA"))</f>
        <v>1.7399570219885144E-2</v>
      </c>
      <c r="R11" s="289">
        <f>IF(OR(H11="p",H11="q"),COUNTIF(C11:D11,"Y"),0)</f>
        <v>1</v>
      </c>
      <c r="S11" s="283"/>
    </row>
    <row r="12" spans="1:19" s="281" customFormat="1" ht="18" customHeight="1" x14ac:dyDescent="0.2">
      <c r="A12" s="283"/>
      <c r="B12" s="286"/>
      <c r="C12" s="319"/>
      <c r="D12" s="307" t="s">
        <v>199</v>
      </c>
      <c r="E12" s="307"/>
      <c r="F12" s="307"/>
      <c r="G12" s="308"/>
      <c r="H12" s="308"/>
      <c r="I12" s="373"/>
      <c r="J12" s="373"/>
      <c r="K12" s="373"/>
      <c r="L12" s="373"/>
      <c r="M12" s="373"/>
      <c r="N12" s="373"/>
      <c r="O12" s="228"/>
      <c r="P12" s="229"/>
      <c r="Q12" s="229"/>
      <c r="R12" s="240"/>
    </row>
    <row r="13" spans="1:19" s="281" customFormat="1" ht="30" customHeight="1" x14ac:dyDescent="0.2">
      <c r="A13" s="283"/>
      <c r="B13" s="286">
        <v>4</v>
      </c>
      <c r="C13" s="311" t="s">
        <v>23</v>
      </c>
      <c r="D13" s="312" t="s">
        <v>24</v>
      </c>
      <c r="E13" s="313" t="s">
        <v>8</v>
      </c>
      <c r="F13" s="314" t="s">
        <v>196</v>
      </c>
      <c r="G13" s="321">
        <v>0.995</v>
      </c>
      <c r="H13" s="316" t="s">
        <v>4</v>
      </c>
      <c r="I13" s="342">
        <f>1725/1727</f>
        <v>0.99884192240880143</v>
      </c>
      <c r="J13" s="322">
        <f>216/218</f>
        <v>0.99082568807339455</v>
      </c>
      <c r="K13" s="322">
        <f>105/105</f>
        <v>1</v>
      </c>
      <c r="L13" s="322">
        <v>1</v>
      </c>
      <c r="M13" s="322">
        <f>268/268</f>
        <v>1</v>
      </c>
      <c r="N13" s="322">
        <f>241/241</f>
        <v>1</v>
      </c>
      <c r="O13" s="285"/>
      <c r="P13" s="284">
        <f>IF(H13="p",(IF(ISNUMBER(N13),IF(ISNUMBER(G13),(N13-G13)/ABS(G13),"NA"),"NA")),IF(H13="q",(IF(ISNUMBER(N13),IF(ISNUMBER(G13),(G13-N13)/ABS(N13),"NA"),"NA")),"NA"))</f>
        <v>5.0251256281407079E-3</v>
      </c>
      <c r="Q13" s="287">
        <f>IF(H13="p",(IF(ISNUMBER(N13),IF(ISNUMBER(M13),(N13-M13)/ABS(M13),"NA"),"NA")),IF(H13="q",(IF(ISNUMBER(N13),IF(ISNUMBER(M13),(M13-N13)/ABS(N13),"NA"),"NA")),"NA"))</f>
        <v>0</v>
      </c>
      <c r="R13" s="289">
        <f>IF(OR(H13="p",H13="q"),COUNTIF(C13:D13,"Y"),0)</f>
        <v>1</v>
      </c>
      <c r="S13" s="283"/>
    </row>
    <row r="14" spans="1:19" s="281" customFormat="1" ht="18" customHeight="1" x14ac:dyDescent="0.2">
      <c r="A14" s="283"/>
      <c r="B14" s="286"/>
      <c r="C14" s="319"/>
      <c r="D14" s="307" t="s">
        <v>200</v>
      </c>
      <c r="E14" s="307"/>
      <c r="F14" s="307"/>
      <c r="G14" s="308"/>
      <c r="H14" s="308"/>
      <c r="I14" s="373"/>
      <c r="J14" s="373"/>
      <c r="K14" s="373"/>
      <c r="L14" s="373"/>
      <c r="M14" s="373"/>
      <c r="N14" s="373"/>
      <c r="O14" s="228"/>
      <c r="P14" s="229"/>
      <c r="Q14" s="229"/>
      <c r="R14" s="240"/>
    </row>
    <row r="15" spans="1:19" s="281" customFormat="1" ht="39.75" customHeight="1" x14ac:dyDescent="0.2">
      <c r="A15" s="283"/>
      <c r="B15" s="286">
        <v>5</v>
      </c>
      <c r="C15" s="311" t="s">
        <v>23</v>
      </c>
      <c r="D15" s="312" t="s">
        <v>24</v>
      </c>
      <c r="E15" s="313" t="s">
        <v>8</v>
      </c>
      <c r="F15" s="314" t="s">
        <v>201</v>
      </c>
      <c r="G15" s="321">
        <v>0.05</v>
      </c>
      <c r="H15" s="316" t="s">
        <v>6</v>
      </c>
      <c r="I15" s="342"/>
      <c r="J15" s="342">
        <f>3/1032</f>
        <v>2.9069767441860465E-3</v>
      </c>
      <c r="K15" s="342">
        <v>1.9029495718363501E-3</v>
      </c>
      <c r="L15" s="342">
        <v>0</v>
      </c>
      <c r="M15" s="342">
        <f>1/1124</f>
        <v>8.8967971530249106E-4</v>
      </c>
      <c r="N15" s="342">
        <f>2/1291</f>
        <v>1.5491866769945779E-3</v>
      </c>
      <c r="O15" s="285"/>
      <c r="P15" s="284">
        <f>IF(H15="p",(IF(ISNUMBER(N15),IF(ISNUMBER(G15),(N15-G15)/ABS(G15),"NA"),"NA")),IF(H15="q",(IF(ISNUMBER(N15),IF(ISNUMBER(G15),(G15-N15)/ABS(N15),"NA"),"NA")),"NA"))</f>
        <v>31.274999999999999</v>
      </c>
      <c r="Q15" s="287">
        <f>IF(H15="p",(IF(ISNUMBER(N15),IF(ISNUMBER(M15),(N15-M15)/ABS(M15),"NA"),"NA")),IF(H15="q",(IF(ISNUMBER(N15),IF(ISNUMBER(M15),(M15-N15)/ABS(N15),"NA"),"NA")),"NA"))</f>
        <v>-0.42571174377224208</v>
      </c>
      <c r="R15" s="289">
        <f>IF(OR(H15="p",H15="q"),COUNTIF(C15:D15,"Y"),0)</f>
        <v>1</v>
      </c>
      <c r="S15" s="283"/>
    </row>
    <row r="16" spans="1:19" s="281" customFormat="1" ht="18" customHeight="1" x14ac:dyDescent="0.2">
      <c r="A16" s="283"/>
      <c r="B16" s="286"/>
      <c r="C16" s="319"/>
      <c r="D16" s="307" t="s">
        <v>264</v>
      </c>
      <c r="E16" s="307"/>
      <c r="F16" s="307"/>
      <c r="G16" s="308"/>
      <c r="H16" s="308"/>
      <c r="I16" s="310"/>
      <c r="J16" s="310"/>
      <c r="K16" s="310"/>
      <c r="L16" s="310"/>
      <c r="M16" s="310"/>
      <c r="N16" s="310"/>
      <c r="O16" s="228"/>
      <c r="P16" s="229"/>
      <c r="Q16" s="229"/>
      <c r="R16" s="240"/>
    </row>
    <row r="17" spans="1:19" s="281" customFormat="1" ht="30" customHeight="1" x14ac:dyDescent="0.2">
      <c r="A17" s="283"/>
      <c r="B17" s="286">
        <v>6</v>
      </c>
      <c r="C17" s="311" t="s">
        <v>24</v>
      </c>
      <c r="D17" s="312" t="s">
        <v>24</v>
      </c>
      <c r="E17" s="313" t="s">
        <v>0</v>
      </c>
      <c r="F17" s="314" t="s">
        <v>202</v>
      </c>
      <c r="G17" s="323">
        <v>1000</v>
      </c>
      <c r="H17" s="316" t="s">
        <v>6</v>
      </c>
      <c r="I17" s="324"/>
      <c r="J17" s="324">
        <f>90*1.1</f>
        <v>99.000000000000014</v>
      </c>
      <c r="K17" s="324">
        <f>1680*1.1</f>
        <v>1848.0000000000002</v>
      </c>
      <c r="L17" s="324"/>
      <c r="M17" s="324"/>
      <c r="N17" s="324"/>
      <c r="O17" s="285"/>
      <c r="P17" s="284" t="str">
        <f>IF(H17="p",(IF(ISNUMBER(N17),IF(ISNUMBER(G17),(N17-G17)/ABS(G17),"NA"),"NA")),IF(H17="q",(IF(ISNUMBER(N17),IF(ISNUMBER(G17),(G17-N17)/ABS(N17),"NA"),"NA")),"NA"))</f>
        <v>NA</v>
      </c>
      <c r="Q17" s="287" t="str">
        <f>IF(H17="p",(IF(ISNUMBER(N17),IF(ISNUMBER(M17),(N17-M17)/ABS(M17),"NA"),"NA")),IF(H17="q",(IF(ISNUMBER(N17),IF(ISNUMBER(M17),(M17-N17)/ABS(N17),"NA"),"NA")),"NA"))</f>
        <v>NA</v>
      </c>
      <c r="R17" s="289">
        <f>IF(OR(H17="p",H17="q"),COUNTIF(C17:D17,"Y"),0)</f>
        <v>0</v>
      </c>
      <c r="S17" s="283"/>
    </row>
    <row r="18" spans="1:19" s="281" customFormat="1" ht="18" customHeight="1" x14ac:dyDescent="0.2">
      <c r="A18" s="283"/>
      <c r="B18" s="233"/>
      <c r="C18" s="319"/>
      <c r="D18" s="307" t="s">
        <v>203</v>
      </c>
      <c r="E18" s="307"/>
      <c r="F18" s="307"/>
      <c r="G18" s="308"/>
      <c r="H18" s="308"/>
      <c r="I18" s="310"/>
      <c r="J18" s="310"/>
      <c r="K18" s="310"/>
      <c r="L18" s="380"/>
      <c r="M18" s="380"/>
      <c r="N18" s="380"/>
      <c r="O18" s="228"/>
      <c r="P18" s="229"/>
      <c r="Q18" s="229"/>
      <c r="R18" s="240"/>
    </row>
    <row r="19" spans="1:19" s="281" customFormat="1" ht="30" customHeight="1" x14ac:dyDescent="0.2">
      <c r="A19" s="283"/>
      <c r="B19" s="286">
        <v>7</v>
      </c>
      <c r="C19" s="311" t="s">
        <v>24</v>
      </c>
      <c r="D19" s="312" t="s">
        <v>24</v>
      </c>
      <c r="E19" s="313" t="s">
        <v>8</v>
      </c>
      <c r="F19" s="314" t="s">
        <v>290</v>
      </c>
      <c r="G19" s="338"/>
      <c r="H19" s="316" t="s">
        <v>4</v>
      </c>
      <c r="I19" s="324">
        <v>0</v>
      </c>
      <c r="J19" s="358">
        <f>250000/303803.45</f>
        <v>0.82290046409940376</v>
      </c>
      <c r="K19" s="358">
        <f>82425/83168.6</f>
        <v>0.99105912567964349</v>
      </c>
      <c r="L19" s="317"/>
      <c r="M19" s="317"/>
      <c r="N19" s="317"/>
      <c r="O19" s="285"/>
      <c r="P19" s="284" t="str">
        <f>IF(H19="p",(IF(ISNUMBER(N19),IF(ISNUMBER(G19),(N19-G19)/ABS(G19),"NA"),"NA")),IF(H19="q",(IF(ISNUMBER(N19),IF(ISNUMBER(G19),(G19-N19)/ABS(N19),"NA"),"NA")),"NA"))</f>
        <v>NA</v>
      </c>
      <c r="Q19" s="287" t="str">
        <f>IF(H19="p",(IF(ISNUMBER(N19),IF(ISNUMBER(M19),(N19-M19)/ABS(M19),"NA"),"NA")),IF(H19="q",(IF(ISNUMBER(N19),IF(ISNUMBER(M19),(M19-N19)/ABS(N19),"NA"),"NA")),"NA"))</f>
        <v>NA</v>
      </c>
      <c r="R19" s="289">
        <f>IF(OR(H19="p",H19="q"),COUNTIF(C19:D19,"Y"),0)</f>
        <v>0</v>
      </c>
      <c r="S19" s="283"/>
    </row>
    <row r="20" spans="1:19" s="281" customFormat="1" ht="18" customHeight="1" x14ac:dyDescent="0.2">
      <c r="A20" s="283"/>
      <c r="B20" s="233"/>
      <c r="C20" s="319"/>
      <c r="D20" s="307" t="s">
        <v>265</v>
      </c>
      <c r="E20" s="307"/>
      <c r="F20" s="307"/>
      <c r="G20" s="308"/>
      <c r="H20" s="308"/>
      <c r="I20" s="310"/>
      <c r="J20" s="310"/>
      <c r="K20" s="310"/>
      <c r="L20" s="380"/>
      <c r="M20" s="380"/>
      <c r="N20" s="380"/>
      <c r="O20" s="228"/>
      <c r="P20" s="229"/>
      <c r="Q20" s="229"/>
      <c r="R20" s="240"/>
    </row>
    <row r="21" spans="1:19" s="281" customFormat="1" ht="34.5" customHeight="1" x14ac:dyDescent="0.2">
      <c r="A21" s="283"/>
      <c r="B21" s="286">
        <v>8</v>
      </c>
      <c r="C21" s="311" t="s">
        <v>24</v>
      </c>
      <c r="D21" s="312" t="s">
        <v>24</v>
      </c>
      <c r="E21" s="313" t="s">
        <v>0</v>
      </c>
      <c r="F21" s="314" t="s">
        <v>204</v>
      </c>
      <c r="G21" s="323"/>
      <c r="H21" s="316" t="s">
        <v>4</v>
      </c>
      <c r="I21" s="324"/>
      <c r="J21" s="349">
        <f>150*0.21</f>
        <v>31.5</v>
      </c>
      <c r="K21" s="349">
        <v>-1711.46</v>
      </c>
      <c r="L21" s="326"/>
      <c r="M21" s="326"/>
      <c r="N21" s="326"/>
      <c r="O21" s="285"/>
      <c r="P21" s="284" t="str">
        <f>IF(H21="p",(IF(ISNUMBER(N21),IF(ISNUMBER(G21),(N21-G21)/ABS(G21),"NA"),"NA")),IF(H21="q",(IF(ISNUMBER(N21),IF(ISNUMBER(G21),(G21-N21)/ABS(N21),"NA"),"NA")),"NA"))</f>
        <v>NA</v>
      </c>
      <c r="Q21" s="287" t="str">
        <f>IF(H21="p",(IF(ISNUMBER(N21),IF(ISNUMBER(M21),(N21-M21)/ABS(M21),"NA"),"NA")),IF(H21="q",(IF(ISNUMBER(N21),IF(ISNUMBER(M21),(M21-N21)/ABS(N21),"NA"),"NA")),"NA"))</f>
        <v>NA</v>
      </c>
      <c r="R21" s="289">
        <f>IF(OR(H21="p",H21="q"),COUNTIF(C21:D21,"Y"),0)</f>
        <v>0</v>
      </c>
      <c r="S21" s="283"/>
    </row>
    <row r="22" spans="1:19" s="281" customFormat="1" ht="18" customHeight="1" x14ac:dyDescent="0.2">
      <c r="A22" s="283"/>
      <c r="B22" s="233"/>
      <c r="C22" s="319"/>
      <c r="D22" s="307" t="s">
        <v>288</v>
      </c>
      <c r="E22" s="307"/>
      <c r="F22" s="307"/>
      <c r="G22" s="308"/>
      <c r="H22" s="308"/>
      <c r="I22" s="310"/>
      <c r="J22" s="310"/>
      <c r="K22" s="310"/>
      <c r="L22" s="380"/>
      <c r="M22" s="380"/>
      <c r="N22" s="380"/>
      <c r="O22" s="228"/>
      <c r="P22" s="229"/>
      <c r="Q22" s="229"/>
      <c r="R22" s="240"/>
    </row>
    <row r="23" spans="1:19" s="281" customFormat="1" ht="34.5" customHeight="1" x14ac:dyDescent="0.2">
      <c r="A23" s="283"/>
      <c r="B23" s="286">
        <v>9</v>
      </c>
      <c r="C23" s="311" t="s">
        <v>24</v>
      </c>
      <c r="D23" s="312" t="s">
        <v>24</v>
      </c>
      <c r="E23" s="313" t="s">
        <v>0</v>
      </c>
      <c r="F23" s="314" t="s">
        <v>289</v>
      </c>
      <c r="G23" s="323"/>
      <c r="H23" s="316" t="s">
        <v>6</v>
      </c>
      <c r="I23" s="349"/>
      <c r="J23" s="349">
        <f>150*1.1</f>
        <v>165</v>
      </c>
      <c r="K23" s="349">
        <f>160*1.1</f>
        <v>176</v>
      </c>
      <c r="L23" s="326"/>
      <c r="M23" s="326"/>
      <c r="N23" s="326"/>
      <c r="O23" s="285"/>
      <c r="P23" s="284" t="str">
        <f>IF(H23="p",(IF(ISNUMBER(N23),IF(ISNUMBER(G23),(N23-G23)/ABS(G23),"NA"),"NA")),IF(H23="q",(IF(ISNUMBER(N23),IF(ISNUMBER(G23),(G23-N23)/ABS(N23),"NA"),"NA")),"NA"))</f>
        <v>NA</v>
      </c>
      <c r="Q23" s="287" t="str">
        <f>IF(H23="p",(IF(ISNUMBER(N23),IF(ISNUMBER(M23),(N23-M23)/ABS(M23),"NA"),"NA")),IF(H23="q",(IF(ISNUMBER(N23),IF(ISNUMBER(M23),(M23-N23)/ABS(N23),"NA"),"NA")),"NA"))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IF(OR(H25="p",H25="q"),COUNTIF(B25:D25,"Y"),0)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5"/>
      <c r="J29" s="325"/>
      <c r="K29" s="325"/>
      <c r="L29" s="325"/>
      <c r="M29" s="325"/>
      <c r="N29" s="325"/>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4"/>
      <c r="J35" s="324"/>
      <c r="K35" s="324"/>
      <c r="L35" s="324"/>
      <c r="M35" s="324"/>
      <c r="N35" s="324"/>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4"/>
      <c r="J37" s="324"/>
      <c r="K37" s="324"/>
      <c r="L37" s="324"/>
      <c r="M37" s="324"/>
      <c r="N37" s="324"/>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4"/>
      <c r="J39" s="324"/>
      <c r="K39" s="324"/>
      <c r="L39" s="324"/>
      <c r="M39" s="324"/>
      <c r="N39" s="324"/>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4"/>
      <c r="J47" s="324"/>
      <c r="K47" s="324"/>
      <c r="L47" s="324"/>
      <c r="M47" s="324"/>
      <c r="N47" s="324"/>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4"/>
      <c r="J49" s="324"/>
      <c r="K49" s="324"/>
      <c r="L49" s="324"/>
      <c r="M49" s="324"/>
      <c r="N49" s="324"/>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C6B3" sqref="C7:D7 C9:D9 C11:D11 C13:D13 C15:D15 C17:D17 C19:D19 C21:D21 C23:D23 N7 N9 N11 N13 N15 N17 N19 N21 N23" name="Περιοχή1" securityDescriptor="O:WDG:WDD:(A;;CC;;;S-1-5-21-1060284298-1004336348-1801674531-4780)(A;;CC;;;S-1-5-21-1060284298-1004336348-1801674531-4699)"/>
  </protectedRanges>
  <mergeCells count="2">
    <mergeCell ref="C1:H1"/>
    <mergeCell ref="B5:C5"/>
  </mergeCells>
  <conditionalFormatting sqref="I25:N25 I18:N18 I45:N51 I53:N59 I61:N65 I27:N35 I37:N43 I21:L21 I17:L19">
    <cfRule type="beginsWith" dxfId="36010" priority="3993" operator="beginsWith" text="NA">
      <formula>LEFT(I17,LEN("NA"))="NA"</formula>
    </cfRule>
  </conditionalFormatting>
  <conditionalFormatting sqref="I27:N27 I29:N29 I31:N31 I25:N25 I37:N37 I41:N41 I43:N43 I45:N45 I47:N47 I49:N49 I51:N51 I53:N53 I55:N55 I57:N57 I59:N59 I61:N61 I63:N63 I65:N65 I33:N33 I35:N35 I39:N39 I21:L21 I19:L19 I17:L17">
    <cfRule type="cellIs" dxfId="36009" priority="3992" operator="equal">
      <formula>"?"</formula>
    </cfRule>
  </conditionalFormatting>
  <conditionalFormatting sqref="I31:K31">
    <cfRule type="cellIs" dxfId="36008" priority="3991" operator="equal">
      <formula>"?"</formula>
    </cfRule>
  </conditionalFormatting>
  <conditionalFormatting sqref="I33:K33">
    <cfRule type="cellIs" dxfId="36007" priority="3990" operator="equal">
      <formula>"?"</formula>
    </cfRule>
  </conditionalFormatting>
  <conditionalFormatting sqref="I35:K35">
    <cfRule type="cellIs" dxfId="36006" priority="3989" operator="equal">
      <formula>"?"</formula>
    </cfRule>
  </conditionalFormatting>
  <conditionalFormatting sqref="I37:N37">
    <cfRule type="cellIs" dxfId="36005" priority="3988" operator="equal">
      <formula>"?"</formula>
    </cfRule>
  </conditionalFormatting>
  <conditionalFormatting sqref="I39:N39">
    <cfRule type="cellIs" dxfId="36004" priority="3987" operator="equal">
      <formula>"?"</formula>
    </cfRule>
  </conditionalFormatting>
  <conditionalFormatting sqref="I49:N49 I47:N47">
    <cfRule type="cellIs" dxfId="36003" priority="3986" operator="equal">
      <formula>"?"</formula>
    </cfRule>
  </conditionalFormatting>
  <conditionalFormatting sqref="C24:C66 C6:C21">
    <cfRule type="cellIs" dxfId="36002" priority="3984" operator="equal">
      <formula>"N"</formula>
    </cfRule>
    <cfRule type="cellIs" dxfId="36001" priority="3985" operator="equal">
      <formula>"Y"</formula>
    </cfRule>
  </conditionalFormatting>
  <conditionalFormatting sqref="I17:L17">
    <cfRule type="cellIs" dxfId="36000" priority="3983" operator="equal">
      <formula>"?"</formula>
    </cfRule>
  </conditionalFormatting>
  <conditionalFormatting sqref="H65 H63 H61 H59 H57 H55 H53 H49 H47 H45 H43 H41 H39 H37 H35 H33 H31 H29 H27 H25 H51">
    <cfRule type="cellIs" dxfId="35999" priority="3982" operator="equal">
      <formula>"q"</formula>
    </cfRule>
  </conditionalFormatting>
  <conditionalFormatting sqref="P18:Q18 P28:Q28 P38:Q38 P46:Q46 P54:Q54 P62:Q62 P30:Q30 P32:Q32 P34:Q34 P40:Q40 P42:Q42 P48:Q48 P50:Q50 P56:Q56 P58:Q58 P64:Q64">
    <cfRule type="cellIs" dxfId="35998" priority="3980" stopIfTrue="1" operator="lessThan">
      <formula>0</formula>
    </cfRule>
    <cfRule type="cellIs" dxfId="35997" priority="3981" stopIfTrue="1" operator="greaterThan">
      <formula>0</formula>
    </cfRule>
  </conditionalFormatting>
  <conditionalFormatting sqref="P7:Q7">
    <cfRule type="cellIs" dxfId="35996" priority="3978" stopIfTrue="1" operator="lessThan">
      <formula>0</formula>
    </cfRule>
    <cfRule type="cellIs" dxfId="35995" priority="3979" stopIfTrue="1" operator="greaterThan">
      <formula>0</formula>
    </cfRule>
  </conditionalFormatting>
  <conditionalFormatting sqref="P7:Q7">
    <cfRule type="cellIs" dxfId="35994" priority="3976" stopIfTrue="1" operator="lessThan">
      <formula>0</formula>
    </cfRule>
    <cfRule type="cellIs" dxfId="35993" priority="3977" stopIfTrue="1" operator="greaterThan">
      <formula>0</formula>
    </cfRule>
  </conditionalFormatting>
  <conditionalFormatting sqref="P7:Q7">
    <cfRule type="cellIs" dxfId="35992" priority="3974" stopIfTrue="1" operator="lessThan">
      <formula>0</formula>
    </cfRule>
    <cfRule type="cellIs" dxfId="35991" priority="3975" stopIfTrue="1" operator="greaterThan">
      <formula>0</formula>
    </cfRule>
  </conditionalFormatting>
  <conditionalFormatting sqref="P7:Q7">
    <cfRule type="cellIs" dxfId="35990" priority="3972" stopIfTrue="1" operator="lessThan">
      <formula>0</formula>
    </cfRule>
    <cfRule type="cellIs" dxfId="35989" priority="3973" stopIfTrue="1" operator="greaterThan">
      <formula>0</formula>
    </cfRule>
  </conditionalFormatting>
  <conditionalFormatting sqref="P7:Q7">
    <cfRule type="cellIs" dxfId="35988" priority="3970" stopIfTrue="1" operator="lessThan">
      <formula>0</formula>
    </cfRule>
    <cfRule type="cellIs" dxfId="35987" priority="3971" stopIfTrue="1" operator="greaterThan">
      <formula>0</formula>
    </cfRule>
  </conditionalFormatting>
  <conditionalFormatting sqref="P7:Q7">
    <cfRule type="cellIs" dxfId="35986" priority="3968" stopIfTrue="1" operator="lessThan">
      <formula>0</formula>
    </cfRule>
    <cfRule type="cellIs" dxfId="35985" priority="3969" stopIfTrue="1" operator="greaterThan">
      <formula>0</formula>
    </cfRule>
  </conditionalFormatting>
  <conditionalFormatting sqref="P7:Q7">
    <cfRule type="cellIs" dxfId="35984" priority="3966" stopIfTrue="1" operator="lessThan">
      <formula>0</formula>
    </cfRule>
    <cfRule type="cellIs" dxfId="35983" priority="3967" stopIfTrue="1" operator="greaterThan">
      <formula>0</formula>
    </cfRule>
  </conditionalFormatting>
  <conditionalFormatting sqref="P7:Q7">
    <cfRule type="cellIs" dxfId="35982" priority="3964" stopIfTrue="1" operator="lessThan">
      <formula>0</formula>
    </cfRule>
    <cfRule type="cellIs" dxfId="35981" priority="3965" stopIfTrue="1" operator="greaterThan">
      <formula>0</formula>
    </cfRule>
  </conditionalFormatting>
  <conditionalFormatting sqref="P7:Q7">
    <cfRule type="cellIs" dxfId="35980" priority="3962" stopIfTrue="1" operator="lessThan">
      <formula>0</formula>
    </cfRule>
    <cfRule type="cellIs" dxfId="35979" priority="3963" stopIfTrue="1" operator="greaterThan">
      <formula>0</formula>
    </cfRule>
  </conditionalFormatting>
  <conditionalFormatting sqref="P7:Q7">
    <cfRule type="cellIs" dxfId="35978" priority="3960" stopIfTrue="1" operator="lessThan">
      <formula>0</formula>
    </cfRule>
    <cfRule type="cellIs" dxfId="35977" priority="3961" stopIfTrue="1" operator="greaterThan">
      <formula>0</formula>
    </cfRule>
  </conditionalFormatting>
  <conditionalFormatting sqref="P7:Q7">
    <cfRule type="cellIs" dxfId="35976" priority="3958" stopIfTrue="1" operator="lessThan">
      <formula>0</formula>
    </cfRule>
    <cfRule type="cellIs" dxfId="35975" priority="3959" stopIfTrue="1" operator="greaterThan">
      <formula>0</formula>
    </cfRule>
  </conditionalFormatting>
  <conditionalFormatting sqref="P7:Q7">
    <cfRule type="cellIs" dxfId="35974" priority="3956" stopIfTrue="1" operator="lessThan">
      <formula>0</formula>
    </cfRule>
    <cfRule type="cellIs" dxfId="35973" priority="3957" stopIfTrue="1" operator="greaterThan">
      <formula>0</formula>
    </cfRule>
  </conditionalFormatting>
  <conditionalFormatting sqref="P7:Q7">
    <cfRule type="cellIs" dxfId="35972" priority="3954" stopIfTrue="1" operator="lessThan">
      <formula>0</formula>
    </cfRule>
    <cfRule type="cellIs" dxfId="35971" priority="3955" stopIfTrue="1" operator="greaterThan">
      <formula>0</formula>
    </cfRule>
  </conditionalFormatting>
  <conditionalFormatting sqref="P7:Q7">
    <cfRule type="cellIs" dxfId="35970" priority="3952" stopIfTrue="1" operator="lessThan">
      <formula>0</formula>
    </cfRule>
    <cfRule type="cellIs" dxfId="35969" priority="3953" stopIfTrue="1" operator="greaterThan">
      <formula>0</formula>
    </cfRule>
  </conditionalFormatting>
  <conditionalFormatting sqref="P7:Q7">
    <cfRule type="cellIs" dxfId="35968" priority="3950" stopIfTrue="1" operator="lessThan">
      <formula>0</formula>
    </cfRule>
    <cfRule type="cellIs" dxfId="35967" priority="3951" stopIfTrue="1" operator="greaterThan">
      <formula>0</formula>
    </cfRule>
  </conditionalFormatting>
  <conditionalFormatting sqref="P7:Q7">
    <cfRule type="cellIs" dxfId="35966" priority="3948" stopIfTrue="1" operator="lessThan">
      <formula>0</formula>
    </cfRule>
    <cfRule type="cellIs" dxfId="35965" priority="3949" stopIfTrue="1" operator="greaterThan">
      <formula>0</formula>
    </cfRule>
  </conditionalFormatting>
  <conditionalFormatting sqref="P7:Q7">
    <cfRule type="cellIs" dxfId="35964" priority="3946" stopIfTrue="1" operator="lessThan">
      <formula>0</formula>
    </cfRule>
    <cfRule type="cellIs" dxfId="35963" priority="3947" stopIfTrue="1" operator="greaterThan">
      <formula>0</formula>
    </cfRule>
  </conditionalFormatting>
  <conditionalFormatting sqref="P7:Q7">
    <cfRule type="cellIs" dxfId="35962" priority="3944" stopIfTrue="1" operator="lessThan">
      <formula>0</formula>
    </cfRule>
    <cfRule type="cellIs" dxfId="35961" priority="3945" stopIfTrue="1" operator="greaterThan">
      <formula>0</formula>
    </cfRule>
  </conditionalFormatting>
  <conditionalFormatting sqref="P7:Q7">
    <cfRule type="cellIs" dxfId="35960" priority="3942" stopIfTrue="1" operator="lessThan">
      <formula>0</formula>
    </cfRule>
    <cfRule type="cellIs" dxfId="35959" priority="3943" stopIfTrue="1" operator="greaterThan">
      <formula>0</formula>
    </cfRule>
  </conditionalFormatting>
  <conditionalFormatting sqref="P7:Q7">
    <cfRule type="cellIs" dxfId="35958" priority="3940" stopIfTrue="1" operator="lessThan">
      <formula>0</formula>
    </cfRule>
    <cfRule type="cellIs" dxfId="35957" priority="3941" stopIfTrue="1" operator="greaterThan">
      <formula>0</formula>
    </cfRule>
  </conditionalFormatting>
  <conditionalFormatting sqref="P7:Q7">
    <cfRule type="cellIs" dxfId="35956" priority="3938" stopIfTrue="1" operator="lessThan">
      <formula>0</formula>
    </cfRule>
    <cfRule type="cellIs" dxfId="35955" priority="3939" stopIfTrue="1" operator="greaterThan">
      <formula>0</formula>
    </cfRule>
  </conditionalFormatting>
  <conditionalFormatting sqref="P7:Q7">
    <cfRule type="cellIs" dxfId="35954" priority="3936" stopIfTrue="1" operator="lessThan">
      <formula>0</formula>
    </cfRule>
    <cfRule type="cellIs" dxfId="35953" priority="3937" stopIfTrue="1" operator="greaterThan">
      <formula>0</formula>
    </cfRule>
  </conditionalFormatting>
  <conditionalFormatting sqref="P7:Q7">
    <cfRule type="cellIs" dxfId="35952" priority="3934" stopIfTrue="1" operator="lessThan">
      <formula>0</formula>
    </cfRule>
    <cfRule type="cellIs" dxfId="35951" priority="3935" stopIfTrue="1" operator="greaterThan">
      <formula>0</formula>
    </cfRule>
  </conditionalFormatting>
  <conditionalFormatting sqref="P7:Q7">
    <cfRule type="cellIs" dxfId="35950" priority="3932" stopIfTrue="1" operator="lessThan">
      <formula>0</formula>
    </cfRule>
    <cfRule type="cellIs" dxfId="35949" priority="3933" stopIfTrue="1" operator="greaterThan">
      <formula>0</formula>
    </cfRule>
  </conditionalFormatting>
  <conditionalFormatting sqref="P7:Q7">
    <cfRule type="cellIs" dxfId="35948" priority="3930" stopIfTrue="1" operator="lessThan">
      <formula>0</formula>
    </cfRule>
    <cfRule type="cellIs" dxfId="35947" priority="3931" stopIfTrue="1" operator="greaterThan">
      <formula>0</formula>
    </cfRule>
  </conditionalFormatting>
  <conditionalFormatting sqref="P7:Q7">
    <cfRule type="cellIs" dxfId="35946" priority="3928" stopIfTrue="1" operator="lessThan">
      <formula>0</formula>
    </cfRule>
    <cfRule type="cellIs" dxfId="35945" priority="3929" stopIfTrue="1" operator="greaterThan">
      <formula>0</formula>
    </cfRule>
  </conditionalFormatting>
  <conditionalFormatting sqref="P7:Q7">
    <cfRule type="cellIs" dxfId="35944" priority="3926" stopIfTrue="1" operator="lessThan">
      <formula>0</formula>
    </cfRule>
    <cfRule type="cellIs" dxfId="35943" priority="3927" stopIfTrue="1" operator="greaterThan">
      <formula>0</formula>
    </cfRule>
  </conditionalFormatting>
  <conditionalFormatting sqref="P7:Q7">
    <cfRule type="cellIs" dxfId="35942" priority="3924" stopIfTrue="1" operator="lessThan">
      <formula>0</formula>
    </cfRule>
    <cfRule type="cellIs" dxfId="35941" priority="3925" stopIfTrue="1" operator="greaterThan">
      <formula>0</formula>
    </cfRule>
  </conditionalFormatting>
  <conditionalFormatting sqref="P7:Q7">
    <cfRule type="cellIs" dxfId="35940" priority="3922" stopIfTrue="1" operator="lessThan">
      <formula>0</formula>
    </cfRule>
    <cfRule type="cellIs" dxfId="35939" priority="3923" stopIfTrue="1" operator="greaterThan">
      <formula>0</formula>
    </cfRule>
  </conditionalFormatting>
  <conditionalFormatting sqref="P7:Q7">
    <cfRule type="cellIs" dxfId="35938" priority="3920" stopIfTrue="1" operator="lessThan">
      <formula>0</formula>
    </cfRule>
    <cfRule type="cellIs" dxfId="35937" priority="3921" stopIfTrue="1" operator="greaterThan">
      <formula>0</formula>
    </cfRule>
  </conditionalFormatting>
  <conditionalFormatting sqref="P7:Q7">
    <cfRule type="cellIs" dxfId="35936" priority="3918" stopIfTrue="1" operator="lessThan">
      <formula>0</formula>
    </cfRule>
    <cfRule type="cellIs" dxfId="35935" priority="3919" stopIfTrue="1" operator="greaterThan">
      <formula>0</formula>
    </cfRule>
  </conditionalFormatting>
  <conditionalFormatting sqref="P7:Q7">
    <cfRule type="cellIs" dxfId="35934" priority="3916" stopIfTrue="1" operator="lessThan">
      <formula>0</formula>
    </cfRule>
    <cfRule type="cellIs" dxfId="35933" priority="3917" stopIfTrue="1" operator="greaterThan">
      <formula>0</formula>
    </cfRule>
  </conditionalFormatting>
  <conditionalFormatting sqref="P7:Q7">
    <cfRule type="cellIs" dxfId="35932" priority="3914" stopIfTrue="1" operator="lessThan">
      <formula>0</formula>
    </cfRule>
    <cfRule type="cellIs" dxfId="35931" priority="3915" stopIfTrue="1" operator="greaterThan">
      <formula>0</formula>
    </cfRule>
  </conditionalFormatting>
  <conditionalFormatting sqref="P7:Q7">
    <cfRule type="cellIs" dxfId="35930" priority="3912" stopIfTrue="1" operator="lessThan">
      <formula>0</formula>
    </cfRule>
    <cfRule type="cellIs" dxfId="35929" priority="3913" stopIfTrue="1" operator="greaterThan">
      <formula>0</formula>
    </cfRule>
  </conditionalFormatting>
  <conditionalFormatting sqref="P7:Q7">
    <cfRule type="cellIs" dxfId="35928" priority="3910" stopIfTrue="1" operator="lessThan">
      <formula>0</formula>
    </cfRule>
    <cfRule type="cellIs" dxfId="35927" priority="3911" stopIfTrue="1" operator="greaterThan">
      <formula>0</formula>
    </cfRule>
  </conditionalFormatting>
  <conditionalFormatting sqref="P7:Q7">
    <cfRule type="cellIs" dxfId="35926" priority="3908" stopIfTrue="1" operator="lessThan">
      <formula>0</formula>
    </cfRule>
    <cfRule type="cellIs" dxfId="35925" priority="3909" stopIfTrue="1" operator="greaterThan">
      <formula>0</formula>
    </cfRule>
  </conditionalFormatting>
  <conditionalFormatting sqref="P7:Q7">
    <cfRule type="cellIs" dxfId="35924" priority="3906" stopIfTrue="1" operator="lessThan">
      <formula>0</formula>
    </cfRule>
    <cfRule type="cellIs" dxfId="35923" priority="3907" stopIfTrue="1" operator="greaterThan">
      <formula>0</formula>
    </cfRule>
  </conditionalFormatting>
  <conditionalFormatting sqref="P7:Q7">
    <cfRule type="cellIs" dxfId="35922" priority="3904" stopIfTrue="1" operator="lessThan">
      <formula>0</formula>
    </cfRule>
    <cfRule type="cellIs" dxfId="35921" priority="3905" stopIfTrue="1" operator="greaterThan">
      <formula>0</formula>
    </cfRule>
  </conditionalFormatting>
  <conditionalFormatting sqref="P7:Q7">
    <cfRule type="cellIs" dxfId="35920" priority="3902" stopIfTrue="1" operator="lessThan">
      <formula>0</formula>
    </cfRule>
    <cfRule type="cellIs" dxfId="35919" priority="3903" stopIfTrue="1" operator="greaterThan">
      <formula>0</formula>
    </cfRule>
  </conditionalFormatting>
  <conditionalFormatting sqref="P7:Q7">
    <cfRule type="cellIs" dxfId="35918" priority="3900" stopIfTrue="1" operator="lessThan">
      <formula>0</formula>
    </cfRule>
    <cfRule type="cellIs" dxfId="35917" priority="3901" stopIfTrue="1" operator="greaterThan">
      <formula>0</formula>
    </cfRule>
  </conditionalFormatting>
  <conditionalFormatting sqref="P7:Q7">
    <cfRule type="cellIs" dxfId="35916" priority="3898" stopIfTrue="1" operator="lessThan">
      <formula>0</formula>
    </cfRule>
    <cfRule type="cellIs" dxfId="35915" priority="3899" stopIfTrue="1" operator="greaterThan">
      <formula>0</formula>
    </cfRule>
  </conditionalFormatting>
  <conditionalFormatting sqref="P7:Q7">
    <cfRule type="cellIs" dxfId="35914" priority="3896" stopIfTrue="1" operator="lessThan">
      <formula>0</formula>
    </cfRule>
    <cfRule type="cellIs" dxfId="35913" priority="3897" stopIfTrue="1" operator="greaterThan">
      <formula>0</formula>
    </cfRule>
  </conditionalFormatting>
  <conditionalFormatting sqref="P27:Q27">
    <cfRule type="cellIs" dxfId="35912" priority="3222" stopIfTrue="1" operator="lessThan">
      <formula>0</formula>
    </cfRule>
    <cfRule type="cellIs" dxfId="35911" priority="3223" stopIfTrue="1" operator="greaterThan">
      <formula>0</formula>
    </cfRule>
  </conditionalFormatting>
  <conditionalFormatting sqref="P27:Q27">
    <cfRule type="cellIs" dxfId="35910" priority="3220" stopIfTrue="1" operator="lessThan">
      <formula>0</formula>
    </cfRule>
    <cfRule type="cellIs" dxfId="35909" priority="3221" stopIfTrue="1" operator="greaterThan">
      <formula>0</formula>
    </cfRule>
  </conditionalFormatting>
  <conditionalFormatting sqref="P27:Q27">
    <cfRule type="cellIs" dxfId="35908" priority="3218" stopIfTrue="1" operator="lessThan">
      <formula>0</formula>
    </cfRule>
    <cfRule type="cellIs" dxfId="35907" priority="3219" stopIfTrue="1" operator="greaterThan">
      <formula>0</formula>
    </cfRule>
  </conditionalFormatting>
  <conditionalFormatting sqref="P27:Q27">
    <cfRule type="cellIs" dxfId="35906" priority="3216" stopIfTrue="1" operator="lessThan">
      <formula>0</formula>
    </cfRule>
    <cfRule type="cellIs" dxfId="35905" priority="3217" stopIfTrue="1" operator="greaterThan">
      <formula>0</formula>
    </cfRule>
  </conditionalFormatting>
  <conditionalFormatting sqref="P27:Q27">
    <cfRule type="cellIs" dxfId="35904" priority="3214" stopIfTrue="1" operator="lessThan">
      <formula>0</formula>
    </cfRule>
    <cfRule type="cellIs" dxfId="35903" priority="3215" stopIfTrue="1" operator="greaterThan">
      <formula>0</formula>
    </cfRule>
  </conditionalFormatting>
  <conditionalFormatting sqref="P27:Q27">
    <cfRule type="cellIs" dxfId="35902" priority="3212" stopIfTrue="1" operator="lessThan">
      <formula>0</formula>
    </cfRule>
    <cfRule type="cellIs" dxfId="35901" priority="3213" stopIfTrue="1" operator="greaterThan">
      <formula>0</formula>
    </cfRule>
  </conditionalFormatting>
  <conditionalFormatting sqref="P27:Q27">
    <cfRule type="cellIs" dxfId="35900" priority="3210" stopIfTrue="1" operator="lessThan">
      <formula>0</formula>
    </cfRule>
    <cfRule type="cellIs" dxfId="35899" priority="3211" stopIfTrue="1" operator="greaterThan">
      <formula>0</formula>
    </cfRule>
  </conditionalFormatting>
  <conditionalFormatting sqref="P27:Q27">
    <cfRule type="cellIs" dxfId="35898" priority="3208" stopIfTrue="1" operator="lessThan">
      <formula>0</formula>
    </cfRule>
    <cfRule type="cellIs" dxfId="35897" priority="3209" stopIfTrue="1" operator="greaterThan">
      <formula>0</formula>
    </cfRule>
  </conditionalFormatting>
  <conditionalFormatting sqref="P27:Q27">
    <cfRule type="cellIs" dxfId="35896" priority="3206" stopIfTrue="1" operator="lessThan">
      <formula>0</formula>
    </cfRule>
    <cfRule type="cellIs" dxfId="35895" priority="3207" stopIfTrue="1" operator="greaterThan">
      <formula>0</formula>
    </cfRule>
  </conditionalFormatting>
  <conditionalFormatting sqref="P27:Q27">
    <cfRule type="cellIs" dxfId="35894" priority="3204" stopIfTrue="1" operator="lessThan">
      <formula>0</formula>
    </cfRule>
    <cfRule type="cellIs" dxfId="35893" priority="3205" stopIfTrue="1" operator="greaterThan">
      <formula>0</formula>
    </cfRule>
  </conditionalFormatting>
  <conditionalFormatting sqref="P27:Q27">
    <cfRule type="cellIs" dxfId="35892" priority="3202" stopIfTrue="1" operator="lessThan">
      <formula>0</formula>
    </cfRule>
    <cfRule type="cellIs" dxfId="35891" priority="3203" stopIfTrue="1" operator="greaterThan">
      <formula>0</formula>
    </cfRule>
  </conditionalFormatting>
  <conditionalFormatting sqref="P27:Q27">
    <cfRule type="cellIs" dxfId="35890" priority="3200" stopIfTrue="1" operator="lessThan">
      <formula>0</formula>
    </cfRule>
    <cfRule type="cellIs" dxfId="35889" priority="3201" stopIfTrue="1" operator="greaterThan">
      <formula>0</formula>
    </cfRule>
  </conditionalFormatting>
  <conditionalFormatting sqref="P27:Q27">
    <cfRule type="cellIs" dxfId="35888" priority="3198" stopIfTrue="1" operator="lessThan">
      <formula>0</formula>
    </cfRule>
    <cfRule type="cellIs" dxfId="35887" priority="3199" stopIfTrue="1" operator="greaterThan">
      <formula>0</formula>
    </cfRule>
  </conditionalFormatting>
  <conditionalFormatting sqref="P27:Q27">
    <cfRule type="cellIs" dxfId="35886" priority="3196" stopIfTrue="1" operator="lessThan">
      <formula>0</formula>
    </cfRule>
    <cfRule type="cellIs" dxfId="35885" priority="3197" stopIfTrue="1" operator="greaterThan">
      <formula>0</formula>
    </cfRule>
  </conditionalFormatting>
  <conditionalFormatting sqref="P27:Q27">
    <cfRule type="cellIs" dxfId="35884" priority="3194" stopIfTrue="1" operator="lessThan">
      <formula>0</formula>
    </cfRule>
    <cfRule type="cellIs" dxfId="35883" priority="3195" stopIfTrue="1" operator="greaterThan">
      <formula>0</formula>
    </cfRule>
  </conditionalFormatting>
  <conditionalFormatting sqref="P27:Q27">
    <cfRule type="cellIs" dxfId="35882" priority="3192" stopIfTrue="1" operator="lessThan">
      <formula>0</formula>
    </cfRule>
    <cfRule type="cellIs" dxfId="35881" priority="3193" stopIfTrue="1" operator="greaterThan">
      <formula>0</formula>
    </cfRule>
  </conditionalFormatting>
  <conditionalFormatting sqref="P27:Q27">
    <cfRule type="cellIs" dxfId="35880" priority="3190" stopIfTrue="1" operator="lessThan">
      <formula>0</formula>
    </cfRule>
    <cfRule type="cellIs" dxfId="35879" priority="3191" stopIfTrue="1" operator="greaterThan">
      <formula>0</formula>
    </cfRule>
  </conditionalFormatting>
  <conditionalFormatting sqref="P27:Q27">
    <cfRule type="cellIs" dxfId="35878" priority="3188" stopIfTrue="1" operator="lessThan">
      <formula>0</formula>
    </cfRule>
    <cfRule type="cellIs" dxfId="35877" priority="3189" stopIfTrue="1" operator="greaterThan">
      <formula>0</formula>
    </cfRule>
  </conditionalFormatting>
  <conditionalFormatting sqref="P27:Q27">
    <cfRule type="cellIs" dxfId="35876" priority="3186" stopIfTrue="1" operator="lessThan">
      <formula>0</formula>
    </cfRule>
    <cfRule type="cellIs" dxfId="35875" priority="3187" stopIfTrue="1" operator="greaterThan">
      <formula>0</formula>
    </cfRule>
  </conditionalFormatting>
  <conditionalFormatting sqref="P27:Q27">
    <cfRule type="cellIs" dxfId="35874" priority="3184" stopIfTrue="1" operator="lessThan">
      <formula>0</formula>
    </cfRule>
    <cfRule type="cellIs" dxfId="35873" priority="3185" stopIfTrue="1" operator="greaterThan">
      <formula>0</formula>
    </cfRule>
  </conditionalFormatting>
  <conditionalFormatting sqref="P27:Q27">
    <cfRule type="cellIs" dxfId="35872" priority="3182" stopIfTrue="1" operator="lessThan">
      <formula>0</formula>
    </cfRule>
    <cfRule type="cellIs" dxfId="35871" priority="3183" stopIfTrue="1" operator="greaterThan">
      <formula>0</formula>
    </cfRule>
  </conditionalFormatting>
  <conditionalFormatting sqref="P27:Q27">
    <cfRule type="cellIs" dxfId="35870" priority="3180" stopIfTrue="1" operator="lessThan">
      <formula>0</formula>
    </cfRule>
    <cfRule type="cellIs" dxfId="35869" priority="3181" stopIfTrue="1" operator="greaterThan">
      <formula>0</formula>
    </cfRule>
  </conditionalFormatting>
  <conditionalFormatting sqref="P27:Q27">
    <cfRule type="cellIs" dxfId="35868" priority="3178" stopIfTrue="1" operator="lessThan">
      <formula>0</formula>
    </cfRule>
    <cfRule type="cellIs" dxfId="35867" priority="3179" stopIfTrue="1" operator="greaterThan">
      <formula>0</formula>
    </cfRule>
  </conditionalFormatting>
  <conditionalFormatting sqref="P27:Q27">
    <cfRule type="cellIs" dxfId="35866" priority="3176" stopIfTrue="1" operator="lessThan">
      <formula>0</formula>
    </cfRule>
    <cfRule type="cellIs" dxfId="35865" priority="3177" stopIfTrue="1" operator="greaterThan">
      <formula>0</formula>
    </cfRule>
  </conditionalFormatting>
  <conditionalFormatting sqref="P27:Q27">
    <cfRule type="cellIs" dxfId="35864" priority="3174" stopIfTrue="1" operator="lessThan">
      <formula>0</formula>
    </cfRule>
    <cfRule type="cellIs" dxfId="35863" priority="3175" stopIfTrue="1" operator="greaterThan">
      <formula>0</formula>
    </cfRule>
  </conditionalFormatting>
  <conditionalFormatting sqref="P27:Q27">
    <cfRule type="cellIs" dxfId="35862" priority="3172" stopIfTrue="1" operator="lessThan">
      <formula>0</formula>
    </cfRule>
    <cfRule type="cellIs" dxfId="35861" priority="3173" stopIfTrue="1" operator="greaterThan">
      <formula>0</formula>
    </cfRule>
  </conditionalFormatting>
  <conditionalFormatting sqref="P27:Q27">
    <cfRule type="cellIs" dxfId="35860" priority="3170" stopIfTrue="1" operator="lessThan">
      <formula>0</formula>
    </cfRule>
    <cfRule type="cellIs" dxfId="35859" priority="3171" stopIfTrue="1" operator="greaterThan">
      <formula>0</formula>
    </cfRule>
  </conditionalFormatting>
  <conditionalFormatting sqref="P27:Q27">
    <cfRule type="cellIs" dxfId="35858" priority="3168" stopIfTrue="1" operator="lessThan">
      <formula>0</formula>
    </cfRule>
    <cfRule type="cellIs" dxfId="35857" priority="3169" stopIfTrue="1" operator="greaterThan">
      <formula>0</formula>
    </cfRule>
  </conditionalFormatting>
  <conditionalFormatting sqref="P27:Q27">
    <cfRule type="cellIs" dxfId="35856" priority="3166" stopIfTrue="1" operator="lessThan">
      <formula>0</formula>
    </cfRule>
    <cfRule type="cellIs" dxfId="35855" priority="3167" stopIfTrue="1" operator="greaterThan">
      <formula>0</formula>
    </cfRule>
  </conditionalFormatting>
  <conditionalFormatting sqref="P27:Q27">
    <cfRule type="cellIs" dxfId="35854" priority="3164" stopIfTrue="1" operator="lessThan">
      <formula>0</formula>
    </cfRule>
    <cfRule type="cellIs" dxfId="35853" priority="3165" stopIfTrue="1" operator="greaterThan">
      <formula>0</formula>
    </cfRule>
  </conditionalFormatting>
  <conditionalFormatting sqref="P27:Q27">
    <cfRule type="cellIs" dxfId="35852" priority="3162" stopIfTrue="1" operator="lessThan">
      <formula>0</formula>
    </cfRule>
    <cfRule type="cellIs" dxfId="35851" priority="3163" stopIfTrue="1" operator="greaterThan">
      <formula>0</formula>
    </cfRule>
  </conditionalFormatting>
  <conditionalFormatting sqref="P27:Q27">
    <cfRule type="cellIs" dxfId="35850" priority="3160" stopIfTrue="1" operator="lessThan">
      <formula>0</formula>
    </cfRule>
    <cfRule type="cellIs" dxfId="35849" priority="3161" stopIfTrue="1" operator="greaterThan">
      <formula>0</formula>
    </cfRule>
  </conditionalFormatting>
  <conditionalFormatting sqref="P27:Q27">
    <cfRule type="cellIs" dxfId="35848" priority="3158" stopIfTrue="1" operator="lessThan">
      <formula>0</formula>
    </cfRule>
    <cfRule type="cellIs" dxfId="35847" priority="3159" stopIfTrue="1" operator="greaterThan">
      <formula>0</formula>
    </cfRule>
  </conditionalFormatting>
  <conditionalFormatting sqref="P27:Q27">
    <cfRule type="cellIs" dxfId="35846" priority="3156" stopIfTrue="1" operator="lessThan">
      <formula>0</formula>
    </cfRule>
    <cfRule type="cellIs" dxfId="35845" priority="3157" stopIfTrue="1" operator="greaterThan">
      <formula>0</formula>
    </cfRule>
  </conditionalFormatting>
  <conditionalFormatting sqref="P27:Q27">
    <cfRule type="cellIs" dxfId="35844" priority="3154" stopIfTrue="1" operator="lessThan">
      <formula>0</formula>
    </cfRule>
    <cfRule type="cellIs" dxfId="35843" priority="3155" stopIfTrue="1" operator="greaterThan">
      <formula>0</formula>
    </cfRule>
  </conditionalFormatting>
  <conditionalFormatting sqref="P27:Q27">
    <cfRule type="cellIs" dxfId="35842" priority="3152" stopIfTrue="1" operator="lessThan">
      <formula>0</formula>
    </cfRule>
    <cfRule type="cellIs" dxfId="35841" priority="3153" stopIfTrue="1" operator="greaterThan">
      <formula>0</formula>
    </cfRule>
  </conditionalFormatting>
  <conditionalFormatting sqref="P27:Q27">
    <cfRule type="cellIs" dxfId="35840" priority="3150" stopIfTrue="1" operator="lessThan">
      <formula>0</formula>
    </cfRule>
    <cfRule type="cellIs" dxfId="35839" priority="3151" stopIfTrue="1" operator="greaterThan">
      <formula>0</formula>
    </cfRule>
  </conditionalFormatting>
  <conditionalFormatting sqref="P27:Q27">
    <cfRule type="cellIs" dxfId="35838" priority="3148" stopIfTrue="1" operator="lessThan">
      <formula>0</formula>
    </cfRule>
    <cfRule type="cellIs" dxfId="35837" priority="3149" stopIfTrue="1" operator="greaterThan">
      <formula>0</formula>
    </cfRule>
  </conditionalFormatting>
  <conditionalFormatting sqref="P27:Q27">
    <cfRule type="cellIs" dxfId="35836" priority="3146" stopIfTrue="1" operator="lessThan">
      <formula>0</formula>
    </cfRule>
    <cfRule type="cellIs" dxfId="35835" priority="3147" stopIfTrue="1" operator="greaterThan">
      <formula>0</formula>
    </cfRule>
  </conditionalFormatting>
  <conditionalFormatting sqref="P27:Q27">
    <cfRule type="cellIs" dxfId="35834" priority="3144" stopIfTrue="1" operator="lessThan">
      <formula>0</formula>
    </cfRule>
    <cfRule type="cellIs" dxfId="35833" priority="3145" stopIfTrue="1" operator="greaterThan">
      <formula>0</formula>
    </cfRule>
  </conditionalFormatting>
  <conditionalFormatting sqref="P27:Q27">
    <cfRule type="cellIs" dxfId="35832" priority="3142" stopIfTrue="1" operator="lessThan">
      <formula>0</formula>
    </cfRule>
    <cfRule type="cellIs" dxfId="35831" priority="3143" stopIfTrue="1" operator="greaterThan">
      <formula>0</formula>
    </cfRule>
  </conditionalFormatting>
  <conditionalFormatting sqref="P27:Q27">
    <cfRule type="cellIs" dxfId="35830" priority="3140" stopIfTrue="1" operator="lessThan">
      <formula>0</formula>
    </cfRule>
    <cfRule type="cellIs" dxfId="35829" priority="3141" stopIfTrue="1" operator="greaterThan">
      <formula>0</formula>
    </cfRule>
  </conditionalFormatting>
  <conditionalFormatting sqref="P25:Q25">
    <cfRule type="cellIs" dxfId="35828" priority="3306" stopIfTrue="1" operator="lessThan">
      <formula>0</formula>
    </cfRule>
    <cfRule type="cellIs" dxfId="35827" priority="3307" stopIfTrue="1" operator="greaterThan">
      <formula>0</formula>
    </cfRule>
  </conditionalFormatting>
  <conditionalFormatting sqref="P25:Q25">
    <cfRule type="cellIs" dxfId="35826" priority="3304" stopIfTrue="1" operator="lessThan">
      <formula>0</formula>
    </cfRule>
    <cfRule type="cellIs" dxfId="35825" priority="3305" stopIfTrue="1" operator="greaterThan">
      <formula>0</formula>
    </cfRule>
  </conditionalFormatting>
  <conditionalFormatting sqref="P25:Q25">
    <cfRule type="cellIs" dxfId="35824" priority="3302" stopIfTrue="1" operator="lessThan">
      <formula>0</formula>
    </cfRule>
    <cfRule type="cellIs" dxfId="35823" priority="3303" stopIfTrue="1" operator="greaterThan">
      <formula>0</formula>
    </cfRule>
  </conditionalFormatting>
  <conditionalFormatting sqref="P25:Q25">
    <cfRule type="cellIs" dxfId="35822" priority="3300" stopIfTrue="1" operator="lessThan">
      <formula>0</formula>
    </cfRule>
    <cfRule type="cellIs" dxfId="35821" priority="3301" stopIfTrue="1" operator="greaterThan">
      <formula>0</formula>
    </cfRule>
  </conditionalFormatting>
  <conditionalFormatting sqref="P25:Q25">
    <cfRule type="cellIs" dxfId="35820" priority="3298" stopIfTrue="1" operator="lessThan">
      <formula>0</formula>
    </cfRule>
    <cfRule type="cellIs" dxfId="35819" priority="3299" stopIfTrue="1" operator="greaterThan">
      <formula>0</formula>
    </cfRule>
  </conditionalFormatting>
  <conditionalFormatting sqref="P25:Q25">
    <cfRule type="cellIs" dxfId="35818" priority="3296" stopIfTrue="1" operator="lessThan">
      <formula>0</formula>
    </cfRule>
    <cfRule type="cellIs" dxfId="35817" priority="3297" stopIfTrue="1" operator="greaterThan">
      <formula>0</formula>
    </cfRule>
  </conditionalFormatting>
  <conditionalFormatting sqref="P25:Q25">
    <cfRule type="cellIs" dxfId="35816" priority="3294" stopIfTrue="1" operator="lessThan">
      <formula>0</formula>
    </cfRule>
    <cfRule type="cellIs" dxfId="35815" priority="3295" stopIfTrue="1" operator="greaterThan">
      <formula>0</formula>
    </cfRule>
  </conditionalFormatting>
  <conditionalFormatting sqref="P25:Q25">
    <cfRule type="cellIs" dxfId="35814" priority="3292" stopIfTrue="1" operator="lessThan">
      <formula>0</formula>
    </cfRule>
    <cfRule type="cellIs" dxfId="35813" priority="3293" stopIfTrue="1" operator="greaterThan">
      <formula>0</formula>
    </cfRule>
  </conditionalFormatting>
  <conditionalFormatting sqref="P25:Q25">
    <cfRule type="cellIs" dxfId="35812" priority="3290" stopIfTrue="1" operator="lessThan">
      <formula>0</formula>
    </cfRule>
    <cfRule type="cellIs" dxfId="35811" priority="3291" stopIfTrue="1" operator="greaterThan">
      <formula>0</formula>
    </cfRule>
  </conditionalFormatting>
  <conditionalFormatting sqref="P25:Q25">
    <cfRule type="cellIs" dxfId="35810" priority="3288" stopIfTrue="1" operator="lessThan">
      <formula>0</formula>
    </cfRule>
    <cfRule type="cellIs" dxfId="35809" priority="3289" stopIfTrue="1" operator="greaterThan">
      <formula>0</formula>
    </cfRule>
  </conditionalFormatting>
  <conditionalFormatting sqref="P25:Q25">
    <cfRule type="cellIs" dxfId="35808" priority="3286" stopIfTrue="1" operator="lessThan">
      <formula>0</formula>
    </cfRule>
    <cfRule type="cellIs" dxfId="35807" priority="3287" stopIfTrue="1" operator="greaterThan">
      <formula>0</formula>
    </cfRule>
  </conditionalFormatting>
  <conditionalFormatting sqref="P25:Q25">
    <cfRule type="cellIs" dxfId="35806" priority="3284" stopIfTrue="1" operator="lessThan">
      <formula>0</formula>
    </cfRule>
    <cfRule type="cellIs" dxfId="35805" priority="3285" stopIfTrue="1" operator="greaterThan">
      <formula>0</formula>
    </cfRule>
  </conditionalFormatting>
  <conditionalFormatting sqref="P25:Q25">
    <cfRule type="cellIs" dxfId="35804" priority="3282" stopIfTrue="1" operator="lessThan">
      <formula>0</formula>
    </cfRule>
    <cfRule type="cellIs" dxfId="35803" priority="3283" stopIfTrue="1" operator="greaterThan">
      <formula>0</formula>
    </cfRule>
  </conditionalFormatting>
  <conditionalFormatting sqref="P25:Q25">
    <cfRule type="cellIs" dxfId="35802" priority="3280" stopIfTrue="1" operator="lessThan">
      <formula>0</formula>
    </cfRule>
    <cfRule type="cellIs" dxfId="35801" priority="3281" stopIfTrue="1" operator="greaterThan">
      <formula>0</formula>
    </cfRule>
  </conditionalFormatting>
  <conditionalFormatting sqref="P25:Q25">
    <cfRule type="cellIs" dxfId="35800" priority="3278" stopIfTrue="1" operator="lessThan">
      <formula>0</formula>
    </cfRule>
    <cfRule type="cellIs" dxfId="35799" priority="3279" stopIfTrue="1" operator="greaterThan">
      <formula>0</formula>
    </cfRule>
  </conditionalFormatting>
  <conditionalFormatting sqref="P25:Q25">
    <cfRule type="cellIs" dxfId="35798" priority="3276" stopIfTrue="1" operator="lessThan">
      <formula>0</formula>
    </cfRule>
    <cfRule type="cellIs" dxfId="35797" priority="3277" stopIfTrue="1" operator="greaterThan">
      <formula>0</formula>
    </cfRule>
  </conditionalFormatting>
  <conditionalFormatting sqref="P25:Q25">
    <cfRule type="cellIs" dxfId="35796" priority="3274" stopIfTrue="1" operator="lessThan">
      <formula>0</formula>
    </cfRule>
    <cfRule type="cellIs" dxfId="35795" priority="3275" stopIfTrue="1" operator="greaterThan">
      <formula>0</formula>
    </cfRule>
  </conditionalFormatting>
  <conditionalFormatting sqref="P25:Q25">
    <cfRule type="cellIs" dxfId="35794" priority="3272" stopIfTrue="1" operator="lessThan">
      <formula>0</formula>
    </cfRule>
    <cfRule type="cellIs" dxfId="35793" priority="3273" stopIfTrue="1" operator="greaterThan">
      <formula>0</formula>
    </cfRule>
  </conditionalFormatting>
  <conditionalFormatting sqref="P25:Q25">
    <cfRule type="cellIs" dxfId="35792" priority="3270" stopIfTrue="1" operator="lessThan">
      <formula>0</formula>
    </cfRule>
    <cfRule type="cellIs" dxfId="35791" priority="3271" stopIfTrue="1" operator="greaterThan">
      <formula>0</formula>
    </cfRule>
  </conditionalFormatting>
  <conditionalFormatting sqref="P25:Q25">
    <cfRule type="cellIs" dxfId="35790" priority="3268" stopIfTrue="1" operator="lessThan">
      <formula>0</formula>
    </cfRule>
    <cfRule type="cellIs" dxfId="35789" priority="3269" stopIfTrue="1" operator="greaterThan">
      <formula>0</formula>
    </cfRule>
  </conditionalFormatting>
  <conditionalFormatting sqref="P25:Q25">
    <cfRule type="cellIs" dxfId="35788" priority="3266" stopIfTrue="1" operator="lessThan">
      <formula>0</formula>
    </cfRule>
    <cfRule type="cellIs" dxfId="35787" priority="3267" stopIfTrue="1" operator="greaterThan">
      <formula>0</formula>
    </cfRule>
  </conditionalFormatting>
  <conditionalFormatting sqref="P25:Q25">
    <cfRule type="cellIs" dxfId="35786" priority="3264" stopIfTrue="1" operator="lessThan">
      <formula>0</formula>
    </cfRule>
    <cfRule type="cellIs" dxfId="35785" priority="3265" stopIfTrue="1" operator="greaterThan">
      <formula>0</formula>
    </cfRule>
  </conditionalFormatting>
  <conditionalFormatting sqref="P25:Q25">
    <cfRule type="cellIs" dxfId="35784" priority="3262" stopIfTrue="1" operator="lessThan">
      <formula>0</formula>
    </cfRule>
    <cfRule type="cellIs" dxfId="35783" priority="3263" stopIfTrue="1" operator="greaterThan">
      <formula>0</formula>
    </cfRule>
  </conditionalFormatting>
  <conditionalFormatting sqref="P25:Q25">
    <cfRule type="cellIs" dxfId="35782" priority="3260" stopIfTrue="1" operator="lessThan">
      <formula>0</formula>
    </cfRule>
    <cfRule type="cellIs" dxfId="35781" priority="3261" stopIfTrue="1" operator="greaterThan">
      <formula>0</formula>
    </cfRule>
  </conditionalFormatting>
  <conditionalFormatting sqref="P25:Q25">
    <cfRule type="cellIs" dxfId="35780" priority="3258" stopIfTrue="1" operator="lessThan">
      <formula>0</formula>
    </cfRule>
    <cfRule type="cellIs" dxfId="35779" priority="3259" stopIfTrue="1" operator="greaterThan">
      <formula>0</formula>
    </cfRule>
  </conditionalFormatting>
  <conditionalFormatting sqref="P25:Q25">
    <cfRule type="cellIs" dxfId="35778" priority="3256" stopIfTrue="1" operator="lessThan">
      <formula>0</formula>
    </cfRule>
    <cfRule type="cellIs" dxfId="35777" priority="3257" stopIfTrue="1" operator="greaterThan">
      <formula>0</formula>
    </cfRule>
  </conditionalFormatting>
  <conditionalFormatting sqref="P25:Q25">
    <cfRule type="cellIs" dxfId="35776" priority="3254" stopIfTrue="1" operator="lessThan">
      <formula>0</formula>
    </cfRule>
    <cfRule type="cellIs" dxfId="35775" priority="3255" stopIfTrue="1" operator="greaterThan">
      <formula>0</formula>
    </cfRule>
  </conditionalFormatting>
  <conditionalFormatting sqref="P25:Q25">
    <cfRule type="cellIs" dxfId="35774" priority="3252" stopIfTrue="1" operator="lessThan">
      <formula>0</formula>
    </cfRule>
    <cfRule type="cellIs" dxfId="35773" priority="3253" stopIfTrue="1" operator="greaterThan">
      <formula>0</formula>
    </cfRule>
  </conditionalFormatting>
  <conditionalFormatting sqref="P25:Q25">
    <cfRule type="cellIs" dxfId="35772" priority="3250" stopIfTrue="1" operator="lessThan">
      <formula>0</formula>
    </cfRule>
    <cfRule type="cellIs" dxfId="35771" priority="3251" stopIfTrue="1" operator="greaterThan">
      <formula>0</formula>
    </cfRule>
  </conditionalFormatting>
  <conditionalFormatting sqref="P25:Q25">
    <cfRule type="cellIs" dxfId="35770" priority="3248" stopIfTrue="1" operator="lessThan">
      <formula>0</formula>
    </cfRule>
    <cfRule type="cellIs" dxfId="35769" priority="3249" stopIfTrue="1" operator="greaterThan">
      <formula>0</formula>
    </cfRule>
  </conditionalFormatting>
  <conditionalFormatting sqref="P25:Q25">
    <cfRule type="cellIs" dxfId="35768" priority="3246" stopIfTrue="1" operator="lessThan">
      <formula>0</formula>
    </cfRule>
    <cfRule type="cellIs" dxfId="35767" priority="3247" stopIfTrue="1" operator="greaterThan">
      <formula>0</formula>
    </cfRule>
  </conditionalFormatting>
  <conditionalFormatting sqref="P25:Q25">
    <cfRule type="cellIs" dxfId="35766" priority="3244" stopIfTrue="1" operator="lessThan">
      <formula>0</formula>
    </cfRule>
    <cfRule type="cellIs" dxfId="35765" priority="3245" stopIfTrue="1" operator="greaterThan">
      <formula>0</formula>
    </cfRule>
  </conditionalFormatting>
  <conditionalFormatting sqref="P25:Q25">
    <cfRule type="cellIs" dxfId="35764" priority="3242" stopIfTrue="1" operator="lessThan">
      <formula>0</formula>
    </cfRule>
    <cfRule type="cellIs" dxfId="35763" priority="3243" stopIfTrue="1" operator="greaterThan">
      <formula>0</formula>
    </cfRule>
  </conditionalFormatting>
  <conditionalFormatting sqref="P25:Q25">
    <cfRule type="cellIs" dxfId="35762" priority="3240" stopIfTrue="1" operator="lessThan">
      <formula>0</formula>
    </cfRule>
    <cfRule type="cellIs" dxfId="35761" priority="3241" stopIfTrue="1" operator="greaterThan">
      <formula>0</formula>
    </cfRule>
  </conditionalFormatting>
  <conditionalFormatting sqref="P25:Q25">
    <cfRule type="cellIs" dxfId="35760" priority="3238" stopIfTrue="1" operator="lessThan">
      <formula>0</formula>
    </cfRule>
    <cfRule type="cellIs" dxfId="35759" priority="3239" stopIfTrue="1" operator="greaterThan">
      <formula>0</formula>
    </cfRule>
  </conditionalFormatting>
  <conditionalFormatting sqref="P25:Q25">
    <cfRule type="cellIs" dxfId="35758" priority="3236" stopIfTrue="1" operator="lessThan">
      <formula>0</formula>
    </cfRule>
    <cfRule type="cellIs" dxfId="35757" priority="3237" stopIfTrue="1" operator="greaterThan">
      <formula>0</formula>
    </cfRule>
  </conditionalFormatting>
  <conditionalFormatting sqref="P25:Q25">
    <cfRule type="cellIs" dxfId="35756" priority="3234" stopIfTrue="1" operator="lessThan">
      <formula>0</formula>
    </cfRule>
    <cfRule type="cellIs" dxfId="35755" priority="3235" stopIfTrue="1" operator="greaterThan">
      <formula>0</formula>
    </cfRule>
  </conditionalFormatting>
  <conditionalFormatting sqref="P25:Q25">
    <cfRule type="cellIs" dxfId="35754" priority="3232" stopIfTrue="1" operator="lessThan">
      <formula>0</formula>
    </cfRule>
    <cfRule type="cellIs" dxfId="35753" priority="3233" stopIfTrue="1" operator="greaterThan">
      <formula>0</formula>
    </cfRule>
  </conditionalFormatting>
  <conditionalFormatting sqref="P25:Q25">
    <cfRule type="cellIs" dxfId="35752" priority="3230" stopIfTrue="1" operator="lessThan">
      <formula>0</formula>
    </cfRule>
    <cfRule type="cellIs" dxfId="35751" priority="3231" stopIfTrue="1" operator="greaterThan">
      <formula>0</formula>
    </cfRule>
  </conditionalFormatting>
  <conditionalFormatting sqref="P25:Q25">
    <cfRule type="cellIs" dxfId="35750" priority="3228" stopIfTrue="1" operator="lessThan">
      <formula>0</formula>
    </cfRule>
    <cfRule type="cellIs" dxfId="35749" priority="3229" stopIfTrue="1" operator="greaterThan">
      <formula>0</formula>
    </cfRule>
  </conditionalFormatting>
  <conditionalFormatting sqref="P25:Q25">
    <cfRule type="cellIs" dxfId="35748" priority="3226" stopIfTrue="1" operator="lessThan">
      <formula>0</formula>
    </cfRule>
    <cfRule type="cellIs" dxfId="35747" priority="3227" stopIfTrue="1" operator="greaterThan">
      <formula>0</formula>
    </cfRule>
  </conditionalFormatting>
  <conditionalFormatting sqref="P25:Q25">
    <cfRule type="cellIs" dxfId="35746" priority="3224" stopIfTrue="1" operator="lessThan">
      <formula>0</formula>
    </cfRule>
    <cfRule type="cellIs" dxfId="35745" priority="3225" stopIfTrue="1" operator="greaterThan">
      <formula>0</formula>
    </cfRule>
  </conditionalFormatting>
  <conditionalFormatting sqref="P29:Q29">
    <cfRule type="cellIs" dxfId="35744" priority="3138" stopIfTrue="1" operator="lessThan">
      <formula>0</formula>
    </cfRule>
    <cfRule type="cellIs" dxfId="35743" priority="3139" stopIfTrue="1" operator="greaterThan">
      <formula>0</formula>
    </cfRule>
  </conditionalFormatting>
  <conditionalFormatting sqref="P29:Q29">
    <cfRule type="cellIs" dxfId="35742" priority="3136" stopIfTrue="1" operator="lessThan">
      <formula>0</formula>
    </cfRule>
    <cfRule type="cellIs" dxfId="35741" priority="3137" stopIfTrue="1" operator="greaterThan">
      <formula>0</formula>
    </cfRule>
  </conditionalFormatting>
  <conditionalFormatting sqref="P29:Q29">
    <cfRule type="cellIs" dxfId="35740" priority="3134" stopIfTrue="1" operator="lessThan">
      <formula>0</formula>
    </cfRule>
    <cfRule type="cellIs" dxfId="35739" priority="3135" stopIfTrue="1" operator="greaterThan">
      <formula>0</formula>
    </cfRule>
  </conditionalFormatting>
  <conditionalFormatting sqref="P29:Q29">
    <cfRule type="cellIs" dxfId="35738" priority="3132" stopIfTrue="1" operator="lessThan">
      <formula>0</formula>
    </cfRule>
    <cfRule type="cellIs" dxfId="35737" priority="3133" stopIfTrue="1" operator="greaterThan">
      <formula>0</formula>
    </cfRule>
  </conditionalFormatting>
  <conditionalFormatting sqref="P29:Q29">
    <cfRule type="cellIs" dxfId="35736" priority="3130" stopIfTrue="1" operator="lessThan">
      <formula>0</formula>
    </cfRule>
    <cfRule type="cellIs" dxfId="35735" priority="3131" stopIfTrue="1" operator="greaterThan">
      <formula>0</formula>
    </cfRule>
  </conditionalFormatting>
  <conditionalFormatting sqref="P29:Q29">
    <cfRule type="cellIs" dxfId="35734" priority="3128" stopIfTrue="1" operator="lessThan">
      <formula>0</formula>
    </cfRule>
    <cfRule type="cellIs" dxfId="35733" priority="3129" stopIfTrue="1" operator="greaterThan">
      <formula>0</formula>
    </cfRule>
  </conditionalFormatting>
  <conditionalFormatting sqref="P29:Q29">
    <cfRule type="cellIs" dxfId="35732" priority="3126" stopIfTrue="1" operator="lessThan">
      <formula>0</formula>
    </cfRule>
    <cfRule type="cellIs" dxfId="35731" priority="3127" stopIfTrue="1" operator="greaterThan">
      <formula>0</formula>
    </cfRule>
  </conditionalFormatting>
  <conditionalFormatting sqref="P29:Q29">
    <cfRule type="cellIs" dxfId="35730" priority="3124" stopIfTrue="1" operator="lessThan">
      <formula>0</formula>
    </cfRule>
    <cfRule type="cellIs" dxfId="35729" priority="3125" stopIfTrue="1" operator="greaterThan">
      <formula>0</formula>
    </cfRule>
  </conditionalFormatting>
  <conditionalFormatting sqref="P29:Q29">
    <cfRule type="cellIs" dxfId="35728" priority="3122" stopIfTrue="1" operator="lessThan">
      <formula>0</formula>
    </cfRule>
    <cfRule type="cellIs" dxfId="35727" priority="3123" stopIfTrue="1" operator="greaterThan">
      <formula>0</formula>
    </cfRule>
  </conditionalFormatting>
  <conditionalFormatting sqref="P29:Q29">
    <cfRule type="cellIs" dxfId="35726" priority="3120" stopIfTrue="1" operator="lessThan">
      <formula>0</formula>
    </cfRule>
    <cfRule type="cellIs" dxfId="35725" priority="3121" stopIfTrue="1" operator="greaterThan">
      <formula>0</formula>
    </cfRule>
  </conditionalFormatting>
  <conditionalFormatting sqref="P29:Q29">
    <cfRule type="cellIs" dxfId="35724" priority="3118" stopIfTrue="1" operator="lessThan">
      <formula>0</formula>
    </cfRule>
    <cfRule type="cellIs" dxfId="35723" priority="3119" stopIfTrue="1" operator="greaterThan">
      <formula>0</formula>
    </cfRule>
  </conditionalFormatting>
  <conditionalFormatting sqref="P29:Q29">
    <cfRule type="cellIs" dxfId="35722" priority="3116" stopIfTrue="1" operator="lessThan">
      <formula>0</formula>
    </cfRule>
    <cfRule type="cellIs" dxfId="35721" priority="3117" stopIfTrue="1" operator="greaterThan">
      <formula>0</formula>
    </cfRule>
  </conditionalFormatting>
  <conditionalFormatting sqref="P29:Q29">
    <cfRule type="cellIs" dxfId="35720" priority="3114" stopIfTrue="1" operator="lessThan">
      <formula>0</formula>
    </cfRule>
    <cfRule type="cellIs" dxfId="35719" priority="3115" stopIfTrue="1" operator="greaterThan">
      <formula>0</formula>
    </cfRule>
  </conditionalFormatting>
  <conditionalFormatting sqref="P29:Q29">
    <cfRule type="cellIs" dxfId="35718" priority="3112" stopIfTrue="1" operator="lessThan">
      <formula>0</formula>
    </cfRule>
    <cfRule type="cellIs" dxfId="35717" priority="3113" stopIfTrue="1" operator="greaterThan">
      <formula>0</formula>
    </cfRule>
  </conditionalFormatting>
  <conditionalFormatting sqref="P29:Q29">
    <cfRule type="cellIs" dxfId="35716" priority="3110" stopIfTrue="1" operator="lessThan">
      <formula>0</formula>
    </cfRule>
    <cfRule type="cellIs" dxfId="35715" priority="3111" stopIfTrue="1" operator="greaterThan">
      <formula>0</formula>
    </cfRule>
  </conditionalFormatting>
  <conditionalFormatting sqref="P29:Q29">
    <cfRule type="cellIs" dxfId="35714" priority="3108" stopIfTrue="1" operator="lessThan">
      <formula>0</formula>
    </cfRule>
    <cfRule type="cellIs" dxfId="35713" priority="3109" stopIfTrue="1" operator="greaterThan">
      <formula>0</formula>
    </cfRule>
  </conditionalFormatting>
  <conditionalFormatting sqref="P29:Q29">
    <cfRule type="cellIs" dxfId="35712" priority="3106" stopIfTrue="1" operator="lessThan">
      <formula>0</formula>
    </cfRule>
    <cfRule type="cellIs" dxfId="35711" priority="3107" stopIfTrue="1" operator="greaterThan">
      <formula>0</formula>
    </cfRule>
  </conditionalFormatting>
  <conditionalFormatting sqref="P29:Q29">
    <cfRule type="cellIs" dxfId="35710" priority="3104" stopIfTrue="1" operator="lessThan">
      <formula>0</formula>
    </cfRule>
    <cfRule type="cellIs" dxfId="35709" priority="3105" stopIfTrue="1" operator="greaterThan">
      <formula>0</formula>
    </cfRule>
  </conditionalFormatting>
  <conditionalFormatting sqref="P29:Q29">
    <cfRule type="cellIs" dxfId="35708" priority="3102" stopIfTrue="1" operator="lessThan">
      <formula>0</formula>
    </cfRule>
    <cfRule type="cellIs" dxfId="35707" priority="3103" stopIfTrue="1" operator="greaterThan">
      <formula>0</formula>
    </cfRule>
  </conditionalFormatting>
  <conditionalFormatting sqref="P29:Q29">
    <cfRule type="cellIs" dxfId="35706" priority="3100" stopIfTrue="1" operator="lessThan">
      <formula>0</formula>
    </cfRule>
    <cfRule type="cellIs" dxfId="35705" priority="3101" stopIfTrue="1" operator="greaterThan">
      <formula>0</formula>
    </cfRule>
  </conditionalFormatting>
  <conditionalFormatting sqref="P29:Q29">
    <cfRule type="cellIs" dxfId="35704" priority="3098" stopIfTrue="1" operator="lessThan">
      <formula>0</formula>
    </cfRule>
    <cfRule type="cellIs" dxfId="35703" priority="3099" stopIfTrue="1" operator="greaterThan">
      <formula>0</formula>
    </cfRule>
  </conditionalFormatting>
  <conditionalFormatting sqref="P29:Q29">
    <cfRule type="cellIs" dxfId="35702" priority="3096" stopIfTrue="1" operator="lessThan">
      <formula>0</formula>
    </cfRule>
    <cfRule type="cellIs" dxfId="35701" priority="3097" stopIfTrue="1" operator="greaterThan">
      <formula>0</formula>
    </cfRule>
  </conditionalFormatting>
  <conditionalFormatting sqref="P29:Q29">
    <cfRule type="cellIs" dxfId="35700" priority="3094" stopIfTrue="1" operator="lessThan">
      <formula>0</formula>
    </cfRule>
    <cfRule type="cellIs" dxfId="35699" priority="3095" stopIfTrue="1" operator="greaterThan">
      <formula>0</formula>
    </cfRule>
  </conditionalFormatting>
  <conditionalFormatting sqref="P29:Q29">
    <cfRule type="cellIs" dxfId="35698" priority="3092" stopIfTrue="1" operator="lessThan">
      <formula>0</formula>
    </cfRule>
    <cfRule type="cellIs" dxfId="35697" priority="3093" stopIfTrue="1" operator="greaterThan">
      <formula>0</formula>
    </cfRule>
  </conditionalFormatting>
  <conditionalFormatting sqref="P29:Q29">
    <cfRule type="cellIs" dxfId="35696" priority="3090" stopIfTrue="1" operator="lessThan">
      <formula>0</formula>
    </cfRule>
    <cfRule type="cellIs" dxfId="35695" priority="3091" stopIfTrue="1" operator="greaterThan">
      <formula>0</formula>
    </cfRule>
  </conditionalFormatting>
  <conditionalFormatting sqref="P29:Q29">
    <cfRule type="cellIs" dxfId="35694" priority="3088" stopIfTrue="1" operator="lessThan">
      <formula>0</formula>
    </cfRule>
    <cfRule type="cellIs" dxfId="35693" priority="3089" stopIfTrue="1" operator="greaterThan">
      <formula>0</formula>
    </cfRule>
  </conditionalFormatting>
  <conditionalFormatting sqref="P29:Q29">
    <cfRule type="cellIs" dxfId="35692" priority="3086" stopIfTrue="1" operator="lessThan">
      <formula>0</formula>
    </cfRule>
    <cfRule type="cellIs" dxfId="35691" priority="3087" stopIfTrue="1" operator="greaterThan">
      <formula>0</formula>
    </cfRule>
  </conditionalFormatting>
  <conditionalFormatting sqref="P29:Q29">
    <cfRule type="cellIs" dxfId="35690" priority="3084" stopIfTrue="1" operator="lessThan">
      <formula>0</formula>
    </cfRule>
    <cfRule type="cellIs" dxfId="35689" priority="3085" stopIfTrue="1" operator="greaterThan">
      <formula>0</formula>
    </cfRule>
  </conditionalFormatting>
  <conditionalFormatting sqref="P29:Q29">
    <cfRule type="cellIs" dxfId="35688" priority="3082" stopIfTrue="1" operator="lessThan">
      <formula>0</formula>
    </cfRule>
    <cfRule type="cellIs" dxfId="35687" priority="3083" stopIfTrue="1" operator="greaterThan">
      <formula>0</formula>
    </cfRule>
  </conditionalFormatting>
  <conditionalFormatting sqref="P29:Q29">
    <cfRule type="cellIs" dxfId="35686" priority="3080" stopIfTrue="1" operator="lessThan">
      <formula>0</formula>
    </cfRule>
    <cfRule type="cellIs" dxfId="35685" priority="3081" stopIfTrue="1" operator="greaterThan">
      <formula>0</formula>
    </cfRule>
  </conditionalFormatting>
  <conditionalFormatting sqref="P29:Q29">
    <cfRule type="cellIs" dxfId="35684" priority="3078" stopIfTrue="1" operator="lessThan">
      <formula>0</formula>
    </cfRule>
    <cfRule type="cellIs" dxfId="35683" priority="3079" stopIfTrue="1" operator="greaterThan">
      <formula>0</formula>
    </cfRule>
  </conditionalFormatting>
  <conditionalFormatting sqref="P29:Q29">
    <cfRule type="cellIs" dxfId="35682" priority="3076" stopIfTrue="1" operator="lessThan">
      <formula>0</formula>
    </cfRule>
    <cfRule type="cellIs" dxfId="35681" priority="3077" stopIfTrue="1" operator="greaterThan">
      <formula>0</formula>
    </cfRule>
  </conditionalFormatting>
  <conditionalFormatting sqref="P29:Q29">
    <cfRule type="cellIs" dxfId="35680" priority="3074" stopIfTrue="1" operator="lessThan">
      <formula>0</formula>
    </cfRule>
    <cfRule type="cellIs" dxfId="35679" priority="3075" stopIfTrue="1" operator="greaterThan">
      <formula>0</formula>
    </cfRule>
  </conditionalFormatting>
  <conditionalFormatting sqref="P29:Q29">
    <cfRule type="cellIs" dxfId="35678" priority="3072" stopIfTrue="1" operator="lessThan">
      <formula>0</formula>
    </cfRule>
    <cfRule type="cellIs" dxfId="35677" priority="3073" stopIfTrue="1" operator="greaterThan">
      <formula>0</formula>
    </cfRule>
  </conditionalFormatting>
  <conditionalFormatting sqref="P29:Q29">
    <cfRule type="cellIs" dxfId="35676" priority="3070" stopIfTrue="1" operator="lessThan">
      <formula>0</formula>
    </cfRule>
    <cfRule type="cellIs" dxfId="35675" priority="3071" stopIfTrue="1" operator="greaterThan">
      <formula>0</formula>
    </cfRule>
  </conditionalFormatting>
  <conditionalFormatting sqref="P29:Q29">
    <cfRule type="cellIs" dxfId="35674" priority="3068" stopIfTrue="1" operator="lessThan">
      <formula>0</formula>
    </cfRule>
    <cfRule type="cellIs" dxfId="35673" priority="3069" stopIfTrue="1" operator="greaterThan">
      <formula>0</formula>
    </cfRule>
  </conditionalFormatting>
  <conditionalFormatting sqref="P29:Q29">
    <cfRule type="cellIs" dxfId="35672" priority="3066" stopIfTrue="1" operator="lessThan">
      <formula>0</formula>
    </cfRule>
    <cfRule type="cellIs" dxfId="35671" priority="3067" stopIfTrue="1" operator="greaterThan">
      <formula>0</formula>
    </cfRule>
  </conditionalFormatting>
  <conditionalFormatting sqref="P29:Q29">
    <cfRule type="cellIs" dxfId="35670" priority="3064" stopIfTrue="1" operator="lessThan">
      <formula>0</formula>
    </cfRule>
    <cfRule type="cellIs" dxfId="35669" priority="3065" stopIfTrue="1" operator="greaterThan">
      <formula>0</formula>
    </cfRule>
  </conditionalFormatting>
  <conditionalFormatting sqref="P29:Q29">
    <cfRule type="cellIs" dxfId="35668" priority="3062" stopIfTrue="1" operator="lessThan">
      <formula>0</formula>
    </cfRule>
    <cfRule type="cellIs" dxfId="35667" priority="3063" stopIfTrue="1" operator="greaterThan">
      <formula>0</formula>
    </cfRule>
  </conditionalFormatting>
  <conditionalFormatting sqref="P29:Q29">
    <cfRule type="cellIs" dxfId="35666" priority="3060" stopIfTrue="1" operator="lessThan">
      <formula>0</formula>
    </cfRule>
    <cfRule type="cellIs" dxfId="35665" priority="3061" stopIfTrue="1" operator="greaterThan">
      <formula>0</formula>
    </cfRule>
  </conditionalFormatting>
  <conditionalFormatting sqref="P29:Q29">
    <cfRule type="cellIs" dxfId="35664" priority="3058" stopIfTrue="1" operator="lessThan">
      <formula>0</formula>
    </cfRule>
    <cfRule type="cellIs" dxfId="35663" priority="3059" stopIfTrue="1" operator="greaterThan">
      <formula>0</formula>
    </cfRule>
  </conditionalFormatting>
  <conditionalFormatting sqref="P29:Q29">
    <cfRule type="cellIs" dxfId="35662" priority="3056" stopIfTrue="1" operator="lessThan">
      <formula>0</formula>
    </cfRule>
    <cfRule type="cellIs" dxfId="35661" priority="3057" stopIfTrue="1" operator="greaterThan">
      <formula>0</formula>
    </cfRule>
  </conditionalFormatting>
  <conditionalFormatting sqref="P31:Q31">
    <cfRule type="cellIs" dxfId="35660" priority="3054" stopIfTrue="1" operator="lessThan">
      <formula>0</formula>
    </cfRule>
    <cfRule type="cellIs" dxfId="35659" priority="3055" stopIfTrue="1" operator="greaterThan">
      <formula>0</formula>
    </cfRule>
  </conditionalFormatting>
  <conditionalFormatting sqref="P31:Q31">
    <cfRule type="cellIs" dxfId="35658" priority="3052" stopIfTrue="1" operator="lessThan">
      <formula>0</formula>
    </cfRule>
    <cfRule type="cellIs" dxfId="35657" priority="3053" stopIfTrue="1" operator="greaterThan">
      <formula>0</formula>
    </cfRule>
  </conditionalFormatting>
  <conditionalFormatting sqref="P31:Q31">
    <cfRule type="cellIs" dxfId="35656" priority="3050" stopIfTrue="1" operator="lessThan">
      <formula>0</formula>
    </cfRule>
    <cfRule type="cellIs" dxfId="35655" priority="3051" stopIfTrue="1" operator="greaterThan">
      <formula>0</formula>
    </cfRule>
  </conditionalFormatting>
  <conditionalFormatting sqref="P31:Q31">
    <cfRule type="cellIs" dxfId="35654" priority="3048" stopIfTrue="1" operator="lessThan">
      <formula>0</formula>
    </cfRule>
    <cfRule type="cellIs" dxfId="35653" priority="3049" stopIfTrue="1" operator="greaterThan">
      <formula>0</formula>
    </cfRule>
  </conditionalFormatting>
  <conditionalFormatting sqref="P31:Q31">
    <cfRule type="cellIs" dxfId="35652" priority="3046" stopIfTrue="1" operator="lessThan">
      <formula>0</formula>
    </cfRule>
    <cfRule type="cellIs" dxfId="35651" priority="3047" stopIfTrue="1" operator="greaterThan">
      <formula>0</formula>
    </cfRule>
  </conditionalFormatting>
  <conditionalFormatting sqref="P31:Q31">
    <cfRule type="cellIs" dxfId="35650" priority="3044" stopIfTrue="1" operator="lessThan">
      <formula>0</formula>
    </cfRule>
    <cfRule type="cellIs" dxfId="35649" priority="3045" stopIfTrue="1" operator="greaterThan">
      <formula>0</formula>
    </cfRule>
  </conditionalFormatting>
  <conditionalFormatting sqref="P31:Q31">
    <cfRule type="cellIs" dxfId="35648" priority="3042" stopIfTrue="1" operator="lessThan">
      <formula>0</formula>
    </cfRule>
    <cfRule type="cellIs" dxfId="35647" priority="3043" stopIfTrue="1" operator="greaterThan">
      <formula>0</formula>
    </cfRule>
  </conditionalFormatting>
  <conditionalFormatting sqref="P31:Q31">
    <cfRule type="cellIs" dxfId="35646" priority="3040" stopIfTrue="1" operator="lessThan">
      <formula>0</formula>
    </cfRule>
    <cfRule type="cellIs" dxfId="35645" priority="3041" stopIfTrue="1" operator="greaterThan">
      <formula>0</formula>
    </cfRule>
  </conditionalFormatting>
  <conditionalFormatting sqref="P31:Q31">
    <cfRule type="cellIs" dxfId="35644" priority="3038" stopIfTrue="1" operator="lessThan">
      <formula>0</formula>
    </cfRule>
    <cfRule type="cellIs" dxfId="35643" priority="3039" stopIfTrue="1" operator="greaterThan">
      <formula>0</formula>
    </cfRule>
  </conditionalFormatting>
  <conditionalFormatting sqref="P31:Q31">
    <cfRule type="cellIs" dxfId="35642" priority="3036" stopIfTrue="1" operator="lessThan">
      <formula>0</formula>
    </cfRule>
    <cfRule type="cellIs" dxfId="35641" priority="3037" stopIfTrue="1" operator="greaterThan">
      <formula>0</formula>
    </cfRule>
  </conditionalFormatting>
  <conditionalFormatting sqref="P31:Q31">
    <cfRule type="cellIs" dxfId="35640" priority="3034" stopIfTrue="1" operator="lessThan">
      <formula>0</formula>
    </cfRule>
    <cfRule type="cellIs" dxfId="35639" priority="3035" stopIfTrue="1" operator="greaterThan">
      <formula>0</formula>
    </cfRule>
  </conditionalFormatting>
  <conditionalFormatting sqref="P31:Q31">
    <cfRule type="cellIs" dxfId="35638" priority="3032" stopIfTrue="1" operator="lessThan">
      <formula>0</formula>
    </cfRule>
    <cfRule type="cellIs" dxfId="35637" priority="3033" stopIfTrue="1" operator="greaterThan">
      <formula>0</formula>
    </cfRule>
  </conditionalFormatting>
  <conditionalFormatting sqref="P31:Q31">
    <cfRule type="cellIs" dxfId="35636" priority="3030" stopIfTrue="1" operator="lessThan">
      <formula>0</formula>
    </cfRule>
    <cfRule type="cellIs" dxfId="35635" priority="3031" stopIfTrue="1" operator="greaterThan">
      <formula>0</formula>
    </cfRule>
  </conditionalFormatting>
  <conditionalFormatting sqref="P31:Q31">
    <cfRule type="cellIs" dxfId="35634" priority="3028" stopIfTrue="1" operator="lessThan">
      <formula>0</formula>
    </cfRule>
    <cfRule type="cellIs" dxfId="35633" priority="3029" stopIfTrue="1" operator="greaterThan">
      <formula>0</formula>
    </cfRule>
  </conditionalFormatting>
  <conditionalFormatting sqref="P31:Q31">
    <cfRule type="cellIs" dxfId="35632" priority="3026" stopIfTrue="1" operator="lessThan">
      <formula>0</formula>
    </cfRule>
    <cfRule type="cellIs" dxfId="35631" priority="3027" stopIfTrue="1" operator="greaterThan">
      <formula>0</formula>
    </cfRule>
  </conditionalFormatting>
  <conditionalFormatting sqref="P31:Q31">
    <cfRule type="cellIs" dxfId="35630" priority="3024" stopIfTrue="1" operator="lessThan">
      <formula>0</formula>
    </cfRule>
    <cfRule type="cellIs" dxfId="35629" priority="3025" stopIfTrue="1" operator="greaterThan">
      <formula>0</formula>
    </cfRule>
  </conditionalFormatting>
  <conditionalFormatting sqref="P31:Q31">
    <cfRule type="cellIs" dxfId="35628" priority="3022" stopIfTrue="1" operator="lessThan">
      <formula>0</formula>
    </cfRule>
    <cfRule type="cellIs" dxfId="35627" priority="3023" stopIfTrue="1" operator="greaterThan">
      <formula>0</formula>
    </cfRule>
  </conditionalFormatting>
  <conditionalFormatting sqref="P31:Q31">
    <cfRule type="cellIs" dxfId="35626" priority="3020" stopIfTrue="1" operator="lessThan">
      <formula>0</formula>
    </cfRule>
    <cfRule type="cellIs" dxfId="35625" priority="3021" stopIfTrue="1" operator="greaterThan">
      <formula>0</formula>
    </cfRule>
  </conditionalFormatting>
  <conditionalFormatting sqref="P31:Q31">
    <cfRule type="cellIs" dxfId="35624" priority="3018" stopIfTrue="1" operator="lessThan">
      <formula>0</formula>
    </cfRule>
    <cfRule type="cellIs" dxfId="35623" priority="3019" stopIfTrue="1" operator="greaterThan">
      <formula>0</formula>
    </cfRule>
  </conditionalFormatting>
  <conditionalFormatting sqref="P31:Q31">
    <cfRule type="cellIs" dxfId="35622" priority="3016" stopIfTrue="1" operator="lessThan">
      <formula>0</formula>
    </cfRule>
    <cfRule type="cellIs" dxfId="35621" priority="3017" stopIfTrue="1" operator="greaterThan">
      <formula>0</formula>
    </cfRule>
  </conditionalFormatting>
  <conditionalFormatting sqref="P31:Q31">
    <cfRule type="cellIs" dxfId="35620" priority="3014" stopIfTrue="1" operator="lessThan">
      <formula>0</formula>
    </cfRule>
    <cfRule type="cellIs" dxfId="35619" priority="3015" stopIfTrue="1" operator="greaterThan">
      <formula>0</formula>
    </cfRule>
  </conditionalFormatting>
  <conditionalFormatting sqref="P31:Q31">
    <cfRule type="cellIs" dxfId="35618" priority="3012" stopIfTrue="1" operator="lessThan">
      <formula>0</formula>
    </cfRule>
    <cfRule type="cellIs" dxfId="35617" priority="3013" stopIfTrue="1" operator="greaterThan">
      <formula>0</formula>
    </cfRule>
  </conditionalFormatting>
  <conditionalFormatting sqref="P31:Q31">
    <cfRule type="cellIs" dxfId="35616" priority="3010" stopIfTrue="1" operator="lessThan">
      <formula>0</formula>
    </cfRule>
    <cfRule type="cellIs" dxfId="35615" priority="3011" stopIfTrue="1" operator="greaterThan">
      <formula>0</formula>
    </cfRule>
  </conditionalFormatting>
  <conditionalFormatting sqref="P31:Q31">
    <cfRule type="cellIs" dxfId="35614" priority="3008" stopIfTrue="1" operator="lessThan">
      <formula>0</formula>
    </cfRule>
    <cfRule type="cellIs" dxfId="35613" priority="3009" stopIfTrue="1" operator="greaterThan">
      <formula>0</formula>
    </cfRule>
  </conditionalFormatting>
  <conditionalFormatting sqref="P31:Q31">
    <cfRule type="cellIs" dxfId="35612" priority="3006" stopIfTrue="1" operator="lessThan">
      <formula>0</formula>
    </cfRule>
    <cfRule type="cellIs" dxfId="35611" priority="3007" stopIfTrue="1" operator="greaterThan">
      <formula>0</formula>
    </cfRule>
  </conditionalFormatting>
  <conditionalFormatting sqref="P31:Q31">
    <cfRule type="cellIs" dxfId="35610" priority="3004" stopIfTrue="1" operator="lessThan">
      <formula>0</formula>
    </cfRule>
    <cfRule type="cellIs" dxfId="35609" priority="3005" stopIfTrue="1" operator="greaterThan">
      <formula>0</formula>
    </cfRule>
  </conditionalFormatting>
  <conditionalFormatting sqref="P31:Q31">
    <cfRule type="cellIs" dxfId="35608" priority="3002" stopIfTrue="1" operator="lessThan">
      <formula>0</formula>
    </cfRule>
    <cfRule type="cellIs" dxfId="35607" priority="3003" stopIfTrue="1" operator="greaterThan">
      <formula>0</formula>
    </cfRule>
  </conditionalFormatting>
  <conditionalFormatting sqref="P31:Q31">
    <cfRule type="cellIs" dxfId="35606" priority="3000" stopIfTrue="1" operator="lessThan">
      <formula>0</formula>
    </cfRule>
    <cfRule type="cellIs" dxfId="35605" priority="3001" stopIfTrue="1" operator="greaterThan">
      <formula>0</formula>
    </cfRule>
  </conditionalFormatting>
  <conditionalFormatting sqref="P31:Q31">
    <cfRule type="cellIs" dxfId="35604" priority="2998" stopIfTrue="1" operator="lessThan">
      <formula>0</formula>
    </cfRule>
    <cfRule type="cellIs" dxfId="35603" priority="2999" stopIfTrue="1" operator="greaterThan">
      <formula>0</formula>
    </cfRule>
  </conditionalFormatting>
  <conditionalFormatting sqref="P31:Q31">
    <cfRule type="cellIs" dxfId="35602" priority="2996" stopIfTrue="1" operator="lessThan">
      <formula>0</formula>
    </cfRule>
    <cfRule type="cellIs" dxfId="35601" priority="2997" stopIfTrue="1" operator="greaterThan">
      <formula>0</formula>
    </cfRule>
  </conditionalFormatting>
  <conditionalFormatting sqref="P31:Q31">
    <cfRule type="cellIs" dxfId="35600" priority="2994" stopIfTrue="1" operator="lessThan">
      <formula>0</formula>
    </cfRule>
    <cfRule type="cellIs" dxfId="35599" priority="2995" stopIfTrue="1" operator="greaterThan">
      <formula>0</formula>
    </cfRule>
  </conditionalFormatting>
  <conditionalFormatting sqref="P31:Q31">
    <cfRule type="cellIs" dxfId="35598" priority="2992" stopIfTrue="1" operator="lessThan">
      <formula>0</formula>
    </cfRule>
    <cfRule type="cellIs" dxfId="35597" priority="2993" stopIfTrue="1" operator="greaterThan">
      <formula>0</formula>
    </cfRule>
  </conditionalFormatting>
  <conditionalFormatting sqref="P31:Q31">
    <cfRule type="cellIs" dxfId="35596" priority="2990" stopIfTrue="1" operator="lessThan">
      <formula>0</formula>
    </cfRule>
    <cfRule type="cellIs" dxfId="35595" priority="2991" stopIfTrue="1" operator="greaterThan">
      <formula>0</formula>
    </cfRule>
  </conditionalFormatting>
  <conditionalFormatting sqref="P31:Q31">
    <cfRule type="cellIs" dxfId="35594" priority="2988" stopIfTrue="1" operator="lessThan">
      <formula>0</formula>
    </cfRule>
    <cfRule type="cellIs" dxfId="35593" priority="2989" stopIfTrue="1" operator="greaterThan">
      <formula>0</formula>
    </cfRule>
  </conditionalFormatting>
  <conditionalFormatting sqref="P31:Q31">
    <cfRule type="cellIs" dxfId="35592" priority="2986" stopIfTrue="1" operator="lessThan">
      <formula>0</formula>
    </cfRule>
    <cfRule type="cellIs" dxfId="35591" priority="2987" stopIfTrue="1" operator="greaterThan">
      <formula>0</formula>
    </cfRule>
  </conditionalFormatting>
  <conditionalFormatting sqref="P31:Q31">
    <cfRule type="cellIs" dxfId="35590" priority="2984" stopIfTrue="1" operator="lessThan">
      <formula>0</formula>
    </cfRule>
    <cfRule type="cellIs" dxfId="35589" priority="2985" stopIfTrue="1" operator="greaterThan">
      <formula>0</formula>
    </cfRule>
  </conditionalFormatting>
  <conditionalFormatting sqref="P31:Q31">
    <cfRule type="cellIs" dxfId="35588" priority="2982" stopIfTrue="1" operator="lessThan">
      <formula>0</formula>
    </cfRule>
    <cfRule type="cellIs" dxfId="35587" priority="2983" stopIfTrue="1" operator="greaterThan">
      <formula>0</formula>
    </cfRule>
  </conditionalFormatting>
  <conditionalFormatting sqref="P31:Q31">
    <cfRule type="cellIs" dxfId="35586" priority="2980" stopIfTrue="1" operator="lessThan">
      <formula>0</formula>
    </cfRule>
    <cfRule type="cellIs" dxfId="35585" priority="2981" stopIfTrue="1" operator="greaterThan">
      <formula>0</formula>
    </cfRule>
  </conditionalFormatting>
  <conditionalFormatting sqref="P31:Q31">
    <cfRule type="cellIs" dxfId="35584" priority="2978" stopIfTrue="1" operator="lessThan">
      <formula>0</formula>
    </cfRule>
    <cfRule type="cellIs" dxfId="35583" priority="2979" stopIfTrue="1" operator="greaterThan">
      <formula>0</formula>
    </cfRule>
  </conditionalFormatting>
  <conditionalFormatting sqref="P31:Q31">
    <cfRule type="cellIs" dxfId="35582" priority="2976" stopIfTrue="1" operator="lessThan">
      <formula>0</formula>
    </cfRule>
    <cfRule type="cellIs" dxfId="35581" priority="2977" stopIfTrue="1" operator="greaterThan">
      <formula>0</formula>
    </cfRule>
  </conditionalFormatting>
  <conditionalFormatting sqref="P31:Q31">
    <cfRule type="cellIs" dxfId="35580" priority="2974" stopIfTrue="1" operator="lessThan">
      <formula>0</formula>
    </cfRule>
    <cfRule type="cellIs" dxfId="35579" priority="2975" stopIfTrue="1" operator="greaterThan">
      <formula>0</formula>
    </cfRule>
  </conditionalFormatting>
  <conditionalFormatting sqref="P31:Q31">
    <cfRule type="cellIs" dxfId="35578" priority="2972" stopIfTrue="1" operator="lessThan">
      <formula>0</formula>
    </cfRule>
    <cfRule type="cellIs" dxfId="35577" priority="2973" stopIfTrue="1" operator="greaterThan">
      <formula>0</formula>
    </cfRule>
  </conditionalFormatting>
  <conditionalFormatting sqref="P33:Q33">
    <cfRule type="cellIs" dxfId="35576" priority="2970" stopIfTrue="1" operator="lessThan">
      <formula>0</formula>
    </cfRule>
    <cfRule type="cellIs" dxfId="35575" priority="2971" stopIfTrue="1" operator="greaterThan">
      <formula>0</formula>
    </cfRule>
  </conditionalFormatting>
  <conditionalFormatting sqref="P33:Q33">
    <cfRule type="cellIs" dxfId="35574" priority="2968" stopIfTrue="1" operator="lessThan">
      <formula>0</formula>
    </cfRule>
    <cfRule type="cellIs" dxfId="35573" priority="2969" stopIfTrue="1" operator="greaterThan">
      <formula>0</formula>
    </cfRule>
  </conditionalFormatting>
  <conditionalFormatting sqref="P33:Q33">
    <cfRule type="cellIs" dxfId="35572" priority="2966" stopIfTrue="1" operator="lessThan">
      <formula>0</formula>
    </cfRule>
    <cfRule type="cellIs" dxfId="35571" priority="2967" stopIfTrue="1" operator="greaterThan">
      <formula>0</formula>
    </cfRule>
  </conditionalFormatting>
  <conditionalFormatting sqref="P33:Q33">
    <cfRule type="cellIs" dxfId="35570" priority="2964" stopIfTrue="1" operator="lessThan">
      <formula>0</formula>
    </cfRule>
    <cfRule type="cellIs" dxfId="35569" priority="2965" stopIfTrue="1" operator="greaterThan">
      <formula>0</formula>
    </cfRule>
  </conditionalFormatting>
  <conditionalFormatting sqref="P33:Q33">
    <cfRule type="cellIs" dxfId="35568" priority="2962" stopIfTrue="1" operator="lessThan">
      <formula>0</formula>
    </cfRule>
    <cfRule type="cellIs" dxfId="35567" priority="2963" stopIfTrue="1" operator="greaterThan">
      <formula>0</formula>
    </cfRule>
  </conditionalFormatting>
  <conditionalFormatting sqref="P33:Q33">
    <cfRule type="cellIs" dxfId="35566" priority="2960" stopIfTrue="1" operator="lessThan">
      <formula>0</formula>
    </cfRule>
    <cfRule type="cellIs" dxfId="35565" priority="2961" stopIfTrue="1" operator="greaterThan">
      <formula>0</formula>
    </cfRule>
  </conditionalFormatting>
  <conditionalFormatting sqref="P33:Q33">
    <cfRule type="cellIs" dxfId="35564" priority="2958" stopIfTrue="1" operator="lessThan">
      <formula>0</formula>
    </cfRule>
    <cfRule type="cellIs" dxfId="35563" priority="2959" stopIfTrue="1" operator="greaterThan">
      <formula>0</formula>
    </cfRule>
  </conditionalFormatting>
  <conditionalFormatting sqref="P33:Q33">
    <cfRule type="cellIs" dxfId="35562" priority="2956" stopIfTrue="1" operator="lessThan">
      <formula>0</formula>
    </cfRule>
    <cfRule type="cellIs" dxfId="35561" priority="2957" stopIfTrue="1" operator="greaterThan">
      <formula>0</formula>
    </cfRule>
  </conditionalFormatting>
  <conditionalFormatting sqref="P33:Q33">
    <cfRule type="cellIs" dxfId="35560" priority="2954" stopIfTrue="1" operator="lessThan">
      <formula>0</formula>
    </cfRule>
    <cfRule type="cellIs" dxfId="35559" priority="2955" stopIfTrue="1" operator="greaterThan">
      <formula>0</formula>
    </cfRule>
  </conditionalFormatting>
  <conditionalFormatting sqref="P33:Q33">
    <cfRule type="cellIs" dxfId="35558" priority="2952" stopIfTrue="1" operator="lessThan">
      <formula>0</formula>
    </cfRule>
    <cfRule type="cellIs" dxfId="35557" priority="2953" stopIfTrue="1" operator="greaterThan">
      <formula>0</formula>
    </cfRule>
  </conditionalFormatting>
  <conditionalFormatting sqref="P33:Q33">
    <cfRule type="cellIs" dxfId="35556" priority="2950" stopIfTrue="1" operator="lessThan">
      <formula>0</formula>
    </cfRule>
    <cfRule type="cellIs" dxfId="35555" priority="2951" stopIfTrue="1" operator="greaterThan">
      <formula>0</formula>
    </cfRule>
  </conditionalFormatting>
  <conditionalFormatting sqref="P33:Q33">
    <cfRule type="cellIs" dxfId="35554" priority="2948" stopIfTrue="1" operator="lessThan">
      <formula>0</formula>
    </cfRule>
    <cfRule type="cellIs" dxfId="35553" priority="2949" stopIfTrue="1" operator="greaterThan">
      <formula>0</formula>
    </cfRule>
  </conditionalFormatting>
  <conditionalFormatting sqref="P33:Q33">
    <cfRule type="cellIs" dxfId="35552" priority="2946" stopIfTrue="1" operator="lessThan">
      <formula>0</formula>
    </cfRule>
    <cfRule type="cellIs" dxfId="35551" priority="2947" stopIfTrue="1" operator="greaterThan">
      <formula>0</formula>
    </cfRule>
  </conditionalFormatting>
  <conditionalFormatting sqref="P33:Q33">
    <cfRule type="cellIs" dxfId="35550" priority="2944" stopIfTrue="1" operator="lessThan">
      <formula>0</formula>
    </cfRule>
    <cfRule type="cellIs" dxfId="35549" priority="2945" stopIfTrue="1" operator="greaterThan">
      <formula>0</formula>
    </cfRule>
  </conditionalFormatting>
  <conditionalFormatting sqref="P33:Q33">
    <cfRule type="cellIs" dxfId="35548" priority="2942" stopIfTrue="1" operator="lessThan">
      <formula>0</formula>
    </cfRule>
    <cfRule type="cellIs" dxfId="35547" priority="2943" stopIfTrue="1" operator="greaterThan">
      <formula>0</formula>
    </cfRule>
  </conditionalFormatting>
  <conditionalFormatting sqref="P33:Q33">
    <cfRule type="cellIs" dxfId="35546" priority="2940" stopIfTrue="1" operator="lessThan">
      <formula>0</formula>
    </cfRule>
    <cfRule type="cellIs" dxfId="35545" priority="2941" stopIfTrue="1" operator="greaterThan">
      <formula>0</formula>
    </cfRule>
  </conditionalFormatting>
  <conditionalFormatting sqref="P33:Q33">
    <cfRule type="cellIs" dxfId="35544" priority="2938" stopIfTrue="1" operator="lessThan">
      <formula>0</formula>
    </cfRule>
    <cfRule type="cellIs" dxfId="35543" priority="2939" stopIfTrue="1" operator="greaterThan">
      <formula>0</formula>
    </cfRule>
  </conditionalFormatting>
  <conditionalFormatting sqref="P33:Q33">
    <cfRule type="cellIs" dxfId="35542" priority="2936" stopIfTrue="1" operator="lessThan">
      <formula>0</formula>
    </cfRule>
    <cfRule type="cellIs" dxfId="35541" priority="2937" stopIfTrue="1" operator="greaterThan">
      <formula>0</formula>
    </cfRule>
  </conditionalFormatting>
  <conditionalFormatting sqref="P33:Q33">
    <cfRule type="cellIs" dxfId="35540" priority="2934" stopIfTrue="1" operator="lessThan">
      <formula>0</formula>
    </cfRule>
    <cfRule type="cellIs" dxfId="35539" priority="2935" stopIfTrue="1" operator="greaterThan">
      <formula>0</formula>
    </cfRule>
  </conditionalFormatting>
  <conditionalFormatting sqref="P33:Q33">
    <cfRule type="cellIs" dxfId="35538" priority="2932" stopIfTrue="1" operator="lessThan">
      <formula>0</formula>
    </cfRule>
    <cfRule type="cellIs" dxfId="35537" priority="2933" stopIfTrue="1" operator="greaterThan">
      <formula>0</formula>
    </cfRule>
  </conditionalFormatting>
  <conditionalFormatting sqref="P33:Q33">
    <cfRule type="cellIs" dxfId="35536" priority="2930" stopIfTrue="1" operator="lessThan">
      <formula>0</formula>
    </cfRule>
    <cfRule type="cellIs" dxfId="35535" priority="2931" stopIfTrue="1" operator="greaterThan">
      <formula>0</formula>
    </cfRule>
  </conditionalFormatting>
  <conditionalFormatting sqref="P33:Q33">
    <cfRule type="cellIs" dxfId="35534" priority="2928" stopIfTrue="1" operator="lessThan">
      <formula>0</formula>
    </cfRule>
    <cfRule type="cellIs" dxfId="35533" priority="2929" stopIfTrue="1" operator="greaterThan">
      <formula>0</formula>
    </cfRule>
  </conditionalFormatting>
  <conditionalFormatting sqref="P33:Q33">
    <cfRule type="cellIs" dxfId="35532" priority="2926" stopIfTrue="1" operator="lessThan">
      <formula>0</formula>
    </cfRule>
    <cfRule type="cellIs" dxfId="35531" priority="2927" stopIfTrue="1" operator="greaterThan">
      <formula>0</formula>
    </cfRule>
  </conditionalFormatting>
  <conditionalFormatting sqref="P33:Q33">
    <cfRule type="cellIs" dxfId="35530" priority="2924" stopIfTrue="1" operator="lessThan">
      <formula>0</formula>
    </cfRule>
    <cfRule type="cellIs" dxfId="35529" priority="2925" stopIfTrue="1" operator="greaterThan">
      <formula>0</formula>
    </cfRule>
  </conditionalFormatting>
  <conditionalFormatting sqref="P33:Q33">
    <cfRule type="cellIs" dxfId="35528" priority="2922" stopIfTrue="1" operator="lessThan">
      <formula>0</formula>
    </cfRule>
    <cfRule type="cellIs" dxfId="35527" priority="2923" stopIfTrue="1" operator="greaterThan">
      <formula>0</formula>
    </cfRule>
  </conditionalFormatting>
  <conditionalFormatting sqref="P33:Q33">
    <cfRule type="cellIs" dxfId="35526" priority="2920" stopIfTrue="1" operator="lessThan">
      <formula>0</formula>
    </cfRule>
    <cfRule type="cellIs" dxfId="35525" priority="2921" stopIfTrue="1" operator="greaterThan">
      <formula>0</formula>
    </cfRule>
  </conditionalFormatting>
  <conditionalFormatting sqref="P33:Q33">
    <cfRule type="cellIs" dxfId="35524" priority="2918" stopIfTrue="1" operator="lessThan">
      <formula>0</formula>
    </cfRule>
    <cfRule type="cellIs" dxfId="35523" priority="2919" stopIfTrue="1" operator="greaterThan">
      <formula>0</formula>
    </cfRule>
  </conditionalFormatting>
  <conditionalFormatting sqref="P33:Q33">
    <cfRule type="cellIs" dxfId="35522" priority="2916" stopIfTrue="1" operator="lessThan">
      <formula>0</formula>
    </cfRule>
    <cfRule type="cellIs" dxfId="35521" priority="2917" stopIfTrue="1" operator="greaterThan">
      <formula>0</formula>
    </cfRule>
  </conditionalFormatting>
  <conditionalFormatting sqref="P33:Q33">
    <cfRule type="cellIs" dxfId="35520" priority="2914" stopIfTrue="1" operator="lessThan">
      <formula>0</formula>
    </cfRule>
    <cfRule type="cellIs" dxfId="35519" priority="2915" stopIfTrue="1" operator="greaterThan">
      <formula>0</formula>
    </cfRule>
  </conditionalFormatting>
  <conditionalFormatting sqref="P33:Q33">
    <cfRule type="cellIs" dxfId="35518" priority="2912" stopIfTrue="1" operator="lessThan">
      <formula>0</formula>
    </cfRule>
    <cfRule type="cellIs" dxfId="35517" priority="2913" stopIfTrue="1" operator="greaterThan">
      <formula>0</formula>
    </cfRule>
  </conditionalFormatting>
  <conditionalFormatting sqref="P33:Q33">
    <cfRule type="cellIs" dxfId="35516" priority="2910" stopIfTrue="1" operator="lessThan">
      <formula>0</formula>
    </cfRule>
    <cfRule type="cellIs" dxfId="35515" priority="2911" stopIfTrue="1" operator="greaterThan">
      <formula>0</formula>
    </cfRule>
  </conditionalFormatting>
  <conditionalFormatting sqref="P33:Q33">
    <cfRule type="cellIs" dxfId="35514" priority="2908" stopIfTrue="1" operator="lessThan">
      <formula>0</formula>
    </cfRule>
    <cfRule type="cellIs" dxfId="35513" priority="2909" stopIfTrue="1" operator="greaterThan">
      <formula>0</formula>
    </cfRule>
  </conditionalFormatting>
  <conditionalFormatting sqref="P33:Q33">
    <cfRule type="cellIs" dxfId="35512" priority="2906" stopIfTrue="1" operator="lessThan">
      <formula>0</formula>
    </cfRule>
    <cfRule type="cellIs" dxfId="35511" priority="2907" stopIfTrue="1" operator="greaterThan">
      <formula>0</formula>
    </cfRule>
  </conditionalFormatting>
  <conditionalFormatting sqref="P33:Q33">
    <cfRule type="cellIs" dxfId="35510" priority="2904" stopIfTrue="1" operator="lessThan">
      <formula>0</formula>
    </cfRule>
    <cfRule type="cellIs" dxfId="35509" priority="2905" stopIfTrue="1" operator="greaterThan">
      <formula>0</formula>
    </cfRule>
  </conditionalFormatting>
  <conditionalFormatting sqref="P33:Q33">
    <cfRule type="cellIs" dxfId="35508" priority="2902" stopIfTrue="1" operator="lessThan">
      <formula>0</formula>
    </cfRule>
    <cfRule type="cellIs" dxfId="35507" priority="2903" stopIfTrue="1" operator="greaterThan">
      <formula>0</formula>
    </cfRule>
  </conditionalFormatting>
  <conditionalFormatting sqref="P33:Q33">
    <cfRule type="cellIs" dxfId="35506" priority="2900" stopIfTrue="1" operator="lessThan">
      <formula>0</formula>
    </cfRule>
    <cfRule type="cellIs" dxfId="35505" priority="2901" stopIfTrue="1" operator="greaterThan">
      <formula>0</formula>
    </cfRule>
  </conditionalFormatting>
  <conditionalFormatting sqref="P33:Q33">
    <cfRule type="cellIs" dxfId="35504" priority="2898" stopIfTrue="1" operator="lessThan">
      <formula>0</formula>
    </cfRule>
    <cfRule type="cellIs" dxfId="35503" priority="2899" stopIfTrue="1" operator="greaterThan">
      <formula>0</formula>
    </cfRule>
  </conditionalFormatting>
  <conditionalFormatting sqref="P33:Q33">
    <cfRule type="cellIs" dxfId="35502" priority="2896" stopIfTrue="1" operator="lessThan">
      <formula>0</formula>
    </cfRule>
    <cfRule type="cellIs" dxfId="35501" priority="2897" stopIfTrue="1" operator="greaterThan">
      <formula>0</formula>
    </cfRule>
  </conditionalFormatting>
  <conditionalFormatting sqref="P33:Q33">
    <cfRule type="cellIs" dxfId="35500" priority="2894" stopIfTrue="1" operator="lessThan">
      <formula>0</formula>
    </cfRule>
    <cfRule type="cellIs" dxfId="35499" priority="2895" stopIfTrue="1" operator="greaterThan">
      <formula>0</formula>
    </cfRule>
  </conditionalFormatting>
  <conditionalFormatting sqref="P33:Q33">
    <cfRule type="cellIs" dxfId="35498" priority="2892" stopIfTrue="1" operator="lessThan">
      <formula>0</formula>
    </cfRule>
    <cfRule type="cellIs" dxfId="35497" priority="2893" stopIfTrue="1" operator="greaterThan">
      <formula>0</formula>
    </cfRule>
  </conditionalFormatting>
  <conditionalFormatting sqref="P33:Q33">
    <cfRule type="cellIs" dxfId="35496" priority="2890" stopIfTrue="1" operator="lessThan">
      <formula>0</formula>
    </cfRule>
    <cfRule type="cellIs" dxfId="35495" priority="2891" stopIfTrue="1" operator="greaterThan">
      <formula>0</formula>
    </cfRule>
  </conditionalFormatting>
  <conditionalFormatting sqref="P33:Q33">
    <cfRule type="cellIs" dxfId="35494" priority="2888" stopIfTrue="1" operator="lessThan">
      <formula>0</formula>
    </cfRule>
    <cfRule type="cellIs" dxfId="35493" priority="2889" stopIfTrue="1" operator="greaterThan">
      <formula>0</formula>
    </cfRule>
  </conditionalFormatting>
  <conditionalFormatting sqref="P35:Q35">
    <cfRule type="cellIs" dxfId="35492" priority="2886" stopIfTrue="1" operator="lessThan">
      <formula>0</formula>
    </cfRule>
    <cfRule type="cellIs" dxfId="35491" priority="2887" stopIfTrue="1" operator="greaterThan">
      <formula>0</formula>
    </cfRule>
  </conditionalFormatting>
  <conditionalFormatting sqref="P35:Q35">
    <cfRule type="cellIs" dxfId="35490" priority="2884" stopIfTrue="1" operator="lessThan">
      <formula>0</formula>
    </cfRule>
    <cfRule type="cellIs" dxfId="35489" priority="2885" stopIfTrue="1" operator="greaterThan">
      <formula>0</formula>
    </cfRule>
  </conditionalFormatting>
  <conditionalFormatting sqref="P35:Q35">
    <cfRule type="cellIs" dxfId="35488" priority="2882" stopIfTrue="1" operator="lessThan">
      <formula>0</formula>
    </cfRule>
    <cfRule type="cellIs" dxfId="35487" priority="2883" stopIfTrue="1" operator="greaterThan">
      <formula>0</formula>
    </cfRule>
  </conditionalFormatting>
  <conditionalFormatting sqref="P35:Q35">
    <cfRule type="cellIs" dxfId="35486" priority="2880" stopIfTrue="1" operator="lessThan">
      <formula>0</formula>
    </cfRule>
    <cfRule type="cellIs" dxfId="35485" priority="2881" stopIfTrue="1" operator="greaterThan">
      <formula>0</formula>
    </cfRule>
  </conditionalFormatting>
  <conditionalFormatting sqref="P35:Q35">
    <cfRule type="cellIs" dxfId="35484" priority="2878" stopIfTrue="1" operator="lessThan">
      <formula>0</formula>
    </cfRule>
    <cfRule type="cellIs" dxfId="35483" priority="2879" stopIfTrue="1" operator="greaterThan">
      <formula>0</formula>
    </cfRule>
  </conditionalFormatting>
  <conditionalFormatting sqref="P35:Q35">
    <cfRule type="cellIs" dxfId="35482" priority="2876" stopIfTrue="1" operator="lessThan">
      <formula>0</formula>
    </cfRule>
    <cfRule type="cellIs" dxfId="35481" priority="2877" stopIfTrue="1" operator="greaterThan">
      <formula>0</formula>
    </cfRule>
  </conditionalFormatting>
  <conditionalFormatting sqref="P35:Q35">
    <cfRule type="cellIs" dxfId="35480" priority="2874" stopIfTrue="1" operator="lessThan">
      <formula>0</formula>
    </cfRule>
    <cfRule type="cellIs" dxfId="35479" priority="2875" stopIfTrue="1" operator="greaterThan">
      <formula>0</formula>
    </cfRule>
  </conditionalFormatting>
  <conditionalFormatting sqref="P35:Q35">
    <cfRule type="cellIs" dxfId="35478" priority="2872" stopIfTrue="1" operator="lessThan">
      <formula>0</formula>
    </cfRule>
    <cfRule type="cellIs" dxfId="35477" priority="2873" stopIfTrue="1" operator="greaterThan">
      <formula>0</formula>
    </cfRule>
  </conditionalFormatting>
  <conditionalFormatting sqref="P35:Q35">
    <cfRule type="cellIs" dxfId="35476" priority="2870" stopIfTrue="1" operator="lessThan">
      <formula>0</formula>
    </cfRule>
    <cfRule type="cellIs" dxfId="35475" priority="2871" stopIfTrue="1" operator="greaterThan">
      <formula>0</formula>
    </cfRule>
  </conditionalFormatting>
  <conditionalFormatting sqref="P35:Q35">
    <cfRule type="cellIs" dxfId="35474" priority="2868" stopIfTrue="1" operator="lessThan">
      <formula>0</formula>
    </cfRule>
    <cfRule type="cellIs" dxfId="35473" priority="2869" stopIfTrue="1" operator="greaterThan">
      <formula>0</formula>
    </cfRule>
  </conditionalFormatting>
  <conditionalFormatting sqref="P35:Q35">
    <cfRule type="cellIs" dxfId="35472" priority="2866" stopIfTrue="1" operator="lessThan">
      <formula>0</formula>
    </cfRule>
    <cfRule type="cellIs" dxfId="35471" priority="2867" stopIfTrue="1" operator="greaterThan">
      <formula>0</formula>
    </cfRule>
  </conditionalFormatting>
  <conditionalFormatting sqref="P35:Q35">
    <cfRule type="cellIs" dxfId="35470" priority="2864" stopIfTrue="1" operator="lessThan">
      <formula>0</formula>
    </cfRule>
    <cfRule type="cellIs" dxfId="35469" priority="2865" stopIfTrue="1" operator="greaterThan">
      <formula>0</formula>
    </cfRule>
  </conditionalFormatting>
  <conditionalFormatting sqref="P35:Q35">
    <cfRule type="cellIs" dxfId="35468" priority="2862" stopIfTrue="1" operator="lessThan">
      <formula>0</formula>
    </cfRule>
    <cfRule type="cellIs" dxfId="35467" priority="2863" stopIfTrue="1" operator="greaterThan">
      <formula>0</formula>
    </cfRule>
  </conditionalFormatting>
  <conditionalFormatting sqref="P35:Q35">
    <cfRule type="cellIs" dxfId="35466" priority="2860" stopIfTrue="1" operator="lessThan">
      <formula>0</formula>
    </cfRule>
    <cfRule type="cellIs" dxfId="35465" priority="2861" stopIfTrue="1" operator="greaterThan">
      <formula>0</formula>
    </cfRule>
  </conditionalFormatting>
  <conditionalFormatting sqref="P35:Q35">
    <cfRule type="cellIs" dxfId="35464" priority="2858" stopIfTrue="1" operator="lessThan">
      <formula>0</formula>
    </cfRule>
    <cfRule type="cellIs" dxfId="35463" priority="2859" stopIfTrue="1" operator="greaterThan">
      <formula>0</formula>
    </cfRule>
  </conditionalFormatting>
  <conditionalFormatting sqref="P35:Q35">
    <cfRule type="cellIs" dxfId="35462" priority="2856" stopIfTrue="1" operator="lessThan">
      <formula>0</formula>
    </cfRule>
    <cfRule type="cellIs" dxfId="35461" priority="2857" stopIfTrue="1" operator="greaterThan">
      <formula>0</formula>
    </cfRule>
  </conditionalFormatting>
  <conditionalFormatting sqref="P35:Q35">
    <cfRule type="cellIs" dxfId="35460" priority="2854" stopIfTrue="1" operator="lessThan">
      <formula>0</formula>
    </cfRule>
    <cfRule type="cellIs" dxfId="35459" priority="2855" stopIfTrue="1" operator="greaterThan">
      <formula>0</formula>
    </cfRule>
  </conditionalFormatting>
  <conditionalFormatting sqref="P35:Q35">
    <cfRule type="cellIs" dxfId="35458" priority="2852" stopIfTrue="1" operator="lessThan">
      <formula>0</formula>
    </cfRule>
    <cfRule type="cellIs" dxfId="35457" priority="2853" stopIfTrue="1" operator="greaterThan">
      <formula>0</formula>
    </cfRule>
  </conditionalFormatting>
  <conditionalFormatting sqref="P35:Q35">
    <cfRule type="cellIs" dxfId="35456" priority="2850" stopIfTrue="1" operator="lessThan">
      <formula>0</formula>
    </cfRule>
    <cfRule type="cellIs" dxfId="35455" priority="2851" stopIfTrue="1" operator="greaterThan">
      <formula>0</formula>
    </cfRule>
  </conditionalFormatting>
  <conditionalFormatting sqref="P35:Q35">
    <cfRule type="cellIs" dxfId="35454" priority="2848" stopIfTrue="1" operator="lessThan">
      <formula>0</formula>
    </cfRule>
    <cfRule type="cellIs" dxfId="35453" priority="2849" stopIfTrue="1" operator="greaterThan">
      <formula>0</formula>
    </cfRule>
  </conditionalFormatting>
  <conditionalFormatting sqref="P35:Q35">
    <cfRule type="cellIs" dxfId="35452" priority="2846" stopIfTrue="1" operator="lessThan">
      <formula>0</formula>
    </cfRule>
    <cfRule type="cellIs" dxfId="35451" priority="2847" stopIfTrue="1" operator="greaterThan">
      <formula>0</formula>
    </cfRule>
  </conditionalFormatting>
  <conditionalFormatting sqref="P35:Q35">
    <cfRule type="cellIs" dxfId="35450" priority="2844" stopIfTrue="1" operator="lessThan">
      <formula>0</formula>
    </cfRule>
    <cfRule type="cellIs" dxfId="35449" priority="2845" stopIfTrue="1" operator="greaterThan">
      <formula>0</formula>
    </cfRule>
  </conditionalFormatting>
  <conditionalFormatting sqref="P35:Q35">
    <cfRule type="cellIs" dxfId="35448" priority="2842" stopIfTrue="1" operator="lessThan">
      <formula>0</formula>
    </cfRule>
    <cfRule type="cellIs" dxfId="35447" priority="2843" stopIfTrue="1" operator="greaterThan">
      <formula>0</formula>
    </cfRule>
  </conditionalFormatting>
  <conditionalFormatting sqref="P35:Q35">
    <cfRule type="cellIs" dxfId="35446" priority="2840" stopIfTrue="1" operator="lessThan">
      <formula>0</formula>
    </cfRule>
    <cfRule type="cellIs" dxfId="35445" priority="2841" stopIfTrue="1" operator="greaterThan">
      <formula>0</formula>
    </cfRule>
  </conditionalFormatting>
  <conditionalFormatting sqref="P35:Q35">
    <cfRule type="cellIs" dxfId="35444" priority="2838" stopIfTrue="1" operator="lessThan">
      <formula>0</formula>
    </cfRule>
    <cfRule type="cellIs" dxfId="35443" priority="2839" stopIfTrue="1" operator="greaterThan">
      <formula>0</formula>
    </cfRule>
  </conditionalFormatting>
  <conditionalFormatting sqref="P35:Q35">
    <cfRule type="cellIs" dxfId="35442" priority="2836" stopIfTrue="1" operator="lessThan">
      <formula>0</formula>
    </cfRule>
    <cfRule type="cellIs" dxfId="35441" priority="2837" stopIfTrue="1" operator="greaterThan">
      <formula>0</formula>
    </cfRule>
  </conditionalFormatting>
  <conditionalFormatting sqref="P35:Q35">
    <cfRule type="cellIs" dxfId="35440" priority="2834" stopIfTrue="1" operator="lessThan">
      <formula>0</formula>
    </cfRule>
    <cfRule type="cellIs" dxfId="35439" priority="2835" stopIfTrue="1" operator="greaterThan">
      <formula>0</formula>
    </cfRule>
  </conditionalFormatting>
  <conditionalFormatting sqref="P35:Q35">
    <cfRule type="cellIs" dxfId="35438" priority="2832" stopIfTrue="1" operator="lessThan">
      <formula>0</formula>
    </cfRule>
    <cfRule type="cellIs" dxfId="35437" priority="2833" stopIfTrue="1" operator="greaterThan">
      <formula>0</formula>
    </cfRule>
  </conditionalFormatting>
  <conditionalFormatting sqref="P35:Q35">
    <cfRule type="cellIs" dxfId="35436" priority="2830" stopIfTrue="1" operator="lessThan">
      <formula>0</formula>
    </cfRule>
    <cfRule type="cellIs" dxfId="35435" priority="2831" stopIfTrue="1" operator="greaterThan">
      <formula>0</formula>
    </cfRule>
  </conditionalFormatting>
  <conditionalFormatting sqref="P35:Q35">
    <cfRule type="cellIs" dxfId="35434" priority="2828" stopIfTrue="1" operator="lessThan">
      <formula>0</formula>
    </cfRule>
    <cfRule type="cellIs" dxfId="35433" priority="2829" stopIfTrue="1" operator="greaterThan">
      <formula>0</formula>
    </cfRule>
  </conditionalFormatting>
  <conditionalFormatting sqref="P35:Q35">
    <cfRule type="cellIs" dxfId="35432" priority="2826" stopIfTrue="1" operator="lessThan">
      <formula>0</formula>
    </cfRule>
    <cfRule type="cellIs" dxfId="35431" priority="2827" stopIfTrue="1" operator="greaterThan">
      <formula>0</formula>
    </cfRule>
  </conditionalFormatting>
  <conditionalFormatting sqref="P35:Q35">
    <cfRule type="cellIs" dxfId="35430" priority="2824" stopIfTrue="1" operator="lessThan">
      <formula>0</formula>
    </cfRule>
    <cfRule type="cellIs" dxfId="35429" priority="2825" stopIfTrue="1" operator="greaterThan">
      <formula>0</formula>
    </cfRule>
  </conditionalFormatting>
  <conditionalFormatting sqref="P35:Q35">
    <cfRule type="cellIs" dxfId="35428" priority="2822" stopIfTrue="1" operator="lessThan">
      <formula>0</formula>
    </cfRule>
    <cfRule type="cellIs" dxfId="35427" priority="2823" stopIfTrue="1" operator="greaterThan">
      <formula>0</formula>
    </cfRule>
  </conditionalFormatting>
  <conditionalFormatting sqref="P35:Q35">
    <cfRule type="cellIs" dxfId="35426" priority="2820" stopIfTrue="1" operator="lessThan">
      <formula>0</formula>
    </cfRule>
    <cfRule type="cellIs" dxfId="35425" priority="2821" stopIfTrue="1" operator="greaterThan">
      <formula>0</formula>
    </cfRule>
  </conditionalFormatting>
  <conditionalFormatting sqref="P35:Q35">
    <cfRule type="cellIs" dxfId="35424" priority="2818" stopIfTrue="1" operator="lessThan">
      <formula>0</formula>
    </cfRule>
    <cfRule type="cellIs" dxfId="35423" priority="2819" stopIfTrue="1" operator="greaterThan">
      <formula>0</formula>
    </cfRule>
  </conditionalFormatting>
  <conditionalFormatting sqref="P35:Q35">
    <cfRule type="cellIs" dxfId="35422" priority="2816" stopIfTrue="1" operator="lessThan">
      <formula>0</formula>
    </cfRule>
    <cfRule type="cellIs" dxfId="35421" priority="2817" stopIfTrue="1" operator="greaterThan">
      <formula>0</formula>
    </cfRule>
  </conditionalFormatting>
  <conditionalFormatting sqref="P35:Q35">
    <cfRule type="cellIs" dxfId="35420" priority="2814" stopIfTrue="1" operator="lessThan">
      <formula>0</formula>
    </cfRule>
    <cfRule type="cellIs" dxfId="35419" priority="2815" stopIfTrue="1" operator="greaterThan">
      <formula>0</formula>
    </cfRule>
  </conditionalFormatting>
  <conditionalFormatting sqref="P35:Q35">
    <cfRule type="cellIs" dxfId="35418" priority="2812" stopIfTrue="1" operator="lessThan">
      <formula>0</formula>
    </cfRule>
    <cfRule type="cellIs" dxfId="35417" priority="2813" stopIfTrue="1" operator="greaterThan">
      <formula>0</formula>
    </cfRule>
  </conditionalFormatting>
  <conditionalFormatting sqref="P35:Q35">
    <cfRule type="cellIs" dxfId="35416" priority="2810" stopIfTrue="1" operator="lessThan">
      <formula>0</formula>
    </cfRule>
    <cfRule type="cellIs" dxfId="35415" priority="2811" stopIfTrue="1" operator="greaterThan">
      <formula>0</formula>
    </cfRule>
  </conditionalFormatting>
  <conditionalFormatting sqref="P35:Q35">
    <cfRule type="cellIs" dxfId="35414" priority="2808" stopIfTrue="1" operator="lessThan">
      <formula>0</formula>
    </cfRule>
    <cfRule type="cellIs" dxfId="35413" priority="2809" stopIfTrue="1" operator="greaterThan">
      <formula>0</formula>
    </cfRule>
  </conditionalFormatting>
  <conditionalFormatting sqref="P35:Q35">
    <cfRule type="cellIs" dxfId="35412" priority="2806" stopIfTrue="1" operator="lessThan">
      <formula>0</formula>
    </cfRule>
    <cfRule type="cellIs" dxfId="35411" priority="2807" stopIfTrue="1" operator="greaterThan">
      <formula>0</formula>
    </cfRule>
  </conditionalFormatting>
  <conditionalFormatting sqref="P35:Q35">
    <cfRule type="cellIs" dxfId="35410" priority="2804" stopIfTrue="1" operator="lessThan">
      <formula>0</formula>
    </cfRule>
    <cfRule type="cellIs" dxfId="35409" priority="2805" stopIfTrue="1" operator="greaterThan">
      <formula>0</formula>
    </cfRule>
  </conditionalFormatting>
  <conditionalFormatting sqref="P37:Q37">
    <cfRule type="cellIs" dxfId="35408" priority="2802" stopIfTrue="1" operator="lessThan">
      <formula>0</formula>
    </cfRule>
    <cfRule type="cellIs" dxfId="35407" priority="2803" stopIfTrue="1" operator="greaterThan">
      <formula>0</formula>
    </cfRule>
  </conditionalFormatting>
  <conditionalFormatting sqref="P37:Q37">
    <cfRule type="cellIs" dxfId="35406" priority="2800" stopIfTrue="1" operator="lessThan">
      <formula>0</formula>
    </cfRule>
    <cfRule type="cellIs" dxfId="35405" priority="2801" stopIfTrue="1" operator="greaterThan">
      <formula>0</formula>
    </cfRule>
  </conditionalFormatting>
  <conditionalFormatting sqref="P37:Q37">
    <cfRule type="cellIs" dxfId="35404" priority="2798" stopIfTrue="1" operator="lessThan">
      <formula>0</formula>
    </cfRule>
    <cfRule type="cellIs" dxfId="35403" priority="2799" stopIfTrue="1" operator="greaterThan">
      <formula>0</formula>
    </cfRule>
  </conditionalFormatting>
  <conditionalFormatting sqref="P37:Q37">
    <cfRule type="cellIs" dxfId="35402" priority="2796" stopIfTrue="1" operator="lessThan">
      <formula>0</formula>
    </cfRule>
    <cfRule type="cellIs" dxfId="35401" priority="2797" stopIfTrue="1" operator="greaterThan">
      <formula>0</formula>
    </cfRule>
  </conditionalFormatting>
  <conditionalFormatting sqref="P37:Q37">
    <cfRule type="cellIs" dxfId="35400" priority="2794" stopIfTrue="1" operator="lessThan">
      <formula>0</formula>
    </cfRule>
    <cfRule type="cellIs" dxfId="35399" priority="2795" stopIfTrue="1" operator="greaterThan">
      <formula>0</formula>
    </cfRule>
  </conditionalFormatting>
  <conditionalFormatting sqref="P37:Q37">
    <cfRule type="cellIs" dxfId="35398" priority="2792" stopIfTrue="1" operator="lessThan">
      <formula>0</formula>
    </cfRule>
    <cfRule type="cellIs" dxfId="35397" priority="2793" stopIfTrue="1" operator="greaterThan">
      <formula>0</formula>
    </cfRule>
  </conditionalFormatting>
  <conditionalFormatting sqref="P37:Q37">
    <cfRule type="cellIs" dxfId="35396" priority="2790" stopIfTrue="1" operator="lessThan">
      <formula>0</formula>
    </cfRule>
    <cfRule type="cellIs" dxfId="35395" priority="2791" stopIfTrue="1" operator="greaterThan">
      <formula>0</formula>
    </cfRule>
  </conditionalFormatting>
  <conditionalFormatting sqref="P37:Q37">
    <cfRule type="cellIs" dxfId="35394" priority="2788" stopIfTrue="1" operator="lessThan">
      <formula>0</formula>
    </cfRule>
    <cfRule type="cellIs" dxfId="35393" priority="2789" stopIfTrue="1" operator="greaterThan">
      <formula>0</formula>
    </cfRule>
  </conditionalFormatting>
  <conditionalFormatting sqref="P37:Q37">
    <cfRule type="cellIs" dxfId="35392" priority="2786" stopIfTrue="1" operator="lessThan">
      <formula>0</formula>
    </cfRule>
    <cfRule type="cellIs" dxfId="35391" priority="2787" stopIfTrue="1" operator="greaterThan">
      <formula>0</formula>
    </cfRule>
  </conditionalFormatting>
  <conditionalFormatting sqref="P37:Q37">
    <cfRule type="cellIs" dxfId="35390" priority="2784" stopIfTrue="1" operator="lessThan">
      <formula>0</formula>
    </cfRule>
    <cfRule type="cellIs" dxfId="35389" priority="2785" stopIfTrue="1" operator="greaterThan">
      <formula>0</formula>
    </cfRule>
  </conditionalFormatting>
  <conditionalFormatting sqref="P37:Q37">
    <cfRule type="cellIs" dxfId="35388" priority="2782" stopIfTrue="1" operator="lessThan">
      <formula>0</formula>
    </cfRule>
    <cfRule type="cellIs" dxfId="35387" priority="2783" stopIfTrue="1" operator="greaterThan">
      <formula>0</formula>
    </cfRule>
  </conditionalFormatting>
  <conditionalFormatting sqref="P37:Q37">
    <cfRule type="cellIs" dxfId="35386" priority="2780" stopIfTrue="1" operator="lessThan">
      <formula>0</formula>
    </cfRule>
    <cfRule type="cellIs" dxfId="35385" priority="2781" stopIfTrue="1" operator="greaterThan">
      <formula>0</formula>
    </cfRule>
  </conditionalFormatting>
  <conditionalFormatting sqref="P37:Q37">
    <cfRule type="cellIs" dxfId="35384" priority="2778" stopIfTrue="1" operator="lessThan">
      <formula>0</formula>
    </cfRule>
    <cfRule type="cellIs" dxfId="35383" priority="2779" stopIfTrue="1" operator="greaterThan">
      <formula>0</formula>
    </cfRule>
  </conditionalFormatting>
  <conditionalFormatting sqref="P37:Q37">
    <cfRule type="cellIs" dxfId="35382" priority="2776" stopIfTrue="1" operator="lessThan">
      <formula>0</formula>
    </cfRule>
    <cfRule type="cellIs" dxfId="35381" priority="2777" stopIfTrue="1" operator="greaterThan">
      <formula>0</formula>
    </cfRule>
  </conditionalFormatting>
  <conditionalFormatting sqref="P37:Q37">
    <cfRule type="cellIs" dxfId="35380" priority="2774" stopIfTrue="1" operator="lessThan">
      <formula>0</formula>
    </cfRule>
    <cfRule type="cellIs" dxfId="35379" priority="2775" stopIfTrue="1" operator="greaterThan">
      <formula>0</formula>
    </cfRule>
  </conditionalFormatting>
  <conditionalFormatting sqref="P37:Q37">
    <cfRule type="cellIs" dxfId="35378" priority="2772" stopIfTrue="1" operator="lessThan">
      <formula>0</formula>
    </cfRule>
    <cfRule type="cellIs" dxfId="35377" priority="2773" stopIfTrue="1" operator="greaterThan">
      <formula>0</formula>
    </cfRule>
  </conditionalFormatting>
  <conditionalFormatting sqref="P37:Q37">
    <cfRule type="cellIs" dxfId="35376" priority="2770" stopIfTrue="1" operator="lessThan">
      <formula>0</formula>
    </cfRule>
    <cfRule type="cellIs" dxfId="35375" priority="2771" stopIfTrue="1" operator="greaterThan">
      <formula>0</formula>
    </cfRule>
  </conditionalFormatting>
  <conditionalFormatting sqref="P37:Q37">
    <cfRule type="cellIs" dxfId="35374" priority="2768" stopIfTrue="1" operator="lessThan">
      <formula>0</formula>
    </cfRule>
    <cfRule type="cellIs" dxfId="35373" priority="2769" stopIfTrue="1" operator="greaterThan">
      <formula>0</formula>
    </cfRule>
  </conditionalFormatting>
  <conditionalFormatting sqref="P37:Q37">
    <cfRule type="cellIs" dxfId="35372" priority="2766" stopIfTrue="1" operator="lessThan">
      <formula>0</formula>
    </cfRule>
    <cfRule type="cellIs" dxfId="35371" priority="2767" stopIfTrue="1" operator="greaterThan">
      <formula>0</formula>
    </cfRule>
  </conditionalFormatting>
  <conditionalFormatting sqref="P37:Q37">
    <cfRule type="cellIs" dxfId="35370" priority="2764" stopIfTrue="1" operator="lessThan">
      <formula>0</formula>
    </cfRule>
    <cfRule type="cellIs" dxfId="35369" priority="2765" stopIfTrue="1" operator="greaterThan">
      <formula>0</formula>
    </cfRule>
  </conditionalFormatting>
  <conditionalFormatting sqref="P37:Q37">
    <cfRule type="cellIs" dxfId="35368" priority="2762" stopIfTrue="1" operator="lessThan">
      <formula>0</formula>
    </cfRule>
    <cfRule type="cellIs" dxfId="35367" priority="2763" stopIfTrue="1" operator="greaterThan">
      <formula>0</formula>
    </cfRule>
  </conditionalFormatting>
  <conditionalFormatting sqref="P37:Q37">
    <cfRule type="cellIs" dxfId="35366" priority="2760" stopIfTrue="1" operator="lessThan">
      <formula>0</formula>
    </cfRule>
    <cfRule type="cellIs" dxfId="35365" priority="2761" stopIfTrue="1" operator="greaterThan">
      <formula>0</formula>
    </cfRule>
  </conditionalFormatting>
  <conditionalFormatting sqref="P37:Q37">
    <cfRule type="cellIs" dxfId="35364" priority="2758" stopIfTrue="1" operator="lessThan">
      <formula>0</formula>
    </cfRule>
    <cfRule type="cellIs" dxfId="35363" priority="2759" stopIfTrue="1" operator="greaterThan">
      <formula>0</formula>
    </cfRule>
  </conditionalFormatting>
  <conditionalFormatting sqref="P37:Q37">
    <cfRule type="cellIs" dxfId="35362" priority="2756" stopIfTrue="1" operator="lessThan">
      <formula>0</formula>
    </cfRule>
    <cfRule type="cellIs" dxfId="35361" priority="2757" stopIfTrue="1" operator="greaterThan">
      <formula>0</formula>
    </cfRule>
  </conditionalFormatting>
  <conditionalFormatting sqref="P37:Q37">
    <cfRule type="cellIs" dxfId="35360" priority="2754" stopIfTrue="1" operator="lessThan">
      <formula>0</formula>
    </cfRule>
    <cfRule type="cellIs" dxfId="35359" priority="2755" stopIfTrue="1" operator="greaterThan">
      <formula>0</formula>
    </cfRule>
  </conditionalFormatting>
  <conditionalFormatting sqref="P37:Q37">
    <cfRule type="cellIs" dxfId="35358" priority="2752" stopIfTrue="1" operator="lessThan">
      <formula>0</formula>
    </cfRule>
    <cfRule type="cellIs" dxfId="35357" priority="2753" stopIfTrue="1" operator="greaterThan">
      <formula>0</formula>
    </cfRule>
  </conditionalFormatting>
  <conditionalFormatting sqref="P37:Q37">
    <cfRule type="cellIs" dxfId="35356" priority="2750" stopIfTrue="1" operator="lessThan">
      <formula>0</formula>
    </cfRule>
    <cfRule type="cellIs" dxfId="35355" priority="2751" stopIfTrue="1" operator="greaterThan">
      <formula>0</formula>
    </cfRule>
  </conditionalFormatting>
  <conditionalFormatting sqref="P37:Q37">
    <cfRule type="cellIs" dxfId="35354" priority="2748" stopIfTrue="1" operator="lessThan">
      <formula>0</formula>
    </cfRule>
    <cfRule type="cellIs" dxfId="35353" priority="2749" stopIfTrue="1" operator="greaterThan">
      <formula>0</formula>
    </cfRule>
  </conditionalFormatting>
  <conditionalFormatting sqref="P37:Q37">
    <cfRule type="cellIs" dxfId="35352" priority="2746" stopIfTrue="1" operator="lessThan">
      <formula>0</formula>
    </cfRule>
    <cfRule type="cellIs" dxfId="35351" priority="2747" stopIfTrue="1" operator="greaterThan">
      <formula>0</formula>
    </cfRule>
  </conditionalFormatting>
  <conditionalFormatting sqref="P37:Q37">
    <cfRule type="cellIs" dxfId="35350" priority="2744" stopIfTrue="1" operator="lessThan">
      <formula>0</formula>
    </cfRule>
    <cfRule type="cellIs" dxfId="35349" priority="2745" stopIfTrue="1" operator="greaterThan">
      <formula>0</formula>
    </cfRule>
  </conditionalFormatting>
  <conditionalFormatting sqref="P37:Q37">
    <cfRule type="cellIs" dxfId="35348" priority="2742" stopIfTrue="1" operator="lessThan">
      <formula>0</formula>
    </cfRule>
    <cfRule type="cellIs" dxfId="35347" priority="2743" stopIfTrue="1" operator="greaterThan">
      <formula>0</formula>
    </cfRule>
  </conditionalFormatting>
  <conditionalFormatting sqref="P37:Q37">
    <cfRule type="cellIs" dxfId="35346" priority="2740" stopIfTrue="1" operator="lessThan">
      <formula>0</formula>
    </cfRule>
    <cfRule type="cellIs" dxfId="35345" priority="2741" stopIfTrue="1" operator="greaterThan">
      <formula>0</formula>
    </cfRule>
  </conditionalFormatting>
  <conditionalFormatting sqref="P37:Q37">
    <cfRule type="cellIs" dxfId="35344" priority="2738" stopIfTrue="1" operator="lessThan">
      <formula>0</formula>
    </cfRule>
    <cfRule type="cellIs" dxfId="35343" priority="2739" stopIfTrue="1" operator="greaterThan">
      <formula>0</formula>
    </cfRule>
  </conditionalFormatting>
  <conditionalFormatting sqref="P37:Q37">
    <cfRule type="cellIs" dxfId="35342" priority="2736" stopIfTrue="1" operator="lessThan">
      <formula>0</formula>
    </cfRule>
    <cfRule type="cellIs" dxfId="35341" priority="2737" stopIfTrue="1" operator="greaterThan">
      <formula>0</formula>
    </cfRule>
  </conditionalFormatting>
  <conditionalFormatting sqref="P37:Q37">
    <cfRule type="cellIs" dxfId="35340" priority="2734" stopIfTrue="1" operator="lessThan">
      <formula>0</formula>
    </cfRule>
    <cfRule type="cellIs" dxfId="35339" priority="2735" stopIfTrue="1" operator="greaterThan">
      <formula>0</formula>
    </cfRule>
  </conditionalFormatting>
  <conditionalFormatting sqref="P37:Q37">
    <cfRule type="cellIs" dxfId="35338" priority="2732" stopIfTrue="1" operator="lessThan">
      <formula>0</formula>
    </cfRule>
    <cfRule type="cellIs" dxfId="35337" priority="2733" stopIfTrue="1" operator="greaterThan">
      <formula>0</formula>
    </cfRule>
  </conditionalFormatting>
  <conditionalFormatting sqref="P37:Q37">
    <cfRule type="cellIs" dxfId="35336" priority="2730" stopIfTrue="1" operator="lessThan">
      <formula>0</formula>
    </cfRule>
    <cfRule type="cellIs" dxfId="35335" priority="2731" stopIfTrue="1" operator="greaterThan">
      <formula>0</formula>
    </cfRule>
  </conditionalFormatting>
  <conditionalFormatting sqref="P37:Q37">
    <cfRule type="cellIs" dxfId="35334" priority="2728" stopIfTrue="1" operator="lessThan">
      <formula>0</formula>
    </cfRule>
    <cfRule type="cellIs" dxfId="35333" priority="2729" stopIfTrue="1" operator="greaterThan">
      <formula>0</formula>
    </cfRule>
  </conditionalFormatting>
  <conditionalFormatting sqref="P37:Q37">
    <cfRule type="cellIs" dxfId="35332" priority="2726" stopIfTrue="1" operator="lessThan">
      <formula>0</formula>
    </cfRule>
    <cfRule type="cellIs" dxfId="35331" priority="2727" stopIfTrue="1" operator="greaterThan">
      <formula>0</formula>
    </cfRule>
  </conditionalFormatting>
  <conditionalFormatting sqref="P37:Q37">
    <cfRule type="cellIs" dxfId="35330" priority="2724" stopIfTrue="1" operator="lessThan">
      <formula>0</formula>
    </cfRule>
    <cfRule type="cellIs" dxfId="35329" priority="2725" stopIfTrue="1" operator="greaterThan">
      <formula>0</formula>
    </cfRule>
  </conditionalFormatting>
  <conditionalFormatting sqref="P37:Q37">
    <cfRule type="cellIs" dxfId="35328" priority="2722" stopIfTrue="1" operator="lessThan">
      <formula>0</formula>
    </cfRule>
    <cfRule type="cellIs" dxfId="35327" priority="2723" stopIfTrue="1" operator="greaterThan">
      <formula>0</formula>
    </cfRule>
  </conditionalFormatting>
  <conditionalFormatting sqref="P37:Q37">
    <cfRule type="cellIs" dxfId="35326" priority="2720" stopIfTrue="1" operator="lessThan">
      <formula>0</formula>
    </cfRule>
    <cfRule type="cellIs" dxfId="35325" priority="2721" stopIfTrue="1" operator="greaterThan">
      <formula>0</formula>
    </cfRule>
  </conditionalFormatting>
  <conditionalFormatting sqref="P39:Q39">
    <cfRule type="cellIs" dxfId="35324" priority="2718" stopIfTrue="1" operator="lessThan">
      <formula>0</formula>
    </cfRule>
    <cfRule type="cellIs" dxfId="35323" priority="2719" stopIfTrue="1" operator="greaterThan">
      <formula>0</formula>
    </cfRule>
  </conditionalFormatting>
  <conditionalFormatting sqref="P39:Q39">
    <cfRule type="cellIs" dxfId="35322" priority="2716" stopIfTrue="1" operator="lessThan">
      <formula>0</formula>
    </cfRule>
    <cfRule type="cellIs" dxfId="35321" priority="2717" stopIfTrue="1" operator="greaterThan">
      <formula>0</formula>
    </cfRule>
  </conditionalFormatting>
  <conditionalFormatting sqref="P39:Q39">
    <cfRule type="cellIs" dxfId="35320" priority="2714" stopIfTrue="1" operator="lessThan">
      <formula>0</formula>
    </cfRule>
    <cfRule type="cellIs" dxfId="35319" priority="2715" stopIfTrue="1" operator="greaterThan">
      <formula>0</formula>
    </cfRule>
  </conditionalFormatting>
  <conditionalFormatting sqref="P39:Q39">
    <cfRule type="cellIs" dxfId="35318" priority="2712" stopIfTrue="1" operator="lessThan">
      <formula>0</formula>
    </cfRule>
    <cfRule type="cellIs" dxfId="35317" priority="2713" stopIfTrue="1" operator="greaterThan">
      <formula>0</formula>
    </cfRule>
  </conditionalFormatting>
  <conditionalFormatting sqref="P39:Q39">
    <cfRule type="cellIs" dxfId="35316" priority="2710" stopIfTrue="1" operator="lessThan">
      <formula>0</formula>
    </cfRule>
    <cfRule type="cellIs" dxfId="35315" priority="2711" stopIfTrue="1" operator="greaterThan">
      <formula>0</formula>
    </cfRule>
  </conditionalFormatting>
  <conditionalFormatting sqref="P39:Q39">
    <cfRule type="cellIs" dxfId="35314" priority="2708" stopIfTrue="1" operator="lessThan">
      <formula>0</formula>
    </cfRule>
    <cfRule type="cellIs" dxfId="35313" priority="2709" stopIfTrue="1" operator="greaterThan">
      <formula>0</formula>
    </cfRule>
  </conditionalFormatting>
  <conditionalFormatting sqref="P39:Q39">
    <cfRule type="cellIs" dxfId="35312" priority="2706" stopIfTrue="1" operator="lessThan">
      <formula>0</formula>
    </cfRule>
    <cfRule type="cellIs" dxfId="35311" priority="2707" stopIfTrue="1" operator="greaterThan">
      <formula>0</formula>
    </cfRule>
  </conditionalFormatting>
  <conditionalFormatting sqref="P39:Q39">
    <cfRule type="cellIs" dxfId="35310" priority="2704" stopIfTrue="1" operator="lessThan">
      <formula>0</formula>
    </cfRule>
    <cfRule type="cellIs" dxfId="35309" priority="2705" stopIfTrue="1" operator="greaterThan">
      <formula>0</formula>
    </cfRule>
  </conditionalFormatting>
  <conditionalFormatting sqref="P39:Q39">
    <cfRule type="cellIs" dxfId="35308" priority="2702" stopIfTrue="1" operator="lessThan">
      <formula>0</formula>
    </cfRule>
    <cfRule type="cellIs" dxfId="35307" priority="2703" stopIfTrue="1" operator="greaterThan">
      <formula>0</formula>
    </cfRule>
  </conditionalFormatting>
  <conditionalFormatting sqref="P39:Q39">
    <cfRule type="cellIs" dxfId="35306" priority="2700" stopIfTrue="1" operator="lessThan">
      <formula>0</formula>
    </cfRule>
    <cfRule type="cellIs" dxfId="35305" priority="2701" stopIfTrue="1" operator="greaterThan">
      <formula>0</formula>
    </cfRule>
  </conditionalFormatting>
  <conditionalFormatting sqref="P39:Q39">
    <cfRule type="cellIs" dxfId="35304" priority="2698" stopIfTrue="1" operator="lessThan">
      <formula>0</formula>
    </cfRule>
    <cfRule type="cellIs" dxfId="35303" priority="2699" stopIfTrue="1" operator="greaterThan">
      <formula>0</formula>
    </cfRule>
  </conditionalFormatting>
  <conditionalFormatting sqref="P39:Q39">
    <cfRule type="cellIs" dxfId="35302" priority="2696" stopIfTrue="1" operator="lessThan">
      <formula>0</formula>
    </cfRule>
    <cfRule type="cellIs" dxfId="35301" priority="2697" stopIfTrue="1" operator="greaterThan">
      <formula>0</formula>
    </cfRule>
  </conditionalFormatting>
  <conditionalFormatting sqref="P39:Q39">
    <cfRule type="cellIs" dxfId="35300" priority="2694" stopIfTrue="1" operator="lessThan">
      <formula>0</formula>
    </cfRule>
    <cfRule type="cellIs" dxfId="35299" priority="2695" stopIfTrue="1" operator="greaterThan">
      <formula>0</formula>
    </cfRule>
  </conditionalFormatting>
  <conditionalFormatting sqref="P39:Q39">
    <cfRule type="cellIs" dxfId="35298" priority="2692" stopIfTrue="1" operator="lessThan">
      <formula>0</formula>
    </cfRule>
    <cfRule type="cellIs" dxfId="35297" priority="2693" stopIfTrue="1" operator="greaterThan">
      <formula>0</formula>
    </cfRule>
  </conditionalFormatting>
  <conditionalFormatting sqref="P39:Q39">
    <cfRule type="cellIs" dxfId="35296" priority="2690" stopIfTrue="1" operator="lessThan">
      <formula>0</formula>
    </cfRule>
    <cfRule type="cellIs" dxfId="35295" priority="2691" stopIfTrue="1" operator="greaterThan">
      <formula>0</formula>
    </cfRule>
  </conditionalFormatting>
  <conditionalFormatting sqref="P39:Q39">
    <cfRule type="cellIs" dxfId="35294" priority="2688" stopIfTrue="1" operator="lessThan">
      <formula>0</formula>
    </cfRule>
    <cfRule type="cellIs" dxfId="35293" priority="2689" stopIfTrue="1" operator="greaterThan">
      <formula>0</formula>
    </cfRule>
  </conditionalFormatting>
  <conditionalFormatting sqref="P39:Q39">
    <cfRule type="cellIs" dxfId="35292" priority="2686" stopIfTrue="1" operator="lessThan">
      <formula>0</formula>
    </cfRule>
    <cfRule type="cellIs" dxfId="35291" priority="2687" stopIfTrue="1" operator="greaterThan">
      <formula>0</formula>
    </cfRule>
  </conditionalFormatting>
  <conditionalFormatting sqref="P39:Q39">
    <cfRule type="cellIs" dxfId="35290" priority="2684" stopIfTrue="1" operator="lessThan">
      <formula>0</formula>
    </cfRule>
    <cfRule type="cellIs" dxfId="35289" priority="2685" stopIfTrue="1" operator="greaterThan">
      <formula>0</formula>
    </cfRule>
  </conditionalFormatting>
  <conditionalFormatting sqref="P39:Q39">
    <cfRule type="cellIs" dxfId="35288" priority="2682" stopIfTrue="1" operator="lessThan">
      <formula>0</formula>
    </cfRule>
    <cfRule type="cellIs" dxfId="35287" priority="2683" stopIfTrue="1" operator="greaterThan">
      <formula>0</formula>
    </cfRule>
  </conditionalFormatting>
  <conditionalFormatting sqref="P39:Q39">
    <cfRule type="cellIs" dxfId="35286" priority="2680" stopIfTrue="1" operator="lessThan">
      <formula>0</formula>
    </cfRule>
    <cfRule type="cellIs" dxfId="35285" priority="2681" stopIfTrue="1" operator="greaterThan">
      <formula>0</formula>
    </cfRule>
  </conditionalFormatting>
  <conditionalFormatting sqref="P39:Q39">
    <cfRule type="cellIs" dxfId="35284" priority="2678" stopIfTrue="1" operator="lessThan">
      <formula>0</formula>
    </cfRule>
    <cfRule type="cellIs" dxfId="35283" priority="2679" stopIfTrue="1" operator="greaterThan">
      <formula>0</formula>
    </cfRule>
  </conditionalFormatting>
  <conditionalFormatting sqref="P39:Q39">
    <cfRule type="cellIs" dxfId="35282" priority="2676" stopIfTrue="1" operator="lessThan">
      <formula>0</formula>
    </cfRule>
    <cfRule type="cellIs" dxfId="35281" priority="2677" stopIfTrue="1" operator="greaterThan">
      <formula>0</formula>
    </cfRule>
  </conditionalFormatting>
  <conditionalFormatting sqref="P39:Q39">
    <cfRule type="cellIs" dxfId="35280" priority="2674" stopIfTrue="1" operator="lessThan">
      <formula>0</formula>
    </cfRule>
    <cfRule type="cellIs" dxfId="35279" priority="2675" stopIfTrue="1" operator="greaterThan">
      <formula>0</formula>
    </cfRule>
  </conditionalFormatting>
  <conditionalFormatting sqref="P39:Q39">
    <cfRule type="cellIs" dxfId="35278" priority="2672" stopIfTrue="1" operator="lessThan">
      <formula>0</formula>
    </cfRule>
    <cfRule type="cellIs" dxfId="35277" priority="2673" stopIfTrue="1" operator="greaterThan">
      <formula>0</formula>
    </cfRule>
  </conditionalFormatting>
  <conditionalFormatting sqref="P39:Q39">
    <cfRule type="cellIs" dxfId="35276" priority="2670" stopIfTrue="1" operator="lessThan">
      <formula>0</formula>
    </cfRule>
    <cfRule type="cellIs" dxfId="35275" priority="2671" stopIfTrue="1" operator="greaterThan">
      <formula>0</formula>
    </cfRule>
  </conditionalFormatting>
  <conditionalFormatting sqref="P39:Q39">
    <cfRule type="cellIs" dxfId="35274" priority="2668" stopIfTrue="1" operator="lessThan">
      <formula>0</formula>
    </cfRule>
    <cfRule type="cellIs" dxfId="35273" priority="2669" stopIfTrue="1" operator="greaterThan">
      <formula>0</formula>
    </cfRule>
  </conditionalFormatting>
  <conditionalFormatting sqref="P39:Q39">
    <cfRule type="cellIs" dxfId="35272" priority="2666" stopIfTrue="1" operator="lessThan">
      <formula>0</formula>
    </cfRule>
    <cfRule type="cellIs" dxfId="35271" priority="2667" stopIfTrue="1" operator="greaterThan">
      <formula>0</formula>
    </cfRule>
  </conditionalFormatting>
  <conditionalFormatting sqref="P39:Q39">
    <cfRule type="cellIs" dxfId="35270" priority="2664" stopIfTrue="1" operator="lessThan">
      <formula>0</formula>
    </cfRule>
    <cfRule type="cellIs" dxfId="35269" priority="2665" stopIfTrue="1" operator="greaterThan">
      <formula>0</formula>
    </cfRule>
  </conditionalFormatting>
  <conditionalFormatting sqref="P39:Q39">
    <cfRule type="cellIs" dxfId="35268" priority="2662" stopIfTrue="1" operator="lessThan">
      <formula>0</formula>
    </cfRule>
    <cfRule type="cellIs" dxfId="35267" priority="2663" stopIfTrue="1" operator="greaterThan">
      <formula>0</formula>
    </cfRule>
  </conditionalFormatting>
  <conditionalFormatting sqref="P39:Q39">
    <cfRule type="cellIs" dxfId="35266" priority="2660" stopIfTrue="1" operator="lessThan">
      <formula>0</formula>
    </cfRule>
    <cfRule type="cellIs" dxfId="35265" priority="2661" stopIfTrue="1" operator="greaterThan">
      <formula>0</formula>
    </cfRule>
  </conditionalFormatting>
  <conditionalFormatting sqref="P39:Q39">
    <cfRule type="cellIs" dxfId="35264" priority="2658" stopIfTrue="1" operator="lessThan">
      <formula>0</formula>
    </cfRule>
    <cfRule type="cellIs" dxfId="35263" priority="2659" stopIfTrue="1" operator="greaterThan">
      <formula>0</formula>
    </cfRule>
  </conditionalFormatting>
  <conditionalFormatting sqref="P39:Q39">
    <cfRule type="cellIs" dxfId="35262" priority="2656" stopIfTrue="1" operator="lessThan">
      <formula>0</formula>
    </cfRule>
    <cfRule type="cellIs" dxfId="35261" priority="2657" stopIfTrue="1" operator="greaterThan">
      <formula>0</formula>
    </cfRule>
  </conditionalFormatting>
  <conditionalFormatting sqref="P39:Q39">
    <cfRule type="cellIs" dxfId="35260" priority="2654" stopIfTrue="1" operator="lessThan">
      <formula>0</formula>
    </cfRule>
    <cfRule type="cellIs" dxfId="35259" priority="2655" stopIfTrue="1" operator="greaterThan">
      <formula>0</formula>
    </cfRule>
  </conditionalFormatting>
  <conditionalFormatting sqref="P39:Q39">
    <cfRule type="cellIs" dxfId="35258" priority="2652" stopIfTrue="1" operator="lessThan">
      <formula>0</formula>
    </cfRule>
    <cfRule type="cellIs" dxfId="35257" priority="2653" stopIfTrue="1" operator="greaterThan">
      <formula>0</formula>
    </cfRule>
  </conditionalFormatting>
  <conditionalFormatting sqref="P39:Q39">
    <cfRule type="cellIs" dxfId="35256" priority="2650" stopIfTrue="1" operator="lessThan">
      <formula>0</formula>
    </cfRule>
    <cfRule type="cellIs" dxfId="35255" priority="2651" stopIfTrue="1" operator="greaterThan">
      <formula>0</formula>
    </cfRule>
  </conditionalFormatting>
  <conditionalFormatting sqref="P39:Q39">
    <cfRule type="cellIs" dxfId="35254" priority="2648" stopIfTrue="1" operator="lessThan">
      <formula>0</formula>
    </cfRule>
    <cfRule type="cellIs" dxfId="35253" priority="2649" stopIfTrue="1" operator="greaterThan">
      <formula>0</formula>
    </cfRule>
  </conditionalFormatting>
  <conditionalFormatting sqref="P39:Q39">
    <cfRule type="cellIs" dxfId="35252" priority="2646" stopIfTrue="1" operator="lessThan">
      <formula>0</formula>
    </cfRule>
    <cfRule type="cellIs" dxfId="35251" priority="2647" stopIfTrue="1" operator="greaterThan">
      <formula>0</formula>
    </cfRule>
  </conditionalFormatting>
  <conditionalFormatting sqref="P39:Q39">
    <cfRule type="cellIs" dxfId="35250" priority="2644" stopIfTrue="1" operator="lessThan">
      <formula>0</formula>
    </cfRule>
    <cfRule type="cellIs" dxfId="35249" priority="2645" stopIfTrue="1" operator="greaterThan">
      <formula>0</formula>
    </cfRule>
  </conditionalFormatting>
  <conditionalFormatting sqref="P39:Q39">
    <cfRule type="cellIs" dxfId="35248" priority="2642" stopIfTrue="1" operator="lessThan">
      <formula>0</formula>
    </cfRule>
    <cfRule type="cellIs" dxfId="35247" priority="2643" stopIfTrue="1" operator="greaterThan">
      <formula>0</formula>
    </cfRule>
  </conditionalFormatting>
  <conditionalFormatting sqref="P39:Q39">
    <cfRule type="cellIs" dxfId="35246" priority="2640" stopIfTrue="1" operator="lessThan">
      <formula>0</formula>
    </cfRule>
    <cfRule type="cellIs" dxfId="35245" priority="2641" stopIfTrue="1" operator="greaterThan">
      <formula>0</formula>
    </cfRule>
  </conditionalFormatting>
  <conditionalFormatting sqref="P39:Q39">
    <cfRule type="cellIs" dxfId="35244" priority="2638" stopIfTrue="1" operator="lessThan">
      <formula>0</formula>
    </cfRule>
    <cfRule type="cellIs" dxfId="35243" priority="2639" stopIfTrue="1" operator="greaterThan">
      <formula>0</formula>
    </cfRule>
  </conditionalFormatting>
  <conditionalFormatting sqref="P39:Q39">
    <cfRule type="cellIs" dxfId="35242" priority="2636" stopIfTrue="1" operator="lessThan">
      <formula>0</formula>
    </cfRule>
    <cfRule type="cellIs" dxfId="35241" priority="2637" stopIfTrue="1" operator="greaterThan">
      <formula>0</formula>
    </cfRule>
  </conditionalFormatting>
  <conditionalFormatting sqref="P41:Q41">
    <cfRule type="cellIs" dxfId="35240" priority="2634" stopIfTrue="1" operator="lessThan">
      <formula>0</formula>
    </cfRule>
    <cfRule type="cellIs" dxfId="35239" priority="2635" stopIfTrue="1" operator="greaterThan">
      <formula>0</formula>
    </cfRule>
  </conditionalFormatting>
  <conditionalFormatting sqref="P41:Q41">
    <cfRule type="cellIs" dxfId="35238" priority="2632" stopIfTrue="1" operator="lessThan">
      <formula>0</formula>
    </cfRule>
    <cfRule type="cellIs" dxfId="35237" priority="2633" stopIfTrue="1" operator="greaterThan">
      <formula>0</formula>
    </cfRule>
  </conditionalFormatting>
  <conditionalFormatting sqref="P41:Q41">
    <cfRule type="cellIs" dxfId="35236" priority="2630" stopIfTrue="1" operator="lessThan">
      <formula>0</formula>
    </cfRule>
    <cfRule type="cellIs" dxfId="35235" priority="2631" stopIfTrue="1" operator="greaterThan">
      <formula>0</formula>
    </cfRule>
  </conditionalFormatting>
  <conditionalFormatting sqref="P41:Q41">
    <cfRule type="cellIs" dxfId="35234" priority="2628" stopIfTrue="1" operator="lessThan">
      <formula>0</formula>
    </cfRule>
    <cfRule type="cellIs" dxfId="35233" priority="2629" stopIfTrue="1" operator="greaterThan">
      <formula>0</formula>
    </cfRule>
  </conditionalFormatting>
  <conditionalFormatting sqref="P41:Q41">
    <cfRule type="cellIs" dxfId="35232" priority="2626" stopIfTrue="1" operator="lessThan">
      <formula>0</formula>
    </cfRule>
    <cfRule type="cellIs" dxfId="35231" priority="2627" stopIfTrue="1" operator="greaterThan">
      <formula>0</formula>
    </cfRule>
  </conditionalFormatting>
  <conditionalFormatting sqref="P41:Q41">
    <cfRule type="cellIs" dxfId="35230" priority="2624" stopIfTrue="1" operator="lessThan">
      <formula>0</formula>
    </cfRule>
    <cfRule type="cellIs" dxfId="35229" priority="2625" stopIfTrue="1" operator="greaterThan">
      <formula>0</formula>
    </cfRule>
  </conditionalFormatting>
  <conditionalFormatting sqref="P41:Q41">
    <cfRule type="cellIs" dxfId="35228" priority="2622" stopIfTrue="1" operator="lessThan">
      <formula>0</formula>
    </cfRule>
    <cfRule type="cellIs" dxfId="35227" priority="2623" stopIfTrue="1" operator="greaterThan">
      <formula>0</formula>
    </cfRule>
  </conditionalFormatting>
  <conditionalFormatting sqref="P41:Q41">
    <cfRule type="cellIs" dxfId="35226" priority="2620" stopIfTrue="1" operator="lessThan">
      <formula>0</formula>
    </cfRule>
    <cfRule type="cellIs" dxfId="35225" priority="2621" stopIfTrue="1" operator="greaterThan">
      <formula>0</formula>
    </cfRule>
  </conditionalFormatting>
  <conditionalFormatting sqref="P41:Q41">
    <cfRule type="cellIs" dxfId="35224" priority="2618" stopIfTrue="1" operator="lessThan">
      <formula>0</formula>
    </cfRule>
    <cfRule type="cellIs" dxfId="35223" priority="2619" stopIfTrue="1" operator="greaterThan">
      <formula>0</formula>
    </cfRule>
  </conditionalFormatting>
  <conditionalFormatting sqref="P41:Q41">
    <cfRule type="cellIs" dxfId="35222" priority="2616" stopIfTrue="1" operator="lessThan">
      <formula>0</formula>
    </cfRule>
    <cfRule type="cellIs" dxfId="35221" priority="2617" stopIfTrue="1" operator="greaterThan">
      <formula>0</formula>
    </cfRule>
  </conditionalFormatting>
  <conditionalFormatting sqref="P41:Q41">
    <cfRule type="cellIs" dxfId="35220" priority="2614" stopIfTrue="1" operator="lessThan">
      <formula>0</formula>
    </cfRule>
    <cfRule type="cellIs" dxfId="35219" priority="2615" stopIfTrue="1" operator="greaterThan">
      <formula>0</formula>
    </cfRule>
  </conditionalFormatting>
  <conditionalFormatting sqref="P41:Q41">
    <cfRule type="cellIs" dxfId="35218" priority="2612" stopIfTrue="1" operator="lessThan">
      <formula>0</formula>
    </cfRule>
    <cfRule type="cellIs" dxfId="35217" priority="2613" stopIfTrue="1" operator="greaterThan">
      <formula>0</formula>
    </cfRule>
  </conditionalFormatting>
  <conditionalFormatting sqref="P41:Q41">
    <cfRule type="cellIs" dxfId="35216" priority="2610" stopIfTrue="1" operator="lessThan">
      <formula>0</formula>
    </cfRule>
    <cfRule type="cellIs" dxfId="35215" priority="2611" stopIfTrue="1" operator="greaterThan">
      <formula>0</formula>
    </cfRule>
  </conditionalFormatting>
  <conditionalFormatting sqref="P41:Q41">
    <cfRule type="cellIs" dxfId="35214" priority="2608" stopIfTrue="1" operator="lessThan">
      <formula>0</formula>
    </cfRule>
    <cfRule type="cellIs" dxfId="35213" priority="2609" stopIfTrue="1" operator="greaterThan">
      <formula>0</formula>
    </cfRule>
  </conditionalFormatting>
  <conditionalFormatting sqref="P41:Q41">
    <cfRule type="cellIs" dxfId="35212" priority="2606" stopIfTrue="1" operator="lessThan">
      <formula>0</formula>
    </cfRule>
    <cfRule type="cellIs" dxfId="35211" priority="2607" stopIfTrue="1" operator="greaterThan">
      <formula>0</formula>
    </cfRule>
  </conditionalFormatting>
  <conditionalFormatting sqref="P41:Q41">
    <cfRule type="cellIs" dxfId="35210" priority="2604" stopIfTrue="1" operator="lessThan">
      <formula>0</formula>
    </cfRule>
    <cfRule type="cellIs" dxfId="35209" priority="2605" stopIfTrue="1" operator="greaterThan">
      <formula>0</formula>
    </cfRule>
  </conditionalFormatting>
  <conditionalFormatting sqref="P41:Q41">
    <cfRule type="cellIs" dxfId="35208" priority="2602" stopIfTrue="1" operator="lessThan">
      <formula>0</formula>
    </cfRule>
    <cfRule type="cellIs" dxfId="35207" priority="2603" stopIfTrue="1" operator="greaterThan">
      <formula>0</formula>
    </cfRule>
  </conditionalFormatting>
  <conditionalFormatting sqref="P41:Q41">
    <cfRule type="cellIs" dxfId="35206" priority="2600" stopIfTrue="1" operator="lessThan">
      <formula>0</formula>
    </cfRule>
    <cfRule type="cellIs" dxfId="35205" priority="2601" stopIfTrue="1" operator="greaterThan">
      <formula>0</formula>
    </cfRule>
  </conditionalFormatting>
  <conditionalFormatting sqref="P41:Q41">
    <cfRule type="cellIs" dxfId="35204" priority="2598" stopIfTrue="1" operator="lessThan">
      <formula>0</formula>
    </cfRule>
    <cfRule type="cellIs" dxfId="35203" priority="2599" stopIfTrue="1" operator="greaterThan">
      <formula>0</formula>
    </cfRule>
  </conditionalFormatting>
  <conditionalFormatting sqref="P41:Q41">
    <cfRule type="cellIs" dxfId="35202" priority="2596" stopIfTrue="1" operator="lessThan">
      <formula>0</formula>
    </cfRule>
    <cfRule type="cellIs" dxfId="35201" priority="2597" stopIfTrue="1" operator="greaterThan">
      <formula>0</formula>
    </cfRule>
  </conditionalFormatting>
  <conditionalFormatting sqref="P41:Q41">
    <cfRule type="cellIs" dxfId="35200" priority="2594" stopIfTrue="1" operator="lessThan">
      <formula>0</formula>
    </cfRule>
    <cfRule type="cellIs" dxfId="35199" priority="2595" stopIfTrue="1" operator="greaterThan">
      <formula>0</formula>
    </cfRule>
  </conditionalFormatting>
  <conditionalFormatting sqref="P41:Q41">
    <cfRule type="cellIs" dxfId="35198" priority="2592" stopIfTrue="1" operator="lessThan">
      <formula>0</formula>
    </cfRule>
    <cfRule type="cellIs" dxfId="35197" priority="2593" stopIfTrue="1" operator="greaterThan">
      <formula>0</formula>
    </cfRule>
  </conditionalFormatting>
  <conditionalFormatting sqref="P41:Q41">
    <cfRule type="cellIs" dxfId="35196" priority="2590" stopIfTrue="1" operator="lessThan">
      <formula>0</formula>
    </cfRule>
    <cfRule type="cellIs" dxfId="35195" priority="2591" stopIfTrue="1" operator="greaterThan">
      <formula>0</formula>
    </cfRule>
  </conditionalFormatting>
  <conditionalFormatting sqref="P41:Q41">
    <cfRule type="cellIs" dxfId="35194" priority="2588" stopIfTrue="1" operator="lessThan">
      <formula>0</formula>
    </cfRule>
    <cfRule type="cellIs" dxfId="35193" priority="2589" stopIfTrue="1" operator="greaterThan">
      <formula>0</formula>
    </cfRule>
  </conditionalFormatting>
  <conditionalFormatting sqref="P41:Q41">
    <cfRule type="cellIs" dxfId="35192" priority="2586" stopIfTrue="1" operator="lessThan">
      <formula>0</formula>
    </cfRule>
    <cfRule type="cellIs" dxfId="35191" priority="2587" stopIfTrue="1" operator="greaterThan">
      <formula>0</formula>
    </cfRule>
  </conditionalFormatting>
  <conditionalFormatting sqref="P41:Q41">
    <cfRule type="cellIs" dxfId="35190" priority="2584" stopIfTrue="1" operator="lessThan">
      <formula>0</formula>
    </cfRule>
    <cfRule type="cellIs" dxfId="35189" priority="2585" stopIfTrue="1" operator="greaterThan">
      <formula>0</formula>
    </cfRule>
  </conditionalFormatting>
  <conditionalFormatting sqref="P41:Q41">
    <cfRule type="cellIs" dxfId="35188" priority="2582" stopIfTrue="1" operator="lessThan">
      <formula>0</formula>
    </cfRule>
    <cfRule type="cellIs" dxfId="35187" priority="2583" stopIfTrue="1" operator="greaterThan">
      <formula>0</formula>
    </cfRule>
  </conditionalFormatting>
  <conditionalFormatting sqref="P41:Q41">
    <cfRule type="cellIs" dxfId="35186" priority="2580" stopIfTrue="1" operator="lessThan">
      <formula>0</formula>
    </cfRule>
    <cfRule type="cellIs" dxfId="35185" priority="2581" stopIfTrue="1" operator="greaterThan">
      <formula>0</formula>
    </cfRule>
  </conditionalFormatting>
  <conditionalFormatting sqref="P41:Q41">
    <cfRule type="cellIs" dxfId="35184" priority="2578" stopIfTrue="1" operator="lessThan">
      <formula>0</formula>
    </cfRule>
    <cfRule type="cellIs" dxfId="35183" priority="2579" stopIfTrue="1" operator="greaterThan">
      <formula>0</formula>
    </cfRule>
  </conditionalFormatting>
  <conditionalFormatting sqref="P41:Q41">
    <cfRule type="cellIs" dxfId="35182" priority="2576" stopIfTrue="1" operator="lessThan">
      <formula>0</formula>
    </cfRule>
    <cfRule type="cellIs" dxfId="35181" priority="2577" stopIfTrue="1" operator="greaterThan">
      <formula>0</formula>
    </cfRule>
  </conditionalFormatting>
  <conditionalFormatting sqref="P41:Q41">
    <cfRule type="cellIs" dxfId="35180" priority="2574" stopIfTrue="1" operator="lessThan">
      <formula>0</formula>
    </cfRule>
    <cfRule type="cellIs" dxfId="35179" priority="2575" stopIfTrue="1" operator="greaterThan">
      <formula>0</formula>
    </cfRule>
  </conditionalFormatting>
  <conditionalFormatting sqref="P41:Q41">
    <cfRule type="cellIs" dxfId="35178" priority="2572" stopIfTrue="1" operator="lessThan">
      <formula>0</formula>
    </cfRule>
    <cfRule type="cellIs" dxfId="35177" priority="2573" stopIfTrue="1" operator="greaterThan">
      <formula>0</formula>
    </cfRule>
  </conditionalFormatting>
  <conditionalFormatting sqref="P41:Q41">
    <cfRule type="cellIs" dxfId="35176" priority="2570" stopIfTrue="1" operator="lessThan">
      <formula>0</formula>
    </cfRule>
    <cfRule type="cellIs" dxfId="35175" priority="2571" stopIfTrue="1" operator="greaterThan">
      <formula>0</formula>
    </cfRule>
  </conditionalFormatting>
  <conditionalFormatting sqref="P41:Q41">
    <cfRule type="cellIs" dxfId="35174" priority="2568" stopIfTrue="1" operator="lessThan">
      <formula>0</formula>
    </cfRule>
    <cfRule type="cellIs" dxfId="35173" priority="2569" stopIfTrue="1" operator="greaterThan">
      <formula>0</formula>
    </cfRule>
  </conditionalFormatting>
  <conditionalFormatting sqref="P41:Q41">
    <cfRule type="cellIs" dxfId="35172" priority="2566" stopIfTrue="1" operator="lessThan">
      <formula>0</formula>
    </cfRule>
    <cfRule type="cellIs" dxfId="35171" priority="2567" stopIfTrue="1" operator="greaterThan">
      <formula>0</formula>
    </cfRule>
  </conditionalFormatting>
  <conditionalFormatting sqref="P41:Q41">
    <cfRule type="cellIs" dxfId="35170" priority="2564" stopIfTrue="1" operator="lessThan">
      <formula>0</formula>
    </cfRule>
    <cfRule type="cellIs" dxfId="35169" priority="2565" stopIfTrue="1" operator="greaterThan">
      <formula>0</formula>
    </cfRule>
  </conditionalFormatting>
  <conditionalFormatting sqref="P41:Q41">
    <cfRule type="cellIs" dxfId="35168" priority="2562" stopIfTrue="1" operator="lessThan">
      <formula>0</formula>
    </cfRule>
    <cfRule type="cellIs" dxfId="35167" priority="2563" stopIfTrue="1" operator="greaterThan">
      <formula>0</formula>
    </cfRule>
  </conditionalFormatting>
  <conditionalFormatting sqref="P41:Q41">
    <cfRule type="cellIs" dxfId="35166" priority="2560" stopIfTrue="1" operator="lessThan">
      <formula>0</formula>
    </cfRule>
    <cfRule type="cellIs" dxfId="35165" priority="2561" stopIfTrue="1" operator="greaterThan">
      <formula>0</formula>
    </cfRule>
  </conditionalFormatting>
  <conditionalFormatting sqref="P41:Q41">
    <cfRule type="cellIs" dxfId="35164" priority="2558" stopIfTrue="1" operator="lessThan">
      <formula>0</formula>
    </cfRule>
    <cfRule type="cellIs" dxfId="35163" priority="2559" stopIfTrue="1" operator="greaterThan">
      <formula>0</formula>
    </cfRule>
  </conditionalFormatting>
  <conditionalFormatting sqref="P41:Q41">
    <cfRule type="cellIs" dxfId="35162" priority="2556" stopIfTrue="1" operator="lessThan">
      <formula>0</formula>
    </cfRule>
    <cfRule type="cellIs" dxfId="35161" priority="2557" stopIfTrue="1" operator="greaterThan">
      <formula>0</formula>
    </cfRule>
  </conditionalFormatting>
  <conditionalFormatting sqref="P41:Q41">
    <cfRule type="cellIs" dxfId="35160" priority="2554" stopIfTrue="1" operator="lessThan">
      <formula>0</formula>
    </cfRule>
    <cfRule type="cellIs" dxfId="35159" priority="2555" stopIfTrue="1" operator="greaterThan">
      <formula>0</formula>
    </cfRule>
  </conditionalFormatting>
  <conditionalFormatting sqref="P41:Q41">
    <cfRule type="cellIs" dxfId="35158" priority="2552" stopIfTrue="1" operator="lessThan">
      <formula>0</formula>
    </cfRule>
    <cfRule type="cellIs" dxfId="35157" priority="2553" stopIfTrue="1" operator="greaterThan">
      <formula>0</formula>
    </cfRule>
  </conditionalFormatting>
  <conditionalFormatting sqref="P43:Q43">
    <cfRule type="cellIs" dxfId="35156" priority="2550" stopIfTrue="1" operator="lessThan">
      <formula>0</formula>
    </cfRule>
    <cfRule type="cellIs" dxfId="35155" priority="2551" stopIfTrue="1" operator="greaterThan">
      <formula>0</formula>
    </cfRule>
  </conditionalFormatting>
  <conditionalFormatting sqref="P43:Q43">
    <cfRule type="cellIs" dxfId="35154" priority="2548" stopIfTrue="1" operator="lessThan">
      <formula>0</formula>
    </cfRule>
    <cfRule type="cellIs" dxfId="35153" priority="2549" stopIfTrue="1" operator="greaterThan">
      <formula>0</formula>
    </cfRule>
  </conditionalFormatting>
  <conditionalFormatting sqref="P43:Q43">
    <cfRule type="cellIs" dxfId="35152" priority="2546" stopIfTrue="1" operator="lessThan">
      <formula>0</formula>
    </cfRule>
    <cfRule type="cellIs" dxfId="35151" priority="2547" stopIfTrue="1" operator="greaterThan">
      <formula>0</formula>
    </cfRule>
  </conditionalFormatting>
  <conditionalFormatting sqref="P43:Q43">
    <cfRule type="cellIs" dxfId="35150" priority="2544" stopIfTrue="1" operator="lessThan">
      <formula>0</formula>
    </cfRule>
    <cfRule type="cellIs" dxfId="35149" priority="2545" stopIfTrue="1" operator="greaterThan">
      <formula>0</formula>
    </cfRule>
  </conditionalFormatting>
  <conditionalFormatting sqref="P43:Q43">
    <cfRule type="cellIs" dxfId="35148" priority="2542" stopIfTrue="1" operator="lessThan">
      <formula>0</formula>
    </cfRule>
    <cfRule type="cellIs" dxfId="35147" priority="2543" stopIfTrue="1" operator="greaterThan">
      <formula>0</formula>
    </cfRule>
  </conditionalFormatting>
  <conditionalFormatting sqref="P43:Q43">
    <cfRule type="cellIs" dxfId="35146" priority="2540" stopIfTrue="1" operator="lessThan">
      <formula>0</formula>
    </cfRule>
    <cfRule type="cellIs" dxfId="35145" priority="2541" stopIfTrue="1" operator="greaterThan">
      <formula>0</formula>
    </cfRule>
  </conditionalFormatting>
  <conditionalFormatting sqref="P43:Q43">
    <cfRule type="cellIs" dxfId="35144" priority="2538" stopIfTrue="1" operator="lessThan">
      <formula>0</formula>
    </cfRule>
    <cfRule type="cellIs" dxfId="35143" priority="2539" stopIfTrue="1" operator="greaterThan">
      <formula>0</formula>
    </cfRule>
  </conditionalFormatting>
  <conditionalFormatting sqref="P43:Q43">
    <cfRule type="cellIs" dxfId="35142" priority="2536" stopIfTrue="1" operator="lessThan">
      <formula>0</formula>
    </cfRule>
    <cfRule type="cellIs" dxfId="35141" priority="2537" stopIfTrue="1" operator="greaterThan">
      <formula>0</formula>
    </cfRule>
  </conditionalFormatting>
  <conditionalFormatting sqref="P43:Q43">
    <cfRule type="cellIs" dxfId="35140" priority="2534" stopIfTrue="1" operator="lessThan">
      <formula>0</formula>
    </cfRule>
    <cfRule type="cellIs" dxfId="35139" priority="2535" stopIfTrue="1" operator="greaterThan">
      <formula>0</formula>
    </cfRule>
  </conditionalFormatting>
  <conditionalFormatting sqref="P43:Q43">
    <cfRule type="cellIs" dxfId="35138" priority="2532" stopIfTrue="1" operator="lessThan">
      <formula>0</formula>
    </cfRule>
    <cfRule type="cellIs" dxfId="35137" priority="2533" stopIfTrue="1" operator="greaterThan">
      <formula>0</formula>
    </cfRule>
  </conditionalFormatting>
  <conditionalFormatting sqref="P43:Q43">
    <cfRule type="cellIs" dxfId="35136" priority="2530" stopIfTrue="1" operator="lessThan">
      <formula>0</formula>
    </cfRule>
    <cfRule type="cellIs" dxfId="35135" priority="2531" stopIfTrue="1" operator="greaterThan">
      <formula>0</formula>
    </cfRule>
  </conditionalFormatting>
  <conditionalFormatting sqref="P43:Q43">
    <cfRule type="cellIs" dxfId="35134" priority="2528" stopIfTrue="1" operator="lessThan">
      <formula>0</formula>
    </cfRule>
    <cfRule type="cellIs" dxfId="35133" priority="2529" stopIfTrue="1" operator="greaterThan">
      <formula>0</formula>
    </cfRule>
  </conditionalFormatting>
  <conditionalFormatting sqref="P43:Q43">
    <cfRule type="cellIs" dxfId="35132" priority="2526" stopIfTrue="1" operator="lessThan">
      <formula>0</formula>
    </cfRule>
    <cfRule type="cellIs" dxfId="35131" priority="2527" stopIfTrue="1" operator="greaterThan">
      <formula>0</formula>
    </cfRule>
  </conditionalFormatting>
  <conditionalFormatting sqref="P43:Q43">
    <cfRule type="cellIs" dxfId="35130" priority="2524" stopIfTrue="1" operator="lessThan">
      <formula>0</formula>
    </cfRule>
    <cfRule type="cellIs" dxfId="35129" priority="2525" stopIfTrue="1" operator="greaterThan">
      <formula>0</formula>
    </cfRule>
  </conditionalFormatting>
  <conditionalFormatting sqref="P43:Q43">
    <cfRule type="cellIs" dxfId="35128" priority="2522" stopIfTrue="1" operator="lessThan">
      <formula>0</formula>
    </cfRule>
    <cfRule type="cellIs" dxfId="35127" priority="2523" stopIfTrue="1" operator="greaterThan">
      <formula>0</formula>
    </cfRule>
  </conditionalFormatting>
  <conditionalFormatting sqref="P43:Q43">
    <cfRule type="cellIs" dxfId="35126" priority="2520" stopIfTrue="1" operator="lessThan">
      <formula>0</formula>
    </cfRule>
    <cfRule type="cellIs" dxfId="35125" priority="2521" stopIfTrue="1" operator="greaterThan">
      <formula>0</formula>
    </cfRule>
  </conditionalFormatting>
  <conditionalFormatting sqref="P43:Q43">
    <cfRule type="cellIs" dxfId="35124" priority="2518" stopIfTrue="1" operator="lessThan">
      <formula>0</formula>
    </cfRule>
    <cfRule type="cellIs" dxfId="35123" priority="2519" stopIfTrue="1" operator="greaterThan">
      <formula>0</formula>
    </cfRule>
  </conditionalFormatting>
  <conditionalFormatting sqref="P43:Q43">
    <cfRule type="cellIs" dxfId="35122" priority="2516" stopIfTrue="1" operator="lessThan">
      <formula>0</formula>
    </cfRule>
    <cfRule type="cellIs" dxfId="35121" priority="2517" stopIfTrue="1" operator="greaterThan">
      <formula>0</formula>
    </cfRule>
  </conditionalFormatting>
  <conditionalFormatting sqref="P43:Q43">
    <cfRule type="cellIs" dxfId="35120" priority="2514" stopIfTrue="1" operator="lessThan">
      <formula>0</formula>
    </cfRule>
    <cfRule type="cellIs" dxfId="35119" priority="2515" stopIfTrue="1" operator="greaterThan">
      <formula>0</formula>
    </cfRule>
  </conditionalFormatting>
  <conditionalFormatting sqref="P43:Q43">
    <cfRule type="cellIs" dxfId="35118" priority="2512" stopIfTrue="1" operator="lessThan">
      <formula>0</formula>
    </cfRule>
    <cfRule type="cellIs" dxfId="35117" priority="2513" stopIfTrue="1" operator="greaterThan">
      <formula>0</formula>
    </cfRule>
  </conditionalFormatting>
  <conditionalFormatting sqref="P43:Q43">
    <cfRule type="cellIs" dxfId="35116" priority="2510" stopIfTrue="1" operator="lessThan">
      <formula>0</formula>
    </cfRule>
    <cfRule type="cellIs" dxfId="35115" priority="2511" stopIfTrue="1" operator="greaterThan">
      <formula>0</formula>
    </cfRule>
  </conditionalFormatting>
  <conditionalFormatting sqref="P43:Q43">
    <cfRule type="cellIs" dxfId="35114" priority="2508" stopIfTrue="1" operator="lessThan">
      <formula>0</formula>
    </cfRule>
    <cfRule type="cellIs" dxfId="35113" priority="2509" stopIfTrue="1" operator="greaterThan">
      <formula>0</formula>
    </cfRule>
  </conditionalFormatting>
  <conditionalFormatting sqref="P43:Q43">
    <cfRule type="cellIs" dxfId="35112" priority="2506" stopIfTrue="1" operator="lessThan">
      <formula>0</formula>
    </cfRule>
    <cfRule type="cellIs" dxfId="35111" priority="2507" stopIfTrue="1" operator="greaterThan">
      <formula>0</formula>
    </cfRule>
  </conditionalFormatting>
  <conditionalFormatting sqref="P43:Q43">
    <cfRule type="cellIs" dxfId="35110" priority="2504" stopIfTrue="1" operator="lessThan">
      <formula>0</formula>
    </cfRule>
    <cfRule type="cellIs" dxfId="35109" priority="2505" stopIfTrue="1" operator="greaterThan">
      <formula>0</formula>
    </cfRule>
  </conditionalFormatting>
  <conditionalFormatting sqref="P43:Q43">
    <cfRule type="cellIs" dxfId="35108" priority="2502" stopIfTrue="1" operator="lessThan">
      <formula>0</formula>
    </cfRule>
    <cfRule type="cellIs" dxfId="35107" priority="2503" stopIfTrue="1" operator="greaterThan">
      <formula>0</formula>
    </cfRule>
  </conditionalFormatting>
  <conditionalFormatting sqref="P43:Q43">
    <cfRule type="cellIs" dxfId="35106" priority="2500" stopIfTrue="1" operator="lessThan">
      <formula>0</formula>
    </cfRule>
    <cfRule type="cellIs" dxfId="35105" priority="2501" stopIfTrue="1" operator="greaterThan">
      <formula>0</formula>
    </cfRule>
  </conditionalFormatting>
  <conditionalFormatting sqref="P43:Q43">
    <cfRule type="cellIs" dxfId="35104" priority="2498" stopIfTrue="1" operator="lessThan">
      <formula>0</formula>
    </cfRule>
    <cfRule type="cellIs" dxfId="35103" priority="2499" stopIfTrue="1" operator="greaterThan">
      <formula>0</formula>
    </cfRule>
  </conditionalFormatting>
  <conditionalFormatting sqref="P43:Q43">
    <cfRule type="cellIs" dxfId="35102" priority="2496" stopIfTrue="1" operator="lessThan">
      <formula>0</formula>
    </cfRule>
    <cfRule type="cellIs" dxfId="35101" priority="2497" stopIfTrue="1" operator="greaterThan">
      <formula>0</formula>
    </cfRule>
  </conditionalFormatting>
  <conditionalFormatting sqref="P43:Q43">
    <cfRule type="cellIs" dxfId="35100" priority="2494" stopIfTrue="1" operator="lessThan">
      <formula>0</formula>
    </cfRule>
    <cfRule type="cellIs" dxfId="35099" priority="2495" stopIfTrue="1" operator="greaterThan">
      <formula>0</formula>
    </cfRule>
  </conditionalFormatting>
  <conditionalFormatting sqref="P43:Q43">
    <cfRule type="cellIs" dxfId="35098" priority="2492" stopIfTrue="1" operator="lessThan">
      <formula>0</formula>
    </cfRule>
    <cfRule type="cellIs" dxfId="35097" priority="2493" stopIfTrue="1" operator="greaterThan">
      <formula>0</formula>
    </cfRule>
  </conditionalFormatting>
  <conditionalFormatting sqref="P43:Q43">
    <cfRule type="cellIs" dxfId="35096" priority="2490" stopIfTrue="1" operator="lessThan">
      <formula>0</formula>
    </cfRule>
    <cfRule type="cellIs" dxfId="35095" priority="2491" stopIfTrue="1" operator="greaterThan">
      <formula>0</formula>
    </cfRule>
  </conditionalFormatting>
  <conditionalFormatting sqref="P43:Q43">
    <cfRule type="cellIs" dxfId="35094" priority="2488" stopIfTrue="1" operator="lessThan">
      <formula>0</formula>
    </cfRule>
    <cfRule type="cellIs" dxfId="35093" priority="2489" stopIfTrue="1" operator="greaterThan">
      <formula>0</formula>
    </cfRule>
  </conditionalFormatting>
  <conditionalFormatting sqref="P43:Q43">
    <cfRule type="cellIs" dxfId="35092" priority="2486" stopIfTrue="1" operator="lessThan">
      <formula>0</formula>
    </cfRule>
    <cfRule type="cellIs" dxfId="35091" priority="2487" stopIfTrue="1" operator="greaterThan">
      <formula>0</formula>
    </cfRule>
  </conditionalFormatting>
  <conditionalFormatting sqref="P43:Q43">
    <cfRule type="cellIs" dxfId="35090" priority="2484" stopIfTrue="1" operator="lessThan">
      <formula>0</formula>
    </cfRule>
    <cfRule type="cellIs" dxfId="35089" priority="2485" stopIfTrue="1" operator="greaterThan">
      <formula>0</formula>
    </cfRule>
  </conditionalFormatting>
  <conditionalFormatting sqref="P43:Q43">
    <cfRule type="cellIs" dxfId="35088" priority="2482" stopIfTrue="1" operator="lessThan">
      <formula>0</formula>
    </cfRule>
    <cfRule type="cellIs" dxfId="35087" priority="2483" stopIfTrue="1" operator="greaterThan">
      <formula>0</formula>
    </cfRule>
  </conditionalFormatting>
  <conditionalFormatting sqref="P43:Q43">
    <cfRule type="cellIs" dxfId="35086" priority="2480" stopIfTrue="1" operator="lessThan">
      <formula>0</formula>
    </cfRule>
    <cfRule type="cellIs" dxfId="35085" priority="2481" stopIfTrue="1" operator="greaterThan">
      <formula>0</formula>
    </cfRule>
  </conditionalFormatting>
  <conditionalFormatting sqref="P43:Q43">
    <cfRule type="cellIs" dxfId="35084" priority="2478" stopIfTrue="1" operator="lessThan">
      <formula>0</formula>
    </cfRule>
    <cfRule type="cellIs" dxfId="35083" priority="2479" stopIfTrue="1" operator="greaterThan">
      <formula>0</formula>
    </cfRule>
  </conditionalFormatting>
  <conditionalFormatting sqref="P43:Q43">
    <cfRule type="cellIs" dxfId="35082" priority="2476" stopIfTrue="1" operator="lessThan">
      <formula>0</formula>
    </cfRule>
    <cfRule type="cellIs" dxfId="35081" priority="2477" stopIfTrue="1" operator="greaterThan">
      <formula>0</formula>
    </cfRule>
  </conditionalFormatting>
  <conditionalFormatting sqref="P43:Q43">
    <cfRule type="cellIs" dxfId="35080" priority="2474" stopIfTrue="1" operator="lessThan">
      <formula>0</formula>
    </cfRule>
    <cfRule type="cellIs" dxfId="35079" priority="2475" stopIfTrue="1" operator="greaterThan">
      <formula>0</formula>
    </cfRule>
  </conditionalFormatting>
  <conditionalFormatting sqref="P43:Q43">
    <cfRule type="cellIs" dxfId="35078" priority="2472" stopIfTrue="1" operator="lessThan">
      <formula>0</formula>
    </cfRule>
    <cfRule type="cellIs" dxfId="35077" priority="2473" stopIfTrue="1" operator="greaterThan">
      <formula>0</formula>
    </cfRule>
  </conditionalFormatting>
  <conditionalFormatting sqref="P43:Q43">
    <cfRule type="cellIs" dxfId="35076" priority="2470" stopIfTrue="1" operator="lessThan">
      <formula>0</formula>
    </cfRule>
    <cfRule type="cellIs" dxfId="35075" priority="2471" stopIfTrue="1" operator="greaterThan">
      <formula>0</formula>
    </cfRule>
  </conditionalFormatting>
  <conditionalFormatting sqref="P43:Q43">
    <cfRule type="cellIs" dxfId="35074" priority="2468" stopIfTrue="1" operator="lessThan">
      <formula>0</formula>
    </cfRule>
    <cfRule type="cellIs" dxfId="35073" priority="2469" stopIfTrue="1" operator="greaterThan">
      <formula>0</formula>
    </cfRule>
  </conditionalFormatting>
  <conditionalFormatting sqref="P45:Q45">
    <cfRule type="cellIs" dxfId="35072" priority="2466" stopIfTrue="1" operator="lessThan">
      <formula>0</formula>
    </cfRule>
    <cfRule type="cellIs" dxfId="35071" priority="2467" stopIfTrue="1" operator="greaterThan">
      <formula>0</formula>
    </cfRule>
  </conditionalFormatting>
  <conditionalFormatting sqref="P45:Q45">
    <cfRule type="cellIs" dxfId="35070" priority="2464" stopIfTrue="1" operator="lessThan">
      <formula>0</formula>
    </cfRule>
    <cfRule type="cellIs" dxfId="35069" priority="2465" stopIfTrue="1" operator="greaterThan">
      <formula>0</formula>
    </cfRule>
  </conditionalFormatting>
  <conditionalFormatting sqref="P45:Q45">
    <cfRule type="cellIs" dxfId="35068" priority="2462" stopIfTrue="1" operator="lessThan">
      <formula>0</formula>
    </cfRule>
    <cfRule type="cellIs" dxfId="35067" priority="2463" stopIfTrue="1" operator="greaterThan">
      <formula>0</formula>
    </cfRule>
  </conditionalFormatting>
  <conditionalFormatting sqref="P45:Q45">
    <cfRule type="cellIs" dxfId="35066" priority="2460" stopIfTrue="1" operator="lessThan">
      <formula>0</formula>
    </cfRule>
    <cfRule type="cellIs" dxfId="35065" priority="2461" stopIfTrue="1" operator="greaterThan">
      <formula>0</formula>
    </cfRule>
  </conditionalFormatting>
  <conditionalFormatting sqref="P45:Q45">
    <cfRule type="cellIs" dxfId="35064" priority="2458" stopIfTrue="1" operator="lessThan">
      <formula>0</formula>
    </cfRule>
    <cfRule type="cellIs" dxfId="35063" priority="2459" stopIfTrue="1" operator="greaterThan">
      <formula>0</formula>
    </cfRule>
  </conditionalFormatting>
  <conditionalFormatting sqref="P45:Q45">
    <cfRule type="cellIs" dxfId="35062" priority="2456" stopIfTrue="1" operator="lessThan">
      <formula>0</formula>
    </cfRule>
    <cfRule type="cellIs" dxfId="35061" priority="2457" stopIfTrue="1" operator="greaterThan">
      <formula>0</formula>
    </cfRule>
  </conditionalFormatting>
  <conditionalFormatting sqref="P45:Q45">
    <cfRule type="cellIs" dxfId="35060" priority="2454" stopIfTrue="1" operator="lessThan">
      <formula>0</formula>
    </cfRule>
    <cfRule type="cellIs" dxfId="35059" priority="2455" stopIfTrue="1" operator="greaterThan">
      <formula>0</formula>
    </cfRule>
  </conditionalFormatting>
  <conditionalFormatting sqref="P45:Q45">
    <cfRule type="cellIs" dxfId="35058" priority="2452" stopIfTrue="1" operator="lessThan">
      <formula>0</formula>
    </cfRule>
    <cfRule type="cellIs" dxfId="35057" priority="2453" stopIfTrue="1" operator="greaterThan">
      <formula>0</formula>
    </cfRule>
  </conditionalFormatting>
  <conditionalFormatting sqref="P45:Q45">
    <cfRule type="cellIs" dxfId="35056" priority="2450" stopIfTrue="1" operator="lessThan">
      <formula>0</formula>
    </cfRule>
    <cfRule type="cellIs" dxfId="35055" priority="2451" stopIfTrue="1" operator="greaterThan">
      <formula>0</formula>
    </cfRule>
  </conditionalFormatting>
  <conditionalFormatting sqref="P45:Q45">
    <cfRule type="cellIs" dxfId="35054" priority="2448" stopIfTrue="1" operator="lessThan">
      <formula>0</formula>
    </cfRule>
    <cfRule type="cellIs" dxfId="35053" priority="2449" stopIfTrue="1" operator="greaterThan">
      <formula>0</formula>
    </cfRule>
  </conditionalFormatting>
  <conditionalFormatting sqref="P45:Q45">
    <cfRule type="cellIs" dxfId="35052" priority="2446" stopIfTrue="1" operator="lessThan">
      <formula>0</formula>
    </cfRule>
    <cfRule type="cellIs" dxfId="35051" priority="2447" stopIfTrue="1" operator="greaterThan">
      <formula>0</formula>
    </cfRule>
  </conditionalFormatting>
  <conditionalFormatting sqref="P45:Q45">
    <cfRule type="cellIs" dxfId="35050" priority="2444" stopIfTrue="1" operator="lessThan">
      <formula>0</formula>
    </cfRule>
    <cfRule type="cellIs" dxfId="35049" priority="2445" stopIfTrue="1" operator="greaterThan">
      <formula>0</formula>
    </cfRule>
  </conditionalFormatting>
  <conditionalFormatting sqref="P45:Q45">
    <cfRule type="cellIs" dxfId="35048" priority="2442" stopIfTrue="1" operator="lessThan">
      <formula>0</formula>
    </cfRule>
    <cfRule type="cellIs" dxfId="35047" priority="2443" stopIfTrue="1" operator="greaterThan">
      <formula>0</formula>
    </cfRule>
  </conditionalFormatting>
  <conditionalFormatting sqref="P45:Q45">
    <cfRule type="cellIs" dxfId="35046" priority="2440" stopIfTrue="1" operator="lessThan">
      <formula>0</formula>
    </cfRule>
    <cfRule type="cellIs" dxfId="35045" priority="2441" stopIfTrue="1" operator="greaterThan">
      <formula>0</formula>
    </cfRule>
  </conditionalFormatting>
  <conditionalFormatting sqref="P45:Q45">
    <cfRule type="cellIs" dxfId="35044" priority="2438" stopIfTrue="1" operator="lessThan">
      <formula>0</formula>
    </cfRule>
    <cfRule type="cellIs" dxfId="35043" priority="2439" stopIfTrue="1" operator="greaterThan">
      <formula>0</formula>
    </cfRule>
  </conditionalFormatting>
  <conditionalFormatting sqref="P45:Q45">
    <cfRule type="cellIs" dxfId="35042" priority="2436" stopIfTrue="1" operator="lessThan">
      <formula>0</formula>
    </cfRule>
    <cfRule type="cellIs" dxfId="35041" priority="2437" stopIfTrue="1" operator="greaterThan">
      <formula>0</formula>
    </cfRule>
  </conditionalFormatting>
  <conditionalFormatting sqref="P45:Q45">
    <cfRule type="cellIs" dxfId="35040" priority="2434" stopIfTrue="1" operator="lessThan">
      <formula>0</formula>
    </cfRule>
    <cfRule type="cellIs" dxfId="35039" priority="2435" stopIfTrue="1" operator="greaterThan">
      <formula>0</formula>
    </cfRule>
  </conditionalFormatting>
  <conditionalFormatting sqref="P45:Q45">
    <cfRule type="cellIs" dxfId="35038" priority="2432" stopIfTrue="1" operator="lessThan">
      <formula>0</formula>
    </cfRule>
    <cfRule type="cellIs" dxfId="35037" priority="2433" stopIfTrue="1" operator="greaterThan">
      <formula>0</formula>
    </cfRule>
  </conditionalFormatting>
  <conditionalFormatting sqref="P45:Q45">
    <cfRule type="cellIs" dxfId="35036" priority="2430" stopIfTrue="1" operator="lessThan">
      <formula>0</formula>
    </cfRule>
    <cfRule type="cellIs" dxfId="35035" priority="2431" stopIfTrue="1" operator="greaterThan">
      <formula>0</formula>
    </cfRule>
  </conditionalFormatting>
  <conditionalFormatting sqref="P45:Q45">
    <cfRule type="cellIs" dxfId="35034" priority="2428" stopIfTrue="1" operator="lessThan">
      <formula>0</formula>
    </cfRule>
    <cfRule type="cellIs" dxfId="35033" priority="2429" stopIfTrue="1" operator="greaterThan">
      <formula>0</formula>
    </cfRule>
  </conditionalFormatting>
  <conditionalFormatting sqref="P45:Q45">
    <cfRule type="cellIs" dxfId="35032" priority="2426" stopIfTrue="1" operator="lessThan">
      <formula>0</formula>
    </cfRule>
    <cfRule type="cellIs" dxfId="35031" priority="2427" stopIfTrue="1" operator="greaterThan">
      <formula>0</formula>
    </cfRule>
  </conditionalFormatting>
  <conditionalFormatting sqref="P45:Q45">
    <cfRule type="cellIs" dxfId="35030" priority="2424" stopIfTrue="1" operator="lessThan">
      <formula>0</formula>
    </cfRule>
    <cfRule type="cellIs" dxfId="35029" priority="2425" stopIfTrue="1" operator="greaterThan">
      <formula>0</formula>
    </cfRule>
  </conditionalFormatting>
  <conditionalFormatting sqref="P45:Q45">
    <cfRule type="cellIs" dxfId="35028" priority="2422" stopIfTrue="1" operator="lessThan">
      <formula>0</formula>
    </cfRule>
    <cfRule type="cellIs" dxfId="35027" priority="2423" stopIfTrue="1" operator="greaterThan">
      <formula>0</formula>
    </cfRule>
  </conditionalFormatting>
  <conditionalFormatting sqref="P45:Q45">
    <cfRule type="cellIs" dxfId="35026" priority="2420" stopIfTrue="1" operator="lessThan">
      <formula>0</formula>
    </cfRule>
    <cfRule type="cellIs" dxfId="35025" priority="2421" stopIfTrue="1" operator="greaterThan">
      <formula>0</formula>
    </cfRule>
  </conditionalFormatting>
  <conditionalFormatting sqref="P45:Q45">
    <cfRule type="cellIs" dxfId="35024" priority="2418" stopIfTrue="1" operator="lessThan">
      <formula>0</formula>
    </cfRule>
    <cfRule type="cellIs" dxfId="35023" priority="2419" stopIfTrue="1" operator="greaterThan">
      <formula>0</formula>
    </cfRule>
  </conditionalFormatting>
  <conditionalFormatting sqref="P45:Q45">
    <cfRule type="cellIs" dxfId="35022" priority="2416" stopIfTrue="1" operator="lessThan">
      <formula>0</formula>
    </cfRule>
    <cfRule type="cellIs" dxfId="35021" priority="2417" stopIfTrue="1" operator="greaterThan">
      <formula>0</formula>
    </cfRule>
  </conditionalFormatting>
  <conditionalFormatting sqref="P45:Q45">
    <cfRule type="cellIs" dxfId="35020" priority="2414" stopIfTrue="1" operator="lessThan">
      <formula>0</formula>
    </cfRule>
    <cfRule type="cellIs" dxfId="35019" priority="2415" stopIfTrue="1" operator="greaterThan">
      <formula>0</formula>
    </cfRule>
  </conditionalFormatting>
  <conditionalFormatting sqref="P45:Q45">
    <cfRule type="cellIs" dxfId="35018" priority="2412" stopIfTrue="1" operator="lessThan">
      <formula>0</formula>
    </cfRule>
    <cfRule type="cellIs" dxfId="35017" priority="2413" stopIfTrue="1" operator="greaterThan">
      <formula>0</formula>
    </cfRule>
  </conditionalFormatting>
  <conditionalFormatting sqref="P45:Q45">
    <cfRule type="cellIs" dxfId="35016" priority="2410" stopIfTrue="1" operator="lessThan">
      <formula>0</formula>
    </cfRule>
    <cfRule type="cellIs" dxfId="35015" priority="2411" stopIfTrue="1" operator="greaterThan">
      <formula>0</formula>
    </cfRule>
  </conditionalFormatting>
  <conditionalFormatting sqref="P45:Q45">
    <cfRule type="cellIs" dxfId="35014" priority="2408" stopIfTrue="1" operator="lessThan">
      <formula>0</formula>
    </cfRule>
    <cfRule type="cellIs" dxfId="35013" priority="2409" stopIfTrue="1" operator="greaterThan">
      <formula>0</formula>
    </cfRule>
  </conditionalFormatting>
  <conditionalFormatting sqref="P45:Q45">
    <cfRule type="cellIs" dxfId="35012" priority="2406" stopIfTrue="1" operator="lessThan">
      <formula>0</formula>
    </cfRule>
    <cfRule type="cellIs" dxfId="35011" priority="2407" stopIfTrue="1" operator="greaterThan">
      <formula>0</formula>
    </cfRule>
  </conditionalFormatting>
  <conditionalFormatting sqref="P45:Q45">
    <cfRule type="cellIs" dxfId="35010" priority="2404" stopIfTrue="1" operator="lessThan">
      <formula>0</formula>
    </cfRule>
    <cfRule type="cellIs" dxfId="35009" priority="2405" stopIfTrue="1" operator="greaterThan">
      <formula>0</formula>
    </cfRule>
  </conditionalFormatting>
  <conditionalFormatting sqref="P45:Q45">
    <cfRule type="cellIs" dxfId="35008" priority="2402" stopIfTrue="1" operator="lessThan">
      <formula>0</formula>
    </cfRule>
    <cfRule type="cellIs" dxfId="35007" priority="2403" stopIfTrue="1" operator="greaterThan">
      <formula>0</formula>
    </cfRule>
  </conditionalFormatting>
  <conditionalFormatting sqref="P45:Q45">
    <cfRule type="cellIs" dxfId="35006" priority="2400" stopIfTrue="1" operator="lessThan">
      <formula>0</formula>
    </cfRule>
    <cfRule type="cellIs" dxfId="35005" priority="2401" stopIfTrue="1" operator="greaterThan">
      <formula>0</formula>
    </cfRule>
  </conditionalFormatting>
  <conditionalFormatting sqref="P45:Q45">
    <cfRule type="cellIs" dxfId="35004" priority="2398" stopIfTrue="1" operator="lessThan">
      <formula>0</formula>
    </cfRule>
    <cfRule type="cellIs" dxfId="35003" priority="2399" stopIfTrue="1" operator="greaterThan">
      <formula>0</formula>
    </cfRule>
  </conditionalFormatting>
  <conditionalFormatting sqref="P45:Q45">
    <cfRule type="cellIs" dxfId="35002" priority="2396" stopIfTrue="1" operator="lessThan">
      <formula>0</formula>
    </cfRule>
    <cfRule type="cellIs" dxfId="35001" priority="2397" stopIfTrue="1" operator="greaterThan">
      <formula>0</formula>
    </cfRule>
  </conditionalFormatting>
  <conditionalFormatting sqref="P45:Q45">
    <cfRule type="cellIs" dxfId="35000" priority="2394" stopIfTrue="1" operator="lessThan">
      <formula>0</formula>
    </cfRule>
    <cfRule type="cellIs" dxfId="34999" priority="2395" stopIfTrue="1" operator="greaterThan">
      <formula>0</formula>
    </cfRule>
  </conditionalFormatting>
  <conditionalFormatting sqref="P45:Q45">
    <cfRule type="cellIs" dxfId="34998" priority="2392" stopIfTrue="1" operator="lessThan">
      <formula>0</formula>
    </cfRule>
    <cfRule type="cellIs" dxfId="34997" priority="2393" stopIfTrue="1" operator="greaterThan">
      <formula>0</formula>
    </cfRule>
  </conditionalFormatting>
  <conditionalFormatting sqref="P45:Q45">
    <cfRule type="cellIs" dxfId="34996" priority="2390" stopIfTrue="1" operator="lessThan">
      <formula>0</formula>
    </cfRule>
    <cfRule type="cellIs" dxfId="34995" priority="2391" stopIfTrue="1" operator="greaterThan">
      <formula>0</formula>
    </cfRule>
  </conditionalFormatting>
  <conditionalFormatting sqref="P45:Q45">
    <cfRule type="cellIs" dxfId="34994" priority="2388" stopIfTrue="1" operator="lessThan">
      <formula>0</formula>
    </cfRule>
    <cfRule type="cellIs" dxfId="34993" priority="2389" stopIfTrue="1" operator="greaterThan">
      <formula>0</formula>
    </cfRule>
  </conditionalFormatting>
  <conditionalFormatting sqref="P45:Q45">
    <cfRule type="cellIs" dxfId="34992" priority="2386" stopIfTrue="1" operator="lessThan">
      <formula>0</formula>
    </cfRule>
    <cfRule type="cellIs" dxfId="34991" priority="2387" stopIfTrue="1" operator="greaterThan">
      <formula>0</formula>
    </cfRule>
  </conditionalFormatting>
  <conditionalFormatting sqref="P45:Q45">
    <cfRule type="cellIs" dxfId="34990" priority="2384" stopIfTrue="1" operator="lessThan">
      <formula>0</formula>
    </cfRule>
    <cfRule type="cellIs" dxfId="34989" priority="2385" stopIfTrue="1" operator="greaterThan">
      <formula>0</formula>
    </cfRule>
  </conditionalFormatting>
  <conditionalFormatting sqref="P47:Q47">
    <cfRule type="cellIs" dxfId="34988" priority="2382" stopIfTrue="1" operator="lessThan">
      <formula>0</formula>
    </cfRule>
    <cfRule type="cellIs" dxfId="34987" priority="2383" stopIfTrue="1" operator="greaterThan">
      <formula>0</formula>
    </cfRule>
  </conditionalFormatting>
  <conditionalFormatting sqref="P47:Q47">
    <cfRule type="cellIs" dxfId="34986" priority="2380" stopIfTrue="1" operator="lessThan">
      <formula>0</formula>
    </cfRule>
    <cfRule type="cellIs" dxfId="34985" priority="2381" stopIfTrue="1" operator="greaterThan">
      <formula>0</formula>
    </cfRule>
  </conditionalFormatting>
  <conditionalFormatting sqref="P47:Q47">
    <cfRule type="cellIs" dxfId="34984" priority="2378" stopIfTrue="1" operator="lessThan">
      <formula>0</formula>
    </cfRule>
    <cfRule type="cellIs" dxfId="34983" priority="2379" stopIfTrue="1" operator="greaterThan">
      <formula>0</formula>
    </cfRule>
  </conditionalFormatting>
  <conditionalFormatting sqref="P47:Q47">
    <cfRule type="cellIs" dxfId="34982" priority="2376" stopIfTrue="1" operator="lessThan">
      <formula>0</formula>
    </cfRule>
    <cfRule type="cellIs" dxfId="34981" priority="2377" stopIfTrue="1" operator="greaterThan">
      <formula>0</formula>
    </cfRule>
  </conditionalFormatting>
  <conditionalFormatting sqref="P47:Q47">
    <cfRule type="cellIs" dxfId="34980" priority="2374" stopIfTrue="1" operator="lessThan">
      <formula>0</formula>
    </cfRule>
    <cfRule type="cellIs" dxfId="34979" priority="2375" stopIfTrue="1" operator="greaterThan">
      <formula>0</formula>
    </cfRule>
  </conditionalFormatting>
  <conditionalFormatting sqref="P47:Q47">
    <cfRule type="cellIs" dxfId="34978" priority="2372" stopIfTrue="1" operator="lessThan">
      <formula>0</formula>
    </cfRule>
    <cfRule type="cellIs" dxfId="34977" priority="2373" stopIfTrue="1" operator="greaterThan">
      <formula>0</formula>
    </cfRule>
  </conditionalFormatting>
  <conditionalFormatting sqref="P47:Q47">
    <cfRule type="cellIs" dxfId="34976" priority="2370" stopIfTrue="1" operator="lessThan">
      <formula>0</formula>
    </cfRule>
    <cfRule type="cellIs" dxfId="34975" priority="2371" stopIfTrue="1" operator="greaterThan">
      <formula>0</formula>
    </cfRule>
  </conditionalFormatting>
  <conditionalFormatting sqref="P47:Q47">
    <cfRule type="cellIs" dxfId="34974" priority="2368" stopIfTrue="1" operator="lessThan">
      <formula>0</formula>
    </cfRule>
    <cfRule type="cellIs" dxfId="34973" priority="2369" stopIfTrue="1" operator="greaterThan">
      <formula>0</formula>
    </cfRule>
  </conditionalFormatting>
  <conditionalFormatting sqref="P47:Q47">
    <cfRule type="cellIs" dxfId="34972" priority="2366" stopIfTrue="1" operator="lessThan">
      <formula>0</formula>
    </cfRule>
    <cfRule type="cellIs" dxfId="34971" priority="2367" stopIfTrue="1" operator="greaterThan">
      <formula>0</formula>
    </cfRule>
  </conditionalFormatting>
  <conditionalFormatting sqref="P47:Q47">
    <cfRule type="cellIs" dxfId="34970" priority="2364" stopIfTrue="1" operator="lessThan">
      <formula>0</formula>
    </cfRule>
    <cfRule type="cellIs" dxfId="34969" priority="2365" stopIfTrue="1" operator="greaterThan">
      <formula>0</formula>
    </cfRule>
  </conditionalFormatting>
  <conditionalFormatting sqref="P47:Q47">
    <cfRule type="cellIs" dxfId="34968" priority="2362" stopIfTrue="1" operator="lessThan">
      <formula>0</formula>
    </cfRule>
    <cfRule type="cellIs" dxfId="34967" priority="2363" stopIfTrue="1" operator="greaterThan">
      <formula>0</formula>
    </cfRule>
  </conditionalFormatting>
  <conditionalFormatting sqref="P47:Q47">
    <cfRule type="cellIs" dxfId="34966" priority="2360" stopIfTrue="1" operator="lessThan">
      <formula>0</formula>
    </cfRule>
    <cfRule type="cellIs" dxfId="34965" priority="2361" stopIfTrue="1" operator="greaterThan">
      <formula>0</formula>
    </cfRule>
  </conditionalFormatting>
  <conditionalFormatting sqref="P47:Q47">
    <cfRule type="cellIs" dxfId="34964" priority="2358" stopIfTrue="1" operator="lessThan">
      <formula>0</formula>
    </cfRule>
    <cfRule type="cellIs" dxfId="34963" priority="2359" stopIfTrue="1" operator="greaterThan">
      <formula>0</formula>
    </cfRule>
  </conditionalFormatting>
  <conditionalFormatting sqref="P47:Q47">
    <cfRule type="cellIs" dxfId="34962" priority="2356" stopIfTrue="1" operator="lessThan">
      <formula>0</formula>
    </cfRule>
    <cfRule type="cellIs" dxfId="34961" priority="2357" stopIfTrue="1" operator="greaterThan">
      <formula>0</formula>
    </cfRule>
  </conditionalFormatting>
  <conditionalFormatting sqref="P47:Q47">
    <cfRule type="cellIs" dxfId="34960" priority="2354" stopIfTrue="1" operator="lessThan">
      <formula>0</formula>
    </cfRule>
    <cfRule type="cellIs" dxfId="34959" priority="2355" stopIfTrue="1" operator="greaterThan">
      <formula>0</formula>
    </cfRule>
  </conditionalFormatting>
  <conditionalFormatting sqref="P47:Q47">
    <cfRule type="cellIs" dxfId="34958" priority="2352" stopIfTrue="1" operator="lessThan">
      <formula>0</formula>
    </cfRule>
    <cfRule type="cellIs" dxfId="34957" priority="2353" stopIfTrue="1" operator="greaterThan">
      <formula>0</formula>
    </cfRule>
  </conditionalFormatting>
  <conditionalFormatting sqref="P47:Q47">
    <cfRule type="cellIs" dxfId="34956" priority="2350" stopIfTrue="1" operator="lessThan">
      <formula>0</formula>
    </cfRule>
    <cfRule type="cellIs" dxfId="34955" priority="2351" stopIfTrue="1" operator="greaterThan">
      <formula>0</formula>
    </cfRule>
  </conditionalFormatting>
  <conditionalFormatting sqref="P47:Q47">
    <cfRule type="cellIs" dxfId="34954" priority="2348" stopIfTrue="1" operator="lessThan">
      <formula>0</formula>
    </cfRule>
    <cfRule type="cellIs" dxfId="34953" priority="2349" stopIfTrue="1" operator="greaterThan">
      <formula>0</formula>
    </cfRule>
  </conditionalFormatting>
  <conditionalFormatting sqref="P47:Q47">
    <cfRule type="cellIs" dxfId="34952" priority="2346" stopIfTrue="1" operator="lessThan">
      <formula>0</formula>
    </cfRule>
    <cfRule type="cellIs" dxfId="34951" priority="2347" stopIfTrue="1" operator="greaterThan">
      <formula>0</formula>
    </cfRule>
  </conditionalFormatting>
  <conditionalFormatting sqref="P47:Q47">
    <cfRule type="cellIs" dxfId="34950" priority="2344" stopIfTrue="1" operator="lessThan">
      <formula>0</formula>
    </cfRule>
    <cfRule type="cellIs" dxfId="34949" priority="2345" stopIfTrue="1" operator="greaterThan">
      <formula>0</formula>
    </cfRule>
  </conditionalFormatting>
  <conditionalFormatting sqref="P47:Q47">
    <cfRule type="cellIs" dxfId="34948" priority="2342" stopIfTrue="1" operator="lessThan">
      <formula>0</formula>
    </cfRule>
    <cfRule type="cellIs" dxfId="34947" priority="2343" stopIfTrue="1" operator="greaterThan">
      <formula>0</formula>
    </cfRule>
  </conditionalFormatting>
  <conditionalFormatting sqref="P47:Q47">
    <cfRule type="cellIs" dxfId="34946" priority="2340" stopIfTrue="1" operator="lessThan">
      <formula>0</formula>
    </cfRule>
    <cfRule type="cellIs" dxfId="34945" priority="2341" stopIfTrue="1" operator="greaterThan">
      <formula>0</formula>
    </cfRule>
  </conditionalFormatting>
  <conditionalFormatting sqref="P47:Q47">
    <cfRule type="cellIs" dxfId="34944" priority="2338" stopIfTrue="1" operator="lessThan">
      <formula>0</formula>
    </cfRule>
    <cfRule type="cellIs" dxfId="34943" priority="2339" stopIfTrue="1" operator="greaterThan">
      <formula>0</formula>
    </cfRule>
  </conditionalFormatting>
  <conditionalFormatting sqref="P47:Q47">
    <cfRule type="cellIs" dxfId="34942" priority="2336" stopIfTrue="1" operator="lessThan">
      <formula>0</formula>
    </cfRule>
    <cfRule type="cellIs" dxfId="34941" priority="2337" stopIfTrue="1" operator="greaterThan">
      <formula>0</formula>
    </cfRule>
  </conditionalFormatting>
  <conditionalFormatting sqref="P47:Q47">
    <cfRule type="cellIs" dxfId="34940" priority="2334" stopIfTrue="1" operator="lessThan">
      <formula>0</formula>
    </cfRule>
    <cfRule type="cellIs" dxfId="34939" priority="2335" stopIfTrue="1" operator="greaterThan">
      <formula>0</formula>
    </cfRule>
  </conditionalFormatting>
  <conditionalFormatting sqref="P47:Q47">
    <cfRule type="cellIs" dxfId="34938" priority="2332" stopIfTrue="1" operator="lessThan">
      <formula>0</formula>
    </cfRule>
    <cfRule type="cellIs" dxfId="34937" priority="2333" stopIfTrue="1" operator="greaterThan">
      <formula>0</formula>
    </cfRule>
  </conditionalFormatting>
  <conditionalFormatting sqref="P47:Q47">
    <cfRule type="cellIs" dxfId="34936" priority="2330" stopIfTrue="1" operator="lessThan">
      <formula>0</formula>
    </cfRule>
    <cfRule type="cellIs" dxfId="34935" priority="2331" stopIfTrue="1" operator="greaterThan">
      <formula>0</formula>
    </cfRule>
  </conditionalFormatting>
  <conditionalFormatting sqref="P47:Q47">
    <cfRule type="cellIs" dxfId="34934" priority="2328" stopIfTrue="1" operator="lessThan">
      <formula>0</formula>
    </cfRule>
    <cfRule type="cellIs" dxfId="34933" priority="2329" stopIfTrue="1" operator="greaterThan">
      <formula>0</formula>
    </cfRule>
  </conditionalFormatting>
  <conditionalFormatting sqref="P47:Q47">
    <cfRule type="cellIs" dxfId="34932" priority="2326" stopIfTrue="1" operator="lessThan">
      <formula>0</formula>
    </cfRule>
    <cfRule type="cellIs" dxfId="34931" priority="2327" stopIfTrue="1" operator="greaterThan">
      <formula>0</formula>
    </cfRule>
  </conditionalFormatting>
  <conditionalFormatting sqref="P47:Q47">
    <cfRule type="cellIs" dxfId="34930" priority="2324" stopIfTrue="1" operator="lessThan">
      <formula>0</formula>
    </cfRule>
    <cfRule type="cellIs" dxfId="34929" priority="2325" stopIfTrue="1" operator="greaterThan">
      <formula>0</formula>
    </cfRule>
  </conditionalFormatting>
  <conditionalFormatting sqref="P47:Q47">
    <cfRule type="cellIs" dxfId="34928" priority="2322" stopIfTrue="1" operator="lessThan">
      <formula>0</formula>
    </cfRule>
    <cfRule type="cellIs" dxfId="34927" priority="2323" stopIfTrue="1" operator="greaterThan">
      <formula>0</formula>
    </cfRule>
  </conditionalFormatting>
  <conditionalFormatting sqref="P47:Q47">
    <cfRule type="cellIs" dxfId="34926" priority="2320" stopIfTrue="1" operator="lessThan">
      <formula>0</formula>
    </cfRule>
    <cfRule type="cellIs" dxfId="34925" priority="2321" stopIfTrue="1" operator="greaterThan">
      <formula>0</formula>
    </cfRule>
  </conditionalFormatting>
  <conditionalFormatting sqref="P47:Q47">
    <cfRule type="cellIs" dxfId="34924" priority="2318" stopIfTrue="1" operator="lessThan">
      <formula>0</formula>
    </cfRule>
    <cfRule type="cellIs" dxfId="34923" priority="2319" stopIfTrue="1" operator="greaterThan">
      <formula>0</formula>
    </cfRule>
  </conditionalFormatting>
  <conditionalFormatting sqref="P47:Q47">
    <cfRule type="cellIs" dxfId="34922" priority="2316" stopIfTrue="1" operator="lessThan">
      <formula>0</formula>
    </cfRule>
    <cfRule type="cellIs" dxfId="34921" priority="2317" stopIfTrue="1" operator="greaterThan">
      <formula>0</formula>
    </cfRule>
  </conditionalFormatting>
  <conditionalFormatting sqref="P47:Q47">
    <cfRule type="cellIs" dxfId="34920" priority="2314" stopIfTrue="1" operator="lessThan">
      <formula>0</formula>
    </cfRule>
    <cfRule type="cellIs" dxfId="34919" priority="2315" stopIfTrue="1" operator="greaterThan">
      <formula>0</formula>
    </cfRule>
  </conditionalFormatting>
  <conditionalFormatting sqref="P47:Q47">
    <cfRule type="cellIs" dxfId="34918" priority="2312" stopIfTrue="1" operator="lessThan">
      <formula>0</formula>
    </cfRule>
    <cfRule type="cellIs" dxfId="34917" priority="2313" stopIfTrue="1" operator="greaterThan">
      <formula>0</formula>
    </cfRule>
  </conditionalFormatting>
  <conditionalFormatting sqref="P47:Q47">
    <cfRule type="cellIs" dxfId="34916" priority="2310" stopIfTrue="1" operator="lessThan">
      <formula>0</formula>
    </cfRule>
    <cfRule type="cellIs" dxfId="34915" priority="2311" stopIfTrue="1" operator="greaterThan">
      <formula>0</formula>
    </cfRule>
  </conditionalFormatting>
  <conditionalFormatting sqref="P47:Q47">
    <cfRule type="cellIs" dxfId="34914" priority="2308" stopIfTrue="1" operator="lessThan">
      <formula>0</formula>
    </cfRule>
    <cfRule type="cellIs" dxfId="34913" priority="2309" stopIfTrue="1" operator="greaterThan">
      <formula>0</formula>
    </cfRule>
  </conditionalFormatting>
  <conditionalFormatting sqref="P47:Q47">
    <cfRule type="cellIs" dxfId="34912" priority="2306" stopIfTrue="1" operator="lessThan">
      <formula>0</formula>
    </cfRule>
    <cfRule type="cellIs" dxfId="34911" priority="2307" stopIfTrue="1" operator="greaterThan">
      <formula>0</formula>
    </cfRule>
  </conditionalFormatting>
  <conditionalFormatting sqref="P47:Q47">
    <cfRule type="cellIs" dxfId="34910" priority="2304" stopIfTrue="1" operator="lessThan">
      <formula>0</formula>
    </cfRule>
    <cfRule type="cellIs" dxfId="34909" priority="2305" stopIfTrue="1" operator="greaterThan">
      <formula>0</formula>
    </cfRule>
  </conditionalFormatting>
  <conditionalFormatting sqref="P47:Q47">
    <cfRule type="cellIs" dxfId="34908" priority="2302" stopIfTrue="1" operator="lessThan">
      <formula>0</formula>
    </cfRule>
    <cfRule type="cellIs" dxfId="34907" priority="2303" stopIfTrue="1" operator="greaterThan">
      <formula>0</formula>
    </cfRule>
  </conditionalFormatting>
  <conditionalFormatting sqref="P47:Q47">
    <cfRule type="cellIs" dxfId="34906" priority="2300" stopIfTrue="1" operator="lessThan">
      <formula>0</formula>
    </cfRule>
    <cfRule type="cellIs" dxfId="34905" priority="2301" stopIfTrue="1" operator="greaterThan">
      <formula>0</formula>
    </cfRule>
  </conditionalFormatting>
  <conditionalFormatting sqref="P49:Q49">
    <cfRule type="cellIs" dxfId="34904" priority="2298" stopIfTrue="1" operator="lessThan">
      <formula>0</formula>
    </cfRule>
    <cfRule type="cellIs" dxfId="34903" priority="2299" stopIfTrue="1" operator="greaterThan">
      <formula>0</formula>
    </cfRule>
  </conditionalFormatting>
  <conditionalFormatting sqref="P49:Q49">
    <cfRule type="cellIs" dxfId="34902" priority="2296" stopIfTrue="1" operator="lessThan">
      <formula>0</formula>
    </cfRule>
    <cfRule type="cellIs" dxfId="34901" priority="2297" stopIfTrue="1" operator="greaterThan">
      <formula>0</formula>
    </cfRule>
  </conditionalFormatting>
  <conditionalFormatting sqref="P49:Q49">
    <cfRule type="cellIs" dxfId="34900" priority="2294" stopIfTrue="1" operator="lessThan">
      <formula>0</formula>
    </cfRule>
    <cfRule type="cellIs" dxfId="34899" priority="2295" stopIfTrue="1" operator="greaterThan">
      <formula>0</formula>
    </cfRule>
  </conditionalFormatting>
  <conditionalFormatting sqref="P49:Q49">
    <cfRule type="cellIs" dxfId="34898" priority="2292" stopIfTrue="1" operator="lessThan">
      <formula>0</formula>
    </cfRule>
    <cfRule type="cellIs" dxfId="34897" priority="2293" stopIfTrue="1" operator="greaterThan">
      <formula>0</formula>
    </cfRule>
  </conditionalFormatting>
  <conditionalFormatting sqref="P49:Q49">
    <cfRule type="cellIs" dxfId="34896" priority="2290" stopIfTrue="1" operator="lessThan">
      <formula>0</formula>
    </cfRule>
    <cfRule type="cellIs" dxfId="34895" priority="2291" stopIfTrue="1" operator="greaterThan">
      <formula>0</formula>
    </cfRule>
  </conditionalFormatting>
  <conditionalFormatting sqref="P49:Q49">
    <cfRule type="cellIs" dxfId="34894" priority="2288" stopIfTrue="1" operator="lessThan">
      <formula>0</formula>
    </cfRule>
    <cfRule type="cellIs" dxfId="34893" priority="2289" stopIfTrue="1" operator="greaterThan">
      <formula>0</formula>
    </cfRule>
  </conditionalFormatting>
  <conditionalFormatting sqref="P49:Q49">
    <cfRule type="cellIs" dxfId="34892" priority="2286" stopIfTrue="1" operator="lessThan">
      <formula>0</formula>
    </cfRule>
    <cfRule type="cellIs" dxfId="34891" priority="2287" stopIfTrue="1" operator="greaterThan">
      <formula>0</formula>
    </cfRule>
  </conditionalFormatting>
  <conditionalFormatting sqref="P49:Q49">
    <cfRule type="cellIs" dxfId="34890" priority="2284" stopIfTrue="1" operator="lessThan">
      <formula>0</formula>
    </cfRule>
    <cfRule type="cellIs" dxfId="34889" priority="2285" stopIfTrue="1" operator="greaterThan">
      <formula>0</formula>
    </cfRule>
  </conditionalFormatting>
  <conditionalFormatting sqref="P49:Q49">
    <cfRule type="cellIs" dxfId="34888" priority="2282" stopIfTrue="1" operator="lessThan">
      <formula>0</formula>
    </cfRule>
    <cfRule type="cellIs" dxfId="34887" priority="2283" stopIfTrue="1" operator="greaterThan">
      <formula>0</formula>
    </cfRule>
  </conditionalFormatting>
  <conditionalFormatting sqref="P49:Q49">
    <cfRule type="cellIs" dxfId="34886" priority="2280" stopIfTrue="1" operator="lessThan">
      <formula>0</formula>
    </cfRule>
    <cfRule type="cellIs" dxfId="34885" priority="2281" stopIfTrue="1" operator="greaterThan">
      <formula>0</formula>
    </cfRule>
  </conditionalFormatting>
  <conditionalFormatting sqref="P49:Q49">
    <cfRule type="cellIs" dxfId="34884" priority="2278" stopIfTrue="1" operator="lessThan">
      <formula>0</formula>
    </cfRule>
    <cfRule type="cellIs" dxfId="34883" priority="2279" stopIfTrue="1" operator="greaterThan">
      <formula>0</formula>
    </cfRule>
  </conditionalFormatting>
  <conditionalFormatting sqref="P49:Q49">
    <cfRule type="cellIs" dxfId="34882" priority="2276" stopIfTrue="1" operator="lessThan">
      <formula>0</formula>
    </cfRule>
    <cfRule type="cellIs" dxfId="34881" priority="2277" stopIfTrue="1" operator="greaterThan">
      <formula>0</formula>
    </cfRule>
  </conditionalFormatting>
  <conditionalFormatting sqref="P49:Q49">
    <cfRule type="cellIs" dxfId="34880" priority="2274" stopIfTrue="1" operator="lessThan">
      <formula>0</formula>
    </cfRule>
    <cfRule type="cellIs" dxfId="34879" priority="2275" stopIfTrue="1" operator="greaterThan">
      <formula>0</formula>
    </cfRule>
  </conditionalFormatting>
  <conditionalFormatting sqref="P49:Q49">
    <cfRule type="cellIs" dxfId="34878" priority="2272" stopIfTrue="1" operator="lessThan">
      <formula>0</formula>
    </cfRule>
    <cfRule type="cellIs" dxfId="34877" priority="2273" stopIfTrue="1" operator="greaterThan">
      <formula>0</formula>
    </cfRule>
  </conditionalFormatting>
  <conditionalFormatting sqref="P49:Q49">
    <cfRule type="cellIs" dxfId="34876" priority="2270" stopIfTrue="1" operator="lessThan">
      <formula>0</formula>
    </cfRule>
    <cfRule type="cellIs" dxfId="34875" priority="2271" stopIfTrue="1" operator="greaterThan">
      <formula>0</formula>
    </cfRule>
  </conditionalFormatting>
  <conditionalFormatting sqref="P49:Q49">
    <cfRule type="cellIs" dxfId="34874" priority="2268" stopIfTrue="1" operator="lessThan">
      <formula>0</formula>
    </cfRule>
    <cfRule type="cellIs" dxfId="34873" priority="2269" stopIfTrue="1" operator="greaterThan">
      <formula>0</formula>
    </cfRule>
  </conditionalFormatting>
  <conditionalFormatting sqref="P49:Q49">
    <cfRule type="cellIs" dxfId="34872" priority="2266" stopIfTrue="1" operator="lessThan">
      <formula>0</formula>
    </cfRule>
    <cfRule type="cellIs" dxfId="34871" priority="2267" stopIfTrue="1" operator="greaterThan">
      <formula>0</formula>
    </cfRule>
  </conditionalFormatting>
  <conditionalFormatting sqref="P49:Q49">
    <cfRule type="cellIs" dxfId="34870" priority="2264" stopIfTrue="1" operator="lessThan">
      <formula>0</formula>
    </cfRule>
    <cfRule type="cellIs" dxfId="34869" priority="2265" stopIfTrue="1" operator="greaterThan">
      <formula>0</formula>
    </cfRule>
  </conditionalFormatting>
  <conditionalFormatting sqref="P49:Q49">
    <cfRule type="cellIs" dxfId="34868" priority="2262" stopIfTrue="1" operator="lessThan">
      <formula>0</formula>
    </cfRule>
    <cfRule type="cellIs" dxfId="34867" priority="2263" stopIfTrue="1" operator="greaterThan">
      <formula>0</formula>
    </cfRule>
  </conditionalFormatting>
  <conditionalFormatting sqref="P49:Q49">
    <cfRule type="cellIs" dxfId="34866" priority="2260" stopIfTrue="1" operator="lessThan">
      <formula>0</formula>
    </cfRule>
    <cfRule type="cellIs" dxfId="34865" priority="2261" stopIfTrue="1" operator="greaterThan">
      <formula>0</formula>
    </cfRule>
  </conditionalFormatting>
  <conditionalFormatting sqref="P49:Q49">
    <cfRule type="cellIs" dxfId="34864" priority="2258" stopIfTrue="1" operator="lessThan">
      <formula>0</formula>
    </cfRule>
    <cfRule type="cellIs" dxfId="34863" priority="2259" stopIfTrue="1" operator="greaterThan">
      <formula>0</formula>
    </cfRule>
  </conditionalFormatting>
  <conditionalFormatting sqref="P49:Q49">
    <cfRule type="cellIs" dxfId="34862" priority="2256" stopIfTrue="1" operator="lessThan">
      <formula>0</formula>
    </cfRule>
    <cfRule type="cellIs" dxfId="34861" priority="2257" stopIfTrue="1" operator="greaterThan">
      <formula>0</formula>
    </cfRule>
  </conditionalFormatting>
  <conditionalFormatting sqref="P49:Q49">
    <cfRule type="cellIs" dxfId="34860" priority="2254" stopIfTrue="1" operator="lessThan">
      <formula>0</formula>
    </cfRule>
    <cfRule type="cellIs" dxfId="34859" priority="2255" stopIfTrue="1" operator="greaterThan">
      <formula>0</formula>
    </cfRule>
  </conditionalFormatting>
  <conditionalFormatting sqref="P49:Q49">
    <cfRule type="cellIs" dxfId="34858" priority="2252" stopIfTrue="1" operator="lessThan">
      <formula>0</formula>
    </cfRule>
    <cfRule type="cellIs" dxfId="34857" priority="2253" stopIfTrue="1" operator="greaterThan">
      <formula>0</formula>
    </cfRule>
  </conditionalFormatting>
  <conditionalFormatting sqref="P49:Q49">
    <cfRule type="cellIs" dxfId="34856" priority="2250" stopIfTrue="1" operator="lessThan">
      <formula>0</formula>
    </cfRule>
    <cfRule type="cellIs" dxfId="34855" priority="2251" stopIfTrue="1" operator="greaterThan">
      <formula>0</formula>
    </cfRule>
  </conditionalFormatting>
  <conditionalFormatting sqref="P49:Q49">
    <cfRule type="cellIs" dxfId="34854" priority="2248" stopIfTrue="1" operator="lessThan">
      <formula>0</formula>
    </cfRule>
    <cfRule type="cellIs" dxfId="34853" priority="2249" stopIfTrue="1" operator="greaterThan">
      <formula>0</formula>
    </cfRule>
  </conditionalFormatting>
  <conditionalFormatting sqref="P49:Q49">
    <cfRule type="cellIs" dxfId="34852" priority="2246" stopIfTrue="1" operator="lessThan">
      <formula>0</formula>
    </cfRule>
    <cfRule type="cellIs" dxfId="34851" priority="2247" stopIfTrue="1" operator="greaterThan">
      <formula>0</formula>
    </cfRule>
  </conditionalFormatting>
  <conditionalFormatting sqref="P49:Q49">
    <cfRule type="cellIs" dxfId="34850" priority="2244" stopIfTrue="1" operator="lessThan">
      <formula>0</formula>
    </cfRule>
    <cfRule type="cellIs" dxfId="34849" priority="2245" stopIfTrue="1" operator="greaterThan">
      <formula>0</formula>
    </cfRule>
  </conditionalFormatting>
  <conditionalFormatting sqref="P49:Q49">
    <cfRule type="cellIs" dxfId="34848" priority="2242" stopIfTrue="1" operator="lessThan">
      <formula>0</formula>
    </cfRule>
    <cfRule type="cellIs" dxfId="34847" priority="2243" stopIfTrue="1" operator="greaterThan">
      <formula>0</formula>
    </cfRule>
  </conditionalFormatting>
  <conditionalFormatting sqref="P49:Q49">
    <cfRule type="cellIs" dxfId="34846" priority="2240" stopIfTrue="1" operator="lessThan">
      <formula>0</formula>
    </cfRule>
    <cfRule type="cellIs" dxfId="34845" priority="2241" stopIfTrue="1" operator="greaterThan">
      <formula>0</formula>
    </cfRule>
  </conditionalFormatting>
  <conditionalFormatting sqref="P49:Q49">
    <cfRule type="cellIs" dxfId="34844" priority="2238" stopIfTrue="1" operator="lessThan">
      <formula>0</formula>
    </cfRule>
    <cfRule type="cellIs" dxfId="34843" priority="2239" stopIfTrue="1" operator="greaterThan">
      <formula>0</formula>
    </cfRule>
  </conditionalFormatting>
  <conditionalFormatting sqref="P49:Q49">
    <cfRule type="cellIs" dxfId="34842" priority="2236" stopIfTrue="1" operator="lessThan">
      <formula>0</formula>
    </cfRule>
    <cfRule type="cellIs" dxfId="34841" priority="2237" stopIfTrue="1" operator="greaterThan">
      <formula>0</formula>
    </cfRule>
  </conditionalFormatting>
  <conditionalFormatting sqref="P49:Q49">
    <cfRule type="cellIs" dxfId="34840" priority="2234" stopIfTrue="1" operator="lessThan">
      <formula>0</formula>
    </cfRule>
    <cfRule type="cellIs" dxfId="34839" priority="2235" stopIfTrue="1" operator="greaterThan">
      <formula>0</formula>
    </cfRule>
  </conditionalFormatting>
  <conditionalFormatting sqref="P49:Q49">
    <cfRule type="cellIs" dxfId="34838" priority="2232" stopIfTrue="1" operator="lessThan">
      <formula>0</formula>
    </cfRule>
    <cfRule type="cellIs" dxfId="34837" priority="2233" stopIfTrue="1" operator="greaterThan">
      <formula>0</formula>
    </cfRule>
  </conditionalFormatting>
  <conditionalFormatting sqref="P49:Q49">
    <cfRule type="cellIs" dxfId="34836" priority="2230" stopIfTrue="1" operator="lessThan">
      <formula>0</formula>
    </cfRule>
    <cfRule type="cellIs" dxfId="34835" priority="2231" stopIfTrue="1" operator="greaterThan">
      <formula>0</formula>
    </cfRule>
  </conditionalFormatting>
  <conditionalFormatting sqref="P49:Q49">
    <cfRule type="cellIs" dxfId="34834" priority="2228" stopIfTrue="1" operator="lessThan">
      <formula>0</formula>
    </cfRule>
    <cfRule type="cellIs" dxfId="34833" priority="2229" stopIfTrue="1" operator="greaterThan">
      <formula>0</formula>
    </cfRule>
  </conditionalFormatting>
  <conditionalFormatting sqref="P49:Q49">
    <cfRule type="cellIs" dxfId="34832" priority="2226" stopIfTrue="1" operator="lessThan">
      <formula>0</formula>
    </cfRule>
    <cfRule type="cellIs" dxfId="34831" priority="2227" stopIfTrue="1" operator="greaterThan">
      <formula>0</formula>
    </cfRule>
  </conditionalFormatting>
  <conditionalFormatting sqref="P49:Q49">
    <cfRule type="cellIs" dxfId="34830" priority="2224" stopIfTrue="1" operator="lessThan">
      <formula>0</formula>
    </cfRule>
    <cfRule type="cellIs" dxfId="34829" priority="2225" stopIfTrue="1" operator="greaterThan">
      <formula>0</formula>
    </cfRule>
  </conditionalFormatting>
  <conditionalFormatting sqref="P49:Q49">
    <cfRule type="cellIs" dxfId="34828" priority="2222" stopIfTrue="1" operator="lessThan">
      <formula>0</formula>
    </cfRule>
    <cfRule type="cellIs" dxfId="34827" priority="2223" stopIfTrue="1" operator="greaterThan">
      <formula>0</formula>
    </cfRule>
  </conditionalFormatting>
  <conditionalFormatting sqref="P49:Q49">
    <cfRule type="cellIs" dxfId="34826" priority="2220" stopIfTrue="1" operator="lessThan">
      <formula>0</formula>
    </cfRule>
    <cfRule type="cellIs" dxfId="34825" priority="2221" stopIfTrue="1" operator="greaterThan">
      <formula>0</formula>
    </cfRule>
  </conditionalFormatting>
  <conditionalFormatting sqref="P49:Q49">
    <cfRule type="cellIs" dxfId="34824" priority="2218" stopIfTrue="1" operator="lessThan">
      <formula>0</formula>
    </cfRule>
    <cfRule type="cellIs" dxfId="34823" priority="2219" stopIfTrue="1" operator="greaterThan">
      <formula>0</formula>
    </cfRule>
  </conditionalFormatting>
  <conditionalFormatting sqref="P49:Q49">
    <cfRule type="cellIs" dxfId="34822" priority="2216" stopIfTrue="1" operator="lessThan">
      <formula>0</formula>
    </cfRule>
    <cfRule type="cellIs" dxfId="34821" priority="2217" stopIfTrue="1" operator="greaterThan">
      <formula>0</formula>
    </cfRule>
  </conditionalFormatting>
  <conditionalFormatting sqref="P51:Q51">
    <cfRule type="cellIs" dxfId="34820" priority="2214" stopIfTrue="1" operator="lessThan">
      <formula>0</formula>
    </cfRule>
    <cfRule type="cellIs" dxfId="34819" priority="2215" stopIfTrue="1" operator="greaterThan">
      <formula>0</formula>
    </cfRule>
  </conditionalFormatting>
  <conditionalFormatting sqref="P51:Q51">
    <cfRule type="cellIs" dxfId="34818" priority="2212" stopIfTrue="1" operator="lessThan">
      <formula>0</formula>
    </cfRule>
    <cfRule type="cellIs" dxfId="34817" priority="2213" stopIfTrue="1" operator="greaterThan">
      <formula>0</formula>
    </cfRule>
  </conditionalFormatting>
  <conditionalFormatting sqref="P51:Q51">
    <cfRule type="cellIs" dxfId="34816" priority="2210" stopIfTrue="1" operator="lessThan">
      <formula>0</formula>
    </cfRule>
    <cfRule type="cellIs" dxfId="34815" priority="2211" stopIfTrue="1" operator="greaterThan">
      <formula>0</formula>
    </cfRule>
  </conditionalFormatting>
  <conditionalFormatting sqref="P51:Q51">
    <cfRule type="cellIs" dxfId="34814" priority="2208" stopIfTrue="1" operator="lessThan">
      <formula>0</formula>
    </cfRule>
    <cfRule type="cellIs" dxfId="34813" priority="2209" stopIfTrue="1" operator="greaterThan">
      <formula>0</formula>
    </cfRule>
  </conditionalFormatting>
  <conditionalFormatting sqref="P51:Q51">
    <cfRule type="cellIs" dxfId="34812" priority="2206" stopIfTrue="1" operator="lessThan">
      <formula>0</formula>
    </cfRule>
    <cfRule type="cellIs" dxfId="34811" priority="2207" stopIfTrue="1" operator="greaterThan">
      <formula>0</formula>
    </cfRule>
  </conditionalFormatting>
  <conditionalFormatting sqref="P51:Q51">
    <cfRule type="cellIs" dxfId="34810" priority="2204" stopIfTrue="1" operator="lessThan">
      <formula>0</formula>
    </cfRule>
    <cfRule type="cellIs" dxfId="34809" priority="2205" stopIfTrue="1" operator="greaterThan">
      <formula>0</formula>
    </cfRule>
  </conditionalFormatting>
  <conditionalFormatting sqref="P51:Q51">
    <cfRule type="cellIs" dxfId="34808" priority="2202" stopIfTrue="1" operator="lessThan">
      <formula>0</formula>
    </cfRule>
    <cfRule type="cellIs" dxfId="34807" priority="2203" stopIfTrue="1" operator="greaterThan">
      <formula>0</formula>
    </cfRule>
  </conditionalFormatting>
  <conditionalFormatting sqref="P51:Q51">
    <cfRule type="cellIs" dxfId="34806" priority="2200" stopIfTrue="1" operator="lessThan">
      <formula>0</formula>
    </cfRule>
    <cfRule type="cellIs" dxfId="34805" priority="2201" stopIfTrue="1" operator="greaterThan">
      <formula>0</formula>
    </cfRule>
  </conditionalFormatting>
  <conditionalFormatting sqref="P51:Q51">
    <cfRule type="cellIs" dxfId="34804" priority="2198" stopIfTrue="1" operator="lessThan">
      <formula>0</formula>
    </cfRule>
    <cfRule type="cellIs" dxfId="34803" priority="2199" stopIfTrue="1" operator="greaterThan">
      <formula>0</formula>
    </cfRule>
  </conditionalFormatting>
  <conditionalFormatting sqref="P51:Q51">
    <cfRule type="cellIs" dxfId="34802" priority="2196" stopIfTrue="1" operator="lessThan">
      <formula>0</formula>
    </cfRule>
    <cfRule type="cellIs" dxfId="34801" priority="2197" stopIfTrue="1" operator="greaterThan">
      <formula>0</formula>
    </cfRule>
  </conditionalFormatting>
  <conditionalFormatting sqref="P51:Q51">
    <cfRule type="cellIs" dxfId="34800" priority="2194" stopIfTrue="1" operator="lessThan">
      <formula>0</formula>
    </cfRule>
    <cfRule type="cellIs" dxfId="34799" priority="2195" stopIfTrue="1" operator="greaterThan">
      <formula>0</formula>
    </cfRule>
  </conditionalFormatting>
  <conditionalFormatting sqref="P51:Q51">
    <cfRule type="cellIs" dxfId="34798" priority="2192" stopIfTrue="1" operator="lessThan">
      <formula>0</formula>
    </cfRule>
    <cfRule type="cellIs" dxfId="34797" priority="2193" stopIfTrue="1" operator="greaterThan">
      <formula>0</formula>
    </cfRule>
  </conditionalFormatting>
  <conditionalFormatting sqref="P51:Q51">
    <cfRule type="cellIs" dxfId="34796" priority="2190" stopIfTrue="1" operator="lessThan">
      <formula>0</formula>
    </cfRule>
    <cfRule type="cellIs" dxfId="34795" priority="2191" stopIfTrue="1" operator="greaterThan">
      <formula>0</formula>
    </cfRule>
  </conditionalFormatting>
  <conditionalFormatting sqref="P51:Q51">
    <cfRule type="cellIs" dxfId="34794" priority="2188" stopIfTrue="1" operator="lessThan">
      <formula>0</formula>
    </cfRule>
    <cfRule type="cellIs" dxfId="34793" priority="2189" stopIfTrue="1" operator="greaterThan">
      <formula>0</formula>
    </cfRule>
  </conditionalFormatting>
  <conditionalFormatting sqref="P51:Q51">
    <cfRule type="cellIs" dxfId="34792" priority="2186" stopIfTrue="1" operator="lessThan">
      <formula>0</formula>
    </cfRule>
    <cfRule type="cellIs" dxfId="34791" priority="2187" stopIfTrue="1" operator="greaterThan">
      <formula>0</formula>
    </cfRule>
  </conditionalFormatting>
  <conditionalFormatting sqref="P51:Q51">
    <cfRule type="cellIs" dxfId="34790" priority="2184" stopIfTrue="1" operator="lessThan">
      <formula>0</formula>
    </cfRule>
    <cfRule type="cellIs" dxfId="34789" priority="2185" stopIfTrue="1" operator="greaterThan">
      <formula>0</formula>
    </cfRule>
  </conditionalFormatting>
  <conditionalFormatting sqref="P51:Q51">
    <cfRule type="cellIs" dxfId="34788" priority="2182" stopIfTrue="1" operator="lessThan">
      <formula>0</formula>
    </cfRule>
    <cfRule type="cellIs" dxfId="34787" priority="2183" stopIfTrue="1" operator="greaterThan">
      <formula>0</formula>
    </cfRule>
  </conditionalFormatting>
  <conditionalFormatting sqref="P51:Q51">
    <cfRule type="cellIs" dxfId="34786" priority="2180" stopIfTrue="1" operator="lessThan">
      <formula>0</formula>
    </cfRule>
    <cfRule type="cellIs" dxfId="34785" priority="2181" stopIfTrue="1" operator="greaterThan">
      <formula>0</formula>
    </cfRule>
  </conditionalFormatting>
  <conditionalFormatting sqref="P51:Q51">
    <cfRule type="cellIs" dxfId="34784" priority="2178" stopIfTrue="1" operator="lessThan">
      <formula>0</formula>
    </cfRule>
    <cfRule type="cellIs" dxfId="34783" priority="2179" stopIfTrue="1" operator="greaterThan">
      <formula>0</formula>
    </cfRule>
  </conditionalFormatting>
  <conditionalFormatting sqref="P51:Q51">
    <cfRule type="cellIs" dxfId="34782" priority="2176" stopIfTrue="1" operator="lessThan">
      <formula>0</formula>
    </cfRule>
    <cfRule type="cellIs" dxfId="34781" priority="2177" stopIfTrue="1" operator="greaterThan">
      <formula>0</formula>
    </cfRule>
  </conditionalFormatting>
  <conditionalFormatting sqref="P51:Q51">
    <cfRule type="cellIs" dxfId="34780" priority="2174" stopIfTrue="1" operator="lessThan">
      <formula>0</formula>
    </cfRule>
    <cfRule type="cellIs" dxfId="34779" priority="2175" stopIfTrue="1" operator="greaterThan">
      <formula>0</formula>
    </cfRule>
  </conditionalFormatting>
  <conditionalFormatting sqref="P51:Q51">
    <cfRule type="cellIs" dxfId="34778" priority="2172" stopIfTrue="1" operator="lessThan">
      <formula>0</formula>
    </cfRule>
    <cfRule type="cellIs" dxfId="34777" priority="2173" stopIfTrue="1" operator="greaterThan">
      <formula>0</formula>
    </cfRule>
  </conditionalFormatting>
  <conditionalFormatting sqref="P51:Q51">
    <cfRule type="cellIs" dxfId="34776" priority="2170" stopIfTrue="1" operator="lessThan">
      <formula>0</formula>
    </cfRule>
    <cfRule type="cellIs" dxfId="34775" priority="2171" stopIfTrue="1" operator="greaterThan">
      <formula>0</formula>
    </cfRule>
  </conditionalFormatting>
  <conditionalFormatting sqref="P51:Q51">
    <cfRule type="cellIs" dxfId="34774" priority="2168" stopIfTrue="1" operator="lessThan">
      <formula>0</formula>
    </cfRule>
    <cfRule type="cellIs" dxfId="34773" priority="2169" stopIfTrue="1" operator="greaterThan">
      <formula>0</formula>
    </cfRule>
  </conditionalFormatting>
  <conditionalFormatting sqref="P51:Q51">
    <cfRule type="cellIs" dxfId="34772" priority="2166" stopIfTrue="1" operator="lessThan">
      <formula>0</formula>
    </cfRule>
    <cfRule type="cellIs" dxfId="34771" priority="2167" stopIfTrue="1" operator="greaterThan">
      <formula>0</formula>
    </cfRule>
  </conditionalFormatting>
  <conditionalFormatting sqref="P51:Q51">
    <cfRule type="cellIs" dxfId="34770" priority="2164" stopIfTrue="1" operator="lessThan">
      <formula>0</formula>
    </cfRule>
    <cfRule type="cellIs" dxfId="34769" priority="2165" stopIfTrue="1" operator="greaterThan">
      <formula>0</formula>
    </cfRule>
  </conditionalFormatting>
  <conditionalFormatting sqref="P51:Q51">
    <cfRule type="cellIs" dxfId="34768" priority="2162" stopIfTrue="1" operator="lessThan">
      <formula>0</formula>
    </cfRule>
    <cfRule type="cellIs" dxfId="34767" priority="2163" stopIfTrue="1" operator="greaterThan">
      <formula>0</formula>
    </cfRule>
  </conditionalFormatting>
  <conditionalFormatting sqref="P51:Q51">
    <cfRule type="cellIs" dxfId="34766" priority="2160" stopIfTrue="1" operator="lessThan">
      <formula>0</formula>
    </cfRule>
    <cfRule type="cellIs" dxfId="34765" priority="2161" stopIfTrue="1" operator="greaterThan">
      <formula>0</formula>
    </cfRule>
  </conditionalFormatting>
  <conditionalFormatting sqref="P51:Q51">
    <cfRule type="cellIs" dxfId="34764" priority="2158" stopIfTrue="1" operator="lessThan">
      <formula>0</formula>
    </cfRule>
    <cfRule type="cellIs" dxfId="34763" priority="2159" stopIfTrue="1" operator="greaterThan">
      <formula>0</formula>
    </cfRule>
  </conditionalFormatting>
  <conditionalFormatting sqref="P51:Q51">
    <cfRule type="cellIs" dxfId="34762" priority="2156" stopIfTrue="1" operator="lessThan">
      <formula>0</formula>
    </cfRule>
    <cfRule type="cellIs" dxfId="34761" priority="2157" stopIfTrue="1" operator="greaterThan">
      <formula>0</formula>
    </cfRule>
  </conditionalFormatting>
  <conditionalFormatting sqref="P51:Q51">
    <cfRule type="cellIs" dxfId="34760" priority="2154" stopIfTrue="1" operator="lessThan">
      <formula>0</formula>
    </cfRule>
    <cfRule type="cellIs" dxfId="34759" priority="2155" stopIfTrue="1" operator="greaterThan">
      <formula>0</formula>
    </cfRule>
  </conditionalFormatting>
  <conditionalFormatting sqref="P51:Q51">
    <cfRule type="cellIs" dxfId="34758" priority="2152" stopIfTrue="1" operator="lessThan">
      <formula>0</formula>
    </cfRule>
    <cfRule type="cellIs" dxfId="34757" priority="2153" stopIfTrue="1" operator="greaterThan">
      <formula>0</formula>
    </cfRule>
  </conditionalFormatting>
  <conditionalFormatting sqref="P51:Q51">
    <cfRule type="cellIs" dxfId="34756" priority="2150" stopIfTrue="1" operator="lessThan">
      <formula>0</formula>
    </cfRule>
    <cfRule type="cellIs" dxfId="34755" priority="2151" stopIfTrue="1" operator="greaterThan">
      <formula>0</formula>
    </cfRule>
  </conditionalFormatting>
  <conditionalFormatting sqref="P51:Q51">
    <cfRule type="cellIs" dxfId="34754" priority="2148" stopIfTrue="1" operator="lessThan">
      <formula>0</formula>
    </cfRule>
    <cfRule type="cellIs" dxfId="34753" priority="2149" stopIfTrue="1" operator="greaterThan">
      <formula>0</formula>
    </cfRule>
  </conditionalFormatting>
  <conditionalFormatting sqref="P51:Q51">
    <cfRule type="cellIs" dxfId="34752" priority="2146" stopIfTrue="1" operator="lessThan">
      <formula>0</formula>
    </cfRule>
    <cfRule type="cellIs" dxfId="34751" priority="2147" stopIfTrue="1" operator="greaterThan">
      <formula>0</formula>
    </cfRule>
  </conditionalFormatting>
  <conditionalFormatting sqref="P51:Q51">
    <cfRule type="cellIs" dxfId="34750" priority="2144" stopIfTrue="1" operator="lessThan">
      <formula>0</formula>
    </cfRule>
    <cfRule type="cellIs" dxfId="34749" priority="2145" stopIfTrue="1" operator="greaterThan">
      <formula>0</formula>
    </cfRule>
  </conditionalFormatting>
  <conditionalFormatting sqref="P51:Q51">
    <cfRule type="cellIs" dxfId="34748" priority="2142" stopIfTrue="1" operator="lessThan">
      <formula>0</formula>
    </cfRule>
    <cfRule type="cellIs" dxfId="34747" priority="2143" stopIfTrue="1" operator="greaterThan">
      <formula>0</formula>
    </cfRule>
  </conditionalFormatting>
  <conditionalFormatting sqref="P51:Q51">
    <cfRule type="cellIs" dxfId="34746" priority="2140" stopIfTrue="1" operator="lessThan">
      <formula>0</formula>
    </cfRule>
    <cfRule type="cellIs" dxfId="34745" priority="2141" stopIfTrue="1" operator="greaterThan">
      <formula>0</formula>
    </cfRule>
  </conditionalFormatting>
  <conditionalFormatting sqref="P51:Q51">
    <cfRule type="cellIs" dxfId="34744" priority="2138" stopIfTrue="1" operator="lessThan">
      <formula>0</formula>
    </cfRule>
    <cfRule type="cellIs" dxfId="34743" priority="2139" stopIfTrue="1" operator="greaterThan">
      <formula>0</formula>
    </cfRule>
  </conditionalFormatting>
  <conditionalFormatting sqref="P51:Q51">
    <cfRule type="cellIs" dxfId="34742" priority="2136" stopIfTrue="1" operator="lessThan">
      <formula>0</formula>
    </cfRule>
    <cfRule type="cellIs" dxfId="34741" priority="2137" stopIfTrue="1" operator="greaterThan">
      <formula>0</formula>
    </cfRule>
  </conditionalFormatting>
  <conditionalFormatting sqref="P51:Q51">
    <cfRule type="cellIs" dxfId="34740" priority="2134" stopIfTrue="1" operator="lessThan">
      <formula>0</formula>
    </cfRule>
    <cfRule type="cellIs" dxfId="34739" priority="2135" stopIfTrue="1" operator="greaterThan">
      <formula>0</formula>
    </cfRule>
  </conditionalFormatting>
  <conditionalFormatting sqref="P51:Q51">
    <cfRule type="cellIs" dxfId="34738" priority="2132" stopIfTrue="1" operator="lessThan">
      <formula>0</formula>
    </cfRule>
    <cfRule type="cellIs" dxfId="34737" priority="2133" stopIfTrue="1" operator="greaterThan">
      <formula>0</formula>
    </cfRule>
  </conditionalFormatting>
  <conditionalFormatting sqref="P53:Q53">
    <cfRule type="cellIs" dxfId="34736" priority="2130" stopIfTrue="1" operator="lessThan">
      <formula>0</formula>
    </cfRule>
    <cfRule type="cellIs" dxfId="34735" priority="2131" stopIfTrue="1" operator="greaterThan">
      <formula>0</formula>
    </cfRule>
  </conditionalFormatting>
  <conditionalFormatting sqref="P53:Q53">
    <cfRule type="cellIs" dxfId="34734" priority="2128" stopIfTrue="1" operator="lessThan">
      <formula>0</formula>
    </cfRule>
    <cfRule type="cellIs" dxfId="34733" priority="2129" stopIfTrue="1" operator="greaterThan">
      <formula>0</formula>
    </cfRule>
  </conditionalFormatting>
  <conditionalFormatting sqref="P53:Q53">
    <cfRule type="cellIs" dxfId="34732" priority="2126" stopIfTrue="1" operator="lessThan">
      <formula>0</formula>
    </cfRule>
    <cfRule type="cellIs" dxfId="34731" priority="2127" stopIfTrue="1" operator="greaterThan">
      <formula>0</formula>
    </cfRule>
  </conditionalFormatting>
  <conditionalFormatting sqref="P53:Q53">
    <cfRule type="cellIs" dxfId="34730" priority="2124" stopIfTrue="1" operator="lessThan">
      <formula>0</formula>
    </cfRule>
    <cfRule type="cellIs" dxfId="34729" priority="2125" stopIfTrue="1" operator="greaterThan">
      <formula>0</formula>
    </cfRule>
  </conditionalFormatting>
  <conditionalFormatting sqref="P53:Q53">
    <cfRule type="cellIs" dxfId="34728" priority="2122" stopIfTrue="1" operator="lessThan">
      <formula>0</formula>
    </cfRule>
    <cfRule type="cellIs" dxfId="34727" priority="2123" stopIfTrue="1" operator="greaterThan">
      <formula>0</formula>
    </cfRule>
  </conditionalFormatting>
  <conditionalFormatting sqref="P53:Q53">
    <cfRule type="cellIs" dxfId="34726" priority="2120" stopIfTrue="1" operator="lessThan">
      <formula>0</formula>
    </cfRule>
    <cfRule type="cellIs" dxfId="34725" priority="2121" stopIfTrue="1" operator="greaterThan">
      <formula>0</formula>
    </cfRule>
  </conditionalFormatting>
  <conditionalFormatting sqref="P53:Q53">
    <cfRule type="cellIs" dxfId="34724" priority="2118" stopIfTrue="1" operator="lessThan">
      <formula>0</formula>
    </cfRule>
    <cfRule type="cellIs" dxfId="34723" priority="2119" stopIfTrue="1" operator="greaterThan">
      <formula>0</formula>
    </cfRule>
  </conditionalFormatting>
  <conditionalFormatting sqref="P53:Q53">
    <cfRule type="cellIs" dxfId="34722" priority="2116" stopIfTrue="1" operator="lessThan">
      <formula>0</formula>
    </cfRule>
    <cfRule type="cellIs" dxfId="34721" priority="2117" stopIfTrue="1" operator="greaterThan">
      <formula>0</formula>
    </cfRule>
  </conditionalFormatting>
  <conditionalFormatting sqref="P53:Q53">
    <cfRule type="cellIs" dxfId="34720" priority="2114" stopIfTrue="1" operator="lessThan">
      <formula>0</formula>
    </cfRule>
    <cfRule type="cellIs" dxfId="34719" priority="2115" stopIfTrue="1" operator="greaterThan">
      <formula>0</formula>
    </cfRule>
  </conditionalFormatting>
  <conditionalFormatting sqref="P53:Q53">
    <cfRule type="cellIs" dxfId="34718" priority="2112" stopIfTrue="1" operator="lessThan">
      <formula>0</formula>
    </cfRule>
    <cfRule type="cellIs" dxfId="34717" priority="2113" stopIfTrue="1" operator="greaterThan">
      <formula>0</formula>
    </cfRule>
  </conditionalFormatting>
  <conditionalFormatting sqref="P53:Q53">
    <cfRule type="cellIs" dxfId="34716" priority="2110" stopIfTrue="1" operator="lessThan">
      <formula>0</formula>
    </cfRule>
    <cfRule type="cellIs" dxfId="34715" priority="2111" stopIfTrue="1" operator="greaterThan">
      <formula>0</formula>
    </cfRule>
  </conditionalFormatting>
  <conditionalFormatting sqref="P53:Q53">
    <cfRule type="cellIs" dxfId="34714" priority="2108" stopIfTrue="1" operator="lessThan">
      <formula>0</formula>
    </cfRule>
    <cfRule type="cellIs" dxfId="34713" priority="2109" stopIfTrue="1" operator="greaterThan">
      <formula>0</formula>
    </cfRule>
  </conditionalFormatting>
  <conditionalFormatting sqref="P53:Q53">
    <cfRule type="cellIs" dxfId="34712" priority="2106" stopIfTrue="1" operator="lessThan">
      <formula>0</formula>
    </cfRule>
    <cfRule type="cellIs" dxfId="34711" priority="2107" stopIfTrue="1" operator="greaterThan">
      <formula>0</formula>
    </cfRule>
  </conditionalFormatting>
  <conditionalFormatting sqref="P53:Q53">
    <cfRule type="cellIs" dxfId="34710" priority="2104" stopIfTrue="1" operator="lessThan">
      <formula>0</formula>
    </cfRule>
    <cfRule type="cellIs" dxfId="34709" priority="2105" stopIfTrue="1" operator="greaterThan">
      <formula>0</formula>
    </cfRule>
  </conditionalFormatting>
  <conditionalFormatting sqref="P53:Q53">
    <cfRule type="cellIs" dxfId="34708" priority="2102" stopIfTrue="1" operator="lessThan">
      <formula>0</formula>
    </cfRule>
    <cfRule type="cellIs" dxfId="34707" priority="2103" stopIfTrue="1" operator="greaterThan">
      <formula>0</formula>
    </cfRule>
  </conditionalFormatting>
  <conditionalFormatting sqref="P53:Q53">
    <cfRule type="cellIs" dxfId="34706" priority="2100" stopIfTrue="1" operator="lessThan">
      <formula>0</formula>
    </cfRule>
    <cfRule type="cellIs" dxfId="34705" priority="2101" stopIfTrue="1" operator="greaterThan">
      <formula>0</formula>
    </cfRule>
  </conditionalFormatting>
  <conditionalFormatting sqref="P53:Q53">
    <cfRule type="cellIs" dxfId="34704" priority="2098" stopIfTrue="1" operator="lessThan">
      <formula>0</formula>
    </cfRule>
    <cfRule type="cellIs" dxfId="34703" priority="2099" stopIfTrue="1" operator="greaterThan">
      <formula>0</formula>
    </cfRule>
  </conditionalFormatting>
  <conditionalFormatting sqref="P53:Q53">
    <cfRule type="cellIs" dxfId="34702" priority="2096" stopIfTrue="1" operator="lessThan">
      <formula>0</formula>
    </cfRule>
    <cfRule type="cellIs" dxfId="34701" priority="2097" stopIfTrue="1" operator="greaterThan">
      <formula>0</formula>
    </cfRule>
  </conditionalFormatting>
  <conditionalFormatting sqref="P53:Q53">
    <cfRule type="cellIs" dxfId="34700" priority="2094" stopIfTrue="1" operator="lessThan">
      <formula>0</formula>
    </cfRule>
    <cfRule type="cellIs" dxfId="34699" priority="2095" stopIfTrue="1" operator="greaterThan">
      <formula>0</formula>
    </cfRule>
  </conditionalFormatting>
  <conditionalFormatting sqref="P53:Q53">
    <cfRule type="cellIs" dxfId="34698" priority="2092" stopIfTrue="1" operator="lessThan">
      <formula>0</formula>
    </cfRule>
    <cfRule type="cellIs" dxfId="34697" priority="2093" stopIfTrue="1" operator="greaterThan">
      <formula>0</formula>
    </cfRule>
  </conditionalFormatting>
  <conditionalFormatting sqref="P53:Q53">
    <cfRule type="cellIs" dxfId="34696" priority="2090" stopIfTrue="1" operator="lessThan">
      <formula>0</formula>
    </cfRule>
    <cfRule type="cellIs" dxfId="34695" priority="2091" stopIfTrue="1" operator="greaterThan">
      <formula>0</formula>
    </cfRule>
  </conditionalFormatting>
  <conditionalFormatting sqref="P53:Q53">
    <cfRule type="cellIs" dxfId="34694" priority="2088" stopIfTrue="1" operator="lessThan">
      <formula>0</formula>
    </cfRule>
    <cfRule type="cellIs" dxfId="34693" priority="2089" stopIfTrue="1" operator="greaterThan">
      <formula>0</formula>
    </cfRule>
  </conditionalFormatting>
  <conditionalFormatting sqref="P53:Q53">
    <cfRule type="cellIs" dxfId="34692" priority="2086" stopIfTrue="1" operator="lessThan">
      <formula>0</formula>
    </cfRule>
    <cfRule type="cellIs" dxfId="34691" priority="2087" stopIfTrue="1" operator="greaterThan">
      <formula>0</formula>
    </cfRule>
  </conditionalFormatting>
  <conditionalFormatting sqref="P53:Q53">
    <cfRule type="cellIs" dxfId="34690" priority="2084" stopIfTrue="1" operator="lessThan">
      <formula>0</formula>
    </cfRule>
    <cfRule type="cellIs" dxfId="34689" priority="2085" stopIfTrue="1" operator="greaterThan">
      <formula>0</formula>
    </cfRule>
  </conditionalFormatting>
  <conditionalFormatting sqref="P53:Q53">
    <cfRule type="cellIs" dxfId="34688" priority="2082" stopIfTrue="1" operator="lessThan">
      <formula>0</formula>
    </cfRule>
    <cfRule type="cellIs" dxfId="34687" priority="2083" stopIfTrue="1" operator="greaterThan">
      <formula>0</formula>
    </cfRule>
  </conditionalFormatting>
  <conditionalFormatting sqref="P53:Q53">
    <cfRule type="cellIs" dxfId="34686" priority="2080" stopIfTrue="1" operator="lessThan">
      <formula>0</formula>
    </cfRule>
    <cfRule type="cellIs" dxfId="34685" priority="2081" stopIfTrue="1" operator="greaterThan">
      <formula>0</formula>
    </cfRule>
  </conditionalFormatting>
  <conditionalFormatting sqref="P53:Q53">
    <cfRule type="cellIs" dxfId="34684" priority="2078" stopIfTrue="1" operator="lessThan">
      <formula>0</formula>
    </cfRule>
    <cfRule type="cellIs" dxfId="34683" priority="2079" stopIfTrue="1" operator="greaterThan">
      <formula>0</formula>
    </cfRule>
  </conditionalFormatting>
  <conditionalFormatting sqref="P53:Q53">
    <cfRule type="cellIs" dxfId="34682" priority="2076" stopIfTrue="1" operator="lessThan">
      <formula>0</formula>
    </cfRule>
    <cfRule type="cellIs" dxfId="34681" priority="2077" stopIfTrue="1" operator="greaterThan">
      <formula>0</formula>
    </cfRule>
  </conditionalFormatting>
  <conditionalFormatting sqref="P53:Q53">
    <cfRule type="cellIs" dxfId="34680" priority="2074" stopIfTrue="1" operator="lessThan">
      <formula>0</formula>
    </cfRule>
    <cfRule type="cellIs" dxfId="34679" priority="2075" stopIfTrue="1" operator="greaterThan">
      <formula>0</formula>
    </cfRule>
  </conditionalFormatting>
  <conditionalFormatting sqref="P53:Q53">
    <cfRule type="cellIs" dxfId="34678" priority="2072" stopIfTrue="1" operator="lessThan">
      <formula>0</formula>
    </cfRule>
    <cfRule type="cellIs" dxfId="34677" priority="2073" stopIfTrue="1" operator="greaterThan">
      <formula>0</formula>
    </cfRule>
  </conditionalFormatting>
  <conditionalFormatting sqref="P53:Q53">
    <cfRule type="cellIs" dxfId="34676" priority="2070" stopIfTrue="1" operator="lessThan">
      <formula>0</formula>
    </cfRule>
    <cfRule type="cellIs" dxfId="34675" priority="2071" stopIfTrue="1" operator="greaterThan">
      <formula>0</formula>
    </cfRule>
  </conditionalFormatting>
  <conditionalFormatting sqref="P53:Q53">
    <cfRule type="cellIs" dxfId="34674" priority="2068" stopIfTrue="1" operator="lessThan">
      <formula>0</formula>
    </cfRule>
    <cfRule type="cellIs" dxfId="34673" priority="2069" stopIfTrue="1" operator="greaterThan">
      <formula>0</formula>
    </cfRule>
  </conditionalFormatting>
  <conditionalFormatting sqref="P53:Q53">
    <cfRule type="cellIs" dxfId="34672" priority="2066" stopIfTrue="1" operator="lessThan">
      <formula>0</formula>
    </cfRule>
    <cfRule type="cellIs" dxfId="34671" priority="2067" stopIfTrue="1" operator="greaterThan">
      <formula>0</formula>
    </cfRule>
  </conditionalFormatting>
  <conditionalFormatting sqref="P53:Q53">
    <cfRule type="cellIs" dxfId="34670" priority="2064" stopIfTrue="1" operator="lessThan">
      <formula>0</formula>
    </cfRule>
    <cfRule type="cellIs" dxfId="34669" priority="2065" stopIfTrue="1" operator="greaterThan">
      <formula>0</formula>
    </cfRule>
  </conditionalFormatting>
  <conditionalFormatting sqref="P53:Q53">
    <cfRule type="cellIs" dxfId="34668" priority="2062" stopIfTrue="1" operator="lessThan">
      <formula>0</formula>
    </cfRule>
    <cfRule type="cellIs" dxfId="34667" priority="2063" stopIfTrue="1" operator="greaterThan">
      <formula>0</formula>
    </cfRule>
  </conditionalFormatting>
  <conditionalFormatting sqref="P53:Q53">
    <cfRule type="cellIs" dxfId="34666" priority="2060" stopIfTrue="1" operator="lessThan">
      <formula>0</formula>
    </cfRule>
    <cfRule type="cellIs" dxfId="34665" priority="2061" stopIfTrue="1" operator="greaterThan">
      <formula>0</formula>
    </cfRule>
  </conditionalFormatting>
  <conditionalFormatting sqref="P53:Q53">
    <cfRule type="cellIs" dxfId="34664" priority="2058" stopIfTrue="1" operator="lessThan">
      <formula>0</formula>
    </cfRule>
    <cfRule type="cellIs" dxfId="34663" priority="2059" stopIfTrue="1" operator="greaterThan">
      <formula>0</formula>
    </cfRule>
  </conditionalFormatting>
  <conditionalFormatting sqref="P53:Q53">
    <cfRule type="cellIs" dxfId="34662" priority="2056" stopIfTrue="1" operator="lessThan">
      <formula>0</formula>
    </cfRule>
    <cfRule type="cellIs" dxfId="34661" priority="2057" stopIfTrue="1" operator="greaterThan">
      <formula>0</formula>
    </cfRule>
  </conditionalFormatting>
  <conditionalFormatting sqref="P53:Q53">
    <cfRule type="cellIs" dxfId="34660" priority="2054" stopIfTrue="1" operator="lessThan">
      <formula>0</formula>
    </cfRule>
    <cfRule type="cellIs" dxfId="34659" priority="2055" stopIfTrue="1" operator="greaterThan">
      <formula>0</formula>
    </cfRule>
  </conditionalFormatting>
  <conditionalFormatting sqref="P53:Q53">
    <cfRule type="cellIs" dxfId="34658" priority="2052" stopIfTrue="1" operator="lessThan">
      <formula>0</formula>
    </cfRule>
    <cfRule type="cellIs" dxfId="34657" priority="2053" stopIfTrue="1" operator="greaterThan">
      <formula>0</formula>
    </cfRule>
  </conditionalFormatting>
  <conditionalFormatting sqref="P53:Q53">
    <cfRule type="cellIs" dxfId="34656" priority="2050" stopIfTrue="1" operator="lessThan">
      <formula>0</formula>
    </cfRule>
    <cfRule type="cellIs" dxfId="34655" priority="2051" stopIfTrue="1" operator="greaterThan">
      <formula>0</formula>
    </cfRule>
  </conditionalFormatting>
  <conditionalFormatting sqref="P53:Q53">
    <cfRule type="cellIs" dxfId="34654" priority="2048" stopIfTrue="1" operator="lessThan">
      <formula>0</formula>
    </cfRule>
    <cfRule type="cellIs" dxfId="34653" priority="2049" stopIfTrue="1" operator="greaterThan">
      <formula>0</formula>
    </cfRule>
  </conditionalFormatting>
  <conditionalFormatting sqref="P55:Q55">
    <cfRule type="cellIs" dxfId="34652" priority="2046" stopIfTrue="1" operator="lessThan">
      <formula>0</formula>
    </cfRule>
    <cfRule type="cellIs" dxfId="34651" priority="2047" stopIfTrue="1" operator="greaterThan">
      <formula>0</formula>
    </cfRule>
  </conditionalFormatting>
  <conditionalFormatting sqref="P55:Q55">
    <cfRule type="cellIs" dxfId="34650" priority="2044" stopIfTrue="1" operator="lessThan">
      <formula>0</formula>
    </cfRule>
    <cfRule type="cellIs" dxfId="34649" priority="2045" stopIfTrue="1" operator="greaterThan">
      <formula>0</formula>
    </cfRule>
  </conditionalFormatting>
  <conditionalFormatting sqref="P55:Q55">
    <cfRule type="cellIs" dxfId="34648" priority="2042" stopIfTrue="1" operator="lessThan">
      <formula>0</formula>
    </cfRule>
    <cfRule type="cellIs" dxfId="34647" priority="2043" stopIfTrue="1" operator="greaterThan">
      <formula>0</formula>
    </cfRule>
  </conditionalFormatting>
  <conditionalFormatting sqref="P55:Q55">
    <cfRule type="cellIs" dxfId="34646" priority="2040" stopIfTrue="1" operator="lessThan">
      <formula>0</formula>
    </cfRule>
    <cfRule type="cellIs" dxfId="34645" priority="2041" stopIfTrue="1" operator="greaterThan">
      <formula>0</formula>
    </cfRule>
  </conditionalFormatting>
  <conditionalFormatting sqref="P55:Q55">
    <cfRule type="cellIs" dxfId="34644" priority="2038" stopIfTrue="1" operator="lessThan">
      <formula>0</formula>
    </cfRule>
    <cfRule type="cellIs" dxfId="34643" priority="2039" stopIfTrue="1" operator="greaterThan">
      <formula>0</formula>
    </cfRule>
  </conditionalFormatting>
  <conditionalFormatting sqref="P55:Q55">
    <cfRule type="cellIs" dxfId="34642" priority="2036" stopIfTrue="1" operator="lessThan">
      <formula>0</formula>
    </cfRule>
    <cfRule type="cellIs" dxfId="34641" priority="2037" stopIfTrue="1" operator="greaterThan">
      <formula>0</formula>
    </cfRule>
  </conditionalFormatting>
  <conditionalFormatting sqref="P55:Q55">
    <cfRule type="cellIs" dxfId="34640" priority="2034" stopIfTrue="1" operator="lessThan">
      <formula>0</formula>
    </cfRule>
    <cfRule type="cellIs" dxfId="34639" priority="2035" stopIfTrue="1" operator="greaterThan">
      <formula>0</formula>
    </cfRule>
  </conditionalFormatting>
  <conditionalFormatting sqref="P55:Q55">
    <cfRule type="cellIs" dxfId="34638" priority="2032" stopIfTrue="1" operator="lessThan">
      <formula>0</formula>
    </cfRule>
    <cfRule type="cellIs" dxfId="34637" priority="2033" stopIfTrue="1" operator="greaterThan">
      <formula>0</formula>
    </cfRule>
  </conditionalFormatting>
  <conditionalFormatting sqref="P55:Q55">
    <cfRule type="cellIs" dxfId="34636" priority="2030" stopIfTrue="1" operator="lessThan">
      <formula>0</formula>
    </cfRule>
    <cfRule type="cellIs" dxfId="34635" priority="2031" stopIfTrue="1" operator="greaterThan">
      <formula>0</formula>
    </cfRule>
  </conditionalFormatting>
  <conditionalFormatting sqref="P55:Q55">
    <cfRule type="cellIs" dxfId="34634" priority="2028" stopIfTrue="1" operator="lessThan">
      <formula>0</formula>
    </cfRule>
    <cfRule type="cellIs" dxfId="34633" priority="2029" stopIfTrue="1" operator="greaterThan">
      <formula>0</formula>
    </cfRule>
  </conditionalFormatting>
  <conditionalFormatting sqref="P55:Q55">
    <cfRule type="cellIs" dxfId="34632" priority="2026" stopIfTrue="1" operator="lessThan">
      <formula>0</formula>
    </cfRule>
    <cfRule type="cellIs" dxfId="34631" priority="2027" stopIfTrue="1" operator="greaterThan">
      <formula>0</formula>
    </cfRule>
  </conditionalFormatting>
  <conditionalFormatting sqref="P55:Q55">
    <cfRule type="cellIs" dxfId="34630" priority="2024" stopIfTrue="1" operator="lessThan">
      <formula>0</formula>
    </cfRule>
    <cfRule type="cellIs" dxfId="34629" priority="2025" stopIfTrue="1" operator="greaterThan">
      <formula>0</formula>
    </cfRule>
  </conditionalFormatting>
  <conditionalFormatting sqref="P55:Q55">
    <cfRule type="cellIs" dxfId="34628" priority="2022" stopIfTrue="1" operator="lessThan">
      <formula>0</formula>
    </cfRule>
    <cfRule type="cellIs" dxfId="34627" priority="2023" stopIfTrue="1" operator="greaterThan">
      <formula>0</formula>
    </cfRule>
  </conditionalFormatting>
  <conditionalFormatting sqref="P55:Q55">
    <cfRule type="cellIs" dxfId="34626" priority="2020" stopIfTrue="1" operator="lessThan">
      <formula>0</formula>
    </cfRule>
    <cfRule type="cellIs" dxfId="34625" priority="2021" stopIfTrue="1" operator="greaterThan">
      <formula>0</formula>
    </cfRule>
  </conditionalFormatting>
  <conditionalFormatting sqref="P55:Q55">
    <cfRule type="cellIs" dxfId="34624" priority="2018" stopIfTrue="1" operator="lessThan">
      <formula>0</formula>
    </cfRule>
    <cfRule type="cellIs" dxfId="34623" priority="2019" stopIfTrue="1" operator="greaterThan">
      <formula>0</formula>
    </cfRule>
  </conditionalFormatting>
  <conditionalFormatting sqref="P55:Q55">
    <cfRule type="cellIs" dxfId="34622" priority="2016" stopIfTrue="1" operator="lessThan">
      <formula>0</formula>
    </cfRule>
    <cfRule type="cellIs" dxfId="34621" priority="2017" stopIfTrue="1" operator="greaterThan">
      <formula>0</formula>
    </cfRule>
  </conditionalFormatting>
  <conditionalFormatting sqref="P55:Q55">
    <cfRule type="cellIs" dxfId="34620" priority="2014" stopIfTrue="1" operator="lessThan">
      <formula>0</formula>
    </cfRule>
    <cfRule type="cellIs" dxfId="34619" priority="2015" stopIfTrue="1" operator="greaterThan">
      <formula>0</formula>
    </cfRule>
  </conditionalFormatting>
  <conditionalFormatting sqref="P55:Q55">
    <cfRule type="cellIs" dxfId="34618" priority="2012" stopIfTrue="1" operator="lessThan">
      <formula>0</formula>
    </cfRule>
    <cfRule type="cellIs" dxfId="34617" priority="2013" stopIfTrue="1" operator="greaterThan">
      <formula>0</formula>
    </cfRule>
  </conditionalFormatting>
  <conditionalFormatting sqref="P55:Q55">
    <cfRule type="cellIs" dxfId="34616" priority="2010" stopIfTrue="1" operator="lessThan">
      <formula>0</formula>
    </cfRule>
    <cfRule type="cellIs" dxfId="34615" priority="2011" stopIfTrue="1" operator="greaterThan">
      <formula>0</formula>
    </cfRule>
  </conditionalFormatting>
  <conditionalFormatting sqref="P55:Q55">
    <cfRule type="cellIs" dxfId="34614" priority="2008" stopIfTrue="1" operator="lessThan">
      <formula>0</formula>
    </cfRule>
    <cfRule type="cellIs" dxfId="34613" priority="2009" stopIfTrue="1" operator="greaterThan">
      <formula>0</formula>
    </cfRule>
  </conditionalFormatting>
  <conditionalFormatting sqref="P55:Q55">
    <cfRule type="cellIs" dxfId="34612" priority="2006" stopIfTrue="1" operator="lessThan">
      <formula>0</formula>
    </cfRule>
    <cfRule type="cellIs" dxfId="34611" priority="2007" stopIfTrue="1" operator="greaterThan">
      <formula>0</formula>
    </cfRule>
  </conditionalFormatting>
  <conditionalFormatting sqref="P55:Q55">
    <cfRule type="cellIs" dxfId="34610" priority="2004" stopIfTrue="1" operator="lessThan">
      <formula>0</formula>
    </cfRule>
    <cfRule type="cellIs" dxfId="34609" priority="2005" stopIfTrue="1" operator="greaterThan">
      <formula>0</formula>
    </cfRule>
  </conditionalFormatting>
  <conditionalFormatting sqref="P55:Q55">
    <cfRule type="cellIs" dxfId="34608" priority="2002" stopIfTrue="1" operator="lessThan">
      <formula>0</formula>
    </cfRule>
    <cfRule type="cellIs" dxfId="34607" priority="2003" stopIfTrue="1" operator="greaterThan">
      <formula>0</formula>
    </cfRule>
  </conditionalFormatting>
  <conditionalFormatting sqref="P55:Q55">
    <cfRule type="cellIs" dxfId="34606" priority="2000" stopIfTrue="1" operator="lessThan">
      <formula>0</formula>
    </cfRule>
    <cfRule type="cellIs" dxfId="34605" priority="2001" stopIfTrue="1" operator="greaterThan">
      <formula>0</formula>
    </cfRule>
  </conditionalFormatting>
  <conditionalFormatting sqref="P55:Q55">
    <cfRule type="cellIs" dxfId="34604" priority="1998" stopIfTrue="1" operator="lessThan">
      <formula>0</formula>
    </cfRule>
    <cfRule type="cellIs" dxfId="34603" priority="1999" stopIfTrue="1" operator="greaterThan">
      <formula>0</formula>
    </cfRule>
  </conditionalFormatting>
  <conditionalFormatting sqref="P55:Q55">
    <cfRule type="cellIs" dxfId="34602" priority="1996" stopIfTrue="1" operator="lessThan">
      <formula>0</formula>
    </cfRule>
    <cfRule type="cellIs" dxfId="34601" priority="1997" stopIfTrue="1" operator="greaterThan">
      <formula>0</formula>
    </cfRule>
  </conditionalFormatting>
  <conditionalFormatting sqref="P55:Q55">
    <cfRule type="cellIs" dxfId="34600" priority="1994" stopIfTrue="1" operator="lessThan">
      <formula>0</formula>
    </cfRule>
    <cfRule type="cellIs" dxfId="34599" priority="1995" stopIfTrue="1" operator="greaterThan">
      <formula>0</formula>
    </cfRule>
  </conditionalFormatting>
  <conditionalFormatting sqref="P55:Q55">
    <cfRule type="cellIs" dxfId="34598" priority="1992" stopIfTrue="1" operator="lessThan">
      <formula>0</formula>
    </cfRule>
    <cfRule type="cellIs" dxfId="34597" priority="1993" stopIfTrue="1" operator="greaterThan">
      <formula>0</formula>
    </cfRule>
  </conditionalFormatting>
  <conditionalFormatting sqref="P55:Q55">
    <cfRule type="cellIs" dxfId="34596" priority="1990" stopIfTrue="1" operator="lessThan">
      <formula>0</formula>
    </cfRule>
    <cfRule type="cellIs" dxfId="34595" priority="1991" stopIfTrue="1" operator="greaterThan">
      <formula>0</formula>
    </cfRule>
  </conditionalFormatting>
  <conditionalFormatting sqref="P55:Q55">
    <cfRule type="cellIs" dxfId="34594" priority="1988" stopIfTrue="1" operator="lessThan">
      <formula>0</formula>
    </cfRule>
    <cfRule type="cellIs" dxfId="34593" priority="1989" stopIfTrue="1" operator="greaterThan">
      <formula>0</formula>
    </cfRule>
  </conditionalFormatting>
  <conditionalFormatting sqref="P55:Q55">
    <cfRule type="cellIs" dxfId="34592" priority="1986" stopIfTrue="1" operator="lessThan">
      <formula>0</formula>
    </cfRule>
    <cfRule type="cellIs" dxfId="34591" priority="1987" stopIfTrue="1" operator="greaterThan">
      <formula>0</formula>
    </cfRule>
  </conditionalFormatting>
  <conditionalFormatting sqref="P55:Q55">
    <cfRule type="cellIs" dxfId="34590" priority="1984" stopIfTrue="1" operator="lessThan">
      <formula>0</formula>
    </cfRule>
    <cfRule type="cellIs" dxfId="34589" priority="1985" stopIfTrue="1" operator="greaterThan">
      <formula>0</formula>
    </cfRule>
  </conditionalFormatting>
  <conditionalFormatting sqref="P55:Q55">
    <cfRule type="cellIs" dxfId="34588" priority="1982" stopIfTrue="1" operator="lessThan">
      <formula>0</formula>
    </cfRule>
    <cfRule type="cellIs" dxfId="34587" priority="1983" stopIfTrue="1" operator="greaterThan">
      <formula>0</formula>
    </cfRule>
  </conditionalFormatting>
  <conditionalFormatting sqref="P55:Q55">
    <cfRule type="cellIs" dxfId="34586" priority="1980" stopIfTrue="1" operator="lessThan">
      <formula>0</formula>
    </cfRule>
    <cfRule type="cellIs" dxfId="34585" priority="1981" stopIfTrue="1" operator="greaterThan">
      <formula>0</formula>
    </cfRule>
  </conditionalFormatting>
  <conditionalFormatting sqref="P55:Q55">
    <cfRule type="cellIs" dxfId="34584" priority="1978" stopIfTrue="1" operator="lessThan">
      <formula>0</formula>
    </cfRule>
    <cfRule type="cellIs" dxfId="34583" priority="1979" stopIfTrue="1" operator="greaterThan">
      <formula>0</formula>
    </cfRule>
  </conditionalFormatting>
  <conditionalFormatting sqref="P55:Q55">
    <cfRule type="cellIs" dxfId="34582" priority="1976" stopIfTrue="1" operator="lessThan">
      <formula>0</formula>
    </cfRule>
    <cfRule type="cellIs" dxfId="34581" priority="1977" stopIfTrue="1" operator="greaterThan">
      <formula>0</formula>
    </cfRule>
  </conditionalFormatting>
  <conditionalFormatting sqref="P55:Q55">
    <cfRule type="cellIs" dxfId="34580" priority="1974" stopIfTrue="1" operator="lessThan">
      <formula>0</formula>
    </cfRule>
    <cfRule type="cellIs" dxfId="34579" priority="1975" stopIfTrue="1" operator="greaterThan">
      <formula>0</formula>
    </cfRule>
  </conditionalFormatting>
  <conditionalFormatting sqref="P55:Q55">
    <cfRule type="cellIs" dxfId="34578" priority="1972" stopIfTrue="1" operator="lessThan">
      <formula>0</formula>
    </cfRule>
    <cfRule type="cellIs" dxfId="34577" priority="1973" stopIfTrue="1" operator="greaterThan">
      <formula>0</formula>
    </cfRule>
  </conditionalFormatting>
  <conditionalFormatting sqref="P55:Q55">
    <cfRule type="cellIs" dxfId="34576" priority="1970" stopIfTrue="1" operator="lessThan">
      <formula>0</formula>
    </cfRule>
    <cfRule type="cellIs" dxfId="34575" priority="1971" stopIfTrue="1" operator="greaterThan">
      <formula>0</formula>
    </cfRule>
  </conditionalFormatting>
  <conditionalFormatting sqref="P55:Q55">
    <cfRule type="cellIs" dxfId="34574" priority="1968" stopIfTrue="1" operator="lessThan">
      <formula>0</formula>
    </cfRule>
    <cfRule type="cellIs" dxfId="34573" priority="1969" stopIfTrue="1" operator="greaterThan">
      <formula>0</formula>
    </cfRule>
  </conditionalFormatting>
  <conditionalFormatting sqref="P55:Q55">
    <cfRule type="cellIs" dxfId="34572" priority="1966" stopIfTrue="1" operator="lessThan">
      <formula>0</formula>
    </cfRule>
    <cfRule type="cellIs" dxfId="34571" priority="1967" stopIfTrue="1" operator="greaterThan">
      <formula>0</formula>
    </cfRule>
  </conditionalFormatting>
  <conditionalFormatting sqref="P55:Q55">
    <cfRule type="cellIs" dxfId="34570" priority="1964" stopIfTrue="1" operator="lessThan">
      <formula>0</formula>
    </cfRule>
    <cfRule type="cellIs" dxfId="34569" priority="1965" stopIfTrue="1" operator="greaterThan">
      <formula>0</formula>
    </cfRule>
  </conditionalFormatting>
  <conditionalFormatting sqref="P57:Q57">
    <cfRule type="cellIs" dxfId="34568" priority="1962" stopIfTrue="1" operator="lessThan">
      <formula>0</formula>
    </cfRule>
    <cfRule type="cellIs" dxfId="34567" priority="1963" stopIfTrue="1" operator="greaterThan">
      <formula>0</formula>
    </cfRule>
  </conditionalFormatting>
  <conditionalFormatting sqref="P57:Q57">
    <cfRule type="cellIs" dxfId="34566" priority="1960" stopIfTrue="1" operator="lessThan">
      <formula>0</formula>
    </cfRule>
    <cfRule type="cellIs" dxfId="34565" priority="1961" stopIfTrue="1" operator="greaterThan">
      <formula>0</formula>
    </cfRule>
  </conditionalFormatting>
  <conditionalFormatting sqref="P57:Q57">
    <cfRule type="cellIs" dxfId="34564" priority="1958" stopIfTrue="1" operator="lessThan">
      <formula>0</formula>
    </cfRule>
    <cfRule type="cellIs" dxfId="34563" priority="1959" stopIfTrue="1" operator="greaterThan">
      <formula>0</formula>
    </cfRule>
  </conditionalFormatting>
  <conditionalFormatting sqref="P57:Q57">
    <cfRule type="cellIs" dxfId="34562" priority="1956" stopIfTrue="1" operator="lessThan">
      <formula>0</formula>
    </cfRule>
    <cfRule type="cellIs" dxfId="34561" priority="1957" stopIfTrue="1" operator="greaterThan">
      <formula>0</formula>
    </cfRule>
  </conditionalFormatting>
  <conditionalFormatting sqref="P57:Q57">
    <cfRule type="cellIs" dxfId="34560" priority="1954" stopIfTrue="1" operator="lessThan">
      <formula>0</formula>
    </cfRule>
    <cfRule type="cellIs" dxfId="34559" priority="1955" stopIfTrue="1" operator="greaterThan">
      <formula>0</formula>
    </cfRule>
  </conditionalFormatting>
  <conditionalFormatting sqref="P57:Q57">
    <cfRule type="cellIs" dxfId="34558" priority="1952" stopIfTrue="1" operator="lessThan">
      <formula>0</formula>
    </cfRule>
    <cfRule type="cellIs" dxfId="34557" priority="1953" stopIfTrue="1" operator="greaterThan">
      <formula>0</formula>
    </cfRule>
  </conditionalFormatting>
  <conditionalFormatting sqref="P57:Q57">
    <cfRule type="cellIs" dxfId="34556" priority="1950" stopIfTrue="1" operator="lessThan">
      <formula>0</formula>
    </cfRule>
    <cfRule type="cellIs" dxfId="34555" priority="1951" stopIfTrue="1" operator="greaterThan">
      <formula>0</formula>
    </cfRule>
  </conditionalFormatting>
  <conditionalFormatting sqref="P57:Q57">
    <cfRule type="cellIs" dxfId="34554" priority="1948" stopIfTrue="1" operator="lessThan">
      <formula>0</formula>
    </cfRule>
    <cfRule type="cellIs" dxfId="34553" priority="1949" stopIfTrue="1" operator="greaterThan">
      <formula>0</formula>
    </cfRule>
  </conditionalFormatting>
  <conditionalFormatting sqref="P57:Q57">
    <cfRule type="cellIs" dxfId="34552" priority="1946" stopIfTrue="1" operator="lessThan">
      <formula>0</formula>
    </cfRule>
    <cfRule type="cellIs" dxfId="34551" priority="1947" stopIfTrue="1" operator="greaterThan">
      <formula>0</formula>
    </cfRule>
  </conditionalFormatting>
  <conditionalFormatting sqref="P57:Q57">
    <cfRule type="cellIs" dxfId="34550" priority="1944" stopIfTrue="1" operator="lessThan">
      <formula>0</formula>
    </cfRule>
    <cfRule type="cellIs" dxfId="34549" priority="1945" stopIfTrue="1" operator="greaterThan">
      <formula>0</formula>
    </cfRule>
  </conditionalFormatting>
  <conditionalFormatting sqref="P57:Q57">
    <cfRule type="cellIs" dxfId="34548" priority="1942" stopIfTrue="1" operator="lessThan">
      <formula>0</formula>
    </cfRule>
    <cfRule type="cellIs" dxfId="34547" priority="1943" stopIfTrue="1" operator="greaterThan">
      <formula>0</formula>
    </cfRule>
  </conditionalFormatting>
  <conditionalFormatting sqref="P57:Q57">
    <cfRule type="cellIs" dxfId="34546" priority="1940" stopIfTrue="1" operator="lessThan">
      <formula>0</formula>
    </cfRule>
    <cfRule type="cellIs" dxfId="34545" priority="1941" stopIfTrue="1" operator="greaterThan">
      <formula>0</formula>
    </cfRule>
  </conditionalFormatting>
  <conditionalFormatting sqref="P57:Q57">
    <cfRule type="cellIs" dxfId="34544" priority="1938" stopIfTrue="1" operator="lessThan">
      <formula>0</formula>
    </cfRule>
    <cfRule type="cellIs" dxfId="34543" priority="1939" stopIfTrue="1" operator="greaterThan">
      <formula>0</formula>
    </cfRule>
  </conditionalFormatting>
  <conditionalFormatting sqref="P57:Q57">
    <cfRule type="cellIs" dxfId="34542" priority="1936" stopIfTrue="1" operator="lessThan">
      <formula>0</formula>
    </cfRule>
    <cfRule type="cellIs" dxfId="34541" priority="1937" stopIfTrue="1" operator="greaterThan">
      <formula>0</formula>
    </cfRule>
  </conditionalFormatting>
  <conditionalFormatting sqref="P57:Q57">
    <cfRule type="cellIs" dxfId="34540" priority="1934" stopIfTrue="1" operator="lessThan">
      <formula>0</formula>
    </cfRule>
    <cfRule type="cellIs" dxfId="34539" priority="1935" stopIfTrue="1" operator="greaterThan">
      <formula>0</formula>
    </cfRule>
  </conditionalFormatting>
  <conditionalFormatting sqref="P57:Q57">
    <cfRule type="cellIs" dxfId="34538" priority="1932" stopIfTrue="1" operator="lessThan">
      <formula>0</formula>
    </cfRule>
    <cfRule type="cellIs" dxfId="34537" priority="1933" stopIfTrue="1" operator="greaterThan">
      <formula>0</formula>
    </cfRule>
  </conditionalFormatting>
  <conditionalFormatting sqref="P57:Q57">
    <cfRule type="cellIs" dxfId="34536" priority="1930" stopIfTrue="1" operator="lessThan">
      <formula>0</formula>
    </cfRule>
    <cfRule type="cellIs" dxfId="34535" priority="1931" stopIfTrue="1" operator="greaterThan">
      <formula>0</formula>
    </cfRule>
  </conditionalFormatting>
  <conditionalFormatting sqref="P57:Q57">
    <cfRule type="cellIs" dxfId="34534" priority="1928" stopIfTrue="1" operator="lessThan">
      <formula>0</formula>
    </cfRule>
    <cfRule type="cellIs" dxfId="34533" priority="1929" stopIfTrue="1" operator="greaterThan">
      <formula>0</formula>
    </cfRule>
  </conditionalFormatting>
  <conditionalFormatting sqref="P57:Q57">
    <cfRule type="cellIs" dxfId="34532" priority="1926" stopIfTrue="1" operator="lessThan">
      <formula>0</formula>
    </cfRule>
    <cfRule type="cellIs" dxfId="34531" priority="1927" stopIfTrue="1" operator="greaterThan">
      <formula>0</formula>
    </cfRule>
  </conditionalFormatting>
  <conditionalFormatting sqref="P57:Q57">
    <cfRule type="cellIs" dxfId="34530" priority="1924" stopIfTrue="1" operator="lessThan">
      <formula>0</formula>
    </cfRule>
    <cfRule type="cellIs" dxfId="34529" priority="1925" stopIfTrue="1" operator="greaterThan">
      <formula>0</formula>
    </cfRule>
  </conditionalFormatting>
  <conditionalFormatting sqref="P57:Q57">
    <cfRule type="cellIs" dxfId="34528" priority="1922" stopIfTrue="1" operator="lessThan">
      <formula>0</formula>
    </cfRule>
    <cfRule type="cellIs" dxfId="34527" priority="1923" stopIfTrue="1" operator="greaterThan">
      <formula>0</formula>
    </cfRule>
  </conditionalFormatting>
  <conditionalFormatting sqref="P57:Q57">
    <cfRule type="cellIs" dxfId="34526" priority="1920" stopIfTrue="1" operator="lessThan">
      <formula>0</formula>
    </cfRule>
    <cfRule type="cellIs" dxfId="34525" priority="1921" stopIfTrue="1" operator="greaterThan">
      <formula>0</formula>
    </cfRule>
  </conditionalFormatting>
  <conditionalFormatting sqref="P57:Q57">
    <cfRule type="cellIs" dxfId="34524" priority="1918" stopIfTrue="1" operator="lessThan">
      <formula>0</formula>
    </cfRule>
    <cfRule type="cellIs" dxfId="34523" priority="1919" stopIfTrue="1" operator="greaterThan">
      <formula>0</formula>
    </cfRule>
  </conditionalFormatting>
  <conditionalFormatting sqref="P57:Q57">
    <cfRule type="cellIs" dxfId="34522" priority="1916" stopIfTrue="1" operator="lessThan">
      <formula>0</formula>
    </cfRule>
    <cfRule type="cellIs" dxfId="34521" priority="1917" stopIfTrue="1" operator="greaterThan">
      <formula>0</formula>
    </cfRule>
  </conditionalFormatting>
  <conditionalFormatting sqref="P57:Q57">
    <cfRule type="cellIs" dxfId="34520" priority="1914" stopIfTrue="1" operator="lessThan">
      <formula>0</formula>
    </cfRule>
    <cfRule type="cellIs" dxfId="34519" priority="1915" stopIfTrue="1" operator="greaterThan">
      <formula>0</formula>
    </cfRule>
  </conditionalFormatting>
  <conditionalFormatting sqref="P57:Q57">
    <cfRule type="cellIs" dxfId="34518" priority="1912" stopIfTrue="1" operator="lessThan">
      <formula>0</formula>
    </cfRule>
    <cfRule type="cellIs" dxfId="34517" priority="1913" stopIfTrue="1" operator="greaterThan">
      <formula>0</formula>
    </cfRule>
  </conditionalFormatting>
  <conditionalFormatting sqref="P57:Q57">
    <cfRule type="cellIs" dxfId="34516" priority="1910" stopIfTrue="1" operator="lessThan">
      <formula>0</formula>
    </cfRule>
    <cfRule type="cellIs" dxfId="34515" priority="1911" stopIfTrue="1" operator="greaterThan">
      <formula>0</formula>
    </cfRule>
  </conditionalFormatting>
  <conditionalFormatting sqref="P57:Q57">
    <cfRule type="cellIs" dxfId="34514" priority="1908" stopIfTrue="1" operator="lessThan">
      <formula>0</formula>
    </cfRule>
    <cfRule type="cellIs" dxfId="34513" priority="1909" stopIfTrue="1" operator="greaterThan">
      <formula>0</formula>
    </cfRule>
  </conditionalFormatting>
  <conditionalFormatting sqref="P57:Q57">
    <cfRule type="cellIs" dxfId="34512" priority="1906" stopIfTrue="1" operator="lessThan">
      <formula>0</formula>
    </cfRule>
    <cfRule type="cellIs" dxfId="34511" priority="1907" stopIfTrue="1" operator="greaterThan">
      <formula>0</formula>
    </cfRule>
  </conditionalFormatting>
  <conditionalFormatting sqref="P57:Q57">
    <cfRule type="cellIs" dxfId="34510" priority="1904" stopIfTrue="1" operator="lessThan">
      <formula>0</formula>
    </cfRule>
    <cfRule type="cellIs" dxfId="34509" priority="1905" stopIfTrue="1" operator="greaterThan">
      <formula>0</formula>
    </cfRule>
  </conditionalFormatting>
  <conditionalFormatting sqref="P57:Q57">
    <cfRule type="cellIs" dxfId="34508" priority="1902" stopIfTrue="1" operator="lessThan">
      <formula>0</formula>
    </cfRule>
    <cfRule type="cellIs" dxfId="34507" priority="1903" stopIfTrue="1" operator="greaterThan">
      <formula>0</formula>
    </cfRule>
  </conditionalFormatting>
  <conditionalFormatting sqref="P57:Q57">
    <cfRule type="cellIs" dxfId="34506" priority="1900" stopIfTrue="1" operator="lessThan">
      <formula>0</formula>
    </cfRule>
    <cfRule type="cellIs" dxfId="34505" priority="1901" stopIfTrue="1" operator="greaterThan">
      <formula>0</formula>
    </cfRule>
  </conditionalFormatting>
  <conditionalFormatting sqref="P57:Q57">
    <cfRule type="cellIs" dxfId="34504" priority="1898" stopIfTrue="1" operator="lessThan">
      <formula>0</formula>
    </cfRule>
    <cfRule type="cellIs" dxfId="34503" priority="1899" stopIfTrue="1" operator="greaterThan">
      <formula>0</formula>
    </cfRule>
  </conditionalFormatting>
  <conditionalFormatting sqref="P57:Q57">
    <cfRule type="cellIs" dxfId="34502" priority="1896" stopIfTrue="1" operator="lessThan">
      <formula>0</formula>
    </cfRule>
    <cfRule type="cellIs" dxfId="34501" priority="1897" stopIfTrue="1" operator="greaterThan">
      <formula>0</formula>
    </cfRule>
  </conditionalFormatting>
  <conditionalFormatting sqref="P57:Q57">
    <cfRule type="cellIs" dxfId="34500" priority="1894" stopIfTrue="1" operator="lessThan">
      <formula>0</formula>
    </cfRule>
    <cfRule type="cellIs" dxfId="34499" priority="1895" stopIfTrue="1" operator="greaterThan">
      <formula>0</formula>
    </cfRule>
  </conditionalFormatting>
  <conditionalFormatting sqref="P57:Q57">
    <cfRule type="cellIs" dxfId="34498" priority="1892" stopIfTrue="1" operator="lessThan">
      <formula>0</formula>
    </cfRule>
    <cfRule type="cellIs" dxfId="34497" priority="1893" stopIfTrue="1" operator="greaterThan">
      <formula>0</formula>
    </cfRule>
  </conditionalFormatting>
  <conditionalFormatting sqref="P57:Q57">
    <cfRule type="cellIs" dxfId="34496" priority="1890" stopIfTrue="1" operator="lessThan">
      <formula>0</formula>
    </cfRule>
    <cfRule type="cellIs" dxfId="34495" priority="1891" stopIfTrue="1" operator="greaterThan">
      <formula>0</formula>
    </cfRule>
  </conditionalFormatting>
  <conditionalFormatting sqref="P57:Q57">
    <cfRule type="cellIs" dxfId="34494" priority="1888" stopIfTrue="1" operator="lessThan">
      <formula>0</formula>
    </cfRule>
    <cfRule type="cellIs" dxfId="34493" priority="1889" stopIfTrue="1" operator="greaterThan">
      <formula>0</formula>
    </cfRule>
  </conditionalFormatting>
  <conditionalFormatting sqref="P57:Q57">
    <cfRule type="cellIs" dxfId="34492" priority="1886" stopIfTrue="1" operator="lessThan">
      <formula>0</formula>
    </cfRule>
    <cfRule type="cellIs" dxfId="34491" priority="1887" stopIfTrue="1" operator="greaterThan">
      <formula>0</formula>
    </cfRule>
  </conditionalFormatting>
  <conditionalFormatting sqref="P57:Q57">
    <cfRule type="cellIs" dxfId="34490" priority="1884" stopIfTrue="1" operator="lessThan">
      <formula>0</formula>
    </cfRule>
    <cfRule type="cellIs" dxfId="34489" priority="1885" stopIfTrue="1" operator="greaterThan">
      <formula>0</formula>
    </cfRule>
  </conditionalFormatting>
  <conditionalFormatting sqref="P57:Q57">
    <cfRule type="cellIs" dxfId="34488" priority="1882" stopIfTrue="1" operator="lessThan">
      <formula>0</formula>
    </cfRule>
    <cfRule type="cellIs" dxfId="34487" priority="1883" stopIfTrue="1" operator="greaterThan">
      <formula>0</formula>
    </cfRule>
  </conditionalFormatting>
  <conditionalFormatting sqref="P57:Q57">
    <cfRule type="cellIs" dxfId="34486" priority="1880" stopIfTrue="1" operator="lessThan">
      <formula>0</formula>
    </cfRule>
    <cfRule type="cellIs" dxfId="34485" priority="1881" stopIfTrue="1" operator="greaterThan">
      <formula>0</formula>
    </cfRule>
  </conditionalFormatting>
  <conditionalFormatting sqref="P59:Q59">
    <cfRule type="cellIs" dxfId="34484" priority="1878" stopIfTrue="1" operator="lessThan">
      <formula>0</formula>
    </cfRule>
    <cfRule type="cellIs" dxfId="34483" priority="1879" stopIfTrue="1" operator="greaterThan">
      <formula>0</formula>
    </cfRule>
  </conditionalFormatting>
  <conditionalFormatting sqref="P59:Q59">
    <cfRule type="cellIs" dxfId="34482" priority="1876" stopIfTrue="1" operator="lessThan">
      <formula>0</formula>
    </cfRule>
    <cfRule type="cellIs" dxfId="34481" priority="1877" stopIfTrue="1" operator="greaterThan">
      <formula>0</formula>
    </cfRule>
  </conditionalFormatting>
  <conditionalFormatting sqref="P59:Q59">
    <cfRule type="cellIs" dxfId="34480" priority="1874" stopIfTrue="1" operator="lessThan">
      <formula>0</formula>
    </cfRule>
    <cfRule type="cellIs" dxfId="34479" priority="1875" stopIfTrue="1" operator="greaterThan">
      <formula>0</formula>
    </cfRule>
  </conditionalFormatting>
  <conditionalFormatting sqref="P59:Q59">
    <cfRule type="cellIs" dxfId="34478" priority="1872" stopIfTrue="1" operator="lessThan">
      <formula>0</formula>
    </cfRule>
    <cfRule type="cellIs" dxfId="34477" priority="1873" stopIfTrue="1" operator="greaterThan">
      <formula>0</formula>
    </cfRule>
  </conditionalFormatting>
  <conditionalFormatting sqref="P59:Q59">
    <cfRule type="cellIs" dxfId="34476" priority="1870" stopIfTrue="1" operator="lessThan">
      <formula>0</formula>
    </cfRule>
    <cfRule type="cellIs" dxfId="34475" priority="1871" stopIfTrue="1" operator="greaterThan">
      <formula>0</formula>
    </cfRule>
  </conditionalFormatting>
  <conditionalFormatting sqref="P59:Q59">
    <cfRule type="cellIs" dxfId="34474" priority="1868" stopIfTrue="1" operator="lessThan">
      <formula>0</formula>
    </cfRule>
    <cfRule type="cellIs" dxfId="34473" priority="1869" stopIfTrue="1" operator="greaterThan">
      <formula>0</formula>
    </cfRule>
  </conditionalFormatting>
  <conditionalFormatting sqref="P59:Q59">
    <cfRule type="cellIs" dxfId="34472" priority="1866" stopIfTrue="1" operator="lessThan">
      <formula>0</formula>
    </cfRule>
    <cfRule type="cellIs" dxfId="34471" priority="1867" stopIfTrue="1" operator="greaterThan">
      <formula>0</formula>
    </cfRule>
  </conditionalFormatting>
  <conditionalFormatting sqref="P59:Q59">
    <cfRule type="cellIs" dxfId="34470" priority="1864" stopIfTrue="1" operator="lessThan">
      <formula>0</formula>
    </cfRule>
    <cfRule type="cellIs" dxfId="34469" priority="1865" stopIfTrue="1" operator="greaterThan">
      <formula>0</formula>
    </cfRule>
  </conditionalFormatting>
  <conditionalFormatting sqref="P59:Q59">
    <cfRule type="cellIs" dxfId="34468" priority="1862" stopIfTrue="1" operator="lessThan">
      <formula>0</formula>
    </cfRule>
    <cfRule type="cellIs" dxfId="34467" priority="1863" stopIfTrue="1" operator="greaterThan">
      <formula>0</formula>
    </cfRule>
  </conditionalFormatting>
  <conditionalFormatting sqref="P59:Q59">
    <cfRule type="cellIs" dxfId="34466" priority="1860" stopIfTrue="1" operator="lessThan">
      <formula>0</formula>
    </cfRule>
    <cfRule type="cellIs" dxfId="34465" priority="1861" stopIfTrue="1" operator="greaterThan">
      <formula>0</formula>
    </cfRule>
  </conditionalFormatting>
  <conditionalFormatting sqref="P59:Q59">
    <cfRule type="cellIs" dxfId="34464" priority="1858" stopIfTrue="1" operator="lessThan">
      <formula>0</formula>
    </cfRule>
    <cfRule type="cellIs" dxfId="34463" priority="1859" stopIfTrue="1" operator="greaterThan">
      <formula>0</formula>
    </cfRule>
  </conditionalFormatting>
  <conditionalFormatting sqref="P59:Q59">
    <cfRule type="cellIs" dxfId="34462" priority="1856" stopIfTrue="1" operator="lessThan">
      <formula>0</formula>
    </cfRule>
    <cfRule type="cellIs" dxfId="34461" priority="1857" stopIfTrue="1" operator="greaterThan">
      <formula>0</formula>
    </cfRule>
  </conditionalFormatting>
  <conditionalFormatting sqref="P59:Q59">
    <cfRule type="cellIs" dxfId="34460" priority="1854" stopIfTrue="1" operator="lessThan">
      <formula>0</formula>
    </cfRule>
    <cfRule type="cellIs" dxfId="34459" priority="1855" stopIfTrue="1" operator="greaterThan">
      <formula>0</formula>
    </cfRule>
  </conditionalFormatting>
  <conditionalFormatting sqref="P59:Q59">
    <cfRule type="cellIs" dxfId="34458" priority="1852" stopIfTrue="1" operator="lessThan">
      <formula>0</formula>
    </cfRule>
    <cfRule type="cellIs" dxfId="34457" priority="1853" stopIfTrue="1" operator="greaterThan">
      <formula>0</formula>
    </cfRule>
  </conditionalFormatting>
  <conditionalFormatting sqref="P59:Q59">
    <cfRule type="cellIs" dxfId="34456" priority="1850" stopIfTrue="1" operator="lessThan">
      <formula>0</formula>
    </cfRule>
    <cfRule type="cellIs" dxfId="34455" priority="1851" stopIfTrue="1" operator="greaterThan">
      <formula>0</formula>
    </cfRule>
  </conditionalFormatting>
  <conditionalFormatting sqref="P59:Q59">
    <cfRule type="cellIs" dxfId="34454" priority="1848" stopIfTrue="1" operator="lessThan">
      <formula>0</formula>
    </cfRule>
    <cfRule type="cellIs" dxfId="34453" priority="1849" stopIfTrue="1" operator="greaterThan">
      <formula>0</formula>
    </cfRule>
  </conditionalFormatting>
  <conditionalFormatting sqref="P59:Q59">
    <cfRule type="cellIs" dxfId="34452" priority="1846" stopIfTrue="1" operator="lessThan">
      <formula>0</formula>
    </cfRule>
    <cfRule type="cellIs" dxfId="34451" priority="1847" stopIfTrue="1" operator="greaterThan">
      <formula>0</formula>
    </cfRule>
  </conditionalFormatting>
  <conditionalFormatting sqref="P59:Q59">
    <cfRule type="cellIs" dxfId="34450" priority="1844" stopIfTrue="1" operator="lessThan">
      <formula>0</formula>
    </cfRule>
    <cfRule type="cellIs" dxfId="34449" priority="1845" stopIfTrue="1" operator="greaterThan">
      <formula>0</formula>
    </cfRule>
  </conditionalFormatting>
  <conditionalFormatting sqref="P59:Q59">
    <cfRule type="cellIs" dxfId="34448" priority="1842" stopIfTrue="1" operator="lessThan">
      <formula>0</formula>
    </cfRule>
    <cfRule type="cellIs" dxfId="34447" priority="1843" stopIfTrue="1" operator="greaterThan">
      <formula>0</formula>
    </cfRule>
  </conditionalFormatting>
  <conditionalFormatting sqref="P59:Q59">
    <cfRule type="cellIs" dxfId="34446" priority="1840" stopIfTrue="1" operator="lessThan">
      <formula>0</formula>
    </cfRule>
    <cfRule type="cellIs" dxfId="34445" priority="1841" stopIfTrue="1" operator="greaterThan">
      <formula>0</formula>
    </cfRule>
  </conditionalFormatting>
  <conditionalFormatting sqref="P59:Q59">
    <cfRule type="cellIs" dxfId="34444" priority="1838" stopIfTrue="1" operator="lessThan">
      <formula>0</formula>
    </cfRule>
    <cfRule type="cellIs" dxfId="34443" priority="1839" stopIfTrue="1" operator="greaterThan">
      <formula>0</formula>
    </cfRule>
  </conditionalFormatting>
  <conditionalFormatting sqref="P59:Q59">
    <cfRule type="cellIs" dxfId="34442" priority="1836" stopIfTrue="1" operator="lessThan">
      <formula>0</formula>
    </cfRule>
    <cfRule type="cellIs" dxfId="34441" priority="1837" stopIfTrue="1" operator="greaterThan">
      <formula>0</formula>
    </cfRule>
  </conditionalFormatting>
  <conditionalFormatting sqref="P59:Q59">
    <cfRule type="cellIs" dxfId="34440" priority="1834" stopIfTrue="1" operator="lessThan">
      <formula>0</formula>
    </cfRule>
    <cfRule type="cellIs" dxfId="34439" priority="1835" stopIfTrue="1" operator="greaterThan">
      <formula>0</formula>
    </cfRule>
  </conditionalFormatting>
  <conditionalFormatting sqref="P59:Q59">
    <cfRule type="cellIs" dxfId="34438" priority="1832" stopIfTrue="1" operator="lessThan">
      <formula>0</formula>
    </cfRule>
    <cfRule type="cellIs" dxfId="34437" priority="1833" stopIfTrue="1" operator="greaterThan">
      <formula>0</formula>
    </cfRule>
  </conditionalFormatting>
  <conditionalFormatting sqref="P59:Q59">
    <cfRule type="cellIs" dxfId="34436" priority="1830" stopIfTrue="1" operator="lessThan">
      <formula>0</formula>
    </cfRule>
    <cfRule type="cellIs" dxfId="34435" priority="1831" stopIfTrue="1" operator="greaterThan">
      <formula>0</formula>
    </cfRule>
  </conditionalFormatting>
  <conditionalFormatting sqref="P59:Q59">
    <cfRule type="cellIs" dxfId="34434" priority="1828" stopIfTrue="1" operator="lessThan">
      <formula>0</formula>
    </cfRule>
    <cfRule type="cellIs" dxfId="34433" priority="1829" stopIfTrue="1" operator="greaterThan">
      <formula>0</formula>
    </cfRule>
  </conditionalFormatting>
  <conditionalFormatting sqref="P59:Q59">
    <cfRule type="cellIs" dxfId="34432" priority="1826" stopIfTrue="1" operator="lessThan">
      <formula>0</formula>
    </cfRule>
    <cfRule type="cellIs" dxfId="34431" priority="1827" stopIfTrue="1" operator="greaterThan">
      <formula>0</formula>
    </cfRule>
  </conditionalFormatting>
  <conditionalFormatting sqref="P59:Q59">
    <cfRule type="cellIs" dxfId="34430" priority="1824" stopIfTrue="1" operator="lessThan">
      <formula>0</formula>
    </cfRule>
    <cfRule type="cellIs" dxfId="34429" priority="1825" stopIfTrue="1" operator="greaterThan">
      <formula>0</formula>
    </cfRule>
  </conditionalFormatting>
  <conditionalFormatting sqref="P59:Q59">
    <cfRule type="cellIs" dxfId="34428" priority="1822" stopIfTrue="1" operator="lessThan">
      <formula>0</formula>
    </cfRule>
    <cfRule type="cellIs" dxfId="34427" priority="1823" stopIfTrue="1" operator="greaterThan">
      <formula>0</formula>
    </cfRule>
  </conditionalFormatting>
  <conditionalFormatting sqref="P59:Q59">
    <cfRule type="cellIs" dxfId="34426" priority="1820" stopIfTrue="1" operator="lessThan">
      <formula>0</formula>
    </cfRule>
    <cfRule type="cellIs" dxfId="34425" priority="1821" stopIfTrue="1" operator="greaterThan">
      <formula>0</formula>
    </cfRule>
  </conditionalFormatting>
  <conditionalFormatting sqref="P59:Q59">
    <cfRule type="cellIs" dxfId="34424" priority="1818" stopIfTrue="1" operator="lessThan">
      <formula>0</formula>
    </cfRule>
    <cfRule type="cellIs" dxfId="34423" priority="1819" stopIfTrue="1" operator="greaterThan">
      <formula>0</formula>
    </cfRule>
  </conditionalFormatting>
  <conditionalFormatting sqref="P59:Q59">
    <cfRule type="cellIs" dxfId="34422" priority="1816" stopIfTrue="1" operator="lessThan">
      <formula>0</formula>
    </cfRule>
    <cfRule type="cellIs" dxfId="34421" priority="1817" stopIfTrue="1" operator="greaterThan">
      <formula>0</formula>
    </cfRule>
  </conditionalFormatting>
  <conditionalFormatting sqref="P59:Q59">
    <cfRule type="cellIs" dxfId="34420" priority="1814" stopIfTrue="1" operator="lessThan">
      <formula>0</formula>
    </cfRule>
    <cfRule type="cellIs" dxfId="34419" priority="1815" stopIfTrue="1" operator="greaterThan">
      <formula>0</formula>
    </cfRule>
  </conditionalFormatting>
  <conditionalFormatting sqref="P59:Q59">
    <cfRule type="cellIs" dxfId="34418" priority="1812" stopIfTrue="1" operator="lessThan">
      <formula>0</formula>
    </cfRule>
    <cfRule type="cellIs" dxfId="34417" priority="1813" stopIfTrue="1" operator="greaterThan">
      <formula>0</formula>
    </cfRule>
  </conditionalFormatting>
  <conditionalFormatting sqref="P59:Q59">
    <cfRule type="cellIs" dxfId="34416" priority="1810" stopIfTrue="1" operator="lessThan">
      <formula>0</formula>
    </cfRule>
    <cfRule type="cellIs" dxfId="34415" priority="1811" stopIfTrue="1" operator="greaterThan">
      <formula>0</formula>
    </cfRule>
  </conditionalFormatting>
  <conditionalFormatting sqref="P59:Q59">
    <cfRule type="cellIs" dxfId="34414" priority="1808" stopIfTrue="1" operator="lessThan">
      <formula>0</formula>
    </cfRule>
    <cfRule type="cellIs" dxfId="34413" priority="1809" stopIfTrue="1" operator="greaterThan">
      <formula>0</formula>
    </cfRule>
  </conditionalFormatting>
  <conditionalFormatting sqref="P59:Q59">
    <cfRule type="cellIs" dxfId="34412" priority="1806" stopIfTrue="1" operator="lessThan">
      <formula>0</formula>
    </cfRule>
    <cfRule type="cellIs" dxfId="34411" priority="1807" stopIfTrue="1" operator="greaterThan">
      <formula>0</formula>
    </cfRule>
  </conditionalFormatting>
  <conditionalFormatting sqref="P59:Q59">
    <cfRule type="cellIs" dxfId="34410" priority="1804" stopIfTrue="1" operator="lessThan">
      <formula>0</formula>
    </cfRule>
    <cfRule type="cellIs" dxfId="34409" priority="1805" stopIfTrue="1" operator="greaterThan">
      <formula>0</formula>
    </cfRule>
  </conditionalFormatting>
  <conditionalFormatting sqref="P59:Q59">
    <cfRule type="cellIs" dxfId="34408" priority="1802" stopIfTrue="1" operator="lessThan">
      <formula>0</formula>
    </cfRule>
    <cfRule type="cellIs" dxfId="34407" priority="1803" stopIfTrue="1" operator="greaterThan">
      <formula>0</formula>
    </cfRule>
  </conditionalFormatting>
  <conditionalFormatting sqref="P59:Q59">
    <cfRule type="cellIs" dxfId="34406" priority="1800" stopIfTrue="1" operator="lessThan">
      <formula>0</formula>
    </cfRule>
    <cfRule type="cellIs" dxfId="34405" priority="1801" stopIfTrue="1" operator="greaterThan">
      <formula>0</formula>
    </cfRule>
  </conditionalFormatting>
  <conditionalFormatting sqref="P59:Q59">
    <cfRule type="cellIs" dxfId="34404" priority="1798" stopIfTrue="1" operator="lessThan">
      <formula>0</formula>
    </cfRule>
    <cfRule type="cellIs" dxfId="34403" priority="1799" stopIfTrue="1" operator="greaterThan">
      <formula>0</formula>
    </cfRule>
  </conditionalFormatting>
  <conditionalFormatting sqref="P59:Q59">
    <cfRule type="cellIs" dxfId="34402" priority="1796" stopIfTrue="1" operator="lessThan">
      <formula>0</formula>
    </cfRule>
    <cfRule type="cellIs" dxfId="34401" priority="1797" stopIfTrue="1" operator="greaterThan">
      <formula>0</formula>
    </cfRule>
  </conditionalFormatting>
  <conditionalFormatting sqref="P61:Q61">
    <cfRule type="cellIs" dxfId="34400" priority="1794" stopIfTrue="1" operator="lessThan">
      <formula>0</formula>
    </cfRule>
    <cfRule type="cellIs" dxfId="34399" priority="1795" stopIfTrue="1" operator="greaterThan">
      <formula>0</formula>
    </cfRule>
  </conditionalFormatting>
  <conditionalFormatting sqref="P61:Q61">
    <cfRule type="cellIs" dxfId="34398" priority="1792" stopIfTrue="1" operator="lessThan">
      <formula>0</formula>
    </cfRule>
    <cfRule type="cellIs" dxfId="34397" priority="1793" stopIfTrue="1" operator="greaterThan">
      <formula>0</formula>
    </cfRule>
  </conditionalFormatting>
  <conditionalFormatting sqref="P61:Q61">
    <cfRule type="cellIs" dxfId="34396" priority="1790" stopIfTrue="1" operator="lessThan">
      <formula>0</formula>
    </cfRule>
    <cfRule type="cellIs" dxfId="34395" priority="1791" stopIfTrue="1" operator="greaterThan">
      <formula>0</formula>
    </cfRule>
  </conditionalFormatting>
  <conditionalFormatting sqref="P61:Q61">
    <cfRule type="cellIs" dxfId="34394" priority="1788" stopIfTrue="1" operator="lessThan">
      <formula>0</formula>
    </cfRule>
    <cfRule type="cellIs" dxfId="34393" priority="1789" stopIfTrue="1" operator="greaterThan">
      <formula>0</formula>
    </cfRule>
  </conditionalFormatting>
  <conditionalFormatting sqref="P61:Q61">
    <cfRule type="cellIs" dxfId="34392" priority="1786" stopIfTrue="1" operator="lessThan">
      <formula>0</formula>
    </cfRule>
    <cfRule type="cellIs" dxfId="34391" priority="1787" stopIfTrue="1" operator="greaterThan">
      <formula>0</formula>
    </cfRule>
  </conditionalFormatting>
  <conditionalFormatting sqref="P61:Q61">
    <cfRule type="cellIs" dxfId="34390" priority="1784" stopIfTrue="1" operator="lessThan">
      <formula>0</formula>
    </cfRule>
    <cfRule type="cellIs" dxfId="34389" priority="1785" stopIfTrue="1" operator="greaterThan">
      <formula>0</formula>
    </cfRule>
  </conditionalFormatting>
  <conditionalFormatting sqref="P61:Q61">
    <cfRule type="cellIs" dxfId="34388" priority="1782" stopIfTrue="1" operator="lessThan">
      <formula>0</formula>
    </cfRule>
    <cfRule type="cellIs" dxfId="34387" priority="1783" stopIfTrue="1" operator="greaterThan">
      <formula>0</formula>
    </cfRule>
  </conditionalFormatting>
  <conditionalFormatting sqref="P61:Q61">
    <cfRule type="cellIs" dxfId="34386" priority="1780" stopIfTrue="1" operator="lessThan">
      <formula>0</formula>
    </cfRule>
    <cfRule type="cellIs" dxfId="34385" priority="1781" stopIfTrue="1" operator="greaterThan">
      <formula>0</formula>
    </cfRule>
  </conditionalFormatting>
  <conditionalFormatting sqref="P61:Q61">
    <cfRule type="cellIs" dxfId="34384" priority="1778" stopIfTrue="1" operator="lessThan">
      <formula>0</formula>
    </cfRule>
    <cfRule type="cellIs" dxfId="34383" priority="1779" stopIfTrue="1" operator="greaterThan">
      <formula>0</formula>
    </cfRule>
  </conditionalFormatting>
  <conditionalFormatting sqref="P61:Q61">
    <cfRule type="cellIs" dxfId="34382" priority="1776" stopIfTrue="1" operator="lessThan">
      <formula>0</formula>
    </cfRule>
    <cfRule type="cellIs" dxfId="34381" priority="1777" stopIfTrue="1" operator="greaterThan">
      <formula>0</formula>
    </cfRule>
  </conditionalFormatting>
  <conditionalFormatting sqref="P61:Q61">
    <cfRule type="cellIs" dxfId="34380" priority="1774" stopIfTrue="1" operator="lessThan">
      <formula>0</formula>
    </cfRule>
    <cfRule type="cellIs" dxfId="34379" priority="1775" stopIfTrue="1" operator="greaterThan">
      <formula>0</formula>
    </cfRule>
  </conditionalFormatting>
  <conditionalFormatting sqref="P61:Q61">
    <cfRule type="cellIs" dxfId="34378" priority="1772" stopIfTrue="1" operator="lessThan">
      <formula>0</formula>
    </cfRule>
    <cfRule type="cellIs" dxfId="34377" priority="1773" stopIfTrue="1" operator="greaterThan">
      <formula>0</formula>
    </cfRule>
  </conditionalFormatting>
  <conditionalFormatting sqref="P61:Q61">
    <cfRule type="cellIs" dxfId="34376" priority="1770" stopIfTrue="1" operator="lessThan">
      <formula>0</formula>
    </cfRule>
    <cfRule type="cellIs" dxfId="34375" priority="1771" stopIfTrue="1" operator="greaterThan">
      <formula>0</formula>
    </cfRule>
  </conditionalFormatting>
  <conditionalFormatting sqref="P61:Q61">
    <cfRule type="cellIs" dxfId="34374" priority="1768" stopIfTrue="1" operator="lessThan">
      <formula>0</formula>
    </cfRule>
    <cfRule type="cellIs" dxfId="34373" priority="1769" stopIfTrue="1" operator="greaterThan">
      <formula>0</formula>
    </cfRule>
  </conditionalFormatting>
  <conditionalFormatting sqref="P61:Q61">
    <cfRule type="cellIs" dxfId="34372" priority="1766" stopIfTrue="1" operator="lessThan">
      <formula>0</formula>
    </cfRule>
    <cfRule type="cellIs" dxfId="34371" priority="1767" stopIfTrue="1" operator="greaterThan">
      <formula>0</formula>
    </cfRule>
  </conditionalFormatting>
  <conditionalFormatting sqref="P61:Q61">
    <cfRule type="cellIs" dxfId="34370" priority="1764" stopIfTrue="1" operator="lessThan">
      <formula>0</formula>
    </cfRule>
    <cfRule type="cellIs" dxfId="34369" priority="1765" stopIfTrue="1" operator="greaterThan">
      <formula>0</formula>
    </cfRule>
  </conditionalFormatting>
  <conditionalFormatting sqref="P61:Q61">
    <cfRule type="cellIs" dxfId="34368" priority="1762" stopIfTrue="1" operator="lessThan">
      <formula>0</formula>
    </cfRule>
    <cfRule type="cellIs" dxfId="34367" priority="1763" stopIfTrue="1" operator="greaterThan">
      <formula>0</formula>
    </cfRule>
  </conditionalFormatting>
  <conditionalFormatting sqref="P61:Q61">
    <cfRule type="cellIs" dxfId="34366" priority="1760" stopIfTrue="1" operator="lessThan">
      <formula>0</formula>
    </cfRule>
    <cfRule type="cellIs" dxfId="34365" priority="1761" stopIfTrue="1" operator="greaterThan">
      <formula>0</formula>
    </cfRule>
  </conditionalFormatting>
  <conditionalFormatting sqref="P61:Q61">
    <cfRule type="cellIs" dxfId="34364" priority="1758" stopIfTrue="1" operator="lessThan">
      <formula>0</formula>
    </cfRule>
    <cfRule type="cellIs" dxfId="34363" priority="1759" stopIfTrue="1" operator="greaterThan">
      <formula>0</formula>
    </cfRule>
  </conditionalFormatting>
  <conditionalFormatting sqref="P61:Q61">
    <cfRule type="cellIs" dxfId="34362" priority="1756" stopIfTrue="1" operator="lessThan">
      <formula>0</formula>
    </cfRule>
    <cfRule type="cellIs" dxfId="34361" priority="1757" stopIfTrue="1" operator="greaterThan">
      <formula>0</formula>
    </cfRule>
  </conditionalFormatting>
  <conditionalFormatting sqref="P61:Q61">
    <cfRule type="cellIs" dxfId="34360" priority="1754" stopIfTrue="1" operator="lessThan">
      <formula>0</formula>
    </cfRule>
    <cfRule type="cellIs" dxfId="34359" priority="1755" stopIfTrue="1" operator="greaterThan">
      <formula>0</formula>
    </cfRule>
  </conditionalFormatting>
  <conditionalFormatting sqref="P61:Q61">
    <cfRule type="cellIs" dxfId="34358" priority="1752" stopIfTrue="1" operator="lessThan">
      <formula>0</formula>
    </cfRule>
    <cfRule type="cellIs" dxfId="34357" priority="1753" stopIfTrue="1" operator="greaterThan">
      <formula>0</formula>
    </cfRule>
  </conditionalFormatting>
  <conditionalFormatting sqref="P61:Q61">
    <cfRule type="cellIs" dxfId="34356" priority="1750" stopIfTrue="1" operator="lessThan">
      <formula>0</formula>
    </cfRule>
    <cfRule type="cellIs" dxfId="34355" priority="1751" stopIfTrue="1" operator="greaterThan">
      <formula>0</formula>
    </cfRule>
  </conditionalFormatting>
  <conditionalFormatting sqref="P61:Q61">
    <cfRule type="cellIs" dxfId="34354" priority="1748" stopIfTrue="1" operator="lessThan">
      <formula>0</formula>
    </cfRule>
    <cfRule type="cellIs" dxfId="34353" priority="1749" stopIfTrue="1" operator="greaterThan">
      <formula>0</formula>
    </cfRule>
  </conditionalFormatting>
  <conditionalFormatting sqref="P61:Q61">
    <cfRule type="cellIs" dxfId="34352" priority="1746" stopIfTrue="1" operator="lessThan">
      <formula>0</formula>
    </cfRule>
    <cfRule type="cellIs" dxfId="34351" priority="1747" stopIfTrue="1" operator="greaterThan">
      <formula>0</formula>
    </cfRule>
  </conditionalFormatting>
  <conditionalFormatting sqref="P61:Q61">
    <cfRule type="cellIs" dxfId="34350" priority="1744" stopIfTrue="1" operator="lessThan">
      <formula>0</formula>
    </cfRule>
    <cfRule type="cellIs" dxfId="34349" priority="1745" stopIfTrue="1" operator="greaterThan">
      <formula>0</formula>
    </cfRule>
  </conditionalFormatting>
  <conditionalFormatting sqref="P61:Q61">
    <cfRule type="cellIs" dxfId="34348" priority="1742" stopIfTrue="1" operator="lessThan">
      <formula>0</formula>
    </cfRule>
    <cfRule type="cellIs" dxfId="34347" priority="1743" stopIfTrue="1" operator="greaterThan">
      <formula>0</formula>
    </cfRule>
  </conditionalFormatting>
  <conditionalFormatting sqref="P61:Q61">
    <cfRule type="cellIs" dxfId="34346" priority="1740" stopIfTrue="1" operator="lessThan">
      <formula>0</formula>
    </cfRule>
    <cfRule type="cellIs" dxfId="34345" priority="1741" stopIfTrue="1" operator="greaterThan">
      <formula>0</formula>
    </cfRule>
  </conditionalFormatting>
  <conditionalFormatting sqref="P61:Q61">
    <cfRule type="cellIs" dxfId="34344" priority="1738" stopIfTrue="1" operator="lessThan">
      <formula>0</formula>
    </cfRule>
    <cfRule type="cellIs" dxfId="34343" priority="1739" stopIfTrue="1" operator="greaterThan">
      <formula>0</formula>
    </cfRule>
  </conditionalFormatting>
  <conditionalFormatting sqref="P61:Q61">
    <cfRule type="cellIs" dxfId="34342" priority="1736" stopIfTrue="1" operator="lessThan">
      <formula>0</formula>
    </cfRule>
    <cfRule type="cellIs" dxfId="34341" priority="1737" stopIfTrue="1" operator="greaterThan">
      <formula>0</formula>
    </cfRule>
  </conditionalFormatting>
  <conditionalFormatting sqref="P61:Q61">
    <cfRule type="cellIs" dxfId="34340" priority="1734" stopIfTrue="1" operator="lessThan">
      <formula>0</formula>
    </cfRule>
    <cfRule type="cellIs" dxfId="34339" priority="1735" stopIfTrue="1" operator="greaterThan">
      <formula>0</formula>
    </cfRule>
  </conditionalFormatting>
  <conditionalFormatting sqref="P61:Q61">
    <cfRule type="cellIs" dxfId="34338" priority="1732" stopIfTrue="1" operator="lessThan">
      <formula>0</formula>
    </cfRule>
    <cfRule type="cellIs" dxfId="34337" priority="1733" stopIfTrue="1" operator="greaterThan">
      <formula>0</formula>
    </cfRule>
  </conditionalFormatting>
  <conditionalFormatting sqref="P61:Q61">
    <cfRule type="cellIs" dxfId="34336" priority="1730" stopIfTrue="1" operator="lessThan">
      <formula>0</formula>
    </cfRule>
    <cfRule type="cellIs" dxfId="34335" priority="1731" stopIfTrue="1" operator="greaterThan">
      <formula>0</formula>
    </cfRule>
  </conditionalFormatting>
  <conditionalFormatting sqref="P61:Q61">
    <cfRule type="cellIs" dxfId="34334" priority="1728" stopIfTrue="1" operator="lessThan">
      <formula>0</formula>
    </cfRule>
    <cfRule type="cellIs" dxfId="34333" priority="1729" stopIfTrue="1" operator="greaterThan">
      <formula>0</formula>
    </cfRule>
  </conditionalFormatting>
  <conditionalFormatting sqref="P61:Q61">
    <cfRule type="cellIs" dxfId="34332" priority="1726" stopIfTrue="1" operator="lessThan">
      <formula>0</formula>
    </cfRule>
    <cfRule type="cellIs" dxfId="34331" priority="1727" stopIfTrue="1" operator="greaterThan">
      <formula>0</formula>
    </cfRule>
  </conditionalFormatting>
  <conditionalFormatting sqref="P61:Q61">
    <cfRule type="cellIs" dxfId="34330" priority="1724" stopIfTrue="1" operator="lessThan">
      <formula>0</formula>
    </cfRule>
    <cfRule type="cellIs" dxfId="34329" priority="1725" stopIfTrue="1" operator="greaterThan">
      <formula>0</formula>
    </cfRule>
  </conditionalFormatting>
  <conditionalFormatting sqref="P61:Q61">
    <cfRule type="cellIs" dxfId="34328" priority="1722" stopIfTrue="1" operator="lessThan">
      <formula>0</formula>
    </cfRule>
    <cfRule type="cellIs" dxfId="34327" priority="1723" stopIfTrue="1" operator="greaterThan">
      <formula>0</formula>
    </cfRule>
  </conditionalFormatting>
  <conditionalFormatting sqref="P61:Q61">
    <cfRule type="cellIs" dxfId="34326" priority="1720" stopIfTrue="1" operator="lessThan">
      <formula>0</formula>
    </cfRule>
    <cfRule type="cellIs" dxfId="34325" priority="1721" stopIfTrue="1" operator="greaterThan">
      <formula>0</formula>
    </cfRule>
  </conditionalFormatting>
  <conditionalFormatting sqref="P61:Q61">
    <cfRule type="cellIs" dxfId="34324" priority="1718" stopIfTrue="1" operator="lessThan">
      <formula>0</formula>
    </cfRule>
    <cfRule type="cellIs" dxfId="34323" priority="1719" stopIfTrue="1" operator="greaterThan">
      <formula>0</formula>
    </cfRule>
  </conditionalFormatting>
  <conditionalFormatting sqref="P61:Q61">
    <cfRule type="cellIs" dxfId="34322" priority="1716" stopIfTrue="1" operator="lessThan">
      <formula>0</formula>
    </cfRule>
    <cfRule type="cellIs" dxfId="34321" priority="1717" stopIfTrue="1" operator="greaterThan">
      <formula>0</formula>
    </cfRule>
  </conditionalFormatting>
  <conditionalFormatting sqref="P61:Q61">
    <cfRule type="cellIs" dxfId="34320" priority="1714" stopIfTrue="1" operator="lessThan">
      <formula>0</formula>
    </cfRule>
    <cfRule type="cellIs" dxfId="34319" priority="1715" stopIfTrue="1" operator="greaterThan">
      <formula>0</formula>
    </cfRule>
  </conditionalFormatting>
  <conditionalFormatting sqref="P61:Q61">
    <cfRule type="cellIs" dxfId="34318" priority="1712" stopIfTrue="1" operator="lessThan">
      <formula>0</formula>
    </cfRule>
    <cfRule type="cellIs" dxfId="34317" priority="1713" stopIfTrue="1" operator="greaterThan">
      <formula>0</formula>
    </cfRule>
  </conditionalFormatting>
  <conditionalFormatting sqref="P63:Q63">
    <cfRule type="cellIs" dxfId="34316" priority="1710" stopIfTrue="1" operator="lessThan">
      <formula>0</formula>
    </cfRule>
    <cfRule type="cellIs" dxfId="34315" priority="1711" stopIfTrue="1" operator="greaterThan">
      <formula>0</formula>
    </cfRule>
  </conditionalFormatting>
  <conditionalFormatting sqref="P63:Q63">
    <cfRule type="cellIs" dxfId="34314" priority="1708" stopIfTrue="1" operator="lessThan">
      <formula>0</formula>
    </cfRule>
    <cfRule type="cellIs" dxfId="34313" priority="1709" stopIfTrue="1" operator="greaterThan">
      <formula>0</formula>
    </cfRule>
  </conditionalFormatting>
  <conditionalFormatting sqref="P63:Q63">
    <cfRule type="cellIs" dxfId="34312" priority="1706" stopIfTrue="1" operator="lessThan">
      <formula>0</formula>
    </cfRule>
    <cfRule type="cellIs" dxfId="34311" priority="1707" stopIfTrue="1" operator="greaterThan">
      <formula>0</formula>
    </cfRule>
  </conditionalFormatting>
  <conditionalFormatting sqref="P63:Q63">
    <cfRule type="cellIs" dxfId="34310" priority="1704" stopIfTrue="1" operator="lessThan">
      <formula>0</formula>
    </cfRule>
    <cfRule type="cellIs" dxfId="34309" priority="1705" stopIfTrue="1" operator="greaterThan">
      <formula>0</formula>
    </cfRule>
  </conditionalFormatting>
  <conditionalFormatting sqref="P63:Q63">
    <cfRule type="cellIs" dxfId="34308" priority="1702" stopIfTrue="1" operator="lessThan">
      <formula>0</formula>
    </cfRule>
    <cfRule type="cellIs" dxfId="34307" priority="1703" stopIfTrue="1" operator="greaterThan">
      <formula>0</formula>
    </cfRule>
  </conditionalFormatting>
  <conditionalFormatting sqref="P63:Q63">
    <cfRule type="cellIs" dxfId="34306" priority="1700" stopIfTrue="1" operator="lessThan">
      <formula>0</formula>
    </cfRule>
    <cfRule type="cellIs" dxfId="34305" priority="1701" stopIfTrue="1" operator="greaterThan">
      <formula>0</formula>
    </cfRule>
  </conditionalFormatting>
  <conditionalFormatting sqref="P63:Q63">
    <cfRule type="cellIs" dxfId="34304" priority="1698" stopIfTrue="1" operator="lessThan">
      <formula>0</formula>
    </cfRule>
    <cfRule type="cellIs" dxfId="34303" priority="1699" stopIfTrue="1" operator="greaterThan">
      <formula>0</formula>
    </cfRule>
  </conditionalFormatting>
  <conditionalFormatting sqref="P63:Q63">
    <cfRule type="cellIs" dxfId="34302" priority="1696" stopIfTrue="1" operator="lessThan">
      <formula>0</formula>
    </cfRule>
    <cfRule type="cellIs" dxfId="34301" priority="1697" stopIfTrue="1" operator="greaterThan">
      <formula>0</formula>
    </cfRule>
  </conditionalFormatting>
  <conditionalFormatting sqref="P63:Q63">
    <cfRule type="cellIs" dxfId="34300" priority="1694" stopIfTrue="1" operator="lessThan">
      <formula>0</formula>
    </cfRule>
    <cfRule type="cellIs" dxfId="34299" priority="1695" stopIfTrue="1" operator="greaterThan">
      <formula>0</formula>
    </cfRule>
  </conditionalFormatting>
  <conditionalFormatting sqref="P63:Q63">
    <cfRule type="cellIs" dxfId="34298" priority="1692" stopIfTrue="1" operator="lessThan">
      <formula>0</formula>
    </cfRule>
    <cfRule type="cellIs" dxfId="34297" priority="1693" stopIfTrue="1" operator="greaterThan">
      <formula>0</formula>
    </cfRule>
  </conditionalFormatting>
  <conditionalFormatting sqref="P63:Q63">
    <cfRule type="cellIs" dxfId="34296" priority="1690" stopIfTrue="1" operator="lessThan">
      <formula>0</formula>
    </cfRule>
    <cfRule type="cellIs" dxfId="34295" priority="1691" stopIfTrue="1" operator="greaterThan">
      <formula>0</formula>
    </cfRule>
  </conditionalFormatting>
  <conditionalFormatting sqref="P63:Q63">
    <cfRule type="cellIs" dxfId="34294" priority="1688" stopIfTrue="1" operator="lessThan">
      <formula>0</formula>
    </cfRule>
    <cfRule type="cellIs" dxfId="34293" priority="1689" stopIfTrue="1" operator="greaterThan">
      <formula>0</formula>
    </cfRule>
  </conditionalFormatting>
  <conditionalFormatting sqref="P63:Q63">
    <cfRule type="cellIs" dxfId="34292" priority="1686" stopIfTrue="1" operator="lessThan">
      <formula>0</formula>
    </cfRule>
    <cfRule type="cellIs" dxfId="34291" priority="1687" stopIfTrue="1" operator="greaterThan">
      <formula>0</formula>
    </cfRule>
  </conditionalFormatting>
  <conditionalFormatting sqref="P63:Q63">
    <cfRule type="cellIs" dxfId="34290" priority="1684" stopIfTrue="1" operator="lessThan">
      <formula>0</formula>
    </cfRule>
    <cfRule type="cellIs" dxfId="34289" priority="1685" stopIfTrue="1" operator="greaterThan">
      <formula>0</formula>
    </cfRule>
  </conditionalFormatting>
  <conditionalFormatting sqref="P63:Q63">
    <cfRule type="cellIs" dxfId="34288" priority="1682" stopIfTrue="1" operator="lessThan">
      <formula>0</formula>
    </cfRule>
    <cfRule type="cellIs" dxfId="34287" priority="1683" stopIfTrue="1" operator="greaterThan">
      <formula>0</formula>
    </cfRule>
  </conditionalFormatting>
  <conditionalFormatting sqref="P63:Q63">
    <cfRule type="cellIs" dxfId="34286" priority="1680" stopIfTrue="1" operator="lessThan">
      <formula>0</formula>
    </cfRule>
    <cfRule type="cellIs" dxfId="34285" priority="1681" stopIfTrue="1" operator="greaterThan">
      <formula>0</formula>
    </cfRule>
  </conditionalFormatting>
  <conditionalFormatting sqref="P63:Q63">
    <cfRule type="cellIs" dxfId="34284" priority="1678" stopIfTrue="1" operator="lessThan">
      <formula>0</formula>
    </cfRule>
    <cfRule type="cellIs" dxfId="34283" priority="1679" stopIfTrue="1" operator="greaterThan">
      <formula>0</formula>
    </cfRule>
  </conditionalFormatting>
  <conditionalFormatting sqref="P63:Q63">
    <cfRule type="cellIs" dxfId="34282" priority="1676" stopIfTrue="1" operator="lessThan">
      <formula>0</formula>
    </cfRule>
    <cfRule type="cellIs" dxfId="34281" priority="1677" stopIfTrue="1" operator="greaterThan">
      <formula>0</formula>
    </cfRule>
  </conditionalFormatting>
  <conditionalFormatting sqref="P63:Q63">
    <cfRule type="cellIs" dxfId="34280" priority="1674" stopIfTrue="1" operator="lessThan">
      <formula>0</formula>
    </cfRule>
    <cfRule type="cellIs" dxfId="34279" priority="1675" stopIfTrue="1" operator="greaterThan">
      <formula>0</formula>
    </cfRule>
  </conditionalFormatting>
  <conditionalFormatting sqref="P63:Q63">
    <cfRule type="cellIs" dxfId="34278" priority="1672" stopIfTrue="1" operator="lessThan">
      <formula>0</formula>
    </cfRule>
    <cfRule type="cellIs" dxfId="34277" priority="1673" stopIfTrue="1" operator="greaterThan">
      <formula>0</formula>
    </cfRule>
  </conditionalFormatting>
  <conditionalFormatting sqref="P63:Q63">
    <cfRule type="cellIs" dxfId="34276" priority="1670" stopIfTrue="1" operator="lessThan">
      <formula>0</formula>
    </cfRule>
    <cfRule type="cellIs" dxfId="34275" priority="1671" stopIfTrue="1" operator="greaterThan">
      <formula>0</formula>
    </cfRule>
  </conditionalFormatting>
  <conditionalFormatting sqref="P63:Q63">
    <cfRule type="cellIs" dxfId="34274" priority="1668" stopIfTrue="1" operator="lessThan">
      <formula>0</formula>
    </cfRule>
    <cfRule type="cellIs" dxfId="34273" priority="1669" stopIfTrue="1" operator="greaterThan">
      <formula>0</formula>
    </cfRule>
  </conditionalFormatting>
  <conditionalFormatting sqref="P63:Q63">
    <cfRule type="cellIs" dxfId="34272" priority="1666" stopIfTrue="1" operator="lessThan">
      <formula>0</formula>
    </cfRule>
    <cfRule type="cellIs" dxfId="34271" priority="1667" stopIfTrue="1" operator="greaterThan">
      <formula>0</formula>
    </cfRule>
  </conditionalFormatting>
  <conditionalFormatting sqref="P63:Q63">
    <cfRule type="cellIs" dxfId="34270" priority="1664" stopIfTrue="1" operator="lessThan">
      <formula>0</formula>
    </cfRule>
    <cfRule type="cellIs" dxfId="34269" priority="1665" stopIfTrue="1" operator="greaterThan">
      <formula>0</formula>
    </cfRule>
  </conditionalFormatting>
  <conditionalFormatting sqref="P63:Q63">
    <cfRule type="cellIs" dxfId="34268" priority="1662" stopIfTrue="1" operator="lessThan">
      <formula>0</formula>
    </cfRule>
    <cfRule type="cellIs" dxfId="34267" priority="1663" stopIfTrue="1" operator="greaterThan">
      <formula>0</formula>
    </cfRule>
  </conditionalFormatting>
  <conditionalFormatting sqref="P63:Q63">
    <cfRule type="cellIs" dxfId="34266" priority="1660" stopIfTrue="1" operator="lessThan">
      <formula>0</formula>
    </cfRule>
    <cfRule type="cellIs" dxfId="34265" priority="1661" stopIfTrue="1" operator="greaterThan">
      <formula>0</formula>
    </cfRule>
  </conditionalFormatting>
  <conditionalFormatting sqref="P63:Q63">
    <cfRule type="cellIs" dxfId="34264" priority="1658" stopIfTrue="1" operator="lessThan">
      <formula>0</formula>
    </cfRule>
    <cfRule type="cellIs" dxfId="34263" priority="1659" stopIfTrue="1" operator="greaterThan">
      <formula>0</formula>
    </cfRule>
  </conditionalFormatting>
  <conditionalFormatting sqref="P63:Q63">
    <cfRule type="cellIs" dxfId="34262" priority="1656" stopIfTrue="1" operator="lessThan">
      <formula>0</formula>
    </cfRule>
    <cfRule type="cellIs" dxfId="34261" priority="1657" stopIfTrue="1" operator="greaterThan">
      <formula>0</formula>
    </cfRule>
  </conditionalFormatting>
  <conditionalFormatting sqref="P63:Q63">
    <cfRule type="cellIs" dxfId="34260" priority="1654" stopIfTrue="1" operator="lessThan">
      <formula>0</formula>
    </cfRule>
    <cfRule type="cellIs" dxfId="34259" priority="1655" stopIfTrue="1" operator="greaterThan">
      <formula>0</formula>
    </cfRule>
  </conditionalFormatting>
  <conditionalFormatting sqref="P63:Q63">
    <cfRule type="cellIs" dxfId="34258" priority="1652" stopIfTrue="1" operator="lessThan">
      <formula>0</formula>
    </cfRule>
    <cfRule type="cellIs" dxfId="34257" priority="1653" stopIfTrue="1" operator="greaterThan">
      <formula>0</formula>
    </cfRule>
  </conditionalFormatting>
  <conditionalFormatting sqref="P63:Q63">
    <cfRule type="cellIs" dxfId="34256" priority="1650" stopIfTrue="1" operator="lessThan">
      <formula>0</formula>
    </cfRule>
    <cfRule type="cellIs" dxfId="34255" priority="1651" stopIfTrue="1" operator="greaterThan">
      <formula>0</formula>
    </cfRule>
  </conditionalFormatting>
  <conditionalFormatting sqref="P63:Q63">
    <cfRule type="cellIs" dxfId="34254" priority="1648" stopIfTrue="1" operator="lessThan">
      <formula>0</formula>
    </cfRule>
    <cfRule type="cellIs" dxfId="34253" priority="1649" stopIfTrue="1" operator="greaterThan">
      <formula>0</formula>
    </cfRule>
  </conditionalFormatting>
  <conditionalFormatting sqref="P63:Q63">
    <cfRule type="cellIs" dxfId="34252" priority="1646" stopIfTrue="1" operator="lessThan">
      <formula>0</formula>
    </cfRule>
    <cfRule type="cellIs" dxfId="34251" priority="1647" stopIfTrue="1" operator="greaterThan">
      <formula>0</formula>
    </cfRule>
  </conditionalFormatting>
  <conditionalFormatting sqref="P63:Q63">
    <cfRule type="cellIs" dxfId="34250" priority="1644" stopIfTrue="1" operator="lessThan">
      <formula>0</formula>
    </cfRule>
    <cfRule type="cellIs" dxfId="34249" priority="1645" stopIfTrue="1" operator="greaterThan">
      <formula>0</formula>
    </cfRule>
  </conditionalFormatting>
  <conditionalFormatting sqref="P63:Q63">
    <cfRule type="cellIs" dxfId="34248" priority="1642" stopIfTrue="1" operator="lessThan">
      <formula>0</formula>
    </cfRule>
    <cfRule type="cellIs" dxfId="34247" priority="1643" stopIfTrue="1" operator="greaterThan">
      <formula>0</formula>
    </cfRule>
  </conditionalFormatting>
  <conditionalFormatting sqref="P63:Q63">
    <cfRule type="cellIs" dxfId="34246" priority="1640" stopIfTrue="1" operator="lessThan">
      <formula>0</formula>
    </cfRule>
    <cfRule type="cellIs" dxfId="34245" priority="1641" stopIfTrue="1" operator="greaterThan">
      <formula>0</formula>
    </cfRule>
  </conditionalFormatting>
  <conditionalFormatting sqref="P63:Q63">
    <cfRule type="cellIs" dxfId="34244" priority="1638" stopIfTrue="1" operator="lessThan">
      <formula>0</formula>
    </cfRule>
    <cfRule type="cellIs" dxfId="34243" priority="1639" stopIfTrue="1" operator="greaterThan">
      <formula>0</formula>
    </cfRule>
  </conditionalFormatting>
  <conditionalFormatting sqref="P63:Q63">
    <cfRule type="cellIs" dxfId="34242" priority="1636" stopIfTrue="1" operator="lessThan">
      <formula>0</formula>
    </cfRule>
    <cfRule type="cellIs" dxfId="34241" priority="1637" stopIfTrue="1" operator="greaterThan">
      <formula>0</formula>
    </cfRule>
  </conditionalFormatting>
  <conditionalFormatting sqref="P63:Q63">
    <cfRule type="cellIs" dxfId="34240" priority="1634" stopIfTrue="1" operator="lessThan">
      <formula>0</formula>
    </cfRule>
    <cfRule type="cellIs" dxfId="34239" priority="1635" stopIfTrue="1" operator="greaterThan">
      <formula>0</formula>
    </cfRule>
  </conditionalFormatting>
  <conditionalFormatting sqref="P63:Q63">
    <cfRule type="cellIs" dxfId="34238" priority="1632" stopIfTrue="1" operator="lessThan">
      <formula>0</formula>
    </cfRule>
    <cfRule type="cellIs" dxfId="34237" priority="1633" stopIfTrue="1" operator="greaterThan">
      <formula>0</formula>
    </cfRule>
  </conditionalFormatting>
  <conditionalFormatting sqref="P63:Q63">
    <cfRule type="cellIs" dxfId="34236" priority="1630" stopIfTrue="1" operator="lessThan">
      <formula>0</formula>
    </cfRule>
    <cfRule type="cellIs" dxfId="34235" priority="1631" stopIfTrue="1" operator="greaterThan">
      <formula>0</formula>
    </cfRule>
  </conditionalFormatting>
  <conditionalFormatting sqref="P63:Q63">
    <cfRule type="cellIs" dxfId="34234" priority="1628" stopIfTrue="1" operator="lessThan">
      <formula>0</formula>
    </cfRule>
    <cfRule type="cellIs" dxfId="34233" priority="1629" stopIfTrue="1" operator="greaterThan">
      <formula>0</formula>
    </cfRule>
  </conditionalFormatting>
  <conditionalFormatting sqref="P65:Q65">
    <cfRule type="cellIs" dxfId="34232" priority="1626" stopIfTrue="1" operator="lessThan">
      <formula>0</formula>
    </cfRule>
    <cfRule type="cellIs" dxfId="34231" priority="1627" stopIfTrue="1" operator="greaterThan">
      <formula>0</formula>
    </cfRule>
  </conditionalFormatting>
  <conditionalFormatting sqref="P65:Q65">
    <cfRule type="cellIs" dxfId="34230" priority="1624" stopIfTrue="1" operator="lessThan">
      <formula>0</formula>
    </cfRule>
    <cfRule type="cellIs" dxfId="34229" priority="1625" stopIfTrue="1" operator="greaterThan">
      <formula>0</formula>
    </cfRule>
  </conditionalFormatting>
  <conditionalFormatting sqref="P65:Q65">
    <cfRule type="cellIs" dxfId="34228" priority="1622" stopIfTrue="1" operator="lessThan">
      <formula>0</formula>
    </cfRule>
    <cfRule type="cellIs" dxfId="34227" priority="1623" stopIfTrue="1" operator="greaterThan">
      <formula>0</formula>
    </cfRule>
  </conditionalFormatting>
  <conditionalFormatting sqref="P65:Q65">
    <cfRule type="cellIs" dxfId="34226" priority="1620" stopIfTrue="1" operator="lessThan">
      <formula>0</formula>
    </cfRule>
    <cfRule type="cellIs" dxfId="34225" priority="1621" stopIfTrue="1" operator="greaterThan">
      <formula>0</formula>
    </cfRule>
  </conditionalFormatting>
  <conditionalFormatting sqref="P65:Q65">
    <cfRule type="cellIs" dxfId="34224" priority="1618" stopIfTrue="1" operator="lessThan">
      <formula>0</formula>
    </cfRule>
    <cfRule type="cellIs" dxfId="34223" priority="1619" stopIfTrue="1" operator="greaterThan">
      <formula>0</formula>
    </cfRule>
  </conditionalFormatting>
  <conditionalFormatting sqref="P65:Q65">
    <cfRule type="cellIs" dxfId="34222" priority="1616" stopIfTrue="1" operator="lessThan">
      <formula>0</formula>
    </cfRule>
    <cfRule type="cellIs" dxfId="34221" priority="1617" stopIfTrue="1" operator="greaterThan">
      <formula>0</formula>
    </cfRule>
  </conditionalFormatting>
  <conditionalFormatting sqref="P65:Q65">
    <cfRule type="cellIs" dxfId="34220" priority="1614" stopIfTrue="1" operator="lessThan">
      <formula>0</formula>
    </cfRule>
    <cfRule type="cellIs" dxfId="34219" priority="1615" stopIfTrue="1" operator="greaterThan">
      <formula>0</formula>
    </cfRule>
  </conditionalFormatting>
  <conditionalFormatting sqref="P65:Q65">
    <cfRule type="cellIs" dxfId="34218" priority="1612" stopIfTrue="1" operator="lessThan">
      <formula>0</formula>
    </cfRule>
    <cfRule type="cellIs" dxfId="34217" priority="1613" stopIfTrue="1" operator="greaterThan">
      <formula>0</formula>
    </cfRule>
  </conditionalFormatting>
  <conditionalFormatting sqref="P65:Q65">
    <cfRule type="cellIs" dxfId="34216" priority="1610" stopIfTrue="1" operator="lessThan">
      <formula>0</formula>
    </cfRule>
    <cfRule type="cellIs" dxfId="34215" priority="1611" stopIfTrue="1" operator="greaterThan">
      <formula>0</formula>
    </cfRule>
  </conditionalFormatting>
  <conditionalFormatting sqref="P65:Q65">
    <cfRule type="cellIs" dxfId="34214" priority="1608" stopIfTrue="1" operator="lessThan">
      <formula>0</formula>
    </cfRule>
    <cfRule type="cellIs" dxfId="34213" priority="1609" stopIfTrue="1" operator="greaterThan">
      <formula>0</formula>
    </cfRule>
  </conditionalFormatting>
  <conditionalFormatting sqref="P65:Q65">
    <cfRule type="cellIs" dxfId="34212" priority="1606" stopIfTrue="1" operator="lessThan">
      <formula>0</formula>
    </cfRule>
    <cfRule type="cellIs" dxfId="34211" priority="1607" stopIfTrue="1" operator="greaterThan">
      <formula>0</formula>
    </cfRule>
  </conditionalFormatting>
  <conditionalFormatting sqref="P65:Q65">
    <cfRule type="cellIs" dxfId="34210" priority="1604" stopIfTrue="1" operator="lessThan">
      <formula>0</formula>
    </cfRule>
    <cfRule type="cellIs" dxfId="34209" priority="1605" stopIfTrue="1" operator="greaterThan">
      <formula>0</formula>
    </cfRule>
  </conditionalFormatting>
  <conditionalFormatting sqref="P65:Q65">
    <cfRule type="cellIs" dxfId="34208" priority="1602" stopIfTrue="1" operator="lessThan">
      <formula>0</formula>
    </cfRule>
    <cfRule type="cellIs" dxfId="34207" priority="1603" stopIfTrue="1" operator="greaterThan">
      <formula>0</formula>
    </cfRule>
  </conditionalFormatting>
  <conditionalFormatting sqref="P65:Q65">
    <cfRule type="cellIs" dxfId="34206" priority="1600" stopIfTrue="1" operator="lessThan">
      <formula>0</formula>
    </cfRule>
    <cfRule type="cellIs" dxfId="34205" priority="1601" stopIfTrue="1" operator="greaterThan">
      <formula>0</formula>
    </cfRule>
  </conditionalFormatting>
  <conditionalFormatting sqref="P65:Q65">
    <cfRule type="cellIs" dxfId="34204" priority="1598" stopIfTrue="1" operator="lessThan">
      <formula>0</formula>
    </cfRule>
    <cfRule type="cellIs" dxfId="34203" priority="1599" stopIfTrue="1" operator="greaterThan">
      <formula>0</formula>
    </cfRule>
  </conditionalFormatting>
  <conditionalFormatting sqref="P65:Q65">
    <cfRule type="cellIs" dxfId="34202" priority="1596" stopIfTrue="1" operator="lessThan">
      <formula>0</formula>
    </cfRule>
    <cfRule type="cellIs" dxfId="34201" priority="1597" stopIfTrue="1" operator="greaterThan">
      <formula>0</formula>
    </cfRule>
  </conditionalFormatting>
  <conditionalFormatting sqref="P65:Q65">
    <cfRule type="cellIs" dxfId="34200" priority="1594" stopIfTrue="1" operator="lessThan">
      <formula>0</formula>
    </cfRule>
    <cfRule type="cellIs" dxfId="34199" priority="1595" stopIfTrue="1" operator="greaterThan">
      <formula>0</formula>
    </cfRule>
  </conditionalFormatting>
  <conditionalFormatting sqref="P65:Q65">
    <cfRule type="cellIs" dxfId="34198" priority="1592" stopIfTrue="1" operator="lessThan">
      <formula>0</formula>
    </cfRule>
    <cfRule type="cellIs" dxfId="34197" priority="1593" stopIfTrue="1" operator="greaterThan">
      <formula>0</formula>
    </cfRule>
  </conditionalFormatting>
  <conditionalFormatting sqref="P65:Q65">
    <cfRule type="cellIs" dxfId="34196" priority="1590" stopIfTrue="1" operator="lessThan">
      <formula>0</formula>
    </cfRule>
    <cfRule type="cellIs" dxfId="34195" priority="1591" stopIfTrue="1" operator="greaterThan">
      <formula>0</formula>
    </cfRule>
  </conditionalFormatting>
  <conditionalFormatting sqref="P65:Q65">
    <cfRule type="cellIs" dxfId="34194" priority="1588" stopIfTrue="1" operator="lessThan">
      <formula>0</formula>
    </cfRule>
    <cfRule type="cellIs" dxfId="34193" priority="1589" stopIfTrue="1" operator="greaterThan">
      <formula>0</formula>
    </cfRule>
  </conditionalFormatting>
  <conditionalFormatting sqref="P65:Q65">
    <cfRule type="cellIs" dxfId="34192" priority="1586" stopIfTrue="1" operator="lessThan">
      <formula>0</formula>
    </cfRule>
    <cfRule type="cellIs" dxfId="34191" priority="1587" stopIfTrue="1" operator="greaterThan">
      <formula>0</formula>
    </cfRule>
  </conditionalFormatting>
  <conditionalFormatting sqref="P65:Q65">
    <cfRule type="cellIs" dxfId="34190" priority="1584" stopIfTrue="1" operator="lessThan">
      <formula>0</formula>
    </cfRule>
    <cfRule type="cellIs" dxfId="34189" priority="1585" stopIfTrue="1" operator="greaterThan">
      <formula>0</formula>
    </cfRule>
  </conditionalFormatting>
  <conditionalFormatting sqref="P65:Q65">
    <cfRule type="cellIs" dxfId="34188" priority="1582" stopIfTrue="1" operator="lessThan">
      <formula>0</formula>
    </cfRule>
    <cfRule type="cellIs" dxfId="34187" priority="1583" stopIfTrue="1" operator="greaterThan">
      <formula>0</formula>
    </cfRule>
  </conditionalFormatting>
  <conditionalFormatting sqref="P65:Q65">
    <cfRule type="cellIs" dxfId="34186" priority="1580" stopIfTrue="1" operator="lessThan">
      <formula>0</formula>
    </cfRule>
    <cfRule type="cellIs" dxfId="34185" priority="1581" stopIfTrue="1" operator="greaterThan">
      <formula>0</formula>
    </cfRule>
  </conditionalFormatting>
  <conditionalFormatting sqref="P65:Q65">
    <cfRule type="cellIs" dxfId="34184" priority="1578" stopIfTrue="1" operator="lessThan">
      <formula>0</formula>
    </cfRule>
    <cfRule type="cellIs" dxfId="34183" priority="1579" stopIfTrue="1" operator="greaterThan">
      <formula>0</formula>
    </cfRule>
  </conditionalFormatting>
  <conditionalFormatting sqref="P65:Q65">
    <cfRule type="cellIs" dxfId="34182" priority="1576" stopIfTrue="1" operator="lessThan">
      <formula>0</formula>
    </cfRule>
    <cfRule type="cellIs" dxfId="34181" priority="1577" stopIfTrue="1" operator="greaterThan">
      <formula>0</formula>
    </cfRule>
  </conditionalFormatting>
  <conditionalFormatting sqref="P65:Q65">
    <cfRule type="cellIs" dxfId="34180" priority="1574" stopIfTrue="1" operator="lessThan">
      <formula>0</formula>
    </cfRule>
    <cfRule type="cellIs" dxfId="34179" priority="1575" stopIfTrue="1" operator="greaterThan">
      <formula>0</formula>
    </cfRule>
  </conditionalFormatting>
  <conditionalFormatting sqref="P65:Q65">
    <cfRule type="cellIs" dxfId="34178" priority="1572" stopIfTrue="1" operator="lessThan">
      <formula>0</formula>
    </cfRule>
    <cfRule type="cellIs" dxfId="34177" priority="1573" stopIfTrue="1" operator="greaterThan">
      <formula>0</formula>
    </cfRule>
  </conditionalFormatting>
  <conditionalFormatting sqref="P65:Q65">
    <cfRule type="cellIs" dxfId="34176" priority="1570" stopIfTrue="1" operator="lessThan">
      <formula>0</formula>
    </cfRule>
    <cfRule type="cellIs" dxfId="34175" priority="1571" stopIfTrue="1" operator="greaterThan">
      <formula>0</formula>
    </cfRule>
  </conditionalFormatting>
  <conditionalFormatting sqref="P65:Q65">
    <cfRule type="cellIs" dxfId="34174" priority="1568" stopIfTrue="1" operator="lessThan">
      <formula>0</formula>
    </cfRule>
    <cfRule type="cellIs" dxfId="34173" priority="1569" stopIfTrue="1" operator="greaterThan">
      <formula>0</formula>
    </cfRule>
  </conditionalFormatting>
  <conditionalFormatting sqref="P65:Q65">
    <cfRule type="cellIs" dxfId="34172" priority="1566" stopIfTrue="1" operator="lessThan">
      <formula>0</formula>
    </cfRule>
    <cfRule type="cellIs" dxfId="34171" priority="1567" stopIfTrue="1" operator="greaterThan">
      <formula>0</formula>
    </cfRule>
  </conditionalFormatting>
  <conditionalFormatting sqref="P65:Q65">
    <cfRule type="cellIs" dxfId="34170" priority="1564" stopIfTrue="1" operator="lessThan">
      <formula>0</formula>
    </cfRule>
    <cfRule type="cellIs" dxfId="34169" priority="1565" stopIfTrue="1" operator="greaterThan">
      <formula>0</formula>
    </cfRule>
  </conditionalFormatting>
  <conditionalFormatting sqref="P65:Q65">
    <cfRule type="cellIs" dxfId="34168" priority="1562" stopIfTrue="1" operator="lessThan">
      <formula>0</formula>
    </cfRule>
    <cfRule type="cellIs" dxfId="34167" priority="1563" stopIfTrue="1" operator="greaterThan">
      <formula>0</formula>
    </cfRule>
  </conditionalFormatting>
  <conditionalFormatting sqref="P65:Q65">
    <cfRule type="cellIs" dxfId="34166" priority="1560" stopIfTrue="1" operator="lessThan">
      <formula>0</formula>
    </cfRule>
    <cfRule type="cellIs" dxfId="34165" priority="1561" stopIfTrue="1" operator="greaterThan">
      <formula>0</formula>
    </cfRule>
  </conditionalFormatting>
  <conditionalFormatting sqref="P65:Q65">
    <cfRule type="cellIs" dxfId="34164" priority="1558" stopIfTrue="1" operator="lessThan">
      <formula>0</formula>
    </cfRule>
    <cfRule type="cellIs" dxfId="34163" priority="1559" stopIfTrue="1" operator="greaterThan">
      <formula>0</formula>
    </cfRule>
  </conditionalFormatting>
  <conditionalFormatting sqref="P65:Q65">
    <cfRule type="cellIs" dxfId="34162" priority="1556" stopIfTrue="1" operator="lessThan">
      <formula>0</formula>
    </cfRule>
    <cfRule type="cellIs" dxfId="34161" priority="1557" stopIfTrue="1" operator="greaterThan">
      <formula>0</formula>
    </cfRule>
  </conditionalFormatting>
  <conditionalFormatting sqref="P65:Q65">
    <cfRule type="cellIs" dxfId="34160" priority="1554" stopIfTrue="1" operator="lessThan">
      <formula>0</formula>
    </cfRule>
    <cfRule type="cellIs" dxfId="34159" priority="1555" stopIfTrue="1" operator="greaterThan">
      <formula>0</formula>
    </cfRule>
  </conditionalFormatting>
  <conditionalFormatting sqref="P65:Q65">
    <cfRule type="cellIs" dxfId="34158" priority="1552" stopIfTrue="1" operator="lessThan">
      <formula>0</formula>
    </cfRule>
    <cfRule type="cellIs" dxfId="34157" priority="1553" stopIfTrue="1" operator="greaterThan">
      <formula>0</formula>
    </cfRule>
  </conditionalFormatting>
  <conditionalFormatting sqref="P65:Q65">
    <cfRule type="cellIs" dxfId="34156" priority="1550" stopIfTrue="1" operator="lessThan">
      <formula>0</formula>
    </cfRule>
    <cfRule type="cellIs" dxfId="34155" priority="1551" stopIfTrue="1" operator="greaterThan">
      <formula>0</formula>
    </cfRule>
  </conditionalFormatting>
  <conditionalFormatting sqref="P65:Q65">
    <cfRule type="cellIs" dxfId="34154" priority="1548" stopIfTrue="1" operator="lessThan">
      <formula>0</formula>
    </cfRule>
    <cfRule type="cellIs" dxfId="34153" priority="1549" stopIfTrue="1" operator="greaterThan">
      <formula>0</formula>
    </cfRule>
  </conditionalFormatting>
  <conditionalFormatting sqref="P65:Q65">
    <cfRule type="cellIs" dxfId="34152" priority="1546" stopIfTrue="1" operator="lessThan">
      <formula>0</formula>
    </cfRule>
    <cfRule type="cellIs" dxfId="34151" priority="1547" stopIfTrue="1" operator="greaterThan">
      <formula>0</formula>
    </cfRule>
  </conditionalFormatting>
  <conditionalFormatting sqref="P65:Q65">
    <cfRule type="cellIs" dxfId="34150" priority="1544" stopIfTrue="1" operator="lessThan">
      <formula>0</formula>
    </cfRule>
    <cfRule type="cellIs" dxfId="34149" priority="1545" stopIfTrue="1" operator="greaterThan">
      <formula>0</formula>
    </cfRule>
  </conditionalFormatting>
  <conditionalFormatting sqref="I7:L7">
    <cfRule type="cellIs" dxfId="34148" priority="1543" operator="equal">
      <formula>"?"</formula>
    </cfRule>
  </conditionalFormatting>
  <conditionalFormatting sqref="H15">
    <cfRule type="cellIs" dxfId="34147" priority="1527" operator="equal">
      <formula>"q"</formula>
    </cfRule>
  </conditionalFormatting>
  <conditionalFormatting sqref="H7">
    <cfRule type="cellIs" dxfId="34146" priority="1542" operator="equal">
      <formula>"q"</formula>
    </cfRule>
  </conditionalFormatting>
  <conditionalFormatting sqref="I9:J9">
    <cfRule type="cellIs" dxfId="34145" priority="1541" operator="equal">
      <formula>"?"</formula>
    </cfRule>
  </conditionalFormatting>
  <conditionalFormatting sqref="I9:N9">
    <cfRule type="cellIs" dxfId="34144" priority="1540" operator="equal">
      <formula>"?"</formula>
    </cfRule>
  </conditionalFormatting>
  <conditionalFormatting sqref="H9">
    <cfRule type="cellIs" dxfId="34143" priority="1539" operator="equal">
      <formula>"q"</formula>
    </cfRule>
  </conditionalFormatting>
  <conditionalFormatting sqref="I11:J11">
    <cfRule type="cellIs" dxfId="34142" priority="1538" operator="equal">
      <formula>"?"</formula>
    </cfRule>
  </conditionalFormatting>
  <conditionalFormatting sqref="L11">
    <cfRule type="cellIs" dxfId="34141" priority="1537" operator="equal">
      <formula>"?"</formula>
    </cfRule>
  </conditionalFormatting>
  <conditionalFormatting sqref="M11:N11">
    <cfRule type="cellIs" dxfId="34140" priority="1536" operator="equal">
      <formula>"?"</formula>
    </cfRule>
  </conditionalFormatting>
  <conditionalFormatting sqref="H11">
    <cfRule type="cellIs" dxfId="34139" priority="1535" operator="equal">
      <formula>"q"</formula>
    </cfRule>
  </conditionalFormatting>
  <conditionalFormatting sqref="I13:J13">
    <cfRule type="cellIs" dxfId="34138" priority="1534" operator="equal">
      <formula>"?"</formula>
    </cfRule>
  </conditionalFormatting>
  <conditionalFormatting sqref="L13">
    <cfRule type="cellIs" dxfId="34137" priority="1533" operator="equal">
      <formula>"?"</formula>
    </cfRule>
  </conditionalFormatting>
  <conditionalFormatting sqref="M13:N13">
    <cfRule type="cellIs" dxfId="34136" priority="1532" operator="equal">
      <formula>"?"</formula>
    </cfRule>
  </conditionalFormatting>
  <conditionalFormatting sqref="H13">
    <cfRule type="cellIs" dxfId="34135" priority="1531" operator="equal">
      <formula>"q"</formula>
    </cfRule>
  </conditionalFormatting>
  <conditionalFormatting sqref="I15:J15">
    <cfRule type="cellIs" dxfId="34134" priority="1530" operator="equal">
      <formula>"?"</formula>
    </cfRule>
  </conditionalFormatting>
  <conditionalFormatting sqref="I15:L15">
    <cfRule type="cellIs" dxfId="34133" priority="1529" operator="equal">
      <formula>"?"</formula>
    </cfRule>
  </conditionalFormatting>
  <conditionalFormatting sqref="M7:N7">
    <cfRule type="cellIs" dxfId="34132" priority="1528" operator="equal">
      <formula>"?"</formula>
    </cfRule>
  </conditionalFormatting>
  <conditionalFormatting sqref="M21:N21">
    <cfRule type="cellIs" dxfId="34131" priority="1526" operator="equal">
      <formula>"?"</formula>
    </cfRule>
  </conditionalFormatting>
  <conditionalFormatting sqref="M19:N19">
    <cfRule type="cellIs" dxfId="34130" priority="1525" operator="equal">
      <formula>"?"</formula>
    </cfRule>
  </conditionalFormatting>
  <conditionalFormatting sqref="K11">
    <cfRule type="cellIs" dxfId="34129" priority="1524" operator="equal">
      <formula>"?"</formula>
    </cfRule>
  </conditionalFormatting>
  <conditionalFormatting sqref="L11">
    <cfRule type="cellIs" dxfId="34128" priority="1523" operator="equal">
      <formula>"?"</formula>
    </cfRule>
  </conditionalFormatting>
  <conditionalFormatting sqref="K13">
    <cfRule type="cellIs" dxfId="34127" priority="1522" operator="equal">
      <formula>"?"</formula>
    </cfRule>
  </conditionalFormatting>
  <conditionalFormatting sqref="L13">
    <cfRule type="cellIs" dxfId="34126" priority="1521" operator="equal">
      <formula>"?"</formula>
    </cfRule>
  </conditionalFormatting>
  <conditionalFormatting sqref="L7">
    <cfRule type="cellIs" dxfId="34125" priority="1520" operator="equal">
      <formula>"?"</formula>
    </cfRule>
  </conditionalFormatting>
  <conditionalFormatting sqref="L17">
    <cfRule type="cellIs" dxfId="34124" priority="1519" operator="equal">
      <formula>"?"</formula>
    </cfRule>
  </conditionalFormatting>
  <conditionalFormatting sqref="L17">
    <cfRule type="cellIs" dxfId="34123" priority="1518" operator="equal">
      <formula>"?"</formula>
    </cfRule>
  </conditionalFormatting>
  <conditionalFormatting sqref="L21">
    <cfRule type="cellIs" dxfId="34122" priority="1517" operator="equal">
      <formula>"?"</formula>
    </cfRule>
  </conditionalFormatting>
  <conditionalFormatting sqref="L19">
    <cfRule type="cellIs" dxfId="34121" priority="1516" operator="equal">
      <formula>"?"</formula>
    </cfRule>
  </conditionalFormatting>
  <conditionalFormatting sqref="I23:K23">
    <cfRule type="cellIs" dxfId="34120" priority="1515" operator="equal">
      <formula>"?"</formula>
    </cfRule>
  </conditionalFormatting>
  <conditionalFormatting sqref="C22:C23">
    <cfRule type="cellIs" dxfId="34119" priority="1513" operator="equal">
      <formula>"N"</formula>
    </cfRule>
    <cfRule type="cellIs" dxfId="34118" priority="1514" operator="equal">
      <formula>"Y"</formula>
    </cfRule>
  </conditionalFormatting>
  <conditionalFormatting sqref="K23">
    <cfRule type="cellIs" dxfId="34117" priority="1428" operator="equal">
      <formula>"?"</formula>
    </cfRule>
  </conditionalFormatting>
  <conditionalFormatting sqref="M17:N17">
    <cfRule type="cellIs" dxfId="34116" priority="1427" operator="equal">
      <formula>"?"</formula>
    </cfRule>
  </conditionalFormatting>
  <conditionalFormatting sqref="M17:N17">
    <cfRule type="cellIs" dxfId="34115" priority="1426" operator="equal">
      <formula>"?"</formula>
    </cfRule>
  </conditionalFormatting>
  <conditionalFormatting sqref="M17:N17">
    <cfRule type="cellIs" dxfId="34114" priority="1425" operator="equal">
      <formula>"?"</formula>
    </cfRule>
  </conditionalFormatting>
  <conditionalFormatting sqref="M17:N17">
    <cfRule type="cellIs" dxfId="34113" priority="1424" operator="equal">
      <formula>"?"</formula>
    </cfRule>
  </conditionalFormatting>
  <conditionalFormatting sqref="M17:N17">
    <cfRule type="cellIs" dxfId="34112" priority="1423" operator="equal">
      <formula>"?"</formula>
    </cfRule>
  </conditionalFormatting>
  <conditionalFormatting sqref="M17:N17">
    <cfRule type="cellIs" dxfId="34111" priority="1422" operator="equal">
      <formula>"?"</formula>
    </cfRule>
  </conditionalFormatting>
  <conditionalFormatting sqref="H17">
    <cfRule type="cellIs" dxfId="34110" priority="1421" operator="equal">
      <formula>"q"</formula>
    </cfRule>
  </conditionalFormatting>
  <conditionalFormatting sqref="H19">
    <cfRule type="cellIs" dxfId="34109" priority="1420" operator="equal">
      <formula>"q"</formula>
    </cfRule>
  </conditionalFormatting>
  <conditionalFormatting sqref="J23:N23">
    <cfRule type="cellIs" dxfId="34108" priority="1419" operator="equal">
      <formula>"?"</formula>
    </cfRule>
  </conditionalFormatting>
  <conditionalFormatting sqref="J23:N23">
    <cfRule type="cellIs" dxfId="34107" priority="1418" operator="equal">
      <formula>"?"</formula>
    </cfRule>
  </conditionalFormatting>
  <conditionalFormatting sqref="H23">
    <cfRule type="cellIs" dxfId="34106" priority="1417" operator="equal">
      <formula>"q"</formula>
    </cfRule>
  </conditionalFormatting>
  <conditionalFormatting sqref="H21">
    <cfRule type="cellIs" dxfId="34105" priority="1416" operator="equal">
      <formula>"q"</formula>
    </cfRule>
  </conditionalFormatting>
  <conditionalFormatting sqref="K11">
    <cfRule type="cellIs" dxfId="34104" priority="1415" operator="equal">
      <formula>"?"</formula>
    </cfRule>
  </conditionalFormatting>
  <conditionalFormatting sqref="L11">
    <cfRule type="cellIs" dxfId="34103" priority="1414" operator="equal">
      <formula>"?"</formula>
    </cfRule>
  </conditionalFormatting>
  <conditionalFormatting sqref="K13">
    <cfRule type="cellIs" dxfId="34102" priority="1413" operator="equal">
      <formula>"?"</formula>
    </cfRule>
  </conditionalFormatting>
  <conditionalFormatting sqref="L13">
    <cfRule type="cellIs" dxfId="34101" priority="1412" operator="equal">
      <formula>"?"</formula>
    </cfRule>
  </conditionalFormatting>
  <conditionalFormatting sqref="L7">
    <cfRule type="cellIs" dxfId="34100" priority="1411" operator="equal">
      <formula>"?"</formula>
    </cfRule>
  </conditionalFormatting>
  <conditionalFormatting sqref="L21">
    <cfRule type="cellIs" dxfId="34099" priority="1410" operator="equal">
      <formula>"?"</formula>
    </cfRule>
  </conditionalFormatting>
  <conditionalFormatting sqref="L19">
    <cfRule type="cellIs" dxfId="34098" priority="1409" operator="equal">
      <formula>"?"</formula>
    </cfRule>
  </conditionalFormatting>
  <conditionalFormatting sqref="J11">
    <cfRule type="cellIs" dxfId="34097" priority="1408" operator="equal">
      <formula>"?"</formula>
    </cfRule>
  </conditionalFormatting>
  <conditionalFormatting sqref="K11">
    <cfRule type="cellIs" dxfId="34096" priority="1407" operator="equal">
      <formula>"?"</formula>
    </cfRule>
  </conditionalFormatting>
  <conditionalFormatting sqref="J13">
    <cfRule type="cellIs" dxfId="34095" priority="1406" operator="equal">
      <formula>"?"</formula>
    </cfRule>
  </conditionalFormatting>
  <conditionalFormatting sqref="K13">
    <cfRule type="cellIs" dxfId="34094" priority="1405" operator="equal">
      <formula>"?"</formula>
    </cfRule>
  </conditionalFormatting>
  <conditionalFormatting sqref="K7">
    <cfRule type="cellIs" dxfId="34093" priority="1404" operator="equal">
      <formula>"?"</formula>
    </cfRule>
  </conditionalFormatting>
  <conditionalFormatting sqref="K17">
    <cfRule type="cellIs" dxfId="34092" priority="1403" operator="equal">
      <formula>"?"</formula>
    </cfRule>
  </conditionalFormatting>
  <conditionalFormatting sqref="K17">
    <cfRule type="cellIs" dxfId="34091" priority="1402" operator="equal">
      <formula>"?"</formula>
    </cfRule>
  </conditionalFormatting>
  <conditionalFormatting sqref="K21">
    <cfRule type="cellIs" dxfId="34090" priority="1401" operator="equal">
      <formula>"?"</formula>
    </cfRule>
  </conditionalFormatting>
  <conditionalFormatting sqref="K19">
    <cfRule type="cellIs" dxfId="34089" priority="1400" operator="equal">
      <formula>"?"</formula>
    </cfRule>
  </conditionalFormatting>
  <conditionalFormatting sqref="J23">
    <cfRule type="cellIs" dxfId="34088" priority="1399" operator="equal">
      <formula>"?"</formula>
    </cfRule>
  </conditionalFormatting>
  <conditionalFormatting sqref="L17">
    <cfRule type="cellIs" dxfId="34087" priority="1398" operator="equal">
      <formula>"?"</formula>
    </cfRule>
  </conditionalFormatting>
  <conditionalFormatting sqref="L17">
    <cfRule type="cellIs" dxfId="34086" priority="1397" operator="equal">
      <formula>"?"</formula>
    </cfRule>
  </conditionalFormatting>
  <conditionalFormatting sqref="L17">
    <cfRule type="cellIs" dxfId="34085" priority="1396" operator="equal">
      <formula>"?"</formula>
    </cfRule>
  </conditionalFormatting>
  <conditionalFormatting sqref="L17">
    <cfRule type="cellIs" dxfId="34084" priority="1395" operator="equal">
      <formula>"?"</formula>
    </cfRule>
  </conditionalFormatting>
  <conditionalFormatting sqref="L17">
    <cfRule type="cellIs" dxfId="34083" priority="1394" operator="equal">
      <formula>"?"</formula>
    </cfRule>
  </conditionalFormatting>
  <conditionalFormatting sqref="L17">
    <cfRule type="cellIs" dxfId="34082" priority="1393" operator="equal">
      <formula>"?"</formula>
    </cfRule>
  </conditionalFormatting>
  <conditionalFormatting sqref="K11">
    <cfRule type="cellIs" dxfId="34081" priority="1392" operator="equal">
      <formula>"?"</formula>
    </cfRule>
  </conditionalFormatting>
  <conditionalFormatting sqref="L11">
    <cfRule type="cellIs" dxfId="34080" priority="1391" operator="equal">
      <formula>"?"</formula>
    </cfRule>
  </conditionalFormatting>
  <conditionalFormatting sqref="K13">
    <cfRule type="cellIs" dxfId="34079" priority="1390" operator="equal">
      <formula>"?"</formula>
    </cfRule>
  </conditionalFormatting>
  <conditionalFormatting sqref="L13">
    <cfRule type="cellIs" dxfId="34078" priority="1389" operator="equal">
      <formula>"?"</formula>
    </cfRule>
  </conditionalFormatting>
  <conditionalFormatting sqref="L7">
    <cfRule type="cellIs" dxfId="34077" priority="1388" operator="equal">
      <formula>"?"</formula>
    </cfRule>
  </conditionalFormatting>
  <conditionalFormatting sqref="L21">
    <cfRule type="cellIs" dxfId="34076" priority="1387" operator="equal">
      <formula>"?"</formula>
    </cfRule>
  </conditionalFormatting>
  <conditionalFormatting sqref="L19">
    <cfRule type="cellIs" dxfId="34075" priority="1386" operator="equal">
      <formula>"?"</formula>
    </cfRule>
  </conditionalFormatting>
  <conditionalFormatting sqref="J11">
    <cfRule type="cellIs" dxfId="34074" priority="1385" operator="equal">
      <formula>"?"</formula>
    </cfRule>
  </conditionalFormatting>
  <conditionalFormatting sqref="K11">
    <cfRule type="cellIs" dxfId="34073" priority="1384" operator="equal">
      <formula>"?"</formula>
    </cfRule>
  </conditionalFormatting>
  <conditionalFormatting sqref="J13">
    <cfRule type="cellIs" dxfId="34072" priority="1383" operator="equal">
      <formula>"?"</formula>
    </cfRule>
  </conditionalFormatting>
  <conditionalFormatting sqref="K13">
    <cfRule type="cellIs" dxfId="34071" priority="1382" operator="equal">
      <formula>"?"</formula>
    </cfRule>
  </conditionalFormatting>
  <conditionalFormatting sqref="K7">
    <cfRule type="cellIs" dxfId="34070" priority="1381" operator="equal">
      <formula>"?"</formula>
    </cfRule>
  </conditionalFormatting>
  <conditionalFormatting sqref="K17">
    <cfRule type="cellIs" dxfId="34069" priority="1380" operator="equal">
      <formula>"?"</formula>
    </cfRule>
  </conditionalFormatting>
  <conditionalFormatting sqref="K17">
    <cfRule type="cellIs" dxfId="34068" priority="1379" operator="equal">
      <formula>"?"</formula>
    </cfRule>
  </conditionalFormatting>
  <conditionalFormatting sqref="K21">
    <cfRule type="cellIs" dxfId="34067" priority="1378" operator="equal">
      <formula>"?"</formula>
    </cfRule>
  </conditionalFormatting>
  <conditionalFormatting sqref="K19">
    <cfRule type="cellIs" dxfId="34066" priority="1377" operator="equal">
      <formula>"?"</formula>
    </cfRule>
  </conditionalFormatting>
  <conditionalFormatting sqref="J23">
    <cfRule type="cellIs" dxfId="34065" priority="1376" operator="equal">
      <formula>"?"</formula>
    </cfRule>
  </conditionalFormatting>
  <conditionalFormatting sqref="L17">
    <cfRule type="cellIs" dxfId="34064" priority="1375" operator="equal">
      <formula>"?"</formula>
    </cfRule>
  </conditionalFormatting>
  <conditionalFormatting sqref="L17">
    <cfRule type="cellIs" dxfId="34063" priority="1374" operator="equal">
      <formula>"?"</formula>
    </cfRule>
  </conditionalFormatting>
  <conditionalFormatting sqref="L17">
    <cfRule type="cellIs" dxfId="34062" priority="1373" operator="equal">
      <formula>"?"</formula>
    </cfRule>
  </conditionalFormatting>
  <conditionalFormatting sqref="L17">
    <cfRule type="cellIs" dxfId="34061" priority="1372" operator="equal">
      <formula>"?"</formula>
    </cfRule>
  </conditionalFormatting>
  <conditionalFormatting sqref="L17">
    <cfRule type="cellIs" dxfId="34060" priority="1371" operator="equal">
      <formula>"?"</formula>
    </cfRule>
  </conditionalFormatting>
  <conditionalFormatting sqref="L17">
    <cfRule type="cellIs" dxfId="34059" priority="1370" operator="equal">
      <formula>"?"</formula>
    </cfRule>
  </conditionalFormatting>
  <conditionalFormatting sqref="J11">
    <cfRule type="cellIs" dxfId="34058" priority="1369" operator="equal">
      <formula>"?"</formula>
    </cfRule>
  </conditionalFormatting>
  <conditionalFormatting sqref="K11">
    <cfRule type="cellIs" dxfId="34057" priority="1368" operator="equal">
      <formula>"?"</formula>
    </cfRule>
  </conditionalFormatting>
  <conditionalFormatting sqref="J13">
    <cfRule type="cellIs" dxfId="34056" priority="1367" operator="equal">
      <formula>"?"</formula>
    </cfRule>
  </conditionalFormatting>
  <conditionalFormatting sqref="K13">
    <cfRule type="cellIs" dxfId="34055" priority="1366" operator="equal">
      <formula>"?"</formula>
    </cfRule>
  </conditionalFormatting>
  <conditionalFormatting sqref="K7">
    <cfRule type="cellIs" dxfId="34054" priority="1365" operator="equal">
      <formula>"?"</formula>
    </cfRule>
  </conditionalFormatting>
  <conditionalFormatting sqref="K21">
    <cfRule type="cellIs" dxfId="34053" priority="1364" operator="equal">
      <formula>"?"</formula>
    </cfRule>
  </conditionalFormatting>
  <conditionalFormatting sqref="K19">
    <cfRule type="cellIs" dxfId="34052" priority="1363" operator="equal">
      <formula>"?"</formula>
    </cfRule>
  </conditionalFormatting>
  <conditionalFormatting sqref="I11">
    <cfRule type="cellIs" dxfId="34051" priority="1362" operator="equal">
      <formula>"?"</formula>
    </cfRule>
  </conditionalFormatting>
  <conditionalFormatting sqref="J11">
    <cfRule type="cellIs" dxfId="34050" priority="1361" operator="equal">
      <formula>"?"</formula>
    </cfRule>
  </conditionalFormatting>
  <conditionalFormatting sqref="I13">
    <cfRule type="cellIs" dxfId="34049" priority="1360" operator="equal">
      <formula>"?"</formula>
    </cfRule>
  </conditionalFormatting>
  <conditionalFormatting sqref="J13">
    <cfRule type="cellIs" dxfId="34048" priority="1359" operator="equal">
      <formula>"?"</formula>
    </cfRule>
  </conditionalFormatting>
  <conditionalFormatting sqref="J7">
    <cfRule type="cellIs" dxfId="34047" priority="1358" operator="equal">
      <formula>"?"</formula>
    </cfRule>
  </conditionalFormatting>
  <conditionalFormatting sqref="J17">
    <cfRule type="cellIs" dxfId="34046" priority="1357" operator="equal">
      <formula>"?"</formula>
    </cfRule>
  </conditionalFormatting>
  <conditionalFormatting sqref="J17">
    <cfRule type="cellIs" dxfId="34045" priority="1356" operator="equal">
      <formula>"?"</formula>
    </cfRule>
  </conditionalFormatting>
  <conditionalFormatting sqref="J21">
    <cfRule type="cellIs" dxfId="34044" priority="1355" operator="equal">
      <formula>"?"</formula>
    </cfRule>
  </conditionalFormatting>
  <conditionalFormatting sqref="J19">
    <cfRule type="cellIs" dxfId="34043" priority="1354" operator="equal">
      <formula>"?"</formula>
    </cfRule>
  </conditionalFormatting>
  <conditionalFormatting sqref="I23">
    <cfRule type="cellIs" dxfId="34042" priority="1353" operator="equal">
      <formula>"?"</formula>
    </cfRule>
  </conditionalFormatting>
  <conditionalFormatting sqref="K17">
    <cfRule type="cellIs" dxfId="34041" priority="1352" operator="equal">
      <formula>"?"</formula>
    </cfRule>
  </conditionalFormatting>
  <conditionalFormatting sqref="K17">
    <cfRule type="cellIs" dxfId="34040" priority="1351" operator="equal">
      <formula>"?"</formula>
    </cfRule>
  </conditionalFormatting>
  <conditionalFormatting sqref="K17">
    <cfRule type="cellIs" dxfId="34039" priority="1350" operator="equal">
      <formula>"?"</formula>
    </cfRule>
  </conditionalFormatting>
  <conditionalFormatting sqref="K17">
    <cfRule type="cellIs" dxfId="34038" priority="1349" operator="equal">
      <formula>"?"</formula>
    </cfRule>
  </conditionalFormatting>
  <conditionalFormatting sqref="K17">
    <cfRule type="cellIs" dxfId="34037" priority="1348" operator="equal">
      <formula>"?"</formula>
    </cfRule>
  </conditionalFormatting>
  <conditionalFormatting sqref="K17">
    <cfRule type="cellIs" dxfId="34036" priority="1347" operator="equal">
      <formula>"?"</formula>
    </cfRule>
  </conditionalFormatting>
  <conditionalFormatting sqref="M15:N15">
    <cfRule type="cellIs" dxfId="34035" priority="1345" operator="equal">
      <formula>"?"</formula>
    </cfRule>
  </conditionalFormatting>
  <conditionalFormatting sqref="P9">
    <cfRule type="cellIs" dxfId="34034" priority="1343" stopIfTrue="1" operator="lessThan">
      <formula>0</formula>
    </cfRule>
    <cfRule type="cellIs" dxfId="34033" priority="1344" stopIfTrue="1" operator="greaterThan">
      <formula>0</formula>
    </cfRule>
  </conditionalFormatting>
  <conditionalFormatting sqref="P9">
    <cfRule type="cellIs" dxfId="34032" priority="1341" stopIfTrue="1" operator="lessThan">
      <formula>0</formula>
    </cfRule>
    <cfRule type="cellIs" dxfId="34031" priority="1342" stopIfTrue="1" operator="greaterThan">
      <formula>0</formula>
    </cfRule>
  </conditionalFormatting>
  <conditionalFormatting sqref="P9">
    <cfRule type="cellIs" dxfId="34030" priority="1339" stopIfTrue="1" operator="lessThan">
      <formula>0</formula>
    </cfRule>
    <cfRule type="cellIs" dxfId="34029" priority="1340" stopIfTrue="1" operator="greaterThan">
      <formula>0</formula>
    </cfRule>
  </conditionalFormatting>
  <conditionalFormatting sqref="P9">
    <cfRule type="cellIs" dxfId="34028" priority="1337" stopIfTrue="1" operator="lessThan">
      <formula>0</formula>
    </cfRule>
    <cfRule type="cellIs" dxfId="34027" priority="1338" stopIfTrue="1" operator="greaterThan">
      <formula>0</formula>
    </cfRule>
  </conditionalFormatting>
  <conditionalFormatting sqref="P9">
    <cfRule type="cellIs" dxfId="34026" priority="1335" stopIfTrue="1" operator="lessThan">
      <formula>0</formula>
    </cfRule>
    <cfRule type="cellIs" dxfId="34025" priority="1336" stopIfTrue="1" operator="greaterThan">
      <formula>0</formula>
    </cfRule>
  </conditionalFormatting>
  <conditionalFormatting sqref="P9">
    <cfRule type="cellIs" dxfId="34024" priority="1333" stopIfTrue="1" operator="lessThan">
      <formula>0</formula>
    </cfRule>
    <cfRule type="cellIs" dxfId="34023" priority="1334" stopIfTrue="1" operator="greaterThan">
      <formula>0</formula>
    </cfRule>
  </conditionalFormatting>
  <conditionalFormatting sqref="P9">
    <cfRule type="cellIs" dxfId="34022" priority="1331" stopIfTrue="1" operator="lessThan">
      <formula>0</formula>
    </cfRule>
    <cfRule type="cellIs" dxfId="34021" priority="1332" stopIfTrue="1" operator="greaterThan">
      <formula>0</formula>
    </cfRule>
  </conditionalFormatting>
  <conditionalFormatting sqref="P9">
    <cfRule type="cellIs" dxfId="34020" priority="1329" stopIfTrue="1" operator="lessThan">
      <formula>0</formula>
    </cfRule>
    <cfRule type="cellIs" dxfId="34019" priority="1330" stopIfTrue="1" operator="greaterThan">
      <formula>0</formula>
    </cfRule>
  </conditionalFormatting>
  <conditionalFormatting sqref="P9">
    <cfRule type="cellIs" dxfId="34018" priority="1327" stopIfTrue="1" operator="lessThan">
      <formula>0</formula>
    </cfRule>
    <cfRule type="cellIs" dxfId="34017" priority="1328" stopIfTrue="1" operator="greaterThan">
      <formula>0</formula>
    </cfRule>
  </conditionalFormatting>
  <conditionalFormatting sqref="P9">
    <cfRule type="cellIs" dxfId="34016" priority="1325" stopIfTrue="1" operator="lessThan">
      <formula>0</formula>
    </cfRule>
    <cfRule type="cellIs" dxfId="34015" priority="1326" stopIfTrue="1" operator="greaterThan">
      <formula>0</formula>
    </cfRule>
  </conditionalFormatting>
  <conditionalFormatting sqref="P9">
    <cfRule type="cellIs" dxfId="34014" priority="1323" stopIfTrue="1" operator="lessThan">
      <formula>0</formula>
    </cfRule>
    <cfRule type="cellIs" dxfId="34013" priority="1324" stopIfTrue="1" operator="greaterThan">
      <formula>0</formula>
    </cfRule>
  </conditionalFormatting>
  <conditionalFormatting sqref="P9">
    <cfRule type="cellIs" dxfId="34012" priority="1321" stopIfTrue="1" operator="lessThan">
      <formula>0</formula>
    </cfRule>
    <cfRule type="cellIs" dxfId="34011" priority="1322" stopIfTrue="1" operator="greaterThan">
      <formula>0</formula>
    </cfRule>
  </conditionalFormatting>
  <conditionalFormatting sqref="P9">
    <cfRule type="cellIs" dxfId="34010" priority="1319" stopIfTrue="1" operator="lessThan">
      <formula>0</formula>
    </cfRule>
    <cfRule type="cellIs" dxfId="34009" priority="1320" stopIfTrue="1" operator="greaterThan">
      <formula>0</formula>
    </cfRule>
  </conditionalFormatting>
  <conditionalFormatting sqref="P9">
    <cfRule type="cellIs" dxfId="34008" priority="1317" stopIfTrue="1" operator="lessThan">
      <formula>0</formula>
    </cfRule>
    <cfRule type="cellIs" dxfId="34007" priority="1318" stopIfTrue="1" operator="greaterThan">
      <formula>0</formula>
    </cfRule>
  </conditionalFormatting>
  <conditionalFormatting sqref="P9">
    <cfRule type="cellIs" dxfId="34006" priority="1315" stopIfTrue="1" operator="lessThan">
      <formula>0</formula>
    </cfRule>
    <cfRule type="cellIs" dxfId="34005" priority="1316" stopIfTrue="1" operator="greaterThan">
      <formula>0</formula>
    </cfRule>
  </conditionalFormatting>
  <conditionalFormatting sqref="P9">
    <cfRule type="cellIs" dxfId="34004" priority="1313" stopIfTrue="1" operator="lessThan">
      <formula>0</formula>
    </cfRule>
    <cfRule type="cellIs" dxfId="34003" priority="1314" stopIfTrue="1" operator="greaterThan">
      <formula>0</formula>
    </cfRule>
  </conditionalFormatting>
  <conditionalFormatting sqref="P9">
    <cfRule type="cellIs" dxfId="34002" priority="1311" stopIfTrue="1" operator="lessThan">
      <formula>0</formula>
    </cfRule>
    <cfRule type="cellIs" dxfId="34001" priority="1312" stopIfTrue="1" operator="greaterThan">
      <formula>0</formula>
    </cfRule>
  </conditionalFormatting>
  <conditionalFormatting sqref="P9">
    <cfRule type="cellIs" dxfId="34000" priority="1309" stopIfTrue="1" operator="lessThan">
      <formula>0</formula>
    </cfRule>
    <cfRule type="cellIs" dxfId="33999" priority="1310" stopIfTrue="1" operator="greaterThan">
      <formula>0</formula>
    </cfRule>
  </conditionalFormatting>
  <conditionalFormatting sqref="P9">
    <cfRule type="cellIs" dxfId="33998" priority="1307" stopIfTrue="1" operator="lessThan">
      <formula>0</formula>
    </cfRule>
    <cfRule type="cellIs" dxfId="33997" priority="1308" stopIfTrue="1" operator="greaterThan">
      <formula>0</formula>
    </cfRule>
  </conditionalFormatting>
  <conditionalFormatting sqref="P9">
    <cfRule type="cellIs" dxfId="33996" priority="1305" stopIfTrue="1" operator="lessThan">
      <formula>0</formula>
    </cfRule>
    <cfRule type="cellIs" dxfId="33995" priority="1306" stopIfTrue="1" operator="greaterThan">
      <formula>0</formula>
    </cfRule>
  </conditionalFormatting>
  <conditionalFormatting sqref="P9">
    <cfRule type="cellIs" dxfId="33994" priority="1303" stopIfTrue="1" operator="lessThan">
      <formula>0</formula>
    </cfRule>
    <cfRule type="cellIs" dxfId="33993" priority="1304" stopIfTrue="1" operator="greaterThan">
      <formula>0</formula>
    </cfRule>
  </conditionalFormatting>
  <conditionalFormatting sqref="P9">
    <cfRule type="cellIs" dxfId="33992" priority="1301" stopIfTrue="1" operator="lessThan">
      <formula>0</formula>
    </cfRule>
    <cfRule type="cellIs" dxfId="33991" priority="1302" stopIfTrue="1" operator="greaterThan">
      <formula>0</formula>
    </cfRule>
  </conditionalFormatting>
  <conditionalFormatting sqref="P9">
    <cfRule type="cellIs" dxfId="33990" priority="1299" stopIfTrue="1" operator="lessThan">
      <formula>0</formula>
    </cfRule>
    <cfRule type="cellIs" dxfId="33989" priority="1300" stopIfTrue="1" operator="greaterThan">
      <formula>0</formula>
    </cfRule>
  </conditionalFormatting>
  <conditionalFormatting sqref="P9">
    <cfRule type="cellIs" dxfId="33988" priority="1297" stopIfTrue="1" operator="lessThan">
      <formula>0</formula>
    </cfRule>
    <cfRule type="cellIs" dxfId="33987" priority="1298" stopIfTrue="1" operator="greaterThan">
      <formula>0</formula>
    </cfRule>
  </conditionalFormatting>
  <conditionalFormatting sqref="P9">
    <cfRule type="cellIs" dxfId="33986" priority="1295" stopIfTrue="1" operator="lessThan">
      <formula>0</formula>
    </cfRule>
    <cfRule type="cellIs" dxfId="33985" priority="1296" stopIfTrue="1" operator="greaterThan">
      <formula>0</formula>
    </cfRule>
  </conditionalFormatting>
  <conditionalFormatting sqref="P9">
    <cfRule type="cellIs" dxfId="33984" priority="1293" stopIfTrue="1" operator="lessThan">
      <formula>0</formula>
    </cfRule>
    <cfRule type="cellIs" dxfId="33983" priority="1294" stopIfTrue="1" operator="greaterThan">
      <formula>0</formula>
    </cfRule>
  </conditionalFormatting>
  <conditionalFormatting sqref="P9">
    <cfRule type="cellIs" dxfId="33982" priority="1291" stopIfTrue="1" operator="lessThan">
      <formula>0</formula>
    </cfRule>
    <cfRule type="cellIs" dxfId="33981" priority="1292" stopIfTrue="1" operator="greaterThan">
      <formula>0</formula>
    </cfRule>
  </conditionalFormatting>
  <conditionalFormatting sqref="P9">
    <cfRule type="cellIs" dxfId="33980" priority="1289" stopIfTrue="1" operator="lessThan">
      <formula>0</formula>
    </cfRule>
    <cfRule type="cellIs" dxfId="33979" priority="1290" stopIfTrue="1" operator="greaterThan">
      <formula>0</formula>
    </cfRule>
  </conditionalFormatting>
  <conditionalFormatting sqref="P9">
    <cfRule type="cellIs" dxfId="33978" priority="1287" stopIfTrue="1" operator="lessThan">
      <formula>0</formula>
    </cfRule>
    <cfRule type="cellIs" dxfId="33977" priority="1288" stopIfTrue="1" operator="greaterThan">
      <formula>0</formula>
    </cfRule>
  </conditionalFormatting>
  <conditionalFormatting sqref="P9">
    <cfRule type="cellIs" dxfId="33976" priority="1285" stopIfTrue="1" operator="lessThan">
      <formula>0</formula>
    </cfRule>
    <cfRule type="cellIs" dxfId="33975" priority="1286" stopIfTrue="1" operator="greaterThan">
      <formula>0</formula>
    </cfRule>
  </conditionalFormatting>
  <conditionalFormatting sqref="P9">
    <cfRule type="cellIs" dxfId="33974" priority="1283" stopIfTrue="1" operator="lessThan">
      <formula>0</formula>
    </cfRule>
    <cfRule type="cellIs" dxfId="33973" priority="1284" stopIfTrue="1" operator="greaterThan">
      <formula>0</formula>
    </cfRule>
  </conditionalFormatting>
  <conditionalFormatting sqref="P9">
    <cfRule type="cellIs" dxfId="33972" priority="1281" stopIfTrue="1" operator="lessThan">
      <formula>0</formula>
    </cfRule>
    <cfRule type="cellIs" dxfId="33971" priority="1282" stopIfTrue="1" operator="greaterThan">
      <formula>0</formula>
    </cfRule>
  </conditionalFormatting>
  <conditionalFormatting sqref="P9">
    <cfRule type="cellIs" dxfId="33970" priority="1279" stopIfTrue="1" operator="lessThan">
      <formula>0</formula>
    </cfRule>
    <cfRule type="cellIs" dxfId="33969" priority="1280" stopIfTrue="1" operator="greaterThan">
      <formula>0</formula>
    </cfRule>
  </conditionalFormatting>
  <conditionalFormatting sqref="P9">
    <cfRule type="cellIs" dxfId="33968" priority="1277" stopIfTrue="1" operator="lessThan">
      <formula>0</formula>
    </cfRule>
    <cfRule type="cellIs" dxfId="33967" priority="1278" stopIfTrue="1" operator="greaterThan">
      <formula>0</formula>
    </cfRule>
  </conditionalFormatting>
  <conditionalFormatting sqref="P9">
    <cfRule type="cellIs" dxfId="33966" priority="1275" stopIfTrue="1" operator="lessThan">
      <formula>0</formula>
    </cfRule>
    <cfRule type="cellIs" dxfId="33965" priority="1276" stopIfTrue="1" operator="greaterThan">
      <formula>0</formula>
    </cfRule>
  </conditionalFormatting>
  <conditionalFormatting sqref="P9">
    <cfRule type="cellIs" dxfId="33964" priority="1273" stopIfTrue="1" operator="lessThan">
      <formula>0</formula>
    </cfRule>
    <cfRule type="cellIs" dxfId="33963" priority="1274" stopIfTrue="1" operator="greaterThan">
      <formula>0</formula>
    </cfRule>
  </conditionalFormatting>
  <conditionalFormatting sqref="P9">
    <cfRule type="cellIs" dxfId="33962" priority="1271" stopIfTrue="1" operator="lessThan">
      <formula>0</formula>
    </cfRule>
    <cfRule type="cellIs" dxfId="33961" priority="1272" stopIfTrue="1" operator="greaterThan">
      <formula>0</formula>
    </cfRule>
  </conditionalFormatting>
  <conditionalFormatting sqref="P9">
    <cfRule type="cellIs" dxfId="33960" priority="1269" stopIfTrue="1" operator="lessThan">
      <formula>0</formula>
    </cfRule>
    <cfRule type="cellIs" dxfId="33959" priority="1270" stopIfTrue="1" operator="greaterThan">
      <formula>0</formula>
    </cfRule>
  </conditionalFormatting>
  <conditionalFormatting sqref="P9">
    <cfRule type="cellIs" dxfId="33958" priority="1267" stopIfTrue="1" operator="lessThan">
      <formula>0</formula>
    </cfRule>
    <cfRule type="cellIs" dxfId="33957" priority="1268" stopIfTrue="1" operator="greaterThan">
      <formula>0</formula>
    </cfRule>
  </conditionalFormatting>
  <conditionalFormatting sqref="P9">
    <cfRule type="cellIs" dxfId="33956" priority="1265" stopIfTrue="1" operator="lessThan">
      <formula>0</formula>
    </cfRule>
    <cfRule type="cellIs" dxfId="33955" priority="1266" stopIfTrue="1" operator="greaterThan">
      <formula>0</formula>
    </cfRule>
  </conditionalFormatting>
  <conditionalFormatting sqref="P9">
    <cfRule type="cellIs" dxfId="33954" priority="1263" stopIfTrue="1" operator="lessThan">
      <formula>0</formula>
    </cfRule>
    <cfRule type="cellIs" dxfId="33953" priority="1264" stopIfTrue="1" operator="greaterThan">
      <formula>0</formula>
    </cfRule>
  </conditionalFormatting>
  <conditionalFormatting sqref="P9">
    <cfRule type="cellIs" dxfId="33952" priority="1261" stopIfTrue="1" operator="lessThan">
      <formula>0</formula>
    </cfRule>
    <cfRule type="cellIs" dxfId="33951" priority="1262" stopIfTrue="1" operator="greaterThan">
      <formula>0</formula>
    </cfRule>
  </conditionalFormatting>
  <conditionalFormatting sqref="P11">
    <cfRule type="cellIs" dxfId="33950" priority="1259" stopIfTrue="1" operator="lessThan">
      <formula>0</formula>
    </cfRule>
    <cfRule type="cellIs" dxfId="33949" priority="1260" stopIfTrue="1" operator="greaterThan">
      <formula>0</formula>
    </cfRule>
  </conditionalFormatting>
  <conditionalFormatting sqref="P11">
    <cfRule type="cellIs" dxfId="33948" priority="1257" stopIfTrue="1" operator="lessThan">
      <formula>0</formula>
    </cfRule>
    <cfRule type="cellIs" dxfId="33947" priority="1258" stopIfTrue="1" operator="greaterThan">
      <formula>0</formula>
    </cfRule>
  </conditionalFormatting>
  <conditionalFormatting sqref="P11">
    <cfRule type="cellIs" dxfId="33946" priority="1255" stopIfTrue="1" operator="lessThan">
      <formula>0</formula>
    </cfRule>
    <cfRule type="cellIs" dxfId="33945" priority="1256" stopIfTrue="1" operator="greaterThan">
      <formula>0</formula>
    </cfRule>
  </conditionalFormatting>
  <conditionalFormatting sqref="P11">
    <cfRule type="cellIs" dxfId="33944" priority="1253" stopIfTrue="1" operator="lessThan">
      <formula>0</formula>
    </cfRule>
    <cfRule type="cellIs" dxfId="33943" priority="1254" stopIfTrue="1" operator="greaterThan">
      <formula>0</formula>
    </cfRule>
  </conditionalFormatting>
  <conditionalFormatting sqref="P11">
    <cfRule type="cellIs" dxfId="33942" priority="1251" stopIfTrue="1" operator="lessThan">
      <formula>0</formula>
    </cfRule>
    <cfRule type="cellIs" dxfId="33941" priority="1252" stopIfTrue="1" operator="greaterThan">
      <formula>0</formula>
    </cfRule>
  </conditionalFormatting>
  <conditionalFormatting sqref="P11">
    <cfRule type="cellIs" dxfId="33940" priority="1249" stopIfTrue="1" operator="lessThan">
      <formula>0</formula>
    </cfRule>
    <cfRule type="cellIs" dxfId="33939" priority="1250" stopIfTrue="1" operator="greaterThan">
      <formula>0</formula>
    </cfRule>
  </conditionalFormatting>
  <conditionalFormatting sqref="P11">
    <cfRule type="cellIs" dxfId="33938" priority="1247" stopIfTrue="1" operator="lessThan">
      <formula>0</formula>
    </cfRule>
    <cfRule type="cellIs" dxfId="33937" priority="1248" stopIfTrue="1" operator="greaterThan">
      <formula>0</formula>
    </cfRule>
  </conditionalFormatting>
  <conditionalFormatting sqref="P11">
    <cfRule type="cellIs" dxfId="33936" priority="1245" stopIfTrue="1" operator="lessThan">
      <formula>0</formula>
    </cfRule>
    <cfRule type="cellIs" dxfId="33935" priority="1246" stopIfTrue="1" operator="greaterThan">
      <formula>0</formula>
    </cfRule>
  </conditionalFormatting>
  <conditionalFormatting sqref="P11">
    <cfRule type="cellIs" dxfId="33934" priority="1243" stopIfTrue="1" operator="lessThan">
      <formula>0</formula>
    </cfRule>
    <cfRule type="cellIs" dxfId="33933" priority="1244" stopIfTrue="1" operator="greaterThan">
      <formula>0</formula>
    </cfRule>
  </conditionalFormatting>
  <conditionalFormatting sqref="P11">
    <cfRule type="cellIs" dxfId="33932" priority="1241" stopIfTrue="1" operator="lessThan">
      <formula>0</formula>
    </cfRule>
    <cfRule type="cellIs" dxfId="33931" priority="1242" stopIfTrue="1" operator="greaterThan">
      <formula>0</formula>
    </cfRule>
  </conditionalFormatting>
  <conditionalFormatting sqref="P11">
    <cfRule type="cellIs" dxfId="33930" priority="1239" stopIfTrue="1" operator="lessThan">
      <formula>0</formula>
    </cfRule>
    <cfRule type="cellIs" dxfId="33929" priority="1240" stopIfTrue="1" operator="greaterThan">
      <formula>0</formula>
    </cfRule>
  </conditionalFormatting>
  <conditionalFormatting sqref="P11">
    <cfRule type="cellIs" dxfId="33928" priority="1237" stopIfTrue="1" operator="lessThan">
      <formula>0</formula>
    </cfRule>
    <cfRule type="cellIs" dxfId="33927" priority="1238" stopIfTrue="1" operator="greaterThan">
      <formula>0</formula>
    </cfRule>
  </conditionalFormatting>
  <conditionalFormatting sqref="P11">
    <cfRule type="cellIs" dxfId="33926" priority="1235" stopIfTrue="1" operator="lessThan">
      <formula>0</formula>
    </cfRule>
    <cfRule type="cellIs" dxfId="33925" priority="1236" stopIfTrue="1" operator="greaterThan">
      <formula>0</formula>
    </cfRule>
  </conditionalFormatting>
  <conditionalFormatting sqref="P11">
    <cfRule type="cellIs" dxfId="33924" priority="1233" stopIfTrue="1" operator="lessThan">
      <formula>0</formula>
    </cfRule>
    <cfRule type="cellIs" dxfId="33923" priority="1234" stopIfTrue="1" operator="greaterThan">
      <formula>0</formula>
    </cfRule>
  </conditionalFormatting>
  <conditionalFormatting sqref="P11">
    <cfRule type="cellIs" dxfId="33922" priority="1231" stopIfTrue="1" operator="lessThan">
      <formula>0</formula>
    </cfRule>
    <cfRule type="cellIs" dxfId="33921" priority="1232" stopIfTrue="1" operator="greaterThan">
      <formula>0</formula>
    </cfRule>
  </conditionalFormatting>
  <conditionalFormatting sqref="P11">
    <cfRule type="cellIs" dxfId="33920" priority="1229" stopIfTrue="1" operator="lessThan">
      <formula>0</formula>
    </cfRule>
    <cfRule type="cellIs" dxfId="33919" priority="1230" stopIfTrue="1" operator="greaterThan">
      <formula>0</formula>
    </cfRule>
  </conditionalFormatting>
  <conditionalFormatting sqref="P11">
    <cfRule type="cellIs" dxfId="33918" priority="1227" stopIfTrue="1" operator="lessThan">
      <formula>0</formula>
    </cfRule>
    <cfRule type="cellIs" dxfId="33917" priority="1228" stopIfTrue="1" operator="greaterThan">
      <formula>0</formula>
    </cfRule>
  </conditionalFormatting>
  <conditionalFormatting sqref="P11">
    <cfRule type="cellIs" dxfId="33916" priority="1225" stopIfTrue="1" operator="lessThan">
      <formula>0</formula>
    </cfRule>
    <cfRule type="cellIs" dxfId="33915" priority="1226" stopIfTrue="1" operator="greaterThan">
      <formula>0</formula>
    </cfRule>
  </conditionalFormatting>
  <conditionalFormatting sqref="P11">
    <cfRule type="cellIs" dxfId="33914" priority="1223" stopIfTrue="1" operator="lessThan">
      <formula>0</formula>
    </cfRule>
    <cfRule type="cellIs" dxfId="33913" priority="1224" stopIfTrue="1" operator="greaterThan">
      <formula>0</formula>
    </cfRule>
  </conditionalFormatting>
  <conditionalFormatting sqref="P11">
    <cfRule type="cellIs" dxfId="33912" priority="1221" stopIfTrue="1" operator="lessThan">
      <formula>0</formula>
    </cfRule>
    <cfRule type="cellIs" dxfId="33911" priority="1222" stopIfTrue="1" operator="greaterThan">
      <formula>0</formula>
    </cfRule>
  </conditionalFormatting>
  <conditionalFormatting sqref="P11">
    <cfRule type="cellIs" dxfId="33910" priority="1219" stopIfTrue="1" operator="lessThan">
      <formula>0</formula>
    </cfRule>
    <cfRule type="cellIs" dxfId="33909" priority="1220" stopIfTrue="1" operator="greaterThan">
      <formula>0</formula>
    </cfRule>
  </conditionalFormatting>
  <conditionalFormatting sqref="P11">
    <cfRule type="cellIs" dxfId="33908" priority="1217" stopIfTrue="1" operator="lessThan">
      <formula>0</formula>
    </cfRule>
    <cfRule type="cellIs" dxfId="33907" priority="1218" stopIfTrue="1" operator="greaterThan">
      <formula>0</formula>
    </cfRule>
  </conditionalFormatting>
  <conditionalFormatting sqref="P11">
    <cfRule type="cellIs" dxfId="33906" priority="1215" stopIfTrue="1" operator="lessThan">
      <formula>0</formula>
    </cfRule>
    <cfRule type="cellIs" dxfId="33905" priority="1216" stopIfTrue="1" operator="greaterThan">
      <formula>0</formula>
    </cfRule>
  </conditionalFormatting>
  <conditionalFormatting sqref="P11">
    <cfRule type="cellIs" dxfId="33904" priority="1213" stopIfTrue="1" operator="lessThan">
      <formula>0</formula>
    </cfRule>
    <cfRule type="cellIs" dxfId="33903" priority="1214" stopIfTrue="1" operator="greaterThan">
      <formula>0</formula>
    </cfRule>
  </conditionalFormatting>
  <conditionalFormatting sqref="P11">
    <cfRule type="cellIs" dxfId="33902" priority="1211" stopIfTrue="1" operator="lessThan">
      <formula>0</formula>
    </cfRule>
    <cfRule type="cellIs" dxfId="33901" priority="1212" stopIfTrue="1" operator="greaterThan">
      <formula>0</formula>
    </cfRule>
  </conditionalFormatting>
  <conditionalFormatting sqref="P11">
    <cfRule type="cellIs" dxfId="33900" priority="1209" stopIfTrue="1" operator="lessThan">
      <formula>0</formula>
    </cfRule>
    <cfRule type="cellIs" dxfId="33899" priority="1210" stopIfTrue="1" operator="greaterThan">
      <formula>0</formula>
    </cfRule>
  </conditionalFormatting>
  <conditionalFormatting sqref="P11">
    <cfRule type="cellIs" dxfId="33898" priority="1207" stopIfTrue="1" operator="lessThan">
      <formula>0</formula>
    </cfRule>
    <cfRule type="cellIs" dxfId="33897" priority="1208" stopIfTrue="1" operator="greaterThan">
      <formula>0</formula>
    </cfRule>
  </conditionalFormatting>
  <conditionalFormatting sqref="P11">
    <cfRule type="cellIs" dxfId="33896" priority="1205" stopIfTrue="1" operator="lessThan">
      <formula>0</formula>
    </cfRule>
    <cfRule type="cellIs" dxfId="33895" priority="1206" stopIfTrue="1" operator="greaterThan">
      <formula>0</formula>
    </cfRule>
  </conditionalFormatting>
  <conditionalFormatting sqref="P11">
    <cfRule type="cellIs" dxfId="33894" priority="1203" stopIfTrue="1" operator="lessThan">
      <formula>0</formula>
    </cfRule>
    <cfRule type="cellIs" dxfId="33893" priority="1204" stopIfTrue="1" operator="greaterThan">
      <formula>0</formula>
    </cfRule>
  </conditionalFormatting>
  <conditionalFormatting sqref="P11">
    <cfRule type="cellIs" dxfId="33892" priority="1201" stopIfTrue="1" operator="lessThan">
      <formula>0</formula>
    </cfRule>
    <cfRule type="cellIs" dxfId="33891" priority="1202" stopIfTrue="1" operator="greaterThan">
      <formula>0</formula>
    </cfRule>
  </conditionalFormatting>
  <conditionalFormatting sqref="P11">
    <cfRule type="cellIs" dxfId="33890" priority="1199" stopIfTrue="1" operator="lessThan">
      <formula>0</formula>
    </cfRule>
    <cfRule type="cellIs" dxfId="33889" priority="1200" stopIfTrue="1" operator="greaterThan">
      <formula>0</formula>
    </cfRule>
  </conditionalFormatting>
  <conditionalFormatting sqref="P11">
    <cfRule type="cellIs" dxfId="33888" priority="1197" stopIfTrue="1" operator="lessThan">
      <formula>0</formula>
    </cfRule>
    <cfRule type="cellIs" dxfId="33887" priority="1198" stopIfTrue="1" operator="greaterThan">
      <formula>0</formula>
    </cfRule>
  </conditionalFormatting>
  <conditionalFormatting sqref="P11">
    <cfRule type="cellIs" dxfId="33886" priority="1195" stopIfTrue="1" operator="lessThan">
      <formula>0</formula>
    </cfRule>
    <cfRule type="cellIs" dxfId="33885" priority="1196" stopIfTrue="1" operator="greaterThan">
      <formula>0</formula>
    </cfRule>
  </conditionalFormatting>
  <conditionalFormatting sqref="P11">
    <cfRule type="cellIs" dxfId="33884" priority="1193" stopIfTrue="1" operator="lessThan">
      <formula>0</formula>
    </cfRule>
    <cfRule type="cellIs" dxfId="33883" priority="1194" stopIfTrue="1" operator="greaterThan">
      <formula>0</formula>
    </cfRule>
  </conditionalFormatting>
  <conditionalFormatting sqref="P11">
    <cfRule type="cellIs" dxfId="33882" priority="1191" stopIfTrue="1" operator="lessThan">
      <formula>0</formula>
    </cfRule>
    <cfRule type="cellIs" dxfId="33881" priority="1192" stopIfTrue="1" operator="greaterThan">
      <formula>0</formula>
    </cfRule>
  </conditionalFormatting>
  <conditionalFormatting sqref="P11">
    <cfRule type="cellIs" dxfId="33880" priority="1189" stopIfTrue="1" operator="lessThan">
      <formula>0</formula>
    </cfRule>
    <cfRule type="cellIs" dxfId="33879" priority="1190" stopIfTrue="1" operator="greaterThan">
      <formula>0</formula>
    </cfRule>
  </conditionalFormatting>
  <conditionalFormatting sqref="P11">
    <cfRule type="cellIs" dxfId="33878" priority="1187" stopIfTrue="1" operator="lessThan">
      <formula>0</formula>
    </cfRule>
    <cfRule type="cellIs" dxfId="33877" priority="1188" stopIfTrue="1" operator="greaterThan">
      <formula>0</formula>
    </cfRule>
  </conditionalFormatting>
  <conditionalFormatting sqref="P11">
    <cfRule type="cellIs" dxfId="33876" priority="1185" stopIfTrue="1" operator="lessThan">
      <formula>0</formula>
    </cfRule>
    <cfRule type="cellIs" dxfId="33875" priority="1186" stopIfTrue="1" operator="greaterThan">
      <formula>0</formula>
    </cfRule>
  </conditionalFormatting>
  <conditionalFormatting sqref="P11">
    <cfRule type="cellIs" dxfId="33874" priority="1183" stopIfTrue="1" operator="lessThan">
      <formula>0</formula>
    </cfRule>
    <cfRule type="cellIs" dxfId="33873" priority="1184" stopIfTrue="1" operator="greaterThan">
      <formula>0</formula>
    </cfRule>
  </conditionalFormatting>
  <conditionalFormatting sqref="P11">
    <cfRule type="cellIs" dxfId="33872" priority="1181" stopIfTrue="1" operator="lessThan">
      <formula>0</formula>
    </cfRule>
    <cfRule type="cellIs" dxfId="33871" priority="1182" stopIfTrue="1" operator="greaterThan">
      <formula>0</formula>
    </cfRule>
  </conditionalFormatting>
  <conditionalFormatting sqref="P11">
    <cfRule type="cellIs" dxfId="33870" priority="1179" stopIfTrue="1" operator="lessThan">
      <formula>0</formula>
    </cfRule>
    <cfRule type="cellIs" dxfId="33869" priority="1180" stopIfTrue="1" operator="greaterThan">
      <formula>0</formula>
    </cfRule>
  </conditionalFormatting>
  <conditionalFormatting sqref="P11">
    <cfRule type="cellIs" dxfId="33868" priority="1177" stopIfTrue="1" operator="lessThan">
      <formula>0</formula>
    </cfRule>
    <cfRule type="cellIs" dxfId="33867" priority="1178" stopIfTrue="1" operator="greaterThan">
      <formula>0</formula>
    </cfRule>
  </conditionalFormatting>
  <conditionalFormatting sqref="P13">
    <cfRule type="cellIs" dxfId="33866" priority="1175" stopIfTrue="1" operator="lessThan">
      <formula>0</formula>
    </cfRule>
    <cfRule type="cellIs" dxfId="33865" priority="1176" stopIfTrue="1" operator="greaterThan">
      <formula>0</formula>
    </cfRule>
  </conditionalFormatting>
  <conditionalFormatting sqref="P13">
    <cfRule type="cellIs" dxfId="33864" priority="1173" stopIfTrue="1" operator="lessThan">
      <formula>0</formula>
    </cfRule>
    <cfRule type="cellIs" dxfId="33863" priority="1174" stopIfTrue="1" operator="greaterThan">
      <formula>0</formula>
    </cfRule>
  </conditionalFormatting>
  <conditionalFormatting sqref="P13">
    <cfRule type="cellIs" dxfId="33862" priority="1171" stopIfTrue="1" operator="lessThan">
      <formula>0</formula>
    </cfRule>
    <cfRule type="cellIs" dxfId="33861" priority="1172" stopIfTrue="1" operator="greaterThan">
      <formula>0</formula>
    </cfRule>
  </conditionalFormatting>
  <conditionalFormatting sqref="P13">
    <cfRule type="cellIs" dxfId="33860" priority="1169" stopIfTrue="1" operator="lessThan">
      <formula>0</formula>
    </cfRule>
    <cfRule type="cellIs" dxfId="33859" priority="1170" stopIfTrue="1" operator="greaterThan">
      <formula>0</formula>
    </cfRule>
  </conditionalFormatting>
  <conditionalFormatting sqref="P13">
    <cfRule type="cellIs" dxfId="33858" priority="1167" stopIfTrue="1" operator="lessThan">
      <formula>0</formula>
    </cfRule>
    <cfRule type="cellIs" dxfId="33857" priority="1168" stopIfTrue="1" operator="greaterThan">
      <formula>0</formula>
    </cfRule>
  </conditionalFormatting>
  <conditionalFormatting sqref="P13">
    <cfRule type="cellIs" dxfId="33856" priority="1165" stopIfTrue="1" operator="lessThan">
      <formula>0</formula>
    </cfRule>
    <cfRule type="cellIs" dxfId="33855" priority="1166" stopIfTrue="1" operator="greaterThan">
      <formula>0</formula>
    </cfRule>
  </conditionalFormatting>
  <conditionalFormatting sqref="P13">
    <cfRule type="cellIs" dxfId="33854" priority="1163" stopIfTrue="1" operator="lessThan">
      <formula>0</formula>
    </cfRule>
    <cfRule type="cellIs" dxfId="33853" priority="1164" stopIfTrue="1" operator="greaterThan">
      <formula>0</formula>
    </cfRule>
  </conditionalFormatting>
  <conditionalFormatting sqref="P13">
    <cfRule type="cellIs" dxfId="33852" priority="1161" stopIfTrue="1" operator="lessThan">
      <formula>0</formula>
    </cfRule>
    <cfRule type="cellIs" dxfId="33851" priority="1162" stopIfTrue="1" operator="greaterThan">
      <formula>0</formula>
    </cfRule>
  </conditionalFormatting>
  <conditionalFormatting sqref="P13">
    <cfRule type="cellIs" dxfId="33850" priority="1159" stopIfTrue="1" operator="lessThan">
      <formula>0</formula>
    </cfRule>
    <cfRule type="cellIs" dxfId="33849" priority="1160" stopIfTrue="1" operator="greaterThan">
      <formula>0</formula>
    </cfRule>
  </conditionalFormatting>
  <conditionalFormatting sqref="P13">
    <cfRule type="cellIs" dxfId="33848" priority="1157" stopIfTrue="1" operator="lessThan">
      <formula>0</formula>
    </cfRule>
    <cfRule type="cellIs" dxfId="33847" priority="1158" stopIfTrue="1" operator="greaterThan">
      <formula>0</formula>
    </cfRule>
  </conditionalFormatting>
  <conditionalFormatting sqref="P13">
    <cfRule type="cellIs" dxfId="33846" priority="1155" stopIfTrue="1" operator="lessThan">
      <formula>0</formula>
    </cfRule>
    <cfRule type="cellIs" dxfId="33845" priority="1156" stopIfTrue="1" operator="greaterThan">
      <formula>0</formula>
    </cfRule>
  </conditionalFormatting>
  <conditionalFormatting sqref="P13">
    <cfRule type="cellIs" dxfId="33844" priority="1153" stopIfTrue="1" operator="lessThan">
      <formula>0</formula>
    </cfRule>
    <cfRule type="cellIs" dxfId="33843" priority="1154" stopIfTrue="1" operator="greaterThan">
      <formula>0</formula>
    </cfRule>
  </conditionalFormatting>
  <conditionalFormatting sqref="P13">
    <cfRule type="cellIs" dxfId="33842" priority="1151" stopIfTrue="1" operator="lessThan">
      <formula>0</formula>
    </cfRule>
    <cfRule type="cellIs" dxfId="33841" priority="1152" stopIfTrue="1" operator="greaterThan">
      <formula>0</formula>
    </cfRule>
  </conditionalFormatting>
  <conditionalFormatting sqref="P13">
    <cfRule type="cellIs" dxfId="33840" priority="1149" stopIfTrue="1" operator="lessThan">
      <formula>0</formula>
    </cfRule>
    <cfRule type="cellIs" dxfId="33839" priority="1150" stopIfTrue="1" operator="greaterThan">
      <formula>0</formula>
    </cfRule>
  </conditionalFormatting>
  <conditionalFormatting sqref="P13">
    <cfRule type="cellIs" dxfId="33838" priority="1147" stopIfTrue="1" operator="lessThan">
      <formula>0</formula>
    </cfRule>
    <cfRule type="cellIs" dxfId="33837" priority="1148" stopIfTrue="1" operator="greaterThan">
      <formula>0</formula>
    </cfRule>
  </conditionalFormatting>
  <conditionalFormatting sqref="P13">
    <cfRule type="cellIs" dxfId="33836" priority="1145" stopIfTrue="1" operator="lessThan">
      <formula>0</formula>
    </cfRule>
    <cfRule type="cellIs" dxfId="33835" priority="1146" stopIfTrue="1" operator="greaterThan">
      <formula>0</formula>
    </cfRule>
  </conditionalFormatting>
  <conditionalFormatting sqref="P13">
    <cfRule type="cellIs" dxfId="33834" priority="1143" stopIfTrue="1" operator="lessThan">
      <formula>0</formula>
    </cfRule>
    <cfRule type="cellIs" dxfId="33833" priority="1144" stopIfTrue="1" operator="greaterThan">
      <formula>0</formula>
    </cfRule>
  </conditionalFormatting>
  <conditionalFormatting sqref="P13">
    <cfRule type="cellIs" dxfId="33832" priority="1141" stopIfTrue="1" operator="lessThan">
      <formula>0</formula>
    </cfRule>
    <cfRule type="cellIs" dxfId="33831" priority="1142" stopIfTrue="1" operator="greaterThan">
      <formula>0</formula>
    </cfRule>
  </conditionalFormatting>
  <conditionalFormatting sqref="P13">
    <cfRule type="cellIs" dxfId="33830" priority="1139" stopIfTrue="1" operator="lessThan">
      <formula>0</formula>
    </cfRule>
    <cfRule type="cellIs" dxfId="33829" priority="1140" stopIfTrue="1" operator="greaterThan">
      <formula>0</formula>
    </cfRule>
  </conditionalFormatting>
  <conditionalFormatting sqref="P13">
    <cfRule type="cellIs" dxfId="33828" priority="1137" stopIfTrue="1" operator="lessThan">
      <formula>0</formula>
    </cfRule>
    <cfRule type="cellIs" dxfId="33827" priority="1138" stopIfTrue="1" operator="greaterThan">
      <formula>0</formula>
    </cfRule>
  </conditionalFormatting>
  <conditionalFormatting sqref="P13">
    <cfRule type="cellIs" dxfId="33826" priority="1135" stopIfTrue="1" operator="lessThan">
      <formula>0</formula>
    </cfRule>
    <cfRule type="cellIs" dxfId="33825" priority="1136" stopIfTrue="1" operator="greaterThan">
      <formula>0</formula>
    </cfRule>
  </conditionalFormatting>
  <conditionalFormatting sqref="P13">
    <cfRule type="cellIs" dxfId="33824" priority="1133" stopIfTrue="1" operator="lessThan">
      <formula>0</formula>
    </cfRule>
    <cfRule type="cellIs" dxfId="33823" priority="1134" stopIfTrue="1" operator="greaterThan">
      <formula>0</formula>
    </cfRule>
  </conditionalFormatting>
  <conditionalFormatting sqref="P13">
    <cfRule type="cellIs" dxfId="33822" priority="1131" stopIfTrue="1" operator="lessThan">
      <formula>0</formula>
    </cfRule>
    <cfRule type="cellIs" dxfId="33821" priority="1132" stopIfTrue="1" operator="greaterThan">
      <formula>0</formula>
    </cfRule>
  </conditionalFormatting>
  <conditionalFormatting sqref="P13">
    <cfRule type="cellIs" dxfId="33820" priority="1129" stopIfTrue="1" operator="lessThan">
      <formula>0</formula>
    </cfRule>
    <cfRule type="cellIs" dxfId="33819" priority="1130" stopIfTrue="1" operator="greaterThan">
      <formula>0</formula>
    </cfRule>
  </conditionalFormatting>
  <conditionalFormatting sqref="P13">
    <cfRule type="cellIs" dxfId="33818" priority="1127" stopIfTrue="1" operator="lessThan">
      <formula>0</formula>
    </cfRule>
    <cfRule type="cellIs" dxfId="33817" priority="1128" stopIfTrue="1" operator="greaterThan">
      <formula>0</formula>
    </cfRule>
  </conditionalFormatting>
  <conditionalFormatting sqref="P13">
    <cfRule type="cellIs" dxfId="33816" priority="1125" stopIfTrue="1" operator="lessThan">
      <formula>0</formula>
    </cfRule>
    <cfRule type="cellIs" dxfId="33815" priority="1126" stopIfTrue="1" operator="greaterThan">
      <formula>0</formula>
    </cfRule>
  </conditionalFormatting>
  <conditionalFormatting sqref="P13">
    <cfRule type="cellIs" dxfId="33814" priority="1123" stopIfTrue="1" operator="lessThan">
      <formula>0</formula>
    </cfRule>
    <cfRule type="cellIs" dxfId="33813" priority="1124" stopIfTrue="1" operator="greaterThan">
      <formula>0</formula>
    </cfRule>
  </conditionalFormatting>
  <conditionalFormatting sqref="P13">
    <cfRule type="cellIs" dxfId="33812" priority="1121" stopIfTrue="1" operator="lessThan">
      <formula>0</formula>
    </cfRule>
    <cfRule type="cellIs" dxfId="33811" priority="1122" stopIfTrue="1" operator="greaterThan">
      <formula>0</formula>
    </cfRule>
  </conditionalFormatting>
  <conditionalFormatting sqref="P13">
    <cfRule type="cellIs" dxfId="33810" priority="1119" stopIfTrue="1" operator="lessThan">
      <formula>0</formula>
    </cfRule>
    <cfRule type="cellIs" dxfId="33809" priority="1120" stopIfTrue="1" operator="greaterThan">
      <formula>0</formula>
    </cfRule>
  </conditionalFormatting>
  <conditionalFormatting sqref="P13">
    <cfRule type="cellIs" dxfId="33808" priority="1117" stopIfTrue="1" operator="lessThan">
      <formula>0</formula>
    </cfRule>
    <cfRule type="cellIs" dxfId="33807" priority="1118" stopIfTrue="1" operator="greaterThan">
      <formula>0</formula>
    </cfRule>
  </conditionalFormatting>
  <conditionalFormatting sqref="P13">
    <cfRule type="cellIs" dxfId="33806" priority="1115" stopIfTrue="1" operator="lessThan">
      <formula>0</formula>
    </cfRule>
    <cfRule type="cellIs" dxfId="33805" priority="1116" stopIfTrue="1" operator="greaterThan">
      <formula>0</formula>
    </cfRule>
  </conditionalFormatting>
  <conditionalFormatting sqref="P13">
    <cfRule type="cellIs" dxfId="33804" priority="1113" stopIfTrue="1" operator="lessThan">
      <formula>0</formula>
    </cfRule>
    <cfRule type="cellIs" dxfId="33803" priority="1114" stopIfTrue="1" operator="greaterThan">
      <formula>0</formula>
    </cfRule>
  </conditionalFormatting>
  <conditionalFormatting sqref="P13">
    <cfRule type="cellIs" dxfId="33802" priority="1111" stopIfTrue="1" operator="lessThan">
      <formula>0</formula>
    </cfRule>
    <cfRule type="cellIs" dxfId="33801" priority="1112" stopIfTrue="1" operator="greaterThan">
      <formula>0</formula>
    </cfRule>
  </conditionalFormatting>
  <conditionalFormatting sqref="P13">
    <cfRule type="cellIs" dxfId="33800" priority="1109" stopIfTrue="1" operator="lessThan">
      <formula>0</formula>
    </cfRule>
    <cfRule type="cellIs" dxfId="33799" priority="1110" stopIfTrue="1" operator="greaterThan">
      <formula>0</formula>
    </cfRule>
  </conditionalFormatting>
  <conditionalFormatting sqref="P13">
    <cfRule type="cellIs" dxfId="33798" priority="1107" stopIfTrue="1" operator="lessThan">
      <formula>0</formula>
    </cfRule>
    <cfRule type="cellIs" dxfId="33797" priority="1108" stopIfTrue="1" operator="greaterThan">
      <formula>0</formula>
    </cfRule>
  </conditionalFormatting>
  <conditionalFormatting sqref="P13">
    <cfRule type="cellIs" dxfId="33796" priority="1105" stopIfTrue="1" operator="lessThan">
      <formula>0</formula>
    </cfRule>
    <cfRule type="cellIs" dxfId="33795" priority="1106" stopIfTrue="1" operator="greaterThan">
      <formula>0</formula>
    </cfRule>
  </conditionalFormatting>
  <conditionalFormatting sqref="P13">
    <cfRule type="cellIs" dxfId="33794" priority="1103" stopIfTrue="1" operator="lessThan">
      <formula>0</formula>
    </cfRule>
    <cfRule type="cellIs" dxfId="33793" priority="1104" stopIfTrue="1" operator="greaterThan">
      <formula>0</formula>
    </cfRule>
  </conditionalFormatting>
  <conditionalFormatting sqref="P13">
    <cfRule type="cellIs" dxfId="33792" priority="1101" stopIfTrue="1" operator="lessThan">
      <formula>0</formula>
    </cfRule>
    <cfRule type="cellIs" dxfId="33791" priority="1102" stopIfTrue="1" operator="greaterThan">
      <formula>0</formula>
    </cfRule>
  </conditionalFormatting>
  <conditionalFormatting sqref="P13">
    <cfRule type="cellIs" dxfId="33790" priority="1099" stopIfTrue="1" operator="lessThan">
      <formula>0</formula>
    </cfRule>
    <cfRule type="cellIs" dxfId="33789" priority="1100" stopIfTrue="1" operator="greaterThan">
      <formula>0</formula>
    </cfRule>
  </conditionalFormatting>
  <conditionalFormatting sqref="P13">
    <cfRule type="cellIs" dxfId="33788" priority="1097" stopIfTrue="1" operator="lessThan">
      <formula>0</formula>
    </cfRule>
    <cfRule type="cellIs" dxfId="33787" priority="1098" stopIfTrue="1" operator="greaterThan">
      <formula>0</formula>
    </cfRule>
  </conditionalFormatting>
  <conditionalFormatting sqref="P13">
    <cfRule type="cellIs" dxfId="33786" priority="1095" stopIfTrue="1" operator="lessThan">
      <formula>0</formula>
    </cfRule>
    <cfRule type="cellIs" dxfId="33785" priority="1096" stopIfTrue="1" operator="greaterThan">
      <formula>0</formula>
    </cfRule>
  </conditionalFormatting>
  <conditionalFormatting sqref="P13">
    <cfRule type="cellIs" dxfId="33784" priority="1093" stopIfTrue="1" operator="lessThan">
      <formula>0</formula>
    </cfRule>
    <cfRule type="cellIs" dxfId="33783" priority="1094" stopIfTrue="1" operator="greaterThan">
      <formula>0</formula>
    </cfRule>
  </conditionalFormatting>
  <conditionalFormatting sqref="P15">
    <cfRule type="cellIs" dxfId="33782" priority="1091" stopIfTrue="1" operator="lessThan">
      <formula>0</formula>
    </cfRule>
    <cfRule type="cellIs" dxfId="33781" priority="1092" stopIfTrue="1" operator="greaterThan">
      <formula>0</formula>
    </cfRule>
  </conditionalFormatting>
  <conditionalFormatting sqref="P15">
    <cfRule type="cellIs" dxfId="33780" priority="1089" stopIfTrue="1" operator="lessThan">
      <formula>0</formula>
    </cfRule>
    <cfRule type="cellIs" dxfId="33779" priority="1090" stopIfTrue="1" operator="greaterThan">
      <formula>0</formula>
    </cfRule>
  </conditionalFormatting>
  <conditionalFormatting sqref="P15">
    <cfRule type="cellIs" dxfId="33778" priority="1087" stopIfTrue="1" operator="lessThan">
      <formula>0</formula>
    </cfRule>
    <cfRule type="cellIs" dxfId="33777" priority="1088" stopIfTrue="1" operator="greaterThan">
      <formula>0</formula>
    </cfRule>
  </conditionalFormatting>
  <conditionalFormatting sqref="P15">
    <cfRule type="cellIs" dxfId="33776" priority="1085" stopIfTrue="1" operator="lessThan">
      <formula>0</formula>
    </cfRule>
    <cfRule type="cellIs" dxfId="33775" priority="1086" stopIfTrue="1" operator="greaterThan">
      <formula>0</formula>
    </cfRule>
  </conditionalFormatting>
  <conditionalFormatting sqref="P15">
    <cfRule type="cellIs" dxfId="33774" priority="1083" stopIfTrue="1" operator="lessThan">
      <formula>0</formula>
    </cfRule>
    <cfRule type="cellIs" dxfId="33773" priority="1084" stopIfTrue="1" operator="greaterThan">
      <formula>0</formula>
    </cfRule>
  </conditionalFormatting>
  <conditionalFormatting sqref="P15">
    <cfRule type="cellIs" dxfId="33772" priority="1081" stopIfTrue="1" operator="lessThan">
      <formula>0</formula>
    </cfRule>
    <cfRule type="cellIs" dxfId="33771" priority="1082" stopIfTrue="1" operator="greaterThan">
      <formula>0</formula>
    </cfRule>
  </conditionalFormatting>
  <conditionalFormatting sqref="P15">
    <cfRule type="cellIs" dxfId="33770" priority="1079" stopIfTrue="1" operator="lessThan">
      <formula>0</formula>
    </cfRule>
    <cfRule type="cellIs" dxfId="33769" priority="1080" stopIfTrue="1" operator="greaterThan">
      <formula>0</formula>
    </cfRule>
  </conditionalFormatting>
  <conditionalFormatting sqref="P15">
    <cfRule type="cellIs" dxfId="33768" priority="1077" stopIfTrue="1" operator="lessThan">
      <formula>0</formula>
    </cfRule>
    <cfRule type="cellIs" dxfId="33767" priority="1078" stopIfTrue="1" operator="greaterThan">
      <formula>0</formula>
    </cfRule>
  </conditionalFormatting>
  <conditionalFormatting sqref="P15">
    <cfRule type="cellIs" dxfId="33766" priority="1075" stopIfTrue="1" operator="lessThan">
      <formula>0</formula>
    </cfRule>
    <cfRule type="cellIs" dxfId="33765" priority="1076" stopIfTrue="1" operator="greaterThan">
      <formula>0</formula>
    </cfRule>
  </conditionalFormatting>
  <conditionalFormatting sqref="P15">
    <cfRule type="cellIs" dxfId="33764" priority="1073" stopIfTrue="1" operator="lessThan">
      <formula>0</formula>
    </cfRule>
    <cfRule type="cellIs" dxfId="33763" priority="1074" stopIfTrue="1" operator="greaterThan">
      <formula>0</formula>
    </cfRule>
  </conditionalFormatting>
  <conditionalFormatting sqref="P15">
    <cfRule type="cellIs" dxfId="33762" priority="1071" stopIfTrue="1" operator="lessThan">
      <formula>0</formula>
    </cfRule>
    <cfRule type="cellIs" dxfId="33761" priority="1072" stopIfTrue="1" operator="greaterThan">
      <formula>0</formula>
    </cfRule>
  </conditionalFormatting>
  <conditionalFormatting sqref="P15">
    <cfRule type="cellIs" dxfId="33760" priority="1069" stopIfTrue="1" operator="lessThan">
      <formula>0</formula>
    </cfRule>
    <cfRule type="cellIs" dxfId="33759" priority="1070" stopIfTrue="1" operator="greaterThan">
      <formula>0</formula>
    </cfRule>
  </conditionalFormatting>
  <conditionalFormatting sqref="P15">
    <cfRule type="cellIs" dxfId="33758" priority="1067" stopIfTrue="1" operator="lessThan">
      <formula>0</formula>
    </cfRule>
    <cfRule type="cellIs" dxfId="33757" priority="1068" stopIfTrue="1" operator="greaterThan">
      <formula>0</formula>
    </cfRule>
  </conditionalFormatting>
  <conditionalFormatting sqref="P15">
    <cfRule type="cellIs" dxfId="33756" priority="1065" stopIfTrue="1" operator="lessThan">
      <formula>0</formula>
    </cfRule>
    <cfRule type="cellIs" dxfId="33755" priority="1066" stopIfTrue="1" operator="greaterThan">
      <formula>0</formula>
    </cfRule>
  </conditionalFormatting>
  <conditionalFormatting sqref="P15">
    <cfRule type="cellIs" dxfId="33754" priority="1063" stopIfTrue="1" operator="lessThan">
      <formula>0</formula>
    </cfRule>
    <cfRule type="cellIs" dxfId="33753" priority="1064" stopIfTrue="1" operator="greaterThan">
      <formula>0</formula>
    </cfRule>
  </conditionalFormatting>
  <conditionalFormatting sqref="P15">
    <cfRule type="cellIs" dxfId="33752" priority="1061" stopIfTrue="1" operator="lessThan">
      <formula>0</formula>
    </cfRule>
    <cfRule type="cellIs" dxfId="33751" priority="1062" stopIfTrue="1" operator="greaterThan">
      <formula>0</formula>
    </cfRule>
  </conditionalFormatting>
  <conditionalFormatting sqref="P15">
    <cfRule type="cellIs" dxfId="33750" priority="1059" stopIfTrue="1" operator="lessThan">
      <formula>0</formula>
    </cfRule>
    <cfRule type="cellIs" dxfId="33749" priority="1060" stopIfTrue="1" operator="greaterThan">
      <formula>0</formula>
    </cfRule>
  </conditionalFormatting>
  <conditionalFormatting sqref="P15">
    <cfRule type="cellIs" dxfId="33748" priority="1057" stopIfTrue="1" operator="lessThan">
      <formula>0</formula>
    </cfRule>
    <cfRule type="cellIs" dxfId="33747" priority="1058" stopIfTrue="1" operator="greaterThan">
      <formula>0</formula>
    </cfRule>
  </conditionalFormatting>
  <conditionalFormatting sqref="P15">
    <cfRule type="cellIs" dxfId="33746" priority="1055" stopIfTrue="1" operator="lessThan">
      <formula>0</formula>
    </cfRule>
    <cfRule type="cellIs" dxfId="33745" priority="1056" stopIfTrue="1" operator="greaterThan">
      <formula>0</formula>
    </cfRule>
  </conditionalFormatting>
  <conditionalFormatting sqref="P15">
    <cfRule type="cellIs" dxfId="33744" priority="1053" stopIfTrue="1" operator="lessThan">
      <formula>0</formula>
    </cfRule>
    <cfRule type="cellIs" dxfId="33743" priority="1054" stopIfTrue="1" operator="greaterThan">
      <formula>0</formula>
    </cfRule>
  </conditionalFormatting>
  <conditionalFormatting sqref="P15">
    <cfRule type="cellIs" dxfId="33742" priority="1051" stopIfTrue="1" operator="lessThan">
      <formula>0</formula>
    </cfRule>
    <cfRule type="cellIs" dxfId="33741" priority="1052" stopIfTrue="1" operator="greaterThan">
      <formula>0</formula>
    </cfRule>
  </conditionalFormatting>
  <conditionalFormatting sqref="P15">
    <cfRule type="cellIs" dxfId="33740" priority="1049" stopIfTrue="1" operator="lessThan">
      <formula>0</formula>
    </cfRule>
    <cfRule type="cellIs" dxfId="33739" priority="1050" stopIfTrue="1" operator="greaterThan">
      <formula>0</formula>
    </cfRule>
  </conditionalFormatting>
  <conditionalFormatting sqref="P15">
    <cfRule type="cellIs" dxfId="33738" priority="1047" stopIfTrue="1" operator="lessThan">
      <formula>0</formula>
    </cfRule>
    <cfRule type="cellIs" dxfId="33737" priority="1048" stopIfTrue="1" operator="greaterThan">
      <formula>0</formula>
    </cfRule>
  </conditionalFormatting>
  <conditionalFormatting sqref="P15">
    <cfRule type="cellIs" dxfId="33736" priority="1045" stopIfTrue="1" operator="lessThan">
      <formula>0</formula>
    </cfRule>
    <cfRule type="cellIs" dxfId="33735" priority="1046" stopIfTrue="1" operator="greaterThan">
      <formula>0</formula>
    </cfRule>
  </conditionalFormatting>
  <conditionalFormatting sqref="P15">
    <cfRule type="cellIs" dxfId="33734" priority="1043" stopIfTrue="1" operator="lessThan">
      <formula>0</formula>
    </cfRule>
    <cfRule type="cellIs" dxfId="33733" priority="1044" stopIfTrue="1" operator="greaterThan">
      <formula>0</formula>
    </cfRule>
  </conditionalFormatting>
  <conditionalFormatting sqref="P15">
    <cfRule type="cellIs" dxfId="33732" priority="1041" stopIfTrue="1" operator="lessThan">
      <formula>0</formula>
    </cfRule>
    <cfRule type="cellIs" dxfId="33731" priority="1042" stopIfTrue="1" operator="greaterThan">
      <formula>0</formula>
    </cfRule>
  </conditionalFormatting>
  <conditionalFormatting sqref="P15">
    <cfRule type="cellIs" dxfId="33730" priority="1039" stopIfTrue="1" operator="lessThan">
      <formula>0</formula>
    </cfRule>
    <cfRule type="cellIs" dxfId="33729" priority="1040" stopIfTrue="1" operator="greaterThan">
      <formula>0</formula>
    </cfRule>
  </conditionalFormatting>
  <conditionalFormatting sqref="P15">
    <cfRule type="cellIs" dxfId="33728" priority="1037" stopIfTrue="1" operator="lessThan">
      <formula>0</formula>
    </cfRule>
    <cfRule type="cellIs" dxfId="33727" priority="1038" stopIfTrue="1" operator="greaterThan">
      <formula>0</formula>
    </cfRule>
  </conditionalFormatting>
  <conditionalFormatting sqref="P15">
    <cfRule type="cellIs" dxfId="33726" priority="1035" stopIfTrue="1" operator="lessThan">
      <formula>0</formula>
    </cfRule>
    <cfRule type="cellIs" dxfId="33725" priority="1036" stopIfTrue="1" operator="greaterThan">
      <formula>0</formula>
    </cfRule>
  </conditionalFormatting>
  <conditionalFormatting sqref="P15">
    <cfRule type="cellIs" dxfId="33724" priority="1033" stopIfTrue="1" operator="lessThan">
      <formula>0</formula>
    </cfRule>
    <cfRule type="cellIs" dxfId="33723" priority="1034" stopIfTrue="1" operator="greaterThan">
      <formula>0</formula>
    </cfRule>
  </conditionalFormatting>
  <conditionalFormatting sqref="P15">
    <cfRule type="cellIs" dxfId="33722" priority="1031" stopIfTrue="1" operator="lessThan">
      <formula>0</formula>
    </cfRule>
    <cfRule type="cellIs" dxfId="33721" priority="1032" stopIfTrue="1" operator="greaterThan">
      <formula>0</formula>
    </cfRule>
  </conditionalFormatting>
  <conditionalFormatting sqref="P15">
    <cfRule type="cellIs" dxfId="33720" priority="1029" stopIfTrue="1" operator="lessThan">
      <formula>0</formula>
    </cfRule>
    <cfRule type="cellIs" dxfId="33719" priority="1030" stopIfTrue="1" operator="greaterThan">
      <formula>0</formula>
    </cfRule>
  </conditionalFormatting>
  <conditionalFormatting sqref="P15">
    <cfRule type="cellIs" dxfId="33718" priority="1027" stopIfTrue="1" operator="lessThan">
      <formula>0</formula>
    </cfRule>
    <cfRule type="cellIs" dxfId="33717" priority="1028" stopIfTrue="1" operator="greaterThan">
      <formula>0</formula>
    </cfRule>
  </conditionalFormatting>
  <conditionalFormatting sqref="P15">
    <cfRule type="cellIs" dxfId="33716" priority="1025" stopIfTrue="1" operator="lessThan">
      <formula>0</formula>
    </cfRule>
    <cfRule type="cellIs" dxfId="33715" priority="1026" stopIfTrue="1" operator="greaterThan">
      <formula>0</formula>
    </cfRule>
  </conditionalFormatting>
  <conditionalFormatting sqref="P15">
    <cfRule type="cellIs" dxfId="33714" priority="1023" stopIfTrue="1" operator="lessThan">
      <formula>0</formula>
    </cfRule>
    <cfRule type="cellIs" dxfId="33713" priority="1024" stopIfTrue="1" operator="greaterThan">
      <formula>0</formula>
    </cfRule>
  </conditionalFormatting>
  <conditionalFormatting sqref="P15">
    <cfRule type="cellIs" dxfId="33712" priority="1021" stopIfTrue="1" operator="lessThan">
      <formula>0</formula>
    </cfRule>
    <cfRule type="cellIs" dxfId="33711" priority="1022" stopIfTrue="1" operator="greaterThan">
      <formula>0</formula>
    </cfRule>
  </conditionalFormatting>
  <conditionalFormatting sqref="P15">
    <cfRule type="cellIs" dxfId="33710" priority="1019" stopIfTrue="1" operator="lessThan">
      <formula>0</formula>
    </cfRule>
    <cfRule type="cellIs" dxfId="33709" priority="1020" stopIfTrue="1" operator="greaterThan">
      <formula>0</formula>
    </cfRule>
  </conditionalFormatting>
  <conditionalFormatting sqref="P15">
    <cfRule type="cellIs" dxfId="33708" priority="1017" stopIfTrue="1" operator="lessThan">
      <formula>0</formula>
    </cfRule>
    <cfRule type="cellIs" dxfId="33707" priority="1018" stopIfTrue="1" operator="greaterThan">
      <formula>0</formula>
    </cfRule>
  </conditionalFormatting>
  <conditionalFormatting sqref="P15">
    <cfRule type="cellIs" dxfId="33706" priority="1015" stopIfTrue="1" operator="lessThan">
      <formula>0</formula>
    </cfRule>
    <cfRule type="cellIs" dxfId="33705" priority="1016" stopIfTrue="1" operator="greaterThan">
      <formula>0</formula>
    </cfRule>
  </conditionalFormatting>
  <conditionalFormatting sqref="P15">
    <cfRule type="cellIs" dxfId="33704" priority="1013" stopIfTrue="1" operator="lessThan">
      <formula>0</formula>
    </cfRule>
    <cfRule type="cellIs" dxfId="33703" priority="1014" stopIfTrue="1" operator="greaterThan">
      <formula>0</formula>
    </cfRule>
  </conditionalFormatting>
  <conditionalFormatting sqref="P15">
    <cfRule type="cellIs" dxfId="33702" priority="1011" stopIfTrue="1" operator="lessThan">
      <formula>0</formula>
    </cfRule>
    <cfRule type="cellIs" dxfId="33701" priority="1012" stopIfTrue="1" operator="greaterThan">
      <formula>0</formula>
    </cfRule>
  </conditionalFormatting>
  <conditionalFormatting sqref="P15">
    <cfRule type="cellIs" dxfId="33700" priority="1009" stopIfTrue="1" operator="lessThan">
      <formula>0</formula>
    </cfRule>
    <cfRule type="cellIs" dxfId="33699" priority="1010" stopIfTrue="1" operator="greaterThan">
      <formula>0</formula>
    </cfRule>
  </conditionalFormatting>
  <conditionalFormatting sqref="P17">
    <cfRule type="cellIs" dxfId="33698" priority="1007" stopIfTrue="1" operator="lessThan">
      <formula>0</formula>
    </cfRule>
    <cfRule type="cellIs" dxfId="33697" priority="1008" stopIfTrue="1" operator="greaterThan">
      <formula>0</formula>
    </cfRule>
  </conditionalFormatting>
  <conditionalFormatting sqref="P17">
    <cfRule type="cellIs" dxfId="33696" priority="1005" stopIfTrue="1" operator="lessThan">
      <formula>0</formula>
    </cfRule>
    <cfRule type="cellIs" dxfId="33695" priority="1006" stopIfTrue="1" operator="greaterThan">
      <formula>0</formula>
    </cfRule>
  </conditionalFormatting>
  <conditionalFormatting sqref="P17">
    <cfRule type="cellIs" dxfId="33694" priority="1003" stopIfTrue="1" operator="lessThan">
      <formula>0</formula>
    </cfRule>
    <cfRule type="cellIs" dxfId="33693" priority="1004" stopIfTrue="1" operator="greaterThan">
      <formula>0</formula>
    </cfRule>
  </conditionalFormatting>
  <conditionalFormatting sqref="P17">
    <cfRule type="cellIs" dxfId="33692" priority="1001" stopIfTrue="1" operator="lessThan">
      <formula>0</formula>
    </cfRule>
    <cfRule type="cellIs" dxfId="33691" priority="1002" stopIfTrue="1" operator="greaterThan">
      <formula>0</formula>
    </cfRule>
  </conditionalFormatting>
  <conditionalFormatting sqref="P17">
    <cfRule type="cellIs" dxfId="33690" priority="999" stopIfTrue="1" operator="lessThan">
      <formula>0</formula>
    </cfRule>
    <cfRule type="cellIs" dxfId="33689" priority="1000" stopIfTrue="1" operator="greaterThan">
      <formula>0</formula>
    </cfRule>
  </conditionalFormatting>
  <conditionalFormatting sqref="P17">
    <cfRule type="cellIs" dxfId="33688" priority="997" stopIfTrue="1" operator="lessThan">
      <formula>0</formula>
    </cfRule>
    <cfRule type="cellIs" dxfId="33687" priority="998" stopIfTrue="1" operator="greaterThan">
      <formula>0</formula>
    </cfRule>
  </conditionalFormatting>
  <conditionalFormatting sqref="P17">
    <cfRule type="cellIs" dxfId="33686" priority="995" stopIfTrue="1" operator="lessThan">
      <formula>0</formula>
    </cfRule>
    <cfRule type="cellIs" dxfId="33685" priority="996" stopIfTrue="1" operator="greaterThan">
      <formula>0</formula>
    </cfRule>
  </conditionalFormatting>
  <conditionalFormatting sqref="P17">
    <cfRule type="cellIs" dxfId="33684" priority="993" stopIfTrue="1" operator="lessThan">
      <formula>0</formula>
    </cfRule>
    <cfRule type="cellIs" dxfId="33683" priority="994" stopIfTrue="1" operator="greaterThan">
      <formula>0</formula>
    </cfRule>
  </conditionalFormatting>
  <conditionalFormatting sqref="P17">
    <cfRule type="cellIs" dxfId="33682" priority="991" stopIfTrue="1" operator="lessThan">
      <formula>0</formula>
    </cfRule>
    <cfRule type="cellIs" dxfId="33681" priority="992" stopIfTrue="1" operator="greaterThan">
      <formula>0</formula>
    </cfRule>
  </conditionalFormatting>
  <conditionalFormatting sqref="P17">
    <cfRule type="cellIs" dxfId="33680" priority="989" stopIfTrue="1" operator="lessThan">
      <formula>0</formula>
    </cfRule>
    <cfRule type="cellIs" dxfId="33679" priority="990" stopIfTrue="1" operator="greaterThan">
      <formula>0</formula>
    </cfRule>
  </conditionalFormatting>
  <conditionalFormatting sqref="P17">
    <cfRule type="cellIs" dxfId="33678" priority="987" stopIfTrue="1" operator="lessThan">
      <formula>0</formula>
    </cfRule>
    <cfRule type="cellIs" dxfId="33677" priority="988" stopIfTrue="1" operator="greaterThan">
      <formula>0</formula>
    </cfRule>
  </conditionalFormatting>
  <conditionalFormatting sqref="P17">
    <cfRule type="cellIs" dxfId="33676" priority="985" stopIfTrue="1" operator="lessThan">
      <formula>0</formula>
    </cfRule>
    <cfRule type="cellIs" dxfId="33675" priority="986" stopIfTrue="1" operator="greaterThan">
      <formula>0</formula>
    </cfRule>
  </conditionalFormatting>
  <conditionalFormatting sqref="P17">
    <cfRule type="cellIs" dxfId="33674" priority="983" stopIfTrue="1" operator="lessThan">
      <formula>0</formula>
    </cfRule>
    <cfRule type="cellIs" dxfId="33673" priority="984" stopIfTrue="1" operator="greaterThan">
      <formula>0</formula>
    </cfRule>
  </conditionalFormatting>
  <conditionalFormatting sqref="P17">
    <cfRule type="cellIs" dxfId="33672" priority="981" stopIfTrue="1" operator="lessThan">
      <formula>0</formula>
    </cfRule>
    <cfRule type="cellIs" dxfId="33671" priority="982" stopIfTrue="1" operator="greaterThan">
      <formula>0</formula>
    </cfRule>
  </conditionalFormatting>
  <conditionalFormatting sqref="P17">
    <cfRule type="cellIs" dxfId="33670" priority="979" stopIfTrue="1" operator="lessThan">
      <formula>0</formula>
    </cfRule>
    <cfRule type="cellIs" dxfId="33669" priority="980" stopIfTrue="1" operator="greaterThan">
      <formula>0</formula>
    </cfRule>
  </conditionalFormatting>
  <conditionalFormatting sqref="P17">
    <cfRule type="cellIs" dxfId="33668" priority="977" stopIfTrue="1" operator="lessThan">
      <formula>0</formula>
    </cfRule>
    <cfRule type="cellIs" dxfId="33667" priority="978" stopIfTrue="1" operator="greaterThan">
      <formula>0</formula>
    </cfRule>
  </conditionalFormatting>
  <conditionalFormatting sqref="P17">
    <cfRule type="cellIs" dxfId="33666" priority="975" stopIfTrue="1" operator="lessThan">
      <formula>0</formula>
    </cfRule>
    <cfRule type="cellIs" dxfId="33665" priority="976" stopIfTrue="1" operator="greaterThan">
      <formula>0</formula>
    </cfRule>
  </conditionalFormatting>
  <conditionalFormatting sqref="P17">
    <cfRule type="cellIs" dxfId="33664" priority="973" stopIfTrue="1" operator="lessThan">
      <formula>0</formula>
    </cfRule>
    <cfRule type="cellIs" dxfId="33663" priority="974" stopIfTrue="1" operator="greaterThan">
      <formula>0</formula>
    </cfRule>
  </conditionalFormatting>
  <conditionalFormatting sqref="P17">
    <cfRule type="cellIs" dxfId="33662" priority="971" stopIfTrue="1" operator="lessThan">
      <formula>0</formula>
    </cfRule>
    <cfRule type="cellIs" dxfId="33661" priority="972" stopIfTrue="1" operator="greaterThan">
      <formula>0</formula>
    </cfRule>
  </conditionalFormatting>
  <conditionalFormatting sqref="P17">
    <cfRule type="cellIs" dxfId="33660" priority="969" stopIfTrue="1" operator="lessThan">
      <formula>0</formula>
    </cfRule>
    <cfRule type="cellIs" dxfId="33659" priority="970" stopIfTrue="1" operator="greaterThan">
      <formula>0</formula>
    </cfRule>
  </conditionalFormatting>
  <conditionalFormatting sqref="P17">
    <cfRule type="cellIs" dxfId="33658" priority="967" stopIfTrue="1" operator="lessThan">
      <formula>0</formula>
    </cfRule>
    <cfRule type="cellIs" dxfId="33657" priority="968" stopIfTrue="1" operator="greaterThan">
      <formula>0</formula>
    </cfRule>
  </conditionalFormatting>
  <conditionalFormatting sqref="P17">
    <cfRule type="cellIs" dxfId="33656" priority="965" stopIfTrue="1" operator="lessThan">
      <formula>0</formula>
    </cfRule>
    <cfRule type="cellIs" dxfId="33655" priority="966" stopIfTrue="1" operator="greaterThan">
      <formula>0</formula>
    </cfRule>
  </conditionalFormatting>
  <conditionalFormatting sqref="P17">
    <cfRule type="cellIs" dxfId="33654" priority="963" stopIfTrue="1" operator="lessThan">
      <formula>0</formula>
    </cfRule>
    <cfRule type="cellIs" dxfId="33653" priority="964" stopIfTrue="1" operator="greaterThan">
      <formula>0</formula>
    </cfRule>
  </conditionalFormatting>
  <conditionalFormatting sqref="P17">
    <cfRule type="cellIs" dxfId="33652" priority="961" stopIfTrue="1" operator="lessThan">
      <formula>0</formula>
    </cfRule>
    <cfRule type="cellIs" dxfId="33651" priority="962" stopIfTrue="1" operator="greaterThan">
      <formula>0</formula>
    </cfRule>
  </conditionalFormatting>
  <conditionalFormatting sqref="P17">
    <cfRule type="cellIs" dxfId="33650" priority="959" stopIfTrue="1" operator="lessThan">
      <formula>0</formula>
    </cfRule>
    <cfRule type="cellIs" dxfId="33649" priority="960" stopIfTrue="1" operator="greaterThan">
      <formula>0</formula>
    </cfRule>
  </conditionalFormatting>
  <conditionalFormatting sqref="P17">
    <cfRule type="cellIs" dxfId="33648" priority="957" stopIfTrue="1" operator="lessThan">
      <formula>0</formula>
    </cfRule>
    <cfRule type="cellIs" dxfId="33647" priority="958" stopIfTrue="1" operator="greaterThan">
      <formula>0</formula>
    </cfRule>
  </conditionalFormatting>
  <conditionalFormatting sqref="P17">
    <cfRule type="cellIs" dxfId="33646" priority="955" stopIfTrue="1" operator="lessThan">
      <formula>0</formula>
    </cfRule>
    <cfRule type="cellIs" dxfId="33645" priority="956" stopIfTrue="1" operator="greaterThan">
      <formula>0</formula>
    </cfRule>
  </conditionalFormatting>
  <conditionalFormatting sqref="P17">
    <cfRule type="cellIs" dxfId="33644" priority="953" stopIfTrue="1" operator="lessThan">
      <formula>0</formula>
    </cfRule>
    <cfRule type="cellIs" dxfId="33643" priority="954" stopIfTrue="1" operator="greaterThan">
      <formula>0</formula>
    </cfRule>
  </conditionalFormatting>
  <conditionalFormatting sqref="P17">
    <cfRule type="cellIs" dxfId="33642" priority="951" stopIfTrue="1" operator="lessThan">
      <formula>0</formula>
    </cfRule>
    <cfRule type="cellIs" dxfId="33641" priority="952" stopIfTrue="1" operator="greaterThan">
      <formula>0</formula>
    </cfRule>
  </conditionalFormatting>
  <conditionalFormatting sqref="P17">
    <cfRule type="cellIs" dxfId="33640" priority="949" stopIfTrue="1" operator="lessThan">
      <formula>0</formula>
    </cfRule>
    <cfRule type="cellIs" dxfId="33639" priority="950" stopIfTrue="1" operator="greaterThan">
      <formula>0</formula>
    </cfRule>
  </conditionalFormatting>
  <conditionalFormatting sqref="P17">
    <cfRule type="cellIs" dxfId="33638" priority="947" stopIfTrue="1" operator="lessThan">
      <formula>0</formula>
    </cfRule>
    <cfRule type="cellIs" dxfId="33637" priority="948" stopIfTrue="1" operator="greaterThan">
      <formula>0</formula>
    </cfRule>
  </conditionalFormatting>
  <conditionalFormatting sqref="P17">
    <cfRule type="cellIs" dxfId="33636" priority="945" stopIfTrue="1" operator="lessThan">
      <formula>0</formula>
    </cfRule>
    <cfRule type="cellIs" dxfId="33635" priority="946" stopIfTrue="1" operator="greaterThan">
      <formula>0</formula>
    </cfRule>
  </conditionalFormatting>
  <conditionalFormatting sqref="P17">
    <cfRule type="cellIs" dxfId="33634" priority="943" stopIfTrue="1" operator="lessThan">
      <formula>0</formula>
    </cfRule>
    <cfRule type="cellIs" dxfId="33633" priority="944" stopIfTrue="1" operator="greaterThan">
      <formula>0</formula>
    </cfRule>
  </conditionalFormatting>
  <conditionalFormatting sqref="P17">
    <cfRule type="cellIs" dxfId="33632" priority="941" stopIfTrue="1" operator="lessThan">
      <formula>0</formula>
    </cfRule>
    <cfRule type="cellIs" dxfId="33631" priority="942" stopIfTrue="1" operator="greaterThan">
      <formula>0</formula>
    </cfRule>
  </conditionalFormatting>
  <conditionalFormatting sqref="P17">
    <cfRule type="cellIs" dxfId="33630" priority="939" stopIfTrue="1" operator="lessThan">
      <formula>0</formula>
    </cfRule>
    <cfRule type="cellIs" dxfId="33629" priority="940" stopIfTrue="1" operator="greaterThan">
      <formula>0</formula>
    </cfRule>
  </conditionalFormatting>
  <conditionalFormatting sqref="P17">
    <cfRule type="cellIs" dxfId="33628" priority="937" stopIfTrue="1" operator="lessThan">
      <formula>0</formula>
    </cfRule>
    <cfRule type="cellIs" dxfId="33627" priority="938" stopIfTrue="1" operator="greaterThan">
      <formula>0</formula>
    </cfRule>
  </conditionalFormatting>
  <conditionalFormatting sqref="P17">
    <cfRule type="cellIs" dxfId="33626" priority="935" stopIfTrue="1" operator="lessThan">
      <formula>0</formula>
    </cfRule>
    <cfRule type="cellIs" dxfId="33625" priority="936" stopIfTrue="1" operator="greaterThan">
      <formula>0</formula>
    </cfRule>
  </conditionalFormatting>
  <conditionalFormatting sqref="P17">
    <cfRule type="cellIs" dxfId="33624" priority="933" stopIfTrue="1" operator="lessThan">
      <formula>0</formula>
    </cfRule>
    <cfRule type="cellIs" dxfId="33623" priority="934" stopIfTrue="1" operator="greaterThan">
      <formula>0</formula>
    </cfRule>
  </conditionalFormatting>
  <conditionalFormatting sqref="P17">
    <cfRule type="cellIs" dxfId="33622" priority="931" stopIfTrue="1" operator="lessThan">
      <formula>0</formula>
    </cfRule>
    <cfRule type="cellIs" dxfId="33621" priority="932" stopIfTrue="1" operator="greaterThan">
      <formula>0</formula>
    </cfRule>
  </conditionalFormatting>
  <conditionalFormatting sqref="P17">
    <cfRule type="cellIs" dxfId="33620" priority="929" stopIfTrue="1" operator="lessThan">
      <formula>0</formula>
    </cfRule>
    <cfRule type="cellIs" dxfId="33619" priority="930" stopIfTrue="1" operator="greaterThan">
      <formula>0</formula>
    </cfRule>
  </conditionalFormatting>
  <conditionalFormatting sqref="P17">
    <cfRule type="cellIs" dxfId="33618" priority="927" stopIfTrue="1" operator="lessThan">
      <formula>0</formula>
    </cfRule>
    <cfRule type="cellIs" dxfId="33617" priority="928" stopIfTrue="1" operator="greaterThan">
      <formula>0</formula>
    </cfRule>
  </conditionalFormatting>
  <conditionalFormatting sqref="P17">
    <cfRule type="cellIs" dxfId="33616" priority="925" stopIfTrue="1" operator="lessThan">
      <formula>0</formula>
    </cfRule>
    <cfRule type="cellIs" dxfId="33615" priority="926" stopIfTrue="1" operator="greaterThan">
      <formula>0</formula>
    </cfRule>
  </conditionalFormatting>
  <conditionalFormatting sqref="P19">
    <cfRule type="cellIs" dxfId="33614" priority="923" stopIfTrue="1" operator="lessThan">
      <formula>0</formula>
    </cfRule>
    <cfRule type="cellIs" dxfId="33613" priority="924" stopIfTrue="1" operator="greaterThan">
      <formula>0</formula>
    </cfRule>
  </conditionalFormatting>
  <conditionalFormatting sqref="P19">
    <cfRule type="cellIs" dxfId="33612" priority="921" stopIfTrue="1" operator="lessThan">
      <formula>0</formula>
    </cfRule>
    <cfRule type="cellIs" dxfId="33611" priority="922" stopIfTrue="1" operator="greaterThan">
      <formula>0</formula>
    </cfRule>
  </conditionalFormatting>
  <conditionalFormatting sqref="P19">
    <cfRule type="cellIs" dxfId="33610" priority="919" stopIfTrue="1" operator="lessThan">
      <formula>0</formula>
    </cfRule>
    <cfRule type="cellIs" dxfId="33609" priority="920" stopIfTrue="1" operator="greaterThan">
      <formula>0</formula>
    </cfRule>
  </conditionalFormatting>
  <conditionalFormatting sqref="P19">
    <cfRule type="cellIs" dxfId="33608" priority="917" stopIfTrue="1" operator="lessThan">
      <formula>0</formula>
    </cfRule>
    <cfRule type="cellIs" dxfId="33607" priority="918" stopIfTrue="1" operator="greaterThan">
      <formula>0</formula>
    </cfRule>
  </conditionalFormatting>
  <conditionalFormatting sqref="P19">
    <cfRule type="cellIs" dxfId="33606" priority="915" stopIfTrue="1" operator="lessThan">
      <formula>0</formula>
    </cfRule>
    <cfRule type="cellIs" dxfId="33605" priority="916" stopIfTrue="1" operator="greaterThan">
      <formula>0</formula>
    </cfRule>
  </conditionalFormatting>
  <conditionalFormatting sqref="P19">
    <cfRule type="cellIs" dxfId="33604" priority="913" stopIfTrue="1" operator="lessThan">
      <formula>0</formula>
    </cfRule>
    <cfRule type="cellIs" dxfId="33603" priority="914" stopIfTrue="1" operator="greaterThan">
      <formula>0</formula>
    </cfRule>
  </conditionalFormatting>
  <conditionalFormatting sqref="P19">
    <cfRule type="cellIs" dxfId="33602" priority="911" stopIfTrue="1" operator="lessThan">
      <formula>0</formula>
    </cfRule>
    <cfRule type="cellIs" dxfId="33601" priority="912" stopIfTrue="1" operator="greaterThan">
      <formula>0</formula>
    </cfRule>
  </conditionalFormatting>
  <conditionalFormatting sqref="P19">
    <cfRule type="cellIs" dxfId="33600" priority="909" stopIfTrue="1" operator="lessThan">
      <formula>0</formula>
    </cfRule>
    <cfRule type="cellIs" dxfId="33599" priority="910" stopIfTrue="1" operator="greaterThan">
      <formula>0</formula>
    </cfRule>
  </conditionalFormatting>
  <conditionalFormatting sqref="P19">
    <cfRule type="cellIs" dxfId="33598" priority="907" stopIfTrue="1" operator="lessThan">
      <formula>0</formula>
    </cfRule>
    <cfRule type="cellIs" dxfId="33597" priority="908" stopIfTrue="1" operator="greaterThan">
      <formula>0</formula>
    </cfRule>
  </conditionalFormatting>
  <conditionalFormatting sqref="P19">
    <cfRule type="cellIs" dxfId="33596" priority="905" stopIfTrue="1" operator="lessThan">
      <formula>0</formula>
    </cfRule>
    <cfRule type="cellIs" dxfId="33595" priority="906" stopIfTrue="1" operator="greaterThan">
      <formula>0</formula>
    </cfRule>
  </conditionalFormatting>
  <conditionalFormatting sqref="P19">
    <cfRule type="cellIs" dxfId="33594" priority="903" stopIfTrue="1" operator="lessThan">
      <formula>0</formula>
    </cfRule>
    <cfRule type="cellIs" dxfId="33593" priority="904" stopIfTrue="1" operator="greaterThan">
      <formula>0</formula>
    </cfRule>
  </conditionalFormatting>
  <conditionalFormatting sqref="P19">
    <cfRule type="cellIs" dxfId="33592" priority="901" stopIfTrue="1" operator="lessThan">
      <formula>0</formula>
    </cfRule>
    <cfRule type="cellIs" dxfId="33591" priority="902" stopIfTrue="1" operator="greaterThan">
      <formula>0</formula>
    </cfRule>
  </conditionalFormatting>
  <conditionalFormatting sqref="P19">
    <cfRule type="cellIs" dxfId="33590" priority="899" stopIfTrue="1" operator="lessThan">
      <formula>0</formula>
    </cfRule>
    <cfRule type="cellIs" dxfId="33589" priority="900" stopIfTrue="1" operator="greaterThan">
      <formula>0</formula>
    </cfRule>
  </conditionalFormatting>
  <conditionalFormatting sqref="P19">
    <cfRule type="cellIs" dxfId="33588" priority="897" stopIfTrue="1" operator="lessThan">
      <formula>0</formula>
    </cfRule>
    <cfRule type="cellIs" dxfId="33587" priority="898" stopIfTrue="1" operator="greaterThan">
      <formula>0</formula>
    </cfRule>
  </conditionalFormatting>
  <conditionalFormatting sqref="P19">
    <cfRule type="cellIs" dxfId="33586" priority="895" stopIfTrue="1" operator="lessThan">
      <formula>0</formula>
    </cfRule>
    <cfRule type="cellIs" dxfId="33585" priority="896" stopIfTrue="1" operator="greaterThan">
      <formula>0</formula>
    </cfRule>
  </conditionalFormatting>
  <conditionalFormatting sqref="P19">
    <cfRule type="cellIs" dxfId="33584" priority="893" stopIfTrue="1" operator="lessThan">
      <formula>0</formula>
    </cfRule>
    <cfRule type="cellIs" dxfId="33583" priority="894" stopIfTrue="1" operator="greaterThan">
      <formula>0</formula>
    </cfRule>
  </conditionalFormatting>
  <conditionalFormatting sqref="P19">
    <cfRule type="cellIs" dxfId="33582" priority="891" stopIfTrue="1" operator="lessThan">
      <formula>0</formula>
    </cfRule>
    <cfRule type="cellIs" dxfId="33581" priority="892" stopIfTrue="1" operator="greaterThan">
      <formula>0</formula>
    </cfRule>
  </conditionalFormatting>
  <conditionalFormatting sqref="P19">
    <cfRule type="cellIs" dxfId="33580" priority="889" stopIfTrue="1" operator="lessThan">
      <formula>0</formula>
    </cfRule>
    <cfRule type="cellIs" dxfId="33579" priority="890" stopIfTrue="1" operator="greaterThan">
      <formula>0</formula>
    </cfRule>
  </conditionalFormatting>
  <conditionalFormatting sqref="P19">
    <cfRule type="cellIs" dxfId="33578" priority="887" stopIfTrue="1" operator="lessThan">
      <formula>0</formula>
    </cfRule>
    <cfRule type="cellIs" dxfId="33577" priority="888" stopIfTrue="1" operator="greaterThan">
      <formula>0</formula>
    </cfRule>
  </conditionalFormatting>
  <conditionalFormatting sqref="P19">
    <cfRule type="cellIs" dxfId="33576" priority="885" stopIfTrue="1" operator="lessThan">
      <formula>0</formula>
    </cfRule>
    <cfRule type="cellIs" dxfId="33575" priority="886" stopIfTrue="1" operator="greaterThan">
      <formula>0</formula>
    </cfRule>
  </conditionalFormatting>
  <conditionalFormatting sqref="P19">
    <cfRule type="cellIs" dxfId="33574" priority="883" stopIfTrue="1" operator="lessThan">
      <formula>0</formula>
    </cfRule>
    <cfRule type="cellIs" dxfId="33573" priority="884" stopIfTrue="1" operator="greaterThan">
      <formula>0</formula>
    </cfRule>
  </conditionalFormatting>
  <conditionalFormatting sqref="P19">
    <cfRule type="cellIs" dxfId="33572" priority="881" stopIfTrue="1" operator="lessThan">
      <formula>0</formula>
    </cfRule>
    <cfRule type="cellIs" dxfId="33571" priority="882" stopIfTrue="1" operator="greaterThan">
      <formula>0</formula>
    </cfRule>
  </conditionalFormatting>
  <conditionalFormatting sqref="P19">
    <cfRule type="cellIs" dxfId="33570" priority="879" stopIfTrue="1" operator="lessThan">
      <formula>0</formula>
    </cfRule>
    <cfRule type="cellIs" dxfId="33569" priority="880" stopIfTrue="1" operator="greaterThan">
      <formula>0</formula>
    </cfRule>
  </conditionalFormatting>
  <conditionalFormatting sqref="P19">
    <cfRule type="cellIs" dxfId="33568" priority="877" stopIfTrue="1" operator="lessThan">
      <formula>0</formula>
    </cfRule>
    <cfRule type="cellIs" dxfId="33567" priority="878" stopIfTrue="1" operator="greaterThan">
      <formula>0</formula>
    </cfRule>
  </conditionalFormatting>
  <conditionalFormatting sqref="P19">
    <cfRule type="cellIs" dxfId="33566" priority="875" stopIfTrue="1" operator="lessThan">
      <formula>0</formula>
    </cfRule>
    <cfRule type="cellIs" dxfId="33565" priority="876" stopIfTrue="1" operator="greaterThan">
      <formula>0</formula>
    </cfRule>
  </conditionalFormatting>
  <conditionalFormatting sqref="P19">
    <cfRule type="cellIs" dxfId="33564" priority="873" stopIfTrue="1" operator="lessThan">
      <formula>0</formula>
    </cfRule>
    <cfRule type="cellIs" dxfId="33563" priority="874" stopIfTrue="1" operator="greaterThan">
      <formula>0</formula>
    </cfRule>
  </conditionalFormatting>
  <conditionalFormatting sqref="P19">
    <cfRule type="cellIs" dxfId="33562" priority="871" stopIfTrue="1" operator="lessThan">
      <formula>0</formula>
    </cfRule>
    <cfRule type="cellIs" dxfId="33561" priority="872" stopIfTrue="1" operator="greaterThan">
      <formula>0</formula>
    </cfRule>
  </conditionalFormatting>
  <conditionalFormatting sqref="P19">
    <cfRule type="cellIs" dxfId="33560" priority="869" stopIfTrue="1" operator="lessThan">
      <formula>0</formula>
    </cfRule>
    <cfRule type="cellIs" dxfId="33559" priority="870" stopIfTrue="1" operator="greaterThan">
      <formula>0</formula>
    </cfRule>
  </conditionalFormatting>
  <conditionalFormatting sqref="P19">
    <cfRule type="cellIs" dxfId="33558" priority="867" stopIfTrue="1" operator="lessThan">
      <formula>0</formula>
    </cfRule>
    <cfRule type="cellIs" dxfId="33557" priority="868" stopIfTrue="1" operator="greaterThan">
      <formula>0</formula>
    </cfRule>
  </conditionalFormatting>
  <conditionalFormatting sqref="P19">
    <cfRule type="cellIs" dxfId="33556" priority="865" stopIfTrue="1" operator="lessThan">
      <formula>0</formula>
    </cfRule>
    <cfRule type="cellIs" dxfId="33555" priority="866" stopIfTrue="1" operator="greaterThan">
      <formula>0</formula>
    </cfRule>
  </conditionalFormatting>
  <conditionalFormatting sqref="P19">
    <cfRule type="cellIs" dxfId="33554" priority="863" stopIfTrue="1" operator="lessThan">
      <formula>0</formula>
    </cfRule>
    <cfRule type="cellIs" dxfId="33553" priority="864" stopIfTrue="1" operator="greaterThan">
      <formula>0</formula>
    </cfRule>
  </conditionalFormatting>
  <conditionalFormatting sqref="P19">
    <cfRule type="cellIs" dxfId="33552" priority="861" stopIfTrue="1" operator="lessThan">
      <formula>0</formula>
    </cfRule>
    <cfRule type="cellIs" dxfId="33551" priority="862" stopIfTrue="1" operator="greaterThan">
      <formula>0</formula>
    </cfRule>
  </conditionalFormatting>
  <conditionalFormatting sqref="P19">
    <cfRule type="cellIs" dxfId="33550" priority="859" stopIfTrue="1" operator="lessThan">
      <formula>0</formula>
    </cfRule>
    <cfRule type="cellIs" dxfId="33549" priority="860" stopIfTrue="1" operator="greaterThan">
      <formula>0</formula>
    </cfRule>
  </conditionalFormatting>
  <conditionalFormatting sqref="P19">
    <cfRule type="cellIs" dxfId="33548" priority="857" stopIfTrue="1" operator="lessThan">
      <formula>0</formula>
    </cfRule>
    <cfRule type="cellIs" dxfId="33547" priority="858" stopIfTrue="1" operator="greaterThan">
      <formula>0</formula>
    </cfRule>
  </conditionalFormatting>
  <conditionalFormatting sqref="P19">
    <cfRule type="cellIs" dxfId="33546" priority="855" stopIfTrue="1" operator="lessThan">
      <formula>0</formula>
    </cfRule>
    <cfRule type="cellIs" dxfId="33545" priority="856" stopIfTrue="1" operator="greaterThan">
      <formula>0</formula>
    </cfRule>
  </conditionalFormatting>
  <conditionalFormatting sqref="P19">
    <cfRule type="cellIs" dxfId="33544" priority="853" stopIfTrue="1" operator="lessThan">
      <formula>0</formula>
    </cfRule>
    <cfRule type="cellIs" dxfId="33543" priority="854" stopIfTrue="1" operator="greaterThan">
      <formula>0</formula>
    </cfRule>
  </conditionalFormatting>
  <conditionalFormatting sqref="P19">
    <cfRule type="cellIs" dxfId="33542" priority="851" stopIfTrue="1" operator="lessThan">
      <formula>0</formula>
    </cfRule>
    <cfRule type="cellIs" dxfId="33541" priority="852" stopIfTrue="1" operator="greaterThan">
      <formula>0</formula>
    </cfRule>
  </conditionalFormatting>
  <conditionalFormatting sqref="P19">
    <cfRule type="cellIs" dxfId="33540" priority="849" stopIfTrue="1" operator="lessThan">
      <formula>0</formula>
    </cfRule>
    <cfRule type="cellIs" dxfId="33539" priority="850" stopIfTrue="1" operator="greaterThan">
      <formula>0</formula>
    </cfRule>
  </conditionalFormatting>
  <conditionalFormatting sqref="P19">
    <cfRule type="cellIs" dxfId="33538" priority="847" stopIfTrue="1" operator="lessThan">
      <formula>0</formula>
    </cfRule>
    <cfRule type="cellIs" dxfId="33537" priority="848" stopIfTrue="1" operator="greaterThan">
      <formula>0</formula>
    </cfRule>
  </conditionalFormatting>
  <conditionalFormatting sqref="P19">
    <cfRule type="cellIs" dxfId="33536" priority="845" stopIfTrue="1" operator="lessThan">
      <formula>0</formula>
    </cfRule>
    <cfRule type="cellIs" dxfId="33535" priority="846" stopIfTrue="1" operator="greaterThan">
      <formula>0</formula>
    </cfRule>
  </conditionalFormatting>
  <conditionalFormatting sqref="P19">
    <cfRule type="cellIs" dxfId="33534" priority="843" stopIfTrue="1" operator="lessThan">
      <formula>0</formula>
    </cfRule>
    <cfRule type="cellIs" dxfId="33533" priority="844" stopIfTrue="1" operator="greaterThan">
      <formula>0</formula>
    </cfRule>
  </conditionalFormatting>
  <conditionalFormatting sqref="P19">
    <cfRule type="cellIs" dxfId="33532" priority="841" stopIfTrue="1" operator="lessThan">
      <formula>0</formula>
    </cfRule>
    <cfRule type="cellIs" dxfId="33531" priority="842" stopIfTrue="1" operator="greaterThan">
      <formula>0</formula>
    </cfRule>
  </conditionalFormatting>
  <conditionalFormatting sqref="P21">
    <cfRule type="cellIs" dxfId="33530" priority="839" stopIfTrue="1" operator="lessThan">
      <formula>0</formula>
    </cfRule>
    <cfRule type="cellIs" dxfId="33529" priority="840" stopIfTrue="1" operator="greaterThan">
      <formula>0</formula>
    </cfRule>
  </conditionalFormatting>
  <conditionalFormatting sqref="P21">
    <cfRule type="cellIs" dxfId="33528" priority="837" stopIfTrue="1" operator="lessThan">
      <formula>0</formula>
    </cfRule>
    <cfRule type="cellIs" dxfId="33527" priority="838" stopIfTrue="1" operator="greaterThan">
      <formula>0</formula>
    </cfRule>
  </conditionalFormatting>
  <conditionalFormatting sqref="P21">
    <cfRule type="cellIs" dxfId="33526" priority="835" stopIfTrue="1" operator="lessThan">
      <formula>0</formula>
    </cfRule>
    <cfRule type="cellIs" dxfId="33525" priority="836" stopIfTrue="1" operator="greaterThan">
      <formula>0</formula>
    </cfRule>
  </conditionalFormatting>
  <conditionalFormatting sqref="P21">
    <cfRule type="cellIs" dxfId="33524" priority="833" stopIfTrue="1" operator="lessThan">
      <formula>0</formula>
    </cfRule>
    <cfRule type="cellIs" dxfId="33523" priority="834" stopIfTrue="1" operator="greaterThan">
      <formula>0</formula>
    </cfRule>
  </conditionalFormatting>
  <conditionalFormatting sqref="P21">
    <cfRule type="cellIs" dxfId="33522" priority="831" stopIfTrue="1" operator="lessThan">
      <formula>0</formula>
    </cfRule>
    <cfRule type="cellIs" dxfId="33521" priority="832" stopIfTrue="1" operator="greaterThan">
      <formula>0</formula>
    </cfRule>
  </conditionalFormatting>
  <conditionalFormatting sqref="P21">
    <cfRule type="cellIs" dxfId="33520" priority="829" stopIfTrue="1" operator="lessThan">
      <formula>0</formula>
    </cfRule>
    <cfRule type="cellIs" dxfId="33519" priority="830" stopIfTrue="1" operator="greaterThan">
      <formula>0</formula>
    </cfRule>
  </conditionalFormatting>
  <conditionalFormatting sqref="P21">
    <cfRule type="cellIs" dxfId="33518" priority="827" stopIfTrue="1" operator="lessThan">
      <formula>0</formula>
    </cfRule>
    <cfRule type="cellIs" dxfId="33517" priority="828" stopIfTrue="1" operator="greaterThan">
      <formula>0</formula>
    </cfRule>
  </conditionalFormatting>
  <conditionalFormatting sqref="P21">
    <cfRule type="cellIs" dxfId="33516" priority="825" stopIfTrue="1" operator="lessThan">
      <formula>0</formula>
    </cfRule>
    <cfRule type="cellIs" dxfId="33515" priority="826" stopIfTrue="1" operator="greaterThan">
      <formula>0</formula>
    </cfRule>
  </conditionalFormatting>
  <conditionalFormatting sqref="P21">
    <cfRule type="cellIs" dxfId="33514" priority="823" stopIfTrue="1" operator="lessThan">
      <formula>0</formula>
    </cfRule>
    <cfRule type="cellIs" dxfId="33513" priority="824" stopIfTrue="1" operator="greaterThan">
      <formula>0</formula>
    </cfRule>
  </conditionalFormatting>
  <conditionalFormatting sqref="P21">
    <cfRule type="cellIs" dxfId="33512" priority="821" stopIfTrue="1" operator="lessThan">
      <formula>0</formula>
    </cfRule>
    <cfRule type="cellIs" dxfId="33511" priority="822" stopIfTrue="1" operator="greaterThan">
      <formula>0</formula>
    </cfRule>
  </conditionalFormatting>
  <conditionalFormatting sqref="P21">
    <cfRule type="cellIs" dxfId="33510" priority="819" stopIfTrue="1" operator="lessThan">
      <formula>0</formula>
    </cfRule>
    <cfRule type="cellIs" dxfId="33509" priority="820" stopIfTrue="1" operator="greaterThan">
      <formula>0</formula>
    </cfRule>
  </conditionalFormatting>
  <conditionalFormatting sqref="P21">
    <cfRule type="cellIs" dxfId="33508" priority="817" stopIfTrue="1" operator="lessThan">
      <formula>0</formula>
    </cfRule>
    <cfRule type="cellIs" dxfId="33507" priority="818" stopIfTrue="1" operator="greaterThan">
      <formula>0</formula>
    </cfRule>
  </conditionalFormatting>
  <conditionalFormatting sqref="P21">
    <cfRule type="cellIs" dxfId="33506" priority="815" stopIfTrue="1" operator="lessThan">
      <formula>0</formula>
    </cfRule>
    <cfRule type="cellIs" dxfId="33505" priority="816" stopIfTrue="1" operator="greaterThan">
      <formula>0</formula>
    </cfRule>
  </conditionalFormatting>
  <conditionalFormatting sqref="P21">
    <cfRule type="cellIs" dxfId="33504" priority="813" stopIfTrue="1" operator="lessThan">
      <formula>0</formula>
    </cfRule>
    <cfRule type="cellIs" dxfId="33503" priority="814" stopIfTrue="1" operator="greaterThan">
      <formula>0</formula>
    </cfRule>
  </conditionalFormatting>
  <conditionalFormatting sqref="P21">
    <cfRule type="cellIs" dxfId="33502" priority="811" stopIfTrue="1" operator="lessThan">
      <formula>0</formula>
    </cfRule>
    <cfRule type="cellIs" dxfId="33501" priority="812" stopIfTrue="1" operator="greaterThan">
      <formula>0</formula>
    </cfRule>
  </conditionalFormatting>
  <conditionalFormatting sqref="P21">
    <cfRule type="cellIs" dxfId="33500" priority="809" stopIfTrue="1" operator="lessThan">
      <formula>0</formula>
    </cfRule>
    <cfRule type="cellIs" dxfId="33499" priority="810" stopIfTrue="1" operator="greaterThan">
      <formula>0</formula>
    </cfRule>
  </conditionalFormatting>
  <conditionalFormatting sqref="P21">
    <cfRule type="cellIs" dxfId="33498" priority="807" stopIfTrue="1" operator="lessThan">
      <formula>0</formula>
    </cfRule>
    <cfRule type="cellIs" dxfId="33497" priority="808" stopIfTrue="1" operator="greaterThan">
      <formula>0</formula>
    </cfRule>
  </conditionalFormatting>
  <conditionalFormatting sqref="P21">
    <cfRule type="cellIs" dxfId="33496" priority="805" stopIfTrue="1" operator="lessThan">
      <formula>0</formula>
    </cfRule>
    <cfRule type="cellIs" dxfId="33495" priority="806" stopIfTrue="1" operator="greaterThan">
      <formula>0</formula>
    </cfRule>
  </conditionalFormatting>
  <conditionalFormatting sqref="P21">
    <cfRule type="cellIs" dxfId="33494" priority="803" stopIfTrue="1" operator="lessThan">
      <formula>0</formula>
    </cfRule>
    <cfRule type="cellIs" dxfId="33493" priority="804" stopIfTrue="1" operator="greaterThan">
      <formula>0</formula>
    </cfRule>
  </conditionalFormatting>
  <conditionalFormatting sqref="P21">
    <cfRule type="cellIs" dxfId="33492" priority="801" stopIfTrue="1" operator="lessThan">
      <formula>0</formula>
    </cfRule>
    <cfRule type="cellIs" dxfId="33491" priority="802" stopIfTrue="1" operator="greaterThan">
      <formula>0</formula>
    </cfRule>
  </conditionalFormatting>
  <conditionalFormatting sqref="P21">
    <cfRule type="cellIs" dxfId="33490" priority="799" stopIfTrue="1" operator="lessThan">
      <formula>0</formula>
    </cfRule>
    <cfRule type="cellIs" dxfId="33489" priority="800" stopIfTrue="1" operator="greaterThan">
      <formula>0</formula>
    </cfRule>
  </conditionalFormatting>
  <conditionalFormatting sqref="P21">
    <cfRule type="cellIs" dxfId="33488" priority="797" stopIfTrue="1" operator="lessThan">
      <formula>0</formula>
    </cfRule>
    <cfRule type="cellIs" dxfId="33487" priority="798" stopIfTrue="1" operator="greaterThan">
      <formula>0</formula>
    </cfRule>
  </conditionalFormatting>
  <conditionalFormatting sqref="P21">
    <cfRule type="cellIs" dxfId="33486" priority="795" stopIfTrue="1" operator="lessThan">
      <formula>0</formula>
    </cfRule>
    <cfRule type="cellIs" dxfId="33485" priority="796" stopIfTrue="1" operator="greaterThan">
      <formula>0</formula>
    </cfRule>
  </conditionalFormatting>
  <conditionalFormatting sqref="P21">
    <cfRule type="cellIs" dxfId="33484" priority="793" stopIfTrue="1" operator="lessThan">
      <formula>0</formula>
    </cfRule>
    <cfRule type="cellIs" dxfId="33483" priority="794" stopIfTrue="1" operator="greaterThan">
      <formula>0</formula>
    </cfRule>
  </conditionalFormatting>
  <conditionalFormatting sqref="P21">
    <cfRule type="cellIs" dxfId="33482" priority="791" stopIfTrue="1" operator="lessThan">
      <formula>0</formula>
    </cfRule>
    <cfRule type="cellIs" dxfId="33481" priority="792" stopIfTrue="1" operator="greaterThan">
      <formula>0</formula>
    </cfRule>
  </conditionalFormatting>
  <conditionalFormatting sqref="P21">
    <cfRule type="cellIs" dxfId="33480" priority="789" stopIfTrue="1" operator="lessThan">
      <formula>0</formula>
    </cfRule>
    <cfRule type="cellIs" dxfId="33479" priority="790" stopIfTrue="1" operator="greaterThan">
      <formula>0</formula>
    </cfRule>
  </conditionalFormatting>
  <conditionalFormatting sqref="P21">
    <cfRule type="cellIs" dxfId="33478" priority="787" stopIfTrue="1" operator="lessThan">
      <formula>0</formula>
    </cfRule>
    <cfRule type="cellIs" dxfId="33477" priority="788" stopIfTrue="1" operator="greaterThan">
      <formula>0</formula>
    </cfRule>
  </conditionalFormatting>
  <conditionalFormatting sqref="P21">
    <cfRule type="cellIs" dxfId="33476" priority="785" stopIfTrue="1" operator="lessThan">
      <formula>0</formula>
    </cfRule>
    <cfRule type="cellIs" dxfId="33475" priority="786" stopIfTrue="1" operator="greaterThan">
      <formula>0</formula>
    </cfRule>
  </conditionalFormatting>
  <conditionalFormatting sqref="P21">
    <cfRule type="cellIs" dxfId="33474" priority="783" stopIfTrue="1" operator="lessThan">
      <formula>0</formula>
    </cfRule>
    <cfRule type="cellIs" dxfId="33473" priority="784" stopIfTrue="1" operator="greaterThan">
      <formula>0</formula>
    </cfRule>
  </conditionalFormatting>
  <conditionalFormatting sqref="P21">
    <cfRule type="cellIs" dxfId="33472" priority="781" stopIfTrue="1" operator="lessThan">
      <formula>0</formula>
    </cfRule>
    <cfRule type="cellIs" dxfId="33471" priority="782" stopIfTrue="1" operator="greaterThan">
      <formula>0</formula>
    </cfRule>
  </conditionalFormatting>
  <conditionalFormatting sqref="P21">
    <cfRule type="cellIs" dxfId="33470" priority="779" stopIfTrue="1" operator="lessThan">
      <formula>0</formula>
    </cfRule>
    <cfRule type="cellIs" dxfId="33469" priority="780" stopIfTrue="1" operator="greaterThan">
      <formula>0</formula>
    </cfRule>
  </conditionalFormatting>
  <conditionalFormatting sqref="P21">
    <cfRule type="cellIs" dxfId="33468" priority="777" stopIfTrue="1" operator="lessThan">
      <formula>0</formula>
    </cfRule>
    <cfRule type="cellIs" dxfId="33467" priority="778" stopIfTrue="1" operator="greaterThan">
      <formula>0</formula>
    </cfRule>
  </conditionalFormatting>
  <conditionalFormatting sqref="P21">
    <cfRule type="cellIs" dxfId="33466" priority="775" stopIfTrue="1" operator="lessThan">
      <formula>0</formula>
    </cfRule>
    <cfRule type="cellIs" dxfId="33465" priority="776" stopIfTrue="1" operator="greaterThan">
      <formula>0</formula>
    </cfRule>
  </conditionalFormatting>
  <conditionalFormatting sqref="P21">
    <cfRule type="cellIs" dxfId="33464" priority="773" stopIfTrue="1" operator="lessThan">
      <formula>0</formula>
    </cfRule>
    <cfRule type="cellIs" dxfId="33463" priority="774" stopIfTrue="1" operator="greaterThan">
      <formula>0</formula>
    </cfRule>
  </conditionalFormatting>
  <conditionalFormatting sqref="P21">
    <cfRule type="cellIs" dxfId="33462" priority="771" stopIfTrue="1" operator="lessThan">
      <formula>0</formula>
    </cfRule>
    <cfRule type="cellIs" dxfId="33461" priority="772" stopIfTrue="1" operator="greaterThan">
      <formula>0</formula>
    </cfRule>
  </conditionalFormatting>
  <conditionalFormatting sqref="P21">
    <cfRule type="cellIs" dxfId="33460" priority="769" stopIfTrue="1" operator="lessThan">
      <formula>0</formula>
    </cfRule>
    <cfRule type="cellIs" dxfId="33459" priority="770" stopIfTrue="1" operator="greaterThan">
      <formula>0</formula>
    </cfRule>
  </conditionalFormatting>
  <conditionalFormatting sqref="P21">
    <cfRule type="cellIs" dxfId="33458" priority="767" stopIfTrue="1" operator="lessThan">
      <formula>0</formula>
    </cfRule>
    <cfRule type="cellIs" dxfId="33457" priority="768" stopIfTrue="1" operator="greaterThan">
      <formula>0</formula>
    </cfRule>
  </conditionalFormatting>
  <conditionalFormatting sqref="P21">
    <cfRule type="cellIs" dxfId="33456" priority="765" stopIfTrue="1" operator="lessThan">
      <formula>0</formula>
    </cfRule>
    <cfRule type="cellIs" dxfId="33455" priority="766" stopIfTrue="1" operator="greaterThan">
      <formula>0</formula>
    </cfRule>
  </conditionalFormatting>
  <conditionalFormatting sqref="P21">
    <cfRule type="cellIs" dxfId="33454" priority="763" stopIfTrue="1" operator="lessThan">
      <formula>0</formula>
    </cfRule>
    <cfRule type="cellIs" dxfId="33453" priority="764" stopIfTrue="1" operator="greaterThan">
      <formula>0</formula>
    </cfRule>
  </conditionalFormatting>
  <conditionalFormatting sqref="P21">
    <cfRule type="cellIs" dxfId="33452" priority="761" stopIfTrue="1" operator="lessThan">
      <formula>0</formula>
    </cfRule>
    <cfRule type="cellIs" dxfId="33451" priority="762" stopIfTrue="1" operator="greaterThan">
      <formula>0</formula>
    </cfRule>
  </conditionalFormatting>
  <conditionalFormatting sqref="P21">
    <cfRule type="cellIs" dxfId="33450" priority="759" stopIfTrue="1" operator="lessThan">
      <formula>0</formula>
    </cfRule>
    <cfRule type="cellIs" dxfId="33449" priority="760" stopIfTrue="1" operator="greaterThan">
      <formula>0</formula>
    </cfRule>
  </conditionalFormatting>
  <conditionalFormatting sqref="P21">
    <cfRule type="cellIs" dxfId="33448" priority="757" stopIfTrue="1" operator="lessThan">
      <formula>0</formula>
    </cfRule>
    <cfRule type="cellIs" dxfId="33447" priority="758" stopIfTrue="1" operator="greaterThan">
      <formula>0</formula>
    </cfRule>
  </conditionalFormatting>
  <conditionalFormatting sqref="P23">
    <cfRule type="cellIs" dxfId="33446" priority="755" stopIfTrue="1" operator="lessThan">
      <formula>0</formula>
    </cfRule>
    <cfRule type="cellIs" dxfId="33445" priority="756" stopIfTrue="1" operator="greaterThan">
      <formula>0</formula>
    </cfRule>
  </conditionalFormatting>
  <conditionalFormatting sqref="P23">
    <cfRule type="cellIs" dxfId="33444" priority="753" stopIfTrue="1" operator="lessThan">
      <formula>0</formula>
    </cfRule>
    <cfRule type="cellIs" dxfId="33443" priority="754" stopIfTrue="1" operator="greaterThan">
      <formula>0</formula>
    </cfRule>
  </conditionalFormatting>
  <conditionalFormatting sqref="P23">
    <cfRule type="cellIs" dxfId="33442" priority="751" stopIfTrue="1" operator="lessThan">
      <formula>0</formula>
    </cfRule>
    <cfRule type="cellIs" dxfId="33441" priority="752" stopIfTrue="1" operator="greaterThan">
      <formula>0</formula>
    </cfRule>
  </conditionalFormatting>
  <conditionalFormatting sqref="P23">
    <cfRule type="cellIs" dxfId="33440" priority="749" stopIfTrue="1" operator="lessThan">
      <formula>0</formula>
    </cfRule>
    <cfRule type="cellIs" dxfId="33439" priority="750" stopIfTrue="1" operator="greaterThan">
      <formula>0</formula>
    </cfRule>
  </conditionalFormatting>
  <conditionalFormatting sqref="P23">
    <cfRule type="cellIs" dxfId="33438" priority="747" stopIfTrue="1" operator="lessThan">
      <formula>0</formula>
    </cfRule>
    <cfRule type="cellIs" dxfId="33437" priority="748" stopIfTrue="1" operator="greaterThan">
      <formula>0</formula>
    </cfRule>
  </conditionalFormatting>
  <conditionalFormatting sqref="P23">
    <cfRule type="cellIs" dxfId="33436" priority="745" stopIfTrue="1" operator="lessThan">
      <formula>0</formula>
    </cfRule>
    <cfRule type="cellIs" dxfId="33435" priority="746" stopIfTrue="1" operator="greaterThan">
      <formula>0</formula>
    </cfRule>
  </conditionalFormatting>
  <conditionalFormatting sqref="P23">
    <cfRule type="cellIs" dxfId="33434" priority="743" stopIfTrue="1" operator="lessThan">
      <formula>0</formula>
    </cfRule>
    <cfRule type="cellIs" dxfId="33433" priority="744" stopIfTrue="1" operator="greaterThan">
      <formula>0</formula>
    </cfRule>
  </conditionalFormatting>
  <conditionalFormatting sqref="P23">
    <cfRule type="cellIs" dxfId="33432" priority="741" stopIfTrue="1" operator="lessThan">
      <formula>0</formula>
    </cfRule>
    <cfRule type="cellIs" dxfId="33431" priority="742" stopIfTrue="1" operator="greaterThan">
      <formula>0</formula>
    </cfRule>
  </conditionalFormatting>
  <conditionalFormatting sqref="P23">
    <cfRule type="cellIs" dxfId="33430" priority="739" stopIfTrue="1" operator="lessThan">
      <formula>0</formula>
    </cfRule>
    <cfRule type="cellIs" dxfId="33429" priority="740" stopIfTrue="1" operator="greaterThan">
      <formula>0</formula>
    </cfRule>
  </conditionalFormatting>
  <conditionalFormatting sqref="P23">
    <cfRule type="cellIs" dxfId="33428" priority="737" stopIfTrue="1" operator="lessThan">
      <formula>0</formula>
    </cfRule>
    <cfRule type="cellIs" dxfId="33427" priority="738" stopIfTrue="1" operator="greaterThan">
      <formula>0</formula>
    </cfRule>
  </conditionalFormatting>
  <conditionalFormatting sqref="P23">
    <cfRule type="cellIs" dxfId="33426" priority="735" stopIfTrue="1" operator="lessThan">
      <formula>0</formula>
    </cfRule>
    <cfRule type="cellIs" dxfId="33425" priority="736" stopIfTrue="1" operator="greaterThan">
      <formula>0</formula>
    </cfRule>
  </conditionalFormatting>
  <conditionalFormatting sqref="P23">
    <cfRule type="cellIs" dxfId="33424" priority="733" stopIfTrue="1" operator="lessThan">
      <formula>0</formula>
    </cfRule>
    <cfRule type="cellIs" dxfId="33423" priority="734" stopIfTrue="1" operator="greaterThan">
      <formula>0</formula>
    </cfRule>
  </conditionalFormatting>
  <conditionalFormatting sqref="P23">
    <cfRule type="cellIs" dxfId="33422" priority="731" stopIfTrue="1" operator="lessThan">
      <formula>0</formula>
    </cfRule>
    <cfRule type="cellIs" dxfId="33421" priority="732" stopIfTrue="1" operator="greaterThan">
      <formula>0</formula>
    </cfRule>
  </conditionalFormatting>
  <conditionalFormatting sqref="P23">
    <cfRule type="cellIs" dxfId="33420" priority="729" stopIfTrue="1" operator="lessThan">
      <formula>0</formula>
    </cfRule>
    <cfRule type="cellIs" dxfId="33419" priority="730" stopIfTrue="1" operator="greaterThan">
      <formula>0</formula>
    </cfRule>
  </conditionalFormatting>
  <conditionalFormatting sqref="P23">
    <cfRule type="cellIs" dxfId="33418" priority="727" stopIfTrue="1" operator="lessThan">
      <formula>0</formula>
    </cfRule>
    <cfRule type="cellIs" dxfId="33417" priority="728" stopIfTrue="1" operator="greaterThan">
      <formula>0</formula>
    </cfRule>
  </conditionalFormatting>
  <conditionalFormatting sqref="P23">
    <cfRule type="cellIs" dxfId="33416" priority="725" stopIfTrue="1" operator="lessThan">
      <formula>0</formula>
    </cfRule>
    <cfRule type="cellIs" dxfId="33415" priority="726" stopIfTrue="1" operator="greaterThan">
      <formula>0</formula>
    </cfRule>
  </conditionalFormatting>
  <conditionalFormatting sqref="P23">
    <cfRule type="cellIs" dxfId="33414" priority="723" stopIfTrue="1" operator="lessThan">
      <formula>0</formula>
    </cfRule>
    <cfRule type="cellIs" dxfId="33413" priority="724" stopIfTrue="1" operator="greaterThan">
      <formula>0</formula>
    </cfRule>
  </conditionalFormatting>
  <conditionalFormatting sqref="P23">
    <cfRule type="cellIs" dxfId="33412" priority="721" stopIfTrue="1" operator="lessThan">
      <formula>0</formula>
    </cfRule>
    <cfRule type="cellIs" dxfId="33411" priority="722" stopIfTrue="1" operator="greaterThan">
      <formula>0</formula>
    </cfRule>
  </conditionalFormatting>
  <conditionalFormatting sqref="P23">
    <cfRule type="cellIs" dxfId="33410" priority="719" stopIfTrue="1" operator="lessThan">
      <formula>0</formula>
    </cfRule>
    <cfRule type="cellIs" dxfId="33409" priority="720" stopIfTrue="1" operator="greaterThan">
      <formula>0</formula>
    </cfRule>
  </conditionalFormatting>
  <conditionalFormatting sqref="P23">
    <cfRule type="cellIs" dxfId="33408" priority="717" stopIfTrue="1" operator="lessThan">
      <formula>0</formula>
    </cfRule>
    <cfRule type="cellIs" dxfId="33407" priority="718" stopIfTrue="1" operator="greaterThan">
      <formula>0</formula>
    </cfRule>
  </conditionalFormatting>
  <conditionalFormatting sqref="P23">
    <cfRule type="cellIs" dxfId="33406" priority="715" stopIfTrue="1" operator="lessThan">
      <formula>0</formula>
    </cfRule>
    <cfRule type="cellIs" dxfId="33405" priority="716" stopIfTrue="1" operator="greaterThan">
      <formula>0</formula>
    </cfRule>
  </conditionalFormatting>
  <conditionalFormatting sqref="P23">
    <cfRule type="cellIs" dxfId="33404" priority="713" stopIfTrue="1" operator="lessThan">
      <formula>0</formula>
    </cfRule>
    <cfRule type="cellIs" dxfId="33403" priority="714" stopIfTrue="1" operator="greaterThan">
      <formula>0</formula>
    </cfRule>
  </conditionalFormatting>
  <conditionalFormatting sqref="P23">
    <cfRule type="cellIs" dxfId="33402" priority="711" stopIfTrue="1" operator="lessThan">
      <formula>0</formula>
    </cfRule>
    <cfRule type="cellIs" dxfId="33401" priority="712" stopIfTrue="1" operator="greaterThan">
      <formula>0</formula>
    </cfRule>
  </conditionalFormatting>
  <conditionalFormatting sqref="P23">
    <cfRule type="cellIs" dxfId="33400" priority="709" stopIfTrue="1" operator="lessThan">
      <formula>0</formula>
    </cfRule>
    <cfRule type="cellIs" dxfId="33399" priority="710" stopIfTrue="1" operator="greaterThan">
      <formula>0</formula>
    </cfRule>
  </conditionalFormatting>
  <conditionalFormatting sqref="P23">
    <cfRule type="cellIs" dxfId="33398" priority="707" stopIfTrue="1" operator="lessThan">
      <formula>0</formula>
    </cfRule>
    <cfRule type="cellIs" dxfId="33397" priority="708" stopIfTrue="1" operator="greaterThan">
      <formula>0</formula>
    </cfRule>
  </conditionalFormatting>
  <conditionalFormatting sqref="P23">
    <cfRule type="cellIs" dxfId="33396" priority="705" stopIfTrue="1" operator="lessThan">
      <formula>0</formula>
    </cfRule>
    <cfRule type="cellIs" dxfId="33395" priority="706" stopIfTrue="1" operator="greaterThan">
      <formula>0</formula>
    </cfRule>
  </conditionalFormatting>
  <conditionalFormatting sqref="P23">
    <cfRule type="cellIs" dxfId="33394" priority="703" stopIfTrue="1" operator="lessThan">
      <formula>0</formula>
    </cfRule>
    <cfRule type="cellIs" dxfId="33393" priority="704" stopIfTrue="1" operator="greaterThan">
      <formula>0</formula>
    </cfRule>
  </conditionalFormatting>
  <conditionalFormatting sqref="P23">
    <cfRule type="cellIs" dxfId="33392" priority="701" stopIfTrue="1" operator="lessThan">
      <formula>0</formula>
    </cfRule>
    <cfRule type="cellIs" dxfId="33391" priority="702" stopIfTrue="1" operator="greaterThan">
      <formula>0</formula>
    </cfRule>
  </conditionalFormatting>
  <conditionalFormatting sqref="P23">
    <cfRule type="cellIs" dxfId="33390" priority="699" stopIfTrue="1" operator="lessThan">
      <formula>0</formula>
    </cfRule>
    <cfRule type="cellIs" dxfId="33389" priority="700" stopIfTrue="1" operator="greaterThan">
      <formula>0</formula>
    </cfRule>
  </conditionalFormatting>
  <conditionalFormatting sqref="P23">
    <cfRule type="cellIs" dxfId="33388" priority="697" stopIfTrue="1" operator="lessThan">
      <formula>0</formula>
    </cfRule>
    <cfRule type="cellIs" dxfId="33387" priority="698" stopIfTrue="1" operator="greaterThan">
      <formula>0</formula>
    </cfRule>
  </conditionalFormatting>
  <conditionalFormatting sqref="P23">
    <cfRule type="cellIs" dxfId="33386" priority="695" stopIfTrue="1" operator="lessThan">
      <formula>0</formula>
    </cfRule>
    <cfRule type="cellIs" dxfId="33385" priority="696" stopIfTrue="1" operator="greaterThan">
      <formula>0</formula>
    </cfRule>
  </conditionalFormatting>
  <conditionalFormatting sqref="P23">
    <cfRule type="cellIs" dxfId="33384" priority="693" stopIfTrue="1" operator="lessThan">
      <formula>0</formula>
    </cfRule>
    <cfRule type="cellIs" dxfId="33383" priority="694" stopIfTrue="1" operator="greaterThan">
      <formula>0</formula>
    </cfRule>
  </conditionalFormatting>
  <conditionalFormatting sqref="P23">
    <cfRule type="cellIs" dxfId="33382" priority="691" stopIfTrue="1" operator="lessThan">
      <formula>0</formula>
    </cfRule>
    <cfRule type="cellIs" dxfId="33381" priority="692" stopIfTrue="1" operator="greaterThan">
      <formula>0</formula>
    </cfRule>
  </conditionalFormatting>
  <conditionalFormatting sqref="P23">
    <cfRule type="cellIs" dxfId="33380" priority="689" stopIfTrue="1" operator="lessThan">
      <formula>0</formula>
    </cfRule>
    <cfRule type="cellIs" dxfId="33379" priority="690" stopIfTrue="1" operator="greaterThan">
      <formula>0</formula>
    </cfRule>
  </conditionalFormatting>
  <conditionalFormatting sqref="P23">
    <cfRule type="cellIs" dxfId="33378" priority="687" stopIfTrue="1" operator="lessThan">
      <formula>0</formula>
    </cfRule>
    <cfRule type="cellIs" dxfId="33377" priority="688" stopIfTrue="1" operator="greaterThan">
      <formula>0</formula>
    </cfRule>
  </conditionalFormatting>
  <conditionalFormatting sqref="P23">
    <cfRule type="cellIs" dxfId="33376" priority="685" stopIfTrue="1" operator="lessThan">
      <formula>0</formula>
    </cfRule>
    <cfRule type="cellIs" dxfId="33375" priority="686" stopIfTrue="1" operator="greaterThan">
      <formula>0</formula>
    </cfRule>
  </conditionalFormatting>
  <conditionalFormatting sqref="P23">
    <cfRule type="cellIs" dxfId="33374" priority="683" stopIfTrue="1" operator="lessThan">
      <formula>0</formula>
    </cfRule>
    <cfRule type="cellIs" dxfId="33373" priority="684" stopIfTrue="1" operator="greaterThan">
      <formula>0</formula>
    </cfRule>
  </conditionalFormatting>
  <conditionalFormatting sqref="P23">
    <cfRule type="cellIs" dxfId="33372" priority="681" stopIfTrue="1" operator="lessThan">
      <formula>0</formula>
    </cfRule>
    <cfRule type="cellIs" dxfId="33371" priority="682" stopIfTrue="1" operator="greaterThan">
      <formula>0</formula>
    </cfRule>
  </conditionalFormatting>
  <conditionalFormatting sqref="P23">
    <cfRule type="cellIs" dxfId="33370" priority="679" stopIfTrue="1" operator="lessThan">
      <formula>0</formula>
    </cfRule>
    <cfRule type="cellIs" dxfId="33369" priority="680" stopIfTrue="1" operator="greaterThan">
      <formula>0</formula>
    </cfRule>
  </conditionalFormatting>
  <conditionalFormatting sqref="P23">
    <cfRule type="cellIs" dxfId="33368" priority="677" stopIfTrue="1" operator="lessThan">
      <formula>0</formula>
    </cfRule>
    <cfRule type="cellIs" dxfId="33367" priority="678" stopIfTrue="1" operator="greaterThan">
      <formula>0</formula>
    </cfRule>
  </conditionalFormatting>
  <conditionalFormatting sqref="P23">
    <cfRule type="cellIs" dxfId="33366" priority="675" stopIfTrue="1" operator="lessThan">
      <formula>0</formula>
    </cfRule>
    <cfRule type="cellIs" dxfId="33365" priority="676" stopIfTrue="1" operator="greaterThan">
      <formula>0</formula>
    </cfRule>
  </conditionalFormatting>
  <conditionalFormatting sqref="P23">
    <cfRule type="cellIs" dxfId="33364" priority="673" stopIfTrue="1" operator="lessThan">
      <formula>0</formula>
    </cfRule>
    <cfRule type="cellIs" dxfId="33363" priority="674" stopIfTrue="1" operator="greaterThan">
      <formula>0</formula>
    </cfRule>
  </conditionalFormatting>
  <conditionalFormatting sqref="Q9">
    <cfRule type="cellIs" dxfId="33362" priority="671" stopIfTrue="1" operator="lessThan">
      <formula>0</formula>
    </cfRule>
    <cfRule type="cellIs" dxfId="33361" priority="672" stopIfTrue="1" operator="greaterThan">
      <formula>0</formula>
    </cfRule>
  </conditionalFormatting>
  <conditionalFormatting sqref="Q9">
    <cfRule type="cellIs" dxfId="33360" priority="669" stopIfTrue="1" operator="lessThan">
      <formula>0</formula>
    </cfRule>
    <cfRule type="cellIs" dxfId="33359" priority="670" stopIfTrue="1" operator="greaterThan">
      <formula>0</formula>
    </cfRule>
  </conditionalFormatting>
  <conditionalFormatting sqref="Q9">
    <cfRule type="cellIs" dxfId="33358" priority="667" stopIfTrue="1" operator="lessThan">
      <formula>0</formula>
    </cfRule>
    <cfRule type="cellIs" dxfId="33357" priority="668" stopIfTrue="1" operator="greaterThan">
      <formula>0</formula>
    </cfRule>
  </conditionalFormatting>
  <conditionalFormatting sqref="Q9">
    <cfRule type="cellIs" dxfId="33356" priority="665" stopIfTrue="1" operator="lessThan">
      <formula>0</formula>
    </cfRule>
    <cfRule type="cellIs" dxfId="33355" priority="666" stopIfTrue="1" operator="greaterThan">
      <formula>0</formula>
    </cfRule>
  </conditionalFormatting>
  <conditionalFormatting sqref="Q9">
    <cfRule type="cellIs" dxfId="33354" priority="663" stopIfTrue="1" operator="lessThan">
      <formula>0</formula>
    </cfRule>
    <cfRule type="cellIs" dxfId="33353" priority="664" stopIfTrue="1" operator="greaterThan">
      <formula>0</formula>
    </cfRule>
  </conditionalFormatting>
  <conditionalFormatting sqref="Q9">
    <cfRule type="cellIs" dxfId="33352" priority="661" stopIfTrue="1" operator="lessThan">
      <formula>0</formula>
    </cfRule>
    <cfRule type="cellIs" dxfId="33351" priority="662" stopIfTrue="1" operator="greaterThan">
      <formula>0</formula>
    </cfRule>
  </conditionalFormatting>
  <conditionalFormatting sqref="Q9">
    <cfRule type="cellIs" dxfId="33350" priority="659" stopIfTrue="1" operator="lessThan">
      <formula>0</formula>
    </cfRule>
    <cfRule type="cellIs" dxfId="33349" priority="660" stopIfTrue="1" operator="greaterThan">
      <formula>0</formula>
    </cfRule>
  </conditionalFormatting>
  <conditionalFormatting sqref="Q9">
    <cfRule type="cellIs" dxfId="33348" priority="657" stopIfTrue="1" operator="lessThan">
      <formula>0</formula>
    </cfRule>
    <cfRule type="cellIs" dxfId="33347" priority="658" stopIfTrue="1" operator="greaterThan">
      <formula>0</formula>
    </cfRule>
  </conditionalFormatting>
  <conditionalFormatting sqref="Q9">
    <cfRule type="cellIs" dxfId="33346" priority="655" stopIfTrue="1" operator="lessThan">
      <formula>0</formula>
    </cfRule>
    <cfRule type="cellIs" dxfId="33345" priority="656" stopIfTrue="1" operator="greaterThan">
      <formula>0</formula>
    </cfRule>
  </conditionalFormatting>
  <conditionalFormatting sqref="Q9">
    <cfRule type="cellIs" dxfId="33344" priority="653" stopIfTrue="1" operator="lessThan">
      <formula>0</formula>
    </cfRule>
    <cfRule type="cellIs" dxfId="33343" priority="654" stopIfTrue="1" operator="greaterThan">
      <formula>0</formula>
    </cfRule>
  </conditionalFormatting>
  <conditionalFormatting sqref="Q9">
    <cfRule type="cellIs" dxfId="33342" priority="651" stopIfTrue="1" operator="lessThan">
      <formula>0</formula>
    </cfRule>
    <cfRule type="cellIs" dxfId="33341" priority="652" stopIfTrue="1" operator="greaterThan">
      <formula>0</formula>
    </cfRule>
  </conditionalFormatting>
  <conditionalFormatting sqref="Q9">
    <cfRule type="cellIs" dxfId="33340" priority="649" stopIfTrue="1" operator="lessThan">
      <formula>0</formula>
    </cfRule>
    <cfRule type="cellIs" dxfId="33339" priority="650" stopIfTrue="1" operator="greaterThan">
      <formula>0</formula>
    </cfRule>
  </conditionalFormatting>
  <conditionalFormatting sqref="Q9">
    <cfRule type="cellIs" dxfId="33338" priority="647" stopIfTrue="1" operator="lessThan">
      <formula>0</formula>
    </cfRule>
    <cfRule type="cellIs" dxfId="33337" priority="648" stopIfTrue="1" operator="greaterThan">
      <formula>0</formula>
    </cfRule>
  </conditionalFormatting>
  <conditionalFormatting sqref="Q9">
    <cfRule type="cellIs" dxfId="33336" priority="645" stopIfTrue="1" operator="lessThan">
      <formula>0</formula>
    </cfRule>
    <cfRule type="cellIs" dxfId="33335" priority="646" stopIfTrue="1" operator="greaterThan">
      <formula>0</formula>
    </cfRule>
  </conditionalFormatting>
  <conditionalFormatting sqref="Q9">
    <cfRule type="cellIs" dxfId="33334" priority="643" stopIfTrue="1" operator="lessThan">
      <formula>0</formula>
    </cfRule>
    <cfRule type="cellIs" dxfId="33333" priority="644" stopIfTrue="1" operator="greaterThan">
      <formula>0</formula>
    </cfRule>
  </conditionalFormatting>
  <conditionalFormatting sqref="Q9">
    <cfRule type="cellIs" dxfId="33332" priority="641" stopIfTrue="1" operator="lessThan">
      <formula>0</formula>
    </cfRule>
    <cfRule type="cellIs" dxfId="33331" priority="642" stopIfTrue="1" operator="greaterThan">
      <formula>0</formula>
    </cfRule>
  </conditionalFormatting>
  <conditionalFormatting sqref="Q9">
    <cfRule type="cellIs" dxfId="33330" priority="639" stopIfTrue="1" operator="lessThan">
      <formula>0</formula>
    </cfRule>
    <cfRule type="cellIs" dxfId="33329" priority="640" stopIfTrue="1" operator="greaterThan">
      <formula>0</formula>
    </cfRule>
  </conditionalFormatting>
  <conditionalFormatting sqref="Q9">
    <cfRule type="cellIs" dxfId="33328" priority="637" stopIfTrue="1" operator="lessThan">
      <formula>0</formula>
    </cfRule>
    <cfRule type="cellIs" dxfId="33327" priority="638" stopIfTrue="1" operator="greaterThan">
      <formula>0</formula>
    </cfRule>
  </conditionalFormatting>
  <conditionalFormatting sqref="Q9">
    <cfRule type="cellIs" dxfId="33326" priority="635" stopIfTrue="1" operator="lessThan">
      <formula>0</formula>
    </cfRule>
    <cfRule type="cellIs" dxfId="33325" priority="636" stopIfTrue="1" operator="greaterThan">
      <formula>0</formula>
    </cfRule>
  </conditionalFormatting>
  <conditionalFormatting sqref="Q9">
    <cfRule type="cellIs" dxfId="33324" priority="633" stopIfTrue="1" operator="lessThan">
      <formula>0</formula>
    </cfRule>
    <cfRule type="cellIs" dxfId="33323" priority="634" stopIfTrue="1" operator="greaterThan">
      <formula>0</formula>
    </cfRule>
  </conditionalFormatting>
  <conditionalFormatting sqref="Q9">
    <cfRule type="cellIs" dxfId="33322" priority="631" stopIfTrue="1" operator="lessThan">
      <formula>0</formula>
    </cfRule>
    <cfRule type="cellIs" dxfId="33321" priority="632" stopIfTrue="1" operator="greaterThan">
      <formula>0</formula>
    </cfRule>
  </conditionalFormatting>
  <conditionalFormatting sqref="Q9">
    <cfRule type="cellIs" dxfId="33320" priority="629" stopIfTrue="1" operator="lessThan">
      <formula>0</formula>
    </cfRule>
    <cfRule type="cellIs" dxfId="33319" priority="630" stopIfTrue="1" operator="greaterThan">
      <formula>0</formula>
    </cfRule>
  </conditionalFormatting>
  <conditionalFormatting sqref="Q9">
    <cfRule type="cellIs" dxfId="33318" priority="627" stopIfTrue="1" operator="lessThan">
      <formula>0</formula>
    </cfRule>
    <cfRule type="cellIs" dxfId="33317" priority="628" stopIfTrue="1" operator="greaterThan">
      <formula>0</formula>
    </cfRule>
  </conditionalFormatting>
  <conditionalFormatting sqref="Q9">
    <cfRule type="cellIs" dxfId="33316" priority="625" stopIfTrue="1" operator="lessThan">
      <formula>0</formula>
    </cfRule>
    <cfRule type="cellIs" dxfId="33315" priority="626" stopIfTrue="1" operator="greaterThan">
      <formula>0</formula>
    </cfRule>
  </conditionalFormatting>
  <conditionalFormatting sqref="Q9">
    <cfRule type="cellIs" dxfId="33314" priority="623" stopIfTrue="1" operator="lessThan">
      <formula>0</formula>
    </cfRule>
    <cfRule type="cellIs" dxfId="33313" priority="624" stopIfTrue="1" operator="greaterThan">
      <formula>0</formula>
    </cfRule>
  </conditionalFormatting>
  <conditionalFormatting sqref="Q9">
    <cfRule type="cellIs" dxfId="33312" priority="621" stopIfTrue="1" operator="lessThan">
      <formula>0</formula>
    </cfRule>
    <cfRule type="cellIs" dxfId="33311" priority="622" stopIfTrue="1" operator="greaterThan">
      <formula>0</formula>
    </cfRule>
  </conditionalFormatting>
  <conditionalFormatting sqref="Q9">
    <cfRule type="cellIs" dxfId="33310" priority="619" stopIfTrue="1" operator="lessThan">
      <formula>0</formula>
    </cfRule>
    <cfRule type="cellIs" dxfId="33309" priority="620" stopIfTrue="1" operator="greaterThan">
      <formula>0</formula>
    </cfRule>
  </conditionalFormatting>
  <conditionalFormatting sqref="Q9">
    <cfRule type="cellIs" dxfId="33308" priority="617" stopIfTrue="1" operator="lessThan">
      <formula>0</formula>
    </cfRule>
    <cfRule type="cellIs" dxfId="33307" priority="618" stopIfTrue="1" operator="greaterThan">
      <formula>0</formula>
    </cfRule>
  </conditionalFormatting>
  <conditionalFormatting sqref="Q9">
    <cfRule type="cellIs" dxfId="33306" priority="615" stopIfTrue="1" operator="lessThan">
      <formula>0</formula>
    </cfRule>
    <cfRule type="cellIs" dxfId="33305" priority="616" stopIfTrue="1" operator="greaterThan">
      <formula>0</formula>
    </cfRule>
  </conditionalFormatting>
  <conditionalFormatting sqref="Q9">
    <cfRule type="cellIs" dxfId="33304" priority="613" stopIfTrue="1" operator="lessThan">
      <formula>0</formula>
    </cfRule>
    <cfRule type="cellIs" dxfId="33303" priority="614" stopIfTrue="1" operator="greaterThan">
      <formula>0</formula>
    </cfRule>
  </conditionalFormatting>
  <conditionalFormatting sqref="Q9">
    <cfRule type="cellIs" dxfId="33302" priority="611" stopIfTrue="1" operator="lessThan">
      <formula>0</formula>
    </cfRule>
    <cfRule type="cellIs" dxfId="33301" priority="612" stopIfTrue="1" operator="greaterThan">
      <formula>0</formula>
    </cfRule>
  </conditionalFormatting>
  <conditionalFormatting sqref="Q9">
    <cfRule type="cellIs" dxfId="33300" priority="609" stopIfTrue="1" operator="lessThan">
      <formula>0</formula>
    </cfRule>
    <cfRule type="cellIs" dxfId="33299" priority="610" stopIfTrue="1" operator="greaterThan">
      <formula>0</formula>
    </cfRule>
  </conditionalFormatting>
  <conditionalFormatting sqref="Q9">
    <cfRule type="cellIs" dxfId="33298" priority="607" stopIfTrue="1" operator="lessThan">
      <formula>0</formula>
    </cfRule>
    <cfRule type="cellIs" dxfId="33297" priority="608" stopIfTrue="1" operator="greaterThan">
      <formula>0</formula>
    </cfRule>
  </conditionalFormatting>
  <conditionalFormatting sqref="Q9">
    <cfRule type="cellIs" dxfId="33296" priority="605" stopIfTrue="1" operator="lessThan">
      <formula>0</formula>
    </cfRule>
    <cfRule type="cellIs" dxfId="33295" priority="606" stopIfTrue="1" operator="greaterThan">
      <formula>0</formula>
    </cfRule>
  </conditionalFormatting>
  <conditionalFormatting sqref="Q9">
    <cfRule type="cellIs" dxfId="33294" priority="603" stopIfTrue="1" operator="lessThan">
      <formula>0</formula>
    </cfRule>
    <cfRule type="cellIs" dxfId="33293" priority="604" stopIfTrue="1" operator="greaterThan">
      <formula>0</formula>
    </cfRule>
  </conditionalFormatting>
  <conditionalFormatting sqref="Q9">
    <cfRule type="cellIs" dxfId="33292" priority="601" stopIfTrue="1" operator="lessThan">
      <formula>0</formula>
    </cfRule>
    <cfRule type="cellIs" dxfId="33291" priority="602" stopIfTrue="1" operator="greaterThan">
      <formula>0</formula>
    </cfRule>
  </conditionalFormatting>
  <conditionalFormatting sqref="Q9">
    <cfRule type="cellIs" dxfId="33290" priority="599" stopIfTrue="1" operator="lessThan">
      <formula>0</formula>
    </cfRule>
    <cfRule type="cellIs" dxfId="33289" priority="600" stopIfTrue="1" operator="greaterThan">
      <formula>0</formula>
    </cfRule>
  </conditionalFormatting>
  <conditionalFormatting sqref="Q9">
    <cfRule type="cellIs" dxfId="33288" priority="597" stopIfTrue="1" operator="lessThan">
      <formula>0</formula>
    </cfRule>
    <cfRule type="cellIs" dxfId="33287" priority="598" stopIfTrue="1" operator="greaterThan">
      <formula>0</formula>
    </cfRule>
  </conditionalFormatting>
  <conditionalFormatting sqref="Q9">
    <cfRule type="cellIs" dxfId="33286" priority="595" stopIfTrue="1" operator="lessThan">
      <formula>0</formula>
    </cfRule>
    <cfRule type="cellIs" dxfId="33285" priority="596" stopIfTrue="1" operator="greaterThan">
      <formula>0</formula>
    </cfRule>
  </conditionalFormatting>
  <conditionalFormatting sqref="Q9">
    <cfRule type="cellIs" dxfId="33284" priority="593" stopIfTrue="1" operator="lessThan">
      <formula>0</formula>
    </cfRule>
    <cfRule type="cellIs" dxfId="33283" priority="594" stopIfTrue="1" operator="greaterThan">
      <formula>0</formula>
    </cfRule>
  </conditionalFormatting>
  <conditionalFormatting sqref="Q9">
    <cfRule type="cellIs" dxfId="33282" priority="591" stopIfTrue="1" operator="lessThan">
      <formula>0</formula>
    </cfRule>
    <cfRule type="cellIs" dxfId="33281" priority="592" stopIfTrue="1" operator="greaterThan">
      <formula>0</formula>
    </cfRule>
  </conditionalFormatting>
  <conditionalFormatting sqref="Q9">
    <cfRule type="cellIs" dxfId="33280" priority="589" stopIfTrue="1" operator="lessThan">
      <formula>0</formula>
    </cfRule>
    <cfRule type="cellIs" dxfId="33279" priority="590" stopIfTrue="1" operator="greaterThan">
      <formula>0</formula>
    </cfRule>
  </conditionalFormatting>
  <conditionalFormatting sqref="Q11">
    <cfRule type="cellIs" dxfId="33278" priority="587" stopIfTrue="1" operator="lessThan">
      <formula>0</formula>
    </cfRule>
    <cfRule type="cellIs" dxfId="33277" priority="588" stopIfTrue="1" operator="greaterThan">
      <formula>0</formula>
    </cfRule>
  </conditionalFormatting>
  <conditionalFormatting sqref="Q11">
    <cfRule type="cellIs" dxfId="33276" priority="585" stopIfTrue="1" operator="lessThan">
      <formula>0</formula>
    </cfRule>
    <cfRule type="cellIs" dxfId="33275" priority="586" stopIfTrue="1" operator="greaterThan">
      <formula>0</formula>
    </cfRule>
  </conditionalFormatting>
  <conditionalFormatting sqref="Q11">
    <cfRule type="cellIs" dxfId="33274" priority="583" stopIfTrue="1" operator="lessThan">
      <formula>0</formula>
    </cfRule>
    <cfRule type="cellIs" dxfId="33273" priority="584" stopIfTrue="1" operator="greaterThan">
      <formula>0</formula>
    </cfRule>
  </conditionalFormatting>
  <conditionalFormatting sqref="Q11">
    <cfRule type="cellIs" dxfId="33272" priority="581" stopIfTrue="1" operator="lessThan">
      <formula>0</formula>
    </cfRule>
    <cfRule type="cellIs" dxfId="33271" priority="582" stopIfTrue="1" operator="greaterThan">
      <formula>0</formula>
    </cfRule>
  </conditionalFormatting>
  <conditionalFormatting sqref="Q11">
    <cfRule type="cellIs" dxfId="33270" priority="579" stopIfTrue="1" operator="lessThan">
      <formula>0</formula>
    </cfRule>
    <cfRule type="cellIs" dxfId="33269" priority="580" stopIfTrue="1" operator="greaterThan">
      <formula>0</formula>
    </cfRule>
  </conditionalFormatting>
  <conditionalFormatting sqref="Q11">
    <cfRule type="cellIs" dxfId="33268" priority="577" stopIfTrue="1" operator="lessThan">
      <formula>0</formula>
    </cfRule>
    <cfRule type="cellIs" dxfId="33267" priority="578" stopIfTrue="1" operator="greaterThan">
      <formula>0</formula>
    </cfRule>
  </conditionalFormatting>
  <conditionalFormatting sqref="Q11">
    <cfRule type="cellIs" dxfId="33266" priority="575" stopIfTrue="1" operator="lessThan">
      <formula>0</formula>
    </cfRule>
    <cfRule type="cellIs" dxfId="33265" priority="576" stopIfTrue="1" operator="greaterThan">
      <formula>0</formula>
    </cfRule>
  </conditionalFormatting>
  <conditionalFormatting sqref="Q11">
    <cfRule type="cellIs" dxfId="33264" priority="573" stopIfTrue="1" operator="lessThan">
      <formula>0</formula>
    </cfRule>
    <cfRule type="cellIs" dxfId="33263" priority="574" stopIfTrue="1" operator="greaterThan">
      <formula>0</formula>
    </cfRule>
  </conditionalFormatting>
  <conditionalFormatting sqref="Q11">
    <cfRule type="cellIs" dxfId="33262" priority="571" stopIfTrue="1" operator="lessThan">
      <formula>0</formula>
    </cfRule>
    <cfRule type="cellIs" dxfId="33261" priority="572" stopIfTrue="1" operator="greaterThan">
      <formula>0</formula>
    </cfRule>
  </conditionalFormatting>
  <conditionalFormatting sqref="Q11">
    <cfRule type="cellIs" dxfId="33260" priority="569" stopIfTrue="1" operator="lessThan">
      <formula>0</formula>
    </cfRule>
    <cfRule type="cellIs" dxfId="33259" priority="570" stopIfTrue="1" operator="greaterThan">
      <formula>0</formula>
    </cfRule>
  </conditionalFormatting>
  <conditionalFormatting sqref="Q11">
    <cfRule type="cellIs" dxfId="33258" priority="567" stopIfTrue="1" operator="lessThan">
      <formula>0</formula>
    </cfRule>
    <cfRule type="cellIs" dxfId="33257" priority="568" stopIfTrue="1" operator="greaterThan">
      <formula>0</formula>
    </cfRule>
  </conditionalFormatting>
  <conditionalFormatting sqref="Q11">
    <cfRule type="cellIs" dxfId="33256" priority="565" stopIfTrue="1" operator="lessThan">
      <formula>0</formula>
    </cfRule>
    <cfRule type="cellIs" dxfId="33255" priority="566" stopIfTrue="1" operator="greaterThan">
      <formula>0</formula>
    </cfRule>
  </conditionalFormatting>
  <conditionalFormatting sqref="Q11">
    <cfRule type="cellIs" dxfId="33254" priority="563" stopIfTrue="1" operator="lessThan">
      <formula>0</formula>
    </cfRule>
    <cfRule type="cellIs" dxfId="33253" priority="564" stopIfTrue="1" operator="greaterThan">
      <formula>0</formula>
    </cfRule>
  </conditionalFormatting>
  <conditionalFormatting sqref="Q11">
    <cfRule type="cellIs" dxfId="33252" priority="561" stopIfTrue="1" operator="lessThan">
      <formula>0</formula>
    </cfRule>
    <cfRule type="cellIs" dxfId="33251" priority="562" stopIfTrue="1" operator="greaterThan">
      <formula>0</formula>
    </cfRule>
  </conditionalFormatting>
  <conditionalFormatting sqref="Q11">
    <cfRule type="cellIs" dxfId="33250" priority="559" stopIfTrue="1" operator="lessThan">
      <formula>0</formula>
    </cfRule>
    <cfRule type="cellIs" dxfId="33249" priority="560" stopIfTrue="1" operator="greaterThan">
      <formula>0</formula>
    </cfRule>
  </conditionalFormatting>
  <conditionalFormatting sqref="Q11">
    <cfRule type="cellIs" dxfId="33248" priority="557" stopIfTrue="1" operator="lessThan">
      <formula>0</formula>
    </cfRule>
    <cfRule type="cellIs" dxfId="33247" priority="558" stopIfTrue="1" operator="greaterThan">
      <formula>0</formula>
    </cfRule>
  </conditionalFormatting>
  <conditionalFormatting sqref="Q11">
    <cfRule type="cellIs" dxfId="33246" priority="555" stopIfTrue="1" operator="lessThan">
      <formula>0</formula>
    </cfRule>
    <cfRule type="cellIs" dxfId="33245" priority="556" stopIfTrue="1" operator="greaterThan">
      <formula>0</formula>
    </cfRule>
  </conditionalFormatting>
  <conditionalFormatting sqref="Q11">
    <cfRule type="cellIs" dxfId="33244" priority="553" stopIfTrue="1" operator="lessThan">
      <formula>0</formula>
    </cfRule>
    <cfRule type="cellIs" dxfId="33243" priority="554" stopIfTrue="1" operator="greaterThan">
      <formula>0</formula>
    </cfRule>
  </conditionalFormatting>
  <conditionalFormatting sqref="Q11">
    <cfRule type="cellIs" dxfId="33242" priority="551" stopIfTrue="1" operator="lessThan">
      <formula>0</formula>
    </cfRule>
    <cfRule type="cellIs" dxfId="33241" priority="552" stopIfTrue="1" operator="greaterThan">
      <formula>0</formula>
    </cfRule>
  </conditionalFormatting>
  <conditionalFormatting sqref="Q11">
    <cfRule type="cellIs" dxfId="33240" priority="549" stopIfTrue="1" operator="lessThan">
      <formula>0</formula>
    </cfRule>
    <cfRule type="cellIs" dxfId="33239" priority="550" stopIfTrue="1" operator="greaterThan">
      <formula>0</formula>
    </cfRule>
  </conditionalFormatting>
  <conditionalFormatting sqref="Q11">
    <cfRule type="cellIs" dxfId="33238" priority="547" stopIfTrue="1" operator="lessThan">
      <formula>0</formula>
    </cfRule>
    <cfRule type="cellIs" dxfId="33237" priority="548" stopIfTrue="1" operator="greaterThan">
      <formula>0</formula>
    </cfRule>
  </conditionalFormatting>
  <conditionalFormatting sqref="Q11">
    <cfRule type="cellIs" dxfId="33236" priority="545" stopIfTrue="1" operator="lessThan">
      <formula>0</formula>
    </cfRule>
    <cfRule type="cellIs" dxfId="33235" priority="546" stopIfTrue="1" operator="greaterThan">
      <formula>0</formula>
    </cfRule>
  </conditionalFormatting>
  <conditionalFormatting sqref="Q11">
    <cfRule type="cellIs" dxfId="33234" priority="543" stopIfTrue="1" operator="lessThan">
      <formula>0</formula>
    </cfRule>
    <cfRule type="cellIs" dxfId="33233" priority="544" stopIfTrue="1" operator="greaterThan">
      <formula>0</formula>
    </cfRule>
  </conditionalFormatting>
  <conditionalFormatting sqref="Q11">
    <cfRule type="cellIs" dxfId="33232" priority="541" stopIfTrue="1" operator="lessThan">
      <formula>0</formula>
    </cfRule>
    <cfRule type="cellIs" dxfId="33231" priority="542" stopIfTrue="1" operator="greaterThan">
      <formula>0</formula>
    </cfRule>
  </conditionalFormatting>
  <conditionalFormatting sqref="Q11">
    <cfRule type="cellIs" dxfId="33230" priority="539" stopIfTrue="1" operator="lessThan">
      <formula>0</formula>
    </cfRule>
    <cfRule type="cellIs" dxfId="33229" priority="540" stopIfTrue="1" operator="greaterThan">
      <formula>0</formula>
    </cfRule>
  </conditionalFormatting>
  <conditionalFormatting sqref="Q11">
    <cfRule type="cellIs" dxfId="33228" priority="537" stopIfTrue="1" operator="lessThan">
      <formula>0</formula>
    </cfRule>
    <cfRule type="cellIs" dxfId="33227" priority="538" stopIfTrue="1" operator="greaterThan">
      <formula>0</formula>
    </cfRule>
  </conditionalFormatting>
  <conditionalFormatting sqref="Q11">
    <cfRule type="cellIs" dxfId="33226" priority="535" stopIfTrue="1" operator="lessThan">
      <formula>0</formula>
    </cfRule>
    <cfRule type="cellIs" dxfId="33225" priority="536" stopIfTrue="1" operator="greaterThan">
      <formula>0</formula>
    </cfRule>
  </conditionalFormatting>
  <conditionalFormatting sqref="Q11">
    <cfRule type="cellIs" dxfId="33224" priority="533" stopIfTrue="1" operator="lessThan">
      <formula>0</formula>
    </cfRule>
    <cfRule type="cellIs" dxfId="33223" priority="534" stopIfTrue="1" operator="greaterThan">
      <formula>0</formula>
    </cfRule>
  </conditionalFormatting>
  <conditionalFormatting sqref="Q11">
    <cfRule type="cellIs" dxfId="33222" priority="531" stopIfTrue="1" operator="lessThan">
      <formula>0</formula>
    </cfRule>
    <cfRule type="cellIs" dxfId="33221" priority="532" stopIfTrue="1" operator="greaterThan">
      <formula>0</formula>
    </cfRule>
  </conditionalFormatting>
  <conditionalFormatting sqref="Q11">
    <cfRule type="cellIs" dxfId="33220" priority="529" stopIfTrue="1" operator="lessThan">
      <formula>0</formula>
    </cfRule>
    <cfRule type="cellIs" dxfId="33219" priority="530" stopIfTrue="1" operator="greaterThan">
      <formula>0</formula>
    </cfRule>
  </conditionalFormatting>
  <conditionalFormatting sqref="Q11">
    <cfRule type="cellIs" dxfId="33218" priority="527" stopIfTrue="1" operator="lessThan">
      <formula>0</formula>
    </cfRule>
    <cfRule type="cellIs" dxfId="33217" priority="528" stopIfTrue="1" operator="greaterThan">
      <formula>0</formula>
    </cfRule>
  </conditionalFormatting>
  <conditionalFormatting sqref="Q11">
    <cfRule type="cellIs" dxfId="33216" priority="525" stopIfTrue="1" operator="lessThan">
      <formula>0</formula>
    </cfRule>
    <cfRule type="cellIs" dxfId="33215" priority="526" stopIfTrue="1" operator="greaterThan">
      <formula>0</formula>
    </cfRule>
  </conditionalFormatting>
  <conditionalFormatting sqref="Q11">
    <cfRule type="cellIs" dxfId="33214" priority="523" stopIfTrue="1" operator="lessThan">
      <formula>0</formula>
    </cfRule>
    <cfRule type="cellIs" dxfId="33213" priority="524" stopIfTrue="1" operator="greaterThan">
      <formula>0</formula>
    </cfRule>
  </conditionalFormatting>
  <conditionalFormatting sqref="Q11">
    <cfRule type="cellIs" dxfId="33212" priority="521" stopIfTrue="1" operator="lessThan">
      <formula>0</formula>
    </cfRule>
    <cfRule type="cellIs" dxfId="33211" priority="522" stopIfTrue="1" operator="greaterThan">
      <formula>0</formula>
    </cfRule>
  </conditionalFormatting>
  <conditionalFormatting sqref="Q11">
    <cfRule type="cellIs" dxfId="33210" priority="519" stopIfTrue="1" operator="lessThan">
      <formula>0</formula>
    </cfRule>
    <cfRule type="cellIs" dxfId="33209" priority="520" stopIfTrue="1" operator="greaterThan">
      <formula>0</formula>
    </cfRule>
  </conditionalFormatting>
  <conditionalFormatting sqref="Q11">
    <cfRule type="cellIs" dxfId="33208" priority="517" stopIfTrue="1" operator="lessThan">
      <formula>0</formula>
    </cfRule>
    <cfRule type="cellIs" dxfId="33207" priority="518" stopIfTrue="1" operator="greaterThan">
      <formula>0</formula>
    </cfRule>
  </conditionalFormatting>
  <conditionalFormatting sqref="Q11">
    <cfRule type="cellIs" dxfId="33206" priority="515" stopIfTrue="1" operator="lessThan">
      <formula>0</formula>
    </cfRule>
    <cfRule type="cellIs" dxfId="33205" priority="516" stopIfTrue="1" operator="greaterThan">
      <formula>0</formula>
    </cfRule>
  </conditionalFormatting>
  <conditionalFormatting sqref="Q11">
    <cfRule type="cellIs" dxfId="33204" priority="513" stopIfTrue="1" operator="lessThan">
      <formula>0</formula>
    </cfRule>
    <cfRule type="cellIs" dxfId="33203" priority="514" stopIfTrue="1" operator="greaterThan">
      <formula>0</formula>
    </cfRule>
  </conditionalFormatting>
  <conditionalFormatting sqref="Q11">
    <cfRule type="cellIs" dxfId="33202" priority="511" stopIfTrue="1" operator="lessThan">
      <formula>0</formula>
    </cfRule>
    <cfRule type="cellIs" dxfId="33201" priority="512" stopIfTrue="1" operator="greaterThan">
      <formula>0</formula>
    </cfRule>
  </conditionalFormatting>
  <conditionalFormatting sqref="Q11">
    <cfRule type="cellIs" dxfId="33200" priority="509" stopIfTrue="1" operator="lessThan">
      <formula>0</formula>
    </cfRule>
    <cfRule type="cellIs" dxfId="33199" priority="510" stopIfTrue="1" operator="greaterThan">
      <formula>0</formula>
    </cfRule>
  </conditionalFormatting>
  <conditionalFormatting sqref="Q11">
    <cfRule type="cellIs" dxfId="33198" priority="507" stopIfTrue="1" operator="lessThan">
      <formula>0</formula>
    </cfRule>
    <cfRule type="cellIs" dxfId="33197" priority="508" stopIfTrue="1" operator="greaterThan">
      <formula>0</formula>
    </cfRule>
  </conditionalFormatting>
  <conditionalFormatting sqref="Q11">
    <cfRule type="cellIs" dxfId="33196" priority="505" stopIfTrue="1" operator="lessThan">
      <formula>0</formula>
    </cfRule>
    <cfRule type="cellIs" dxfId="33195" priority="506" stopIfTrue="1" operator="greaterThan">
      <formula>0</formula>
    </cfRule>
  </conditionalFormatting>
  <conditionalFormatting sqref="Q13">
    <cfRule type="cellIs" dxfId="33194" priority="503" stopIfTrue="1" operator="lessThan">
      <formula>0</formula>
    </cfRule>
    <cfRule type="cellIs" dxfId="33193" priority="504" stopIfTrue="1" operator="greaterThan">
      <formula>0</formula>
    </cfRule>
  </conditionalFormatting>
  <conditionalFormatting sqref="Q13">
    <cfRule type="cellIs" dxfId="33192" priority="501" stopIfTrue="1" operator="lessThan">
      <formula>0</formula>
    </cfRule>
    <cfRule type="cellIs" dxfId="33191" priority="502" stopIfTrue="1" operator="greaterThan">
      <formula>0</formula>
    </cfRule>
  </conditionalFormatting>
  <conditionalFormatting sqref="Q13">
    <cfRule type="cellIs" dxfId="33190" priority="499" stopIfTrue="1" operator="lessThan">
      <formula>0</formula>
    </cfRule>
    <cfRule type="cellIs" dxfId="33189" priority="500" stopIfTrue="1" operator="greaterThan">
      <formula>0</formula>
    </cfRule>
  </conditionalFormatting>
  <conditionalFormatting sqref="Q13">
    <cfRule type="cellIs" dxfId="33188" priority="497" stopIfTrue="1" operator="lessThan">
      <formula>0</formula>
    </cfRule>
    <cfRule type="cellIs" dxfId="33187" priority="498" stopIfTrue="1" operator="greaterThan">
      <formula>0</formula>
    </cfRule>
  </conditionalFormatting>
  <conditionalFormatting sqref="Q13">
    <cfRule type="cellIs" dxfId="33186" priority="495" stopIfTrue="1" operator="lessThan">
      <formula>0</formula>
    </cfRule>
    <cfRule type="cellIs" dxfId="33185" priority="496" stopIfTrue="1" operator="greaterThan">
      <formula>0</formula>
    </cfRule>
  </conditionalFormatting>
  <conditionalFormatting sqref="Q13">
    <cfRule type="cellIs" dxfId="33184" priority="493" stopIfTrue="1" operator="lessThan">
      <formula>0</formula>
    </cfRule>
    <cfRule type="cellIs" dxfId="33183" priority="494" stopIfTrue="1" operator="greaterThan">
      <formula>0</formula>
    </cfRule>
  </conditionalFormatting>
  <conditionalFormatting sqref="Q13">
    <cfRule type="cellIs" dxfId="33182" priority="491" stopIfTrue="1" operator="lessThan">
      <formula>0</formula>
    </cfRule>
    <cfRule type="cellIs" dxfId="33181" priority="492" stopIfTrue="1" operator="greaterThan">
      <formula>0</formula>
    </cfRule>
  </conditionalFormatting>
  <conditionalFormatting sqref="Q13">
    <cfRule type="cellIs" dxfId="33180" priority="489" stopIfTrue="1" operator="lessThan">
      <formula>0</formula>
    </cfRule>
    <cfRule type="cellIs" dxfId="33179" priority="490" stopIfTrue="1" operator="greaterThan">
      <formula>0</formula>
    </cfRule>
  </conditionalFormatting>
  <conditionalFormatting sqref="Q13">
    <cfRule type="cellIs" dxfId="33178" priority="487" stopIfTrue="1" operator="lessThan">
      <formula>0</formula>
    </cfRule>
    <cfRule type="cellIs" dxfId="33177" priority="488" stopIfTrue="1" operator="greaterThan">
      <formula>0</formula>
    </cfRule>
  </conditionalFormatting>
  <conditionalFormatting sqref="Q13">
    <cfRule type="cellIs" dxfId="33176" priority="485" stopIfTrue="1" operator="lessThan">
      <formula>0</formula>
    </cfRule>
    <cfRule type="cellIs" dxfId="33175" priority="486" stopIfTrue="1" operator="greaterThan">
      <formula>0</formula>
    </cfRule>
  </conditionalFormatting>
  <conditionalFormatting sqref="Q13">
    <cfRule type="cellIs" dxfId="33174" priority="483" stopIfTrue="1" operator="lessThan">
      <formula>0</formula>
    </cfRule>
    <cfRule type="cellIs" dxfId="33173" priority="484" stopIfTrue="1" operator="greaterThan">
      <formula>0</formula>
    </cfRule>
  </conditionalFormatting>
  <conditionalFormatting sqref="Q13">
    <cfRule type="cellIs" dxfId="33172" priority="481" stopIfTrue="1" operator="lessThan">
      <formula>0</formula>
    </cfRule>
    <cfRule type="cellIs" dxfId="33171" priority="482" stopIfTrue="1" operator="greaterThan">
      <formula>0</formula>
    </cfRule>
  </conditionalFormatting>
  <conditionalFormatting sqref="Q13">
    <cfRule type="cellIs" dxfId="33170" priority="479" stopIfTrue="1" operator="lessThan">
      <formula>0</formula>
    </cfRule>
    <cfRule type="cellIs" dxfId="33169" priority="480" stopIfTrue="1" operator="greaterThan">
      <formula>0</formula>
    </cfRule>
  </conditionalFormatting>
  <conditionalFormatting sqref="Q13">
    <cfRule type="cellIs" dxfId="33168" priority="477" stopIfTrue="1" operator="lessThan">
      <formula>0</formula>
    </cfRule>
    <cfRule type="cellIs" dxfId="33167" priority="478" stopIfTrue="1" operator="greaterThan">
      <formula>0</formula>
    </cfRule>
  </conditionalFormatting>
  <conditionalFormatting sqref="Q13">
    <cfRule type="cellIs" dxfId="33166" priority="475" stopIfTrue="1" operator="lessThan">
      <formula>0</formula>
    </cfRule>
    <cfRule type="cellIs" dxfId="33165" priority="476" stopIfTrue="1" operator="greaterThan">
      <formula>0</formula>
    </cfRule>
  </conditionalFormatting>
  <conditionalFormatting sqref="Q13">
    <cfRule type="cellIs" dxfId="33164" priority="473" stopIfTrue="1" operator="lessThan">
      <formula>0</formula>
    </cfRule>
    <cfRule type="cellIs" dxfId="33163" priority="474" stopIfTrue="1" operator="greaterThan">
      <formula>0</formula>
    </cfRule>
  </conditionalFormatting>
  <conditionalFormatting sqref="Q13">
    <cfRule type="cellIs" dxfId="33162" priority="471" stopIfTrue="1" operator="lessThan">
      <formula>0</formula>
    </cfRule>
    <cfRule type="cellIs" dxfId="33161" priority="472" stopIfTrue="1" operator="greaterThan">
      <formula>0</formula>
    </cfRule>
  </conditionalFormatting>
  <conditionalFormatting sqref="Q13">
    <cfRule type="cellIs" dxfId="33160" priority="469" stopIfTrue="1" operator="lessThan">
      <formula>0</formula>
    </cfRule>
    <cfRule type="cellIs" dxfId="33159" priority="470" stopIfTrue="1" operator="greaterThan">
      <formula>0</formula>
    </cfRule>
  </conditionalFormatting>
  <conditionalFormatting sqref="Q13">
    <cfRule type="cellIs" dxfId="33158" priority="467" stopIfTrue="1" operator="lessThan">
      <formula>0</formula>
    </cfRule>
    <cfRule type="cellIs" dxfId="33157" priority="468" stopIfTrue="1" operator="greaterThan">
      <formula>0</formula>
    </cfRule>
  </conditionalFormatting>
  <conditionalFormatting sqref="Q13">
    <cfRule type="cellIs" dxfId="33156" priority="465" stopIfTrue="1" operator="lessThan">
      <formula>0</formula>
    </cfRule>
    <cfRule type="cellIs" dxfId="33155" priority="466" stopIfTrue="1" operator="greaterThan">
      <formula>0</formula>
    </cfRule>
  </conditionalFormatting>
  <conditionalFormatting sqref="Q13">
    <cfRule type="cellIs" dxfId="33154" priority="463" stopIfTrue="1" operator="lessThan">
      <formula>0</formula>
    </cfRule>
    <cfRule type="cellIs" dxfId="33153" priority="464" stopIfTrue="1" operator="greaterThan">
      <formula>0</formula>
    </cfRule>
  </conditionalFormatting>
  <conditionalFormatting sqref="Q13">
    <cfRule type="cellIs" dxfId="33152" priority="461" stopIfTrue="1" operator="lessThan">
      <formula>0</formula>
    </cfRule>
    <cfRule type="cellIs" dxfId="33151" priority="462" stopIfTrue="1" operator="greaterThan">
      <formula>0</formula>
    </cfRule>
  </conditionalFormatting>
  <conditionalFormatting sqref="Q13">
    <cfRule type="cellIs" dxfId="33150" priority="459" stopIfTrue="1" operator="lessThan">
      <formula>0</formula>
    </cfRule>
    <cfRule type="cellIs" dxfId="33149" priority="460" stopIfTrue="1" operator="greaterThan">
      <formula>0</formula>
    </cfRule>
  </conditionalFormatting>
  <conditionalFormatting sqref="Q13">
    <cfRule type="cellIs" dxfId="33148" priority="457" stopIfTrue="1" operator="lessThan">
      <formula>0</formula>
    </cfRule>
    <cfRule type="cellIs" dxfId="33147" priority="458" stopIfTrue="1" operator="greaterThan">
      <formula>0</formula>
    </cfRule>
  </conditionalFormatting>
  <conditionalFormatting sqref="Q13">
    <cfRule type="cellIs" dxfId="33146" priority="455" stopIfTrue="1" operator="lessThan">
      <formula>0</formula>
    </cfRule>
    <cfRule type="cellIs" dxfId="33145" priority="456" stopIfTrue="1" operator="greaterThan">
      <formula>0</formula>
    </cfRule>
  </conditionalFormatting>
  <conditionalFormatting sqref="Q13">
    <cfRule type="cellIs" dxfId="33144" priority="453" stopIfTrue="1" operator="lessThan">
      <formula>0</formula>
    </cfRule>
    <cfRule type="cellIs" dxfId="33143" priority="454" stopIfTrue="1" operator="greaterThan">
      <formula>0</formula>
    </cfRule>
  </conditionalFormatting>
  <conditionalFormatting sqref="Q13">
    <cfRule type="cellIs" dxfId="33142" priority="451" stopIfTrue="1" operator="lessThan">
      <formula>0</formula>
    </cfRule>
    <cfRule type="cellIs" dxfId="33141" priority="452" stopIfTrue="1" operator="greaterThan">
      <formula>0</formula>
    </cfRule>
  </conditionalFormatting>
  <conditionalFormatting sqref="Q13">
    <cfRule type="cellIs" dxfId="33140" priority="449" stopIfTrue="1" operator="lessThan">
      <formula>0</formula>
    </cfRule>
    <cfRule type="cellIs" dxfId="33139" priority="450" stopIfTrue="1" operator="greaterThan">
      <formula>0</formula>
    </cfRule>
  </conditionalFormatting>
  <conditionalFormatting sqref="Q13">
    <cfRule type="cellIs" dxfId="33138" priority="447" stopIfTrue="1" operator="lessThan">
      <formula>0</formula>
    </cfRule>
    <cfRule type="cellIs" dxfId="33137" priority="448" stopIfTrue="1" operator="greaterThan">
      <formula>0</formula>
    </cfRule>
  </conditionalFormatting>
  <conditionalFormatting sqref="Q13">
    <cfRule type="cellIs" dxfId="33136" priority="445" stopIfTrue="1" operator="lessThan">
      <formula>0</formula>
    </cfRule>
    <cfRule type="cellIs" dxfId="33135" priority="446" stopIfTrue="1" operator="greaterThan">
      <formula>0</formula>
    </cfRule>
  </conditionalFormatting>
  <conditionalFormatting sqref="Q13">
    <cfRule type="cellIs" dxfId="33134" priority="443" stopIfTrue="1" operator="lessThan">
      <formula>0</formula>
    </cfRule>
    <cfRule type="cellIs" dxfId="33133" priority="444" stopIfTrue="1" operator="greaterThan">
      <formula>0</formula>
    </cfRule>
  </conditionalFormatting>
  <conditionalFormatting sqref="Q13">
    <cfRule type="cellIs" dxfId="33132" priority="441" stopIfTrue="1" operator="lessThan">
      <formula>0</formula>
    </cfRule>
    <cfRule type="cellIs" dxfId="33131" priority="442" stopIfTrue="1" operator="greaterThan">
      <formula>0</formula>
    </cfRule>
  </conditionalFormatting>
  <conditionalFormatting sqref="Q13">
    <cfRule type="cellIs" dxfId="33130" priority="439" stopIfTrue="1" operator="lessThan">
      <formula>0</formula>
    </cfRule>
    <cfRule type="cellIs" dxfId="33129" priority="440" stopIfTrue="1" operator="greaterThan">
      <formula>0</formula>
    </cfRule>
  </conditionalFormatting>
  <conditionalFormatting sqref="Q13">
    <cfRule type="cellIs" dxfId="33128" priority="437" stopIfTrue="1" operator="lessThan">
      <formula>0</formula>
    </cfRule>
    <cfRule type="cellIs" dxfId="33127" priority="438" stopIfTrue="1" operator="greaterThan">
      <formula>0</formula>
    </cfRule>
  </conditionalFormatting>
  <conditionalFormatting sqref="Q13">
    <cfRule type="cellIs" dxfId="33126" priority="435" stopIfTrue="1" operator="lessThan">
      <formula>0</formula>
    </cfRule>
    <cfRule type="cellIs" dxfId="33125" priority="436" stopIfTrue="1" operator="greaterThan">
      <formula>0</formula>
    </cfRule>
  </conditionalFormatting>
  <conditionalFormatting sqref="Q13">
    <cfRule type="cellIs" dxfId="33124" priority="433" stopIfTrue="1" operator="lessThan">
      <formula>0</formula>
    </cfRule>
    <cfRule type="cellIs" dxfId="33123" priority="434" stopIfTrue="1" operator="greaterThan">
      <formula>0</formula>
    </cfRule>
  </conditionalFormatting>
  <conditionalFormatting sqref="Q13">
    <cfRule type="cellIs" dxfId="33122" priority="431" stopIfTrue="1" operator="lessThan">
      <formula>0</formula>
    </cfRule>
    <cfRule type="cellIs" dxfId="33121" priority="432" stopIfTrue="1" operator="greaterThan">
      <formula>0</formula>
    </cfRule>
  </conditionalFormatting>
  <conditionalFormatting sqref="Q13">
    <cfRule type="cellIs" dxfId="33120" priority="429" stopIfTrue="1" operator="lessThan">
      <formula>0</formula>
    </cfRule>
    <cfRule type="cellIs" dxfId="33119" priority="430" stopIfTrue="1" operator="greaterThan">
      <formula>0</formula>
    </cfRule>
  </conditionalFormatting>
  <conditionalFormatting sqref="Q13">
    <cfRule type="cellIs" dxfId="33118" priority="427" stopIfTrue="1" operator="lessThan">
      <formula>0</formula>
    </cfRule>
    <cfRule type="cellIs" dxfId="33117" priority="428" stopIfTrue="1" operator="greaterThan">
      <formula>0</formula>
    </cfRule>
  </conditionalFormatting>
  <conditionalFormatting sqref="Q13">
    <cfRule type="cellIs" dxfId="33116" priority="425" stopIfTrue="1" operator="lessThan">
      <formula>0</formula>
    </cfRule>
    <cfRule type="cellIs" dxfId="33115" priority="426" stopIfTrue="1" operator="greaterThan">
      <formula>0</formula>
    </cfRule>
  </conditionalFormatting>
  <conditionalFormatting sqref="Q13">
    <cfRule type="cellIs" dxfId="33114" priority="423" stopIfTrue="1" operator="lessThan">
      <formula>0</formula>
    </cfRule>
    <cfRule type="cellIs" dxfId="33113" priority="424" stopIfTrue="1" operator="greaterThan">
      <formula>0</formula>
    </cfRule>
  </conditionalFormatting>
  <conditionalFormatting sqref="Q13">
    <cfRule type="cellIs" dxfId="33112" priority="421" stopIfTrue="1" operator="lessThan">
      <formula>0</formula>
    </cfRule>
    <cfRule type="cellIs" dxfId="33111" priority="422" stopIfTrue="1" operator="greaterThan">
      <formula>0</formula>
    </cfRule>
  </conditionalFormatting>
  <conditionalFormatting sqref="Q15">
    <cfRule type="cellIs" dxfId="33110" priority="419" stopIfTrue="1" operator="lessThan">
      <formula>0</formula>
    </cfRule>
    <cfRule type="cellIs" dxfId="33109" priority="420" stopIfTrue="1" operator="greaterThan">
      <formula>0</formula>
    </cfRule>
  </conditionalFormatting>
  <conditionalFormatting sqref="Q15">
    <cfRule type="cellIs" dxfId="33108" priority="417" stopIfTrue="1" operator="lessThan">
      <formula>0</formula>
    </cfRule>
    <cfRule type="cellIs" dxfId="33107" priority="418" stopIfTrue="1" operator="greaterThan">
      <formula>0</formula>
    </cfRule>
  </conditionalFormatting>
  <conditionalFormatting sqref="Q15">
    <cfRule type="cellIs" dxfId="33106" priority="415" stopIfTrue="1" operator="lessThan">
      <formula>0</formula>
    </cfRule>
    <cfRule type="cellIs" dxfId="33105" priority="416" stopIfTrue="1" operator="greaterThan">
      <formula>0</formula>
    </cfRule>
  </conditionalFormatting>
  <conditionalFormatting sqref="Q15">
    <cfRule type="cellIs" dxfId="33104" priority="413" stopIfTrue="1" operator="lessThan">
      <formula>0</formula>
    </cfRule>
    <cfRule type="cellIs" dxfId="33103" priority="414" stopIfTrue="1" operator="greaterThan">
      <formula>0</formula>
    </cfRule>
  </conditionalFormatting>
  <conditionalFormatting sqref="Q15">
    <cfRule type="cellIs" dxfId="33102" priority="411" stopIfTrue="1" operator="lessThan">
      <formula>0</formula>
    </cfRule>
    <cfRule type="cellIs" dxfId="33101" priority="412" stopIfTrue="1" operator="greaterThan">
      <formula>0</formula>
    </cfRule>
  </conditionalFormatting>
  <conditionalFormatting sqref="Q15">
    <cfRule type="cellIs" dxfId="33100" priority="409" stopIfTrue="1" operator="lessThan">
      <formula>0</formula>
    </cfRule>
    <cfRule type="cellIs" dxfId="33099" priority="410" stopIfTrue="1" operator="greaterThan">
      <formula>0</formula>
    </cfRule>
  </conditionalFormatting>
  <conditionalFormatting sqref="Q15">
    <cfRule type="cellIs" dxfId="33098" priority="407" stopIfTrue="1" operator="lessThan">
      <formula>0</formula>
    </cfRule>
    <cfRule type="cellIs" dxfId="33097" priority="408" stopIfTrue="1" operator="greaterThan">
      <formula>0</formula>
    </cfRule>
  </conditionalFormatting>
  <conditionalFormatting sqref="Q15">
    <cfRule type="cellIs" dxfId="33096" priority="405" stopIfTrue="1" operator="lessThan">
      <formula>0</formula>
    </cfRule>
    <cfRule type="cellIs" dxfId="33095" priority="406" stopIfTrue="1" operator="greaterThan">
      <formula>0</formula>
    </cfRule>
  </conditionalFormatting>
  <conditionalFormatting sqref="Q15">
    <cfRule type="cellIs" dxfId="33094" priority="403" stopIfTrue="1" operator="lessThan">
      <formula>0</formula>
    </cfRule>
    <cfRule type="cellIs" dxfId="33093" priority="404" stopIfTrue="1" operator="greaterThan">
      <formula>0</formula>
    </cfRule>
  </conditionalFormatting>
  <conditionalFormatting sqref="Q15">
    <cfRule type="cellIs" dxfId="33092" priority="401" stopIfTrue="1" operator="lessThan">
      <formula>0</formula>
    </cfRule>
    <cfRule type="cellIs" dxfId="33091" priority="402" stopIfTrue="1" operator="greaterThan">
      <formula>0</formula>
    </cfRule>
  </conditionalFormatting>
  <conditionalFormatting sqref="Q15">
    <cfRule type="cellIs" dxfId="33090" priority="399" stopIfTrue="1" operator="lessThan">
      <formula>0</formula>
    </cfRule>
    <cfRule type="cellIs" dxfId="33089" priority="400" stopIfTrue="1" operator="greaterThan">
      <formula>0</formula>
    </cfRule>
  </conditionalFormatting>
  <conditionalFormatting sqref="Q15">
    <cfRule type="cellIs" dxfId="33088" priority="397" stopIfTrue="1" operator="lessThan">
      <formula>0</formula>
    </cfRule>
    <cfRule type="cellIs" dxfId="33087" priority="398" stopIfTrue="1" operator="greaterThan">
      <formula>0</formula>
    </cfRule>
  </conditionalFormatting>
  <conditionalFormatting sqref="Q15">
    <cfRule type="cellIs" dxfId="33086" priority="395" stopIfTrue="1" operator="lessThan">
      <formula>0</formula>
    </cfRule>
    <cfRule type="cellIs" dxfId="33085" priority="396" stopIfTrue="1" operator="greaterThan">
      <formula>0</formula>
    </cfRule>
  </conditionalFormatting>
  <conditionalFormatting sqref="Q15">
    <cfRule type="cellIs" dxfId="33084" priority="393" stopIfTrue="1" operator="lessThan">
      <formula>0</formula>
    </cfRule>
    <cfRule type="cellIs" dxfId="33083" priority="394" stopIfTrue="1" operator="greaterThan">
      <formula>0</formula>
    </cfRule>
  </conditionalFormatting>
  <conditionalFormatting sqref="Q15">
    <cfRule type="cellIs" dxfId="33082" priority="391" stopIfTrue="1" operator="lessThan">
      <formula>0</formula>
    </cfRule>
    <cfRule type="cellIs" dxfId="33081" priority="392" stopIfTrue="1" operator="greaterThan">
      <formula>0</formula>
    </cfRule>
  </conditionalFormatting>
  <conditionalFormatting sqref="Q15">
    <cfRule type="cellIs" dxfId="33080" priority="389" stopIfTrue="1" operator="lessThan">
      <formula>0</formula>
    </cfRule>
    <cfRule type="cellIs" dxfId="33079" priority="390" stopIfTrue="1" operator="greaterThan">
      <formula>0</formula>
    </cfRule>
  </conditionalFormatting>
  <conditionalFormatting sqref="Q15">
    <cfRule type="cellIs" dxfId="33078" priority="387" stopIfTrue="1" operator="lessThan">
      <formula>0</formula>
    </cfRule>
    <cfRule type="cellIs" dxfId="33077" priority="388" stopIfTrue="1" operator="greaterThan">
      <formula>0</formula>
    </cfRule>
  </conditionalFormatting>
  <conditionalFormatting sqref="Q15">
    <cfRule type="cellIs" dxfId="33076" priority="385" stopIfTrue="1" operator="lessThan">
      <formula>0</formula>
    </cfRule>
    <cfRule type="cellIs" dxfId="33075" priority="386" stopIfTrue="1" operator="greaterThan">
      <formula>0</formula>
    </cfRule>
  </conditionalFormatting>
  <conditionalFormatting sqref="Q15">
    <cfRule type="cellIs" dxfId="33074" priority="383" stopIfTrue="1" operator="lessThan">
      <formula>0</formula>
    </cfRule>
    <cfRule type="cellIs" dxfId="33073" priority="384" stopIfTrue="1" operator="greaterThan">
      <formula>0</formula>
    </cfRule>
  </conditionalFormatting>
  <conditionalFormatting sqref="Q15">
    <cfRule type="cellIs" dxfId="33072" priority="381" stopIfTrue="1" operator="lessThan">
      <formula>0</formula>
    </cfRule>
    <cfRule type="cellIs" dxfId="33071" priority="382" stopIfTrue="1" operator="greaterThan">
      <formula>0</formula>
    </cfRule>
  </conditionalFormatting>
  <conditionalFormatting sqref="Q15">
    <cfRule type="cellIs" dxfId="33070" priority="379" stopIfTrue="1" operator="lessThan">
      <formula>0</formula>
    </cfRule>
    <cfRule type="cellIs" dxfId="33069" priority="380" stopIfTrue="1" operator="greaterThan">
      <formula>0</formula>
    </cfRule>
  </conditionalFormatting>
  <conditionalFormatting sqref="Q15">
    <cfRule type="cellIs" dxfId="33068" priority="377" stopIfTrue="1" operator="lessThan">
      <formula>0</formula>
    </cfRule>
    <cfRule type="cellIs" dxfId="33067" priority="378" stopIfTrue="1" operator="greaterThan">
      <formula>0</formula>
    </cfRule>
  </conditionalFormatting>
  <conditionalFormatting sqref="Q15">
    <cfRule type="cellIs" dxfId="33066" priority="375" stopIfTrue="1" operator="lessThan">
      <formula>0</formula>
    </cfRule>
    <cfRule type="cellIs" dxfId="33065" priority="376" stopIfTrue="1" operator="greaterThan">
      <formula>0</formula>
    </cfRule>
  </conditionalFormatting>
  <conditionalFormatting sqref="Q15">
    <cfRule type="cellIs" dxfId="33064" priority="373" stopIfTrue="1" operator="lessThan">
      <formula>0</formula>
    </cfRule>
    <cfRule type="cellIs" dxfId="33063" priority="374" stopIfTrue="1" operator="greaterThan">
      <formula>0</formula>
    </cfRule>
  </conditionalFormatting>
  <conditionalFormatting sqref="Q15">
    <cfRule type="cellIs" dxfId="33062" priority="371" stopIfTrue="1" operator="lessThan">
      <formula>0</formula>
    </cfRule>
    <cfRule type="cellIs" dxfId="33061" priority="372" stopIfTrue="1" operator="greaterThan">
      <formula>0</formula>
    </cfRule>
  </conditionalFormatting>
  <conditionalFormatting sqref="Q15">
    <cfRule type="cellIs" dxfId="33060" priority="369" stopIfTrue="1" operator="lessThan">
      <formula>0</formula>
    </cfRule>
    <cfRule type="cellIs" dxfId="33059" priority="370" stopIfTrue="1" operator="greaterThan">
      <formula>0</formula>
    </cfRule>
  </conditionalFormatting>
  <conditionalFormatting sqref="Q15">
    <cfRule type="cellIs" dxfId="33058" priority="367" stopIfTrue="1" operator="lessThan">
      <formula>0</formula>
    </cfRule>
    <cfRule type="cellIs" dxfId="33057" priority="368" stopIfTrue="1" operator="greaterThan">
      <formula>0</formula>
    </cfRule>
  </conditionalFormatting>
  <conditionalFormatting sqref="Q15">
    <cfRule type="cellIs" dxfId="33056" priority="365" stopIfTrue="1" operator="lessThan">
      <formula>0</formula>
    </cfRule>
    <cfRule type="cellIs" dxfId="33055" priority="366" stopIfTrue="1" operator="greaterThan">
      <formula>0</formula>
    </cfRule>
  </conditionalFormatting>
  <conditionalFormatting sqref="Q15">
    <cfRule type="cellIs" dxfId="33054" priority="363" stopIfTrue="1" operator="lessThan">
      <formula>0</formula>
    </cfRule>
    <cfRule type="cellIs" dxfId="33053" priority="364" stopIfTrue="1" operator="greaterThan">
      <formula>0</formula>
    </cfRule>
  </conditionalFormatting>
  <conditionalFormatting sqref="Q15">
    <cfRule type="cellIs" dxfId="33052" priority="361" stopIfTrue="1" operator="lessThan">
      <formula>0</formula>
    </cfRule>
    <cfRule type="cellIs" dxfId="33051" priority="362" stopIfTrue="1" operator="greaterThan">
      <formula>0</formula>
    </cfRule>
  </conditionalFormatting>
  <conditionalFormatting sqref="Q15">
    <cfRule type="cellIs" dxfId="33050" priority="359" stopIfTrue="1" operator="lessThan">
      <formula>0</formula>
    </cfRule>
    <cfRule type="cellIs" dxfId="33049" priority="360" stopIfTrue="1" operator="greaterThan">
      <formula>0</formula>
    </cfRule>
  </conditionalFormatting>
  <conditionalFormatting sqref="Q15">
    <cfRule type="cellIs" dxfId="33048" priority="357" stopIfTrue="1" operator="lessThan">
      <formula>0</formula>
    </cfRule>
    <cfRule type="cellIs" dxfId="33047" priority="358" stopIfTrue="1" operator="greaterThan">
      <formula>0</formula>
    </cfRule>
  </conditionalFormatting>
  <conditionalFormatting sqref="Q15">
    <cfRule type="cellIs" dxfId="33046" priority="355" stopIfTrue="1" operator="lessThan">
      <formula>0</formula>
    </cfRule>
    <cfRule type="cellIs" dxfId="33045" priority="356" stopIfTrue="1" operator="greaterThan">
      <formula>0</formula>
    </cfRule>
  </conditionalFormatting>
  <conditionalFormatting sqref="Q15">
    <cfRule type="cellIs" dxfId="33044" priority="353" stopIfTrue="1" operator="lessThan">
      <formula>0</formula>
    </cfRule>
    <cfRule type="cellIs" dxfId="33043" priority="354" stopIfTrue="1" operator="greaterThan">
      <formula>0</formula>
    </cfRule>
  </conditionalFormatting>
  <conditionalFormatting sqref="Q15">
    <cfRule type="cellIs" dxfId="33042" priority="351" stopIfTrue="1" operator="lessThan">
      <formula>0</formula>
    </cfRule>
    <cfRule type="cellIs" dxfId="33041" priority="352" stopIfTrue="1" operator="greaterThan">
      <formula>0</formula>
    </cfRule>
  </conditionalFormatting>
  <conditionalFormatting sqref="Q15">
    <cfRule type="cellIs" dxfId="33040" priority="349" stopIfTrue="1" operator="lessThan">
      <formula>0</formula>
    </cfRule>
    <cfRule type="cellIs" dxfId="33039" priority="350" stopIfTrue="1" operator="greaterThan">
      <formula>0</formula>
    </cfRule>
  </conditionalFormatting>
  <conditionalFormatting sqref="Q15">
    <cfRule type="cellIs" dxfId="33038" priority="347" stopIfTrue="1" operator="lessThan">
      <formula>0</formula>
    </cfRule>
    <cfRule type="cellIs" dxfId="33037" priority="348" stopIfTrue="1" operator="greaterThan">
      <formula>0</formula>
    </cfRule>
  </conditionalFormatting>
  <conditionalFormatting sqref="Q15">
    <cfRule type="cellIs" dxfId="33036" priority="345" stopIfTrue="1" operator="lessThan">
      <formula>0</formula>
    </cfRule>
    <cfRule type="cellIs" dxfId="33035" priority="346" stopIfTrue="1" operator="greaterThan">
      <formula>0</formula>
    </cfRule>
  </conditionalFormatting>
  <conditionalFormatting sqref="Q15">
    <cfRule type="cellIs" dxfId="33034" priority="343" stopIfTrue="1" operator="lessThan">
      <formula>0</formula>
    </cfRule>
    <cfRule type="cellIs" dxfId="33033" priority="344" stopIfTrue="1" operator="greaterThan">
      <formula>0</formula>
    </cfRule>
  </conditionalFormatting>
  <conditionalFormatting sqref="Q15">
    <cfRule type="cellIs" dxfId="33032" priority="341" stopIfTrue="1" operator="lessThan">
      <formula>0</formula>
    </cfRule>
    <cfRule type="cellIs" dxfId="33031" priority="342" stopIfTrue="1" operator="greaterThan">
      <formula>0</formula>
    </cfRule>
  </conditionalFormatting>
  <conditionalFormatting sqref="Q15">
    <cfRule type="cellIs" dxfId="33030" priority="339" stopIfTrue="1" operator="lessThan">
      <formula>0</formula>
    </cfRule>
    <cfRule type="cellIs" dxfId="33029" priority="340" stopIfTrue="1" operator="greaterThan">
      <formula>0</formula>
    </cfRule>
  </conditionalFormatting>
  <conditionalFormatting sqref="Q15">
    <cfRule type="cellIs" dxfId="33028" priority="337" stopIfTrue="1" operator="lessThan">
      <formula>0</formula>
    </cfRule>
    <cfRule type="cellIs" dxfId="33027" priority="338" stopIfTrue="1" operator="greaterThan">
      <formula>0</formula>
    </cfRule>
  </conditionalFormatting>
  <conditionalFormatting sqref="Q17">
    <cfRule type="cellIs" dxfId="33026" priority="335" stopIfTrue="1" operator="lessThan">
      <formula>0</formula>
    </cfRule>
    <cfRule type="cellIs" dxfId="33025" priority="336" stopIfTrue="1" operator="greaterThan">
      <formula>0</formula>
    </cfRule>
  </conditionalFormatting>
  <conditionalFormatting sqref="Q17">
    <cfRule type="cellIs" dxfId="33024" priority="333" stopIfTrue="1" operator="lessThan">
      <formula>0</formula>
    </cfRule>
    <cfRule type="cellIs" dxfId="33023" priority="334" stopIfTrue="1" operator="greaterThan">
      <formula>0</formula>
    </cfRule>
  </conditionalFormatting>
  <conditionalFormatting sqref="Q17">
    <cfRule type="cellIs" dxfId="33022" priority="331" stopIfTrue="1" operator="lessThan">
      <formula>0</formula>
    </cfRule>
    <cfRule type="cellIs" dxfId="33021" priority="332" stopIfTrue="1" operator="greaterThan">
      <formula>0</formula>
    </cfRule>
  </conditionalFormatting>
  <conditionalFormatting sqref="Q17">
    <cfRule type="cellIs" dxfId="33020" priority="329" stopIfTrue="1" operator="lessThan">
      <formula>0</formula>
    </cfRule>
    <cfRule type="cellIs" dxfId="33019" priority="330" stopIfTrue="1" operator="greaterThan">
      <formula>0</formula>
    </cfRule>
  </conditionalFormatting>
  <conditionalFormatting sqref="Q17">
    <cfRule type="cellIs" dxfId="33018" priority="327" stopIfTrue="1" operator="lessThan">
      <formula>0</formula>
    </cfRule>
    <cfRule type="cellIs" dxfId="33017" priority="328" stopIfTrue="1" operator="greaterThan">
      <formula>0</formula>
    </cfRule>
  </conditionalFormatting>
  <conditionalFormatting sqref="Q17">
    <cfRule type="cellIs" dxfId="33016" priority="325" stopIfTrue="1" operator="lessThan">
      <formula>0</formula>
    </cfRule>
    <cfRule type="cellIs" dxfId="33015" priority="326" stopIfTrue="1" operator="greaterThan">
      <formula>0</formula>
    </cfRule>
  </conditionalFormatting>
  <conditionalFormatting sqref="Q17">
    <cfRule type="cellIs" dxfId="33014" priority="323" stopIfTrue="1" operator="lessThan">
      <formula>0</formula>
    </cfRule>
    <cfRule type="cellIs" dxfId="33013" priority="324" stopIfTrue="1" operator="greaterThan">
      <formula>0</formula>
    </cfRule>
  </conditionalFormatting>
  <conditionalFormatting sqref="Q17">
    <cfRule type="cellIs" dxfId="33012" priority="321" stopIfTrue="1" operator="lessThan">
      <formula>0</formula>
    </cfRule>
    <cfRule type="cellIs" dxfId="33011" priority="322" stopIfTrue="1" operator="greaterThan">
      <formula>0</formula>
    </cfRule>
  </conditionalFormatting>
  <conditionalFormatting sqref="Q17">
    <cfRule type="cellIs" dxfId="33010" priority="319" stopIfTrue="1" operator="lessThan">
      <formula>0</formula>
    </cfRule>
    <cfRule type="cellIs" dxfId="33009" priority="320" stopIfTrue="1" operator="greaterThan">
      <formula>0</formula>
    </cfRule>
  </conditionalFormatting>
  <conditionalFormatting sqref="Q17">
    <cfRule type="cellIs" dxfId="33008" priority="317" stopIfTrue="1" operator="lessThan">
      <formula>0</formula>
    </cfRule>
    <cfRule type="cellIs" dxfId="33007" priority="318" stopIfTrue="1" operator="greaterThan">
      <formula>0</formula>
    </cfRule>
  </conditionalFormatting>
  <conditionalFormatting sqref="Q17">
    <cfRule type="cellIs" dxfId="33006" priority="315" stopIfTrue="1" operator="lessThan">
      <formula>0</formula>
    </cfRule>
    <cfRule type="cellIs" dxfId="33005" priority="316" stopIfTrue="1" operator="greaterThan">
      <formula>0</formula>
    </cfRule>
  </conditionalFormatting>
  <conditionalFormatting sqref="Q17">
    <cfRule type="cellIs" dxfId="33004" priority="313" stopIfTrue="1" operator="lessThan">
      <formula>0</formula>
    </cfRule>
    <cfRule type="cellIs" dxfId="33003" priority="314" stopIfTrue="1" operator="greaterThan">
      <formula>0</formula>
    </cfRule>
  </conditionalFormatting>
  <conditionalFormatting sqref="Q17">
    <cfRule type="cellIs" dxfId="33002" priority="311" stopIfTrue="1" operator="lessThan">
      <formula>0</formula>
    </cfRule>
    <cfRule type="cellIs" dxfId="33001" priority="312" stopIfTrue="1" operator="greaterThan">
      <formula>0</formula>
    </cfRule>
  </conditionalFormatting>
  <conditionalFormatting sqref="Q17">
    <cfRule type="cellIs" dxfId="33000" priority="309" stopIfTrue="1" operator="lessThan">
      <formula>0</formula>
    </cfRule>
    <cfRule type="cellIs" dxfId="32999" priority="310" stopIfTrue="1" operator="greaterThan">
      <formula>0</formula>
    </cfRule>
  </conditionalFormatting>
  <conditionalFormatting sqref="Q17">
    <cfRule type="cellIs" dxfId="32998" priority="307" stopIfTrue="1" operator="lessThan">
      <formula>0</formula>
    </cfRule>
    <cfRule type="cellIs" dxfId="32997" priority="308" stopIfTrue="1" operator="greaterThan">
      <formula>0</formula>
    </cfRule>
  </conditionalFormatting>
  <conditionalFormatting sqref="Q17">
    <cfRule type="cellIs" dxfId="32996" priority="305" stopIfTrue="1" operator="lessThan">
      <formula>0</formula>
    </cfRule>
    <cfRule type="cellIs" dxfId="32995" priority="306" stopIfTrue="1" operator="greaterThan">
      <formula>0</formula>
    </cfRule>
  </conditionalFormatting>
  <conditionalFormatting sqref="Q17">
    <cfRule type="cellIs" dxfId="32994" priority="303" stopIfTrue="1" operator="lessThan">
      <formula>0</formula>
    </cfRule>
    <cfRule type="cellIs" dxfId="32993" priority="304" stopIfTrue="1" operator="greaterThan">
      <formula>0</formula>
    </cfRule>
  </conditionalFormatting>
  <conditionalFormatting sqref="Q17">
    <cfRule type="cellIs" dxfId="32992" priority="301" stopIfTrue="1" operator="lessThan">
      <formula>0</formula>
    </cfRule>
    <cfRule type="cellIs" dxfId="32991" priority="302" stopIfTrue="1" operator="greaterThan">
      <formula>0</formula>
    </cfRule>
  </conditionalFormatting>
  <conditionalFormatting sqref="Q17">
    <cfRule type="cellIs" dxfId="32990" priority="299" stopIfTrue="1" operator="lessThan">
      <formula>0</formula>
    </cfRule>
    <cfRule type="cellIs" dxfId="32989" priority="300" stopIfTrue="1" operator="greaterThan">
      <formula>0</formula>
    </cfRule>
  </conditionalFormatting>
  <conditionalFormatting sqref="Q17">
    <cfRule type="cellIs" dxfId="32988" priority="297" stopIfTrue="1" operator="lessThan">
      <formula>0</formula>
    </cfRule>
    <cfRule type="cellIs" dxfId="32987" priority="298" stopIfTrue="1" operator="greaterThan">
      <formula>0</formula>
    </cfRule>
  </conditionalFormatting>
  <conditionalFormatting sqref="Q17">
    <cfRule type="cellIs" dxfId="32986" priority="295" stopIfTrue="1" operator="lessThan">
      <formula>0</formula>
    </cfRule>
    <cfRule type="cellIs" dxfId="32985" priority="296" stopIfTrue="1" operator="greaterThan">
      <formula>0</formula>
    </cfRule>
  </conditionalFormatting>
  <conditionalFormatting sqref="Q17">
    <cfRule type="cellIs" dxfId="32984" priority="293" stopIfTrue="1" operator="lessThan">
      <formula>0</formula>
    </cfRule>
    <cfRule type="cellIs" dxfId="32983" priority="294" stopIfTrue="1" operator="greaterThan">
      <formula>0</formula>
    </cfRule>
  </conditionalFormatting>
  <conditionalFormatting sqref="Q17">
    <cfRule type="cellIs" dxfId="32982" priority="291" stopIfTrue="1" operator="lessThan">
      <formula>0</formula>
    </cfRule>
    <cfRule type="cellIs" dxfId="32981" priority="292" stopIfTrue="1" operator="greaterThan">
      <formula>0</formula>
    </cfRule>
  </conditionalFormatting>
  <conditionalFormatting sqref="Q17">
    <cfRule type="cellIs" dxfId="32980" priority="289" stopIfTrue="1" operator="lessThan">
      <formula>0</formula>
    </cfRule>
    <cfRule type="cellIs" dxfId="32979" priority="290" stopIfTrue="1" operator="greaterThan">
      <formula>0</formula>
    </cfRule>
  </conditionalFormatting>
  <conditionalFormatting sqref="Q17">
    <cfRule type="cellIs" dxfId="32978" priority="287" stopIfTrue="1" operator="lessThan">
      <formula>0</formula>
    </cfRule>
    <cfRule type="cellIs" dxfId="32977" priority="288" stopIfTrue="1" operator="greaterThan">
      <formula>0</formula>
    </cfRule>
  </conditionalFormatting>
  <conditionalFormatting sqref="Q17">
    <cfRule type="cellIs" dxfId="32976" priority="285" stopIfTrue="1" operator="lessThan">
      <formula>0</formula>
    </cfRule>
    <cfRule type="cellIs" dxfId="32975" priority="286" stopIfTrue="1" operator="greaterThan">
      <formula>0</formula>
    </cfRule>
  </conditionalFormatting>
  <conditionalFormatting sqref="Q17">
    <cfRule type="cellIs" dxfId="32974" priority="283" stopIfTrue="1" operator="lessThan">
      <formula>0</formula>
    </cfRule>
    <cfRule type="cellIs" dxfId="32973" priority="284" stopIfTrue="1" operator="greaterThan">
      <formula>0</formula>
    </cfRule>
  </conditionalFormatting>
  <conditionalFormatting sqref="Q17">
    <cfRule type="cellIs" dxfId="32972" priority="281" stopIfTrue="1" operator="lessThan">
      <formula>0</formula>
    </cfRule>
    <cfRule type="cellIs" dxfId="32971" priority="282" stopIfTrue="1" operator="greaterThan">
      <formula>0</formula>
    </cfRule>
  </conditionalFormatting>
  <conditionalFormatting sqref="Q17">
    <cfRule type="cellIs" dxfId="32970" priority="279" stopIfTrue="1" operator="lessThan">
      <formula>0</formula>
    </cfRule>
    <cfRule type="cellIs" dxfId="32969" priority="280" stopIfTrue="1" operator="greaterThan">
      <formula>0</formula>
    </cfRule>
  </conditionalFormatting>
  <conditionalFormatting sqref="Q17">
    <cfRule type="cellIs" dxfId="32968" priority="277" stopIfTrue="1" operator="lessThan">
      <formula>0</formula>
    </cfRule>
    <cfRule type="cellIs" dxfId="32967" priority="278" stopIfTrue="1" operator="greaterThan">
      <formula>0</formula>
    </cfRule>
  </conditionalFormatting>
  <conditionalFormatting sqref="Q17">
    <cfRule type="cellIs" dxfId="32966" priority="275" stopIfTrue="1" operator="lessThan">
      <formula>0</formula>
    </cfRule>
    <cfRule type="cellIs" dxfId="32965" priority="276" stopIfTrue="1" operator="greaterThan">
      <formula>0</formula>
    </cfRule>
  </conditionalFormatting>
  <conditionalFormatting sqref="Q17">
    <cfRule type="cellIs" dxfId="32964" priority="273" stopIfTrue="1" operator="lessThan">
      <formula>0</formula>
    </cfRule>
    <cfRule type="cellIs" dxfId="32963" priority="274" stopIfTrue="1" operator="greaterThan">
      <formula>0</formula>
    </cfRule>
  </conditionalFormatting>
  <conditionalFormatting sqref="Q17">
    <cfRule type="cellIs" dxfId="32962" priority="271" stopIfTrue="1" operator="lessThan">
      <formula>0</formula>
    </cfRule>
    <cfRule type="cellIs" dxfId="32961" priority="272" stopIfTrue="1" operator="greaterThan">
      <formula>0</formula>
    </cfRule>
  </conditionalFormatting>
  <conditionalFormatting sqref="Q17">
    <cfRule type="cellIs" dxfId="32960" priority="269" stopIfTrue="1" operator="lessThan">
      <formula>0</formula>
    </cfRule>
    <cfRule type="cellIs" dxfId="32959" priority="270" stopIfTrue="1" operator="greaterThan">
      <formula>0</formula>
    </cfRule>
  </conditionalFormatting>
  <conditionalFormatting sqref="Q17">
    <cfRule type="cellIs" dxfId="32958" priority="267" stopIfTrue="1" operator="lessThan">
      <formula>0</formula>
    </cfRule>
    <cfRule type="cellIs" dxfId="32957" priority="268" stopIfTrue="1" operator="greaterThan">
      <formula>0</formula>
    </cfRule>
  </conditionalFormatting>
  <conditionalFormatting sqref="Q17">
    <cfRule type="cellIs" dxfId="32956" priority="265" stopIfTrue="1" operator="lessThan">
      <formula>0</formula>
    </cfRule>
    <cfRule type="cellIs" dxfId="32955" priority="266" stopIfTrue="1" operator="greaterThan">
      <formula>0</formula>
    </cfRule>
  </conditionalFormatting>
  <conditionalFormatting sqref="Q17">
    <cfRule type="cellIs" dxfId="32954" priority="263" stopIfTrue="1" operator="lessThan">
      <formula>0</formula>
    </cfRule>
    <cfRule type="cellIs" dxfId="32953" priority="264" stopIfTrue="1" operator="greaterThan">
      <formula>0</formula>
    </cfRule>
  </conditionalFormatting>
  <conditionalFormatting sqref="Q17">
    <cfRule type="cellIs" dxfId="32952" priority="261" stopIfTrue="1" operator="lessThan">
      <formula>0</formula>
    </cfRule>
    <cfRule type="cellIs" dxfId="32951" priority="262" stopIfTrue="1" operator="greaterThan">
      <formula>0</formula>
    </cfRule>
  </conditionalFormatting>
  <conditionalFormatting sqref="Q17">
    <cfRule type="cellIs" dxfId="32950" priority="259" stopIfTrue="1" operator="lessThan">
      <formula>0</formula>
    </cfRule>
    <cfRule type="cellIs" dxfId="32949" priority="260" stopIfTrue="1" operator="greaterThan">
      <formula>0</formula>
    </cfRule>
  </conditionalFormatting>
  <conditionalFormatting sqref="Q17">
    <cfRule type="cellIs" dxfId="32948" priority="257" stopIfTrue="1" operator="lessThan">
      <formula>0</formula>
    </cfRule>
    <cfRule type="cellIs" dxfId="32947" priority="258" stopIfTrue="1" operator="greaterThan">
      <formula>0</formula>
    </cfRule>
  </conditionalFormatting>
  <conditionalFormatting sqref="Q17">
    <cfRule type="cellIs" dxfId="32946" priority="255" stopIfTrue="1" operator="lessThan">
      <formula>0</formula>
    </cfRule>
    <cfRule type="cellIs" dxfId="32945" priority="256" stopIfTrue="1" operator="greaterThan">
      <formula>0</formula>
    </cfRule>
  </conditionalFormatting>
  <conditionalFormatting sqref="Q17">
    <cfRule type="cellIs" dxfId="32944" priority="253" stopIfTrue="1" operator="lessThan">
      <formula>0</formula>
    </cfRule>
    <cfRule type="cellIs" dxfId="32943" priority="254" stopIfTrue="1" operator="greaterThan">
      <formula>0</formula>
    </cfRule>
  </conditionalFormatting>
  <conditionalFormatting sqref="Q19">
    <cfRule type="cellIs" dxfId="32942" priority="251" stopIfTrue="1" operator="lessThan">
      <formula>0</formula>
    </cfRule>
    <cfRule type="cellIs" dxfId="32941" priority="252" stopIfTrue="1" operator="greaterThan">
      <formula>0</formula>
    </cfRule>
  </conditionalFormatting>
  <conditionalFormatting sqref="Q19">
    <cfRule type="cellIs" dxfId="32940" priority="249" stopIfTrue="1" operator="lessThan">
      <formula>0</formula>
    </cfRule>
    <cfRule type="cellIs" dxfId="32939" priority="250" stopIfTrue="1" operator="greaterThan">
      <formula>0</formula>
    </cfRule>
  </conditionalFormatting>
  <conditionalFormatting sqref="Q19">
    <cfRule type="cellIs" dxfId="32938" priority="247" stopIfTrue="1" operator="lessThan">
      <formula>0</formula>
    </cfRule>
    <cfRule type="cellIs" dxfId="32937" priority="248" stopIfTrue="1" operator="greaterThan">
      <formula>0</formula>
    </cfRule>
  </conditionalFormatting>
  <conditionalFormatting sqref="Q19">
    <cfRule type="cellIs" dxfId="32936" priority="245" stopIfTrue="1" operator="lessThan">
      <formula>0</formula>
    </cfRule>
    <cfRule type="cellIs" dxfId="32935" priority="246" stopIfTrue="1" operator="greaterThan">
      <formula>0</formula>
    </cfRule>
  </conditionalFormatting>
  <conditionalFormatting sqref="Q19">
    <cfRule type="cellIs" dxfId="32934" priority="243" stopIfTrue="1" operator="lessThan">
      <formula>0</formula>
    </cfRule>
    <cfRule type="cellIs" dxfId="32933" priority="244" stopIfTrue="1" operator="greaterThan">
      <formula>0</formula>
    </cfRule>
  </conditionalFormatting>
  <conditionalFormatting sqref="Q19">
    <cfRule type="cellIs" dxfId="32932" priority="241" stopIfTrue="1" operator="lessThan">
      <formula>0</formula>
    </cfRule>
    <cfRule type="cellIs" dxfId="32931" priority="242" stopIfTrue="1" operator="greaterThan">
      <formula>0</formula>
    </cfRule>
  </conditionalFormatting>
  <conditionalFormatting sqref="Q19">
    <cfRule type="cellIs" dxfId="32930" priority="239" stopIfTrue="1" operator="lessThan">
      <formula>0</formula>
    </cfRule>
    <cfRule type="cellIs" dxfId="32929" priority="240" stopIfTrue="1" operator="greaterThan">
      <formula>0</formula>
    </cfRule>
  </conditionalFormatting>
  <conditionalFormatting sqref="Q19">
    <cfRule type="cellIs" dxfId="32928" priority="237" stopIfTrue="1" operator="lessThan">
      <formula>0</formula>
    </cfRule>
    <cfRule type="cellIs" dxfId="32927" priority="238" stopIfTrue="1" operator="greaterThan">
      <formula>0</formula>
    </cfRule>
  </conditionalFormatting>
  <conditionalFormatting sqref="Q19">
    <cfRule type="cellIs" dxfId="32926" priority="235" stopIfTrue="1" operator="lessThan">
      <formula>0</formula>
    </cfRule>
    <cfRule type="cellIs" dxfId="32925" priority="236" stopIfTrue="1" operator="greaterThan">
      <formula>0</formula>
    </cfRule>
  </conditionalFormatting>
  <conditionalFormatting sqref="Q19">
    <cfRule type="cellIs" dxfId="32924" priority="233" stopIfTrue="1" operator="lessThan">
      <formula>0</formula>
    </cfRule>
    <cfRule type="cellIs" dxfId="32923" priority="234" stopIfTrue="1" operator="greaterThan">
      <formula>0</formula>
    </cfRule>
  </conditionalFormatting>
  <conditionalFormatting sqref="Q19">
    <cfRule type="cellIs" dxfId="32922" priority="231" stopIfTrue="1" operator="lessThan">
      <formula>0</formula>
    </cfRule>
    <cfRule type="cellIs" dxfId="32921" priority="232" stopIfTrue="1" operator="greaterThan">
      <formula>0</formula>
    </cfRule>
  </conditionalFormatting>
  <conditionalFormatting sqref="Q19">
    <cfRule type="cellIs" dxfId="32920" priority="229" stopIfTrue="1" operator="lessThan">
      <formula>0</formula>
    </cfRule>
    <cfRule type="cellIs" dxfId="32919" priority="230" stopIfTrue="1" operator="greaterThan">
      <formula>0</formula>
    </cfRule>
  </conditionalFormatting>
  <conditionalFormatting sqref="Q19">
    <cfRule type="cellIs" dxfId="32918" priority="227" stopIfTrue="1" operator="lessThan">
      <formula>0</formula>
    </cfRule>
    <cfRule type="cellIs" dxfId="32917" priority="228" stopIfTrue="1" operator="greaterThan">
      <formula>0</formula>
    </cfRule>
  </conditionalFormatting>
  <conditionalFormatting sqref="Q19">
    <cfRule type="cellIs" dxfId="32916" priority="225" stopIfTrue="1" operator="lessThan">
      <formula>0</formula>
    </cfRule>
    <cfRule type="cellIs" dxfId="32915" priority="226" stopIfTrue="1" operator="greaterThan">
      <formula>0</formula>
    </cfRule>
  </conditionalFormatting>
  <conditionalFormatting sqref="Q19">
    <cfRule type="cellIs" dxfId="32914" priority="223" stopIfTrue="1" operator="lessThan">
      <formula>0</formula>
    </cfRule>
    <cfRule type="cellIs" dxfId="32913" priority="224" stopIfTrue="1" operator="greaterThan">
      <formula>0</formula>
    </cfRule>
  </conditionalFormatting>
  <conditionalFormatting sqref="Q19">
    <cfRule type="cellIs" dxfId="32912" priority="221" stopIfTrue="1" operator="lessThan">
      <formula>0</formula>
    </cfRule>
    <cfRule type="cellIs" dxfId="32911" priority="222" stopIfTrue="1" operator="greaterThan">
      <formula>0</formula>
    </cfRule>
  </conditionalFormatting>
  <conditionalFormatting sqref="Q19">
    <cfRule type="cellIs" dxfId="32910" priority="219" stopIfTrue="1" operator="lessThan">
      <formula>0</formula>
    </cfRule>
    <cfRule type="cellIs" dxfId="32909" priority="220" stopIfTrue="1" operator="greaterThan">
      <formula>0</formula>
    </cfRule>
  </conditionalFormatting>
  <conditionalFormatting sqref="Q19">
    <cfRule type="cellIs" dxfId="32908" priority="217" stopIfTrue="1" operator="lessThan">
      <formula>0</formula>
    </cfRule>
    <cfRule type="cellIs" dxfId="32907" priority="218" stopIfTrue="1" operator="greaterThan">
      <formula>0</formula>
    </cfRule>
  </conditionalFormatting>
  <conditionalFormatting sqref="Q19">
    <cfRule type="cellIs" dxfId="32906" priority="215" stopIfTrue="1" operator="lessThan">
      <formula>0</formula>
    </cfRule>
    <cfRule type="cellIs" dxfId="32905" priority="216" stopIfTrue="1" operator="greaterThan">
      <formula>0</formula>
    </cfRule>
  </conditionalFormatting>
  <conditionalFormatting sqref="Q19">
    <cfRule type="cellIs" dxfId="32904" priority="213" stopIfTrue="1" operator="lessThan">
      <formula>0</formula>
    </cfRule>
    <cfRule type="cellIs" dxfId="32903" priority="214" stopIfTrue="1" operator="greaterThan">
      <formula>0</formula>
    </cfRule>
  </conditionalFormatting>
  <conditionalFormatting sqref="Q19">
    <cfRule type="cellIs" dxfId="32902" priority="211" stopIfTrue="1" operator="lessThan">
      <formula>0</formula>
    </cfRule>
    <cfRule type="cellIs" dxfId="32901" priority="212" stopIfTrue="1" operator="greaterThan">
      <formula>0</formula>
    </cfRule>
  </conditionalFormatting>
  <conditionalFormatting sqref="Q19">
    <cfRule type="cellIs" dxfId="32900" priority="209" stopIfTrue="1" operator="lessThan">
      <formula>0</formula>
    </cfRule>
    <cfRule type="cellIs" dxfId="32899" priority="210" stopIfTrue="1" operator="greaterThan">
      <formula>0</formula>
    </cfRule>
  </conditionalFormatting>
  <conditionalFormatting sqref="Q19">
    <cfRule type="cellIs" dxfId="32898" priority="207" stopIfTrue="1" operator="lessThan">
      <formula>0</formula>
    </cfRule>
    <cfRule type="cellIs" dxfId="32897" priority="208" stopIfTrue="1" operator="greaterThan">
      <formula>0</formula>
    </cfRule>
  </conditionalFormatting>
  <conditionalFormatting sqref="Q19">
    <cfRule type="cellIs" dxfId="32896" priority="205" stopIfTrue="1" operator="lessThan">
      <formula>0</formula>
    </cfRule>
    <cfRule type="cellIs" dxfId="32895" priority="206" stopIfTrue="1" operator="greaterThan">
      <formula>0</formula>
    </cfRule>
  </conditionalFormatting>
  <conditionalFormatting sqref="Q19">
    <cfRule type="cellIs" dxfId="32894" priority="203" stopIfTrue="1" operator="lessThan">
      <formula>0</formula>
    </cfRule>
    <cfRule type="cellIs" dxfId="32893" priority="204" stopIfTrue="1" operator="greaterThan">
      <formula>0</formula>
    </cfRule>
  </conditionalFormatting>
  <conditionalFormatting sqref="Q19">
    <cfRule type="cellIs" dxfId="32892" priority="201" stopIfTrue="1" operator="lessThan">
      <formula>0</formula>
    </cfRule>
    <cfRule type="cellIs" dxfId="32891" priority="202" stopIfTrue="1" operator="greaterThan">
      <formula>0</formula>
    </cfRule>
  </conditionalFormatting>
  <conditionalFormatting sqref="Q19">
    <cfRule type="cellIs" dxfId="32890" priority="199" stopIfTrue="1" operator="lessThan">
      <formula>0</formula>
    </cfRule>
    <cfRule type="cellIs" dxfId="32889" priority="200" stopIfTrue="1" operator="greaterThan">
      <formula>0</formula>
    </cfRule>
  </conditionalFormatting>
  <conditionalFormatting sqref="Q19">
    <cfRule type="cellIs" dxfId="32888" priority="197" stopIfTrue="1" operator="lessThan">
      <formula>0</formula>
    </cfRule>
    <cfRule type="cellIs" dxfId="32887" priority="198" stopIfTrue="1" operator="greaterThan">
      <formula>0</formula>
    </cfRule>
  </conditionalFormatting>
  <conditionalFormatting sqref="Q19">
    <cfRule type="cellIs" dxfId="32886" priority="195" stopIfTrue="1" operator="lessThan">
      <formula>0</formula>
    </cfRule>
    <cfRule type="cellIs" dxfId="32885" priority="196" stopIfTrue="1" operator="greaterThan">
      <formula>0</formula>
    </cfRule>
  </conditionalFormatting>
  <conditionalFormatting sqref="Q19">
    <cfRule type="cellIs" dxfId="32884" priority="193" stopIfTrue="1" operator="lessThan">
      <formula>0</formula>
    </cfRule>
    <cfRule type="cellIs" dxfId="32883" priority="194" stopIfTrue="1" operator="greaterThan">
      <formula>0</formula>
    </cfRule>
  </conditionalFormatting>
  <conditionalFormatting sqref="Q19">
    <cfRule type="cellIs" dxfId="32882" priority="191" stopIfTrue="1" operator="lessThan">
      <formula>0</formula>
    </cfRule>
    <cfRule type="cellIs" dxfId="32881" priority="192" stopIfTrue="1" operator="greaterThan">
      <formula>0</formula>
    </cfRule>
  </conditionalFormatting>
  <conditionalFormatting sqref="Q19">
    <cfRule type="cellIs" dxfId="32880" priority="189" stopIfTrue="1" operator="lessThan">
      <formula>0</formula>
    </cfRule>
    <cfRule type="cellIs" dxfId="32879" priority="190" stopIfTrue="1" operator="greaterThan">
      <formula>0</formula>
    </cfRule>
  </conditionalFormatting>
  <conditionalFormatting sqref="Q19">
    <cfRule type="cellIs" dxfId="32878" priority="187" stopIfTrue="1" operator="lessThan">
      <formula>0</formula>
    </cfRule>
    <cfRule type="cellIs" dxfId="32877" priority="188" stopIfTrue="1" operator="greaterThan">
      <formula>0</formula>
    </cfRule>
  </conditionalFormatting>
  <conditionalFormatting sqref="Q19">
    <cfRule type="cellIs" dxfId="32876" priority="185" stopIfTrue="1" operator="lessThan">
      <formula>0</formula>
    </cfRule>
    <cfRule type="cellIs" dxfId="32875" priority="186" stopIfTrue="1" operator="greaterThan">
      <formula>0</formula>
    </cfRule>
  </conditionalFormatting>
  <conditionalFormatting sqref="Q19">
    <cfRule type="cellIs" dxfId="32874" priority="183" stopIfTrue="1" operator="lessThan">
      <formula>0</formula>
    </cfRule>
    <cfRule type="cellIs" dxfId="32873" priority="184" stopIfTrue="1" operator="greaterThan">
      <formula>0</formula>
    </cfRule>
  </conditionalFormatting>
  <conditionalFormatting sqref="Q19">
    <cfRule type="cellIs" dxfId="32872" priority="181" stopIfTrue="1" operator="lessThan">
      <formula>0</formula>
    </cfRule>
    <cfRule type="cellIs" dxfId="32871" priority="182" stopIfTrue="1" operator="greaterThan">
      <formula>0</formula>
    </cfRule>
  </conditionalFormatting>
  <conditionalFormatting sqref="Q19">
    <cfRule type="cellIs" dxfId="32870" priority="179" stopIfTrue="1" operator="lessThan">
      <formula>0</formula>
    </cfRule>
    <cfRule type="cellIs" dxfId="32869" priority="180" stopIfTrue="1" operator="greaterThan">
      <formula>0</formula>
    </cfRule>
  </conditionalFormatting>
  <conditionalFormatting sqref="Q19">
    <cfRule type="cellIs" dxfId="32868" priority="177" stopIfTrue="1" operator="lessThan">
      <formula>0</formula>
    </cfRule>
    <cfRule type="cellIs" dxfId="32867" priority="178" stopIfTrue="1" operator="greaterThan">
      <formula>0</formula>
    </cfRule>
  </conditionalFormatting>
  <conditionalFormatting sqref="Q19">
    <cfRule type="cellIs" dxfId="32866" priority="175" stopIfTrue="1" operator="lessThan">
      <formula>0</formula>
    </cfRule>
    <cfRule type="cellIs" dxfId="32865" priority="176" stopIfTrue="1" operator="greaterThan">
      <formula>0</formula>
    </cfRule>
  </conditionalFormatting>
  <conditionalFormatting sqref="Q19">
    <cfRule type="cellIs" dxfId="32864" priority="173" stopIfTrue="1" operator="lessThan">
      <formula>0</formula>
    </cfRule>
    <cfRule type="cellIs" dxfId="32863" priority="174" stopIfTrue="1" operator="greaterThan">
      <formula>0</formula>
    </cfRule>
  </conditionalFormatting>
  <conditionalFormatting sqref="Q19">
    <cfRule type="cellIs" dxfId="32862" priority="171" stopIfTrue="1" operator="lessThan">
      <formula>0</formula>
    </cfRule>
    <cfRule type="cellIs" dxfId="32861" priority="172" stopIfTrue="1" operator="greaterThan">
      <formula>0</formula>
    </cfRule>
  </conditionalFormatting>
  <conditionalFormatting sqref="Q19">
    <cfRule type="cellIs" dxfId="32860" priority="169" stopIfTrue="1" operator="lessThan">
      <formula>0</formula>
    </cfRule>
    <cfRule type="cellIs" dxfId="32859" priority="170" stopIfTrue="1" operator="greaterThan">
      <formula>0</formula>
    </cfRule>
  </conditionalFormatting>
  <conditionalFormatting sqref="Q21">
    <cfRule type="cellIs" dxfId="32858" priority="167" stopIfTrue="1" operator="lessThan">
      <formula>0</formula>
    </cfRule>
    <cfRule type="cellIs" dxfId="32857" priority="168" stopIfTrue="1" operator="greaterThan">
      <formula>0</formula>
    </cfRule>
  </conditionalFormatting>
  <conditionalFormatting sqref="Q21">
    <cfRule type="cellIs" dxfId="32856" priority="165" stopIfTrue="1" operator="lessThan">
      <formula>0</formula>
    </cfRule>
    <cfRule type="cellIs" dxfId="32855" priority="166" stopIfTrue="1" operator="greaterThan">
      <formula>0</formula>
    </cfRule>
  </conditionalFormatting>
  <conditionalFormatting sqref="Q21">
    <cfRule type="cellIs" dxfId="32854" priority="163" stopIfTrue="1" operator="lessThan">
      <formula>0</formula>
    </cfRule>
    <cfRule type="cellIs" dxfId="32853" priority="164" stopIfTrue="1" operator="greaterThan">
      <formula>0</formula>
    </cfRule>
  </conditionalFormatting>
  <conditionalFormatting sqref="Q21">
    <cfRule type="cellIs" dxfId="32852" priority="161" stopIfTrue="1" operator="lessThan">
      <formula>0</formula>
    </cfRule>
    <cfRule type="cellIs" dxfId="32851" priority="162" stopIfTrue="1" operator="greaterThan">
      <formula>0</formula>
    </cfRule>
  </conditionalFormatting>
  <conditionalFormatting sqref="Q21">
    <cfRule type="cellIs" dxfId="32850" priority="159" stopIfTrue="1" operator="lessThan">
      <formula>0</formula>
    </cfRule>
    <cfRule type="cellIs" dxfId="32849" priority="160" stopIfTrue="1" operator="greaterThan">
      <formula>0</formula>
    </cfRule>
  </conditionalFormatting>
  <conditionalFormatting sqref="Q21">
    <cfRule type="cellIs" dxfId="32848" priority="157" stopIfTrue="1" operator="lessThan">
      <formula>0</formula>
    </cfRule>
    <cfRule type="cellIs" dxfId="32847" priority="158" stopIfTrue="1" operator="greaterThan">
      <formula>0</formula>
    </cfRule>
  </conditionalFormatting>
  <conditionalFormatting sqref="Q21">
    <cfRule type="cellIs" dxfId="32846" priority="155" stopIfTrue="1" operator="lessThan">
      <formula>0</formula>
    </cfRule>
    <cfRule type="cellIs" dxfId="32845" priority="156" stopIfTrue="1" operator="greaterThan">
      <formula>0</formula>
    </cfRule>
  </conditionalFormatting>
  <conditionalFormatting sqref="Q21">
    <cfRule type="cellIs" dxfId="32844" priority="153" stopIfTrue="1" operator="lessThan">
      <formula>0</formula>
    </cfRule>
    <cfRule type="cellIs" dxfId="32843" priority="154" stopIfTrue="1" operator="greaterThan">
      <formula>0</formula>
    </cfRule>
  </conditionalFormatting>
  <conditionalFormatting sqref="Q21">
    <cfRule type="cellIs" dxfId="32842" priority="151" stopIfTrue="1" operator="lessThan">
      <formula>0</formula>
    </cfRule>
    <cfRule type="cellIs" dxfId="32841" priority="152" stopIfTrue="1" operator="greaterThan">
      <formula>0</formula>
    </cfRule>
  </conditionalFormatting>
  <conditionalFormatting sqref="Q21">
    <cfRule type="cellIs" dxfId="32840" priority="149" stopIfTrue="1" operator="lessThan">
      <formula>0</formula>
    </cfRule>
    <cfRule type="cellIs" dxfId="32839" priority="150" stopIfTrue="1" operator="greaterThan">
      <formula>0</formula>
    </cfRule>
  </conditionalFormatting>
  <conditionalFormatting sqref="Q21">
    <cfRule type="cellIs" dxfId="32838" priority="147" stopIfTrue="1" operator="lessThan">
      <formula>0</formula>
    </cfRule>
    <cfRule type="cellIs" dxfId="32837" priority="148" stopIfTrue="1" operator="greaterThan">
      <formula>0</formula>
    </cfRule>
  </conditionalFormatting>
  <conditionalFormatting sqref="Q21">
    <cfRule type="cellIs" dxfId="32836" priority="145" stopIfTrue="1" operator="lessThan">
      <formula>0</formula>
    </cfRule>
    <cfRule type="cellIs" dxfId="32835" priority="146" stopIfTrue="1" operator="greaterThan">
      <formula>0</formula>
    </cfRule>
  </conditionalFormatting>
  <conditionalFormatting sqref="Q21">
    <cfRule type="cellIs" dxfId="32834" priority="143" stopIfTrue="1" operator="lessThan">
      <formula>0</formula>
    </cfRule>
    <cfRule type="cellIs" dxfId="32833" priority="144" stopIfTrue="1" operator="greaterThan">
      <formula>0</formula>
    </cfRule>
  </conditionalFormatting>
  <conditionalFormatting sqref="Q21">
    <cfRule type="cellIs" dxfId="32832" priority="141" stopIfTrue="1" operator="lessThan">
      <formula>0</formula>
    </cfRule>
    <cfRule type="cellIs" dxfId="32831" priority="142" stopIfTrue="1" operator="greaterThan">
      <formula>0</formula>
    </cfRule>
  </conditionalFormatting>
  <conditionalFormatting sqref="Q21">
    <cfRule type="cellIs" dxfId="32830" priority="139" stopIfTrue="1" operator="lessThan">
      <formula>0</formula>
    </cfRule>
    <cfRule type="cellIs" dxfId="32829" priority="140" stopIfTrue="1" operator="greaterThan">
      <formula>0</formula>
    </cfRule>
  </conditionalFormatting>
  <conditionalFormatting sqref="Q21">
    <cfRule type="cellIs" dxfId="32828" priority="137" stopIfTrue="1" operator="lessThan">
      <formula>0</formula>
    </cfRule>
    <cfRule type="cellIs" dxfId="32827" priority="138" stopIfTrue="1" operator="greaterThan">
      <formula>0</formula>
    </cfRule>
  </conditionalFormatting>
  <conditionalFormatting sqref="Q21">
    <cfRule type="cellIs" dxfId="32826" priority="135" stopIfTrue="1" operator="lessThan">
      <formula>0</formula>
    </cfRule>
    <cfRule type="cellIs" dxfId="32825" priority="136" stopIfTrue="1" operator="greaterThan">
      <formula>0</formula>
    </cfRule>
  </conditionalFormatting>
  <conditionalFormatting sqref="Q21">
    <cfRule type="cellIs" dxfId="32824" priority="133" stopIfTrue="1" operator="lessThan">
      <formula>0</formula>
    </cfRule>
    <cfRule type="cellIs" dxfId="32823" priority="134" stopIfTrue="1" operator="greaterThan">
      <formula>0</formula>
    </cfRule>
  </conditionalFormatting>
  <conditionalFormatting sqref="Q21">
    <cfRule type="cellIs" dxfId="32822" priority="131" stopIfTrue="1" operator="lessThan">
      <formula>0</formula>
    </cfRule>
    <cfRule type="cellIs" dxfId="32821" priority="132" stopIfTrue="1" operator="greaterThan">
      <formula>0</formula>
    </cfRule>
  </conditionalFormatting>
  <conditionalFormatting sqref="Q21">
    <cfRule type="cellIs" dxfId="32820" priority="129" stopIfTrue="1" operator="lessThan">
      <formula>0</formula>
    </cfRule>
    <cfRule type="cellIs" dxfId="32819" priority="130" stopIfTrue="1" operator="greaterThan">
      <formula>0</formula>
    </cfRule>
  </conditionalFormatting>
  <conditionalFormatting sqref="Q21">
    <cfRule type="cellIs" dxfId="32818" priority="127" stopIfTrue="1" operator="lessThan">
      <formula>0</formula>
    </cfRule>
    <cfRule type="cellIs" dxfId="32817" priority="128" stopIfTrue="1" operator="greaterThan">
      <formula>0</formula>
    </cfRule>
  </conditionalFormatting>
  <conditionalFormatting sqref="Q21">
    <cfRule type="cellIs" dxfId="32816" priority="125" stopIfTrue="1" operator="lessThan">
      <formula>0</formula>
    </cfRule>
    <cfRule type="cellIs" dxfId="32815" priority="126" stopIfTrue="1" operator="greaterThan">
      <formula>0</formula>
    </cfRule>
  </conditionalFormatting>
  <conditionalFormatting sqref="Q21">
    <cfRule type="cellIs" dxfId="32814" priority="123" stopIfTrue="1" operator="lessThan">
      <formula>0</formula>
    </cfRule>
    <cfRule type="cellIs" dxfId="32813" priority="124" stopIfTrue="1" operator="greaterThan">
      <formula>0</formula>
    </cfRule>
  </conditionalFormatting>
  <conditionalFormatting sqref="Q21">
    <cfRule type="cellIs" dxfId="32812" priority="121" stopIfTrue="1" operator="lessThan">
      <formula>0</formula>
    </cfRule>
    <cfRule type="cellIs" dxfId="32811" priority="122" stopIfTrue="1" operator="greaterThan">
      <formula>0</formula>
    </cfRule>
  </conditionalFormatting>
  <conditionalFormatting sqref="Q21">
    <cfRule type="cellIs" dxfId="32810" priority="119" stopIfTrue="1" operator="lessThan">
      <formula>0</formula>
    </cfRule>
    <cfRule type="cellIs" dxfId="32809" priority="120" stopIfTrue="1" operator="greaterThan">
      <formula>0</formula>
    </cfRule>
  </conditionalFormatting>
  <conditionalFormatting sqref="Q21">
    <cfRule type="cellIs" dxfId="32808" priority="117" stopIfTrue="1" operator="lessThan">
      <formula>0</formula>
    </cfRule>
    <cfRule type="cellIs" dxfId="32807" priority="118" stopIfTrue="1" operator="greaterThan">
      <formula>0</formula>
    </cfRule>
  </conditionalFormatting>
  <conditionalFormatting sqref="Q21">
    <cfRule type="cellIs" dxfId="32806" priority="115" stopIfTrue="1" operator="lessThan">
      <formula>0</formula>
    </cfRule>
    <cfRule type="cellIs" dxfId="32805" priority="116" stopIfTrue="1" operator="greaterThan">
      <formula>0</formula>
    </cfRule>
  </conditionalFormatting>
  <conditionalFormatting sqref="Q21">
    <cfRule type="cellIs" dxfId="32804" priority="113" stopIfTrue="1" operator="lessThan">
      <formula>0</formula>
    </cfRule>
    <cfRule type="cellIs" dxfId="32803" priority="114" stopIfTrue="1" operator="greaterThan">
      <formula>0</formula>
    </cfRule>
  </conditionalFormatting>
  <conditionalFormatting sqref="Q21">
    <cfRule type="cellIs" dxfId="32802" priority="111" stopIfTrue="1" operator="lessThan">
      <formula>0</formula>
    </cfRule>
    <cfRule type="cellIs" dxfId="32801" priority="112" stopIfTrue="1" operator="greaterThan">
      <formula>0</formula>
    </cfRule>
  </conditionalFormatting>
  <conditionalFormatting sqref="Q21">
    <cfRule type="cellIs" dxfId="32800" priority="109" stopIfTrue="1" operator="lessThan">
      <formula>0</formula>
    </cfRule>
    <cfRule type="cellIs" dxfId="32799" priority="110" stopIfTrue="1" operator="greaterThan">
      <formula>0</formula>
    </cfRule>
  </conditionalFormatting>
  <conditionalFormatting sqref="Q21">
    <cfRule type="cellIs" dxfId="32798" priority="107" stopIfTrue="1" operator="lessThan">
      <formula>0</formula>
    </cfRule>
    <cfRule type="cellIs" dxfId="32797" priority="108" stopIfTrue="1" operator="greaterThan">
      <formula>0</formula>
    </cfRule>
  </conditionalFormatting>
  <conditionalFormatting sqref="Q21">
    <cfRule type="cellIs" dxfId="32796" priority="105" stopIfTrue="1" operator="lessThan">
      <formula>0</formula>
    </cfRule>
    <cfRule type="cellIs" dxfId="32795" priority="106" stopIfTrue="1" operator="greaterThan">
      <formula>0</formula>
    </cfRule>
  </conditionalFormatting>
  <conditionalFormatting sqref="Q21">
    <cfRule type="cellIs" dxfId="32794" priority="103" stopIfTrue="1" operator="lessThan">
      <formula>0</formula>
    </cfRule>
    <cfRule type="cellIs" dxfId="32793" priority="104" stopIfTrue="1" operator="greaterThan">
      <formula>0</formula>
    </cfRule>
  </conditionalFormatting>
  <conditionalFormatting sqref="Q21">
    <cfRule type="cellIs" dxfId="32792" priority="101" stopIfTrue="1" operator="lessThan">
      <formula>0</formula>
    </cfRule>
    <cfRule type="cellIs" dxfId="32791" priority="102" stopIfTrue="1" operator="greaterThan">
      <formula>0</formula>
    </cfRule>
  </conditionalFormatting>
  <conditionalFormatting sqref="Q21">
    <cfRule type="cellIs" dxfId="32790" priority="99" stopIfTrue="1" operator="lessThan">
      <formula>0</formula>
    </cfRule>
    <cfRule type="cellIs" dxfId="32789" priority="100" stopIfTrue="1" operator="greaterThan">
      <formula>0</formula>
    </cfRule>
  </conditionalFormatting>
  <conditionalFormatting sqref="Q21">
    <cfRule type="cellIs" dxfId="32788" priority="97" stopIfTrue="1" operator="lessThan">
      <formula>0</formula>
    </cfRule>
    <cfRule type="cellIs" dxfId="32787" priority="98" stopIfTrue="1" operator="greaterThan">
      <formula>0</formula>
    </cfRule>
  </conditionalFormatting>
  <conditionalFormatting sqref="Q21">
    <cfRule type="cellIs" dxfId="32786" priority="95" stopIfTrue="1" operator="lessThan">
      <formula>0</formula>
    </cfRule>
    <cfRule type="cellIs" dxfId="32785" priority="96" stopIfTrue="1" operator="greaterThan">
      <formula>0</formula>
    </cfRule>
  </conditionalFormatting>
  <conditionalFormatting sqref="Q21">
    <cfRule type="cellIs" dxfId="32784" priority="93" stopIfTrue="1" operator="lessThan">
      <formula>0</formula>
    </cfRule>
    <cfRule type="cellIs" dxfId="32783" priority="94" stopIfTrue="1" operator="greaterThan">
      <formula>0</formula>
    </cfRule>
  </conditionalFormatting>
  <conditionalFormatting sqref="Q21">
    <cfRule type="cellIs" dxfId="32782" priority="91" stopIfTrue="1" operator="lessThan">
      <formula>0</formula>
    </cfRule>
    <cfRule type="cellIs" dxfId="32781" priority="92" stopIfTrue="1" operator="greaterThan">
      <formula>0</formula>
    </cfRule>
  </conditionalFormatting>
  <conditionalFormatting sqref="Q21">
    <cfRule type="cellIs" dxfId="32780" priority="89" stopIfTrue="1" operator="lessThan">
      <formula>0</formula>
    </cfRule>
    <cfRule type="cellIs" dxfId="32779" priority="90" stopIfTrue="1" operator="greaterThan">
      <formula>0</formula>
    </cfRule>
  </conditionalFormatting>
  <conditionalFormatting sqref="Q21">
    <cfRule type="cellIs" dxfId="32778" priority="87" stopIfTrue="1" operator="lessThan">
      <formula>0</formula>
    </cfRule>
    <cfRule type="cellIs" dxfId="32777" priority="88" stopIfTrue="1" operator="greaterThan">
      <formula>0</formula>
    </cfRule>
  </conditionalFormatting>
  <conditionalFormatting sqref="Q21">
    <cfRule type="cellIs" dxfId="32776" priority="85" stopIfTrue="1" operator="lessThan">
      <formula>0</formula>
    </cfRule>
    <cfRule type="cellIs" dxfId="32775" priority="86" stopIfTrue="1" operator="greaterThan">
      <formula>0</formula>
    </cfRule>
  </conditionalFormatting>
  <conditionalFormatting sqref="Q23">
    <cfRule type="cellIs" dxfId="32774" priority="83" stopIfTrue="1" operator="lessThan">
      <formula>0</formula>
    </cfRule>
    <cfRule type="cellIs" dxfId="32773" priority="84" stopIfTrue="1" operator="greaterThan">
      <formula>0</formula>
    </cfRule>
  </conditionalFormatting>
  <conditionalFormatting sqref="Q23">
    <cfRule type="cellIs" dxfId="32772" priority="81" stopIfTrue="1" operator="lessThan">
      <formula>0</formula>
    </cfRule>
    <cfRule type="cellIs" dxfId="32771" priority="82" stopIfTrue="1" operator="greaterThan">
      <formula>0</formula>
    </cfRule>
  </conditionalFormatting>
  <conditionalFormatting sqref="Q23">
    <cfRule type="cellIs" dxfId="32770" priority="79" stopIfTrue="1" operator="lessThan">
      <formula>0</formula>
    </cfRule>
    <cfRule type="cellIs" dxfId="32769" priority="80" stopIfTrue="1" operator="greaterThan">
      <formula>0</formula>
    </cfRule>
  </conditionalFormatting>
  <conditionalFormatting sqref="Q23">
    <cfRule type="cellIs" dxfId="32768" priority="77" stopIfTrue="1" operator="lessThan">
      <formula>0</formula>
    </cfRule>
    <cfRule type="cellIs" dxfId="32767" priority="78" stopIfTrue="1" operator="greaterThan">
      <formula>0</formula>
    </cfRule>
  </conditionalFormatting>
  <conditionalFormatting sqref="Q23">
    <cfRule type="cellIs" dxfId="32766" priority="75" stopIfTrue="1" operator="lessThan">
      <formula>0</formula>
    </cfRule>
    <cfRule type="cellIs" dxfId="32765" priority="76" stopIfTrue="1" operator="greaterThan">
      <formula>0</formula>
    </cfRule>
  </conditionalFormatting>
  <conditionalFormatting sqref="Q23">
    <cfRule type="cellIs" dxfId="32764" priority="73" stopIfTrue="1" operator="lessThan">
      <formula>0</formula>
    </cfRule>
    <cfRule type="cellIs" dxfId="32763" priority="74" stopIfTrue="1" operator="greaterThan">
      <formula>0</formula>
    </cfRule>
  </conditionalFormatting>
  <conditionalFormatting sqref="Q23">
    <cfRule type="cellIs" dxfId="32762" priority="71" stopIfTrue="1" operator="lessThan">
      <formula>0</formula>
    </cfRule>
    <cfRule type="cellIs" dxfId="32761" priority="72" stopIfTrue="1" operator="greaterThan">
      <formula>0</formula>
    </cfRule>
  </conditionalFormatting>
  <conditionalFormatting sqref="Q23">
    <cfRule type="cellIs" dxfId="32760" priority="69" stopIfTrue="1" operator="lessThan">
      <formula>0</formula>
    </cfRule>
    <cfRule type="cellIs" dxfId="32759" priority="70" stopIfTrue="1" operator="greaterThan">
      <formula>0</formula>
    </cfRule>
  </conditionalFormatting>
  <conditionalFormatting sqref="Q23">
    <cfRule type="cellIs" dxfId="32758" priority="67" stopIfTrue="1" operator="lessThan">
      <formula>0</formula>
    </cfRule>
    <cfRule type="cellIs" dxfId="32757" priority="68" stopIfTrue="1" operator="greaterThan">
      <formula>0</formula>
    </cfRule>
  </conditionalFormatting>
  <conditionalFormatting sqref="Q23">
    <cfRule type="cellIs" dxfId="32756" priority="65" stopIfTrue="1" operator="lessThan">
      <formula>0</formula>
    </cfRule>
    <cfRule type="cellIs" dxfId="32755" priority="66" stopIfTrue="1" operator="greaterThan">
      <formula>0</formula>
    </cfRule>
  </conditionalFormatting>
  <conditionalFormatting sqref="Q23">
    <cfRule type="cellIs" dxfId="32754" priority="63" stopIfTrue="1" operator="lessThan">
      <formula>0</formula>
    </cfRule>
    <cfRule type="cellIs" dxfId="32753" priority="64" stopIfTrue="1" operator="greaterThan">
      <formula>0</formula>
    </cfRule>
  </conditionalFormatting>
  <conditionalFormatting sqref="Q23">
    <cfRule type="cellIs" dxfId="32752" priority="61" stopIfTrue="1" operator="lessThan">
      <formula>0</formula>
    </cfRule>
    <cfRule type="cellIs" dxfId="32751" priority="62" stopIfTrue="1" operator="greaterThan">
      <formula>0</formula>
    </cfRule>
  </conditionalFormatting>
  <conditionalFormatting sqref="Q23">
    <cfRule type="cellIs" dxfId="32750" priority="59" stopIfTrue="1" operator="lessThan">
      <formula>0</formula>
    </cfRule>
    <cfRule type="cellIs" dxfId="32749" priority="60" stopIfTrue="1" operator="greaterThan">
      <formula>0</formula>
    </cfRule>
  </conditionalFormatting>
  <conditionalFormatting sqref="Q23">
    <cfRule type="cellIs" dxfId="32748" priority="57" stopIfTrue="1" operator="lessThan">
      <formula>0</formula>
    </cfRule>
    <cfRule type="cellIs" dxfId="32747" priority="58" stopIfTrue="1" operator="greaterThan">
      <formula>0</formula>
    </cfRule>
  </conditionalFormatting>
  <conditionalFormatting sqref="Q23">
    <cfRule type="cellIs" dxfId="32746" priority="55" stopIfTrue="1" operator="lessThan">
      <formula>0</formula>
    </cfRule>
    <cfRule type="cellIs" dxfId="32745" priority="56" stopIfTrue="1" operator="greaterThan">
      <formula>0</formula>
    </cfRule>
  </conditionalFormatting>
  <conditionalFormatting sqref="Q23">
    <cfRule type="cellIs" dxfId="32744" priority="53" stopIfTrue="1" operator="lessThan">
      <formula>0</formula>
    </cfRule>
    <cfRule type="cellIs" dxfId="32743" priority="54" stopIfTrue="1" operator="greaterThan">
      <formula>0</formula>
    </cfRule>
  </conditionalFormatting>
  <conditionalFormatting sqref="Q23">
    <cfRule type="cellIs" dxfId="32742" priority="51" stopIfTrue="1" operator="lessThan">
      <formula>0</formula>
    </cfRule>
    <cfRule type="cellIs" dxfId="32741" priority="52" stopIfTrue="1" operator="greaterThan">
      <formula>0</formula>
    </cfRule>
  </conditionalFormatting>
  <conditionalFormatting sqref="Q23">
    <cfRule type="cellIs" dxfId="32740" priority="49" stopIfTrue="1" operator="lessThan">
      <formula>0</formula>
    </cfRule>
    <cfRule type="cellIs" dxfId="32739" priority="50" stopIfTrue="1" operator="greaterThan">
      <formula>0</formula>
    </cfRule>
  </conditionalFormatting>
  <conditionalFormatting sqref="Q23">
    <cfRule type="cellIs" dxfId="32738" priority="47" stopIfTrue="1" operator="lessThan">
      <formula>0</formula>
    </cfRule>
    <cfRule type="cellIs" dxfId="32737" priority="48" stopIfTrue="1" operator="greaterThan">
      <formula>0</formula>
    </cfRule>
  </conditionalFormatting>
  <conditionalFormatting sqref="Q23">
    <cfRule type="cellIs" dxfId="32736" priority="45" stopIfTrue="1" operator="lessThan">
      <formula>0</formula>
    </cfRule>
    <cfRule type="cellIs" dxfId="32735" priority="46" stopIfTrue="1" operator="greaterThan">
      <formula>0</formula>
    </cfRule>
  </conditionalFormatting>
  <conditionalFormatting sqref="Q23">
    <cfRule type="cellIs" dxfId="32734" priority="43" stopIfTrue="1" operator="lessThan">
      <formula>0</formula>
    </cfRule>
    <cfRule type="cellIs" dxfId="32733" priority="44" stopIfTrue="1" operator="greaterThan">
      <formula>0</formula>
    </cfRule>
  </conditionalFormatting>
  <conditionalFormatting sqref="Q23">
    <cfRule type="cellIs" dxfId="32732" priority="41" stopIfTrue="1" operator="lessThan">
      <formula>0</formula>
    </cfRule>
    <cfRule type="cellIs" dxfId="32731" priority="42" stopIfTrue="1" operator="greaterThan">
      <formula>0</formula>
    </cfRule>
  </conditionalFormatting>
  <conditionalFormatting sqref="Q23">
    <cfRule type="cellIs" dxfId="32730" priority="39" stopIfTrue="1" operator="lessThan">
      <formula>0</formula>
    </cfRule>
    <cfRule type="cellIs" dxfId="32729" priority="40" stopIfTrue="1" operator="greaterThan">
      <formula>0</formula>
    </cfRule>
  </conditionalFormatting>
  <conditionalFormatting sqref="Q23">
    <cfRule type="cellIs" dxfId="32728" priority="37" stopIfTrue="1" operator="lessThan">
      <formula>0</formula>
    </cfRule>
    <cfRule type="cellIs" dxfId="32727" priority="38" stopIfTrue="1" operator="greaterThan">
      <formula>0</formula>
    </cfRule>
  </conditionalFormatting>
  <conditionalFormatting sqref="Q23">
    <cfRule type="cellIs" dxfId="32726" priority="35" stopIfTrue="1" operator="lessThan">
      <formula>0</formula>
    </cfRule>
    <cfRule type="cellIs" dxfId="32725" priority="36" stopIfTrue="1" operator="greaterThan">
      <formula>0</formula>
    </cfRule>
  </conditionalFormatting>
  <conditionalFormatting sqref="Q23">
    <cfRule type="cellIs" dxfId="32724" priority="33" stopIfTrue="1" operator="lessThan">
      <formula>0</formula>
    </cfRule>
    <cfRule type="cellIs" dxfId="32723" priority="34" stopIfTrue="1" operator="greaterThan">
      <formula>0</formula>
    </cfRule>
  </conditionalFormatting>
  <conditionalFormatting sqref="Q23">
    <cfRule type="cellIs" dxfId="32722" priority="31" stopIfTrue="1" operator="lessThan">
      <formula>0</formula>
    </cfRule>
    <cfRule type="cellIs" dxfId="32721" priority="32" stopIfTrue="1" operator="greaterThan">
      <formula>0</formula>
    </cfRule>
  </conditionalFormatting>
  <conditionalFormatting sqref="Q23">
    <cfRule type="cellIs" dxfId="32720" priority="29" stopIfTrue="1" operator="lessThan">
      <formula>0</formula>
    </cfRule>
    <cfRule type="cellIs" dxfId="32719" priority="30" stopIfTrue="1" operator="greaterThan">
      <formula>0</formula>
    </cfRule>
  </conditionalFormatting>
  <conditionalFormatting sqref="Q23">
    <cfRule type="cellIs" dxfId="32718" priority="27" stopIfTrue="1" operator="lessThan">
      <formula>0</formula>
    </cfRule>
    <cfRule type="cellIs" dxfId="32717" priority="28" stopIfTrue="1" operator="greaterThan">
      <formula>0</formula>
    </cfRule>
  </conditionalFormatting>
  <conditionalFormatting sqref="Q23">
    <cfRule type="cellIs" dxfId="32716" priority="25" stopIfTrue="1" operator="lessThan">
      <formula>0</formula>
    </cfRule>
    <cfRule type="cellIs" dxfId="32715" priority="26" stopIfTrue="1" operator="greaterThan">
      <formula>0</formula>
    </cfRule>
  </conditionalFormatting>
  <conditionalFormatting sqref="Q23">
    <cfRule type="cellIs" dxfId="32714" priority="23" stopIfTrue="1" operator="lessThan">
      <formula>0</formula>
    </cfRule>
    <cfRule type="cellIs" dxfId="32713" priority="24" stopIfTrue="1" operator="greaterThan">
      <formula>0</formula>
    </cfRule>
  </conditionalFormatting>
  <conditionalFormatting sqref="Q23">
    <cfRule type="cellIs" dxfId="32712" priority="21" stopIfTrue="1" operator="lessThan">
      <formula>0</formula>
    </cfRule>
    <cfRule type="cellIs" dxfId="32711" priority="22" stopIfTrue="1" operator="greaterThan">
      <formula>0</formula>
    </cfRule>
  </conditionalFormatting>
  <conditionalFormatting sqref="Q23">
    <cfRule type="cellIs" dxfId="32710" priority="19" stopIfTrue="1" operator="lessThan">
      <formula>0</formula>
    </cfRule>
    <cfRule type="cellIs" dxfId="32709" priority="20" stopIfTrue="1" operator="greaterThan">
      <formula>0</formula>
    </cfRule>
  </conditionalFormatting>
  <conditionalFormatting sqref="Q23">
    <cfRule type="cellIs" dxfId="32708" priority="17" stopIfTrue="1" operator="lessThan">
      <formula>0</formula>
    </cfRule>
    <cfRule type="cellIs" dxfId="32707" priority="18" stopIfTrue="1" operator="greaterThan">
      <formula>0</formula>
    </cfRule>
  </conditionalFormatting>
  <conditionalFormatting sqref="Q23">
    <cfRule type="cellIs" dxfId="32706" priority="15" stopIfTrue="1" operator="lessThan">
      <formula>0</formula>
    </cfRule>
    <cfRule type="cellIs" dxfId="32705" priority="16" stopIfTrue="1" operator="greaterThan">
      <formula>0</formula>
    </cfRule>
  </conditionalFormatting>
  <conditionalFormatting sqref="Q23">
    <cfRule type="cellIs" dxfId="32704" priority="13" stopIfTrue="1" operator="lessThan">
      <formula>0</formula>
    </cfRule>
    <cfRule type="cellIs" dxfId="32703" priority="14" stopIfTrue="1" operator="greaterThan">
      <formula>0</formula>
    </cfRule>
  </conditionalFormatting>
  <conditionalFormatting sqref="Q23">
    <cfRule type="cellIs" dxfId="32702" priority="11" stopIfTrue="1" operator="lessThan">
      <formula>0</formula>
    </cfRule>
    <cfRule type="cellIs" dxfId="32701" priority="12" stopIfTrue="1" operator="greaterThan">
      <formula>0</formula>
    </cfRule>
  </conditionalFormatting>
  <conditionalFormatting sqref="Q23">
    <cfRule type="cellIs" dxfId="32700" priority="9" stopIfTrue="1" operator="lessThan">
      <formula>0</formula>
    </cfRule>
    <cfRule type="cellIs" dxfId="32699" priority="10" stopIfTrue="1" operator="greaterThan">
      <formula>0</formula>
    </cfRule>
  </conditionalFormatting>
  <conditionalFormatting sqref="Q23">
    <cfRule type="cellIs" dxfId="32698" priority="7" stopIfTrue="1" operator="lessThan">
      <formula>0</formula>
    </cfRule>
    <cfRule type="cellIs" dxfId="32697" priority="8" stopIfTrue="1" operator="greaterThan">
      <formula>0</formula>
    </cfRule>
  </conditionalFormatting>
  <conditionalFormatting sqref="Q23">
    <cfRule type="cellIs" dxfId="32696" priority="5" stopIfTrue="1" operator="lessThan">
      <formula>0</formula>
    </cfRule>
    <cfRule type="cellIs" dxfId="32695" priority="6" stopIfTrue="1" operator="greaterThan">
      <formula>0</formula>
    </cfRule>
  </conditionalFormatting>
  <conditionalFormatting sqref="Q23">
    <cfRule type="cellIs" dxfId="32694" priority="3" stopIfTrue="1" operator="lessThan">
      <formula>0</formula>
    </cfRule>
    <cfRule type="cellIs" dxfId="32693" priority="4" stopIfTrue="1" operator="greaterThan">
      <formula>0</formula>
    </cfRule>
  </conditionalFormatting>
  <conditionalFormatting sqref="Q23">
    <cfRule type="cellIs" dxfId="32692" priority="1" stopIfTrue="1" operator="lessThan">
      <formula>0</formula>
    </cfRule>
    <cfRule type="cellIs" dxfId="32691" priority="2" stopIfTrue="1" operator="greaterThan">
      <formula>0</formula>
    </cfRule>
  </conditionalFormatting>
  <hyperlinks>
    <hyperlink ref="E4" location="Main!A1" display="◄ Back to Main Page"/>
  </hyperlinks>
  <printOptions horizontalCentered="1"/>
  <pageMargins left="0.1" right="0.1" top="0.1" bottom="0.1" header="0.1" footer="0.1"/>
  <pageSetup scale="8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84"/>
  <sheetViews>
    <sheetView showGridLines="0" topLeftCell="A10" zoomScaleNormal="100" workbookViewId="0">
      <selection activeCell="K24" sqref="K24"/>
    </sheetView>
  </sheetViews>
  <sheetFormatPr defaultColWidth="8.85546875" defaultRowHeight="12" x14ac:dyDescent="0.2"/>
  <cols>
    <col min="1" max="1" width="1.7109375" style="2" customWidth="1"/>
    <col min="2" max="2" width="3" style="2" customWidth="1"/>
    <col min="3" max="3" width="4.7109375" style="2" customWidth="1"/>
    <col min="4" max="4" width="4.5703125" style="2" customWidth="1"/>
    <col min="5" max="5" width="9.7109375" style="2" customWidth="1"/>
    <col min="6" max="6" width="27.1406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A1" s="295"/>
      <c r="B1" s="281"/>
      <c r="C1" s="418" t="str">
        <f>[2]Main!C1</f>
        <v>UNI-PHARMA</v>
      </c>
      <c r="D1" s="418"/>
      <c r="E1" s="418"/>
      <c r="F1" s="418"/>
      <c r="G1" s="418"/>
      <c r="H1" s="418"/>
      <c r="I1" s="260"/>
      <c r="J1" s="251"/>
      <c r="K1" s="246"/>
      <c r="L1" s="260"/>
      <c r="M1" s="251"/>
      <c r="N1" s="251"/>
      <c r="O1" s="247"/>
      <c r="P1" s="263" t="s">
        <v>41</v>
      </c>
      <c r="Q1" s="257">
        <f>IF(COUNTIF(P6:P70,"&gt;0")=0,0%,COUNTIF(P6:P70,"&gt;0")/(COUNTIF(P6:P70,"&lt;=0")+COUNTIF(P6:P70,"&gt;0")))</f>
        <v>0</v>
      </c>
      <c r="R1" s="247"/>
    </row>
    <row r="2" spans="1:19" ht="15.6" customHeight="1" x14ac:dyDescent="0.2">
      <c r="B2" s="237"/>
      <c r="C2" s="243" t="str">
        <f>[2]Main!C2</f>
        <v>ANNUAL PERFORMANCE REPORTING</v>
      </c>
      <c r="D2" s="243"/>
      <c r="E2" s="238"/>
      <c r="F2" s="238"/>
      <c r="G2" s="238"/>
      <c r="H2" s="238"/>
      <c r="I2" s="261" t="s">
        <v>38</v>
      </c>
      <c r="J2" s="252">
        <f>COUNTIF(C6:C72,"Y")+COUNTIF(C6:C72,"N")</f>
        <v>19</v>
      </c>
      <c r="K2" s="248"/>
      <c r="L2" s="261" t="s">
        <v>40</v>
      </c>
      <c r="M2" s="254">
        <f>COUNT(G7,G9,G11,G13,G15,G17,G19,G21,G23,G29,G31,G33,G35,G39,G43,#REF!,G45,G47,G49,G51,G53,G55,G57,G59,G61,G63,G65,G67,G69,G71)</f>
        <v>10</v>
      </c>
      <c r="N2" s="254"/>
      <c r="O2" s="249"/>
      <c r="P2" s="263" t="s">
        <v>42</v>
      </c>
      <c r="Q2" s="257">
        <f>IF(COUNTIF(Q6:Q70,"&gt;0")=0,0%,COUNTIF(Q6:Q70,"&gt;0")/(COUNTIF(Q6:Q70,"&lt;=0")+COUNTIF(Q6:Q70,"&gt;0")))</f>
        <v>0</v>
      </c>
      <c r="R2" s="301"/>
    </row>
    <row r="3" spans="1:19" ht="15.6" customHeight="1" x14ac:dyDescent="0.2">
      <c r="B3" s="279"/>
      <c r="C3" s="280">
        <v>8</v>
      </c>
      <c r="D3" s="245" t="str">
        <f>[2]Main!I15</f>
        <v>Operation (Prod. / Main.)</v>
      </c>
      <c r="E3" s="302"/>
      <c r="F3" s="303"/>
      <c r="G3" s="244"/>
      <c r="H3" s="244"/>
      <c r="I3" s="261" t="s">
        <v>39</v>
      </c>
      <c r="J3" s="252">
        <f>COUNTIF(D6:D72,"Y")</f>
        <v>1</v>
      </c>
      <c r="K3" s="248"/>
      <c r="L3" s="261" t="s">
        <v>36</v>
      </c>
      <c r="M3" s="255">
        <f>IF(ISERROR(COUNTIF(C6:C72,"Y")/(COUNTIF(C6:C72,"Y")+COUNTIF(C6:C72,"N"))),0,COUNTIF(C6:C72,"Y")/(COUNTIF(C6:C72,"Y")+COUNTIF(C6:C72,"N")))</f>
        <v>0.63157894736842102</v>
      </c>
      <c r="N3" s="255"/>
      <c r="O3" s="249"/>
      <c r="P3" s="264" t="s">
        <v>43</v>
      </c>
      <c r="Q3" s="258">
        <f>IF(ISNUMBER(P7),P7*R7,0*R7)
+IF(ISNUMBER(P9),P9*R9,0*R9)
+IF(ISNUMBER(P11),P11*R11,0*R11)
+IF(ISNUMBER(P13),P13*R13,0*R13)
+IF(ISNUMBER(P15),P15*R15,0*R15)
+IF(ISNUMBER(P17),P17*R17,0*R17)
+IF(ISNUMBER(P19),P19*R19,0*R19)
+IF(ISNUMBER(P21),P21*R21,0*R21)
+IF(ISNUMBER(P23),P23*R23,0*R23)
+IF(ISNUMBER(P29),P29*R29,0*R29)
+IF(ISNUMBER(P31),P31*R31,0*R31)
+IF(ISNUMBER(P33),P33*R33,0*R33)
+IF(ISNUMBER(P35),P35*R35,0*R35)
+IF(ISNUMBER(P37),P37*R37,0*R37)
+IF(ISNUMBER(P39),P39*R39,0*R39)
+IF(ISNUMBER(P41),P41*R41,0*R41)
+IF(ISNUMBER(P43),P43*R43,0*R43)
+IF(ISNUMBER(P45),P45*R45,0*R45)
+IF(ISNUMBER(P47),Q47*R47,0*R47)
+IF(ISNUMBER(P49),P49*R49,0*R49)
+IF(ISNUMBER(P51),P51*R51,0*R51)
+IF(ISNUMBER(P53),P53*R53,0*R53)
+IF(ISNUMBER(P55),P55*R55,0*R55)
+IF(ISNUMBER(P57),P57*R57,0*R57)
+IF(ISNUMBER(P59),P59*R59,0*R59)
+IF(ISNUMBER(P61),P61*R61,0*R61)
+IF(ISNUMBER(P63),P63*R63,0*R63)
+IF(ISNUMBER(P65),P65*R65,0*R65)
+IF(ISNUMBER(P67),P67*R67,0*R67)
+IF(ISNUMBER(P69),P69*R69,0*R69)</f>
        <v>0</v>
      </c>
      <c r="R3" s="301"/>
    </row>
    <row r="4" spans="1:19" s="281" customFormat="1" ht="14.45" customHeight="1" x14ac:dyDescent="0.25">
      <c r="B4" s="225"/>
      <c r="C4" s="226"/>
      <c r="D4" s="226"/>
      <c r="E4" s="304" t="s">
        <v>3</v>
      </c>
      <c r="F4" s="305"/>
      <c r="G4" s="305"/>
      <c r="H4" s="305"/>
      <c r="I4" s="262" t="s">
        <v>25</v>
      </c>
      <c r="J4" s="253">
        <f>SUM(R6:R72)</f>
        <v>13</v>
      </c>
      <c r="K4" s="248"/>
      <c r="L4" s="262" t="s">
        <v>37</v>
      </c>
      <c r="M4" s="256">
        <f>IF(ISERROR(COUNT(G7,G9,G11,G13,G15,G17,G19,G21,G23,G29,G31,G33,G35,G39,G43,#REF!,G45,G47,G49,G51,G53,G55,G57,G59,G61,G63,G65,G67,G69,G71)/COUNTA(G7,G9,G11,G13,G15,G17,G19,G21,G23,G29,G31,G33,G35,G39,G43,#REF!,G45,G47,G49,G51,G53,G55,G57,G59,G61,G63,G65,G67,G69,G71)),0,COUNT(G7,G9,G11,G13,G15,G17,G19,G21,G23,G29,G31,G33,G35,G39,G43,#REF!,G45,G47,G49,G51,G53,G55,G57,G59,G61,G63,G65,G67,G69,G71)/COUNTA(G7,G9,G11,G13,G15,G17,G19,G21,G23,G29,G31,G33,G35,G39,G43,#REF!,G45,G47,G49,G51,G53,G55,G57,G59,G61,G63,G65,G67,G69,G71))</f>
        <v>0.625</v>
      </c>
      <c r="N4" s="256"/>
      <c r="O4" s="250"/>
      <c r="P4" s="265" t="s">
        <v>44</v>
      </c>
      <c r="Q4" s="259">
        <f>IF(ISNUMBER(Q7),Q7*R7,0*R7)
+IF(ISNUMBER(Q9),Q9*R9,0*R9)
+IF(ISNUMBER(Q11),Q11*R11,0*R11)
+IF(ISNUMBER(Q13),Q13*R13,0*R13)
+IF(ISNUMBER(Q15),Q15*R15,0*R15)
+IF(ISNUMBER(Q17),Q17*R17,0*R17)
+IF(ISNUMBER(Q19),Q19*R19,0*R19)
+IF(ISNUMBER(Q21),Q21*R21,0*R21)
+IF(ISNUMBER(Q23),Q23*R23,0*R23)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
+IF(ISNUMBER(Q67),Q67*R67,0*R67)
+IF(ISNUMBER(Q69),Q69*R69,0*R69)</f>
        <v>0</v>
      </c>
      <c r="R4" s="250"/>
    </row>
    <row r="5" spans="1:19" s="281" customFormat="1" ht="33.7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x14ac:dyDescent="0.2">
      <c r="A6" s="283"/>
      <c r="B6" s="233"/>
      <c r="C6" s="306"/>
      <c r="D6" s="307" t="s">
        <v>74</v>
      </c>
      <c r="E6" s="307"/>
      <c r="F6" s="307"/>
      <c r="G6" s="308"/>
      <c r="H6" s="308"/>
      <c r="I6" s="309"/>
      <c r="J6" s="309"/>
      <c r="K6" s="310"/>
      <c r="L6" s="310"/>
      <c r="M6" s="310"/>
      <c r="N6" s="310"/>
      <c r="O6" s="228"/>
      <c r="P6" s="229"/>
      <c r="Q6" s="229"/>
      <c r="R6" s="240"/>
    </row>
    <row r="7" spans="1:19" s="281" customFormat="1" ht="30" customHeight="1" x14ac:dyDescent="0.2">
      <c r="A7" s="283"/>
      <c r="B7" s="286">
        <v>1</v>
      </c>
      <c r="C7" s="311" t="s">
        <v>23</v>
      </c>
      <c r="D7" s="312" t="s">
        <v>24</v>
      </c>
      <c r="E7" s="313" t="s">
        <v>8</v>
      </c>
      <c r="F7" s="314" t="s">
        <v>84</v>
      </c>
      <c r="G7" s="321">
        <v>0.97499999999999998</v>
      </c>
      <c r="H7" s="316" t="s">
        <v>4</v>
      </c>
      <c r="I7" s="339">
        <v>0.97099999999999997</v>
      </c>
      <c r="J7" s="339">
        <v>0.97299999999999998</v>
      </c>
      <c r="K7" s="339">
        <v>0.96079999999999999</v>
      </c>
      <c r="L7" s="339">
        <v>0.97</v>
      </c>
      <c r="M7" s="339">
        <v>0.96799999999999997</v>
      </c>
      <c r="N7" s="339" t="s">
        <v>332</v>
      </c>
      <c r="O7" s="285"/>
      <c r="P7" s="284" t="str">
        <f>IF(H7="p",(IF(ISNUMBER(N7),IF(ISNUMBER(G7),(N7-G7)/ABS(G7),"NA"),"NA")),IF(H7="q",(IF(ISNUMBER(N7),IF(ISNUMBER(G7),(G7-N7)/ABS(N7),"NA"),"NA")),"NA"))</f>
        <v>NA</v>
      </c>
      <c r="Q7" s="287" t="str">
        <f>IF(H7="p",(IF(ISNUMBER(N7),IF(ISNUMBER(M7),(N7-M7)/ABS(M7),"NA"),"NA")),IF(H7="q",(IF(ISNUMBER(N7),IF(ISNUMBER(M7),(M7-N7)/ABS(N7),"NA"),"NA")),"NA"))</f>
        <v>NA</v>
      </c>
      <c r="R7" s="289">
        <f>IF(OR(H7="p",H7="q"),COUNTIF(C7:D7,"Y"),0)</f>
        <v>1</v>
      </c>
      <c r="S7" s="283"/>
    </row>
    <row r="8" spans="1:19" s="281" customFormat="1" ht="18" customHeight="1" x14ac:dyDescent="0.2">
      <c r="A8" s="283"/>
      <c r="B8" s="286"/>
      <c r="C8" s="319"/>
      <c r="D8" s="307" t="s">
        <v>75</v>
      </c>
      <c r="E8" s="307"/>
      <c r="F8" s="307"/>
      <c r="G8" s="308"/>
      <c r="H8" s="308"/>
      <c r="I8" s="310"/>
      <c r="J8" s="310"/>
      <c r="K8" s="310"/>
      <c r="L8" s="324"/>
      <c r="M8" s="324"/>
      <c r="N8" s="379"/>
      <c r="O8" s="228"/>
      <c r="P8" s="229"/>
      <c r="Q8" s="229"/>
      <c r="R8" s="240"/>
    </row>
    <row r="9" spans="1:19" s="281" customFormat="1" ht="30" customHeight="1" x14ac:dyDescent="0.2">
      <c r="A9" s="283"/>
      <c r="B9" s="286">
        <v>2</v>
      </c>
      <c r="C9" s="311" t="s">
        <v>23</v>
      </c>
      <c r="D9" s="312" t="s">
        <v>24</v>
      </c>
      <c r="E9" s="313" t="s">
        <v>8</v>
      </c>
      <c r="F9" s="314" t="s">
        <v>84</v>
      </c>
      <c r="G9" s="321">
        <v>0.97499999999999998</v>
      </c>
      <c r="H9" s="316" t="s">
        <v>4</v>
      </c>
      <c r="I9" s="339">
        <v>0.97299999999999998</v>
      </c>
      <c r="J9" s="339">
        <v>0.97299999999999998</v>
      </c>
      <c r="K9" s="339">
        <v>0.96389999999999998</v>
      </c>
      <c r="L9" s="339">
        <v>0.97099999999999997</v>
      </c>
      <c r="M9" s="339">
        <v>0.96699999999999997</v>
      </c>
      <c r="N9" s="339" t="s">
        <v>333</v>
      </c>
      <c r="O9" s="285"/>
      <c r="P9" s="284" t="str">
        <f>IF(H9="p",(IF(ISNUMBER(N9),IF(ISNUMBER(G9),(N9-G9)/ABS(G9),"NA"),"NA")),IF(H9="q",(IF(ISNUMBER(N9),IF(ISNUMBER(G9),(G9-N9)/ABS(N9),"NA"),"NA")),"NA"))</f>
        <v>NA</v>
      </c>
      <c r="Q9" s="287" t="str">
        <f>IF(H9="p",(IF(ISNUMBER(N9),IF(ISNUMBER(M9),(N9-M9)/ABS(M9),"NA"),"NA")),IF(H9="q",(IF(ISNUMBER(N9),IF(ISNUMBER(M9),(M9-N9)/ABS(N9),"NA"),"NA")),"NA"))</f>
        <v>NA</v>
      </c>
      <c r="R9" s="289">
        <f>IF(OR(H9="p",H9="q"),COUNTIF(C9:D9,"Y"),0)</f>
        <v>1</v>
      </c>
      <c r="S9" s="283"/>
    </row>
    <row r="10" spans="1:19" s="281" customFormat="1" ht="18" customHeight="1" x14ac:dyDescent="0.2">
      <c r="A10" s="283"/>
      <c r="B10" s="286"/>
      <c r="C10" s="319"/>
      <c r="D10" s="307" t="s">
        <v>76</v>
      </c>
      <c r="E10" s="307"/>
      <c r="F10" s="307"/>
      <c r="G10" s="308"/>
      <c r="H10" s="308"/>
      <c r="I10" s="310"/>
      <c r="J10" s="310"/>
      <c r="K10" s="310"/>
      <c r="L10" s="324"/>
      <c r="M10" s="324"/>
      <c r="N10" s="379"/>
      <c r="O10" s="228"/>
      <c r="P10" s="229"/>
      <c r="Q10" s="229"/>
      <c r="R10" s="240"/>
    </row>
    <row r="11" spans="1:19" s="281" customFormat="1" ht="30" customHeight="1" x14ac:dyDescent="0.2">
      <c r="A11" s="283"/>
      <c r="B11" s="286">
        <v>3</v>
      </c>
      <c r="C11" s="311" t="s">
        <v>23</v>
      </c>
      <c r="D11" s="312" t="s">
        <v>24</v>
      </c>
      <c r="E11" s="313" t="s">
        <v>8</v>
      </c>
      <c r="F11" s="314" t="s">
        <v>84</v>
      </c>
      <c r="G11" s="321">
        <v>0.97</v>
      </c>
      <c r="H11" s="316" t="s">
        <v>4</v>
      </c>
      <c r="I11" s="318">
        <v>0.96699999999999997</v>
      </c>
      <c r="J11" s="318">
        <v>0.96899999999999997</v>
      </c>
      <c r="K11" s="318">
        <v>0.9546</v>
      </c>
      <c r="L11" s="339">
        <v>0.96399999999999997</v>
      </c>
      <c r="M11" s="339">
        <v>0.96599999999999997</v>
      </c>
      <c r="N11" s="339" t="s">
        <v>334</v>
      </c>
      <c r="O11" s="285"/>
      <c r="P11" s="284" t="str">
        <f>IF(H11="p",(IF(ISNUMBER(N11),IF(ISNUMBER(G11),(N11-G11)/ABS(G11),"NA"),"NA")),IF(H11="q",(IF(ISNUMBER(N11),IF(ISNUMBER(G11),(G11-N11)/ABS(N11),"NA"),"NA")),"NA"))</f>
        <v>NA</v>
      </c>
      <c r="Q11" s="287" t="str">
        <f>IF(H11="p",(IF(ISNUMBER(N11),IF(ISNUMBER(M11),(N11-M11)/ABS(M11),"NA"),"NA")),IF(H11="q",(IF(ISNUMBER(N11),IF(ISNUMBER(M11),(M11-N11)/ABS(N11),"NA"),"NA")),"NA"))</f>
        <v>NA</v>
      </c>
      <c r="R11" s="289">
        <f>IF(OR(H11="p",H11="q"),COUNTIF(C11:D11,"Y"),0)</f>
        <v>1</v>
      </c>
      <c r="S11" s="283"/>
    </row>
    <row r="12" spans="1:19" s="281" customFormat="1" ht="18" customHeight="1" x14ac:dyDescent="0.2">
      <c r="A12" s="283"/>
      <c r="B12" s="286"/>
      <c r="C12" s="319"/>
      <c r="D12" s="307" t="s">
        <v>77</v>
      </c>
      <c r="E12" s="307"/>
      <c r="F12" s="307"/>
      <c r="G12" s="308"/>
      <c r="H12" s="308"/>
      <c r="I12" s="310"/>
      <c r="J12" s="310"/>
      <c r="K12" s="310"/>
      <c r="L12" s="324"/>
      <c r="M12" s="324"/>
      <c r="N12" s="379"/>
      <c r="O12" s="228"/>
      <c r="P12" s="229"/>
      <c r="Q12" s="229"/>
      <c r="R12" s="240"/>
    </row>
    <row r="13" spans="1:19" s="281" customFormat="1" ht="30" customHeight="1" x14ac:dyDescent="0.2">
      <c r="A13" s="283"/>
      <c r="B13" s="286">
        <v>4</v>
      </c>
      <c r="C13" s="311" t="s">
        <v>23</v>
      </c>
      <c r="D13" s="312" t="s">
        <v>24</v>
      </c>
      <c r="E13" s="313" t="s">
        <v>8</v>
      </c>
      <c r="F13" s="314" t="s">
        <v>84</v>
      </c>
      <c r="G13" s="321">
        <v>0.96499999999999997</v>
      </c>
      <c r="H13" s="316" t="s">
        <v>4</v>
      </c>
      <c r="I13" s="318">
        <v>0.96199999999999997</v>
      </c>
      <c r="J13" s="318">
        <v>0.96199999999999997</v>
      </c>
      <c r="K13" s="318">
        <v>0.93879999999999997</v>
      </c>
      <c r="L13" s="339">
        <v>0.95399999999999996</v>
      </c>
      <c r="M13" s="318">
        <v>0.93600000000000005</v>
      </c>
      <c r="N13" s="318" t="s">
        <v>335</v>
      </c>
      <c r="O13" s="285"/>
      <c r="P13" s="284" t="str">
        <f>IF(H13="p",(IF(ISNUMBER(N13),IF(ISNUMBER(G13),(N13-G13)/ABS(G13),"NA"),"NA")),IF(H13="q",(IF(ISNUMBER(N13),IF(ISNUMBER(G13),(G13-N13)/ABS(N13),"NA"),"NA")),"NA"))</f>
        <v>NA</v>
      </c>
      <c r="Q13" s="287" t="str">
        <f>IF(H13="p",(IF(ISNUMBER(N13),IF(ISNUMBER(M13),(N13-M13)/ABS(M13),"NA"),"NA")),IF(H13="q",(IF(ISNUMBER(N13),IF(ISNUMBER(M13),(M13-N13)/ABS(N13),"NA"),"NA")),"NA"))</f>
        <v>NA</v>
      </c>
      <c r="R13" s="289">
        <f>IF(OR(H13="p",H13="q"),COUNTIF(C13:D13,"Y"),0)</f>
        <v>1</v>
      </c>
      <c r="S13" s="283"/>
    </row>
    <row r="14" spans="1:19" s="281" customFormat="1" ht="18" customHeight="1" x14ac:dyDescent="0.2">
      <c r="A14" s="283"/>
      <c r="B14" s="286"/>
      <c r="C14" s="319"/>
      <c r="D14" s="307" t="s">
        <v>78</v>
      </c>
      <c r="E14" s="307"/>
      <c r="F14" s="307"/>
      <c r="G14" s="308"/>
      <c r="H14" s="308"/>
      <c r="I14" s="310"/>
      <c r="J14" s="310"/>
      <c r="K14" s="310"/>
      <c r="L14" s="324"/>
      <c r="M14" s="324"/>
      <c r="N14" s="379"/>
      <c r="O14" s="228"/>
      <c r="P14" s="229"/>
      <c r="Q14" s="229"/>
      <c r="R14" s="240"/>
    </row>
    <row r="15" spans="1:19" s="281" customFormat="1" ht="30" customHeight="1" x14ac:dyDescent="0.2">
      <c r="A15" s="283"/>
      <c r="B15" s="286">
        <v>5</v>
      </c>
      <c r="C15" s="311" t="s">
        <v>23</v>
      </c>
      <c r="D15" s="312" t="s">
        <v>24</v>
      </c>
      <c r="E15" s="313" t="s">
        <v>8</v>
      </c>
      <c r="F15" s="314" t="s">
        <v>84</v>
      </c>
      <c r="G15" s="321">
        <v>0.98</v>
      </c>
      <c r="H15" s="316" t="s">
        <v>4</v>
      </c>
      <c r="I15" s="318">
        <v>0.98</v>
      </c>
      <c r="J15" s="318">
        <v>0.98099999999999998</v>
      </c>
      <c r="K15" s="318">
        <v>0.95309999999999995</v>
      </c>
      <c r="L15" s="339">
        <v>0.97199999999999998</v>
      </c>
      <c r="M15" s="339">
        <v>0.96299999999999997</v>
      </c>
      <c r="N15" s="339" t="s">
        <v>336</v>
      </c>
      <c r="O15" s="285"/>
      <c r="P15" s="284" t="str">
        <f>IF(H15="p",(IF(ISNUMBER(N15),IF(ISNUMBER(G15),(N15-G15)/ABS(G15),"NA"),"NA")),IF(H15="q",(IF(ISNUMBER(N15),IF(ISNUMBER(G15),(G15-N15)/ABS(N15),"NA"),"NA")),"NA"))</f>
        <v>NA</v>
      </c>
      <c r="Q15" s="287" t="str">
        <f>IF(H15="p",(IF(ISNUMBER(N15),IF(ISNUMBER(M15),(N15-M15)/ABS(M15),"NA"),"NA")),IF(H15="q",(IF(ISNUMBER(N15),IF(ISNUMBER(M15),(M15-N15)/ABS(N15),"NA"),"NA")),"NA"))</f>
        <v>NA</v>
      </c>
      <c r="R15" s="289">
        <f>IF(OR(H15="p",H15="q"),COUNTIF(C15:D15,"Y"),0)</f>
        <v>1</v>
      </c>
      <c r="S15" s="283"/>
    </row>
    <row r="16" spans="1:19" s="281" customFormat="1" ht="18" customHeight="1" x14ac:dyDescent="0.2">
      <c r="A16" s="283"/>
      <c r="B16" s="286"/>
      <c r="C16" s="319"/>
      <c r="D16" s="307" t="s">
        <v>79</v>
      </c>
      <c r="E16" s="307"/>
      <c r="F16" s="307"/>
      <c r="G16" s="308"/>
      <c r="H16" s="308"/>
      <c r="I16" s="310"/>
      <c r="J16" s="310"/>
      <c r="K16" s="310"/>
      <c r="L16" s="324"/>
      <c r="M16" s="324"/>
      <c r="N16" s="379"/>
      <c r="O16" s="228"/>
      <c r="P16" s="229"/>
      <c r="Q16" s="229"/>
      <c r="R16" s="240"/>
    </row>
    <row r="17" spans="1:19" s="281" customFormat="1" ht="30" customHeight="1" x14ac:dyDescent="0.2">
      <c r="A17" s="283"/>
      <c r="B17" s="286">
        <v>6</v>
      </c>
      <c r="C17" s="311" t="s">
        <v>23</v>
      </c>
      <c r="D17" s="312" t="s">
        <v>24</v>
      </c>
      <c r="E17" s="313" t="s">
        <v>8</v>
      </c>
      <c r="F17" s="314" t="s">
        <v>84</v>
      </c>
      <c r="G17" s="321">
        <v>0.995</v>
      </c>
      <c r="H17" s="316" t="s">
        <v>4</v>
      </c>
      <c r="I17" s="318">
        <v>0.999</v>
      </c>
      <c r="J17" s="318">
        <v>0.996</v>
      </c>
      <c r="K17" s="318">
        <v>1.0175000000000001</v>
      </c>
      <c r="L17" s="339">
        <v>0.999</v>
      </c>
      <c r="M17" s="339">
        <v>0.97599999999999998</v>
      </c>
      <c r="N17" s="339" t="s">
        <v>337</v>
      </c>
      <c r="O17" s="285"/>
      <c r="P17" s="284" t="str">
        <f>IF(H17="p",(IF(ISNUMBER(N17),IF(ISNUMBER(G17),(N17-G17)/ABS(G17),"NA"),"NA")),IF(H17="q",(IF(ISNUMBER(N17),IF(ISNUMBER(G17),(G17-N17)/ABS(N17),"NA"),"NA")),"NA"))</f>
        <v>NA</v>
      </c>
      <c r="Q17" s="287" t="str">
        <f>IF(H17="p",(IF(ISNUMBER(N17),IF(ISNUMBER(M17),(N17-M17)/ABS(M17),"NA"),"NA")),IF(H17="q",(IF(ISNUMBER(N17),IF(ISNUMBER(M17),(M17-N17)/ABS(N17),"NA"),"NA")),"NA"))</f>
        <v>NA</v>
      </c>
      <c r="R17" s="289">
        <f>IF(OR(H17="p",H17="q"),COUNTIF(C17:D17,"Y"),0)</f>
        <v>1</v>
      </c>
      <c r="S17" s="283"/>
    </row>
    <row r="18" spans="1:19" s="281" customFormat="1" ht="18" customHeight="1" x14ac:dyDescent="0.2">
      <c r="A18" s="283"/>
      <c r="B18" s="233"/>
      <c r="C18" s="319"/>
      <c r="D18" s="307" t="s">
        <v>80</v>
      </c>
      <c r="E18" s="307"/>
      <c r="F18" s="307"/>
      <c r="G18" s="308"/>
      <c r="H18" s="308"/>
      <c r="I18" s="310"/>
      <c r="J18" s="310"/>
      <c r="K18" s="310"/>
      <c r="L18" s="324"/>
      <c r="M18" s="324"/>
      <c r="N18" s="379"/>
      <c r="O18" s="228"/>
      <c r="P18" s="229"/>
      <c r="Q18" s="229"/>
      <c r="R18" s="240"/>
    </row>
    <row r="19" spans="1:19" s="281" customFormat="1" ht="30" customHeight="1" x14ac:dyDescent="0.2">
      <c r="A19" s="283"/>
      <c r="B19" s="286">
        <v>7</v>
      </c>
      <c r="C19" s="311" t="s">
        <v>23</v>
      </c>
      <c r="D19" s="312" t="s">
        <v>24</v>
      </c>
      <c r="E19" s="313" t="s">
        <v>8</v>
      </c>
      <c r="F19" s="314" t="s">
        <v>84</v>
      </c>
      <c r="G19" s="321">
        <v>0.97499999999999998</v>
      </c>
      <c r="H19" s="316" t="s">
        <v>4</v>
      </c>
      <c r="I19" s="339">
        <v>0.97299999999999998</v>
      </c>
      <c r="J19" s="339">
        <v>0.97399999999999998</v>
      </c>
      <c r="K19" s="339">
        <v>0.98089999999999999</v>
      </c>
      <c r="L19" s="339">
        <v>0.97099999999999997</v>
      </c>
      <c r="M19" s="339">
        <v>0.96799999999999997</v>
      </c>
      <c r="N19" s="339" t="s">
        <v>338</v>
      </c>
      <c r="O19" s="285"/>
      <c r="P19" s="284" t="str">
        <f>IF(H19="p",(IF(ISNUMBER(N19),IF(ISNUMBER(G19),(N19-G19)/ABS(G19),"NA"),"NA")),IF(H19="q",(IF(ISNUMBER(N19),IF(ISNUMBER(G19),(G19-N19)/ABS(N19),"NA"),"NA")),"NA"))</f>
        <v>NA</v>
      </c>
      <c r="Q19" s="287" t="str">
        <f>IF(H19="p",(IF(ISNUMBER(N19),IF(ISNUMBER(M19),(N19-M19)/ABS(M19),"NA"),"NA")),IF(H19="q",(IF(ISNUMBER(N19),IF(ISNUMBER(M19),(M19-N19)/ABS(N19),"NA"),"NA")),"NA"))</f>
        <v>NA</v>
      </c>
      <c r="R19" s="289">
        <f>IF(OR(H19="p",H19="q"),COUNTIF(C19:D19,"Y"),0)</f>
        <v>1</v>
      </c>
      <c r="S19" s="283"/>
    </row>
    <row r="20" spans="1:19" s="281" customFormat="1" ht="18" customHeight="1" x14ac:dyDescent="0.2">
      <c r="A20" s="283"/>
      <c r="B20" s="233"/>
      <c r="C20" s="319"/>
      <c r="D20" s="307" t="s">
        <v>81</v>
      </c>
      <c r="E20" s="307"/>
      <c r="F20" s="307"/>
      <c r="G20" s="308"/>
      <c r="H20" s="308"/>
      <c r="I20" s="310"/>
      <c r="J20" s="310"/>
      <c r="K20" s="310"/>
      <c r="L20" s="324"/>
      <c r="M20" s="324"/>
      <c r="N20" s="379"/>
      <c r="O20" s="228"/>
      <c r="P20" s="229"/>
      <c r="Q20" s="229"/>
      <c r="R20" s="240"/>
    </row>
    <row r="21" spans="1:19" s="281" customFormat="1" ht="30" customHeight="1" x14ac:dyDescent="0.2">
      <c r="A21" s="283"/>
      <c r="B21" s="286">
        <v>8</v>
      </c>
      <c r="C21" s="311" t="s">
        <v>23</v>
      </c>
      <c r="D21" s="312" t="s">
        <v>24</v>
      </c>
      <c r="E21" s="313" t="s">
        <v>8</v>
      </c>
      <c r="F21" s="314" t="s">
        <v>84</v>
      </c>
      <c r="G21" s="321">
        <v>0.95</v>
      </c>
      <c r="H21" s="316" t="s">
        <v>4</v>
      </c>
      <c r="I21" s="318">
        <v>0.94</v>
      </c>
      <c r="J21" s="318">
        <v>0.94099999999999995</v>
      </c>
      <c r="K21" s="318">
        <v>0.96419999999999995</v>
      </c>
      <c r="L21" s="339">
        <v>0.94799999999999995</v>
      </c>
      <c r="M21" s="339">
        <v>0.93899999999999995</v>
      </c>
      <c r="N21" s="339" t="s">
        <v>339</v>
      </c>
      <c r="O21" s="285"/>
      <c r="P21" s="284" t="str">
        <f>IF(H21="p",(IF(ISNUMBER(N21),IF(ISNUMBER(G21),(N21-G21)/ABS(G21),"NA"),"NA")),IF(H21="q",(IF(ISNUMBER(N21),IF(ISNUMBER(G21),(G21-N21)/ABS(N21),"NA"),"NA")),"NA"))</f>
        <v>NA</v>
      </c>
      <c r="Q21" s="287" t="str">
        <f>IF(H21="p",(IF(ISNUMBER(N21),IF(ISNUMBER(M21),(N21-M21)/ABS(M21),"NA"),"NA")),IF(H21="q",(IF(ISNUMBER(N21),IF(ISNUMBER(M21),(M21-N21)/ABS(N21),"NA"),"NA")),"NA"))</f>
        <v>NA</v>
      </c>
      <c r="R21" s="289">
        <f>IF(OR(H21="p",H21="q"),COUNTIF(C21:D21,"Y"),0)</f>
        <v>1</v>
      </c>
      <c r="S21" s="283"/>
    </row>
    <row r="22" spans="1:19" s="281" customFormat="1" ht="18" customHeight="1" x14ac:dyDescent="0.2">
      <c r="A22" s="283"/>
      <c r="B22" s="286"/>
      <c r="C22" s="319"/>
      <c r="D22" s="307" t="s">
        <v>82</v>
      </c>
      <c r="E22" s="307"/>
      <c r="F22" s="307"/>
      <c r="G22" s="308"/>
      <c r="H22" s="308"/>
      <c r="I22" s="310"/>
      <c r="J22" s="310"/>
      <c r="K22" s="310"/>
      <c r="L22" s="324"/>
      <c r="M22" s="324"/>
      <c r="N22" s="379"/>
      <c r="O22" s="228"/>
      <c r="P22" s="229"/>
      <c r="Q22" s="229"/>
      <c r="R22" s="240"/>
    </row>
    <row r="23" spans="1:19" s="281" customFormat="1" ht="30" customHeight="1" x14ac:dyDescent="0.2">
      <c r="A23" s="283"/>
      <c r="B23" s="286">
        <v>9</v>
      </c>
      <c r="C23" s="311" t="s">
        <v>23</v>
      </c>
      <c r="D23" s="312" t="s">
        <v>24</v>
      </c>
      <c r="E23" s="313" t="s">
        <v>8</v>
      </c>
      <c r="F23" s="314" t="s">
        <v>84</v>
      </c>
      <c r="G23" s="321">
        <v>0.95</v>
      </c>
      <c r="H23" s="316" t="s">
        <v>4</v>
      </c>
      <c r="I23" s="339">
        <v>0.95099999999999996</v>
      </c>
      <c r="J23" s="339">
        <v>0.96199999999999997</v>
      </c>
      <c r="K23" s="339">
        <v>0.93500000000000005</v>
      </c>
      <c r="L23" s="339">
        <v>0.95299999999999996</v>
      </c>
      <c r="M23" s="339">
        <v>0.94599999999999995</v>
      </c>
      <c r="N23" s="339" t="s">
        <v>340</v>
      </c>
      <c r="O23" s="285"/>
      <c r="P23" s="284" t="str">
        <f>IF(H23="p",(IF(ISNUMBER(N23),IF(ISNUMBER(G23),(N23-G23)/ABS(G23),"NA"),"NA")),IF(H23="q",(IF(ISNUMBER(N23),IF(ISNUMBER(G23),(G23-N23)/ABS(N23),"NA"),"NA")),"NA"))</f>
        <v>NA</v>
      </c>
      <c r="Q23" s="287" t="str">
        <f>IF(H23="p",(IF(ISNUMBER(N23),IF(ISNUMBER(M23),(N23-M23)/ABS(M23),"NA"),"NA")),IF(H23="q",(IF(ISNUMBER(N23),IF(ISNUMBER(M23),(M23-N23)/ABS(N23),"NA"),"NA")),"NA"))</f>
        <v>NA</v>
      </c>
      <c r="R23" s="289">
        <f>IF(OR(H23="p",H23="q"),COUNTIF(C23:D23,"Y"),0)</f>
        <v>1</v>
      </c>
      <c r="S23" s="283"/>
    </row>
    <row r="24" spans="1:19" s="281" customFormat="1" ht="18" customHeight="1" x14ac:dyDescent="0.2">
      <c r="A24" s="283"/>
      <c r="B24" s="286"/>
      <c r="C24" s="319"/>
      <c r="D24" s="307" t="s">
        <v>331</v>
      </c>
      <c r="E24" s="307"/>
      <c r="F24" s="307"/>
      <c r="G24" s="308"/>
      <c r="H24" s="308"/>
      <c r="I24" s="310"/>
      <c r="J24" s="310"/>
      <c r="K24" s="310"/>
      <c r="L24" s="324"/>
      <c r="M24" s="324"/>
      <c r="N24" s="379"/>
      <c r="O24" s="228"/>
      <c r="P24" s="229"/>
      <c r="Q24" s="229"/>
      <c r="R24" s="240"/>
    </row>
    <row r="25" spans="1:19" s="281" customFormat="1" ht="30" customHeight="1" x14ac:dyDescent="0.2">
      <c r="A25" s="283"/>
      <c r="B25" s="286">
        <v>9</v>
      </c>
      <c r="C25" s="311" t="s">
        <v>23</v>
      </c>
      <c r="D25" s="312" t="s">
        <v>24</v>
      </c>
      <c r="E25" s="313" t="s">
        <v>8</v>
      </c>
      <c r="F25" s="314" t="s">
        <v>84</v>
      </c>
      <c r="G25" s="321">
        <v>0.98</v>
      </c>
      <c r="H25" s="316" t="s">
        <v>4</v>
      </c>
      <c r="I25" s="339"/>
      <c r="J25" s="339"/>
      <c r="K25" s="339"/>
      <c r="L25" s="339"/>
      <c r="M25" s="339"/>
      <c r="N25" s="339" t="s">
        <v>342</v>
      </c>
      <c r="O25" s="285"/>
      <c r="P25" s="284" t="str">
        <f>IF(H25="p",(IF(ISNUMBER(N25),IF(ISNUMBER(G25),(N25-G25)/ABS(G25),"NA"),"NA")),IF(H25="q",(IF(ISNUMBER(N25),IF(ISNUMBER(G25),(G25-N25)/ABS(N25),"NA"),"NA")),"NA"))</f>
        <v>NA</v>
      </c>
      <c r="Q25" s="287" t="str">
        <f>IF(H25="p",(IF(ISNUMBER(N25),IF(ISNUMBER(M25),(N25-M25)/ABS(M25),"NA"),"NA")),IF(H25="q",(IF(ISNUMBER(N25),IF(ISNUMBER(M25),(M25-N25)/ABS(N25),"NA"),"NA")),"NA"))</f>
        <v>NA</v>
      </c>
      <c r="R25" s="289">
        <f>IF(OR(H25="p",H25="q"),COUNTIF(C25:D25,"Y"),0)</f>
        <v>1</v>
      </c>
      <c r="S25" s="283"/>
    </row>
    <row r="26" spans="1:19" s="281" customFormat="1" ht="18" customHeight="1" x14ac:dyDescent="0.2">
      <c r="A26" s="283"/>
      <c r="B26" s="286"/>
      <c r="C26" s="319"/>
      <c r="D26" s="307" t="s">
        <v>330</v>
      </c>
      <c r="E26" s="307"/>
      <c r="F26" s="307"/>
      <c r="G26" s="308"/>
      <c r="H26" s="308"/>
      <c r="I26" s="310"/>
      <c r="J26" s="310"/>
      <c r="K26" s="310"/>
      <c r="L26" s="324"/>
      <c r="M26" s="324"/>
      <c r="N26" s="379"/>
      <c r="O26" s="228"/>
      <c r="P26" s="229"/>
      <c r="Q26" s="229"/>
      <c r="R26" s="240"/>
    </row>
    <row r="27" spans="1:19" s="281" customFormat="1" ht="30" customHeight="1" x14ac:dyDescent="0.2">
      <c r="A27" s="283"/>
      <c r="B27" s="286">
        <v>10</v>
      </c>
      <c r="C27" s="311" t="s">
        <v>23</v>
      </c>
      <c r="D27" s="312" t="s">
        <v>24</v>
      </c>
      <c r="E27" s="313" t="s">
        <v>8</v>
      </c>
      <c r="F27" s="314" t="s">
        <v>84</v>
      </c>
      <c r="G27" s="321" t="s">
        <v>329</v>
      </c>
      <c r="H27" s="316" t="s">
        <v>4</v>
      </c>
      <c r="I27" s="339"/>
      <c r="J27" s="339"/>
      <c r="K27" s="339"/>
      <c r="L27" s="339"/>
      <c r="M27" s="339"/>
      <c r="N27" s="339" t="s">
        <v>343</v>
      </c>
      <c r="O27" s="285"/>
      <c r="P27" s="284" t="str">
        <f>IF(H27="p",(IF(ISNUMBER(N27),IF(ISNUMBER(G27),(N27-G27)/ABS(G27),"NA"),"NA")),IF(H27="q",(IF(ISNUMBER(N27),IF(ISNUMBER(G27),(G27-N27)/ABS(N27),"NA"),"NA")),"NA"))</f>
        <v>NA</v>
      </c>
      <c r="Q27" s="287" t="str">
        <f>IF(H27="p",(IF(ISNUMBER(N27),IF(ISNUMBER(M27),(N27-M27)/ABS(M27),"NA"),"NA")),IF(H27="q",(IF(ISNUMBER(N27),IF(ISNUMBER(M27),(M27-N27)/ABS(N27),"NA"),"NA")),"NA"))</f>
        <v>NA</v>
      </c>
      <c r="R27" s="289">
        <f>IF(OR(H27="p",H27="q"),COUNTIF(C27:D27,"Y"),0)</f>
        <v>1</v>
      </c>
      <c r="S27" s="283"/>
    </row>
    <row r="28" spans="1:19" s="281" customFormat="1" ht="18" customHeight="1" x14ac:dyDescent="0.2">
      <c r="A28" s="283"/>
      <c r="B28" s="286"/>
      <c r="C28" s="319"/>
      <c r="D28" s="307" t="s">
        <v>230</v>
      </c>
      <c r="E28" s="307"/>
      <c r="F28" s="307"/>
      <c r="G28" s="308"/>
      <c r="H28" s="308"/>
      <c r="I28" s="310"/>
      <c r="J28" s="310"/>
      <c r="K28" s="310"/>
      <c r="L28" s="324"/>
      <c r="M28" s="324"/>
      <c r="N28" s="379"/>
      <c r="O28" s="228"/>
      <c r="P28" s="229"/>
      <c r="Q28" s="229"/>
      <c r="R28" s="240"/>
    </row>
    <row r="29" spans="1:19" s="281" customFormat="1" ht="30" customHeight="1" x14ac:dyDescent="0.2">
      <c r="A29" s="283"/>
      <c r="B29" s="286">
        <v>11</v>
      </c>
      <c r="C29" s="311" t="s">
        <v>23</v>
      </c>
      <c r="D29" s="312" t="s">
        <v>23</v>
      </c>
      <c r="E29" s="313" t="s">
        <v>8</v>
      </c>
      <c r="F29" s="314" t="s">
        <v>84</v>
      </c>
      <c r="G29" s="321">
        <v>0.97</v>
      </c>
      <c r="H29" s="316" t="s">
        <v>4</v>
      </c>
      <c r="I29" s="339">
        <f>(I23+I21+I19+I17+I15+I13+I11+I9+I7)/9</f>
        <v>0.96844444444444433</v>
      </c>
      <c r="J29" s="339">
        <v>0.97</v>
      </c>
      <c r="K29" s="339">
        <v>0.96220000000000006</v>
      </c>
      <c r="L29" s="339">
        <v>0.96599999999999997</v>
      </c>
      <c r="M29" s="339">
        <v>0.95899999999999996</v>
      </c>
      <c r="N29" s="339" t="s">
        <v>341</v>
      </c>
      <c r="O29" s="285"/>
      <c r="P29" s="284" t="str">
        <f>IF(H29="p",(IF(ISNUMBER(N29),IF(ISNUMBER(G29),(N29-G29)/ABS(G29),"NA"),"NA")),IF(H29="q",(IF(ISNUMBER(N29),IF(ISNUMBER(G29),(G29-N29)/ABS(N29),"NA"),"NA")),"NA"))</f>
        <v>NA</v>
      </c>
      <c r="Q29" s="287" t="str">
        <f>IF(H29="p",(IF(ISNUMBER(N29),IF(ISNUMBER(M29),(N29-M29)/ABS(M29),"NA"),"NA")),IF(H29="q",(IF(ISNUMBER(N29),IF(ISNUMBER(M29),(M29-N29)/ABS(N29),"NA"),"NA")),"NA"))</f>
        <v>NA</v>
      </c>
      <c r="R29" s="289">
        <f>IF(OR(H29="p",H29="q"),COUNTIF(C29:D29,"Y"),0)</f>
        <v>2</v>
      </c>
      <c r="S29" s="283"/>
    </row>
    <row r="30" spans="1:19" s="281" customFormat="1" ht="18" customHeight="1" x14ac:dyDescent="0.2">
      <c r="A30" s="283"/>
      <c r="B30" s="233"/>
      <c r="C30" s="319"/>
      <c r="D30" s="307" t="s">
        <v>287</v>
      </c>
      <c r="E30" s="307"/>
      <c r="F30" s="307"/>
      <c r="G30" s="308"/>
      <c r="H30" s="308"/>
      <c r="I30" s="309"/>
      <c r="J30" s="310"/>
      <c r="K30" s="310"/>
      <c r="L30" s="310"/>
      <c r="M30" s="310"/>
      <c r="N30" s="310"/>
      <c r="O30" s="228"/>
      <c r="P30" s="229"/>
      <c r="Q30" s="229"/>
      <c r="R30" s="240"/>
    </row>
    <row r="31" spans="1:19" s="281" customFormat="1" ht="49.5" customHeight="1" x14ac:dyDescent="0.2">
      <c r="A31" s="283"/>
      <c r="B31" s="286">
        <v>12</v>
      </c>
      <c r="C31" s="311" t="s">
        <v>24</v>
      </c>
      <c r="D31" s="312" t="s">
        <v>85</v>
      </c>
      <c r="E31" s="313" t="s">
        <v>8</v>
      </c>
      <c r="F31" s="314" t="s">
        <v>286</v>
      </c>
      <c r="G31" s="323" t="s">
        <v>329</v>
      </c>
      <c r="H31" s="316" t="s">
        <v>4</v>
      </c>
      <c r="I31" s="324"/>
      <c r="J31" s="324"/>
      <c r="K31" s="324"/>
      <c r="L31" s="324"/>
      <c r="M31" s="324"/>
      <c r="N31" s="324"/>
      <c r="O31" s="285"/>
      <c r="P31" s="284" t="str">
        <f>IF(H31="p",(IF(ISNUMBER(N31),IF(ISNUMBER(G31),(N31-G31)/ABS(G31),"NA"),"NA")),IF(H31="q",(IF(ISNUMBER(N31),IF(ISNUMBER(G31),(G31-N31)/ABS(N31),"NA"),"NA")),"NA"))</f>
        <v>NA</v>
      </c>
      <c r="Q31" s="287" t="str">
        <f>IF(H31="p",(IF(ISNUMBER(N31),IF(ISNUMBER(M31),(N31-M31)/ABS(M31),"NA"),"NA")),IF(H31="q",(IF(ISNUMBER(N31),IF(ISNUMBER(M31),(M31-N31)/ABS(N31),"NA"),"NA")),"NA"))</f>
        <v>NA</v>
      </c>
      <c r="R31" s="289">
        <f>IF(OR(H31="p",H31="q"),COUNTIF(C31:D31,"Y"),0)</f>
        <v>0</v>
      </c>
      <c r="S31" s="283"/>
    </row>
    <row r="32" spans="1:19" s="281" customFormat="1" ht="18" customHeight="1" x14ac:dyDescent="0.2">
      <c r="A32" s="283"/>
      <c r="B32" s="286"/>
      <c r="C32" s="319"/>
      <c r="D32" s="307" t="s">
        <v>285</v>
      </c>
      <c r="E32" s="307"/>
      <c r="F32" s="307"/>
      <c r="G32" s="308"/>
      <c r="H32" s="308"/>
      <c r="I32" s="309"/>
      <c r="J32" s="310"/>
      <c r="K32" s="310"/>
      <c r="L32" s="310"/>
      <c r="M32" s="310"/>
      <c r="N32" s="310"/>
      <c r="O32" s="228"/>
      <c r="P32" s="229"/>
      <c r="Q32" s="229"/>
      <c r="R32" s="240"/>
    </row>
    <row r="33" spans="1:19" s="281" customFormat="1" ht="38.25" customHeight="1" x14ac:dyDescent="0.2">
      <c r="A33" s="283"/>
      <c r="B33" s="286">
        <v>13</v>
      </c>
      <c r="C33" s="311" t="s">
        <v>24</v>
      </c>
      <c r="D33" s="312" t="s">
        <v>85</v>
      </c>
      <c r="E33" s="313" t="s">
        <v>0</v>
      </c>
      <c r="F33" s="314" t="s">
        <v>284</v>
      </c>
      <c r="G33" s="323" t="s">
        <v>261</v>
      </c>
      <c r="H33" s="316" t="s">
        <v>4</v>
      </c>
      <c r="I33" s="324"/>
      <c r="J33" s="324"/>
      <c r="K33" s="324"/>
      <c r="L33" s="324"/>
      <c r="M33" s="324"/>
      <c r="N33" s="324"/>
      <c r="O33" s="285"/>
      <c r="P33" s="284" t="str">
        <f>IF(H33="p",(IF(ISNUMBER(N33),IF(ISNUMBER(G33),(N33-G33)/ABS(G33),"NA"),"NA")),IF(H33="q",(IF(ISNUMBER(N33),IF(ISNUMBER(G33),(G33-N33)/ABS(N33),"NA"),"NA")),"NA"))</f>
        <v>NA</v>
      </c>
      <c r="Q33" s="287" t="str">
        <f>IF(H33="p",(IF(ISNUMBER(N33),IF(ISNUMBER(M33),(N33-M33)/ABS(M33),"NA"),"NA")),IF(H33="q",(IF(ISNUMBER(N33),IF(ISNUMBER(M33),(M33-N33)/ABS(N33),"NA"),"NA")),"NA"))</f>
        <v>NA</v>
      </c>
      <c r="R33" s="289">
        <f>IF(OR(H33="p",H33="q"),COUNTIF(C33:D33,"Y"),0)</f>
        <v>0</v>
      </c>
      <c r="S33" s="283"/>
    </row>
    <row r="34" spans="1:19" s="281" customFormat="1" ht="18" customHeight="1" x14ac:dyDescent="0.2">
      <c r="A34" s="283"/>
      <c r="B34" s="286"/>
      <c r="C34" s="319"/>
      <c r="D34" s="307" t="s">
        <v>283</v>
      </c>
      <c r="E34" s="307"/>
      <c r="F34" s="307"/>
      <c r="G34" s="308"/>
      <c r="H34" s="308"/>
      <c r="I34" s="309"/>
      <c r="J34" s="310"/>
      <c r="K34" s="310"/>
      <c r="L34" s="310"/>
      <c r="M34" s="310"/>
      <c r="N34" s="310"/>
      <c r="O34" s="228"/>
      <c r="P34" s="229"/>
      <c r="Q34" s="229"/>
      <c r="R34" s="240"/>
    </row>
    <row r="35" spans="1:19" s="281" customFormat="1" ht="33.75" x14ac:dyDescent="0.2">
      <c r="A35" s="283"/>
      <c r="B35" s="286">
        <v>14</v>
      </c>
      <c r="C35" s="311" t="s">
        <v>24</v>
      </c>
      <c r="D35" s="312" t="s">
        <v>85</v>
      </c>
      <c r="E35" s="313" t="s">
        <v>8</v>
      </c>
      <c r="F35" s="314" t="s">
        <v>282</v>
      </c>
      <c r="G35" s="323" t="s">
        <v>261</v>
      </c>
      <c r="H35" s="316" t="s">
        <v>4</v>
      </c>
      <c r="I35" s="324"/>
      <c r="J35" s="324"/>
      <c r="K35" s="324"/>
      <c r="L35" s="324"/>
      <c r="M35" s="324"/>
      <c r="N35" s="324"/>
      <c r="O35" s="285"/>
      <c r="P35" s="284" t="str">
        <f>IF(H35="p",(IF(ISNUMBER(N35),IF(ISNUMBER(G35),(N35-G35)/ABS(G35),"NA"),"NA")),IF(H35="q",(IF(ISNUMBER(N35),IF(ISNUMBER(G35),(G35-N35)/ABS(N35),"NA"),"NA")),"NA"))</f>
        <v>NA</v>
      </c>
      <c r="Q35" s="287" t="str">
        <f>IF(H35="p",(IF(ISNUMBER(N35),IF(ISNUMBER(M35),(N35-M35)/ABS(M35),"NA"),"NA")),IF(H35="q",(IF(ISNUMBER(N35),IF(ISNUMBER(M35),(M35-N35)/ABS(N35),"NA"),"NA")),"NA"))</f>
        <v>NA</v>
      </c>
      <c r="R35" s="289">
        <f>IF(OR(H35="p",H35="q"),COUNTIF(C35:D35,"Y"),0)</f>
        <v>0</v>
      </c>
      <c r="S35" s="283"/>
    </row>
    <row r="36" spans="1:19" s="281" customFormat="1" ht="18" customHeight="1" x14ac:dyDescent="0.2">
      <c r="A36" s="283"/>
      <c r="B36" s="286"/>
      <c r="C36" s="319"/>
      <c r="D36" s="307" t="s">
        <v>281</v>
      </c>
      <c r="E36" s="307"/>
      <c r="F36" s="307"/>
      <c r="G36" s="308"/>
      <c r="H36" s="308"/>
      <c r="I36" s="309"/>
      <c r="J36" s="309"/>
      <c r="K36" s="310"/>
      <c r="L36" s="310"/>
      <c r="M36" s="310"/>
      <c r="N36" s="310"/>
      <c r="O36" s="228"/>
      <c r="P36" s="229"/>
      <c r="Q36" s="229"/>
      <c r="R36" s="240"/>
    </row>
    <row r="37" spans="1:19" s="281" customFormat="1" ht="33.75" x14ac:dyDescent="0.2">
      <c r="A37" s="283"/>
      <c r="B37" s="286">
        <v>15</v>
      </c>
      <c r="C37" s="311" t="s">
        <v>24</v>
      </c>
      <c r="D37" s="312" t="s">
        <v>85</v>
      </c>
      <c r="E37" s="313" t="s">
        <v>8</v>
      </c>
      <c r="F37" s="314" t="s">
        <v>280</v>
      </c>
      <c r="G37" s="323" t="s">
        <v>261</v>
      </c>
      <c r="H37" s="316" t="s">
        <v>4</v>
      </c>
      <c r="I37" s="324"/>
      <c r="J37" s="324"/>
      <c r="K37" s="324"/>
      <c r="L37" s="324"/>
      <c r="M37" s="324"/>
      <c r="N37" s="324"/>
      <c r="O37" s="285"/>
      <c r="P37" s="284" t="str">
        <f>IF(H37="p",(IF(ISNUMBER(N37),IF(ISNUMBER(G37),(N37-G37)/ABS(G37),"NA"),"NA")),IF(H37="q",(IF(ISNUMBER(N37),IF(ISNUMBER(G37),(G37-N37)/ABS(N37),"NA"),"NA")),"NA"))</f>
        <v>NA</v>
      </c>
      <c r="Q37" s="287" t="str">
        <f>IF(H37="p",(IF(ISNUMBER(N37),IF(ISNUMBER(M37),(N37-M37)/ABS(M37),"NA"),"NA")),IF(H37="q",(IF(ISNUMBER(N37),IF(ISNUMBER(M37),(M37-N37)/ABS(N37),"NA"),"NA")),"NA"))</f>
        <v>NA</v>
      </c>
      <c r="R37" s="289">
        <f>IF(OR(H37="p",H37="q"),COUNTIF(C37:D37,"Y"),0)</f>
        <v>0</v>
      </c>
      <c r="S37" s="283"/>
    </row>
    <row r="38" spans="1:19" s="281" customFormat="1" ht="18" customHeight="1" x14ac:dyDescent="0.2">
      <c r="A38" s="283"/>
      <c r="B38" s="286"/>
      <c r="C38" s="319"/>
      <c r="D38" s="307" t="s">
        <v>279</v>
      </c>
      <c r="E38" s="307"/>
      <c r="F38" s="307"/>
      <c r="G38" s="308"/>
      <c r="H38" s="308"/>
      <c r="I38" s="309"/>
      <c r="J38" s="309"/>
      <c r="K38" s="310"/>
      <c r="L38" s="310"/>
      <c r="M38" s="310"/>
      <c r="N38" s="310"/>
      <c r="O38" s="228"/>
      <c r="P38" s="229"/>
      <c r="Q38" s="229"/>
      <c r="R38" s="240"/>
    </row>
    <row r="39" spans="1:19" s="281" customFormat="1" ht="45" x14ac:dyDescent="0.2">
      <c r="A39" s="283"/>
      <c r="B39" s="286">
        <v>16</v>
      </c>
      <c r="C39" s="311" t="s">
        <v>24</v>
      </c>
      <c r="D39" s="312" t="s">
        <v>85</v>
      </c>
      <c r="E39" s="313"/>
      <c r="F39" s="314" t="s">
        <v>278</v>
      </c>
      <c r="G39" s="323" t="s">
        <v>261</v>
      </c>
      <c r="H39" s="316" t="s">
        <v>4</v>
      </c>
      <c r="I39" s="324"/>
      <c r="J39" s="324"/>
      <c r="K39" s="324"/>
      <c r="L39" s="324"/>
      <c r="M39" s="324"/>
      <c r="N39" s="324"/>
      <c r="O39" s="285"/>
      <c r="P39" s="284" t="str">
        <f>IF(H39="p",(IF(ISNUMBER(N39),IF(ISNUMBER(G39),(N39-G39)/ABS(G39),"NA"),"NA")),IF(H39="q",(IF(ISNUMBER(N39),IF(ISNUMBER(G39),(G39-N39)/ABS(N39),"NA"),"NA")),"NA"))</f>
        <v>NA</v>
      </c>
      <c r="Q39" s="287" t="str">
        <f>IF(H39="p",(IF(ISNUMBER(N39),IF(ISNUMBER(M39),(N39-M39)/ABS(M39),"NA"),"NA")),IF(H39="q",(IF(ISNUMBER(N39),IF(ISNUMBER(M39),(M39-N39)/ABS(N39),"NA"),"NA")),"NA"))</f>
        <v>NA</v>
      </c>
      <c r="R39" s="289">
        <f>IF(OR(H39="p",H39="q"),COUNTIF(C39:D39,"Y"),0)</f>
        <v>0</v>
      </c>
      <c r="S39" s="283"/>
    </row>
    <row r="40" spans="1:19" s="281" customFormat="1" ht="18" customHeight="1" x14ac:dyDescent="0.2">
      <c r="A40" s="283"/>
      <c r="B40" s="286"/>
      <c r="C40" s="319"/>
      <c r="D40" s="307" t="s">
        <v>277</v>
      </c>
      <c r="E40" s="307"/>
      <c r="F40" s="307"/>
      <c r="G40" s="308"/>
      <c r="H40" s="308"/>
      <c r="I40" s="309"/>
      <c r="J40" s="309"/>
      <c r="K40" s="310"/>
      <c r="L40" s="310"/>
      <c r="M40" s="310"/>
      <c r="N40" s="310"/>
      <c r="O40" s="228"/>
      <c r="P40" s="229"/>
      <c r="Q40" s="229"/>
      <c r="R40" s="240"/>
    </row>
    <row r="41" spans="1:19" s="281" customFormat="1" ht="45" x14ac:dyDescent="0.2">
      <c r="A41" s="283"/>
      <c r="B41" s="286">
        <v>17</v>
      </c>
      <c r="C41" s="311" t="s">
        <v>24</v>
      </c>
      <c r="D41" s="312" t="s">
        <v>85</v>
      </c>
      <c r="E41" s="313" t="s">
        <v>8</v>
      </c>
      <c r="F41" s="314" t="s">
        <v>276</v>
      </c>
      <c r="G41" s="323" t="s">
        <v>261</v>
      </c>
      <c r="H41" s="316" t="s">
        <v>4</v>
      </c>
      <c r="I41" s="326"/>
      <c r="J41" s="326"/>
      <c r="K41" s="326"/>
      <c r="L41" s="326"/>
      <c r="M41" s="326"/>
      <c r="N41" s="326"/>
      <c r="O41" s="285"/>
      <c r="P41" s="284" t="str">
        <f>IF(H41="p",(IF(ISNUMBER(N41),IF(ISNUMBER(G41),(N41-G41)/ABS(G41),"NA"),"NA")),IF(H41="q",(IF(ISNUMBER(N41),IF(ISNUMBER(G41),(G41-N41)/ABS(N41),"NA"),"NA")),"NA"))</f>
        <v>NA</v>
      </c>
      <c r="Q41" s="287" t="str">
        <f>IF(H41="p",(IF(ISNUMBER(N41),IF(ISNUMBER(M41),(N41-M41)/ABS(M41),"NA"),"NA")),IF(H41="q",(IF(ISNUMBER(N41),IF(ISNUMBER(M41),(M41-N41)/ABS(N41),"NA"),"NA")),"NA"))</f>
        <v>NA</v>
      </c>
      <c r="R41" s="289">
        <f>IF(OR(H41="p",H41="q"),COUNTIF(C41:D41,"Y"),0)</f>
        <v>0</v>
      </c>
      <c r="S41" s="283"/>
    </row>
    <row r="42" spans="1:19" s="281" customFormat="1" ht="18" customHeight="1" x14ac:dyDescent="0.2">
      <c r="A42" s="283"/>
      <c r="B42" s="286"/>
      <c r="C42" s="319"/>
      <c r="D42" s="307" t="s">
        <v>86</v>
      </c>
      <c r="E42" s="307"/>
      <c r="F42" s="307"/>
      <c r="G42" s="308"/>
      <c r="H42" s="308"/>
      <c r="I42" s="309"/>
      <c r="J42" s="309"/>
      <c r="K42" s="310"/>
      <c r="L42" s="310"/>
      <c r="M42" s="310"/>
      <c r="N42" s="310"/>
      <c r="O42" s="228"/>
      <c r="P42" s="229"/>
      <c r="Q42" s="229"/>
      <c r="R42" s="240"/>
    </row>
    <row r="43" spans="1:19" s="281" customFormat="1" ht="32.25" customHeight="1" x14ac:dyDescent="0.2">
      <c r="A43" s="283"/>
      <c r="B43" s="286">
        <v>18</v>
      </c>
      <c r="C43" s="311" t="s">
        <v>24</v>
      </c>
      <c r="D43" s="312" t="s">
        <v>85</v>
      </c>
      <c r="E43" s="313" t="s">
        <v>8</v>
      </c>
      <c r="F43" s="314" t="s">
        <v>87</v>
      </c>
      <c r="G43" s="323" t="s">
        <v>261</v>
      </c>
      <c r="H43" s="316" t="s">
        <v>4</v>
      </c>
      <c r="I43" s="326"/>
      <c r="J43" s="326"/>
      <c r="K43" s="326"/>
      <c r="L43" s="326"/>
      <c r="M43" s="326"/>
      <c r="N43" s="326"/>
      <c r="O43" s="285"/>
      <c r="P43" s="284" t="str">
        <f>IF(H43="p",(IF(ISNUMBER(N43),IF(ISNUMBER(G43),(N43-G43)/ABS(G43),"NA"),"NA")),IF(H43="q",(IF(ISNUMBER(N43),IF(ISNUMBER(G43),(G43-N43)/ABS(N43),"NA"),"NA")),"NA"))</f>
        <v>NA</v>
      </c>
      <c r="Q43" s="287" t="str">
        <f>IF(H43="p",(IF(ISNUMBER(N43),IF(ISNUMBER(M43),(N43-M43)/ABS(M43),"NA"),"NA")),IF(H43="q",(IF(ISNUMBER(N43),IF(ISNUMBER(M43),(M43-N43)/ABS(N43),"NA"),"NA")),"NA"))</f>
        <v>NA</v>
      </c>
      <c r="R43" s="289">
        <f>IF(OR(H43="p",H43="q"),COUNTIF(C43:D43,"Y"),0)</f>
        <v>0</v>
      </c>
      <c r="S43" s="283"/>
    </row>
    <row r="44" spans="1:19" s="281" customFormat="1" ht="18"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17</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18</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19</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20</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21</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22</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23</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24</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25</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26</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27</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86"/>
      <c r="C66" s="319"/>
      <c r="D66" s="307"/>
      <c r="E66" s="307"/>
      <c r="F66" s="307"/>
      <c r="G66" s="308"/>
      <c r="H66" s="308"/>
      <c r="I66" s="309"/>
      <c r="J66" s="309"/>
      <c r="K66" s="310"/>
      <c r="L66" s="310"/>
      <c r="M66" s="310"/>
      <c r="N66" s="310"/>
      <c r="O66" s="228"/>
      <c r="P66" s="229"/>
      <c r="Q66" s="229"/>
      <c r="R66" s="240"/>
    </row>
    <row r="67" spans="1:19" s="281" customFormat="1" ht="30" hidden="1" customHeight="1" x14ac:dyDescent="0.2">
      <c r="A67" s="283"/>
      <c r="B67" s="286">
        <v>28</v>
      </c>
      <c r="C67" s="311"/>
      <c r="D67" s="312"/>
      <c r="E67" s="313"/>
      <c r="F67" s="314"/>
      <c r="G67" s="323"/>
      <c r="H67" s="316"/>
      <c r="I67" s="326"/>
      <c r="J67" s="326"/>
      <c r="K67" s="326"/>
      <c r="L67" s="326"/>
      <c r="M67" s="326"/>
      <c r="N67" s="326"/>
      <c r="O67" s="285"/>
      <c r="P67" s="284" t="str">
        <f>IF(H67="p",(IF(ISNUMBER(M67),IF(ISNUMBER(G67),(M67-G67)/ABS(G67),"NA"),"NA")),IF(H67="q",(IF(ISNUMBER(M67),IF(ISNUMBER(G67),(G67-M67)/ABS(M67),"NA"),"NA")),"NA"))</f>
        <v>NA</v>
      </c>
      <c r="Q67" s="287" t="str">
        <f>IF(H67="p",(IF(ISNUMBER(M67),IF(ISNUMBER(L67),(M67-L67)/ABS(L67),"NA"),"NA")),IF(H67="q",(IF(ISNUMBER(M67),IF(ISNUMBER(L67),(L67-M67)/ABS(M67),"NA"),"NA")),"NA"))</f>
        <v>NA</v>
      </c>
      <c r="R67" s="289">
        <f>IF(OR(H67="p",H67="q"),COUNTIF(C67:D67,"Y"),0)</f>
        <v>0</v>
      </c>
      <c r="S67" s="283"/>
    </row>
    <row r="68" spans="1:19" s="281" customFormat="1" ht="18" hidden="1" customHeight="1" x14ac:dyDescent="0.2">
      <c r="A68" s="283"/>
      <c r="B68" s="286"/>
      <c r="C68" s="319"/>
      <c r="D68" s="307"/>
      <c r="E68" s="307"/>
      <c r="F68" s="307"/>
      <c r="G68" s="308"/>
      <c r="H68" s="308"/>
      <c r="I68" s="309"/>
      <c r="J68" s="309"/>
      <c r="K68" s="310"/>
      <c r="L68" s="310"/>
      <c r="M68" s="310"/>
      <c r="N68" s="310"/>
      <c r="O68" s="228"/>
      <c r="P68" s="229"/>
      <c r="Q68" s="229"/>
      <c r="R68" s="240"/>
    </row>
    <row r="69" spans="1:19" s="281" customFormat="1" ht="30" hidden="1" customHeight="1" x14ac:dyDescent="0.2">
      <c r="A69" s="283"/>
      <c r="B69" s="286">
        <v>29</v>
      </c>
      <c r="C69" s="311"/>
      <c r="D69" s="312"/>
      <c r="E69" s="313"/>
      <c r="F69" s="314"/>
      <c r="G69" s="323"/>
      <c r="H69" s="316"/>
      <c r="I69" s="326"/>
      <c r="J69" s="326"/>
      <c r="K69" s="326"/>
      <c r="L69" s="326"/>
      <c r="M69" s="326"/>
      <c r="N69" s="326"/>
      <c r="O69" s="285"/>
      <c r="P69" s="284" t="str">
        <f>IF(H69="p",(IF(ISNUMBER(M69),IF(ISNUMBER(G69),(M69-G69)/ABS(G69),"NA"),"NA")),IF(H69="q",(IF(ISNUMBER(M69),IF(ISNUMBER(G69),(G69-M69)/ABS(M69),"NA"),"NA")),"NA"))</f>
        <v>NA</v>
      </c>
      <c r="Q69" s="287" t="str">
        <f>IF(H69="p",(IF(ISNUMBER(M69),IF(ISNUMBER(L69),(M69-L69)/ABS(L69),"NA"),"NA")),IF(H69="q",(IF(ISNUMBER(M69),IF(ISNUMBER(L69),(L69-M69)/ABS(M69),"NA"),"NA")),"NA"))</f>
        <v>NA</v>
      </c>
      <c r="R69" s="289">
        <f>IF(OR(H69="p",H69="q"),COUNTIF(C69:D69,"Y"),0)</f>
        <v>0</v>
      </c>
      <c r="S69" s="283"/>
    </row>
    <row r="70" spans="1:19" s="281" customFormat="1" ht="18" hidden="1" customHeight="1" x14ac:dyDescent="0.2">
      <c r="A70" s="283"/>
      <c r="B70" s="286"/>
      <c r="C70" s="319"/>
      <c r="D70" s="307"/>
      <c r="E70" s="307"/>
      <c r="F70" s="307"/>
      <c r="G70" s="308"/>
      <c r="H70" s="308"/>
      <c r="I70" s="309"/>
      <c r="J70" s="309"/>
      <c r="K70" s="310"/>
      <c r="L70" s="310"/>
      <c r="M70" s="310"/>
      <c r="N70" s="310"/>
      <c r="O70" s="228"/>
      <c r="P70" s="229"/>
      <c r="Q70" s="229"/>
      <c r="R70" s="240"/>
    </row>
    <row r="71" spans="1:19" s="281" customFormat="1" ht="30" hidden="1" customHeight="1" x14ac:dyDescent="0.2">
      <c r="A71" s="283"/>
      <c r="B71" s="286">
        <v>30</v>
      </c>
      <c r="C71" s="311"/>
      <c r="D71" s="312"/>
      <c r="E71" s="313"/>
      <c r="F71" s="314"/>
      <c r="G71" s="323"/>
      <c r="H71" s="316"/>
      <c r="I71" s="326"/>
      <c r="J71" s="326"/>
      <c r="K71" s="326"/>
      <c r="L71" s="326"/>
      <c r="M71" s="326"/>
      <c r="N71" s="326"/>
      <c r="O71" s="285"/>
      <c r="P71" s="284" t="str">
        <f>IF(H71="p",(IF(ISNUMBER(M71),IF(ISNUMBER(G71),(M71-G71)/ABS(G71),"NA"),"NA")),IF(H71="q",(IF(ISNUMBER(M71),IF(ISNUMBER(G71),(G71-M71)/ABS(M71),"NA"),"NA")),"NA"))</f>
        <v>NA</v>
      </c>
      <c r="Q71" s="287" t="str">
        <f>IF(H71="p",(IF(ISNUMBER(M71),IF(ISNUMBER(L71),(M71-L71)/ABS(L71),"NA"),"NA")),IF(H71="q",(IF(ISNUMBER(M71),IF(ISNUMBER(L71),(L71-M71)/ABS(M71),"NA"),"NA")),"NA"))</f>
        <v>NA</v>
      </c>
      <c r="R71" s="289">
        <f>IF(OR(H71="p",H71="q"),COUNTIF(C71:D71,"Y"),0)</f>
        <v>0</v>
      </c>
      <c r="S71" s="283"/>
    </row>
    <row r="72" spans="1:19" s="281" customFormat="1" ht="24" hidden="1" customHeight="1" x14ac:dyDescent="0.2">
      <c r="A72" s="283"/>
      <c r="B72" s="233"/>
      <c r="C72" s="327"/>
      <c r="D72" s="282"/>
      <c r="E72" s="328"/>
      <c r="F72" s="328"/>
      <c r="G72" s="329"/>
      <c r="H72" s="329"/>
      <c r="I72" s="328"/>
      <c r="J72" s="328"/>
      <c r="K72" s="282"/>
      <c r="L72" s="282"/>
      <c r="M72" s="282"/>
      <c r="N72" s="282"/>
      <c r="O72" s="282"/>
      <c r="P72" s="282"/>
      <c r="Q72" s="282"/>
      <c r="R72" s="240"/>
    </row>
    <row r="73" spans="1:19" x14ac:dyDescent="0.2">
      <c r="A73" s="230"/>
      <c r="B73" s="234"/>
      <c r="C73" s="234"/>
      <c r="D73" s="234"/>
      <c r="E73" s="234"/>
      <c r="F73" s="234"/>
      <c r="G73" s="234"/>
      <c r="H73" s="234"/>
      <c r="I73" s="234"/>
      <c r="J73" s="234"/>
      <c r="K73" s="234"/>
      <c r="L73" s="234"/>
      <c r="M73" s="234"/>
      <c r="N73" s="234"/>
      <c r="O73" s="234"/>
      <c r="P73" s="235"/>
      <c r="Q73" s="235"/>
      <c r="R73" s="240"/>
    </row>
    <row r="74" spans="1:19" ht="6" customHeight="1" x14ac:dyDescent="0.2"/>
    <row r="75" spans="1:19" x14ac:dyDescent="0.2">
      <c r="C75" s="236" t="s">
        <v>17</v>
      </c>
      <c r="I75" s="236" t="s">
        <v>18</v>
      </c>
    </row>
    <row r="76" spans="1:19" x14ac:dyDescent="0.2">
      <c r="C76" s="266" t="s">
        <v>15</v>
      </c>
      <c r="D76" s="267" t="s">
        <v>16</v>
      </c>
      <c r="E76" s="268"/>
      <c r="F76" s="267"/>
      <c r="G76" s="231"/>
      <c r="I76" s="87"/>
      <c r="J76" s="88"/>
      <c r="K76" s="88"/>
      <c r="L76" s="88"/>
      <c r="M76" s="88"/>
      <c r="N76" s="330"/>
    </row>
    <row r="77" spans="1:19" x14ac:dyDescent="0.2">
      <c r="C77" s="269" t="s">
        <v>4</v>
      </c>
      <c r="D77" s="267" t="s">
        <v>5</v>
      </c>
      <c r="E77" s="268"/>
      <c r="F77" s="267"/>
      <c r="G77" s="231"/>
      <c r="I77" s="331"/>
      <c r="J77" s="88"/>
      <c r="K77" s="88"/>
      <c r="L77" s="88"/>
      <c r="M77" s="88"/>
      <c r="N77" s="330"/>
    </row>
    <row r="78" spans="1:19" x14ac:dyDescent="0.2">
      <c r="C78" s="270" t="s">
        <v>6</v>
      </c>
      <c r="D78" s="267" t="s">
        <v>7</v>
      </c>
      <c r="E78" s="271"/>
      <c r="F78" s="267"/>
      <c r="G78" s="231"/>
      <c r="I78" s="332"/>
      <c r="J78" s="88"/>
      <c r="K78" s="88"/>
      <c r="L78" s="88"/>
      <c r="M78" s="88"/>
      <c r="N78" s="330"/>
    </row>
    <row r="79" spans="1:19" ht="15.75" x14ac:dyDescent="0.2">
      <c r="C79" s="272" t="s">
        <v>34</v>
      </c>
      <c r="D79" s="267" t="s">
        <v>12</v>
      </c>
      <c r="E79" s="273"/>
      <c r="F79" s="267"/>
      <c r="G79" s="231"/>
      <c r="I79" s="333"/>
      <c r="J79" s="88"/>
      <c r="K79" s="88"/>
      <c r="L79" s="88"/>
      <c r="M79" s="88"/>
      <c r="N79" s="330"/>
    </row>
    <row r="80" spans="1:19" ht="15.75" x14ac:dyDescent="0.2">
      <c r="C80" s="274" t="s">
        <v>24</v>
      </c>
      <c r="D80" s="267" t="s">
        <v>19</v>
      </c>
      <c r="E80" s="275"/>
      <c r="F80" s="267"/>
      <c r="G80" s="231"/>
      <c r="I80" s="334"/>
      <c r="J80" s="88"/>
      <c r="K80" s="88"/>
      <c r="L80" s="88"/>
      <c r="M80" s="88"/>
      <c r="N80" s="330"/>
    </row>
    <row r="81" spans="3:14" ht="15.75" x14ac:dyDescent="0.2">
      <c r="C81" s="276" t="s">
        <v>23</v>
      </c>
      <c r="D81" s="267" t="s">
        <v>20</v>
      </c>
      <c r="E81" s="277"/>
      <c r="F81" s="267"/>
      <c r="G81" s="231"/>
      <c r="I81" s="335"/>
      <c r="J81" s="88"/>
      <c r="K81" s="88"/>
      <c r="L81" s="88"/>
      <c r="M81" s="88"/>
      <c r="N81" s="330"/>
    </row>
    <row r="82" spans="3:14" ht="15.75" x14ac:dyDescent="0.2">
      <c r="C82" s="278" t="s">
        <v>23</v>
      </c>
      <c r="D82" s="267" t="s">
        <v>63</v>
      </c>
      <c r="E82" s="277"/>
      <c r="F82" s="267"/>
      <c r="G82" s="232"/>
      <c r="I82" s="335"/>
      <c r="J82" s="88"/>
      <c r="K82" s="88"/>
      <c r="L82" s="88"/>
      <c r="M82" s="88"/>
      <c r="N82" s="330"/>
    </row>
    <row r="83" spans="3:14" x14ac:dyDescent="0.2">
      <c r="E83" s="232"/>
      <c r="F83" s="232"/>
      <c r="G83" s="232"/>
    </row>
    <row r="84" spans="3:14" x14ac:dyDescent="0.2">
      <c r="E84" s="232"/>
      <c r="F84" s="232"/>
      <c r="G84" s="232"/>
    </row>
  </sheetData>
  <protectedRanges>
    <protectedRange password="9FD7" sqref="C7:D7 C9:D9 C11:D11 C13:D13 C15:D15 C17:D17 C19:D19 C21:D21 C23:D23 C29:D29 C31:D31 C33:D33 C35:D35 C37:D37 C39:D39 C41:D41 C43:D43 N7 N9 N11 N13 N15 N17 N19 N21 N23 N29 N31 N33 N35 N37 N39 N41 N43 C25:D25 N25 C27:D27 N27" name="Περιοχή1" securityDescriptor="O:WDG:WDD:(A;;CC;;;S-1-5-21-1060284298-1004336348-1801674531-1658)(A;;CC;;;S-1-5-21-1060284298-1004336348-1801674531-1654)"/>
  </protectedRanges>
  <mergeCells count="2">
    <mergeCell ref="C1:H1"/>
    <mergeCell ref="B5:C5"/>
  </mergeCells>
  <conditionalFormatting sqref="P18:Q18 P32:Q32 P44:Q44 P52:Q52 P60:Q60 P68:Q68 P34:Q34 P38:Q38 P42:Q42 P46:Q46 P48:Q48 P54:Q54 P56:Q56 P62:Q62 P64:Q64 P70:Q70">
    <cfRule type="cellIs" dxfId="32690" priority="6822" stopIfTrue="1" operator="lessThan">
      <formula>0</formula>
    </cfRule>
    <cfRule type="cellIs" dxfId="32689" priority="6823" stopIfTrue="1" operator="greaterThan">
      <formula>0</formula>
    </cfRule>
  </conditionalFormatting>
  <conditionalFormatting sqref="I35:K35 I39:K39 I43:K43 I45:N45 I47:N47 I49:N49 I51:N51 I53:N53 I55:N55 I57:N57 I59:N59 I61:N61 I63:N63 I65:N65 I67:N67 I69:N69 I71:N71 I31:K31 I33:K33 I19:K19 I9:K9 I11:K11 I13:K13 I15:K15 I17:K17 I21:K21 I23:K23 I7:K7 M33:N33 M31:N31 M43:N43 M39:N39 M35:N35">
    <cfRule type="cellIs" dxfId="32688" priority="6821" operator="equal">
      <formula>"?"</formula>
    </cfRule>
  </conditionalFormatting>
  <conditionalFormatting sqref="C6:C23 C30:C35 C38:C39 C42:C72">
    <cfRule type="cellIs" dxfId="32687" priority="6819" operator="equal">
      <formula>"N"</formula>
    </cfRule>
    <cfRule type="cellIs" dxfId="32686" priority="6820" operator="equal">
      <formula>"Y"</formula>
    </cfRule>
  </conditionalFormatting>
  <conditionalFormatting sqref="H71 H69 H67 H65 H63 H61 H59 H57 H55 H53 H51 H49 H47 H45 H7">
    <cfRule type="cellIs" dxfId="32685" priority="6818" operator="equal">
      <formula>"q"</formula>
    </cfRule>
  </conditionalFormatting>
  <conditionalFormatting sqref="P7:Q7">
    <cfRule type="cellIs" dxfId="32684" priority="6816" stopIfTrue="1" operator="lessThan">
      <formula>0</formula>
    </cfRule>
    <cfRule type="cellIs" dxfId="32683" priority="6817" stopIfTrue="1" operator="greaterThan">
      <formula>0</formula>
    </cfRule>
  </conditionalFormatting>
  <conditionalFormatting sqref="P7:Q7">
    <cfRule type="cellIs" dxfId="32682" priority="6814" stopIfTrue="1" operator="lessThan">
      <formula>0</formula>
    </cfRule>
    <cfRule type="cellIs" dxfId="32681" priority="6815" stopIfTrue="1" operator="greaterThan">
      <formula>0</formula>
    </cfRule>
  </conditionalFormatting>
  <conditionalFormatting sqref="P7:Q7">
    <cfRule type="cellIs" dxfId="32680" priority="6812" stopIfTrue="1" operator="lessThan">
      <formula>0</formula>
    </cfRule>
    <cfRule type="cellIs" dxfId="32679" priority="6813" stopIfTrue="1" operator="greaterThan">
      <formula>0</formula>
    </cfRule>
  </conditionalFormatting>
  <conditionalFormatting sqref="P7:Q7">
    <cfRule type="cellIs" dxfId="32678" priority="6810" stopIfTrue="1" operator="lessThan">
      <formula>0</formula>
    </cfRule>
    <cfRule type="cellIs" dxfId="32677" priority="6811" stopIfTrue="1" operator="greaterThan">
      <formula>0</formula>
    </cfRule>
  </conditionalFormatting>
  <conditionalFormatting sqref="P7:Q7">
    <cfRule type="cellIs" dxfId="32676" priority="6808" stopIfTrue="1" operator="lessThan">
      <formula>0</formula>
    </cfRule>
    <cfRule type="cellIs" dxfId="32675" priority="6809" stopIfTrue="1" operator="greaterThan">
      <formula>0</formula>
    </cfRule>
  </conditionalFormatting>
  <conditionalFormatting sqref="P7:Q7">
    <cfRule type="cellIs" dxfId="32674" priority="6806" stopIfTrue="1" operator="lessThan">
      <formula>0</formula>
    </cfRule>
    <cfRule type="cellIs" dxfId="32673" priority="6807" stopIfTrue="1" operator="greaterThan">
      <formula>0</formula>
    </cfRule>
  </conditionalFormatting>
  <conditionalFormatting sqref="P7:Q7">
    <cfRule type="cellIs" dxfId="32672" priority="6804" stopIfTrue="1" operator="lessThan">
      <formula>0</formula>
    </cfRule>
    <cfRule type="cellIs" dxfId="32671" priority="6805" stopIfTrue="1" operator="greaterThan">
      <formula>0</formula>
    </cfRule>
  </conditionalFormatting>
  <conditionalFormatting sqref="P7:Q7">
    <cfRule type="cellIs" dxfId="32670" priority="6802" stopIfTrue="1" operator="lessThan">
      <formula>0</formula>
    </cfRule>
    <cfRule type="cellIs" dxfId="32669" priority="6803" stopIfTrue="1" operator="greaterThan">
      <formula>0</formula>
    </cfRule>
  </conditionalFormatting>
  <conditionalFormatting sqref="P7:Q7">
    <cfRule type="cellIs" dxfId="32668" priority="6800" stopIfTrue="1" operator="lessThan">
      <formula>0</formula>
    </cfRule>
    <cfRule type="cellIs" dxfId="32667" priority="6801" stopIfTrue="1" operator="greaterThan">
      <formula>0</formula>
    </cfRule>
  </conditionalFormatting>
  <conditionalFormatting sqref="P7:Q7">
    <cfRule type="cellIs" dxfId="32666" priority="6798" stopIfTrue="1" operator="lessThan">
      <formula>0</formula>
    </cfRule>
    <cfRule type="cellIs" dxfId="32665" priority="6799" stopIfTrue="1" operator="greaterThan">
      <formula>0</formula>
    </cfRule>
  </conditionalFormatting>
  <conditionalFormatting sqref="P7:Q7">
    <cfRule type="cellIs" dxfId="32664" priority="6796" stopIfTrue="1" operator="lessThan">
      <formula>0</formula>
    </cfRule>
    <cfRule type="cellIs" dxfId="32663" priority="6797" stopIfTrue="1" operator="greaterThan">
      <formula>0</formula>
    </cfRule>
  </conditionalFormatting>
  <conditionalFormatting sqref="P7:Q7">
    <cfRule type="cellIs" dxfId="32662" priority="6794" stopIfTrue="1" operator="lessThan">
      <formula>0</formula>
    </cfRule>
    <cfRule type="cellIs" dxfId="32661" priority="6795" stopIfTrue="1" operator="greaterThan">
      <formula>0</formula>
    </cfRule>
  </conditionalFormatting>
  <conditionalFormatting sqref="P7:Q7">
    <cfRule type="cellIs" dxfId="32660" priority="6792" stopIfTrue="1" operator="lessThan">
      <formula>0</formula>
    </cfRule>
    <cfRule type="cellIs" dxfId="32659" priority="6793" stopIfTrue="1" operator="greaterThan">
      <formula>0</formula>
    </cfRule>
  </conditionalFormatting>
  <conditionalFormatting sqref="P7:Q7">
    <cfRule type="cellIs" dxfId="32658" priority="6790" stopIfTrue="1" operator="lessThan">
      <formula>0</formula>
    </cfRule>
    <cfRule type="cellIs" dxfId="32657" priority="6791" stopIfTrue="1" operator="greaterThan">
      <formula>0</formula>
    </cfRule>
  </conditionalFormatting>
  <conditionalFormatting sqref="P7:Q7">
    <cfRule type="cellIs" dxfId="32656" priority="6788" stopIfTrue="1" operator="lessThan">
      <formula>0</formula>
    </cfRule>
    <cfRule type="cellIs" dxfId="32655" priority="6789" stopIfTrue="1" operator="greaterThan">
      <formula>0</formula>
    </cfRule>
  </conditionalFormatting>
  <conditionalFormatting sqref="P7:Q7">
    <cfRule type="cellIs" dxfId="32654" priority="6786" stopIfTrue="1" operator="lessThan">
      <formula>0</formula>
    </cfRule>
    <cfRule type="cellIs" dxfId="32653" priority="6787" stopIfTrue="1" operator="greaterThan">
      <formula>0</formula>
    </cfRule>
  </conditionalFormatting>
  <conditionalFormatting sqref="P7:Q7">
    <cfRule type="cellIs" dxfId="32652" priority="6784" stopIfTrue="1" operator="lessThan">
      <formula>0</formula>
    </cfRule>
    <cfRule type="cellIs" dxfId="32651" priority="6785" stopIfTrue="1" operator="greaterThan">
      <formula>0</formula>
    </cfRule>
  </conditionalFormatting>
  <conditionalFormatting sqref="P7:Q7">
    <cfRule type="cellIs" dxfId="32650" priority="6782" stopIfTrue="1" operator="lessThan">
      <formula>0</formula>
    </cfRule>
    <cfRule type="cellIs" dxfId="32649" priority="6783" stopIfTrue="1" operator="greaterThan">
      <formula>0</formula>
    </cfRule>
  </conditionalFormatting>
  <conditionalFormatting sqref="P7:Q7">
    <cfRule type="cellIs" dxfId="32648" priority="6780" stopIfTrue="1" operator="lessThan">
      <formula>0</formula>
    </cfRule>
    <cfRule type="cellIs" dxfId="32647" priority="6781" stopIfTrue="1" operator="greaterThan">
      <formula>0</formula>
    </cfRule>
  </conditionalFormatting>
  <conditionalFormatting sqref="P7:Q7">
    <cfRule type="cellIs" dxfId="32646" priority="6778" stopIfTrue="1" operator="lessThan">
      <formula>0</formula>
    </cfRule>
    <cfRule type="cellIs" dxfId="32645" priority="6779" stopIfTrue="1" operator="greaterThan">
      <formula>0</formula>
    </cfRule>
  </conditionalFormatting>
  <conditionalFormatting sqref="P7:Q7">
    <cfRule type="cellIs" dxfId="32644" priority="6776" stopIfTrue="1" operator="lessThan">
      <formula>0</formula>
    </cfRule>
    <cfRule type="cellIs" dxfId="32643" priority="6777" stopIfTrue="1" operator="greaterThan">
      <formula>0</formula>
    </cfRule>
  </conditionalFormatting>
  <conditionalFormatting sqref="P7:Q7">
    <cfRule type="cellIs" dxfId="32642" priority="6774" stopIfTrue="1" operator="lessThan">
      <formula>0</formula>
    </cfRule>
    <cfRule type="cellIs" dxfId="32641" priority="6775" stopIfTrue="1" operator="greaterThan">
      <formula>0</formula>
    </cfRule>
  </conditionalFormatting>
  <conditionalFormatting sqref="P7:Q7">
    <cfRule type="cellIs" dxfId="32640" priority="6772" stopIfTrue="1" operator="lessThan">
      <formula>0</formula>
    </cfRule>
    <cfRule type="cellIs" dxfId="32639" priority="6773" stopIfTrue="1" operator="greaterThan">
      <formula>0</formula>
    </cfRule>
  </conditionalFormatting>
  <conditionalFormatting sqref="P7:Q7">
    <cfRule type="cellIs" dxfId="32638" priority="6770" stopIfTrue="1" operator="lessThan">
      <formula>0</formula>
    </cfRule>
    <cfRule type="cellIs" dxfId="32637" priority="6771" stopIfTrue="1" operator="greaterThan">
      <formula>0</formula>
    </cfRule>
  </conditionalFormatting>
  <conditionalFormatting sqref="P7:Q7">
    <cfRule type="cellIs" dxfId="32636" priority="6768" stopIfTrue="1" operator="lessThan">
      <formula>0</formula>
    </cfRule>
    <cfRule type="cellIs" dxfId="32635" priority="6769" stopIfTrue="1" operator="greaterThan">
      <formula>0</formula>
    </cfRule>
  </conditionalFormatting>
  <conditionalFormatting sqref="P7:Q7">
    <cfRule type="cellIs" dxfId="32634" priority="6766" stopIfTrue="1" operator="lessThan">
      <formula>0</formula>
    </cfRule>
    <cfRule type="cellIs" dxfId="32633" priority="6767" stopIfTrue="1" operator="greaterThan">
      <formula>0</formula>
    </cfRule>
  </conditionalFormatting>
  <conditionalFormatting sqref="P7:Q7">
    <cfRule type="cellIs" dxfId="32632" priority="6764" stopIfTrue="1" operator="lessThan">
      <formula>0</formula>
    </cfRule>
    <cfRule type="cellIs" dxfId="32631" priority="6765" stopIfTrue="1" operator="greaterThan">
      <formula>0</formula>
    </cfRule>
  </conditionalFormatting>
  <conditionalFormatting sqref="P7:Q7">
    <cfRule type="cellIs" dxfId="32630" priority="6762" stopIfTrue="1" operator="lessThan">
      <formula>0</formula>
    </cfRule>
    <cfRule type="cellIs" dxfId="32629" priority="6763" stopIfTrue="1" operator="greaterThan">
      <formula>0</formula>
    </cfRule>
  </conditionalFormatting>
  <conditionalFormatting sqref="P7:Q7">
    <cfRule type="cellIs" dxfId="32628" priority="6760" stopIfTrue="1" operator="lessThan">
      <formula>0</formula>
    </cfRule>
    <cfRule type="cellIs" dxfId="32627" priority="6761" stopIfTrue="1" operator="greaterThan">
      <formula>0</formula>
    </cfRule>
  </conditionalFormatting>
  <conditionalFormatting sqref="P7:Q7">
    <cfRule type="cellIs" dxfId="32626" priority="6758" stopIfTrue="1" operator="lessThan">
      <formula>0</formula>
    </cfRule>
    <cfRule type="cellIs" dxfId="32625" priority="6759" stopIfTrue="1" operator="greaterThan">
      <formula>0</formula>
    </cfRule>
  </conditionalFormatting>
  <conditionalFormatting sqref="P7:Q7">
    <cfRule type="cellIs" dxfId="32624" priority="6756" stopIfTrue="1" operator="lessThan">
      <formula>0</formula>
    </cfRule>
    <cfRule type="cellIs" dxfId="32623" priority="6757" stopIfTrue="1" operator="greaterThan">
      <formula>0</formula>
    </cfRule>
  </conditionalFormatting>
  <conditionalFormatting sqref="P7:Q7">
    <cfRule type="cellIs" dxfId="32622" priority="6754" stopIfTrue="1" operator="lessThan">
      <formula>0</formula>
    </cfRule>
    <cfRule type="cellIs" dxfId="32621" priority="6755" stopIfTrue="1" operator="greaterThan">
      <formula>0</formula>
    </cfRule>
  </conditionalFormatting>
  <conditionalFormatting sqref="P7:Q7">
    <cfRule type="cellIs" dxfId="32620" priority="6752" stopIfTrue="1" operator="lessThan">
      <formula>0</formula>
    </cfRule>
    <cfRule type="cellIs" dxfId="32619" priority="6753" stopIfTrue="1" operator="greaterThan">
      <formula>0</formula>
    </cfRule>
  </conditionalFormatting>
  <conditionalFormatting sqref="P7:Q7">
    <cfRule type="cellIs" dxfId="32618" priority="6750" stopIfTrue="1" operator="lessThan">
      <formula>0</formula>
    </cfRule>
    <cfRule type="cellIs" dxfId="32617" priority="6751" stopIfTrue="1" operator="greaterThan">
      <formula>0</formula>
    </cfRule>
  </conditionalFormatting>
  <conditionalFormatting sqref="P7:Q7">
    <cfRule type="cellIs" dxfId="32616" priority="6748" stopIfTrue="1" operator="lessThan">
      <formula>0</formula>
    </cfRule>
    <cfRule type="cellIs" dxfId="32615" priority="6749" stopIfTrue="1" operator="greaterThan">
      <formula>0</formula>
    </cfRule>
  </conditionalFormatting>
  <conditionalFormatting sqref="P7:Q7">
    <cfRule type="cellIs" dxfId="32614" priority="6746" stopIfTrue="1" operator="lessThan">
      <formula>0</formula>
    </cfRule>
    <cfRule type="cellIs" dxfId="32613" priority="6747" stopIfTrue="1" operator="greaterThan">
      <formula>0</formula>
    </cfRule>
  </conditionalFormatting>
  <conditionalFormatting sqref="P7:Q7">
    <cfRule type="cellIs" dxfId="32612" priority="6744" stopIfTrue="1" operator="lessThan">
      <formula>0</formula>
    </cfRule>
    <cfRule type="cellIs" dxfId="32611" priority="6745" stopIfTrue="1" operator="greaterThan">
      <formula>0</formula>
    </cfRule>
  </conditionalFormatting>
  <conditionalFormatting sqref="P7:Q7">
    <cfRule type="cellIs" dxfId="32610" priority="6742" stopIfTrue="1" operator="lessThan">
      <formula>0</formula>
    </cfRule>
    <cfRule type="cellIs" dxfId="32609" priority="6743" stopIfTrue="1" operator="greaterThan">
      <formula>0</formula>
    </cfRule>
  </conditionalFormatting>
  <conditionalFormatting sqref="P7:Q7">
    <cfRule type="cellIs" dxfId="32608" priority="6740" stopIfTrue="1" operator="lessThan">
      <formula>0</formula>
    </cfRule>
    <cfRule type="cellIs" dxfId="32607" priority="6741" stopIfTrue="1" operator="greaterThan">
      <formula>0</formula>
    </cfRule>
  </conditionalFormatting>
  <conditionalFormatting sqref="P7:Q7">
    <cfRule type="cellIs" dxfId="32606" priority="6738" stopIfTrue="1" operator="lessThan">
      <formula>0</formula>
    </cfRule>
    <cfRule type="cellIs" dxfId="32605" priority="6739" stopIfTrue="1" operator="greaterThan">
      <formula>0</formula>
    </cfRule>
  </conditionalFormatting>
  <conditionalFormatting sqref="P7:Q7">
    <cfRule type="cellIs" dxfId="32604" priority="6736" stopIfTrue="1" operator="lessThan">
      <formula>0</formula>
    </cfRule>
    <cfRule type="cellIs" dxfId="32603" priority="6737" stopIfTrue="1" operator="greaterThan">
      <formula>0</formula>
    </cfRule>
  </conditionalFormatting>
  <conditionalFormatting sqref="P7:Q7">
    <cfRule type="cellIs" dxfId="32602" priority="6734" stopIfTrue="1" operator="lessThan">
      <formula>0</formula>
    </cfRule>
    <cfRule type="cellIs" dxfId="32601" priority="6735" stopIfTrue="1" operator="greaterThan">
      <formula>0</formula>
    </cfRule>
  </conditionalFormatting>
  <conditionalFormatting sqref="P57:Q57">
    <cfRule type="cellIs" dxfId="32600" priority="5052" stopIfTrue="1" operator="lessThan">
      <formula>0</formula>
    </cfRule>
    <cfRule type="cellIs" dxfId="32599" priority="5053" stopIfTrue="1" operator="greaterThan">
      <formula>0</formula>
    </cfRule>
  </conditionalFormatting>
  <conditionalFormatting sqref="P57:Q57">
    <cfRule type="cellIs" dxfId="32598" priority="5050" stopIfTrue="1" operator="lessThan">
      <formula>0</formula>
    </cfRule>
    <cfRule type="cellIs" dxfId="32597" priority="5051" stopIfTrue="1" operator="greaterThan">
      <formula>0</formula>
    </cfRule>
  </conditionalFormatting>
  <conditionalFormatting sqref="P57:Q57">
    <cfRule type="cellIs" dxfId="32596" priority="5048" stopIfTrue="1" operator="lessThan">
      <formula>0</formula>
    </cfRule>
    <cfRule type="cellIs" dxfId="32595" priority="5049" stopIfTrue="1" operator="greaterThan">
      <formula>0</formula>
    </cfRule>
  </conditionalFormatting>
  <conditionalFormatting sqref="P57:Q57">
    <cfRule type="cellIs" dxfId="32594" priority="5046" stopIfTrue="1" operator="lessThan">
      <formula>0</formula>
    </cfRule>
    <cfRule type="cellIs" dxfId="32593" priority="5047" stopIfTrue="1" operator="greaterThan">
      <formula>0</formula>
    </cfRule>
  </conditionalFormatting>
  <conditionalFormatting sqref="P57:Q57">
    <cfRule type="cellIs" dxfId="32592" priority="5044" stopIfTrue="1" operator="lessThan">
      <formula>0</formula>
    </cfRule>
    <cfRule type="cellIs" dxfId="32591" priority="5045" stopIfTrue="1" operator="greaterThan">
      <formula>0</formula>
    </cfRule>
  </conditionalFormatting>
  <conditionalFormatting sqref="P57:Q57">
    <cfRule type="cellIs" dxfId="32590" priority="5042" stopIfTrue="1" operator="lessThan">
      <formula>0</formula>
    </cfRule>
    <cfRule type="cellIs" dxfId="32589" priority="5043" stopIfTrue="1" operator="greaterThan">
      <formula>0</formula>
    </cfRule>
  </conditionalFormatting>
  <conditionalFormatting sqref="P57:Q57">
    <cfRule type="cellIs" dxfId="32588" priority="5040" stopIfTrue="1" operator="lessThan">
      <formula>0</formula>
    </cfRule>
    <cfRule type="cellIs" dxfId="32587" priority="5041" stopIfTrue="1" operator="greaterThan">
      <formula>0</formula>
    </cfRule>
  </conditionalFormatting>
  <conditionalFormatting sqref="P57:Q57">
    <cfRule type="cellIs" dxfId="32586" priority="5038" stopIfTrue="1" operator="lessThan">
      <formula>0</formula>
    </cfRule>
    <cfRule type="cellIs" dxfId="32585" priority="5039" stopIfTrue="1" operator="greaterThan">
      <formula>0</formula>
    </cfRule>
  </conditionalFormatting>
  <conditionalFormatting sqref="P57:Q57">
    <cfRule type="cellIs" dxfId="32584" priority="5036" stopIfTrue="1" operator="lessThan">
      <formula>0</formula>
    </cfRule>
    <cfRule type="cellIs" dxfId="32583" priority="5037" stopIfTrue="1" operator="greaterThan">
      <formula>0</formula>
    </cfRule>
  </conditionalFormatting>
  <conditionalFormatting sqref="P57:Q57">
    <cfRule type="cellIs" dxfId="32582" priority="5034" stopIfTrue="1" operator="lessThan">
      <formula>0</formula>
    </cfRule>
    <cfRule type="cellIs" dxfId="32581" priority="5035" stopIfTrue="1" operator="greaterThan">
      <formula>0</formula>
    </cfRule>
  </conditionalFormatting>
  <conditionalFormatting sqref="P57:Q57">
    <cfRule type="cellIs" dxfId="32580" priority="5032" stopIfTrue="1" operator="lessThan">
      <formula>0</formula>
    </cfRule>
    <cfRule type="cellIs" dxfId="32579" priority="5033" stopIfTrue="1" operator="greaterThan">
      <formula>0</formula>
    </cfRule>
  </conditionalFormatting>
  <conditionalFormatting sqref="P57:Q57">
    <cfRule type="cellIs" dxfId="32578" priority="5030" stopIfTrue="1" operator="lessThan">
      <formula>0</formula>
    </cfRule>
    <cfRule type="cellIs" dxfId="32577" priority="5031" stopIfTrue="1" operator="greaterThan">
      <formula>0</formula>
    </cfRule>
  </conditionalFormatting>
  <conditionalFormatting sqref="P57:Q57">
    <cfRule type="cellIs" dxfId="32576" priority="5028" stopIfTrue="1" operator="lessThan">
      <formula>0</formula>
    </cfRule>
    <cfRule type="cellIs" dxfId="32575" priority="5029" stopIfTrue="1" operator="greaterThan">
      <formula>0</formula>
    </cfRule>
  </conditionalFormatting>
  <conditionalFormatting sqref="P57:Q57">
    <cfRule type="cellIs" dxfId="32574" priority="5026" stopIfTrue="1" operator="lessThan">
      <formula>0</formula>
    </cfRule>
    <cfRule type="cellIs" dxfId="32573" priority="5027" stopIfTrue="1" operator="greaterThan">
      <formula>0</formula>
    </cfRule>
  </conditionalFormatting>
  <conditionalFormatting sqref="P57:Q57">
    <cfRule type="cellIs" dxfId="32572" priority="5024" stopIfTrue="1" operator="lessThan">
      <formula>0</formula>
    </cfRule>
    <cfRule type="cellIs" dxfId="32571" priority="5025" stopIfTrue="1" operator="greaterThan">
      <formula>0</formula>
    </cfRule>
  </conditionalFormatting>
  <conditionalFormatting sqref="P57:Q57">
    <cfRule type="cellIs" dxfId="32570" priority="5022" stopIfTrue="1" operator="lessThan">
      <formula>0</formula>
    </cfRule>
    <cfRule type="cellIs" dxfId="32569" priority="5023" stopIfTrue="1" operator="greaterThan">
      <formula>0</formula>
    </cfRule>
  </conditionalFormatting>
  <conditionalFormatting sqref="P57:Q57">
    <cfRule type="cellIs" dxfId="32568" priority="5020" stopIfTrue="1" operator="lessThan">
      <formula>0</formula>
    </cfRule>
    <cfRule type="cellIs" dxfId="32567" priority="5021" stopIfTrue="1" operator="greaterThan">
      <formula>0</formula>
    </cfRule>
  </conditionalFormatting>
  <conditionalFormatting sqref="P57:Q57">
    <cfRule type="cellIs" dxfId="32566" priority="5018" stopIfTrue="1" operator="lessThan">
      <formula>0</formula>
    </cfRule>
    <cfRule type="cellIs" dxfId="32565" priority="5019" stopIfTrue="1" operator="greaterThan">
      <formula>0</formula>
    </cfRule>
  </conditionalFormatting>
  <conditionalFormatting sqref="P57:Q57">
    <cfRule type="cellIs" dxfId="32564" priority="5016" stopIfTrue="1" operator="lessThan">
      <formula>0</formula>
    </cfRule>
    <cfRule type="cellIs" dxfId="32563" priority="5017" stopIfTrue="1" operator="greaterThan">
      <formula>0</formula>
    </cfRule>
  </conditionalFormatting>
  <conditionalFormatting sqref="P57:Q57">
    <cfRule type="cellIs" dxfId="32562" priority="5014" stopIfTrue="1" operator="lessThan">
      <formula>0</formula>
    </cfRule>
    <cfRule type="cellIs" dxfId="32561" priority="5015" stopIfTrue="1" operator="greaterThan">
      <formula>0</formula>
    </cfRule>
  </conditionalFormatting>
  <conditionalFormatting sqref="P57:Q57">
    <cfRule type="cellIs" dxfId="32560" priority="5012" stopIfTrue="1" operator="lessThan">
      <formula>0</formula>
    </cfRule>
    <cfRule type="cellIs" dxfId="32559" priority="5013" stopIfTrue="1" operator="greaterThan">
      <formula>0</formula>
    </cfRule>
  </conditionalFormatting>
  <conditionalFormatting sqref="P57:Q57">
    <cfRule type="cellIs" dxfId="32558" priority="5010" stopIfTrue="1" operator="lessThan">
      <formula>0</formula>
    </cfRule>
    <cfRule type="cellIs" dxfId="32557" priority="5011" stopIfTrue="1" operator="greaterThan">
      <formula>0</formula>
    </cfRule>
  </conditionalFormatting>
  <conditionalFormatting sqref="P57:Q57">
    <cfRule type="cellIs" dxfId="32556" priority="5008" stopIfTrue="1" operator="lessThan">
      <formula>0</formula>
    </cfRule>
    <cfRule type="cellIs" dxfId="32555" priority="5009" stopIfTrue="1" operator="greaterThan">
      <formula>0</formula>
    </cfRule>
  </conditionalFormatting>
  <conditionalFormatting sqref="P57:Q57">
    <cfRule type="cellIs" dxfId="32554" priority="5006" stopIfTrue="1" operator="lessThan">
      <formula>0</formula>
    </cfRule>
    <cfRule type="cellIs" dxfId="32553" priority="5007" stopIfTrue="1" operator="greaterThan">
      <formula>0</formula>
    </cfRule>
  </conditionalFormatting>
  <conditionalFormatting sqref="P57:Q57">
    <cfRule type="cellIs" dxfId="32552" priority="5004" stopIfTrue="1" operator="lessThan">
      <formula>0</formula>
    </cfRule>
    <cfRule type="cellIs" dxfId="32551" priority="5005" stopIfTrue="1" operator="greaterThan">
      <formula>0</formula>
    </cfRule>
  </conditionalFormatting>
  <conditionalFormatting sqref="P57:Q57">
    <cfRule type="cellIs" dxfId="32550" priority="5002" stopIfTrue="1" operator="lessThan">
      <formula>0</formula>
    </cfRule>
    <cfRule type="cellIs" dxfId="32549" priority="5003" stopIfTrue="1" operator="greaterThan">
      <formula>0</formula>
    </cfRule>
  </conditionalFormatting>
  <conditionalFormatting sqref="P57:Q57">
    <cfRule type="cellIs" dxfId="32548" priority="5000" stopIfTrue="1" operator="lessThan">
      <formula>0</formula>
    </cfRule>
    <cfRule type="cellIs" dxfId="32547" priority="5001" stopIfTrue="1" operator="greaterThan">
      <formula>0</formula>
    </cfRule>
  </conditionalFormatting>
  <conditionalFormatting sqref="P57:Q57">
    <cfRule type="cellIs" dxfId="32546" priority="4998" stopIfTrue="1" operator="lessThan">
      <formula>0</formula>
    </cfRule>
    <cfRule type="cellIs" dxfId="32545" priority="4999" stopIfTrue="1" operator="greaterThan">
      <formula>0</formula>
    </cfRule>
  </conditionalFormatting>
  <conditionalFormatting sqref="P57:Q57">
    <cfRule type="cellIs" dxfId="32544" priority="4996" stopIfTrue="1" operator="lessThan">
      <formula>0</formula>
    </cfRule>
    <cfRule type="cellIs" dxfId="32543" priority="4997" stopIfTrue="1" operator="greaterThan">
      <formula>0</formula>
    </cfRule>
  </conditionalFormatting>
  <conditionalFormatting sqref="P57:Q57">
    <cfRule type="cellIs" dxfId="32542" priority="4994" stopIfTrue="1" operator="lessThan">
      <formula>0</formula>
    </cfRule>
    <cfRule type="cellIs" dxfId="32541" priority="4995" stopIfTrue="1" operator="greaterThan">
      <formula>0</formula>
    </cfRule>
  </conditionalFormatting>
  <conditionalFormatting sqref="P57:Q57">
    <cfRule type="cellIs" dxfId="32540" priority="4992" stopIfTrue="1" operator="lessThan">
      <formula>0</formula>
    </cfRule>
    <cfRule type="cellIs" dxfId="32539" priority="4993" stopIfTrue="1" operator="greaterThan">
      <formula>0</formula>
    </cfRule>
  </conditionalFormatting>
  <conditionalFormatting sqref="P57:Q57">
    <cfRule type="cellIs" dxfId="32538" priority="4990" stopIfTrue="1" operator="lessThan">
      <formula>0</formula>
    </cfRule>
    <cfRule type="cellIs" dxfId="32537" priority="4991" stopIfTrue="1" operator="greaterThan">
      <formula>0</formula>
    </cfRule>
  </conditionalFormatting>
  <conditionalFormatting sqref="P57:Q57">
    <cfRule type="cellIs" dxfId="32536" priority="4988" stopIfTrue="1" operator="lessThan">
      <formula>0</formula>
    </cfRule>
    <cfRule type="cellIs" dxfId="32535" priority="4989" stopIfTrue="1" operator="greaterThan">
      <formula>0</formula>
    </cfRule>
  </conditionalFormatting>
  <conditionalFormatting sqref="P57:Q57">
    <cfRule type="cellIs" dxfId="32534" priority="4986" stopIfTrue="1" operator="lessThan">
      <formula>0</formula>
    </cfRule>
    <cfRule type="cellIs" dxfId="32533" priority="4987" stopIfTrue="1" operator="greaterThan">
      <formula>0</formula>
    </cfRule>
  </conditionalFormatting>
  <conditionalFormatting sqref="P57:Q57">
    <cfRule type="cellIs" dxfId="32532" priority="4984" stopIfTrue="1" operator="lessThan">
      <formula>0</formula>
    </cfRule>
    <cfRule type="cellIs" dxfId="32531" priority="4985" stopIfTrue="1" operator="greaterThan">
      <formula>0</formula>
    </cfRule>
  </conditionalFormatting>
  <conditionalFormatting sqref="P57:Q57">
    <cfRule type="cellIs" dxfId="32530" priority="4982" stopIfTrue="1" operator="lessThan">
      <formula>0</formula>
    </cfRule>
    <cfRule type="cellIs" dxfId="32529" priority="4983" stopIfTrue="1" operator="greaterThan">
      <formula>0</formula>
    </cfRule>
  </conditionalFormatting>
  <conditionalFormatting sqref="P57:Q57">
    <cfRule type="cellIs" dxfId="32528" priority="4980" stopIfTrue="1" operator="lessThan">
      <formula>0</formula>
    </cfRule>
    <cfRule type="cellIs" dxfId="32527" priority="4981" stopIfTrue="1" operator="greaterThan">
      <formula>0</formula>
    </cfRule>
  </conditionalFormatting>
  <conditionalFormatting sqref="P57:Q57">
    <cfRule type="cellIs" dxfId="32526" priority="4978" stopIfTrue="1" operator="lessThan">
      <formula>0</formula>
    </cfRule>
    <cfRule type="cellIs" dxfId="32525" priority="4979" stopIfTrue="1" operator="greaterThan">
      <formula>0</formula>
    </cfRule>
  </conditionalFormatting>
  <conditionalFormatting sqref="P57:Q57">
    <cfRule type="cellIs" dxfId="32524" priority="4976" stopIfTrue="1" operator="lessThan">
      <formula>0</formula>
    </cfRule>
    <cfRule type="cellIs" dxfId="32523" priority="4977" stopIfTrue="1" operator="greaterThan">
      <formula>0</formula>
    </cfRule>
  </conditionalFormatting>
  <conditionalFormatting sqref="P57:Q57">
    <cfRule type="cellIs" dxfId="32522" priority="4974" stopIfTrue="1" operator="lessThan">
      <formula>0</formula>
    </cfRule>
    <cfRule type="cellIs" dxfId="32521" priority="4975" stopIfTrue="1" operator="greaterThan">
      <formula>0</formula>
    </cfRule>
  </conditionalFormatting>
  <conditionalFormatting sqref="P57:Q57">
    <cfRule type="cellIs" dxfId="32520" priority="4972" stopIfTrue="1" operator="lessThan">
      <formula>0</formula>
    </cfRule>
    <cfRule type="cellIs" dxfId="32519" priority="4973" stopIfTrue="1" operator="greaterThan">
      <formula>0</formula>
    </cfRule>
  </conditionalFormatting>
  <conditionalFormatting sqref="P57:Q57">
    <cfRule type="cellIs" dxfId="32518" priority="4970" stopIfTrue="1" operator="lessThan">
      <formula>0</formula>
    </cfRule>
    <cfRule type="cellIs" dxfId="32517" priority="4971" stopIfTrue="1" operator="greaterThan">
      <formula>0</formula>
    </cfRule>
  </conditionalFormatting>
  <conditionalFormatting sqref="P45:Q45">
    <cfRule type="cellIs" dxfId="32516" priority="5556" stopIfTrue="1" operator="lessThan">
      <formula>0</formula>
    </cfRule>
    <cfRule type="cellIs" dxfId="32515" priority="5557" stopIfTrue="1" operator="greaterThan">
      <formula>0</formula>
    </cfRule>
  </conditionalFormatting>
  <conditionalFormatting sqref="P45:Q45">
    <cfRule type="cellIs" dxfId="32514" priority="5554" stopIfTrue="1" operator="lessThan">
      <formula>0</formula>
    </cfRule>
    <cfRule type="cellIs" dxfId="32513" priority="5555" stopIfTrue="1" operator="greaterThan">
      <formula>0</formula>
    </cfRule>
  </conditionalFormatting>
  <conditionalFormatting sqref="P45:Q45">
    <cfRule type="cellIs" dxfId="32512" priority="5552" stopIfTrue="1" operator="lessThan">
      <formula>0</formula>
    </cfRule>
    <cfRule type="cellIs" dxfId="32511" priority="5553" stopIfTrue="1" operator="greaterThan">
      <formula>0</formula>
    </cfRule>
  </conditionalFormatting>
  <conditionalFormatting sqref="P45:Q45">
    <cfRule type="cellIs" dxfId="32510" priority="5550" stopIfTrue="1" operator="lessThan">
      <formula>0</formula>
    </cfRule>
    <cfRule type="cellIs" dxfId="32509" priority="5551" stopIfTrue="1" operator="greaterThan">
      <formula>0</formula>
    </cfRule>
  </conditionalFormatting>
  <conditionalFormatting sqref="P45:Q45">
    <cfRule type="cellIs" dxfId="32508" priority="5548" stopIfTrue="1" operator="lessThan">
      <formula>0</formula>
    </cfRule>
    <cfRule type="cellIs" dxfId="32507" priority="5549" stopIfTrue="1" operator="greaterThan">
      <formula>0</formula>
    </cfRule>
  </conditionalFormatting>
  <conditionalFormatting sqref="P45:Q45">
    <cfRule type="cellIs" dxfId="32506" priority="5546" stopIfTrue="1" operator="lessThan">
      <formula>0</formula>
    </cfRule>
    <cfRule type="cellIs" dxfId="32505" priority="5547" stopIfTrue="1" operator="greaterThan">
      <formula>0</formula>
    </cfRule>
  </conditionalFormatting>
  <conditionalFormatting sqref="P45:Q45">
    <cfRule type="cellIs" dxfId="32504" priority="5544" stopIfTrue="1" operator="lessThan">
      <formula>0</formula>
    </cfRule>
    <cfRule type="cellIs" dxfId="32503" priority="5545" stopIfTrue="1" operator="greaterThan">
      <formula>0</formula>
    </cfRule>
  </conditionalFormatting>
  <conditionalFormatting sqref="P45:Q45">
    <cfRule type="cellIs" dxfId="32502" priority="5542" stopIfTrue="1" operator="lessThan">
      <formula>0</formula>
    </cfRule>
    <cfRule type="cellIs" dxfId="32501" priority="5543" stopIfTrue="1" operator="greaterThan">
      <formula>0</formula>
    </cfRule>
  </conditionalFormatting>
  <conditionalFormatting sqref="P45:Q45">
    <cfRule type="cellIs" dxfId="32500" priority="5540" stopIfTrue="1" operator="lessThan">
      <formula>0</formula>
    </cfRule>
    <cfRule type="cellIs" dxfId="32499" priority="5541" stopIfTrue="1" operator="greaterThan">
      <formula>0</formula>
    </cfRule>
  </conditionalFormatting>
  <conditionalFormatting sqref="P45:Q45">
    <cfRule type="cellIs" dxfId="32498" priority="5538" stopIfTrue="1" operator="lessThan">
      <formula>0</formula>
    </cfRule>
    <cfRule type="cellIs" dxfId="32497" priority="5539" stopIfTrue="1" operator="greaterThan">
      <formula>0</formula>
    </cfRule>
  </conditionalFormatting>
  <conditionalFormatting sqref="P45:Q45">
    <cfRule type="cellIs" dxfId="32496" priority="5536" stopIfTrue="1" operator="lessThan">
      <formula>0</formula>
    </cfRule>
    <cfRule type="cellIs" dxfId="32495" priority="5537" stopIfTrue="1" operator="greaterThan">
      <formula>0</formula>
    </cfRule>
  </conditionalFormatting>
  <conditionalFormatting sqref="P45:Q45">
    <cfRule type="cellIs" dxfId="32494" priority="5534" stopIfTrue="1" operator="lessThan">
      <formula>0</formula>
    </cfRule>
    <cfRule type="cellIs" dxfId="32493" priority="5535" stopIfTrue="1" operator="greaterThan">
      <formula>0</formula>
    </cfRule>
  </conditionalFormatting>
  <conditionalFormatting sqref="P45:Q45">
    <cfRule type="cellIs" dxfId="32492" priority="5532" stopIfTrue="1" operator="lessThan">
      <formula>0</formula>
    </cfRule>
    <cfRule type="cellIs" dxfId="32491" priority="5533" stopIfTrue="1" operator="greaterThan">
      <formula>0</formula>
    </cfRule>
  </conditionalFormatting>
  <conditionalFormatting sqref="P45:Q45">
    <cfRule type="cellIs" dxfId="32490" priority="5530" stopIfTrue="1" operator="lessThan">
      <formula>0</formula>
    </cfRule>
    <cfRule type="cellIs" dxfId="32489" priority="5531" stopIfTrue="1" operator="greaterThan">
      <formula>0</formula>
    </cfRule>
  </conditionalFormatting>
  <conditionalFormatting sqref="P45:Q45">
    <cfRule type="cellIs" dxfId="32488" priority="5528" stopIfTrue="1" operator="lessThan">
      <formula>0</formula>
    </cfRule>
    <cfRule type="cellIs" dxfId="32487" priority="5529" stopIfTrue="1" operator="greaterThan">
      <formula>0</formula>
    </cfRule>
  </conditionalFormatting>
  <conditionalFormatting sqref="P45:Q45">
    <cfRule type="cellIs" dxfId="32486" priority="5526" stopIfTrue="1" operator="lessThan">
      <formula>0</formula>
    </cfRule>
    <cfRule type="cellIs" dxfId="32485" priority="5527" stopIfTrue="1" operator="greaterThan">
      <formula>0</formula>
    </cfRule>
  </conditionalFormatting>
  <conditionalFormatting sqref="P45:Q45">
    <cfRule type="cellIs" dxfId="32484" priority="5524" stopIfTrue="1" operator="lessThan">
      <formula>0</formula>
    </cfRule>
    <cfRule type="cellIs" dxfId="32483" priority="5525" stopIfTrue="1" operator="greaterThan">
      <formula>0</formula>
    </cfRule>
  </conditionalFormatting>
  <conditionalFormatting sqref="P45:Q45">
    <cfRule type="cellIs" dxfId="32482" priority="5522" stopIfTrue="1" operator="lessThan">
      <formula>0</formula>
    </cfRule>
    <cfRule type="cellIs" dxfId="32481" priority="5523" stopIfTrue="1" operator="greaterThan">
      <formula>0</formula>
    </cfRule>
  </conditionalFormatting>
  <conditionalFormatting sqref="P45:Q45">
    <cfRule type="cellIs" dxfId="32480" priority="5520" stopIfTrue="1" operator="lessThan">
      <formula>0</formula>
    </cfRule>
    <cfRule type="cellIs" dxfId="32479" priority="5521" stopIfTrue="1" operator="greaterThan">
      <formula>0</formula>
    </cfRule>
  </conditionalFormatting>
  <conditionalFormatting sqref="P45:Q45">
    <cfRule type="cellIs" dxfId="32478" priority="5518" stopIfTrue="1" operator="lessThan">
      <formula>0</formula>
    </cfRule>
    <cfRule type="cellIs" dxfId="32477" priority="5519" stopIfTrue="1" operator="greaterThan">
      <formula>0</formula>
    </cfRule>
  </conditionalFormatting>
  <conditionalFormatting sqref="P45:Q45">
    <cfRule type="cellIs" dxfId="32476" priority="5516" stopIfTrue="1" operator="lessThan">
      <formula>0</formula>
    </cfRule>
    <cfRule type="cellIs" dxfId="32475" priority="5517" stopIfTrue="1" operator="greaterThan">
      <formula>0</formula>
    </cfRule>
  </conditionalFormatting>
  <conditionalFormatting sqref="P45:Q45">
    <cfRule type="cellIs" dxfId="32474" priority="5514" stopIfTrue="1" operator="lessThan">
      <formula>0</formula>
    </cfRule>
    <cfRule type="cellIs" dxfId="32473" priority="5515" stopIfTrue="1" operator="greaterThan">
      <formula>0</formula>
    </cfRule>
  </conditionalFormatting>
  <conditionalFormatting sqref="P45:Q45">
    <cfRule type="cellIs" dxfId="32472" priority="5512" stopIfTrue="1" operator="lessThan">
      <formula>0</formula>
    </cfRule>
    <cfRule type="cellIs" dxfId="32471" priority="5513" stopIfTrue="1" operator="greaterThan">
      <formula>0</formula>
    </cfRule>
  </conditionalFormatting>
  <conditionalFormatting sqref="P45:Q45">
    <cfRule type="cellIs" dxfId="32470" priority="5510" stopIfTrue="1" operator="lessThan">
      <formula>0</formula>
    </cfRule>
    <cfRule type="cellIs" dxfId="32469" priority="5511" stopIfTrue="1" operator="greaterThan">
      <formula>0</formula>
    </cfRule>
  </conditionalFormatting>
  <conditionalFormatting sqref="P45:Q45">
    <cfRule type="cellIs" dxfId="32468" priority="5508" stopIfTrue="1" operator="lessThan">
      <formula>0</formula>
    </cfRule>
    <cfRule type="cellIs" dxfId="32467" priority="5509" stopIfTrue="1" operator="greaterThan">
      <formula>0</formula>
    </cfRule>
  </conditionalFormatting>
  <conditionalFormatting sqref="P45:Q45">
    <cfRule type="cellIs" dxfId="32466" priority="5506" stopIfTrue="1" operator="lessThan">
      <formula>0</formula>
    </cfRule>
    <cfRule type="cellIs" dxfId="32465" priority="5507" stopIfTrue="1" operator="greaterThan">
      <formula>0</formula>
    </cfRule>
  </conditionalFormatting>
  <conditionalFormatting sqref="P45:Q45">
    <cfRule type="cellIs" dxfId="32464" priority="5504" stopIfTrue="1" operator="lessThan">
      <formula>0</formula>
    </cfRule>
    <cfRule type="cellIs" dxfId="32463" priority="5505" stopIfTrue="1" operator="greaterThan">
      <formula>0</formula>
    </cfRule>
  </conditionalFormatting>
  <conditionalFormatting sqref="P45:Q45">
    <cfRule type="cellIs" dxfId="32462" priority="5502" stopIfTrue="1" operator="lessThan">
      <formula>0</formula>
    </cfRule>
    <cfRule type="cellIs" dxfId="32461" priority="5503" stopIfTrue="1" operator="greaterThan">
      <formula>0</formula>
    </cfRule>
  </conditionalFormatting>
  <conditionalFormatting sqref="P45:Q45">
    <cfRule type="cellIs" dxfId="32460" priority="5500" stopIfTrue="1" operator="lessThan">
      <formula>0</formula>
    </cfRule>
    <cfRule type="cellIs" dxfId="32459" priority="5501" stopIfTrue="1" operator="greaterThan">
      <formula>0</formula>
    </cfRule>
  </conditionalFormatting>
  <conditionalFormatting sqref="P45:Q45">
    <cfRule type="cellIs" dxfId="32458" priority="5498" stopIfTrue="1" operator="lessThan">
      <formula>0</formula>
    </cfRule>
    <cfRule type="cellIs" dxfId="32457" priority="5499" stopIfTrue="1" operator="greaterThan">
      <formula>0</formula>
    </cfRule>
  </conditionalFormatting>
  <conditionalFormatting sqref="P45:Q45">
    <cfRule type="cellIs" dxfId="32456" priority="5496" stopIfTrue="1" operator="lessThan">
      <formula>0</formula>
    </cfRule>
    <cfRule type="cellIs" dxfId="32455" priority="5497" stopIfTrue="1" operator="greaterThan">
      <formula>0</formula>
    </cfRule>
  </conditionalFormatting>
  <conditionalFormatting sqref="P45:Q45">
    <cfRule type="cellIs" dxfId="32454" priority="5494" stopIfTrue="1" operator="lessThan">
      <formula>0</formula>
    </cfRule>
    <cfRule type="cellIs" dxfId="32453" priority="5495" stopIfTrue="1" operator="greaterThan">
      <formula>0</formula>
    </cfRule>
  </conditionalFormatting>
  <conditionalFormatting sqref="P45:Q45">
    <cfRule type="cellIs" dxfId="32452" priority="5492" stopIfTrue="1" operator="lessThan">
      <formula>0</formula>
    </cfRule>
    <cfRule type="cellIs" dxfId="32451" priority="5493" stopIfTrue="1" operator="greaterThan">
      <formula>0</formula>
    </cfRule>
  </conditionalFormatting>
  <conditionalFormatting sqref="P45:Q45">
    <cfRule type="cellIs" dxfId="32450" priority="5490" stopIfTrue="1" operator="lessThan">
      <formula>0</formula>
    </cfRule>
    <cfRule type="cellIs" dxfId="32449" priority="5491" stopIfTrue="1" operator="greaterThan">
      <formula>0</formula>
    </cfRule>
  </conditionalFormatting>
  <conditionalFormatting sqref="P45:Q45">
    <cfRule type="cellIs" dxfId="32448" priority="5488" stopIfTrue="1" operator="lessThan">
      <formula>0</formula>
    </cfRule>
    <cfRule type="cellIs" dxfId="32447" priority="5489" stopIfTrue="1" operator="greaterThan">
      <formula>0</formula>
    </cfRule>
  </conditionalFormatting>
  <conditionalFormatting sqref="P45:Q45">
    <cfRule type="cellIs" dxfId="32446" priority="5486" stopIfTrue="1" operator="lessThan">
      <formula>0</formula>
    </cfRule>
    <cfRule type="cellIs" dxfId="32445" priority="5487" stopIfTrue="1" operator="greaterThan">
      <formula>0</formula>
    </cfRule>
  </conditionalFormatting>
  <conditionalFormatting sqref="P45:Q45">
    <cfRule type="cellIs" dxfId="32444" priority="5484" stopIfTrue="1" operator="lessThan">
      <formula>0</formula>
    </cfRule>
    <cfRule type="cellIs" dxfId="32443" priority="5485" stopIfTrue="1" operator="greaterThan">
      <formula>0</formula>
    </cfRule>
  </conditionalFormatting>
  <conditionalFormatting sqref="P45:Q45">
    <cfRule type="cellIs" dxfId="32442" priority="5482" stopIfTrue="1" operator="lessThan">
      <formula>0</formula>
    </cfRule>
    <cfRule type="cellIs" dxfId="32441" priority="5483" stopIfTrue="1" operator="greaterThan">
      <formula>0</formula>
    </cfRule>
  </conditionalFormatting>
  <conditionalFormatting sqref="P45:Q45">
    <cfRule type="cellIs" dxfId="32440" priority="5480" stopIfTrue="1" operator="lessThan">
      <formula>0</formula>
    </cfRule>
    <cfRule type="cellIs" dxfId="32439" priority="5481" stopIfTrue="1" operator="greaterThan">
      <formula>0</formula>
    </cfRule>
  </conditionalFormatting>
  <conditionalFormatting sqref="P45:Q45">
    <cfRule type="cellIs" dxfId="32438" priority="5478" stopIfTrue="1" operator="lessThan">
      <formula>0</formula>
    </cfRule>
    <cfRule type="cellIs" dxfId="32437" priority="5479" stopIfTrue="1" operator="greaterThan">
      <formula>0</formula>
    </cfRule>
  </conditionalFormatting>
  <conditionalFormatting sqref="P45:Q45">
    <cfRule type="cellIs" dxfId="32436" priority="5476" stopIfTrue="1" operator="lessThan">
      <formula>0</formula>
    </cfRule>
    <cfRule type="cellIs" dxfId="32435" priority="5477" stopIfTrue="1" operator="greaterThan">
      <formula>0</formula>
    </cfRule>
  </conditionalFormatting>
  <conditionalFormatting sqref="P45:Q45">
    <cfRule type="cellIs" dxfId="32434" priority="5474" stopIfTrue="1" operator="lessThan">
      <formula>0</formula>
    </cfRule>
    <cfRule type="cellIs" dxfId="32433" priority="5475" stopIfTrue="1" operator="greaterThan">
      <formula>0</formula>
    </cfRule>
  </conditionalFormatting>
  <conditionalFormatting sqref="P47:Q47">
    <cfRule type="cellIs" dxfId="32432" priority="5472" stopIfTrue="1" operator="lessThan">
      <formula>0</formula>
    </cfRule>
    <cfRule type="cellIs" dxfId="32431" priority="5473" stopIfTrue="1" operator="greaterThan">
      <formula>0</formula>
    </cfRule>
  </conditionalFormatting>
  <conditionalFormatting sqref="P47:Q47">
    <cfRule type="cellIs" dxfId="32430" priority="5470" stopIfTrue="1" operator="lessThan">
      <formula>0</formula>
    </cfRule>
    <cfRule type="cellIs" dxfId="32429" priority="5471" stopIfTrue="1" operator="greaterThan">
      <formula>0</formula>
    </cfRule>
  </conditionalFormatting>
  <conditionalFormatting sqref="P47:Q47">
    <cfRule type="cellIs" dxfId="32428" priority="5468" stopIfTrue="1" operator="lessThan">
      <formula>0</formula>
    </cfRule>
    <cfRule type="cellIs" dxfId="32427" priority="5469" stopIfTrue="1" operator="greaterThan">
      <formula>0</formula>
    </cfRule>
  </conditionalFormatting>
  <conditionalFormatting sqref="P47:Q47">
    <cfRule type="cellIs" dxfId="32426" priority="5466" stopIfTrue="1" operator="lessThan">
      <formula>0</formula>
    </cfRule>
    <cfRule type="cellIs" dxfId="32425" priority="5467" stopIfTrue="1" operator="greaterThan">
      <formula>0</formula>
    </cfRule>
  </conditionalFormatting>
  <conditionalFormatting sqref="P47:Q47">
    <cfRule type="cellIs" dxfId="32424" priority="5464" stopIfTrue="1" operator="lessThan">
      <formula>0</formula>
    </cfRule>
    <cfRule type="cellIs" dxfId="32423" priority="5465" stopIfTrue="1" operator="greaterThan">
      <formula>0</formula>
    </cfRule>
  </conditionalFormatting>
  <conditionalFormatting sqref="P47:Q47">
    <cfRule type="cellIs" dxfId="32422" priority="5462" stopIfTrue="1" operator="lessThan">
      <formula>0</formula>
    </cfRule>
    <cfRule type="cellIs" dxfId="32421" priority="5463" stopIfTrue="1" operator="greaterThan">
      <formula>0</formula>
    </cfRule>
  </conditionalFormatting>
  <conditionalFormatting sqref="P47:Q47">
    <cfRule type="cellIs" dxfId="32420" priority="5460" stopIfTrue="1" operator="lessThan">
      <formula>0</formula>
    </cfRule>
    <cfRule type="cellIs" dxfId="32419" priority="5461" stopIfTrue="1" operator="greaterThan">
      <formula>0</formula>
    </cfRule>
  </conditionalFormatting>
  <conditionalFormatting sqref="P47:Q47">
    <cfRule type="cellIs" dxfId="32418" priority="5458" stopIfTrue="1" operator="lessThan">
      <formula>0</formula>
    </cfRule>
    <cfRule type="cellIs" dxfId="32417" priority="5459" stopIfTrue="1" operator="greaterThan">
      <formula>0</formula>
    </cfRule>
  </conditionalFormatting>
  <conditionalFormatting sqref="P47:Q47">
    <cfRule type="cellIs" dxfId="32416" priority="5456" stopIfTrue="1" operator="lessThan">
      <formula>0</formula>
    </cfRule>
    <cfRule type="cellIs" dxfId="32415" priority="5457" stopIfTrue="1" operator="greaterThan">
      <formula>0</formula>
    </cfRule>
  </conditionalFormatting>
  <conditionalFormatting sqref="P47:Q47">
    <cfRule type="cellIs" dxfId="32414" priority="5454" stopIfTrue="1" operator="lessThan">
      <formula>0</formula>
    </cfRule>
    <cfRule type="cellIs" dxfId="32413" priority="5455" stopIfTrue="1" operator="greaterThan">
      <formula>0</formula>
    </cfRule>
  </conditionalFormatting>
  <conditionalFormatting sqref="P47:Q47">
    <cfRule type="cellIs" dxfId="32412" priority="5452" stopIfTrue="1" operator="lessThan">
      <formula>0</formula>
    </cfRule>
    <cfRule type="cellIs" dxfId="32411" priority="5453" stopIfTrue="1" operator="greaterThan">
      <formula>0</formula>
    </cfRule>
  </conditionalFormatting>
  <conditionalFormatting sqref="P47:Q47">
    <cfRule type="cellIs" dxfId="32410" priority="5450" stopIfTrue="1" operator="lessThan">
      <formula>0</formula>
    </cfRule>
    <cfRule type="cellIs" dxfId="32409" priority="5451" stopIfTrue="1" operator="greaterThan">
      <formula>0</formula>
    </cfRule>
  </conditionalFormatting>
  <conditionalFormatting sqref="P47:Q47">
    <cfRule type="cellIs" dxfId="32408" priority="5448" stopIfTrue="1" operator="lessThan">
      <formula>0</formula>
    </cfRule>
    <cfRule type="cellIs" dxfId="32407" priority="5449" stopIfTrue="1" operator="greaterThan">
      <formula>0</formula>
    </cfRule>
  </conditionalFormatting>
  <conditionalFormatting sqref="P47:Q47">
    <cfRule type="cellIs" dxfId="32406" priority="5446" stopIfTrue="1" operator="lessThan">
      <formula>0</formula>
    </cfRule>
    <cfRule type="cellIs" dxfId="32405" priority="5447" stopIfTrue="1" operator="greaterThan">
      <formula>0</formula>
    </cfRule>
  </conditionalFormatting>
  <conditionalFormatting sqref="P47:Q47">
    <cfRule type="cellIs" dxfId="32404" priority="5444" stopIfTrue="1" operator="lessThan">
      <formula>0</formula>
    </cfRule>
    <cfRule type="cellIs" dxfId="32403" priority="5445" stopIfTrue="1" operator="greaterThan">
      <formula>0</formula>
    </cfRule>
  </conditionalFormatting>
  <conditionalFormatting sqref="P47:Q47">
    <cfRule type="cellIs" dxfId="32402" priority="5442" stopIfTrue="1" operator="lessThan">
      <formula>0</formula>
    </cfRule>
    <cfRule type="cellIs" dxfId="32401" priority="5443" stopIfTrue="1" operator="greaterThan">
      <formula>0</formula>
    </cfRule>
  </conditionalFormatting>
  <conditionalFormatting sqref="P47:Q47">
    <cfRule type="cellIs" dxfId="32400" priority="5440" stopIfTrue="1" operator="lessThan">
      <formula>0</formula>
    </cfRule>
    <cfRule type="cellIs" dxfId="32399" priority="5441" stopIfTrue="1" operator="greaterThan">
      <formula>0</formula>
    </cfRule>
  </conditionalFormatting>
  <conditionalFormatting sqref="P47:Q47">
    <cfRule type="cellIs" dxfId="32398" priority="5438" stopIfTrue="1" operator="lessThan">
      <formula>0</formula>
    </cfRule>
    <cfRule type="cellIs" dxfId="32397" priority="5439" stopIfTrue="1" operator="greaterThan">
      <formula>0</formula>
    </cfRule>
  </conditionalFormatting>
  <conditionalFormatting sqref="P47:Q47">
    <cfRule type="cellIs" dxfId="32396" priority="5436" stopIfTrue="1" operator="lessThan">
      <formula>0</formula>
    </cfRule>
    <cfRule type="cellIs" dxfId="32395" priority="5437" stopIfTrue="1" operator="greaterThan">
      <formula>0</formula>
    </cfRule>
  </conditionalFormatting>
  <conditionalFormatting sqref="P47:Q47">
    <cfRule type="cellIs" dxfId="32394" priority="5434" stopIfTrue="1" operator="lessThan">
      <formula>0</formula>
    </cfRule>
    <cfRule type="cellIs" dxfId="32393" priority="5435" stopIfTrue="1" operator="greaterThan">
      <formula>0</formula>
    </cfRule>
  </conditionalFormatting>
  <conditionalFormatting sqref="P47:Q47">
    <cfRule type="cellIs" dxfId="32392" priority="5432" stopIfTrue="1" operator="lessThan">
      <formula>0</formula>
    </cfRule>
    <cfRule type="cellIs" dxfId="32391" priority="5433" stopIfTrue="1" operator="greaterThan">
      <formula>0</formula>
    </cfRule>
  </conditionalFormatting>
  <conditionalFormatting sqref="P47:Q47">
    <cfRule type="cellIs" dxfId="32390" priority="5430" stopIfTrue="1" operator="lessThan">
      <formula>0</formula>
    </cfRule>
    <cfRule type="cellIs" dxfId="32389" priority="5431" stopIfTrue="1" operator="greaterThan">
      <formula>0</formula>
    </cfRule>
  </conditionalFormatting>
  <conditionalFormatting sqref="P47:Q47">
    <cfRule type="cellIs" dxfId="32388" priority="5428" stopIfTrue="1" operator="lessThan">
      <formula>0</formula>
    </cfRule>
    <cfRule type="cellIs" dxfId="32387" priority="5429" stopIfTrue="1" operator="greaterThan">
      <formula>0</formula>
    </cfRule>
  </conditionalFormatting>
  <conditionalFormatting sqref="P47:Q47">
    <cfRule type="cellIs" dxfId="32386" priority="5426" stopIfTrue="1" operator="lessThan">
      <formula>0</formula>
    </cfRule>
    <cfRule type="cellIs" dxfId="32385" priority="5427" stopIfTrue="1" operator="greaterThan">
      <formula>0</formula>
    </cfRule>
  </conditionalFormatting>
  <conditionalFormatting sqref="P47:Q47">
    <cfRule type="cellIs" dxfId="32384" priority="5424" stopIfTrue="1" operator="lessThan">
      <formula>0</formula>
    </cfRule>
    <cfRule type="cellIs" dxfId="32383" priority="5425" stopIfTrue="1" operator="greaterThan">
      <formula>0</formula>
    </cfRule>
  </conditionalFormatting>
  <conditionalFormatting sqref="P47:Q47">
    <cfRule type="cellIs" dxfId="32382" priority="5422" stopIfTrue="1" operator="lessThan">
      <formula>0</formula>
    </cfRule>
    <cfRule type="cellIs" dxfId="32381" priority="5423" stopIfTrue="1" operator="greaterThan">
      <formula>0</formula>
    </cfRule>
  </conditionalFormatting>
  <conditionalFormatting sqref="P47:Q47">
    <cfRule type="cellIs" dxfId="32380" priority="5420" stopIfTrue="1" operator="lessThan">
      <formula>0</formula>
    </cfRule>
    <cfRule type="cellIs" dxfId="32379" priority="5421" stopIfTrue="1" operator="greaterThan">
      <formula>0</formula>
    </cfRule>
  </conditionalFormatting>
  <conditionalFormatting sqref="P47:Q47">
    <cfRule type="cellIs" dxfId="32378" priority="5418" stopIfTrue="1" operator="lessThan">
      <formula>0</formula>
    </cfRule>
    <cfRule type="cellIs" dxfId="32377" priority="5419" stopIfTrue="1" operator="greaterThan">
      <formula>0</formula>
    </cfRule>
  </conditionalFormatting>
  <conditionalFormatting sqref="P47:Q47">
    <cfRule type="cellIs" dxfId="32376" priority="5416" stopIfTrue="1" operator="lessThan">
      <formula>0</formula>
    </cfRule>
    <cfRule type="cellIs" dxfId="32375" priority="5417" stopIfTrue="1" operator="greaterThan">
      <formula>0</formula>
    </cfRule>
  </conditionalFormatting>
  <conditionalFormatting sqref="P47:Q47">
    <cfRule type="cellIs" dxfId="32374" priority="5414" stopIfTrue="1" operator="lessThan">
      <formula>0</formula>
    </cfRule>
    <cfRule type="cellIs" dxfId="32373" priority="5415" stopIfTrue="1" operator="greaterThan">
      <formula>0</formula>
    </cfRule>
  </conditionalFormatting>
  <conditionalFormatting sqref="P47:Q47">
    <cfRule type="cellIs" dxfId="32372" priority="5412" stopIfTrue="1" operator="lessThan">
      <formula>0</formula>
    </cfRule>
    <cfRule type="cellIs" dxfId="32371" priority="5413" stopIfTrue="1" operator="greaterThan">
      <formula>0</formula>
    </cfRule>
  </conditionalFormatting>
  <conditionalFormatting sqref="P47:Q47">
    <cfRule type="cellIs" dxfId="32370" priority="5410" stopIfTrue="1" operator="lessThan">
      <formula>0</formula>
    </cfRule>
    <cfRule type="cellIs" dxfId="32369" priority="5411" stopIfTrue="1" operator="greaterThan">
      <formula>0</formula>
    </cfRule>
  </conditionalFormatting>
  <conditionalFormatting sqref="P47:Q47">
    <cfRule type="cellIs" dxfId="32368" priority="5408" stopIfTrue="1" operator="lessThan">
      <formula>0</formula>
    </cfRule>
    <cfRule type="cellIs" dxfId="32367" priority="5409" stopIfTrue="1" operator="greaterThan">
      <formula>0</formula>
    </cfRule>
  </conditionalFormatting>
  <conditionalFormatting sqref="P47:Q47">
    <cfRule type="cellIs" dxfId="32366" priority="5406" stopIfTrue="1" operator="lessThan">
      <formula>0</formula>
    </cfRule>
    <cfRule type="cellIs" dxfId="32365" priority="5407" stopIfTrue="1" operator="greaterThan">
      <formula>0</formula>
    </cfRule>
  </conditionalFormatting>
  <conditionalFormatting sqref="P47:Q47">
    <cfRule type="cellIs" dxfId="32364" priority="5404" stopIfTrue="1" operator="lessThan">
      <formula>0</formula>
    </cfRule>
    <cfRule type="cellIs" dxfId="32363" priority="5405" stopIfTrue="1" operator="greaterThan">
      <formula>0</formula>
    </cfRule>
  </conditionalFormatting>
  <conditionalFormatting sqref="P47:Q47">
    <cfRule type="cellIs" dxfId="32362" priority="5402" stopIfTrue="1" operator="lessThan">
      <formula>0</formula>
    </cfRule>
    <cfRule type="cellIs" dxfId="32361" priority="5403" stopIfTrue="1" operator="greaterThan">
      <formula>0</formula>
    </cfRule>
  </conditionalFormatting>
  <conditionalFormatting sqref="P47:Q47">
    <cfRule type="cellIs" dxfId="32360" priority="5400" stopIfTrue="1" operator="lessThan">
      <formula>0</formula>
    </cfRule>
    <cfRule type="cellIs" dxfId="32359" priority="5401" stopIfTrue="1" operator="greaterThan">
      <formula>0</formula>
    </cfRule>
  </conditionalFormatting>
  <conditionalFormatting sqref="P47:Q47">
    <cfRule type="cellIs" dxfId="32358" priority="5398" stopIfTrue="1" operator="lessThan">
      <formula>0</formula>
    </cfRule>
    <cfRule type="cellIs" dxfId="32357" priority="5399" stopIfTrue="1" operator="greaterThan">
      <formula>0</formula>
    </cfRule>
  </conditionalFormatting>
  <conditionalFormatting sqref="P47:Q47">
    <cfRule type="cellIs" dxfId="32356" priority="5396" stopIfTrue="1" operator="lessThan">
      <formula>0</formula>
    </cfRule>
    <cfRule type="cellIs" dxfId="32355" priority="5397" stopIfTrue="1" operator="greaterThan">
      <formula>0</formula>
    </cfRule>
  </conditionalFormatting>
  <conditionalFormatting sqref="P47:Q47">
    <cfRule type="cellIs" dxfId="32354" priority="5394" stopIfTrue="1" operator="lessThan">
      <formula>0</formula>
    </cfRule>
    <cfRule type="cellIs" dxfId="32353" priority="5395" stopIfTrue="1" operator="greaterThan">
      <formula>0</formula>
    </cfRule>
  </conditionalFormatting>
  <conditionalFormatting sqref="P47:Q47">
    <cfRule type="cellIs" dxfId="32352" priority="5392" stopIfTrue="1" operator="lessThan">
      <formula>0</formula>
    </cfRule>
    <cfRule type="cellIs" dxfId="32351" priority="5393" stopIfTrue="1" operator="greaterThan">
      <formula>0</formula>
    </cfRule>
  </conditionalFormatting>
  <conditionalFormatting sqref="P47:Q47">
    <cfRule type="cellIs" dxfId="32350" priority="5390" stopIfTrue="1" operator="lessThan">
      <formula>0</formula>
    </cfRule>
    <cfRule type="cellIs" dxfId="32349" priority="5391" stopIfTrue="1" operator="greaterThan">
      <formula>0</formula>
    </cfRule>
  </conditionalFormatting>
  <conditionalFormatting sqref="P49:Q49">
    <cfRule type="cellIs" dxfId="32348" priority="5388" stopIfTrue="1" operator="lessThan">
      <formula>0</formula>
    </cfRule>
    <cfRule type="cellIs" dxfId="32347" priority="5389" stopIfTrue="1" operator="greaterThan">
      <formula>0</formula>
    </cfRule>
  </conditionalFormatting>
  <conditionalFormatting sqref="P49:Q49">
    <cfRule type="cellIs" dxfId="32346" priority="5386" stopIfTrue="1" operator="lessThan">
      <formula>0</formula>
    </cfRule>
    <cfRule type="cellIs" dxfId="32345" priority="5387" stopIfTrue="1" operator="greaterThan">
      <formula>0</formula>
    </cfRule>
  </conditionalFormatting>
  <conditionalFormatting sqref="P49:Q49">
    <cfRule type="cellIs" dxfId="32344" priority="5384" stopIfTrue="1" operator="lessThan">
      <formula>0</formula>
    </cfRule>
    <cfRule type="cellIs" dxfId="32343" priority="5385" stopIfTrue="1" operator="greaterThan">
      <formula>0</formula>
    </cfRule>
  </conditionalFormatting>
  <conditionalFormatting sqref="P49:Q49">
    <cfRule type="cellIs" dxfId="32342" priority="5382" stopIfTrue="1" operator="lessThan">
      <formula>0</formula>
    </cfRule>
    <cfRule type="cellIs" dxfId="32341" priority="5383" stopIfTrue="1" operator="greaterThan">
      <formula>0</formula>
    </cfRule>
  </conditionalFormatting>
  <conditionalFormatting sqref="P49:Q49">
    <cfRule type="cellIs" dxfId="32340" priority="5380" stopIfTrue="1" operator="lessThan">
      <formula>0</formula>
    </cfRule>
    <cfRule type="cellIs" dxfId="32339" priority="5381" stopIfTrue="1" operator="greaterThan">
      <formula>0</formula>
    </cfRule>
  </conditionalFormatting>
  <conditionalFormatting sqref="P49:Q49">
    <cfRule type="cellIs" dxfId="32338" priority="5378" stopIfTrue="1" operator="lessThan">
      <formula>0</formula>
    </cfRule>
    <cfRule type="cellIs" dxfId="32337" priority="5379" stopIfTrue="1" operator="greaterThan">
      <formula>0</formula>
    </cfRule>
  </conditionalFormatting>
  <conditionalFormatting sqref="P49:Q49">
    <cfRule type="cellIs" dxfId="32336" priority="5376" stopIfTrue="1" operator="lessThan">
      <formula>0</formula>
    </cfRule>
    <cfRule type="cellIs" dxfId="32335" priority="5377" stopIfTrue="1" operator="greaterThan">
      <formula>0</formula>
    </cfRule>
  </conditionalFormatting>
  <conditionalFormatting sqref="P49:Q49">
    <cfRule type="cellIs" dxfId="32334" priority="5374" stopIfTrue="1" operator="lessThan">
      <formula>0</formula>
    </cfRule>
    <cfRule type="cellIs" dxfId="32333" priority="5375" stopIfTrue="1" operator="greaterThan">
      <formula>0</formula>
    </cfRule>
  </conditionalFormatting>
  <conditionalFormatting sqref="P49:Q49">
    <cfRule type="cellIs" dxfId="32332" priority="5372" stopIfTrue="1" operator="lessThan">
      <formula>0</formula>
    </cfRule>
    <cfRule type="cellIs" dxfId="32331" priority="5373" stopIfTrue="1" operator="greaterThan">
      <formula>0</formula>
    </cfRule>
  </conditionalFormatting>
  <conditionalFormatting sqref="P49:Q49">
    <cfRule type="cellIs" dxfId="32330" priority="5370" stopIfTrue="1" operator="lessThan">
      <formula>0</formula>
    </cfRule>
    <cfRule type="cellIs" dxfId="32329" priority="5371" stopIfTrue="1" operator="greaterThan">
      <formula>0</formula>
    </cfRule>
  </conditionalFormatting>
  <conditionalFormatting sqref="P49:Q49">
    <cfRule type="cellIs" dxfId="32328" priority="5368" stopIfTrue="1" operator="lessThan">
      <formula>0</formula>
    </cfRule>
    <cfRule type="cellIs" dxfId="32327" priority="5369" stopIfTrue="1" operator="greaterThan">
      <formula>0</formula>
    </cfRule>
  </conditionalFormatting>
  <conditionalFormatting sqref="P49:Q49">
    <cfRule type="cellIs" dxfId="32326" priority="5366" stopIfTrue="1" operator="lessThan">
      <formula>0</formula>
    </cfRule>
    <cfRule type="cellIs" dxfId="32325" priority="5367" stopIfTrue="1" operator="greaterThan">
      <formula>0</formula>
    </cfRule>
  </conditionalFormatting>
  <conditionalFormatting sqref="P49:Q49">
    <cfRule type="cellIs" dxfId="32324" priority="5364" stopIfTrue="1" operator="lessThan">
      <formula>0</formula>
    </cfRule>
    <cfRule type="cellIs" dxfId="32323" priority="5365" stopIfTrue="1" operator="greaterThan">
      <formula>0</formula>
    </cfRule>
  </conditionalFormatting>
  <conditionalFormatting sqref="P49:Q49">
    <cfRule type="cellIs" dxfId="32322" priority="5362" stopIfTrue="1" operator="lessThan">
      <formula>0</formula>
    </cfRule>
    <cfRule type="cellIs" dxfId="32321" priority="5363" stopIfTrue="1" operator="greaterThan">
      <formula>0</formula>
    </cfRule>
  </conditionalFormatting>
  <conditionalFormatting sqref="P49:Q49">
    <cfRule type="cellIs" dxfId="32320" priority="5360" stopIfTrue="1" operator="lessThan">
      <formula>0</formula>
    </cfRule>
    <cfRule type="cellIs" dxfId="32319" priority="5361" stopIfTrue="1" operator="greaterThan">
      <formula>0</formula>
    </cfRule>
  </conditionalFormatting>
  <conditionalFormatting sqref="P49:Q49">
    <cfRule type="cellIs" dxfId="32318" priority="5358" stopIfTrue="1" operator="lessThan">
      <formula>0</formula>
    </cfRule>
    <cfRule type="cellIs" dxfId="32317" priority="5359" stopIfTrue="1" operator="greaterThan">
      <formula>0</formula>
    </cfRule>
  </conditionalFormatting>
  <conditionalFormatting sqref="P49:Q49">
    <cfRule type="cellIs" dxfId="32316" priority="5356" stopIfTrue="1" operator="lessThan">
      <formula>0</formula>
    </cfRule>
    <cfRule type="cellIs" dxfId="32315" priority="5357" stopIfTrue="1" operator="greaterThan">
      <formula>0</formula>
    </cfRule>
  </conditionalFormatting>
  <conditionalFormatting sqref="P49:Q49">
    <cfRule type="cellIs" dxfId="32314" priority="5354" stopIfTrue="1" operator="lessThan">
      <formula>0</formula>
    </cfRule>
    <cfRule type="cellIs" dxfId="32313" priority="5355" stopIfTrue="1" operator="greaterThan">
      <formula>0</formula>
    </cfRule>
  </conditionalFormatting>
  <conditionalFormatting sqref="P49:Q49">
    <cfRule type="cellIs" dxfId="32312" priority="5352" stopIfTrue="1" operator="lessThan">
      <formula>0</formula>
    </cfRule>
    <cfRule type="cellIs" dxfId="32311" priority="5353" stopIfTrue="1" operator="greaterThan">
      <formula>0</formula>
    </cfRule>
  </conditionalFormatting>
  <conditionalFormatting sqref="P49:Q49">
    <cfRule type="cellIs" dxfId="32310" priority="5350" stopIfTrue="1" operator="lessThan">
      <formula>0</formula>
    </cfRule>
    <cfRule type="cellIs" dxfId="32309" priority="5351" stopIfTrue="1" operator="greaterThan">
      <formula>0</formula>
    </cfRule>
  </conditionalFormatting>
  <conditionalFormatting sqref="P49:Q49">
    <cfRule type="cellIs" dxfId="32308" priority="5348" stopIfTrue="1" operator="lessThan">
      <formula>0</formula>
    </cfRule>
    <cfRule type="cellIs" dxfId="32307" priority="5349" stopIfTrue="1" operator="greaterThan">
      <formula>0</formula>
    </cfRule>
  </conditionalFormatting>
  <conditionalFormatting sqref="P49:Q49">
    <cfRule type="cellIs" dxfId="32306" priority="5346" stopIfTrue="1" operator="lessThan">
      <formula>0</formula>
    </cfRule>
    <cfRule type="cellIs" dxfId="32305" priority="5347" stopIfTrue="1" operator="greaterThan">
      <formula>0</formula>
    </cfRule>
  </conditionalFormatting>
  <conditionalFormatting sqref="P49:Q49">
    <cfRule type="cellIs" dxfId="32304" priority="5344" stopIfTrue="1" operator="lessThan">
      <formula>0</formula>
    </cfRule>
    <cfRule type="cellIs" dxfId="32303" priority="5345" stopIfTrue="1" operator="greaterThan">
      <formula>0</formula>
    </cfRule>
  </conditionalFormatting>
  <conditionalFormatting sqref="P49:Q49">
    <cfRule type="cellIs" dxfId="32302" priority="5342" stopIfTrue="1" operator="lessThan">
      <formula>0</formula>
    </cfRule>
    <cfRule type="cellIs" dxfId="32301" priority="5343" stopIfTrue="1" operator="greaterThan">
      <formula>0</formula>
    </cfRule>
  </conditionalFormatting>
  <conditionalFormatting sqref="P49:Q49">
    <cfRule type="cellIs" dxfId="32300" priority="5340" stopIfTrue="1" operator="lessThan">
      <formula>0</formula>
    </cfRule>
    <cfRule type="cellIs" dxfId="32299" priority="5341" stopIfTrue="1" operator="greaterThan">
      <formula>0</formula>
    </cfRule>
  </conditionalFormatting>
  <conditionalFormatting sqref="P49:Q49">
    <cfRule type="cellIs" dxfId="32298" priority="5338" stopIfTrue="1" operator="lessThan">
      <formula>0</formula>
    </cfRule>
    <cfRule type="cellIs" dxfId="32297" priority="5339" stopIfTrue="1" operator="greaterThan">
      <formula>0</formula>
    </cfRule>
  </conditionalFormatting>
  <conditionalFormatting sqref="P49:Q49">
    <cfRule type="cellIs" dxfId="32296" priority="5336" stopIfTrue="1" operator="lessThan">
      <formula>0</formula>
    </cfRule>
    <cfRule type="cellIs" dxfId="32295" priority="5337" stopIfTrue="1" operator="greaterThan">
      <formula>0</formula>
    </cfRule>
  </conditionalFormatting>
  <conditionalFormatting sqref="P49:Q49">
    <cfRule type="cellIs" dxfId="32294" priority="5334" stopIfTrue="1" operator="lessThan">
      <formula>0</formula>
    </cfRule>
    <cfRule type="cellIs" dxfId="32293" priority="5335" stopIfTrue="1" operator="greaterThan">
      <formula>0</formula>
    </cfRule>
  </conditionalFormatting>
  <conditionalFormatting sqref="P49:Q49">
    <cfRule type="cellIs" dxfId="32292" priority="5332" stopIfTrue="1" operator="lessThan">
      <formula>0</formula>
    </cfRule>
    <cfRule type="cellIs" dxfId="32291" priority="5333" stopIfTrue="1" operator="greaterThan">
      <formula>0</formula>
    </cfRule>
  </conditionalFormatting>
  <conditionalFormatting sqref="P49:Q49">
    <cfRule type="cellIs" dxfId="32290" priority="5330" stopIfTrue="1" operator="lessThan">
      <formula>0</formula>
    </cfRule>
    <cfRule type="cellIs" dxfId="32289" priority="5331" stopIfTrue="1" operator="greaterThan">
      <formula>0</formula>
    </cfRule>
  </conditionalFormatting>
  <conditionalFormatting sqref="P49:Q49">
    <cfRule type="cellIs" dxfId="32288" priority="5328" stopIfTrue="1" operator="lessThan">
      <formula>0</formula>
    </cfRule>
    <cfRule type="cellIs" dxfId="32287" priority="5329" stopIfTrue="1" operator="greaterThan">
      <formula>0</formula>
    </cfRule>
  </conditionalFormatting>
  <conditionalFormatting sqref="P49:Q49">
    <cfRule type="cellIs" dxfId="32286" priority="5326" stopIfTrue="1" operator="lessThan">
      <formula>0</formula>
    </cfRule>
    <cfRule type="cellIs" dxfId="32285" priority="5327" stopIfTrue="1" operator="greaterThan">
      <formula>0</formula>
    </cfRule>
  </conditionalFormatting>
  <conditionalFormatting sqref="P49:Q49">
    <cfRule type="cellIs" dxfId="32284" priority="5324" stopIfTrue="1" operator="lessThan">
      <formula>0</formula>
    </cfRule>
    <cfRule type="cellIs" dxfId="32283" priority="5325" stopIfTrue="1" operator="greaterThan">
      <formula>0</formula>
    </cfRule>
  </conditionalFormatting>
  <conditionalFormatting sqref="P49:Q49">
    <cfRule type="cellIs" dxfId="32282" priority="5322" stopIfTrue="1" operator="lessThan">
      <formula>0</formula>
    </cfRule>
    <cfRule type="cellIs" dxfId="32281" priority="5323" stopIfTrue="1" operator="greaterThan">
      <formula>0</formula>
    </cfRule>
  </conditionalFormatting>
  <conditionalFormatting sqref="P49:Q49">
    <cfRule type="cellIs" dxfId="32280" priority="5320" stopIfTrue="1" operator="lessThan">
      <formula>0</formula>
    </cfRule>
    <cfRule type="cellIs" dxfId="32279" priority="5321" stopIfTrue="1" operator="greaterThan">
      <formula>0</formula>
    </cfRule>
  </conditionalFormatting>
  <conditionalFormatting sqref="P49:Q49">
    <cfRule type="cellIs" dxfId="32278" priority="5318" stopIfTrue="1" operator="lessThan">
      <formula>0</formula>
    </cfRule>
    <cfRule type="cellIs" dxfId="32277" priority="5319" stopIfTrue="1" operator="greaterThan">
      <formula>0</formula>
    </cfRule>
  </conditionalFormatting>
  <conditionalFormatting sqref="P49:Q49">
    <cfRule type="cellIs" dxfId="32276" priority="5316" stopIfTrue="1" operator="lessThan">
      <formula>0</formula>
    </cfRule>
    <cfRule type="cellIs" dxfId="32275" priority="5317" stopIfTrue="1" operator="greaterThan">
      <formula>0</formula>
    </cfRule>
  </conditionalFormatting>
  <conditionalFormatting sqref="P49:Q49">
    <cfRule type="cellIs" dxfId="32274" priority="5314" stopIfTrue="1" operator="lessThan">
      <formula>0</formula>
    </cfRule>
    <cfRule type="cellIs" dxfId="32273" priority="5315" stopIfTrue="1" operator="greaterThan">
      <formula>0</formula>
    </cfRule>
  </conditionalFormatting>
  <conditionalFormatting sqref="P49:Q49">
    <cfRule type="cellIs" dxfId="32272" priority="5312" stopIfTrue="1" operator="lessThan">
      <formula>0</formula>
    </cfRule>
    <cfRule type="cellIs" dxfId="32271" priority="5313" stopIfTrue="1" operator="greaterThan">
      <formula>0</formula>
    </cfRule>
  </conditionalFormatting>
  <conditionalFormatting sqref="P49:Q49">
    <cfRule type="cellIs" dxfId="32270" priority="5310" stopIfTrue="1" operator="lessThan">
      <formula>0</formula>
    </cfRule>
    <cfRule type="cellIs" dxfId="32269" priority="5311" stopIfTrue="1" operator="greaterThan">
      <formula>0</formula>
    </cfRule>
  </conditionalFormatting>
  <conditionalFormatting sqref="P49:Q49">
    <cfRule type="cellIs" dxfId="32268" priority="5308" stopIfTrue="1" operator="lessThan">
      <formula>0</formula>
    </cfRule>
    <cfRule type="cellIs" dxfId="32267" priority="5309" stopIfTrue="1" operator="greaterThan">
      <formula>0</formula>
    </cfRule>
  </conditionalFormatting>
  <conditionalFormatting sqref="P49:Q49">
    <cfRule type="cellIs" dxfId="32266" priority="5306" stopIfTrue="1" operator="lessThan">
      <formula>0</formula>
    </cfRule>
    <cfRule type="cellIs" dxfId="32265" priority="5307" stopIfTrue="1" operator="greaterThan">
      <formula>0</formula>
    </cfRule>
  </conditionalFormatting>
  <conditionalFormatting sqref="P51:Q51">
    <cfRule type="cellIs" dxfId="32264" priority="5304" stopIfTrue="1" operator="lessThan">
      <formula>0</formula>
    </cfRule>
    <cfRule type="cellIs" dxfId="32263" priority="5305" stopIfTrue="1" operator="greaterThan">
      <formula>0</formula>
    </cfRule>
  </conditionalFormatting>
  <conditionalFormatting sqref="P51:Q51">
    <cfRule type="cellIs" dxfId="32262" priority="5302" stopIfTrue="1" operator="lessThan">
      <formula>0</formula>
    </cfRule>
    <cfRule type="cellIs" dxfId="32261" priority="5303" stopIfTrue="1" operator="greaterThan">
      <formula>0</formula>
    </cfRule>
  </conditionalFormatting>
  <conditionalFormatting sqref="P51:Q51">
    <cfRule type="cellIs" dxfId="32260" priority="5300" stopIfTrue="1" operator="lessThan">
      <formula>0</formula>
    </cfRule>
    <cfRule type="cellIs" dxfId="32259" priority="5301" stopIfTrue="1" operator="greaterThan">
      <formula>0</formula>
    </cfRule>
  </conditionalFormatting>
  <conditionalFormatting sqref="P51:Q51">
    <cfRule type="cellIs" dxfId="32258" priority="5298" stopIfTrue="1" operator="lessThan">
      <formula>0</formula>
    </cfRule>
    <cfRule type="cellIs" dxfId="32257" priority="5299" stopIfTrue="1" operator="greaterThan">
      <formula>0</formula>
    </cfRule>
  </conditionalFormatting>
  <conditionalFormatting sqref="P51:Q51">
    <cfRule type="cellIs" dxfId="32256" priority="5296" stopIfTrue="1" operator="lessThan">
      <formula>0</formula>
    </cfRule>
    <cfRule type="cellIs" dxfId="32255" priority="5297" stopIfTrue="1" operator="greaterThan">
      <formula>0</formula>
    </cfRule>
  </conditionalFormatting>
  <conditionalFormatting sqref="P51:Q51">
    <cfRule type="cellIs" dxfId="32254" priority="5294" stopIfTrue="1" operator="lessThan">
      <formula>0</formula>
    </cfRule>
    <cfRule type="cellIs" dxfId="32253" priority="5295" stopIfTrue="1" operator="greaterThan">
      <formula>0</formula>
    </cfRule>
  </conditionalFormatting>
  <conditionalFormatting sqref="P51:Q51">
    <cfRule type="cellIs" dxfId="32252" priority="5292" stopIfTrue="1" operator="lessThan">
      <formula>0</formula>
    </cfRule>
    <cfRule type="cellIs" dxfId="32251" priority="5293" stopIfTrue="1" operator="greaterThan">
      <formula>0</formula>
    </cfRule>
  </conditionalFormatting>
  <conditionalFormatting sqref="P51:Q51">
    <cfRule type="cellIs" dxfId="32250" priority="5290" stopIfTrue="1" operator="lessThan">
      <formula>0</formula>
    </cfRule>
    <cfRule type="cellIs" dxfId="32249" priority="5291" stopIfTrue="1" operator="greaterThan">
      <formula>0</formula>
    </cfRule>
  </conditionalFormatting>
  <conditionalFormatting sqref="P51:Q51">
    <cfRule type="cellIs" dxfId="32248" priority="5288" stopIfTrue="1" operator="lessThan">
      <formula>0</formula>
    </cfRule>
    <cfRule type="cellIs" dxfId="32247" priority="5289" stopIfTrue="1" operator="greaterThan">
      <formula>0</formula>
    </cfRule>
  </conditionalFormatting>
  <conditionalFormatting sqref="P51:Q51">
    <cfRule type="cellIs" dxfId="32246" priority="5286" stopIfTrue="1" operator="lessThan">
      <formula>0</formula>
    </cfRule>
    <cfRule type="cellIs" dxfId="32245" priority="5287" stopIfTrue="1" operator="greaterThan">
      <formula>0</formula>
    </cfRule>
  </conditionalFormatting>
  <conditionalFormatting sqref="P51:Q51">
    <cfRule type="cellIs" dxfId="32244" priority="5284" stopIfTrue="1" operator="lessThan">
      <formula>0</formula>
    </cfRule>
    <cfRule type="cellIs" dxfId="32243" priority="5285" stopIfTrue="1" operator="greaterThan">
      <formula>0</formula>
    </cfRule>
  </conditionalFormatting>
  <conditionalFormatting sqref="P51:Q51">
    <cfRule type="cellIs" dxfId="32242" priority="5282" stopIfTrue="1" operator="lessThan">
      <formula>0</formula>
    </cfRule>
    <cfRule type="cellIs" dxfId="32241" priority="5283" stopIfTrue="1" operator="greaterThan">
      <formula>0</formula>
    </cfRule>
  </conditionalFormatting>
  <conditionalFormatting sqref="P51:Q51">
    <cfRule type="cellIs" dxfId="32240" priority="5280" stopIfTrue="1" operator="lessThan">
      <formula>0</formula>
    </cfRule>
    <cfRule type="cellIs" dxfId="32239" priority="5281" stopIfTrue="1" operator="greaterThan">
      <formula>0</formula>
    </cfRule>
  </conditionalFormatting>
  <conditionalFormatting sqref="P51:Q51">
    <cfRule type="cellIs" dxfId="32238" priority="5278" stopIfTrue="1" operator="lessThan">
      <formula>0</formula>
    </cfRule>
    <cfRule type="cellIs" dxfId="32237" priority="5279" stopIfTrue="1" operator="greaterThan">
      <formula>0</formula>
    </cfRule>
  </conditionalFormatting>
  <conditionalFormatting sqref="P51:Q51">
    <cfRule type="cellIs" dxfId="32236" priority="5276" stopIfTrue="1" operator="lessThan">
      <formula>0</formula>
    </cfRule>
    <cfRule type="cellIs" dxfId="32235" priority="5277" stopIfTrue="1" operator="greaterThan">
      <formula>0</formula>
    </cfRule>
  </conditionalFormatting>
  <conditionalFormatting sqref="P51:Q51">
    <cfRule type="cellIs" dxfId="32234" priority="5274" stopIfTrue="1" operator="lessThan">
      <formula>0</formula>
    </cfRule>
    <cfRule type="cellIs" dxfId="32233" priority="5275" stopIfTrue="1" operator="greaterThan">
      <formula>0</formula>
    </cfRule>
  </conditionalFormatting>
  <conditionalFormatting sqref="P51:Q51">
    <cfRule type="cellIs" dxfId="32232" priority="5272" stopIfTrue="1" operator="lessThan">
      <formula>0</formula>
    </cfRule>
    <cfRule type="cellIs" dxfId="32231" priority="5273" stopIfTrue="1" operator="greaterThan">
      <formula>0</formula>
    </cfRule>
  </conditionalFormatting>
  <conditionalFormatting sqref="P51:Q51">
    <cfRule type="cellIs" dxfId="32230" priority="5270" stopIfTrue="1" operator="lessThan">
      <formula>0</formula>
    </cfRule>
    <cfRule type="cellIs" dxfId="32229" priority="5271" stopIfTrue="1" operator="greaterThan">
      <formula>0</formula>
    </cfRule>
  </conditionalFormatting>
  <conditionalFormatting sqref="P51:Q51">
    <cfRule type="cellIs" dxfId="32228" priority="5268" stopIfTrue="1" operator="lessThan">
      <formula>0</formula>
    </cfRule>
    <cfRule type="cellIs" dxfId="32227" priority="5269" stopIfTrue="1" operator="greaterThan">
      <formula>0</formula>
    </cfRule>
  </conditionalFormatting>
  <conditionalFormatting sqref="P51:Q51">
    <cfRule type="cellIs" dxfId="32226" priority="5266" stopIfTrue="1" operator="lessThan">
      <formula>0</formula>
    </cfRule>
    <cfRule type="cellIs" dxfId="32225" priority="5267" stopIfTrue="1" operator="greaterThan">
      <formula>0</formula>
    </cfRule>
  </conditionalFormatting>
  <conditionalFormatting sqref="P51:Q51">
    <cfRule type="cellIs" dxfId="32224" priority="5264" stopIfTrue="1" operator="lessThan">
      <formula>0</formula>
    </cfRule>
    <cfRule type="cellIs" dxfId="32223" priority="5265" stopIfTrue="1" operator="greaterThan">
      <formula>0</formula>
    </cfRule>
  </conditionalFormatting>
  <conditionalFormatting sqref="P51:Q51">
    <cfRule type="cellIs" dxfId="32222" priority="5262" stopIfTrue="1" operator="lessThan">
      <formula>0</formula>
    </cfRule>
    <cfRule type="cellIs" dxfId="32221" priority="5263" stopIfTrue="1" operator="greaterThan">
      <formula>0</formula>
    </cfRule>
  </conditionalFormatting>
  <conditionalFormatting sqref="P51:Q51">
    <cfRule type="cellIs" dxfId="32220" priority="5260" stopIfTrue="1" operator="lessThan">
      <formula>0</formula>
    </cfRule>
    <cfRule type="cellIs" dxfId="32219" priority="5261" stopIfTrue="1" operator="greaterThan">
      <formula>0</formula>
    </cfRule>
  </conditionalFormatting>
  <conditionalFormatting sqref="P51:Q51">
    <cfRule type="cellIs" dxfId="32218" priority="5258" stopIfTrue="1" operator="lessThan">
      <formula>0</formula>
    </cfRule>
    <cfRule type="cellIs" dxfId="32217" priority="5259" stopIfTrue="1" operator="greaterThan">
      <formula>0</formula>
    </cfRule>
  </conditionalFormatting>
  <conditionalFormatting sqref="P51:Q51">
    <cfRule type="cellIs" dxfId="32216" priority="5256" stopIfTrue="1" operator="lessThan">
      <formula>0</formula>
    </cfRule>
    <cfRule type="cellIs" dxfId="32215" priority="5257" stopIfTrue="1" operator="greaterThan">
      <formula>0</formula>
    </cfRule>
  </conditionalFormatting>
  <conditionalFormatting sqref="P51:Q51">
    <cfRule type="cellIs" dxfId="32214" priority="5254" stopIfTrue="1" operator="lessThan">
      <formula>0</formula>
    </cfRule>
    <cfRule type="cellIs" dxfId="32213" priority="5255" stopIfTrue="1" operator="greaterThan">
      <formula>0</formula>
    </cfRule>
  </conditionalFormatting>
  <conditionalFormatting sqref="P51:Q51">
    <cfRule type="cellIs" dxfId="32212" priority="5252" stopIfTrue="1" operator="lessThan">
      <formula>0</formula>
    </cfRule>
    <cfRule type="cellIs" dxfId="32211" priority="5253" stopIfTrue="1" operator="greaterThan">
      <formula>0</formula>
    </cfRule>
  </conditionalFormatting>
  <conditionalFormatting sqref="P51:Q51">
    <cfRule type="cellIs" dxfId="32210" priority="5250" stopIfTrue="1" operator="lessThan">
      <formula>0</formula>
    </cfRule>
    <cfRule type="cellIs" dxfId="32209" priority="5251" stopIfTrue="1" operator="greaterThan">
      <formula>0</formula>
    </cfRule>
  </conditionalFormatting>
  <conditionalFormatting sqref="P51:Q51">
    <cfRule type="cellIs" dxfId="32208" priority="5248" stopIfTrue="1" operator="lessThan">
      <formula>0</formula>
    </cfRule>
    <cfRule type="cellIs" dxfId="32207" priority="5249" stopIfTrue="1" operator="greaterThan">
      <formula>0</formula>
    </cfRule>
  </conditionalFormatting>
  <conditionalFormatting sqref="P51:Q51">
    <cfRule type="cellIs" dxfId="32206" priority="5246" stopIfTrue="1" operator="lessThan">
      <formula>0</formula>
    </cfRule>
    <cfRule type="cellIs" dxfId="32205" priority="5247" stopIfTrue="1" operator="greaterThan">
      <formula>0</formula>
    </cfRule>
  </conditionalFormatting>
  <conditionalFormatting sqref="P51:Q51">
    <cfRule type="cellIs" dxfId="32204" priority="5244" stopIfTrue="1" operator="lessThan">
      <formula>0</formula>
    </cfRule>
    <cfRule type="cellIs" dxfId="32203" priority="5245" stopIfTrue="1" operator="greaterThan">
      <formula>0</formula>
    </cfRule>
  </conditionalFormatting>
  <conditionalFormatting sqref="P51:Q51">
    <cfRule type="cellIs" dxfId="32202" priority="5242" stopIfTrue="1" operator="lessThan">
      <formula>0</formula>
    </cfRule>
    <cfRule type="cellIs" dxfId="32201" priority="5243" stopIfTrue="1" operator="greaterThan">
      <formula>0</formula>
    </cfRule>
  </conditionalFormatting>
  <conditionalFormatting sqref="P51:Q51">
    <cfRule type="cellIs" dxfId="32200" priority="5240" stopIfTrue="1" operator="lessThan">
      <formula>0</formula>
    </cfRule>
    <cfRule type="cellIs" dxfId="32199" priority="5241" stopIfTrue="1" operator="greaterThan">
      <formula>0</formula>
    </cfRule>
  </conditionalFormatting>
  <conditionalFormatting sqref="P51:Q51">
    <cfRule type="cellIs" dxfId="32198" priority="5238" stopIfTrue="1" operator="lessThan">
      <formula>0</formula>
    </cfRule>
    <cfRule type="cellIs" dxfId="32197" priority="5239" stopIfTrue="1" operator="greaterThan">
      <formula>0</formula>
    </cfRule>
  </conditionalFormatting>
  <conditionalFormatting sqref="P51:Q51">
    <cfRule type="cellIs" dxfId="32196" priority="5236" stopIfTrue="1" operator="lessThan">
      <formula>0</formula>
    </cfRule>
    <cfRule type="cellIs" dxfId="32195" priority="5237" stopIfTrue="1" operator="greaterThan">
      <formula>0</formula>
    </cfRule>
  </conditionalFormatting>
  <conditionalFormatting sqref="P51:Q51">
    <cfRule type="cellIs" dxfId="32194" priority="5234" stopIfTrue="1" operator="lessThan">
      <formula>0</formula>
    </cfRule>
    <cfRule type="cellIs" dxfId="32193" priority="5235" stopIfTrue="1" operator="greaterThan">
      <formula>0</formula>
    </cfRule>
  </conditionalFormatting>
  <conditionalFormatting sqref="P51:Q51">
    <cfRule type="cellIs" dxfId="32192" priority="5232" stopIfTrue="1" operator="lessThan">
      <formula>0</formula>
    </cfRule>
    <cfRule type="cellIs" dxfId="32191" priority="5233" stopIfTrue="1" operator="greaterThan">
      <formula>0</formula>
    </cfRule>
  </conditionalFormatting>
  <conditionalFormatting sqref="P51:Q51">
    <cfRule type="cellIs" dxfId="32190" priority="5230" stopIfTrue="1" operator="lessThan">
      <formula>0</formula>
    </cfRule>
    <cfRule type="cellIs" dxfId="32189" priority="5231" stopIfTrue="1" operator="greaterThan">
      <formula>0</formula>
    </cfRule>
  </conditionalFormatting>
  <conditionalFormatting sqref="P51:Q51">
    <cfRule type="cellIs" dxfId="32188" priority="5228" stopIfTrue="1" operator="lessThan">
      <formula>0</formula>
    </cfRule>
    <cfRule type="cellIs" dxfId="32187" priority="5229" stopIfTrue="1" operator="greaterThan">
      <formula>0</formula>
    </cfRule>
  </conditionalFormatting>
  <conditionalFormatting sqref="P51:Q51">
    <cfRule type="cellIs" dxfId="32186" priority="5226" stopIfTrue="1" operator="lessThan">
      <formula>0</formula>
    </cfRule>
    <cfRule type="cellIs" dxfId="32185" priority="5227" stopIfTrue="1" operator="greaterThan">
      <formula>0</formula>
    </cfRule>
  </conditionalFormatting>
  <conditionalFormatting sqref="P51:Q51">
    <cfRule type="cellIs" dxfId="32184" priority="5224" stopIfTrue="1" operator="lessThan">
      <formula>0</formula>
    </cfRule>
    <cfRule type="cellIs" dxfId="32183" priority="5225" stopIfTrue="1" operator="greaterThan">
      <formula>0</formula>
    </cfRule>
  </conditionalFormatting>
  <conditionalFormatting sqref="P51:Q51">
    <cfRule type="cellIs" dxfId="32182" priority="5222" stopIfTrue="1" operator="lessThan">
      <formula>0</formula>
    </cfRule>
    <cfRule type="cellIs" dxfId="32181" priority="5223" stopIfTrue="1" operator="greaterThan">
      <formula>0</formula>
    </cfRule>
  </conditionalFormatting>
  <conditionalFormatting sqref="P53:Q53">
    <cfRule type="cellIs" dxfId="32180" priority="5220" stopIfTrue="1" operator="lessThan">
      <formula>0</formula>
    </cfRule>
    <cfRule type="cellIs" dxfId="32179" priority="5221" stopIfTrue="1" operator="greaterThan">
      <formula>0</formula>
    </cfRule>
  </conditionalFormatting>
  <conditionalFormatting sqref="P53:Q53">
    <cfRule type="cellIs" dxfId="32178" priority="5218" stopIfTrue="1" operator="lessThan">
      <formula>0</formula>
    </cfRule>
    <cfRule type="cellIs" dxfId="32177" priority="5219" stopIfTrue="1" operator="greaterThan">
      <formula>0</formula>
    </cfRule>
  </conditionalFormatting>
  <conditionalFormatting sqref="P53:Q53">
    <cfRule type="cellIs" dxfId="32176" priority="5216" stopIfTrue="1" operator="lessThan">
      <formula>0</formula>
    </cfRule>
    <cfRule type="cellIs" dxfId="32175" priority="5217" stopIfTrue="1" operator="greaterThan">
      <formula>0</formula>
    </cfRule>
  </conditionalFormatting>
  <conditionalFormatting sqref="P53:Q53">
    <cfRule type="cellIs" dxfId="32174" priority="5214" stopIfTrue="1" operator="lessThan">
      <formula>0</formula>
    </cfRule>
    <cfRule type="cellIs" dxfId="32173" priority="5215" stopIfTrue="1" operator="greaterThan">
      <formula>0</formula>
    </cfRule>
  </conditionalFormatting>
  <conditionalFormatting sqref="P53:Q53">
    <cfRule type="cellIs" dxfId="32172" priority="5212" stopIfTrue="1" operator="lessThan">
      <formula>0</formula>
    </cfRule>
    <cfRule type="cellIs" dxfId="32171" priority="5213" stopIfTrue="1" operator="greaterThan">
      <formula>0</formula>
    </cfRule>
  </conditionalFormatting>
  <conditionalFormatting sqref="P53:Q53">
    <cfRule type="cellIs" dxfId="32170" priority="5210" stopIfTrue="1" operator="lessThan">
      <formula>0</formula>
    </cfRule>
    <cfRule type="cellIs" dxfId="32169" priority="5211" stopIfTrue="1" operator="greaterThan">
      <formula>0</formula>
    </cfRule>
  </conditionalFormatting>
  <conditionalFormatting sqref="P53:Q53">
    <cfRule type="cellIs" dxfId="32168" priority="5208" stopIfTrue="1" operator="lessThan">
      <formula>0</formula>
    </cfRule>
    <cfRule type="cellIs" dxfId="32167" priority="5209" stopIfTrue="1" operator="greaterThan">
      <formula>0</formula>
    </cfRule>
  </conditionalFormatting>
  <conditionalFormatting sqref="P53:Q53">
    <cfRule type="cellIs" dxfId="32166" priority="5206" stopIfTrue="1" operator="lessThan">
      <formula>0</formula>
    </cfRule>
    <cfRule type="cellIs" dxfId="32165" priority="5207" stopIfTrue="1" operator="greaterThan">
      <formula>0</formula>
    </cfRule>
  </conditionalFormatting>
  <conditionalFormatting sqref="P53:Q53">
    <cfRule type="cellIs" dxfId="32164" priority="5204" stopIfTrue="1" operator="lessThan">
      <formula>0</formula>
    </cfRule>
    <cfRule type="cellIs" dxfId="32163" priority="5205" stopIfTrue="1" operator="greaterThan">
      <formula>0</formula>
    </cfRule>
  </conditionalFormatting>
  <conditionalFormatting sqref="P53:Q53">
    <cfRule type="cellIs" dxfId="32162" priority="5202" stopIfTrue="1" operator="lessThan">
      <formula>0</formula>
    </cfRule>
    <cfRule type="cellIs" dxfId="32161" priority="5203" stopIfTrue="1" operator="greaterThan">
      <formula>0</formula>
    </cfRule>
  </conditionalFormatting>
  <conditionalFormatting sqref="P53:Q53">
    <cfRule type="cellIs" dxfId="32160" priority="5200" stopIfTrue="1" operator="lessThan">
      <formula>0</formula>
    </cfRule>
    <cfRule type="cellIs" dxfId="32159" priority="5201" stopIfTrue="1" operator="greaterThan">
      <formula>0</formula>
    </cfRule>
  </conditionalFormatting>
  <conditionalFormatting sqref="P53:Q53">
    <cfRule type="cellIs" dxfId="32158" priority="5198" stopIfTrue="1" operator="lessThan">
      <formula>0</formula>
    </cfRule>
    <cfRule type="cellIs" dxfId="32157" priority="5199" stopIfTrue="1" operator="greaterThan">
      <formula>0</formula>
    </cfRule>
  </conditionalFormatting>
  <conditionalFormatting sqref="P53:Q53">
    <cfRule type="cellIs" dxfId="32156" priority="5196" stopIfTrue="1" operator="lessThan">
      <formula>0</formula>
    </cfRule>
    <cfRule type="cellIs" dxfId="32155" priority="5197" stopIfTrue="1" operator="greaterThan">
      <formula>0</formula>
    </cfRule>
  </conditionalFormatting>
  <conditionalFormatting sqref="P53:Q53">
    <cfRule type="cellIs" dxfId="32154" priority="5194" stopIfTrue="1" operator="lessThan">
      <formula>0</formula>
    </cfRule>
    <cfRule type="cellIs" dxfId="32153" priority="5195" stopIfTrue="1" operator="greaterThan">
      <formula>0</formula>
    </cfRule>
  </conditionalFormatting>
  <conditionalFormatting sqref="P53:Q53">
    <cfRule type="cellIs" dxfId="32152" priority="5192" stopIfTrue="1" operator="lessThan">
      <formula>0</formula>
    </cfRule>
    <cfRule type="cellIs" dxfId="32151" priority="5193" stopIfTrue="1" operator="greaterThan">
      <formula>0</formula>
    </cfRule>
  </conditionalFormatting>
  <conditionalFormatting sqref="P53:Q53">
    <cfRule type="cellIs" dxfId="32150" priority="5190" stopIfTrue="1" operator="lessThan">
      <formula>0</formula>
    </cfRule>
    <cfRule type="cellIs" dxfId="32149" priority="5191" stopIfTrue="1" operator="greaterThan">
      <formula>0</formula>
    </cfRule>
  </conditionalFormatting>
  <conditionalFormatting sqref="P53:Q53">
    <cfRule type="cellIs" dxfId="32148" priority="5188" stopIfTrue="1" operator="lessThan">
      <formula>0</formula>
    </cfRule>
    <cfRule type="cellIs" dxfId="32147" priority="5189" stopIfTrue="1" operator="greaterThan">
      <formula>0</formula>
    </cfRule>
  </conditionalFormatting>
  <conditionalFormatting sqref="P53:Q53">
    <cfRule type="cellIs" dxfId="32146" priority="5186" stopIfTrue="1" operator="lessThan">
      <formula>0</formula>
    </cfRule>
    <cfRule type="cellIs" dxfId="32145" priority="5187" stopIfTrue="1" operator="greaterThan">
      <formula>0</formula>
    </cfRule>
  </conditionalFormatting>
  <conditionalFormatting sqref="P53:Q53">
    <cfRule type="cellIs" dxfId="32144" priority="5184" stopIfTrue="1" operator="lessThan">
      <formula>0</formula>
    </cfRule>
    <cfRule type="cellIs" dxfId="32143" priority="5185" stopIfTrue="1" operator="greaterThan">
      <formula>0</formula>
    </cfRule>
  </conditionalFormatting>
  <conditionalFormatting sqref="P53:Q53">
    <cfRule type="cellIs" dxfId="32142" priority="5182" stopIfTrue="1" operator="lessThan">
      <formula>0</formula>
    </cfRule>
    <cfRule type="cellIs" dxfId="32141" priority="5183" stopIfTrue="1" operator="greaterThan">
      <formula>0</formula>
    </cfRule>
  </conditionalFormatting>
  <conditionalFormatting sqref="P53:Q53">
    <cfRule type="cellIs" dxfId="32140" priority="5180" stopIfTrue="1" operator="lessThan">
      <formula>0</formula>
    </cfRule>
    <cfRule type="cellIs" dxfId="32139" priority="5181" stopIfTrue="1" operator="greaterThan">
      <formula>0</formula>
    </cfRule>
  </conditionalFormatting>
  <conditionalFormatting sqref="P53:Q53">
    <cfRule type="cellIs" dxfId="32138" priority="5178" stopIfTrue="1" operator="lessThan">
      <formula>0</formula>
    </cfRule>
    <cfRule type="cellIs" dxfId="32137" priority="5179" stopIfTrue="1" operator="greaterThan">
      <formula>0</formula>
    </cfRule>
  </conditionalFormatting>
  <conditionalFormatting sqref="P53:Q53">
    <cfRule type="cellIs" dxfId="32136" priority="5176" stopIfTrue="1" operator="lessThan">
      <formula>0</formula>
    </cfRule>
    <cfRule type="cellIs" dxfId="32135" priority="5177" stopIfTrue="1" operator="greaterThan">
      <formula>0</formula>
    </cfRule>
  </conditionalFormatting>
  <conditionalFormatting sqref="P53:Q53">
    <cfRule type="cellIs" dxfId="32134" priority="5174" stopIfTrue="1" operator="lessThan">
      <formula>0</formula>
    </cfRule>
    <cfRule type="cellIs" dxfId="32133" priority="5175" stopIfTrue="1" operator="greaterThan">
      <formula>0</formula>
    </cfRule>
  </conditionalFormatting>
  <conditionalFormatting sqref="P53:Q53">
    <cfRule type="cellIs" dxfId="32132" priority="5172" stopIfTrue="1" operator="lessThan">
      <formula>0</formula>
    </cfRule>
    <cfRule type="cellIs" dxfId="32131" priority="5173" stopIfTrue="1" operator="greaterThan">
      <formula>0</formula>
    </cfRule>
  </conditionalFormatting>
  <conditionalFormatting sqref="P53:Q53">
    <cfRule type="cellIs" dxfId="32130" priority="5170" stopIfTrue="1" operator="lessThan">
      <formula>0</formula>
    </cfRule>
    <cfRule type="cellIs" dxfId="32129" priority="5171" stopIfTrue="1" operator="greaterThan">
      <formula>0</formula>
    </cfRule>
  </conditionalFormatting>
  <conditionalFormatting sqref="P53:Q53">
    <cfRule type="cellIs" dxfId="32128" priority="5168" stopIfTrue="1" operator="lessThan">
      <formula>0</formula>
    </cfRule>
    <cfRule type="cellIs" dxfId="32127" priority="5169" stopIfTrue="1" operator="greaterThan">
      <formula>0</formula>
    </cfRule>
  </conditionalFormatting>
  <conditionalFormatting sqref="P53:Q53">
    <cfRule type="cellIs" dxfId="32126" priority="5166" stopIfTrue="1" operator="lessThan">
      <formula>0</formula>
    </cfRule>
    <cfRule type="cellIs" dxfId="32125" priority="5167" stopIfTrue="1" operator="greaterThan">
      <formula>0</formula>
    </cfRule>
  </conditionalFormatting>
  <conditionalFormatting sqref="P53:Q53">
    <cfRule type="cellIs" dxfId="32124" priority="5164" stopIfTrue="1" operator="lessThan">
      <formula>0</formula>
    </cfRule>
    <cfRule type="cellIs" dxfId="32123" priority="5165" stopIfTrue="1" operator="greaterThan">
      <formula>0</formula>
    </cfRule>
  </conditionalFormatting>
  <conditionalFormatting sqref="P53:Q53">
    <cfRule type="cellIs" dxfId="32122" priority="5162" stopIfTrue="1" operator="lessThan">
      <formula>0</formula>
    </cfRule>
    <cfRule type="cellIs" dxfId="32121" priority="5163" stopIfTrue="1" operator="greaterThan">
      <formula>0</formula>
    </cfRule>
  </conditionalFormatting>
  <conditionalFormatting sqref="P53:Q53">
    <cfRule type="cellIs" dxfId="32120" priority="5160" stopIfTrue="1" operator="lessThan">
      <formula>0</formula>
    </cfRule>
    <cfRule type="cellIs" dxfId="32119" priority="5161" stopIfTrue="1" operator="greaterThan">
      <formula>0</formula>
    </cfRule>
  </conditionalFormatting>
  <conditionalFormatting sqref="P53:Q53">
    <cfRule type="cellIs" dxfId="32118" priority="5158" stopIfTrue="1" operator="lessThan">
      <formula>0</formula>
    </cfRule>
    <cfRule type="cellIs" dxfId="32117" priority="5159" stopIfTrue="1" operator="greaterThan">
      <formula>0</formula>
    </cfRule>
  </conditionalFormatting>
  <conditionalFormatting sqref="P53:Q53">
    <cfRule type="cellIs" dxfId="32116" priority="5156" stopIfTrue="1" operator="lessThan">
      <formula>0</formula>
    </cfRule>
    <cfRule type="cellIs" dxfId="32115" priority="5157" stopIfTrue="1" operator="greaterThan">
      <formula>0</formula>
    </cfRule>
  </conditionalFormatting>
  <conditionalFormatting sqref="P53:Q53">
    <cfRule type="cellIs" dxfId="32114" priority="5154" stopIfTrue="1" operator="lessThan">
      <formula>0</formula>
    </cfRule>
    <cfRule type="cellIs" dxfId="32113" priority="5155" stopIfTrue="1" operator="greaterThan">
      <formula>0</formula>
    </cfRule>
  </conditionalFormatting>
  <conditionalFormatting sqref="P53:Q53">
    <cfRule type="cellIs" dxfId="32112" priority="5152" stopIfTrue="1" operator="lessThan">
      <formula>0</formula>
    </cfRule>
    <cfRule type="cellIs" dxfId="32111" priority="5153" stopIfTrue="1" operator="greaterThan">
      <formula>0</formula>
    </cfRule>
  </conditionalFormatting>
  <conditionalFormatting sqref="P53:Q53">
    <cfRule type="cellIs" dxfId="32110" priority="5150" stopIfTrue="1" operator="lessThan">
      <formula>0</formula>
    </cfRule>
    <cfRule type="cellIs" dxfId="32109" priority="5151" stopIfTrue="1" operator="greaterThan">
      <formula>0</formula>
    </cfRule>
  </conditionalFormatting>
  <conditionalFormatting sqref="P53:Q53">
    <cfRule type="cellIs" dxfId="32108" priority="5148" stopIfTrue="1" operator="lessThan">
      <formula>0</formula>
    </cfRule>
    <cfRule type="cellIs" dxfId="32107" priority="5149" stopIfTrue="1" operator="greaterThan">
      <formula>0</formula>
    </cfRule>
  </conditionalFormatting>
  <conditionalFormatting sqref="P53:Q53">
    <cfRule type="cellIs" dxfId="32106" priority="5146" stopIfTrue="1" operator="lessThan">
      <formula>0</formula>
    </cfRule>
    <cfRule type="cellIs" dxfId="32105" priority="5147" stopIfTrue="1" operator="greaterThan">
      <formula>0</formula>
    </cfRule>
  </conditionalFormatting>
  <conditionalFormatting sqref="P53:Q53">
    <cfRule type="cellIs" dxfId="32104" priority="5144" stopIfTrue="1" operator="lessThan">
      <formula>0</formula>
    </cfRule>
    <cfRule type="cellIs" dxfId="32103" priority="5145" stopIfTrue="1" operator="greaterThan">
      <formula>0</formula>
    </cfRule>
  </conditionalFormatting>
  <conditionalFormatting sqref="P53:Q53">
    <cfRule type="cellIs" dxfId="32102" priority="5142" stopIfTrue="1" operator="lessThan">
      <formula>0</formula>
    </cfRule>
    <cfRule type="cellIs" dxfId="32101" priority="5143" stopIfTrue="1" operator="greaterThan">
      <formula>0</formula>
    </cfRule>
  </conditionalFormatting>
  <conditionalFormatting sqref="P53:Q53">
    <cfRule type="cellIs" dxfId="32100" priority="5140" stopIfTrue="1" operator="lessThan">
      <formula>0</formula>
    </cfRule>
    <cfRule type="cellIs" dxfId="32099" priority="5141" stopIfTrue="1" operator="greaterThan">
      <formula>0</formula>
    </cfRule>
  </conditionalFormatting>
  <conditionalFormatting sqref="P53:Q53">
    <cfRule type="cellIs" dxfId="32098" priority="5138" stopIfTrue="1" operator="lessThan">
      <formula>0</formula>
    </cfRule>
    <cfRule type="cellIs" dxfId="32097" priority="5139" stopIfTrue="1" operator="greaterThan">
      <formula>0</formula>
    </cfRule>
  </conditionalFormatting>
  <conditionalFormatting sqref="P55:Q55">
    <cfRule type="cellIs" dxfId="32096" priority="5136" stopIfTrue="1" operator="lessThan">
      <formula>0</formula>
    </cfRule>
    <cfRule type="cellIs" dxfId="32095" priority="5137" stopIfTrue="1" operator="greaterThan">
      <formula>0</formula>
    </cfRule>
  </conditionalFormatting>
  <conditionalFormatting sqref="P55:Q55">
    <cfRule type="cellIs" dxfId="32094" priority="5134" stopIfTrue="1" operator="lessThan">
      <formula>0</formula>
    </cfRule>
    <cfRule type="cellIs" dxfId="32093" priority="5135" stopIfTrue="1" operator="greaterThan">
      <formula>0</formula>
    </cfRule>
  </conditionalFormatting>
  <conditionalFormatting sqref="P55:Q55">
    <cfRule type="cellIs" dxfId="32092" priority="5132" stopIfTrue="1" operator="lessThan">
      <formula>0</formula>
    </cfRule>
    <cfRule type="cellIs" dxfId="32091" priority="5133" stopIfTrue="1" operator="greaterThan">
      <formula>0</formula>
    </cfRule>
  </conditionalFormatting>
  <conditionalFormatting sqref="P55:Q55">
    <cfRule type="cellIs" dxfId="32090" priority="5130" stopIfTrue="1" operator="lessThan">
      <formula>0</formula>
    </cfRule>
    <cfRule type="cellIs" dxfId="32089" priority="5131" stopIfTrue="1" operator="greaterThan">
      <formula>0</formula>
    </cfRule>
  </conditionalFormatting>
  <conditionalFormatting sqref="P55:Q55">
    <cfRule type="cellIs" dxfId="32088" priority="5128" stopIfTrue="1" operator="lessThan">
      <formula>0</formula>
    </cfRule>
    <cfRule type="cellIs" dxfId="32087" priority="5129" stopIfTrue="1" operator="greaterThan">
      <formula>0</formula>
    </cfRule>
  </conditionalFormatting>
  <conditionalFormatting sqref="P55:Q55">
    <cfRule type="cellIs" dxfId="32086" priority="5126" stopIfTrue="1" operator="lessThan">
      <formula>0</formula>
    </cfRule>
    <cfRule type="cellIs" dxfId="32085" priority="5127" stopIfTrue="1" operator="greaterThan">
      <formula>0</formula>
    </cfRule>
  </conditionalFormatting>
  <conditionalFormatting sqref="P55:Q55">
    <cfRule type="cellIs" dxfId="32084" priority="5124" stopIfTrue="1" operator="lessThan">
      <formula>0</formula>
    </cfRule>
    <cfRule type="cellIs" dxfId="32083" priority="5125" stopIfTrue="1" operator="greaterThan">
      <formula>0</formula>
    </cfRule>
  </conditionalFormatting>
  <conditionalFormatting sqref="P55:Q55">
    <cfRule type="cellIs" dxfId="32082" priority="5122" stopIfTrue="1" operator="lessThan">
      <formula>0</formula>
    </cfRule>
    <cfRule type="cellIs" dxfId="32081" priority="5123" stopIfTrue="1" operator="greaterThan">
      <formula>0</formula>
    </cfRule>
  </conditionalFormatting>
  <conditionalFormatting sqref="P55:Q55">
    <cfRule type="cellIs" dxfId="32080" priority="5120" stopIfTrue="1" operator="lessThan">
      <formula>0</formula>
    </cfRule>
    <cfRule type="cellIs" dxfId="32079" priority="5121" stopIfTrue="1" operator="greaterThan">
      <formula>0</formula>
    </cfRule>
  </conditionalFormatting>
  <conditionalFormatting sqref="P55:Q55">
    <cfRule type="cellIs" dxfId="32078" priority="5118" stopIfTrue="1" operator="lessThan">
      <formula>0</formula>
    </cfRule>
    <cfRule type="cellIs" dxfId="32077" priority="5119" stopIfTrue="1" operator="greaterThan">
      <formula>0</formula>
    </cfRule>
  </conditionalFormatting>
  <conditionalFormatting sqref="P55:Q55">
    <cfRule type="cellIs" dxfId="32076" priority="5116" stopIfTrue="1" operator="lessThan">
      <formula>0</formula>
    </cfRule>
    <cfRule type="cellIs" dxfId="32075" priority="5117" stopIfTrue="1" operator="greaterThan">
      <formula>0</formula>
    </cfRule>
  </conditionalFormatting>
  <conditionalFormatting sqref="P55:Q55">
    <cfRule type="cellIs" dxfId="32074" priority="5114" stopIfTrue="1" operator="lessThan">
      <formula>0</formula>
    </cfRule>
    <cfRule type="cellIs" dxfId="32073" priority="5115" stopIfTrue="1" operator="greaterThan">
      <formula>0</formula>
    </cfRule>
  </conditionalFormatting>
  <conditionalFormatting sqref="P55:Q55">
    <cfRule type="cellIs" dxfId="32072" priority="5112" stopIfTrue="1" operator="lessThan">
      <formula>0</formula>
    </cfRule>
    <cfRule type="cellIs" dxfId="32071" priority="5113" stopIfTrue="1" operator="greaterThan">
      <formula>0</formula>
    </cfRule>
  </conditionalFormatting>
  <conditionalFormatting sqref="P55:Q55">
    <cfRule type="cellIs" dxfId="32070" priority="5110" stopIfTrue="1" operator="lessThan">
      <formula>0</formula>
    </cfRule>
    <cfRule type="cellIs" dxfId="32069" priority="5111" stopIfTrue="1" operator="greaterThan">
      <formula>0</formula>
    </cfRule>
  </conditionalFormatting>
  <conditionalFormatting sqref="P55:Q55">
    <cfRule type="cellIs" dxfId="32068" priority="5108" stopIfTrue="1" operator="lessThan">
      <formula>0</formula>
    </cfRule>
    <cfRule type="cellIs" dxfId="32067" priority="5109" stopIfTrue="1" operator="greaterThan">
      <formula>0</formula>
    </cfRule>
  </conditionalFormatting>
  <conditionalFormatting sqref="P55:Q55">
    <cfRule type="cellIs" dxfId="32066" priority="5106" stopIfTrue="1" operator="lessThan">
      <formula>0</formula>
    </cfRule>
    <cfRule type="cellIs" dxfId="32065" priority="5107" stopIfTrue="1" operator="greaterThan">
      <formula>0</formula>
    </cfRule>
  </conditionalFormatting>
  <conditionalFormatting sqref="P55:Q55">
    <cfRule type="cellIs" dxfId="32064" priority="5104" stopIfTrue="1" operator="lessThan">
      <formula>0</formula>
    </cfRule>
    <cfRule type="cellIs" dxfId="32063" priority="5105" stopIfTrue="1" operator="greaterThan">
      <formula>0</formula>
    </cfRule>
  </conditionalFormatting>
  <conditionalFormatting sqref="P55:Q55">
    <cfRule type="cellIs" dxfId="32062" priority="5102" stopIfTrue="1" operator="lessThan">
      <formula>0</formula>
    </cfRule>
    <cfRule type="cellIs" dxfId="32061" priority="5103" stopIfTrue="1" operator="greaterThan">
      <formula>0</formula>
    </cfRule>
  </conditionalFormatting>
  <conditionalFormatting sqref="P55:Q55">
    <cfRule type="cellIs" dxfId="32060" priority="5100" stopIfTrue="1" operator="lessThan">
      <formula>0</formula>
    </cfRule>
    <cfRule type="cellIs" dxfId="32059" priority="5101" stopIfTrue="1" operator="greaterThan">
      <formula>0</formula>
    </cfRule>
  </conditionalFormatting>
  <conditionalFormatting sqref="P55:Q55">
    <cfRule type="cellIs" dxfId="32058" priority="5098" stopIfTrue="1" operator="lessThan">
      <formula>0</formula>
    </cfRule>
    <cfRule type="cellIs" dxfId="32057" priority="5099" stopIfTrue="1" operator="greaterThan">
      <formula>0</formula>
    </cfRule>
  </conditionalFormatting>
  <conditionalFormatting sqref="P55:Q55">
    <cfRule type="cellIs" dxfId="32056" priority="5096" stopIfTrue="1" operator="lessThan">
      <formula>0</formula>
    </cfRule>
    <cfRule type="cellIs" dxfId="32055" priority="5097" stopIfTrue="1" operator="greaterThan">
      <formula>0</formula>
    </cfRule>
  </conditionalFormatting>
  <conditionalFormatting sqref="P55:Q55">
    <cfRule type="cellIs" dxfId="32054" priority="5094" stopIfTrue="1" operator="lessThan">
      <formula>0</formula>
    </cfRule>
    <cfRule type="cellIs" dxfId="32053" priority="5095" stopIfTrue="1" operator="greaterThan">
      <formula>0</formula>
    </cfRule>
  </conditionalFormatting>
  <conditionalFormatting sqref="P55:Q55">
    <cfRule type="cellIs" dxfId="32052" priority="5092" stopIfTrue="1" operator="lessThan">
      <formula>0</formula>
    </cfRule>
    <cfRule type="cellIs" dxfId="32051" priority="5093" stopIfTrue="1" operator="greaterThan">
      <formula>0</formula>
    </cfRule>
  </conditionalFormatting>
  <conditionalFormatting sqref="P55:Q55">
    <cfRule type="cellIs" dxfId="32050" priority="5090" stopIfTrue="1" operator="lessThan">
      <formula>0</formula>
    </cfRule>
    <cfRule type="cellIs" dxfId="32049" priority="5091" stopIfTrue="1" operator="greaterThan">
      <formula>0</formula>
    </cfRule>
  </conditionalFormatting>
  <conditionalFormatting sqref="P55:Q55">
    <cfRule type="cellIs" dxfId="32048" priority="5088" stopIfTrue="1" operator="lessThan">
      <formula>0</formula>
    </cfRule>
    <cfRule type="cellIs" dxfId="32047" priority="5089" stopIfTrue="1" operator="greaterThan">
      <formula>0</formula>
    </cfRule>
  </conditionalFormatting>
  <conditionalFormatting sqref="P55:Q55">
    <cfRule type="cellIs" dxfId="32046" priority="5086" stopIfTrue="1" operator="lessThan">
      <formula>0</formula>
    </cfRule>
    <cfRule type="cellIs" dxfId="32045" priority="5087" stopIfTrue="1" operator="greaterThan">
      <formula>0</formula>
    </cfRule>
  </conditionalFormatting>
  <conditionalFormatting sqref="P55:Q55">
    <cfRule type="cellIs" dxfId="32044" priority="5084" stopIfTrue="1" operator="lessThan">
      <formula>0</formula>
    </cfRule>
    <cfRule type="cellIs" dxfId="32043" priority="5085" stopIfTrue="1" operator="greaterThan">
      <formula>0</formula>
    </cfRule>
  </conditionalFormatting>
  <conditionalFormatting sqref="P55:Q55">
    <cfRule type="cellIs" dxfId="32042" priority="5082" stopIfTrue="1" operator="lessThan">
      <formula>0</formula>
    </cfRule>
    <cfRule type="cellIs" dxfId="32041" priority="5083" stopIfTrue="1" operator="greaterThan">
      <formula>0</formula>
    </cfRule>
  </conditionalFormatting>
  <conditionalFormatting sqref="P55:Q55">
    <cfRule type="cellIs" dxfId="32040" priority="5080" stopIfTrue="1" operator="lessThan">
      <formula>0</formula>
    </cfRule>
    <cfRule type="cellIs" dxfId="32039" priority="5081" stopIfTrue="1" operator="greaterThan">
      <formula>0</formula>
    </cfRule>
  </conditionalFormatting>
  <conditionalFormatting sqref="P55:Q55">
    <cfRule type="cellIs" dxfId="32038" priority="5078" stopIfTrue="1" operator="lessThan">
      <formula>0</formula>
    </cfRule>
    <cfRule type="cellIs" dxfId="32037" priority="5079" stopIfTrue="1" operator="greaterThan">
      <formula>0</formula>
    </cfRule>
  </conditionalFormatting>
  <conditionalFormatting sqref="P55:Q55">
    <cfRule type="cellIs" dxfId="32036" priority="5076" stopIfTrue="1" operator="lessThan">
      <formula>0</formula>
    </cfRule>
    <cfRule type="cellIs" dxfId="32035" priority="5077" stopIfTrue="1" operator="greaterThan">
      <formula>0</formula>
    </cfRule>
  </conditionalFormatting>
  <conditionalFormatting sqref="P55:Q55">
    <cfRule type="cellIs" dxfId="32034" priority="5074" stopIfTrue="1" operator="lessThan">
      <formula>0</formula>
    </cfRule>
    <cfRule type="cellIs" dxfId="32033" priority="5075" stopIfTrue="1" operator="greaterThan">
      <formula>0</formula>
    </cfRule>
  </conditionalFormatting>
  <conditionalFormatting sqref="P55:Q55">
    <cfRule type="cellIs" dxfId="32032" priority="5072" stopIfTrue="1" operator="lessThan">
      <formula>0</formula>
    </cfRule>
    <cfRule type="cellIs" dxfId="32031" priority="5073" stopIfTrue="1" operator="greaterThan">
      <formula>0</formula>
    </cfRule>
  </conditionalFormatting>
  <conditionalFormatting sqref="P55:Q55">
    <cfRule type="cellIs" dxfId="32030" priority="5070" stopIfTrue="1" operator="lessThan">
      <formula>0</formula>
    </cfRule>
    <cfRule type="cellIs" dxfId="32029" priority="5071" stopIfTrue="1" operator="greaterThan">
      <formula>0</formula>
    </cfRule>
  </conditionalFormatting>
  <conditionalFormatting sqref="P55:Q55">
    <cfRule type="cellIs" dxfId="32028" priority="5068" stopIfTrue="1" operator="lessThan">
      <formula>0</formula>
    </cfRule>
    <cfRule type="cellIs" dxfId="32027" priority="5069" stopIfTrue="1" operator="greaterThan">
      <formula>0</formula>
    </cfRule>
  </conditionalFormatting>
  <conditionalFormatting sqref="P55:Q55">
    <cfRule type="cellIs" dxfId="32026" priority="5066" stopIfTrue="1" operator="lessThan">
      <formula>0</formula>
    </cfRule>
    <cfRule type="cellIs" dxfId="32025" priority="5067" stopIfTrue="1" operator="greaterThan">
      <formula>0</formula>
    </cfRule>
  </conditionalFormatting>
  <conditionalFormatting sqref="P55:Q55">
    <cfRule type="cellIs" dxfId="32024" priority="5064" stopIfTrue="1" operator="lessThan">
      <formula>0</formula>
    </cfRule>
    <cfRule type="cellIs" dxfId="32023" priority="5065" stopIfTrue="1" operator="greaterThan">
      <formula>0</formula>
    </cfRule>
  </conditionalFormatting>
  <conditionalFormatting sqref="P55:Q55">
    <cfRule type="cellIs" dxfId="32022" priority="5062" stopIfTrue="1" operator="lessThan">
      <formula>0</formula>
    </cfRule>
    <cfRule type="cellIs" dxfId="32021" priority="5063" stopIfTrue="1" operator="greaterThan">
      <formula>0</formula>
    </cfRule>
  </conditionalFormatting>
  <conditionalFormatting sqref="P55:Q55">
    <cfRule type="cellIs" dxfId="32020" priority="5060" stopIfTrue="1" operator="lessThan">
      <formula>0</formula>
    </cfRule>
    <cfRule type="cellIs" dxfId="32019" priority="5061" stopIfTrue="1" operator="greaterThan">
      <formula>0</formula>
    </cfRule>
  </conditionalFormatting>
  <conditionalFormatting sqref="P55:Q55">
    <cfRule type="cellIs" dxfId="32018" priority="5058" stopIfTrue="1" operator="lessThan">
      <formula>0</formula>
    </cfRule>
    <cfRule type="cellIs" dxfId="32017" priority="5059" stopIfTrue="1" operator="greaterThan">
      <formula>0</formula>
    </cfRule>
  </conditionalFormatting>
  <conditionalFormatting sqref="P55:Q55">
    <cfRule type="cellIs" dxfId="32016" priority="5056" stopIfTrue="1" operator="lessThan">
      <formula>0</formula>
    </cfRule>
    <cfRule type="cellIs" dxfId="32015" priority="5057" stopIfTrue="1" operator="greaterThan">
      <formula>0</formula>
    </cfRule>
  </conditionalFormatting>
  <conditionalFormatting sqref="P55:Q55">
    <cfRule type="cellIs" dxfId="32014" priority="5054" stopIfTrue="1" operator="lessThan">
      <formula>0</formula>
    </cfRule>
    <cfRule type="cellIs" dxfId="32013" priority="5055" stopIfTrue="1" operator="greaterThan">
      <formula>0</formula>
    </cfRule>
  </conditionalFormatting>
  <conditionalFormatting sqref="P59:Q59">
    <cfRule type="cellIs" dxfId="32012" priority="4968" stopIfTrue="1" operator="lessThan">
      <formula>0</formula>
    </cfRule>
    <cfRule type="cellIs" dxfId="32011" priority="4969" stopIfTrue="1" operator="greaterThan">
      <formula>0</formula>
    </cfRule>
  </conditionalFormatting>
  <conditionalFormatting sqref="P59:Q59">
    <cfRule type="cellIs" dxfId="32010" priority="4966" stopIfTrue="1" operator="lessThan">
      <formula>0</formula>
    </cfRule>
    <cfRule type="cellIs" dxfId="32009" priority="4967" stopIfTrue="1" operator="greaterThan">
      <formula>0</formula>
    </cfRule>
  </conditionalFormatting>
  <conditionalFormatting sqref="P59:Q59">
    <cfRule type="cellIs" dxfId="32008" priority="4964" stopIfTrue="1" operator="lessThan">
      <formula>0</formula>
    </cfRule>
    <cfRule type="cellIs" dxfId="32007" priority="4965" stopIfTrue="1" operator="greaterThan">
      <formula>0</formula>
    </cfRule>
  </conditionalFormatting>
  <conditionalFormatting sqref="P59:Q59">
    <cfRule type="cellIs" dxfId="32006" priority="4962" stopIfTrue="1" operator="lessThan">
      <formula>0</formula>
    </cfRule>
    <cfRule type="cellIs" dxfId="32005" priority="4963" stopIfTrue="1" operator="greaterThan">
      <formula>0</formula>
    </cfRule>
  </conditionalFormatting>
  <conditionalFormatting sqref="P59:Q59">
    <cfRule type="cellIs" dxfId="32004" priority="4960" stopIfTrue="1" operator="lessThan">
      <formula>0</formula>
    </cfRule>
    <cfRule type="cellIs" dxfId="32003" priority="4961" stopIfTrue="1" operator="greaterThan">
      <formula>0</formula>
    </cfRule>
  </conditionalFormatting>
  <conditionalFormatting sqref="P59:Q59">
    <cfRule type="cellIs" dxfId="32002" priority="4958" stopIfTrue="1" operator="lessThan">
      <formula>0</formula>
    </cfRule>
    <cfRule type="cellIs" dxfId="32001" priority="4959" stopIfTrue="1" operator="greaterThan">
      <formula>0</formula>
    </cfRule>
  </conditionalFormatting>
  <conditionalFormatting sqref="P59:Q59">
    <cfRule type="cellIs" dxfId="32000" priority="4956" stopIfTrue="1" operator="lessThan">
      <formula>0</formula>
    </cfRule>
    <cfRule type="cellIs" dxfId="31999" priority="4957" stopIfTrue="1" operator="greaterThan">
      <formula>0</formula>
    </cfRule>
  </conditionalFormatting>
  <conditionalFormatting sqref="P59:Q59">
    <cfRule type="cellIs" dxfId="31998" priority="4954" stopIfTrue="1" operator="lessThan">
      <formula>0</formula>
    </cfRule>
    <cfRule type="cellIs" dxfId="31997" priority="4955" stopIfTrue="1" operator="greaterThan">
      <formula>0</formula>
    </cfRule>
  </conditionalFormatting>
  <conditionalFormatting sqref="P59:Q59">
    <cfRule type="cellIs" dxfId="31996" priority="4952" stopIfTrue="1" operator="lessThan">
      <formula>0</formula>
    </cfRule>
    <cfRule type="cellIs" dxfId="31995" priority="4953" stopIfTrue="1" operator="greaterThan">
      <formula>0</formula>
    </cfRule>
  </conditionalFormatting>
  <conditionalFormatting sqref="P59:Q59">
    <cfRule type="cellIs" dxfId="31994" priority="4950" stopIfTrue="1" operator="lessThan">
      <formula>0</formula>
    </cfRule>
    <cfRule type="cellIs" dxfId="31993" priority="4951" stopIfTrue="1" operator="greaterThan">
      <formula>0</formula>
    </cfRule>
  </conditionalFormatting>
  <conditionalFormatting sqref="P59:Q59">
    <cfRule type="cellIs" dxfId="31992" priority="4948" stopIfTrue="1" operator="lessThan">
      <formula>0</formula>
    </cfRule>
    <cfRule type="cellIs" dxfId="31991" priority="4949" stopIfTrue="1" operator="greaterThan">
      <formula>0</formula>
    </cfRule>
  </conditionalFormatting>
  <conditionalFormatting sqref="P59:Q59">
    <cfRule type="cellIs" dxfId="31990" priority="4946" stopIfTrue="1" operator="lessThan">
      <formula>0</formula>
    </cfRule>
    <cfRule type="cellIs" dxfId="31989" priority="4947" stopIfTrue="1" operator="greaterThan">
      <formula>0</formula>
    </cfRule>
  </conditionalFormatting>
  <conditionalFormatting sqref="P59:Q59">
    <cfRule type="cellIs" dxfId="31988" priority="4944" stopIfTrue="1" operator="lessThan">
      <formula>0</formula>
    </cfRule>
    <cfRule type="cellIs" dxfId="31987" priority="4945" stopIfTrue="1" operator="greaterThan">
      <formula>0</formula>
    </cfRule>
  </conditionalFormatting>
  <conditionalFormatting sqref="P59:Q59">
    <cfRule type="cellIs" dxfId="31986" priority="4942" stopIfTrue="1" operator="lessThan">
      <formula>0</formula>
    </cfRule>
    <cfRule type="cellIs" dxfId="31985" priority="4943" stopIfTrue="1" operator="greaterThan">
      <formula>0</formula>
    </cfRule>
  </conditionalFormatting>
  <conditionalFormatting sqref="P59:Q59">
    <cfRule type="cellIs" dxfId="31984" priority="4940" stopIfTrue="1" operator="lessThan">
      <formula>0</formula>
    </cfRule>
    <cfRule type="cellIs" dxfId="31983" priority="4941" stopIfTrue="1" operator="greaterThan">
      <formula>0</formula>
    </cfRule>
  </conditionalFormatting>
  <conditionalFormatting sqref="P59:Q59">
    <cfRule type="cellIs" dxfId="31982" priority="4938" stopIfTrue="1" operator="lessThan">
      <formula>0</formula>
    </cfRule>
    <cfRule type="cellIs" dxfId="31981" priority="4939" stopIfTrue="1" operator="greaterThan">
      <formula>0</formula>
    </cfRule>
  </conditionalFormatting>
  <conditionalFormatting sqref="P59:Q59">
    <cfRule type="cellIs" dxfId="31980" priority="4936" stopIfTrue="1" operator="lessThan">
      <formula>0</formula>
    </cfRule>
    <cfRule type="cellIs" dxfId="31979" priority="4937" stopIfTrue="1" operator="greaterThan">
      <formula>0</formula>
    </cfRule>
  </conditionalFormatting>
  <conditionalFormatting sqref="P59:Q59">
    <cfRule type="cellIs" dxfId="31978" priority="4934" stopIfTrue="1" operator="lessThan">
      <formula>0</formula>
    </cfRule>
    <cfRule type="cellIs" dxfId="31977" priority="4935" stopIfTrue="1" operator="greaterThan">
      <formula>0</formula>
    </cfRule>
  </conditionalFormatting>
  <conditionalFormatting sqref="P59:Q59">
    <cfRule type="cellIs" dxfId="31976" priority="4932" stopIfTrue="1" operator="lessThan">
      <formula>0</formula>
    </cfRule>
    <cfRule type="cellIs" dxfId="31975" priority="4933" stopIfTrue="1" operator="greaterThan">
      <formula>0</formula>
    </cfRule>
  </conditionalFormatting>
  <conditionalFormatting sqref="P59:Q59">
    <cfRule type="cellIs" dxfId="31974" priority="4930" stopIfTrue="1" operator="lessThan">
      <formula>0</formula>
    </cfRule>
    <cfRule type="cellIs" dxfId="31973" priority="4931" stopIfTrue="1" operator="greaterThan">
      <formula>0</formula>
    </cfRule>
  </conditionalFormatting>
  <conditionalFormatting sqref="P59:Q59">
    <cfRule type="cellIs" dxfId="31972" priority="4928" stopIfTrue="1" operator="lessThan">
      <formula>0</formula>
    </cfRule>
    <cfRule type="cellIs" dxfId="31971" priority="4929" stopIfTrue="1" operator="greaterThan">
      <formula>0</formula>
    </cfRule>
  </conditionalFormatting>
  <conditionalFormatting sqref="P59:Q59">
    <cfRule type="cellIs" dxfId="31970" priority="4926" stopIfTrue="1" operator="lessThan">
      <formula>0</formula>
    </cfRule>
    <cfRule type="cellIs" dxfId="31969" priority="4927" stopIfTrue="1" operator="greaterThan">
      <formula>0</formula>
    </cfRule>
  </conditionalFormatting>
  <conditionalFormatting sqref="P59:Q59">
    <cfRule type="cellIs" dxfId="31968" priority="4924" stopIfTrue="1" operator="lessThan">
      <formula>0</formula>
    </cfRule>
    <cfRule type="cellIs" dxfId="31967" priority="4925" stopIfTrue="1" operator="greaterThan">
      <formula>0</formula>
    </cfRule>
  </conditionalFormatting>
  <conditionalFormatting sqref="P59:Q59">
    <cfRule type="cellIs" dxfId="31966" priority="4922" stopIfTrue="1" operator="lessThan">
      <formula>0</formula>
    </cfRule>
    <cfRule type="cellIs" dxfId="31965" priority="4923" stopIfTrue="1" operator="greaterThan">
      <formula>0</formula>
    </cfRule>
  </conditionalFormatting>
  <conditionalFormatting sqref="P59:Q59">
    <cfRule type="cellIs" dxfId="31964" priority="4920" stopIfTrue="1" operator="lessThan">
      <formula>0</formula>
    </cfRule>
    <cfRule type="cellIs" dxfId="31963" priority="4921" stopIfTrue="1" operator="greaterThan">
      <formula>0</formula>
    </cfRule>
  </conditionalFormatting>
  <conditionalFormatting sqref="P59:Q59">
    <cfRule type="cellIs" dxfId="31962" priority="4918" stopIfTrue="1" operator="lessThan">
      <formula>0</formula>
    </cfRule>
    <cfRule type="cellIs" dxfId="31961" priority="4919" stopIfTrue="1" operator="greaterThan">
      <formula>0</formula>
    </cfRule>
  </conditionalFormatting>
  <conditionalFormatting sqref="P59:Q59">
    <cfRule type="cellIs" dxfId="31960" priority="4916" stopIfTrue="1" operator="lessThan">
      <formula>0</formula>
    </cfRule>
    <cfRule type="cellIs" dxfId="31959" priority="4917" stopIfTrue="1" operator="greaterThan">
      <formula>0</formula>
    </cfRule>
  </conditionalFormatting>
  <conditionalFormatting sqref="P59:Q59">
    <cfRule type="cellIs" dxfId="31958" priority="4914" stopIfTrue="1" operator="lessThan">
      <formula>0</formula>
    </cfRule>
    <cfRule type="cellIs" dxfId="31957" priority="4915" stopIfTrue="1" operator="greaterThan">
      <formula>0</formula>
    </cfRule>
  </conditionalFormatting>
  <conditionalFormatting sqref="P59:Q59">
    <cfRule type="cellIs" dxfId="31956" priority="4912" stopIfTrue="1" operator="lessThan">
      <formula>0</formula>
    </cfRule>
    <cfRule type="cellIs" dxfId="31955" priority="4913" stopIfTrue="1" operator="greaterThan">
      <formula>0</formula>
    </cfRule>
  </conditionalFormatting>
  <conditionalFormatting sqref="P59:Q59">
    <cfRule type="cellIs" dxfId="31954" priority="4910" stopIfTrue="1" operator="lessThan">
      <formula>0</formula>
    </cfRule>
    <cfRule type="cellIs" dxfId="31953" priority="4911" stopIfTrue="1" operator="greaterThan">
      <formula>0</formula>
    </cfRule>
  </conditionalFormatting>
  <conditionalFormatting sqref="P59:Q59">
    <cfRule type="cellIs" dxfId="31952" priority="4908" stopIfTrue="1" operator="lessThan">
      <formula>0</formula>
    </cfRule>
    <cfRule type="cellIs" dxfId="31951" priority="4909" stopIfTrue="1" operator="greaterThan">
      <formula>0</formula>
    </cfRule>
  </conditionalFormatting>
  <conditionalFormatting sqref="P59:Q59">
    <cfRule type="cellIs" dxfId="31950" priority="4906" stopIfTrue="1" operator="lessThan">
      <formula>0</formula>
    </cfRule>
    <cfRule type="cellIs" dxfId="31949" priority="4907" stopIfTrue="1" operator="greaterThan">
      <formula>0</formula>
    </cfRule>
  </conditionalFormatting>
  <conditionalFormatting sqref="P59:Q59">
    <cfRule type="cellIs" dxfId="31948" priority="4904" stopIfTrue="1" operator="lessThan">
      <formula>0</formula>
    </cfRule>
    <cfRule type="cellIs" dxfId="31947" priority="4905" stopIfTrue="1" operator="greaterThan">
      <formula>0</formula>
    </cfRule>
  </conditionalFormatting>
  <conditionalFormatting sqref="P59:Q59">
    <cfRule type="cellIs" dxfId="31946" priority="4902" stopIfTrue="1" operator="lessThan">
      <formula>0</formula>
    </cfRule>
    <cfRule type="cellIs" dxfId="31945" priority="4903" stopIfTrue="1" operator="greaterThan">
      <formula>0</formula>
    </cfRule>
  </conditionalFormatting>
  <conditionalFormatting sqref="P59:Q59">
    <cfRule type="cellIs" dxfId="31944" priority="4900" stopIfTrue="1" operator="lessThan">
      <formula>0</formula>
    </cfRule>
    <cfRule type="cellIs" dxfId="31943" priority="4901" stopIfTrue="1" operator="greaterThan">
      <formula>0</formula>
    </cfRule>
  </conditionalFormatting>
  <conditionalFormatting sqref="P59:Q59">
    <cfRule type="cellIs" dxfId="31942" priority="4898" stopIfTrue="1" operator="lessThan">
      <formula>0</formula>
    </cfRule>
    <cfRule type="cellIs" dxfId="31941" priority="4899" stopIfTrue="1" operator="greaterThan">
      <formula>0</formula>
    </cfRule>
  </conditionalFormatting>
  <conditionalFormatting sqref="P59:Q59">
    <cfRule type="cellIs" dxfId="31940" priority="4896" stopIfTrue="1" operator="lessThan">
      <formula>0</formula>
    </cfRule>
    <cfRule type="cellIs" dxfId="31939" priority="4897" stopIfTrue="1" operator="greaterThan">
      <formula>0</formula>
    </cfRule>
  </conditionalFormatting>
  <conditionalFormatting sqref="P59:Q59">
    <cfRule type="cellIs" dxfId="31938" priority="4894" stopIfTrue="1" operator="lessThan">
      <formula>0</formula>
    </cfRule>
    <cfRule type="cellIs" dxfId="31937" priority="4895" stopIfTrue="1" operator="greaterThan">
      <formula>0</formula>
    </cfRule>
  </conditionalFormatting>
  <conditionalFormatting sqref="P59:Q59">
    <cfRule type="cellIs" dxfId="31936" priority="4892" stopIfTrue="1" operator="lessThan">
      <formula>0</formula>
    </cfRule>
    <cfRule type="cellIs" dxfId="31935" priority="4893" stopIfTrue="1" operator="greaterThan">
      <formula>0</formula>
    </cfRule>
  </conditionalFormatting>
  <conditionalFormatting sqref="P59:Q59">
    <cfRule type="cellIs" dxfId="31934" priority="4890" stopIfTrue="1" operator="lessThan">
      <formula>0</formula>
    </cfRule>
    <cfRule type="cellIs" dxfId="31933" priority="4891" stopIfTrue="1" operator="greaterThan">
      <formula>0</formula>
    </cfRule>
  </conditionalFormatting>
  <conditionalFormatting sqref="P59:Q59">
    <cfRule type="cellIs" dxfId="31932" priority="4888" stopIfTrue="1" operator="lessThan">
      <formula>0</formula>
    </cfRule>
    <cfRule type="cellIs" dxfId="31931" priority="4889" stopIfTrue="1" operator="greaterThan">
      <formula>0</formula>
    </cfRule>
  </conditionalFormatting>
  <conditionalFormatting sqref="P59:Q59">
    <cfRule type="cellIs" dxfId="31930" priority="4886" stopIfTrue="1" operator="lessThan">
      <formula>0</formula>
    </cfRule>
    <cfRule type="cellIs" dxfId="31929" priority="4887" stopIfTrue="1" operator="greaterThan">
      <formula>0</formula>
    </cfRule>
  </conditionalFormatting>
  <conditionalFormatting sqref="P61:Q61">
    <cfRule type="cellIs" dxfId="31928" priority="4884" stopIfTrue="1" operator="lessThan">
      <formula>0</formula>
    </cfRule>
    <cfRule type="cellIs" dxfId="31927" priority="4885" stopIfTrue="1" operator="greaterThan">
      <formula>0</formula>
    </cfRule>
  </conditionalFormatting>
  <conditionalFormatting sqref="P61:Q61">
    <cfRule type="cellIs" dxfId="31926" priority="4882" stopIfTrue="1" operator="lessThan">
      <formula>0</formula>
    </cfRule>
    <cfRule type="cellIs" dxfId="31925" priority="4883" stopIfTrue="1" operator="greaterThan">
      <formula>0</formula>
    </cfRule>
  </conditionalFormatting>
  <conditionalFormatting sqref="P61:Q61">
    <cfRule type="cellIs" dxfId="31924" priority="4880" stopIfTrue="1" operator="lessThan">
      <formula>0</formula>
    </cfRule>
    <cfRule type="cellIs" dxfId="31923" priority="4881" stopIfTrue="1" operator="greaterThan">
      <formula>0</formula>
    </cfRule>
  </conditionalFormatting>
  <conditionalFormatting sqref="P61:Q61">
    <cfRule type="cellIs" dxfId="31922" priority="4878" stopIfTrue="1" operator="lessThan">
      <formula>0</formula>
    </cfRule>
    <cfRule type="cellIs" dxfId="31921" priority="4879" stopIfTrue="1" operator="greaterThan">
      <formula>0</formula>
    </cfRule>
  </conditionalFormatting>
  <conditionalFormatting sqref="P61:Q61">
    <cfRule type="cellIs" dxfId="31920" priority="4876" stopIfTrue="1" operator="lessThan">
      <formula>0</formula>
    </cfRule>
    <cfRule type="cellIs" dxfId="31919" priority="4877" stopIfTrue="1" operator="greaterThan">
      <formula>0</formula>
    </cfRule>
  </conditionalFormatting>
  <conditionalFormatting sqref="P61:Q61">
    <cfRule type="cellIs" dxfId="31918" priority="4874" stopIfTrue="1" operator="lessThan">
      <formula>0</formula>
    </cfRule>
    <cfRule type="cellIs" dxfId="31917" priority="4875" stopIfTrue="1" operator="greaterThan">
      <formula>0</formula>
    </cfRule>
  </conditionalFormatting>
  <conditionalFormatting sqref="P61:Q61">
    <cfRule type="cellIs" dxfId="31916" priority="4872" stopIfTrue="1" operator="lessThan">
      <formula>0</formula>
    </cfRule>
    <cfRule type="cellIs" dxfId="31915" priority="4873" stopIfTrue="1" operator="greaterThan">
      <formula>0</formula>
    </cfRule>
  </conditionalFormatting>
  <conditionalFormatting sqref="P61:Q61">
    <cfRule type="cellIs" dxfId="31914" priority="4870" stopIfTrue="1" operator="lessThan">
      <formula>0</formula>
    </cfRule>
    <cfRule type="cellIs" dxfId="31913" priority="4871" stopIfTrue="1" operator="greaterThan">
      <formula>0</formula>
    </cfRule>
  </conditionalFormatting>
  <conditionalFormatting sqref="P61:Q61">
    <cfRule type="cellIs" dxfId="31912" priority="4868" stopIfTrue="1" operator="lessThan">
      <formula>0</formula>
    </cfRule>
    <cfRule type="cellIs" dxfId="31911" priority="4869" stopIfTrue="1" operator="greaterThan">
      <formula>0</formula>
    </cfRule>
  </conditionalFormatting>
  <conditionalFormatting sqref="P61:Q61">
    <cfRule type="cellIs" dxfId="31910" priority="4866" stopIfTrue="1" operator="lessThan">
      <formula>0</formula>
    </cfRule>
    <cfRule type="cellIs" dxfId="31909" priority="4867" stopIfTrue="1" operator="greaterThan">
      <formula>0</formula>
    </cfRule>
  </conditionalFormatting>
  <conditionalFormatting sqref="P61:Q61">
    <cfRule type="cellIs" dxfId="31908" priority="4864" stopIfTrue="1" operator="lessThan">
      <formula>0</formula>
    </cfRule>
    <cfRule type="cellIs" dxfId="31907" priority="4865" stopIfTrue="1" operator="greaterThan">
      <formula>0</formula>
    </cfRule>
  </conditionalFormatting>
  <conditionalFormatting sqref="P61:Q61">
    <cfRule type="cellIs" dxfId="31906" priority="4862" stopIfTrue="1" operator="lessThan">
      <formula>0</formula>
    </cfRule>
    <cfRule type="cellIs" dxfId="31905" priority="4863" stopIfTrue="1" operator="greaterThan">
      <formula>0</formula>
    </cfRule>
  </conditionalFormatting>
  <conditionalFormatting sqref="P61:Q61">
    <cfRule type="cellIs" dxfId="31904" priority="4860" stopIfTrue="1" operator="lessThan">
      <formula>0</formula>
    </cfRule>
    <cfRule type="cellIs" dxfId="31903" priority="4861" stopIfTrue="1" operator="greaterThan">
      <formula>0</formula>
    </cfRule>
  </conditionalFormatting>
  <conditionalFormatting sqref="P61:Q61">
    <cfRule type="cellIs" dxfId="31902" priority="4858" stopIfTrue="1" operator="lessThan">
      <formula>0</formula>
    </cfRule>
    <cfRule type="cellIs" dxfId="31901" priority="4859" stopIfTrue="1" operator="greaterThan">
      <formula>0</formula>
    </cfRule>
  </conditionalFormatting>
  <conditionalFormatting sqref="P61:Q61">
    <cfRule type="cellIs" dxfId="31900" priority="4856" stopIfTrue="1" operator="lessThan">
      <formula>0</formula>
    </cfRule>
    <cfRule type="cellIs" dxfId="31899" priority="4857" stopIfTrue="1" operator="greaterThan">
      <formula>0</formula>
    </cfRule>
  </conditionalFormatting>
  <conditionalFormatting sqref="P61:Q61">
    <cfRule type="cellIs" dxfId="31898" priority="4854" stopIfTrue="1" operator="lessThan">
      <formula>0</formula>
    </cfRule>
    <cfRule type="cellIs" dxfId="31897" priority="4855" stopIfTrue="1" operator="greaterThan">
      <formula>0</formula>
    </cfRule>
  </conditionalFormatting>
  <conditionalFormatting sqref="P61:Q61">
    <cfRule type="cellIs" dxfId="31896" priority="4852" stopIfTrue="1" operator="lessThan">
      <formula>0</formula>
    </cfRule>
    <cfRule type="cellIs" dxfId="31895" priority="4853" stopIfTrue="1" operator="greaterThan">
      <formula>0</formula>
    </cfRule>
  </conditionalFormatting>
  <conditionalFormatting sqref="P61:Q61">
    <cfRule type="cellIs" dxfId="31894" priority="4850" stopIfTrue="1" operator="lessThan">
      <formula>0</formula>
    </cfRule>
    <cfRule type="cellIs" dxfId="31893" priority="4851" stopIfTrue="1" operator="greaterThan">
      <formula>0</formula>
    </cfRule>
  </conditionalFormatting>
  <conditionalFormatting sqref="P61:Q61">
    <cfRule type="cellIs" dxfId="31892" priority="4848" stopIfTrue="1" operator="lessThan">
      <formula>0</formula>
    </cfRule>
    <cfRule type="cellIs" dxfId="31891" priority="4849" stopIfTrue="1" operator="greaterThan">
      <formula>0</formula>
    </cfRule>
  </conditionalFormatting>
  <conditionalFormatting sqref="P61:Q61">
    <cfRule type="cellIs" dxfId="31890" priority="4846" stopIfTrue="1" operator="lessThan">
      <formula>0</formula>
    </cfRule>
    <cfRule type="cellIs" dxfId="31889" priority="4847" stopIfTrue="1" operator="greaterThan">
      <formula>0</formula>
    </cfRule>
  </conditionalFormatting>
  <conditionalFormatting sqref="P61:Q61">
    <cfRule type="cellIs" dxfId="31888" priority="4844" stopIfTrue="1" operator="lessThan">
      <formula>0</formula>
    </cfRule>
    <cfRule type="cellIs" dxfId="31887" priority="4845" stopIfTrue="1" operator="greaterThan">
      <formula>0</formula>
    </cfRule>
  </conditionalFormatting>
  <conditionalFormatting sqref="P61:Q61">
    <cfRule type="cellIs" dxfId="31886" priority="4842" stopIfTrue="1" operator="lessThan">
      <formula>0</formula>
    </cfRule>
    <cfRule type="cellIs" dxfId="31885" priority="4843" stopIfTrue="1" operator="greaterThan">
      <formula>0</formula>
    </cfRule>
  </conditionalFormatting>
  <conditionalFormatting sqref="P61:Q61">
    <cfRule type="cellIs" dxfId="31884" priority="4840" stopIfTrue="1" operator="lessThan">
      <formula>0</formula>
    </cfRule>
    <cfRule type="cellIs" dxfId="31883" priority="4841" stopIfTrue="1" operator="greaterThan">
      <formula>0</formula>
    </cfRule>
  </conditionalFormatting>
  <conditionalFormatting sqref="P61:Q61">
    <cfRule type="cellIs" dxfId="31882" priority="4838" stopIfTrue="1" operator="lessThan">
      <formula>0</formula>
    </cfRule>
    <cfRule type="cellIs" dxfId="31881" priority="4839" stopIfTrue="1" operator="greaterThan">
      <formula>0</formula>
    </cfRule>
  </conditionalFormatting>
  <conditionalFormatting sqref="P61:Q61">
    <cfRule type="cellIs" dxfId="31880" priority="4836" stopIfTrue="1" operator="lessThan">
      <formula>0</formula>
    </cfRule>
    <cfRule type="cellIs" dxfId="31879" priority="4837" stopIfTrue="1" operator="greaterThan">
      <formula>0</formula>
    </cfRule>
  </conditionalFormatting>
  <conditionalFormatting sqref="P61:Q61">
    <cfRule type="cellIs" dxfId="31878" priority="4834" stopIfTrue="1" operator="lessThan">
      <formula>0</formula>
    </cfRule>
    <cfRule type="cellIs" dxfId="31877" priority="4835" stopIfTrue="1" operator="greaterThan">
      <formula>0</formula>
    </cfRule>
  </conditionalFormatting>
  <conditionalFormatting sqref="P61:Q61">
    <cfRule type="cellIs" dxfId="31876" priority="4832" stopIfTrue="1" operator="lessThan">
      <formula>0</formula>
    </cfRule>
    <cfRule type="cellIs" dxfId="31875" priority="4833" stopIfTrue="1" operator="greaterThan">
      <formula>0</formula>
    </cfRule>
  </conditionalFormatting>
  <conditionalFormatting sqref="P61:Q61">
    <cfRule type="cellIs" dxfId="31874" priority="4830" stopIfTrue="1" operator="lessThan">
      <formula>0</formula>
    </cfRule>
    <cfRule type="cellIs" dxfId="31873" priority="4831" stopIfTrue="1" operator="greaterThan">
      <formula>0</formula>
    </cfRule>
  </conditionalFormatting>
  <conditionalFormatting sqref="P61:Q61">
    <cfRule type="cellIs" dxfId="31872" priority="4828" stopIfTrue="1" operator="lessThan">
      <formula>0</formula>
    </cfRule>
    <cfRule type="cellIs" dxfId="31871" priority="4829" stopIfTrue="1" operator="greaterThan">
      <formula>0</formula>
    </cfRule>
  </conditionalFormatting>
  <conditionalFormatting sqref="P61:Q61">
    <cfRule type="cellIs" dxfId="31870" priority="4826" stopIfTrue="1" operator="lessThan">
      <formula>0</formula>
    </cfRule>
    <cfRule type="cellIs" dxfId="31869" priority="4827" stopIfTrue="1" operator="greaterThan">
      <formula>0</formula>
    </cfRule>
  </conditionalFormatting>
  <conditionalFormatting sqref="P61:Q61">
    <cfRule type="cellIs" dxfId="31868" priority="4824" stopIfTrue="1" operator="lessThan">
      <formula>0</formula>
    </cfRule>
    <cfRule type="cellIs" dxfId="31867" priority="4825" stopIfTrue="1" operator="greaterThan">
      <formula>0</formula>
    </cfRule>
  </conditionalFormatting>
  <conditionalFormatting sqref="P61:Q61">
    <cfRule type="cellIs" dxfId="31866" priority="4822" stopIfTrue="1" operator="lessThan">
      <formula>0</formula>
    </cfRule>
    <cfRule type="cellIs" dxfId="31865" priority="4823" stopIfTrue="1" operator="greaterThan">
      <formula>0</formula>
    </cfRule>
  </conditionalFormatting>
  <conditionalFormatting sqref="P61:Q61">
    <cfRule type="cellIs" dxfId="31864" priority="4820" stopIfTrue="1" operator="lessThan">
      <formula>0</formula>
    </cfRule>
    <cfRule type="cellIs" dxfId="31863" priority="4821" stopIfTrue="1" operator="greaterThan">
      <formula>0</formula>
    </cfRule>
  </conditionalFormatting>
  <conditionalFormatting sqref="P61:Q61">
    <cfRule type="cellIs" dxfId="31862" priority="4818" stopIfTrue="1" operator="lessThan">
      <formula>0</formula>
    </cfRule>
    <cfRule type="cellIs" dxfId="31861" priority="4819" stopIfTrue="1" operator="greaterThan">
      <formula>0</formula>
    </cfRule>
  </conditionalFormatting>
  <conditionalFormatting sqref="P61:Q61">
    <cfRule type="cellIs" dxfId="31860" priority="4816" stopIfTrue="1" operator="lessThan">
      <formula>0</formula>
    </cfRule>
    <cfRule type="cellIs" dxfId="31859" priority="4817" stopIfTrue="1" operator="greaterThan">
      <formula>0</formula>
    </cfRule>
  </conditionalFormatting>
  <conditionalFormatting sqref="P61:Q61">
    <cfRule type="cellIs" dxfId="31858" priority="4814" stopIfTrue="1" operator="lessThan">
      <formula>0</formula>
    </cfRule>
    <cfRule type="cellIs" dxfId="31857" priority="4815" stopIfTrue="1" operator="greaterThan">
      <formula>0</formula>
    </cfRule>
  </conditionalFormatting>
  <conditionalFormatting sqref="P61:Q61">
    <cfRule type="cellIs" dxfId="31856" priority="4812" stopIfTrue="1" operator="lessThan">
      <formula>0</formula>
    </cfRule>
    <cfRule type="cellIs" dxfId="31855" priority="4813" stopIfTrue="1" operator="greaterThan">
      <formula>0</formula>
    </cfRule>
  </conditionalFormatting>
  <conditionalFormatting sqref="P61:Q61">
    <cfRule type="cellIs" dxfId="31854" priority="4810" stopIfTrue="1" operator="lessThan">
      <formula>0</formula>
    </cfRule>
    <cfRule type="cellIs" dxfId="31853" priority="4811" stopIfTrue="1" operator="greaterThan">
      <formula>0</formula>
    </cfRule>
  </conditionalFormatting>
  <conditionalFormatting sqref="P61:Q61">
    <cfRule type="cellIs" dxfId="31852" priority="4808" stopIfTrue="1" operator="lessThan">
      <formula>0</formula>
    </cfRule>
    <cfRule type="cellIs" dxfId="31851" priority="4809" stopIfTrue="1" operator="greaterThan">
      <formula>0</formula>
    </cfRule>
  </conditionalFormatting>
  <conditionalFormatting sqref="P61:Q61">
    <cfRule type="cellIs" dxfId="31850" priority="4806" stopIfTrue="1" operator="lessThan">
      <formula>0</formula>
    </cfRule>
    <cfRule type="cellIs" dxfId="31849" priority="4807" stopIfTrue="1" operator="greaterThan">
      <formula>0</formula>
    </cfRule>
  </conditionalFormatting>
  <conditionalFormatting sqref="P61:Q61">
    <cfRule type="cellIs" dxfId="31848" priority="4804" stopIfTrue="1" operator="lessThan">
      <formula>0</formula>
    </cfRule>
    <cfRule type="cellIs" dxfId="31847" priority="4805" stopIfTrue="1" operator="greaterThan">
      <formula>0</formula>
    </cfRule>
  </conditionalFormatting>
  <conditionalFormatting sqref="P61:Q61">
    <cfRule type="cellIs" dxfId="31846" priority="4802" stopIfTrue="1" operator="lessThan">
      <formula>0</formula>
    </cfRule>
    <cfRule type="cellIs" dxfId="31845" priority="4803" stopIfTrue="1" operator="greaterThan">
      <formula>0</formula>
    </cfRule>
  </conditionalFormatting>
  <conditionalFormatting sqref="P63:Q63">
    <cfRule type="cellIs" dxfId="31844" priority="4800" stopIfTrue="1" operator="lessThan">
      <formula>0</formula>
    </cfRule>
    <cfRule type="cellIs" dxfId="31843" priority="4801" stopIfTrue="1" operator="greaterThan">
      <formula>0</formula>
    </cfRule>
  </conditionalFormatting>
  <conditionalFormatting sqref="P63:Q63">
    <cfRule type="cellIs" dxfId="31842" priority="4798" stopIfTrue="1" operator="lessThan">
      <formula>0</formula>
    </cfRule>
    <cfRule type="cellIs" dxfId="31841" priority="4799" stopIfTrue="1" operator="greaterThan">
      <formula>0</formula>
    </cfRule>
  </conditionalFormatting>
  <conditionalFormatting sqref="P63:Q63">
    <cfRule type="cellIs" dxfId="31840" priority="4796" stopIfTrue="1" operator="lessThan">
      <formula>0</formula>
    </cfRule>
    <cfRule type="cellIs" dxfId="31839" priority="4797" stopIfTrue="1" operator="greaterThan">
      <formula>0</formula>
    </cfRule>
  </conditionalFormatting>
  <conditionalFormatting sqref="P63:Q63">
    <cfRule type="cellIs" dxfId="31838" priority="4794" stopIfTrue="1" operator="lessThan">
      <formula>0</formula>
    </cfRule>
    <cfRule type="cellIs" dxfId="31837" priority="4795" stopIfTrue="1" operator="greaterThan">
      <formula>0</formula>
    </cfRule>
  </conditionalFormatting>
  <conditionalFormatting sqref="P63:Q63">
    <cfRule type="cellIs" dxfId="31836" priority="4792" stopIfTrue="1" operator="lessThan">
      <formula>0</formula>
    </cfRule>
    <cfRule type="cellIs" dxfId="31835" priority="4793" stopIfTrue="1" operator="greaterThan">
      <formula>0</formula>
    </cfRule>
  </conditionalFormatting>
  <conditionalFormatting sqref="P63:Q63">
    <cfRule type="cellIs" dxfId="31834" priority="4790" stopIfTrue="1" operator="lessThan">
      <formula>0</formula>
    </cfRule>
    <cfRule type="cellIs" dxfId="31833" priority="4791" stopIfTrue="1" operator="greaterThan">
      <formula>0</formula>
    </cfRule>
  </conditionalFormatting>
  <conditionalFormatting sqref="P63:Q63">
    <cfRule type="cellIs" dxfId="31832" priority="4788" stopIfTrue="1" operator="lessThan">
      <formula>0</formula>
    </cfRule>
    <cfRule type="cellIs" dxfId="31831" priority="4789" stopIfTrue="1" operator="greaterThan">
      <formula>0</formula>
    </cfRule>
  </conditionalFormatting>
  <conditionalFormatting sqref="P63:Q63">
    <cfRule type="cellIs" dxfId="31830" priority="4786" stopIfTrue="1" operator="lessThan">
      <formula>0</formula>
    </cfRule>
    <cfRule type="cellIs" dxfId="31829" priority="4787" stopIfTrue="1" operator="greaterThan">
      <formula>0</formula>
    </cfRule>
  </conditionalFormatting>
  <conditionalFormatting sqref="P63:Q63">
    <cfRule type="cellIs" dxfId="31828" priority="4784" stopIfTrue="1" operator="lessThan">
      <formula>0</formula>
    </cfRule>
    <cfRule type="cellIs" dxfId="31827" priority="4785" stopIfTrue="1" operator="greaterThan">
      <formula>0</formula>
    </cfRule>
  </conditionalFormatting>
  <conditionalFormatting sqref="P63:Q63">
    <cfRule type="cellIs" dxfId="31826" priority="4782" stopIfTrue="1" operator="lessThan">
      <formula>0</formula>
    </cfRule>
    <cfRule type="cellIs" dxfId="31825" priority="4783" stopIfTrue="1" operator="greaterThan">
      <formula>0</formula>
    </cfRule>
  </conditionalFormatting>
  <conditionalFormatting sqref="P63:Q63">
    <cfRule type="cellIs" dxfId="31824" priority="4780" stopIfTrue="1" operator="lessThan">
      <formula>0</formula>
    </cfRule>
    <cfRule type="cellIs" dxfId="31823" priority="4781" stopIfTrue="1" operator="greaterThan">
      <formula>0</formula>
    </cfRule>
  </conditionalFormatting>
  <conditionalFormatting sqref="P63:Q63">
    <cfRule type="cellIs" dxfId="31822" priority="4778" stopIfTrue="1" operator="lessThan">
      <formula>0</formula>
    </cfRule>
    <cfRule type="cellIs" dxfId="31821" priority="4779" stopIfTrue="1" operator="greaterThan">
      <formula>0</formula>
    </cfRule>
  </conditionalFormatting>
  <conditionalFormatting sqref="P63:Q63">
    <cfRule type="cellIs" dxfId="31820" priority="4776" stopIfTrue="1" operator="lessThan">
      <formula>0</formula>
    </cfRule>
    <cfRule type="cellIs" dxfId="31819" priority="4777" stopIfTrue="1" operator="greaterThan">
      <formula>0</formula>
    </cfRule>
  </conditionalFormatting>
  <conditionalFormatting sqref="P63:Q63">
    <cfRule type="cellIs" dxfId="31818" priority="4774" stopIfTrue="1" operator="lessThan">
      <formula>0</formula>
    </cfRule>
    <cfRule type="cellIs" dxfId="31817" priority="4775" stopIfTrue="1" operator="greaterThan">
      <formula>0</formula>
    </cfRule>
  </conditionalFormatting>
  <conditionalFormatting sqref="P63:Q63">
    <cfRule type="cellIs" dxfId="31816" priority="4772" stopIfTrue="1" operator="lessThan">
      <formula>0</formula>
    </cfRule>
    <cfRule type="cellIs" dxfId="31815" priority="4773" stopIfTrue="1" operator="greaterThan">
      <formula>0</formula>
    </cfRule>
  </conditionalFormatting>
  <conditionalFormatting sqref="P63:Q63">
    <cfRule type="cellIs" dxfId="31814" priority="4770" stopIfTrue="1" operator="lessThan">
      <formula>0</formula>
    </cfRule>
    <cfRule type="cellIs" dxfId="31813" priority="4771" stopIfTrue="1" operator="greaterThan">
      <formula>0</formula>
    </cfRule>
  </conditionalFormatting>
  <conditionalFormatting sqref="P63:Q63">
    <cfRule type="cellIs" dxfId="31812" priority="4768" stopIfTrue="1" operator="lessThan">
      <formula>0</formula>
    </cfRule>
    <cfRule type="cellIs" dxfId="31811" priority="4769" stopIfTrue="1" operator="greaterThan">
      <formula>0</formula>
    </cfRule>
  </conditionalFormatting>
  <conditionalFormatting sqref="P63:Q63">
    <cfRule type="cellIs" dxfId="31810" priority="4766" stopIfTrue="1" operator="lessThan">
      <formula>0</formula>
    </cfRule>
    <cfRule type="cellIs" dxfId="31809" priority="4767" stopIfTrue="1" operator="greaterThan">
      <formula>0</formula>
    </cfRule>
  </conditionalFormatting>
  <conditionalFormatting sqref="P63:Q63">
    <cfRule type="cellIs" dxfId="31808" priority="4764" stopIfTrue="1" operator="lessThan">
      <formula>0</formula>
    </cfRule>
    <cfRule type="cellIs" dxfId="31807" priority="4765" stopIfTrue="1" operator="greaterThan">
      <formula>0</formula>
    </cfRule>
  </conditionalFormatting>
  <conditionalFormatting sqref="P63:Q63">
    <cfRule type="cellIs" dxfId="31806" priority="4762" stopIfTrue="1" operator="lessThan">
      <formula>0</formula>
    </cfRule>
    <cfRule type="cellIs" dxfId="31805" priority="4763" stopIfTrue="1" operator="greaterThan">
      <formula>0</formula>
    </cfRule>
  </conditionalFormatting>
  <conditionalFormatting sqref="P63:Q63">
    <cfRule type="cellIs" dxfId="31804" priority="4760" stopIfTrue="1" operator="lessThan">
      <formula>0</formula>
    </cfRule>
    <cfRule type="cellIs" dxfId="31803" priority="4761" stopIfTrue="1" operator="greaterThan">
      <formula>0</formula>
    </cfRule>
  </conditionalFormatting>
  <conditionalFormatting sqref="P63:Q63">
    <cfRule type="cellIs" dxfId="31802" priority="4758" stopIfTrue="1" operator="lessThan">
      <formula>0</formula>
    </cfRule>
    <cfRule type="cellIs" dxfId="31801" priority="4759" stopIfTrue="1" operator="greaterThan">
      <formula>0</formula>
    </cfRule>
  </conditionalFormatting>
  <conditionalFormatting sqref="P63:Q63">
    <cfRule type="cellIs" dxfId="31800" priority="4756" stopIfTrue="1" operator="lessThan">
      <formula>0</formula>
    </cfRule>
    <cfRule type="cellIs" dxfId="31799" priority="4757" stopIfTrue="1" operator="greaterThan">
      <formula>0</formula>
    </cfRule>
  </conditionalFormatting>
  <conditionalFormatting sqref="P63:Q63">
    <cfRule type="cellIs" dxfId="31798" priority="4754" stopIfTrue="1" operator="lessThan">
      <formula>0</formula>
    </cfRule>
    <cfRule type="cellIs" dxfId="31797" priority="4755" stopIfTrue="1" operator="greaterThan">
      <formula>0</formula>
    </cfRule>
  </conditionalFormatting>
  <conditionalFormatting sqref="P63:Q63">
    <cfRule type="cellIs" dxfId="31796" priority="4752" stopIfTrue="1" operator="lessThan">
      <formula>0</formula>
    </cfRule>
    <cfRule type="cellIs" dxfId="31795" priority="4753" stopIfTrue="1" operator="greaterThan">
      <formula>0</formula>
    </cfRule>
  </conditionalFormatting>
  <conditionalFormatting sqref="P63:Q63">
    <cfRule type="cellIs" dxfId="31794" priority="4750" stopIfTrue="1" operator="lessThan">
      <formula>0</formula>
    </cfRule>
    <cfRule type="cellIs" dxfId="31793" priority="4751" stopIfTrue="1" operator="greaterThan">
      <formula>0</formula>
    </cfRule>
  </conditionalFormatting>
  <conditionalFormatting sqref="P63:Q63">
    <cfRule type="cellIs" dxfId="31792" priority="4748" stopIfTrue="1" operator="lessThan">
      <formula>0</formula>
    </cfRule>
    <cfRule type="cellIs" dxfId="31791" priority="4749" stopIfTrue="1" operator="greaterThan">
      <formula>0</formula>
    </cfRule>
  </conditionalFormatting>
  <conditionalFormatting sqref="P63:Q63">
    <cfRule type="cellIs" dxfId="31790" priority="4746" stopIfTrue="1" operator="lessThan">
      <formula>0</formula>
    </cfRule>
    <cfRule type="cellIs" dxfId="31789" priority="4747" stopIfTrue="1" operator="greaterThan">
      <formula>0</formula>
    </cfRule>
  </conditionalFormatting>
  <conditionalFormatting sqref="P63:Q63">
    <cfRule type="cellIs" dxfId="31788" priority="4744" stopIfTrue="1" operator="lessThan">
      <formula>0</formula>
    </cfRule>
    <cfRule type="cellIs" dxfId="31787" priority="4745" stopIfTrue="1" operator="greaterThan">
      <formula>0</formula>
    </cfRule>
  </conditionalFormatting>
  <conditionalFormatting sqref="P63:Q63">
    <cfRule type="cellIs" dxfId="31786" priority="4742" stopIfTrue="1" operator="lessThan">
      <formula>0</formula>
    </cfRule>
    <cfRule type="cellIs" dxfId="31785" priority="4743" stopIfTrue="1" operator="greaterThan">
      <formula>0</formula>
    </cfRule>
  </conditionalFormatting>
  <conditionalFormatting sqref="P63:Q63">
    <cfRule type="cellIs" dxfId="31784" priority="4740" stopIfTrue="1" operator="lessThan">
      <formula>0</formula>
    </cfRule>
    <cfRule type="cellIs" dxfId="31783" priority="4741" stopIfTrue="1" operator="greaterThan">
      <formula>0</formula>
    </cfRule>
  </conditionalFormatting>
  <conditionalFormatting sqref="P63:Q63">
    <cfRule type="cellIs" dxfId="31782" priority="4738" stopIfTrue="1" operator="lessThan">
      <formula>0</formula>
    </cfRule>
    <cfRule type="cellIs" dxfId="31781" priority="4739" stopIfTrue="1" operator="greaterThan">
      <formula>0</formula>
    </cfRule>
  </conditionalFormatting>
  <conditionalFormatting sqref="P63:Q63">
    <cfRule type="cellIs" dxfId="31780" priority="4736" stopIfTrue="1" operator="lessThan">
      <formula>0</formula>
    </cfRule>
    <cfRule type="cellIs" dxfId="31779" priority="4737" stopIfTrue="1" operator="greaterThan">
      <formula>0</formula>
    </cfRule>
  </conditionalFormatting>
  <conditionalFormatting sqref="P63:Q63">
    <cfRule type="cellIs" dxfId="31778" priority="4734" stopIfTrue="1" operator="lessThan">
      <formula>0</formula>
    </cfRule>
    <cfRule type="cellIs" dxfId="31777" priority="4735" stopIfTrue="1" operator="greaterThan">
      <formula>0</formula>
    </cfRule>
  </conditionalFormatting>
  <conditionalFormatting sqref="P63:Q63">
    <cfRule type="cellIs" dxfId="31776" priority="4732" stopIfTrue="1" operator="lessThan">
      <formula>0</formula>
    </cfRule>
    <cfRule type="cellIs" dxfId="31775" priority="4733" stopIfTrue="1" operator="greaterThan">
      <formula>0</formula>
    </cfRule>
  </conditionalFormatting>
  <conditionalFormatting sqref="P63:Q63">
    <cfRule type="cellIs" dxfId="31774" priority="4730" stopIfTrue="1" operator="lessThan">
      <formula>0</formula>
    </cfRule>
    <cfRule type="cellIs" dxfId="31773" priority="4731" stopIfTrue="1" operator="greaterThan">
      <formula>0</formula>
    </cfRule>
  </conditionalFormatting>
  <conditionalFormatting sqref="P63:Q63">
    <cfRule type="cellIs" dxfId="31772" priority="4728" stopIfTrue="1" operator="lessThan">
      <formula>0</formula>
    </cfRule>
    <cfRule type="cellIs" dxfId="31771" priority="4729" stopIfTrue="1" operator="greaterThan">
      <formula>0</formula>
    </cfRule>
  </conditionalFormatting>
  <conditionalFormatting sqref="P63:Q63">
    <cfRule type="cellIs" dxfId="31770" priority="4726" stopIfTrue="1" operator="lessThan">
      <formula>0</formula>
    </cfRule>
    <cfRule type="cellIs" dxfId="31769" priority="4727" stopIfTrue="1" operator="greaterThan">
      <formula>0</formula>
    </cfRule>
  </conditionalFormatting>
  <conditionalFormatting sqref="P63:Q63">
    <cfRule type="cellIs" dxfId="31768" priority="4724" stopIfTrue="1" operator="lessThan">
      <formula>0</formula>
    </cfRule>
    <cfRule type="cellIs" dxfId="31767" priority="4725" stopIfTrue="1" operator="greaterThan">
      <formula>0</formula>
    </cfRule>
  </conditionalFormatting>
  <conditionalFormatting sqref="P63:Q63">
    <cfRule type="cellIs" dxfId="31766" priority="4722" stopIfTrue="1" operator="lessThan">
      <formula>0</formula>
    </cfRule>
    <cfRule type="cellIs" dxfId="31765" priority="4723" stopIfTrue="1" operator="greaterThan">
      <formula>0</formula>
    </cfRule>
  </conditionalFormatting>
  <conditionalFormatting sqref="P63:Q63">
    <cfRule type="cellIs" dxfId="31764" priority="4720" stopIfTrue="1" operator="lessThan">
      <formula>0</formula>
    </cfRule>
    <cfRule type="cellIs" dxfId="31763" priority="4721" stopIfTrue="1" operator="greaterThan">
      <formula>0</formula>
    </cfRule>
  </conditionalFormatting>
  <conditionalFormatting sqref="P63:Q63">
    <cfRule type="cellIs" dxfId="31762" priority="4718" stopIfTrue="1" operator="lessThan">
      <formula>0</formula>
    </cfRule>
    <cfRule type="cellIs" dxfId="31761" priority="4719" stopIfTrue="1" operator="greaterThan">
      <formula>0</formula>
    </cfRule>
  </conditionalFormatting>
  <conditionalFormatting sqref="P65:Q65">
    <cfRule type="cellIs" dxfId="31760" priority="4716" stopIfTrue="1" operator="lessThan">
      <formula>0</formula>
    </cfRule>
    <cfRule type="cellIs" dxfId="31759" priority="4717" stopIfTrue="1" operator="greaterThan">
      <formula>0</formula>
    </cfRule>
  </conditionalFormatting>
  <conditionalFormatting sqref="P65:Q65">
    <cfRule type="cellIs" dxfId="31758" priority="4714" stopIfTrue="1" operator="lessThan">
      <formula>0</formula>
    </cfRule>
    <cfRule type="cellIs" dxfId="31757" priority="4715" stopIfTrue="1" operator="greaterThan">
      <formula>0</formula>
    </cfRule>
  </conditionalFormatting>
  <conditionalFormatting sqref="P65:Q65">
    <cfRule type="cellIs" dxfId="31756" priority="4712" stopIfTrue="1" operator="lessThan">
      <formula>0</formula>
    </cfRule>
    <cfRule type="cellIs" dxfId="31755" priority="4713" stopIfTrue="1" operator="greaterThan">
      <formula>0</formula>
    </cfRule>
  </conditionalFormatting>
  <conditionalFormatting sqref="P65:Q65">
    <cfRule type="cellIs" dxfId="31754" priority="4710" stopIfTrue="1" operator="lessThan">
      <formula>0</formula>
    </cfRule>
    <cfRule type="cellIs" dxfId="31753" priority="4711" stopIfTrue="1" operator="greaterThan">
      <formula>0</formula>
    </cfRule>
  </conditionalFormatting>
  <conditionalFormatting sqref="P65:Q65">
    <cfRule type="cellIs" dxfId="31752" priority="4708" stopIfTrue="1" operator="lessThan">
      <formula>0</formula>
    </cfRule>
    <cfRule type="cellIs" dxfId="31751" priority="4709" stopIfTrue="1" operator="greaterThan">
      <formula>0</formula>
    </cfRule>
  </conditionalFormatting>
  <conditionalFormatting sqref="P65:Q65">
    <cfRule type="cellIs" dxfId="31750" priority="4706" stopIfTrue="1" operator="lessThan">
      <formula>0</formula>
    </cfRule>
    <cfRule type="cellIs" dxfId="31749" priority="4707" stopIfTrue="1" operator="greaterThan">
      <formula>0</formula>
    </cfRule>
  </conditionalFormatting>
  <conditionalFormatting sqref="P65:Q65">
    <cfRule type="cellIs" dxfId="31748" priority="4704" stopIfTrue="1" operator="lessThan">
      <formula>0</formula>
    </cfRule>
    <cfRule type="cellIs" dxfId="31747" priority="4705" stopIfTrue="1" operator="greaterThan">
      <formula>0</formula>
    </cfRule>
  </conditionalFormatting>
  <conditionalFormatting sqref="P65:Q65">
    <cfRule type="cellIs" dxfId="31746" priority="4702" stopIfTrue="1" operator="lessThan">
      <formula>0</formula>
    </cfRule>
    <cfRule type="cellIs" dxfId="31745" priority="4703" stopIfTrue="1" operator="greaterThan">
      <formula>0</formula>
    </cfRule>
  </conditionalFormatting>
  <conditionalFormatting sqref="P65:Q65">
    <cfRule type="cellIs" dxfId="31744" priority="4700" stopIfTrue="1" operator="lessThan">
      <formula>0</formula>
    </cfRule>
    <cfRule type="cellIs" dxfId="31743" priority="4701" stopIfTrue="1" operator="greaterThan">
      <formula>0</formula>
    </cfRule>
  </conditionalFormatting>
  <conditionalFormatting sqref="P65:Q65">
    <cfRule type="cellIs" dxfId="31742" priority="4698" stopIfTrue="1" operator="lessThan">
      <formula>0</formula>
    </cfRule>
    <cfRule type="cellIs" dxfId="31741" priority="4699" stopIfTrue="1" operator="greaterThan">
      <formula>0</formula>
    </cfRule>
  </conditionalFormatting>
  <conditionalFormatting sqref="P65:Q65">
    <cfRule type="cellIs" dxfId="31740" priority="4696" stopIfTrue="1" operator="lessThan">
      <formula>0</formula>
    </cfRule>
    <cfRule type="cellIs" dxfId="31739" priority="4697" stopIfTrue="1" operator="greaterThan">
      <formula>0</formula>
    </cfRule>
  </conditionalFormatting>
  <conditionalFormatting sqref="P65:Q65">
    <cfRule type="cellIs" dxfId="31738" priority="4694" stopIfTrue="1" operator="lessThan">
      <formula>0</formula>
    </cfRule>
    <cfRule type="cellIs" dxfId="31737" priority="4695" stopIfTrue="1" operator="greaterThan">
      <formula>0</formula>
    </cfRule>
  </conditionalFormatting>
  <conditionalFormatting sqref="P65:Q65">
    <cfRule type="cellIs" dxfId="31736" priority="4692" stopIfTrue="1" operator="lessThan">
      <formula>0</formula>
    </cfRule>
    <cfRule type="cellIs" dxfId="31735" priority="4693" stopIfTrue="1" operator="greaterThan">
      <formula>0</formula>
    </cfRule>
  </conditionalFormatting>
  <conditionalFormatting sqref="P65:Q65">
    <cfRule type="cellIs" dxfId="31734" priority="4690" stopIfTrue="1" operator="lessThan">
      <formula>0</formula>
    </cfRule>
    <cfRule type="cellIs" dxfId="31733" priority="4691" stopIfTrue="1" operator="greaterThan">
      <formula>0</formula>
    </cfRule>
  </conditionalFormatting>
  <conditionalFormatting sqref="P65:Q65">
    <cfRule type="cellIs" dxfId="31732" priority="4688" stopIfTrue="1" operator="lessThan">
      <formula>0</formula>
    </cfRule>
    <cfRule type="cellIs" dxfId="31731" priority="4689" stopIfTrue="1" operator="greaterThan">
      <formula>0</formula>
    </cfRule>
  </conditionalFormatting>
  <conditionalFormatting sqref="P65:Q65">
    <cfRule type="cellIs" dxfId="31730" priority="4686" stopIfTrue="1" operator="lessThan">
      <formula>0</formula>
    </cfRule>
    <cfRule type="cellIs" dxfId="31729" priority="4687" stopIfTrue="1" operator="greaterThan">
      <formula>0</formula>
    </cfRule>
  </conditionalFormatting>
  <conditionalFormatting sqref="P65:Q65">
    <cfRule type="cellIs" dxfId="31728" priority="4684" stopIfTrue="1" operator="lessThan">
      <formula>0</formula>
    </cfRule>
    <cfRule type="cellIs" dxfId="31727" priority="4685" stopIfTrue="1" operator="greaterThan">
      <formula>0</formula>
    </cfRule>
  </conditionalFormatting>
  <conditionalFormatting sqref="P65:Q65">
    <cfRule type="cellIs" dxfId="31726" priority="4682" stopIfTrue="1" operator="lessThan">
      <formula>0</formula>
    </cfRule>
    <cfRule type="cellIs" dxfId="31725" priority="4683" stopIfTrue="1" operator="greaterThan">
      <formula>0</formula>
    </cfRule>
  </conditionalFormatting>
  <conditionalFormatting sqref="P65:Q65">
    <cfRule type="cellIs" dxfId="31724" priority="4680" stopIfTrue="1" operator="lessThan">
      <formula>0</formula>
    </cfRule>
    <cfRule type="cellIs" dxfId="31723" priority="4681" stopIfTrue="1" operator="greaterThan">
      <formula>0</formula>
    </cfRule>
  </conditionalFormatting>
  <conditionalFormatting sqref="P65:Q65">
    <cfRule type="cellIs" dxfId="31722" priority="4678" stopIfTrue="1" operator="lessThan">
      <formula>0</formula>
    </cfRule>
    <cfRule type="cellIs" dxfId="31721" priority="4679" stopIfTrue="1" operator="greaterThan">
      <formula>0</formula>
    </cfRule>
  </conditionalFormatting>
  <conditionalFormatting sqref="P65:Q65">
    <cfRule type="cellIs" dxfId="31720" priority="4676" stopIfTrue="1" operator="lessThan">
      <formula>0</formula>
    </cfRule>
    <cfRule type="cellIs" dxfId="31719" priority="4677" stopIfTrue="1" operator="greaterThan">
      <formula>0</formula>
    </cfRule>
  </conditionalFormatting>
  <conditionalFormatting sqref="P65:Q65">
    <cfRule type="cellIs" dxfId="31718" priority="4674" stopIfTrue="1" operator="lessThan">
      <formula>0</formula>
    </cfRule>
    <cfRule type="cellIs" dxfId="31717" priority="4675" stopIfTrue="1" operator="greaterThan">
      <formula>0</formula>
    </cfRule>
  </conditionalFormatting>
  <conditionalFormatting sqref="P65:Q65">
    <cfRule type="cellIs" dxfId="31716" priority="4672" stopIfTrue="1" operator="lessThan">
      <formula>0</formula>
    </cfRule>
    <cfRule type="cellIs" dxfId="31715" priority="4673" stopIfTrue="1" operator="greaterThan">
      <formula>0</formula>
    </cfRule>
  </conditionalFormatting>
  <conditionalFormatting sqref="P65:Q65">
    <cfRule type="cellIs" dxfId="31714" priority="4670" stopIfTrue="1" operator="lessThan">
      <formula>0</formula>
    </cfRule>
    <cfRule type="cellIs" dxfId="31713" priority="4671" stopIfTrue="1" operator="greaterThan">
      <formula>0</formula>
    </cfRule>
  </conditionalFormatting>
  <conditionalFormatting sqref="P65:Q65">
    <cfRule type="cellIs" dxfId="31712" priority="4668" stopIfTrue="1" operator="lessThan">
      <formula>0</formula>
    </cfRule>
    <cfRule type="cellIs" dxfId="31711" priority="4669" stopIfTrue="1" operator="greaterThan">
      <formula>0</formula>
    </cfRule>
  </conditionalFormatting>
  <conditionalFormatting sqref="P65:Q65">
    <cfRule type="cellIs" dxfId="31710" priority="4666" stopIfTrue="1" operator="lessThan">
      <formula>0</formula>
    </cfRule>
    <cfRule type="cellIs" dxfId="31709" priority="4667" stopIfTrue="1" operator="greaterThan">
      <formula>0</formula>
    </cfRule>
  </conditionalFormatting>
  <conditionalFormatting sqref="P65:Q65">
    <cfRule type="cellIs" dxfId="31708" priority="4664" stopIfTrue="1" operator="lessThan">
      <formula>0</formula>
    </cfRule>
    <cfRule type="cellIs" dxfId="31707" priority="4665" stopIfTrue="1" operator="greaterThan">
      <formula>0</formula>
    </cfRule>
  </conditionalFormatting>
  <conditionalFormatting sqref="P65:Q65">
    <cfRule type="cellIs" dxfId="31706" priority="4662" stopIfTrue="1" operator="lessThan">
      <formula>0</formula>
    </cfRule>
    <cfRule type="cellIs" dxfId="31705" priority="4663" stopIfTrue="1" operator="greaterThan">
      <formula>0</formula>
    </cfRule>
  </conditionalFormatting>
  <conditionalFormatting sqref="P65:Q65">
    <cfRule type="cellIs" dxfId="31704" priority="4660" stopIfTrue="1" operator="lessThan">
      <formula>0</formula>
    </cfRule>
    <cfRule type="cellIs" dxfId="31703" priority="4661" stopIfTrue="1" operator="greaterThan">
      <formula>0</formula>
    </cfRule>
  </conditionalFormatting>
  <conditionalFormatting sqref="P65:Q65">
    <cfRule type="cellIs" dxfId="31702" priority="4658" stopIfTrue="1" operator="lessThan">
      <formula>0</formula>
    </cfRule>
    <cfRule type="cellIs" dxfId="31701" priority="4659" stopIfTrue="1" operator="greaterThan">
      <formula>0</formula>
    </cfRule>
  </conditionalFormatting>
  <conditionalFormatting sqref="P65:Q65">
    <cfRule type="cellIs" dxfId="31700" priority="4656" stopIfTrue="1" operator="lessThan">
      <formula>0</formula>
    </cfRule>
    <cfRule type="cellIs" dxfId="31699" priority="4657" stopIfTrue="1" operator="greaterThan">
      <formula>0</formula>
    </cfRule>
  </conditionalFormatting>
  <conditionalFormatting sqref="P65:Q65">
    <cfRule type="cellIs" dxfId="31698" priority="4654" stopIfTrue="1" operator="lessThan">
      <formula>0</formula>
    </cfRule>
    <cfRule type="cellIs" dxfId="31697" priority="4655" stopIfTrue="1" operator="greaterThan">
      <formula>0</formula>
    </cfRule>
  </conditionalFormatting>
  <conditionalFormatting sqref="P65:Q65">
    <cfRule type="cellIs" dxfId="31696" priority="4652" stopIfTrue="1" operator="lessThan">
      <formula>0</formula>
    </cfRule>
    <cfRule type="cellIs" dxfId="31695" priority="4653" stopIfTrue="1" operator="greaterThan">
      <formula>0</formula>
    </cfRule>
  </conditionalFormatting>
  <conditionalFormatting sqref="P65:Q65">
    <cfRule type="cellIs" dxfId="31694" priority="4650" stopIfTrue="1" operator="lessThan">
      <formula>0</formula>
    </cfRule>
    <cfRule type="cellIs" dxfId="31693" priority="4651" stopIfTrue="1" operator="greaterThan">
      <formula>0</formula>
    </cfRule>
  </conditionalFormatting>
  <conditionalFormatting sqref="P65:Q65">
    <cfRule type="cellIs" dxfId="31692" priority="4648" stopIfTrue="1" operator="lessThan">
      <formula>0</formula>
    </cfRule>
    <cfRule type="cellIs" dxfId="31691" priority="4649" stopIfTrue="1" operator="greaterThan">
      <formula>0</formula>
    </cfRule>
  </conditionalFormatting>
  <conditionalFormatting sqref="P65:Q65">
    <cfRule type="cellIs" dxfId="31690" priority="4646" stopIfTrue="1" operator="lessThan">
      <formula>0</formula>
    </cfRule>
    <cfRule type="cellIs" dxfId="31689" priority="4647" stopIfTrue="1" operator="greaterThan">
      <formula>0</formula>
    </cfRule>
  </conditionalFormatting>
  <conditionalFormatting sqref="P65:Q65">
    <cfRule type="cellIs" dxfId="31688" priority="4644" stopIfTrue="1" operator="lessThan">
      <formula>0</formula>
    </cfRule>
    <cfRule type="cellIs" dxfId="31687" priority="4645" stopIfTrue="1" operator="greaterThan">
      <formula>0</formula>
    </cfRule>
  </conditionalFormatting>
  <conditionalFormatting sqref="P65:Q65">
    <cfRule type="cellIs" dxfId="31686" priority="4642" stopIfTrue="1" operator="lessThan">
      <formula>0</formula>
    </cfRule>
    <cfRule type="cellIs" dxfId="31685" priority="4643" stopIfTrue="1" operator="greaterThan">
      <formula>0</formula>
    </cfRule>
  </conditionalFormatting>
  <conditionalFormatting sqref="P65:Q65">
    <cfRule type="cellIs" dxfId="31684" priority="4640" stopIfTrue="1" operator="lessThan">
      <formula>0</formula>
    </cfRule>
    <cfRule type="cellIs" dxfId="31683" priority="4641" stopIfTrue="1" operator="greaterThan">
      <formula>0</formula>
    </cfRule>
  </conditionalFormatting>
  <conditionalFormatting sqref="P65:Q65">
    <cfRule type="cellIs" dxfId="31682" priority="4638" stopIfTrue="1" operator="lessThan">
      <formula>0</formula>
    </cfRule>
    <cfRule type="cellIs" dxfId="31681" priority="4639" stopIfTrue="1" operator="greaterThan">
      <formula>0</formula>
    </cfRule>
  </conditionalFormatting>
  <conditionalFormatting sqref="P65:Q65">
    <cfRule type="cellIs" dxfId="31680" priority="4636" stopIfTrue="1" operator="lessThan">
      <formula>0</formula>
    </cfRule>
    <cfRule type="cellIs" dxfId="31679" priority="4637" stopIfTrue="1" operator="greaterThan">
      <formula>0</formula>
    </cfRule>
  </conditionalFormatting>
  <conditionalFormatting sqref="P65:Q65">
    <cfRule type="cellIs" dxfId="31678" priority="4634" stopIfTrue="1" operator="lessThan">
      <formula>0</formula>
    </cfRule>
    <cfRule type="cellIs" dxfId="31677" priority="4635" stopIfTrue="1" operator="greaterThan">
      <formula>0</formula>
    </cfRule>
  </conditionalFormatting>
  <conditionalFormatting sqref="P67:Q67">
    <cfRule type="cellIs" dxfId="31676" priority="4632" stopIfTrue="1" operator="lessThan">
      <formula>0</formula>
    </cfRule>
    <cfRule type="cellIs" dxfId="31675" priority="4633" stopIfTrue="1" operator="greaterThan">
      <formula>0</formula>
    </cfRule>
  </conditionalFormatting>
  <conditionalFormatting sqref="P67:Q67">
    <cfRule type="cellIs" dxfId="31674" priority="4630" stopIfTrue="1" operator="lessThan">
      <formula>0</formula>
    </cfRule>
    <cfRule type="cellIs" dxfId="31673" priority="4631" stopIfTrue="1" operator="greaterThan">
      <formula>0</formula>
    </cfRule>
  </conditionalFormatting>
  <conditionalFormatting sqref="P67:Q67">
    <cfRule type="cellIs" dxfId="31672" priority="4628" stopIfTrue="1" operator="lessThan">
      <formula>0</formula>
    </cfRule>
    <cfRule type="cellIs" dxfId="31671" priority="4629" stopIfTrue="1" operator="greaterThan">
      <formula>0</formula>
    </cfRule>
  </conditionalFormatting>
  <conditionalFormatting sqref="P67:Q67">
    <cfRule type="cellIs" dxfId="31670" priority="4626" stopIfTrue="1" operator="lessThan">
      <formula>0</formula>
    </cfRule>
    <cfRule type="cellIs" dxfId="31669" priority="4627" stopIfTrue="1" operator="greaterThan">
      <formula>0</formula>
    </cfRule>
  </conditionalFormatting>
  <conditionalFormatting sqref="P67:Q67">
    <cfRule type="cellIs" dxfId="31668" priority="4624" stopIfTrue="1" operator="lessThan">
      <formula>0</formula>
    </cfRule>
    <cfRule type="cellIs" dxfId="31667" priority="4625" stopIfTrue="1" operator="greaterThan">
      <formula>0</formula>
    </cfRule>
  </conditionalFormatting>
  <conditionalFormatting sqref="P67:Q67">
    <cfRule type="cellIs" dxfId="31666" priority="4622" stopIfTrue="1" operator="lessThan">
      <formula>0</formula>
    </cfRule>
    <cfRule type="cellIs" dxfId="31665" priority="4623" stopIfTrue="1" operator="greaterThan">
      <formula>0</formula>
    </cfRule>
  </conditionalFormatting>
  <conditionalFormatting sqref="P67:Q67">
    <cfRule type="cellIs" dxfId="31664" priority="4620" stopIfTrue="1" operator="lessThan">
      <formula>0</formula>
    </cfRule>
    <cfRule type="cellIs" dxfId="31663" priority="4621" stopIfTrue="1" operator="greaterThan">
      <formula>0</formula>
    </cfRule>
  </conditionalFormatting>
  <conditionalFormatting sqref="P67:Q67">
    <cfRule type="cellIs" dxfId="31662" priority="4618" stopIfTrue="1" operator="lessThan">
      <formula>0</formula>
    </cfRule>
    <cfRule type="cellIs" dxfId="31661" priority="4619" stopIfTrue="1" operator="greaterThan">
      <formula>0</formula>
    </cfRule>
  </conditionalFormatting>
  <conditionalFormatting sqref="P67:Q67">
    <cfRule type="cellIs" dxfId="31660" priority="4616" stopIfTrue="1" operator="lessThan">
      <formula>0</formula>
    </cfRule>
    <cfRule type="cellIs" dxfId="31659" priority="4617" stopIfTrue="1" operator="greaterThan">
      <formula>0</formula>
    </cfRule>
  </conditionalFormatting>
  <conditionalFormatting sqref="P67:Q67">
    <cfRule type="cellIs" dxfId="31658" priority="4614" stopIfTrue="1" operator="lessThan">
      <formula>0</formula>
    </cfRule>
    <cfRule type="cellIs" dxfId="31657" priority="4615" stopIfTrue="1" operator="greaterThan">
      <formula>0</formula>
    </cfRule>
  </conditionalFormatting>
  <conditionalFormatting sqref="P67:Q67">
    <cfRule type="cellIs" dxfId="31656" priority="4612" stopIfTrue="1" operator="lessThan">
      <formula>0</formula>
    </cfRule>
    <cfRule type="cellIs" dxfId="31655" priority="4613" stopIfTrue="1" operator="greaterThan">
      <formula>0</formula>
    </cfRule>
  </conditionalFormatting>
  <conditionalFormatting sqref="P67:Q67">
    <cfRule type="cellIs" dxfId="31654" priority="4610" stopIfTrue="1" operator="lessThan">
      <formula>0</formula>
    </cfRule>
    <cfRule type="cellIs" dxfId="31653" priority="4611" stopIfTrue="1" operator="greaterThan">
      <formula>0</formula>
    </cfRule>
  </conditionalFormatting>
  <conditionalFormatting sqref="P67:Q67">
    <cfRule type="cellIs" dxfId="31652" priority="4608" stopIfTrue="1" operator="lessThan">
      <formula>0</formula>
    </cfRule>
    <cfRule type="cellIs" dxfId="31651" priority="4609" stopIfTrue="1" operator="greaterThan">
      <formula>0</formula>
    </cfRule>
  </conditionalFormatting>
  <conditionalFormatting sqref="P67:Q67">
    <cfRule type="cellIs" dxfId="31650" priority="4606" stopIfTrue="1" operator="lessThan">
      <formula>0</formula>
    </cfRule>
    <cfRule type="cellIs" dxfId="31649" priority="4607" stopIfTrue="1" operator="greaterThan">
      <formula>0</formula>
    </cfRule>
  </conditionalFormatting>
  <conditionalFormatting sqref="P67:Q67">
    <cfRule type="cellIs" dxfId="31648" priority="4604" stopIfTrue="1" operator="lessThan">
      <formula>0</formula>
    </cfRule>
    <cfRule type="cellIs" dxfId="31647" priority="4605" stopIfTrue="1" operator="greaterThan">
      <formula>0</formula>
    </cfRule>
  </conditionalFormatting>
  <conditionalFormatting sqref="P67:Q67">
    <cfRule type="cellIs" dxfId="31646" priority="4602" stopIfTrue="1" operator="lessThan">
      <formula>0</formula>
    </cfRule>
    <cfRule type="cellIs" dxfId="31645" priority="4603" stopIfTrue="1" operator="greaterThan">
      <formula>0</formula>
    </cfRule>
  </conditionalFormatting>
  <conditionalFormatting sqref="P67:Q67">
    <cfRule type="cellIs" dxfId="31644" priority="4600" stopIfTrue="1" operator="lessThan">
      <formula>0</formula>
    </cfRule>
    <cfRule type="cellIs" dxfId="31643" priority="4601" stopIfTrue="1" operator="greaterThan">
      <formula>0</formula>
    </cfRule>
  </conditionalFormatting>
  <conditionalFormatting sqref="P67:Q67">
    <cfRule type="cellIs" dxfId="31642" priority="4598" stopIfTrue="1" operator="lessThan">
      <formula>0</formula>
    </cfRule>
    <cfRule type="cellIs" dxfId="31641" priority="4599" stopIfTrue="1" operator="greaterThan">
      <formula>0</formula>
    </cfRule>
  </conditionalFormatting>
  <conditionalFormatting sqref="P67:Q67">
    <cfRule type="cellIs" dxfId="31640" priority="4596" stopIfTrue="1" operator="lessThan">
      <formula>0</formula>
    </cfRule>
    <cfRule type="cellIs" dxfId="31639" priority="4597" stopIfTrue="1" operator="greaterThan">
      <formula>0</formula>
    </cfRule>
  </conditionalFormatting>
  <conditionalFormatting sqref="P67:Q67">
    <cfRule type="cellIs" dxfId="31638" priority="4594" stopIfTrue="1" operator="lessThan">
      <formula>0</formula>
    </cfRule>
    <cfRule type="cellIs" dxfId="31637" priority="4595" stopIfTrue="1" operator="greaterThan">
      <formula>0</formula>
    </cfRule>
  </conditionalFormatting>
  <conditionalFormatting sqref="P67:Q67">
    <cfRule type="cellIs" dxfId="31636" priority="4592" stopIfTrue="1" operator="lessThan">
      <formula>0</formula>
    </cfRule>
    <cfRule type="cellIs" dxfId="31635" priority="4593" stopIfTrue="1" operator="greaterThan">
      <formula>0</formula>
    </cfRule>
  </conditionalFormatting>
  <conditionalFormatting sqref="P67:Q67">
    <cfRule type="cellIs" dxfId="31634" priority="4590" stopIfTrue="1" operator="lessThan">
      <formula>0</formula>
    </cfRule>
    <cfRule type="cellIs" dxfId="31633" priority="4591" stopIfTrue="1" operator="greaterThan">
      <formula>0</formula>
    </cfRule>
  </conditionalFormatting>
  <conditionalFormatting sqref="P67:Q67">
    <cfRule type="cellIs" dxfId="31632" priority="4588" stopIfTrue="1" operator="lessThan">
      <formula>0</formula>
    </cfRule>
    <cfRule type="cellIs" dxfId="31631" priority="4589" stopIfTrue="1" operator="greaterThan">
      <formula>0</formula>
    </cfRule>
  </conditionalFormatting>
  <conditionalFormatting sqref="P67:Q67">
    <cfRule type="cellIs" dxfId="31630" priority="4586" stopIfTrue="1" operator="lessThan">
      <formula>0</formula>
    </cfRule>
    <cfRule type="cellIs" dxfId="31629" priority="4587" stopIfTrue="1" operator="greaterThan">
      <formula>0</formula>
    </cfRule>
  </conditionalFormatting>
  <conditionalFormatting sqref="P67:Q67">
    <cfRule type="cellIs" dxfId="31628" priority="4584" stopIfTrue="1" operator="lessThan">
      <formula>0</formula>
    </cfRule>
    <cfRule type="cellIs" dxfId="31627" priority="4585" stopIfTrue="1" operator="greaterThan">
      <formula>0</formula>
    </cfRule>
  </conditionalFormatting>
  <conditionalFormatting sqref="P67:Q67">
    <cfRule type="cellIs" dxfId="31626" priority="4582" stopIfTrue="1" operator="lessThan">
      <formula>0</formula>
    </cfRule>
    <cfRule type="cellIs" dxfId="31625" priority="4583" stopIfTrue="1" operator="greaterThan">
      <formula>0</formula>
    </cfRule>
  </conditionalFormatting>
  <conditionalFormatting sqref="P67:Q67">
    <cfRule type="cellIs" dxfId="31624" priority="4580" stopIfTrue="1" operator="lessThan">
      <formula>0</formula>
    </cfRule>
    <cfRule type="cellIs" dxfId="31623" priority="4581" stopIfTrue="1" operator="greaterThan">
      <formula>0</formula>
    </cfRule>
  </conditionalFormatting>
  <conditionalFormatting sqref="P67:Q67">
    <cfRule type="cellIs" dxfId="31622" priority="4578" stopIfTrue="1" operator="lessThan">
      <formula>0</formula>
    </cfRule>
    <cfRule type="cellIs" dxfId="31621" priority="4579" stopIfTrue="1" operator="greaterThan">
      <formula>0</formula>
    </cfRule>
  </conditionalFormatting>
  <conditionalFormatting sqref="P67:Q67">
    <cfRule type="cellIs" dxfId="31620" priority="4576" stopIfTrue="1" operator="lessThan">
      <formula>0</formula>
    </cfRule>
    <cfRule type="cellIs" dxfId="31619" priority="4577" stopIfTrue="1" operator="greaterThan">
      <formula>0</formula>
    </cfRule>
  </conditionalFormatting>
  <conditionalFormatting sqref="P67:Q67">
    <cfRule type="cellIs" dxfId="31618" priority="4574" stopIfTrue="1" operator="lessThan">
      <formula>0</formula>
    </cfRule>
    <cfRule type="cellIs" dxfId="31617" priority="4575" stopIfTrue="1" operator="greaterThan">
      <formula>0</formula>
    </cfRule>
  </conditionalFormatting>
  <conditionalFormatting sqref="P67:Q67">
    <cfRule type="cellIs" dxfId="31616" priority="4572" stopIfTrue="1" operator="lessThan">
      <formula>0</formula>
    </cfRule>
    <cfRule type="cellIs" dxfId="31615" priority="4573" stopIfTrue="1" operator="greaterThan">
      <formula>0</formula>
    </cfRule>
  </conditionalFormatting>
  <conditionalFormatting sqref="P67:Q67">
    <cfRule type="cellIs" dxfId="31614" priority="4570" stopIfTrue="1" operator="lessThan">
      <formula>0</formula>
    </cfRule>
    <cfRule type="cellIs" dxfId="31613" priority="4571" stopIfTrue="1" operator="greaterThan">
      <formula>0</formula>
    </cfRule>
  </conditionalFormatting>
  <conditionalFormatting sqref="P67:Q67">
    <cfRule type="cellIs" dxfId="31612" priority="4568" stopIfTrue="1" operator="lessThan">
      <formula>0</formula>
    </cfRule>
    <cfRule type="cellIs" dxfId="31611" priority="4569" stopIfTrue="1" operator="greaterThan">
      <formula>0</formula>
    </cfRule>
  </conditionalFormatting>
  <conditionalFormatting sqref="P67:Q67">
    <cfRule type="cellIs" dxfId="31610" priority="4566" stopIfTrue="1" operator="lessThan">
      <formula>0</formula>
    </cfRule>
    <cfRule type="cellIs" dxfId="31609" priority="4567" stopIfTrue="1" operator="greaterThan">
      <formula>0</formula>
    </cfRule>
  </conditionalFormatting>
  <conditionalFormatting sqref="P67:Q67">
    <cfRule type="cellIs" dxfId="31608" priority="4564" stopIfTrue="1" operator="lessThan">
      <formula>0</formula>
    </cfRule>
    <cfRule type="cellIs" dxfId="31607" priority="4565" stopIfTrue="1" operator="greaterThan">
      <formula>0</formula>
    </cfRule>
  </conditionalFormatting>
  <conditionalFormatting sqref="P67:Q67">
    <cfRule type="cellIs" dxfId="31606" priority="4562" stopIfTrue="1" operator="lessThan">
      <formula>0</formula>
    </cfRule>
    <cfRule type="cellIs" dxfId="31605" priority="4563" stopIfTrue="1" operator="greaterThan">
      <formula>0</formula>
    </cfRule>
  </conditionalFormatting>
  <conditionalFormatting sqref="P67:Q67">
    <cfRule type="cellIs" dxfId="31604" priority="4560" stopIfTrue="1" operator="lessThan">
      <formula>0</formula>
    </cfRule>
    <cfRule type="cellIs" dxfId="31603" priority="4561" stopIfTrue="1" operator="greaterThan">
      <formula>0</formula>
    </cfRule>
  </conditionalFormatting>
  <conditionalFormatting sqref="P67:Q67">
    <cfRule type="cellIs" dxfId="31602" priority="4558" stopIfTrue="1" operator="lessThan">
      <formula>0</formula>
    </cfRule>
    <cfRule type="cellIs" dxfId="31601" priority="4559" stopIfTrue="1" operator="greaterThan">
      <formula>0</formula>
    </cfRule>
  </conditionalFormatting>
  <conditionalFormatting sqref="P67:Q67">
    <cfRule type="cellIs" dxfId="31600" priority="4556" stopIfTrue="1" operator="lessThan">
      <formula>0</formula>
    </cfRule>
    <cfRule type="cellIs" dxfId="31599" priority="4557" stopIfTrue="1" operator="greaterThan">
      <formula>0</formula>
    </cfRule>
  </conditionalFormatting>
  <conditionalFormatting sqref="P67:Q67">
    <cfRule type="cellIs" dxfId="31598" priority="4554" stopIfTrue="1" operator="lessThan">
      <formula>0</formula>
    </cfRule>
    <cfRule type="cellIs" dxfId="31597" priority="4555" stopIfTrue="1" operator="greaterThan">
      <formula>0</formula>
    </cfRule>
  </conditionalFormatting>
  <conditionalFormatting sqref="P67:Q67">
    <cfRule type="cellIs" dxfId="31596" priority="4552" stopIfTrue="1" operator="lessThan">
      <formula>0</formula>
    </cfRule>
    <cfRule type="cellIs" dxfId="31595" priority="4553" stopIfTrue="1" operator="greaterThan">
      <formula>0</formula>
    </cfRule>
  </conditionalFormatting>
  <conditionalFormatting sqref="P67:Q67">
    <cfRule type="cellIs" dxfId="31594" priority="4550" stopIfTrue="1" operator="lessThan">
      <formula>0</formula>
    </cfRule>
    <cfRule type="cellIs" dxfId="31593" priority="4551" stopIfTrue="1" operator="greaterThan">
      <formula>0</formula>
    </cfRule>
  </conditionalFormatting>
  <conditionalFormatting sqref="P69:Q69">
    <cfRule type="cellIs" dxfId="31592" priority="4548" stopIfTrue="1" operator="lessThan">
      <formula>0</formula>
    </cfRule>
    <cfRule type="cellIs" dxfId="31591" priority="4549" stopIfTrue="1" operator="greaterThan">
      <formula>0</formula>
    </cfRule>
  </conditionalFormatting>
  <conditionalFormatting sqref="P69:Q69">
    <cfRule type="cellIs" dxfId="31590" priority="4546" stopIfTrue="1" operator="lessThan">
      <formula>0</formula>
    </cfRule>
    <cfRule type="cellIs" dxfId="31589" priority="4547" stopIfTrue="1" operator="greaterThan">
      <formula>0</formula>
    </cfRule>
  </conditionalFormatting>
  <conditionalFormatting sqref="P69:Q69">
    <cfRule type="cellIs" dxfId="31588" priority="4544" stopIfTrue="1" operator="lessThan">
      <formula>0</formula>
    </cfRule>
    <cfRule type="cellIs" dxfId="31587" priority="4545" stopIfTrue="1" operator="greaterThan">
      <formula>0</formula>
    </cfRule>
  </conditionalFormatting>
  <conditionalFormatting sqref="P69:Q69">
    <cfRule type="cellIs" dxfId="31586" priority="4542" stopIfTrue="1" operator="lessThan">
      <formula>0</formula>
    </cfRule>
    <cfRule type="cellIs" dxfId="31585" priority="4543" stopIfTrue="1" operator="greaterThan">
      <formula>0</formula>
    </cfRule>
  </conditionalFormatting>
  <conditionalFormatting sqref="P69:Q69">
    <cfRule type="cellIs" dxfId="31584" priority="4540" stopIfTrue="1" operator="lessThan">
      <formula>0</formula>
    </cfRule>
    <cfRule type="cellIs" dxfId="31583" priority="4541" stopIfTrue="1" operator="greaterThan">
      <formula>0</formula>
    </cfRule>
  </conditionalFormatting>
  <conditionalFormatting sqref="P69:Q69">
    <cfRule type="cellIs" dxfId="31582" priority="4538" stopIfTrue="1" operator="lessThan">
      <formula>0</formula>
    </cfRule>
    <cfRule type="cellIs" dxfId="31581" priority="4539" stopIfTrue="1" operator="greaterThan">
      <formula>0</formula>
    </cfRule>
  </conditionalFormatting>
  <conditionalFormatting sqref="P69:Q69">
    <cfRule type="cellIs" dxfId="31580" priority="4536" stopIfTrue="1" operator="lessThan">
      <formula>0</formula>
    </cfRule>
    <cfRule type="cellIs" dxfId="31579" priority="4537" stopIfTrue="1" operator="greaterThan">
      <formula>0</formula>
    </cfRule>
  </conditionalFormatting>
  <conditionalFormatting sqref="P69:Q69">
    <cfRule type="cellIs" dxfId="31578" priority="4534" stopIfTrue="1" operator="lessThan">
      <formula>0</formula>
    </cfRule>
    <cfRule type="cellIs" dxfId="31577" priority="4535" stopIfTrue="1" operator="greaterThan">
      <formula>0</formula>
    </cfRule>
  </conditionalFormatting>
  <conditionalFormatting sqref="P69:Q69">
    <cfRule type="cellIs" dxfId="31576" priority="4532" stopIfTrue="1" operator="lessThan">
      <formula>0</formula>
    </cfRule>
    <cfRule type="cellIs" dxfId="31575" priority="4533" stopIfTrue="1" operator="greaterThan">
      <formula>0</formula>
    </cfRule>
  </conditionalFormatting>
  <conditionalFormatting sqref="P69:Q69">
    <cfRule type="cellIs" dxfId="31574" priority="4530" stopIfTrue="1" operator="lessThan">
      <formula>0</formula>
    </cfRule>
    <cfRule type="cellIs" dxfId="31573" priority="4531" stopIfTrue="1" operator="greaterThan">
      <formula>0</formula>
    </cfRule>
  </conditionalFormatting>
  <conditionalFormatting sqref="P69:Q69">
    <cfRule type="cellIs" dxfId="31572" priority="4528" stopIfTrue="1" operator="lessThan">
      <formula>0</formula>
    </cfRule>
    <cfRule type="cellIs" dxfId="31571" priority="4529" stopIfTrue="1" operator="greaterThan">
      <formula>0</formula>
    </cfRule>
  </conditionalFormatting>
  <conditionalFormatting sqref="P69:Q69">
    <cfRule type="cellIs" dxfId="31570" priority="4526" stopIfTrue="1" operator="lessThan">
      <formula>0</formula>
    </cfRule>
    <cfRule type="cellIs" dxfId="31569" priority="4527" stopIfTrue="1" operator="greaterThan">
      <formula>0</formula>
    </cfRule>
  </conditionalFormatting>
  <conditionalFormatting sqref="P69:Q69">
    <cfRule type="cellIs" dxfId="31568" priority="4524" stopIfTrue="1" operator="lessThan">
      <formula>0</formula>
    </cfRule>
    <cfRule type="cellIs" dxfId="31567" priority="4525" stopIfTrue="1" operator="greaterThan">
      <formula>0</formula>
    </cfRule>
  </conditionalFormatting>
  <conditionalFormatting sqref="P69:Q69">
    <cfRule type="cellIs" dxfId="31566" priority="4522" stopIfTrue="1" operator="lessThan">
      <formula>0</formula>
    </cfRule>
    <cfRule type="cellIs" dxfId="31565" priority="4523" stopIfTrue="1" operator="greaterThan">
      <formula>0</formula>
    </cfRule>
  </conditionalFormatting>
  <conditionalFormatting sqref="P69:Q69">
    <cfRule type="cellIs" dxfId="31564" priority="4520" stopIfTrue="1" operator="lessThan">
      <formula>0</formula>
    </cfRule>
    <cfRule type="cellIs" dxfId="31563" priority="4521" stopIfTrue="1" operator="greaterThan">
      <formula>0</formula>
    </cfRule>
  </conditionalFormatting>
  <conditionalFormatting sqref="P69:Q69">
    <cfRule type="cellIs" dxfId="31562" priority="4518" stopIfTrue="1" operator="lessThan">
      <formula>0</formula>
    </cfRule>
    <cfRule type="cellIs" dxfId="31561" priority="4519" stopIfTrue="1" operator="greaterThan">
      <formula>0</formula>
    </cfRule>
  </conditionalFormatting>
  <conditionalFormatting sqref="P69:Q69">
    <cfRule type="cellIs" dxfId="31560" priority="4516" stopIfTrue="1" operator="lessThan">
      <formula>0</formula>
    </cfRule>
    <cfRule type="cellIs" dxfId="31559" priority="4517" stopIfTrue="1" operator="greaterThan">
      <formula>0</formula>
    </cfRule>
  </conditionalFormatting>
  <conditionalFormatting sqref="P69:Q69">
    <cfRule type="cellIs" dxfId="31558" priority="4514" stopIfTrue="1" operator="lessThan">
      <formula>0</formula>
    </cfRule>
    <cfRule type="cellIs" dxfId="31557" priority="4515" stopIfTrue="1" operator="greaterThan">
      <formula>0</formula>
    </cfRule>
  </conditionalFormatting>
  <conditionalFormatting sqref="P69:Q69">
    <cfRule type="cellIs" dxfId="31556" priority="4512" stopIfTrue="1" operator="lessThan">
      <formula>0</formula>
    </cfRule>
    <cfRule type="cellIs" dxfId="31555" priority="4513" stopIfTrue="1" operator="greaterThan">
      <formula>0</formula>
    </cfRule>
  </conditionalFormatting>
  <conditionalFormatting sqref="P69:Q69">
    <cfRule type="cellIs" dxfId="31554" priority="4510" stopIfTrue="1" operator="lessThan">
      <formula>0</formula>
    </cfRule>
    <cfRule type="cellIs" dxfId="31553" priority="4511" stopIfTrue="1" operator="greaterThan">
      <formula>0</formula>
    </cfRule>
  </conditionalFormatting>
  <conditionalFormatting sqref="P69:Q69">
    <cfRule type="cellIs" dxfId="31552" priority="4508" stopIfTrue="1" operator="lessThan">
      <formula>0</formula>
    </cfRule>
    <cfRule type="cellIs" dxfId="31551" priority="4509" stopIfTrue="1" operator="greaterThan">
      <formula>0</formula>
    </cfRule>
  </conditionalFormatting>
  <conditionalFormatting sqref="P69:Q69">
    <cfRule type="cellIs" dxfId="31550" priority="4506" stopIfTrue="1" operator="lessThan">
      <formula>0</formula>
    </cfRule>
    <cfRule type="cellIs" dxfId="31549" priority="4507" stopIfTrue="1" operator="greaterThan">
      <formula>0</formula>
    </cfRule>
  </conditionalFormatting>
  <conditionalFormatting sqref="P69:Q69">
    <cfRule type="cellIs" dxfId="31548" priority="4504" stopIfTrue="1" operator="lessThan">
      <formula>0</formula>
    </cfRule>
    <cfRule type="cellIs" dxfId="31547" priority="4505" stopIfTrue="1" operator="greaterThan">
      <formula>0</formula>
    </cfRule>
  </conditionalFormatting>
  <conditionalFormatting sqref="P69:Q69">
    <cfRule type="cellIs" dxfId="31546" priority="4502" stopIfTrue="1" operator="lessThan">
      <formula>0</formula>
    </cfRule>
    <cfRule type="cellIs" dxfId="31545" priority="4503" stopIfTrue="1" operator="greaterThan">
      <formula>0</formula>
    </cfRule>
  </conditionalFormatting>
  <conditionalFormatting sqref="P69:Q69">
    <cfRule type="cellIs" dxfId="31544" priority="4500" stopIfTrue="1" operator="lessThan">
      <formula>0</formula>
    </cfRule>
    <cfRule type="cellIs" dxfId="31543" priority="4501" stopIfTrue="1" operator="greaterThan">
      <formula>0</formula>
    </cfRule>
  </conditionalFormatting>
  <conditionalFormatting sqref="P69:Q69">
    <cfRule type="cellIs" dxfId="31542" priority="4498" stopIfTrue="1" operator="lessThan">
      <formula>0</formula>
    </cfRule>
    <cfRule type="cellIs" dxfId="31541" priority="4499" stopIfTrue="1" operator="greaterThan">
      <formula>0</formula>
    </cfRule>
  </conditionalFormatting>
  <conditionalFormatting sqref="P69:Q69">
    <cfRule type="cellIs" dxfId="31540" priority="4496" stopIfTrue="1" operator="lessThan">
      <formula>0</formula>
    </cfRule>
    <cfRule type="cellIs" dxfId="31539" priority="4497" stopIfTrue="1" operator="greaterThan">
      <formula>0</formula>
    </cfRule>
  </conditionalFormatting>
  <conditionalFormatting sqref="P69:Q69">
    <cfRule type="cellIs" dxfId="31538" priority="4494" stopIfTrue="1" operator="lessThan">
      <formula>0</formula>
    </cfRule>
    <cfRule type="cellIs" dxfId="31537" priority="4495" stopIfTrue="1" operator="greaterThan">
      <formula>0</formula>
    </cfRule>
  </conditionalFormatting>
  <conditionalFormatting sqref="P69:Q69">
    <cfRule type="cellIs" dxfId="31536" priority="4492" stopIfTrue="1" operator="lessThan">
      <formula>0</formula>
    </cfRule>
    <cfRule type="cellIs" dxfId="31535" priority="4493" stopIfTrue="1" operator="greaterThan">
      <formula>0</formula>
    </cfRule>
  </conditionalFormatting>
  <conditionalFormatting sqref="P69:Q69">
    <cfRule type="cellIs" dxfId="31534" priority="4490" stopIfTrue="1" operator="lessThan">
      <formula>0</formula>
    </cfRule>
    <cfRule type="cellIs" dxfId="31533" priority="4491" stopIfTrue="1" operator="greaterThan">
      <formula>0</formula>
    </cfRule>
  </conditionalFormatting>
  <conditionalFormatting sqref="P69:Q69">
    <cfRule type="cellIs" dxfId="31532" priority="4488" stopIfTrue="1" operator="lessThan">
      <formula>0</formula>
    </cfRule>
    <cfRule type="cellIs" dxfId="31531" priority="4489" stopIfTrue="1" operator="greaterThan">
      <formula>0</formula>
    </cfRule>
  </conditionalFormatting>
  <conditionalFormatting sqref="P69:Q69">
    <cfRule type="cellIs" dxfId="31530" priority="4486" stopIfTrue="1" operator="lessThan">
      <formula>0</formula>
    </cfRule>
    <cfRule type="cellIs" dxfId="31529" priority="4487" stopIfTrue="1" operator="greaterThan">
      <formula>0</formula>
    </cfRule>
  </conditionalFormatting>
  <conditionalFormatting sqref="P69:Q69">
    <cfRule type="cellIs" dxfId="31528" priority="4484" stopIfTrue="1" operator="lessThan">
      <formula>0</formula>
    </cfRule>
    <cfRule type="cellIs" dxfId="31527" priority="4485" stopIfTrue="1" operator="greaterThan">
      <formula>0</formula>
    </cfRule>
  </conditionalFormatting>
  <conditionalFormatting sqref="P69:Q69">
    <cfRule type="cellIs" dxfId="31526" priority="4482" stopIfTrue="1" operator="lessThan">
      <formula>0</formula>
    </cfRule>
    <cfRule type="cellIs" dxfId="31525" priority="4483" stopIfTrue="1" operator="greaterThan">
      <formula>0</formula>
    </cfRule>
  </conditionalFormatting>
  <conditionalFormatting sqref="P69:Q69">
    <cfRule type="cellIs" dxfId="31524" priority="4480" stopIfTrue="1" operator="lessThan">
      <formula>0</formula>
    </cfRule>
    <cfRule type="cellIs" dxfId="31523" priority="4481" stopIfTrue="1" operator="greaterThan">
      <formula>0</formula>
    </cfRule>
  </conditionalFormatting>
  <conditionalFormatting sqref="P69:Q69">
    <cfRule type="cellIs" dxfId="31522" priority="4478" stopIfTrue="1" operator="lessThan">
      <formula>0</formula>
    </cfRule>
    <cfRule type="cellIs" dxfId="31521" priority="4479" stopIfTrue="1" operator="greaterThan">
      <formula>0</formula>
    </cfRule>
  </conditionalFormatting>
  <conditionalFormatting sqref="P69:Q69">
    <cfRule type="cellIs" dxfId="31520" priority="4476" stopIfTrue="1" operator="lessThan">
      <formula>0</formula>
    </cfRule>
    <cfRule type="cellIs" dxfId="31519" priority="4477" stopIfTrue="1" operator="greaterThan">
      <formula>0</formula>
    </cfRule>
  </conditionalFormatting>
  <conditionalFormatting sqref="P69:Q69">
    <cfRule type="cellIs" dxfId="31518" priority="4474" stopIfTrue="1" operator="lessThan">
      <formula>0</formula>
    </cfRule>
    <cfRule type="cellIs" dxfId="31517" priority="4475" stopIfTrue="1" operator="greaterThan">
      <formula>0</formula>
    </cfRule>
  </conditionalFormatting>
  <conditionalFormatting sqref="P69:Q69">
    <cfRule type="cellIs" dxfId="31516" priority="4472" stopIfTrue="1" operator="lessThan">
      <formula>0</formula>
    </cfRule>
    <cfRule type="cellIs" dxfId="31515" priority="4473" stopIfTrue="1" operator="greaterThan">
      <formula>0</formula>
    </cfRule>
  </conditionalFormatting>
  <conditionalFormatting sqref="P69:Q69">
    <cfRule type="cellIs" dxfId="31514" priority="4470" stopIfTrue="1" operator="lessThan">
      <formula>0</formula>
    </cfRule>
    <cfRule type="cellIs" dxfId="31513" priority="4471" stopIfTrue="1" operator="greaterThan">
      <formula>0</formula>
    </cfRule>
  </conditionalFormatting>
  <conditionalFormatting sqref="P69:Q69">
    <cfRule type="cellIs" dxfId="31512" priority="4468" stopIfTrue="1" operator="lessThan">
      <formula>0</formula>
    </cfRule>
    <cfRule type="cellIs" dxfId="31511" priority="4469" stopIfTrue="1" operator="greaterThan">
      <formula>0</formula>
    </cfRule>
  </conditionalFormatting>
  <conditionalFormatting sqref="P69:Q69">
    <cfRule type="cellIs" dxfId="31510" priority="4466" stopIfTrue="1" operator="lessThan">
      <formula>0</formula>
    </cfRule>
    <cfRule type="cellIs" dxfId="31509" priority="4467" stopIfTrue="1" operator="greaterThan">
      <formula>0</formula>
    </cfRule>
  </conditionalFormatting>
  <conditionalFormatting sqref="P71:Q71">
    <cfRule type="cellIs" dxfId="31508" priority="4464" stopIfTrue="1" operator="lessThan">
      <formula>0</formula>
    </cfRule>
    <cfRule type="cellIs" dxfId="31507" priority="4465" stopIfTrue="1" operator="greaterThan">
      <formula>0</formula>
    </cfRule>
  </conditionalFormatting>
  <conditionalFormatting sqref="P71:Q71">
    <cfRule type="cellIs" dxfId="31506" priority="4462" stopIfTrue="1" operator="lessThan">
      <formula>0</formula>
    </cfRule>
    <cfRule type="cellIs" dxfId="31505" priority="4463" stopIfTrue="1" operator="greaterThan">
      <formula>0</formula>
    </cfRule>
  </conditionalFormatting>
  <conditionalFormatting sqref="P71:Q71">
    <cfRule type="cellIs" dxfId="31504" priority="4460" stopIfTrue="1" operator="lessThan">
      <formula>0</formula>
    </cfRule>
    <cfRule type="cellIs" dxfId="31503" priority="4461" stopIfTrue="1" operator="greaterThan">
      <formula>0</formula>
    </cfRule>
  </conditionalFormatting>
  <conditionalFormatting sqref="P71:Q71">
    <cfRule type="cellIs" dxfId="31502" priority="4458" stopIfTrue="1" operator="lessThan">
      <formula>0</formula>
    </cfRule>
    <cfRule type="cellIs" dxfId="31501" priority="4459" stopIfTrue="1" operator="greaterThan">
      <formula>0</formula>
    </cfRule>
  </conditionalFormatting>
  <conditionalFormatting sqref="P71:Q71">
    <cfRule type="cellIs" dxfId="31500" priority="4456" stopIfTrue="1" operator="lessThan">
      <formula>0</formula>
    </cfRule>
    <cfRule type="cellIs" dxfId="31499" priority="4457" stopIfTrue="1" operator="greaterThan">
      <formula>0</formula>
    </cfRule>
  </conditionalFormatting>
  <conditionalFormatting sqref="P71:Q71">
    <cfRule type="cellIs" dxfId="31498" priority="4454" stopIfTrue="1" operator="lessThan">
      <formula>0</formula>
    </cfRule>
    <cfRule type="cellIs" dxfId="31497" priority="4455" stopIfTrue="1" operator="greaterThan">
      <formula>0</formula>
    </cfRule>
  </conditionalFormatting>
  <conditionalFormatting sqref="P71:Q71">
    <cfRule type="cellIs" dxfId="31496" priority="4452" stopIfTrue="1" operator="lessThan">
      <formula>0</formula>
    </cfRule>
    <cfRule type="cellIs" dxfId="31495" priority="4453" stopIfTrue="1" operator="greaterThan">
      <formula>0</formula>
    </cfRule>
  </conditionalFormatting>
  <conditionalFormatting sqref="P71:Q71">
    <cfRule type="cellIs" dxfId="31494" priority="4450" stopIfTrue="1" operator="lessThan">
      <formula>0</formula>
    </cfRule>
    <cfRule type="cellIs" dxfId="31493" priority="4451" stopIfTrue="1" operator="greaterThan">
      <formula>0</formula>
    </cfRule>
  </conditionalFormatting>
  <conditionalFormatting sqref="P71:Q71">
    <cfRule type="cellIs" dxfId="31492" priority="4448" stopIfTrue="1" operator="lessThan">
      <formula>0</formula>
    </cfRule>
    <cfRule type="cellIs" dxfId="31491" priority="4449" stopIfTrue="1" operator="greaterThan">
      <formula>0</formula>
    </cfRule>
  </conditionalFormatting>
  <conditionalFormatting sqref="P71:Q71">
    <cfRule type="cellIs" dxfId="31490" priority="4446" stopIfTrue="1" operator="lessThan">
      <formula>0</formula>
    </cfRule>
    <cfRule type="cellIs" dxfId="31489" priority="4447" stopIfTrue="1" operator="greaterThan">
      <formula>0</formula>
    </cfRule>
  </conditionalFormatting>
  <conditionalFormatting sqref="P71:Q71">
    <cfRule type="cellIs" dxfId="31488" priority="4444" stopIfTrue="1" operator="lessThan">
      <formula>0</formula>
    </cfRule>
    <cfRule type="cellIs" dxfId="31487" priority="4445" stopIfTrue="1" operator="greaterThan">
      <formula>0</formula>
    </cfRule>
  </conditionalFormatting>
  <conditionalFormatting sqref="P71:Q71">
    <cfRule type="cellIs" dxfId="31486" priority="4442" stopIfTrue="1" operator="lessThan">
      <formula>0</formula>
    </cfRule>
    <cfRule type="cellIs" dxfId="31485" priority="4443" stopIfTrue="1" operator="greaterThan">
      <formula>0</formula>
    </cfRule>
  </conditionalFormatting>
  <conditionalFormatting sqref="P71:Q71">
    <cfRule type="cellIs" dxfId="31484" priority="4440" stopIfTrue="1" operator="lessThan">
      <formula>0</formula>
    </cfRule>
    <cfRule type="cellIs" dxfId="31483" priority="4441" stopIfTrue="1" operator="greaterThan">
      <formula>0</formula>
    </cfRule>
  </conditionalFormatting>
  <conditionalFormatting sqref="P71:Q71">
    <cfRule type="cellIs" dxfId="31482" priority="4438" stopIfTrue="1" operator="lessThan">
      <formula>0</formula>
    </cfRule>
    <cfRule type="cellIs" dxfId="31481" priority="4439" stopIfTrue="1" operator="greaterThan">
      <formula>0</formula>
    </cfRule>
  </conditionalFormatting>
  <conditionalFormatting sqref="P71:Q71">
    <cfRule type="cellIs" dxfId="31480" priority="4436" stopIfTrue="1" operator="lessThan">
      <formula>0</formula>
    </cfRule>
    <cfRule type="cellIs" dxfId="31479" priority="4437" stopIfTrue="1" operator="greaterThan">
      <formula>0</formula>
    </cfRule>
  </conditionalFormatting>
  <conditionalFormatting sqref="P71:Q71">
    <cfRule type="cellIs" dxfId="31478" priority="4434" stopIfTrue="1" operator="lessThan">
      <formula>0</formula>
    </cfRule>
    <cfRule type="cellIs" dxfId="31477" priority="4435" stopIfTrue="1" operator="greaterThan">
      <formula>0</formula>
    </cfRule>
  </conditionalFormatting>
  <conditionalFormatting sqref="P71:Q71">
    <cfRule type="cellIs" dxfId="31476" priority="4432" stopIfTrue="1" operator="lessThan">
      <formula>0</formula>
    </cfRule>
    <cfRule type="cellIs" dxfId="31475" priority="4433" stopIfTrue="1" operator="greaterThan">
      <formula>0</formula>
    </cfRule>
  </conditionalFormatting>
  <conditionalFormatting sqref="P71:Q71">
    <cfRule type="cellIs" dxfId="31474" priority="4430" stopIfTrue="1" operator="lessThan">
      <formula>0</formula>
    </cfRule>
    <cfRule type="cellIs" dxfId="31473" priority="4431" stopIfTrue="1" operator="greaterThan">
      <formula>0</formula>
    </cfRule>
  </conditionalFormatting>
  <conditionalFormatting sqref="P71:Q71">
    <cfRule type="cellIs" dxfId="31472" priority="4428" stopIfTrue="1" operator="lessThan">
      <formula>0</formula>
    </cfRule>
    <cfRule type="cellIs" dxfId="31471" priority="4429" stopIfTrue="1" operator="greaterThan">
      <formula>0</formula>
    </cfRule>
  </conditionalFormatting>
  <conditionalFormatting sqref="P71:Q71">
    <cfRule type="cellIs" dxfId="31470" priority="4426" stopIfTrue="1" operator="lessThan">
      <formula>0</formula>
    </cfRule>
    <cfRule type="cellIs" dxfId="31469" priority="4427" stopIfTrue="1" operator="greaterThan">
      <formula>0</formula>
    </cfRule>
  </conditionalFormatting>
  <conditionalFormatting sqref="P71:Q71">
    <cfRule type="cellIs" dxfId="31468" priority="4424" stopIfTrue="1" operator="lessThan">
      <formula>0</formula>
    </cfRule>
    <cfRule type="cellIs" dxfId="31467" priority="4425" stopIfTrue="1" operator="greaterThan">
      <formula>0</formula>
    </cfRule>
  </conditionalFormatting>
  <conditionalFormatting sqref="P71:Q71">
    <cfRule type="cellIs" dxfId="31466" priority="4422" stopIfTrue="1" operator="lessThan">
      <formula>0</formula>
    </cfRule>
    <cfRule type="cellIs" dxfId="31465" priority="4423" stopIfTrue="1" operator="greaterThan">
      <formula>0</formula>
    </cfRule>
  </conditionalFormatting>
  <conditionalFormatting sqref="P71:Q71">
    <cfRule type="cellIs" dxfId="31464" priority="4420" stopIfTrue="1" operator="lessThan">
      <formula>0</formula>
    </cfRule>
    <cfRule type="cellIs" dxfId="31463" priority="4421" stopIfTrue="1" operator="greaterThan">
      <formula>0</formula>
    </cfRule>
  </conditionalFormatting>
  <conditionalFormatting sqref="P71:Q71">
    <cfRule type="cellIs" dxfId="31462" priority="4418" stopIfTrue="1" operator="lessThan">
      <formula>0</formula>
    </cfRule>
    <cfRule type="cellIs" dxfId="31461" priority="4419" stopIfTrue="1" operator="greaterThan">
      <formula>0</formula>
    </cfRule>
  </conditionalFormatting>
  <conditionalFormatting sqref="P71:Q71">
    <cfRule type="cellIs" dxfId="31460" priority="4416" stopIfTrue="1" operator="lessThan">
      <formula>0</formula>
    </cfRule>
    <cfRule type="cellIs" dxfId="31459" priority="4417" stopIfTrue="1" operator="greaterThan">
      <formula>0</formula>
    </cfRule>
  </conditionalFormatting>
  <conditionalFormatting sqref="P71:Q71">
    <cfRule type="cellIs" dxfId="31458" priority="4414" stopIfTrue="1" operator="lessThan">
      <formula>0</formula>
    </cfRule>
    <cfRule type="cellIs" dxfId="31457" priority="4415" stopIfTrue="1" operator="greaterThan">
      <formula>0</formula>
    </cfRule>
  </conditionalFormatting>
  <conditionalFormatting sqref="P71:Q71">
    <cfRule type="cellIs" dxfId="31456" priority="4412" stopIfTrue="1" operator="lessThan">
      <formula>0</formula>
    </cfRule>
    <cfRule type="cellIs" dxfId="31455" priority="4413" stopIfTrue="1" operator="greaterThan">
      <formula>0</formula>
    </cfRule>
  </conditionalFormatting>
  <conditionalFormatting sqref="P71:Q71">
    <cfRule type="cellIs" dxfId="31454" priority="4410" stopIfTrue="1" operator="lessThan">
      <formula>0</formula>
    </cfRule>
    <cfRule type="cellIs" dxfId="31453" priority="4411" stopIfTrue="1" operator="greaterThan">
      <formula>0</formula>
    </cfRule>
  </conditionalFormatting>
  <conditionalFormatting sqref="P71:Q71">
    <cfRule type="cellIs" dxfId="31452" priority="4408" stopIfTrue="1" operator="lessThan">
      <formula>0</formula>
    </cfRule>
    <cfRule type="cellIs" dxfId="31451" priority="4409" stopIfTrue="1" operator="greaterThan">
      <formula>0</formula>
    </cfRule>
  </conditionalFormatting>
  <conditionalFormatting sqref="P71:Q71">
    <cfRule type="cellIs" dxfId="31450" priority="4406" stopIfTrue="1" operator="lessThan">
      <formula>0</formula>
    </cfRule>
    <cfRule type="cellIs" dxfId="31449" priority="4407" stopIfTrue="1" operator="greaterThan">
      <formula>0</formula>
    </cfRule>
  </conditionalFormatting>
  <conditionalFormatting sqref="P71:Q71">
    <cfRule type="cellIs" dxfId="31448" priority="4404" stopIfTrue="1" operator="lessThan">
      <formula>0</formula>
    </cfRule>
    <cfRule type="cellIs" dxfId="31447" priority="4405" stopIfTrue="1" operator="greaterThan">
      <formula>0</formula>
    </cfRule>
  </conditionalFormatting>
  <conditionalFormatting sqref="P71:Q71">
    <cfRule type="cellIs" dxfId="31446" priority="4402" stopIfTrue="1" operator="lessThan">
      <formula>0</formula>
    </cfRule>
    <cfRule type="cellIs" dxfId="31445" priority="4403" stopIfTrue="1" operator="greaterThan">
      <formula>0</formula>
    </cfRule>
  </conditionalFormatting>
  <conditionalFormatting sqref="P71:Q71">
    <cfRule type="cellIs" dxfId="31444" priority="4400" stopIfTrue="1" operator="lessThan">
      <formula>0</formula>
    </cfRule>
    <cfRule type="cellIs" dxfId="31443" priority="4401" stopIfTrue="1" operator="greaterThan">
      <formula>0</formula>
    </cfRule>
  </conditionalFormatting>
  <conditionalFormatting sqref="P71:Q71">
    <cfRule type="cellIs" dxfId="31442" priority="4398" stopIfTrue="1" operator="lessThan">
      <formula>0</formula>
    </cfRule>
    <cfRule type="cellIs" dxfId="31441" priority="4399" stopIfTrue="1" operator="greaterThan">
      <formula>0</formula>
    </cfRule>
  </conditionalFormatting>
  <conditionalFormatting sqref="P71:Q71">
    <cfRule type="cellIs" dxfId="31440" priority="4396" stopIfTrue="1" operator="lessThan">
      <formula>0</formula>
    </cfRule>
    <cfRule type="cellIs" dxfId="31439" priority="4397" stopIfTrue="1" operator="greaterThan">
      <formula>0</formula>
    </cfRule>
  </conditionalFormatting>
  <conditionalFormatting sqref="P71:Q71">
    <cfRule type="cellIs" dxfId="31438" priority="4394" stopIfTrue="1" operator="lessThan">
      <formula>0</formula>
    </cfRule>
    <cfRule type="cellIs" dxfId="31437" priority="4395" stopIfTrue="1" operator="greaterThan">
      <formula>0</formula>
    </cfRule>
  </conditionalFormatting>
  <conditionalFormatting sqref="P71:Q71">
    <cfRule type="cellIs" dxfId="31436" priority="4392" stopIfTrue="1" operator="lessThan">
      <formula>0</formula>
    </cfRule>
    <cfRule type="cellIs" dxfId="31435" priority="4393" stopIfTrue="1" operator="greaterThan">
      <formula>0</formula>
    </cfRule>
  </conditionalFormatting>
  <conditionalFormatting sqref="P71:Q71">
    <cfRule type="cellIs" dxfId="31434" priority="4390" stopIfTrue="1" operator="lessThan">
      <formula>0</formula>
    </cfRule>
    <cfRule type="cellIs" dxfId="31433" priority="4391" stopIfTrue="1" operator="greaterThan">
      <formula>0</formula>
    </cfRule>
  </conditionalFormatting>
  <conditionalFormatting sqref="P71:Q71">
    <cfRule type="cellIs" dxfId="31432" priority="4388" stopIfTrue="1" operator="lessThan">
      <formula>0</formula>
    </cfRule>
    <cfRule type="cellIs" dxfId="31431" priority="4389" stopIfTrue="1" operator="greaterThan">
      <formula>0</formula>
    </cfRule>
  </conditionalFormatting>
  <conditionalFormatting sqref="P71:Q71">
    <cfRule type="cellIs" dxfId="31430" priority="4386" stopIfTrue="1" operator="lessThan">
      <formula>0</formula>
    </cfRule>
    <cfRule type="cellIs" dxfId="31429" priority="4387" stopIfTrue="1" operator="greaterThan">
      <formula>0</formula>
    </cfRule>
  </conditionalFormatting>
  <conditionalFormatting sqref="P71:Q71">
    <cfRule type="cellIs" dxfId="31428" priority="4384" stopIfTrue="1" operator="lessThan">
      <formula>0</formula>
    </cfRule>
    <cfRule type="cellIs" dxfId="31427" priority="4385" stopIfTrue="1" operator="greaterThan">
      <formula>0</formula>
    </cfRule>
  </conditionalFormatting>
  <conditionalFormatting sqref="P71:Q71">
    <cfRule type="cellIs" dxfId="31426" priority="4382" stopIfTrue="1" operator="lessThan">
      <formula>0</formula>
    </cfRule>
    <cfRule type="cellIs" dxfId="31425" priority="4383" stopIfTrue="1" operator="greaterThan">
      <formula>0</formula>
    </cfRule>
  </conditionalFormatting>
  <conditionalFormatting sqref="H9">
    <cfRule type="cellIs" dxfId="31424" priority="4381" operator="equal">
      <formula>"q"</formula>
    </cfRule>
  </conditionalFormatting>
  <conditionalFormatting sqref="H11">
    <cfRule type="cellIs" dxfId="31423" priority="4380" operator="equal">
      <formula>"q"</formula>
    </cfRule>
  </conditionalFormatting>
  <conditionalFormatting sqref="H13">
    <cfRule type="cellIs" dxfId="31422" priority="4379" operator="equal">
      <formula>"q"</formula>
    </cfRule>
  </conditionalFormatting>
  <conditionalFormatting sqref="H15">
    <cfRule type="cellIs" dxfId="31421" priority="4378" operator="equal">
      <formula>"q"</formula>
    </cfRule>
  </conditionalFormatting>
  <conditionalFormatting sqref="H17">
    <cfRule type="cellIs" dxfId="31420" priority="4377" operator="equal">
      <formula>"q"</formula>
    </cfRule>
  </conditionalFormatting>
  <conditionalFormatting sqref="H19">
    <cfRule type="cellIs" dxfId="31419" priority="4376" operator="equal">
      <formula>"q"</formula>
    </cfRule>
  </conditionalFormatting>
  <conditionalFormatting sqref="H21">
    <cfRule type="cellIs" dxfId="31418" priority="4375" operator="equal">
      <formula>"q"</formula>
    </cfRule>
  </conditionalFormatting>
  <conditionalFormatting sqref="H23">
    <cfRule type="cellIs" dxfId="31417" priority="4374" operator="equal">
      <formula>"q"</formula>
    </cfRule>
  </conditionalFormatting>
  <conditionalFormatting sqref="H31">
    <cfRule type="cellIs" dxfId="31416" priority="4373" operator="equal">
      <formula>"q"</formula>
    </cfRule>
  </conditionalFormatting>
  <conditionalFormatting sqref="H33">
    <cfRule type="cellIs" dxfId="31415" priority="4372" operator="equal">
      <formula>"q"</formula>
    </cfRule>
  </conditionalFormatting>
  <conditionalFormatting sqref="H35">
    <cfRule type="cellIs" dxfId="31414" priority="4371" operator="equal">
      <formula>"q"</formula>
    </cfRule>
  </conditionalFormatting>
  <conditionalFormatting sqref="H39">
    <cfRule type="cellIs" dxfId="31413" priority="4370" operator="equal">
      <formula>"q"</formula>
    </cfRule>
  </conditionalFormatting>
  <conditionalFormatting sqref="H43">
    <cfRule type="cellIs" dxfId="31412" priority="4369" operator="equal">
      <formula>"q"</formula>
    </cfRule>
  </conditionalFormatting>
  <conditionalFormatting sqref="H31">
    <cfRule type="cellIs" dxfId="31411" priority="4368" operator="equal">
      <formula>"q"</formula>
    </cfRule>
  </conditionalFormatting>
  <conditionalFormatting sqref="H33">
    <cfRule type="cellIs" dxfId="31410" priority="4367" operator="equal">
      <formula>"q"</formula>
    </cfRule>
  </conditionalFormatting>
  <conditionalFormatting sqref="H35">
    <cfRule type="cellIs" dxfId="31409" priority="4366" operator="equal">
      <formula>"q"</formula>
    </cfRule>
  </conditionalFormatting>
  <conditionalFormatting sqref="H39">
    <cfRule type="cellIs" dxfId="31408" priority="4365" operator="equal">
      <formula>"q"</formula>
    </cfRule>
  </conditionalFormatting>
  <conditionalFormatting sqref="H43">
    <cfRule type="cellIs" dxfId="31407" priority="4364" operator="equal">
      <formula>"q"</formula>
    </cfRule>
  </conditionalFormatting>
  <conditionalFormatting sqref="I29:K29">
    <cfRule type="cellIs" dxfId="31406" priority="4363" operator="equal">
      <formula>"?"</formula>
    </cfRule>
  </conditionalFormatting>
  <conditionalFormatting sqref="C28:C29">
    <cfRule type="cellIs" dxfId="31405" priority="4361" operator="equal">
      <formula>"N"</formula>
    </cfRule>
    <cfRule type="cellIs" dxfId="31404" priority="4362" operator="equal">
      <formula>"Y"</formula>
    </cfRule>
  </conditionalFormatting>
  <conditionalFormatting sqref="H29">
    <cfRule type="cellIs" dxfId="31403" priority="4360" operator="equal">
      <formula>"q"</formula>
    </cfRule>
  </conditionalFormatting>
  <conditionalFormatting sqref="K7">
    <cfRule type="cellIs" dxfId="31402" priority="4356" operator="equal">
      <formula>"?"</formula>
    </cfRule>
  </conditionalFormatting>
  <conditionalFormatting sqref="K19 K9 K11 K13 K15 K17 K21 K23">
    <cfRule type="cellIs" dxfId="31401" priority="4355" operator="equal">
      <formula>"?"</formula>
    </cfRule>
  </conditionalFormatting>
  <conditionalFormatting sqref="K29">
    <cfRule type="cellIs" dxfId="31400" priority="4354" operator="equal">
      <formula>"?"</formula>
    </cfRule>
  </conditionalFormatting>
  <conditionalFormatting sqref="P36:Q36">
    <cfRule type="cellIs" dxfId="31399" priority="4352" stopIfTrue="1" operator="lessThan">
      <formula>0</formula>
    </cfRule>
    <cfRule type="cellIs" dxfId="31398" priority="4353" stopIfTrue="1" operator="greaterThan">
      <formula>0</formula>
    </cfRule>
  </conditionalFormatting>
  <conditionalFormatting sqref="I37:K37 M37:N37">
    <cfRule type="cellIs" dxfId="31397" priority="4351" operator="equal">
      <formula>"?"</formula>
    </cfRule>
  </conditionalFormatting>
  <conditionalFormatting sqref="C36:C37">
    <cfRule type="cellIs" dxfId="31396" priority="4349" operator="equal">
      <formula>"N"</formula>
    </cfRule>
    <cfRule type="cellIs" dxfId="31395" priority="4350" operator="equal">
      <formula>"Y"</formula>
    </cfRule>
  </conditionalFormatting>
  <conditionalFormatting sqref="H37">
    <cfRule type="cellIs" dxfId="31394" priority="4264" operator="equal">
      <formula>"q"</formula>
    </cfRule>
  </conditionalFormatting>
  <conditionalFormatting sqref="H37">
    <cfRule type="cellIs" dxfId="31393" priority="4263" operator="equal">
      <formula>"q"</formula>
    </cfRule>
  </conditionalFormatting>
  <conditionalFormatting sqref="P40:Q40">
    <cfRule type="cellIs" dxfId="31392" priority="4261" stopIfTrue="1" operator="lessThan">
      <formula>0</formula>
    </cfRule>
    <cfRule type="cellIs" dxfId="31391" priority="4262" stopIfTrue="1" operator="greaterThan">
      <formula>0</formula>
    </cfRule>
  </conditionalFormatting>
  <conditionalFormatting sqref="I41:K41 M41:N41">
    <cfRule type="cellIs" dxfId="31390" priority="4260" operator="equal">
      <formula>"?"</formula>
    </cfRule>
  </conditionalFormatting>
  <conditionalFormatting sqref="C40:C41">
    <cfRule type="cellIs" dxfId="31389" priority="4258" operator="equal">
      <formula>"N"</formula>
    </cfRule>
    <cfRule type="cellIs" dxfId="31388" priority="4259" operator="equal">
      <formula>"Y"</formula>
    </cfRule>
  </conditionalFormatting>
  <conditionalFormatting sqref="H41">
    <cfRule type="cellIs" dxfId="31387" priority="4173" operator="equal">
      <formula>"q"</formula>
    </cfRule>
  </conditionalFormatting>
  <conditionalFormatting sqref="H41">
    <cfRule type="cellIs" dxfId="31386" priority="4172" operator="equal">
      <formula>"q"</formula>
    </cfRule>
  </conditionalFormatting>
  <conditionalFormatting sqref="M8:N8 M10:N10 M12:N12 M14:N14 M16:N16 M18:N18 M20:N20 M22:N22 M28:N28">
    <cfRule type="cellIs" dxfId="31385" priority="4171" operator="equal">
      <formula>"?"</formula>
    </cfRule>
  </conditionalFormatting>
  <conditionalFormatting sqref="P15">
    <cfRule type="cellIs" dxfId="31384" priority="3245" stopIfTrue="1" operator="lessThan">
      <formula>0</formula>
    </cfRule>
    <cfRule type="cellIs" dxfId="31383" priority="3246" stopIfTrue="1" operator="greaterThan">
      <formula>0</formula>
    </cfRule>
  </conditionalFormatting>
  <conditionalFormatting sqref="P15">
    <cfRule type="cellIs" dxfId="31382" priority="3243" stopIfTrue="1" operator="lessThan">
      <formula>0</formula>
    </cfRule>
    <cfRule type="cellIs" dxfId="31381" priority="3244" stopIfTrue="1" operator="greaterThan">
      <formula>0</formula>
    </cfRule>
  </conditionalFormatting>
  <conditionalFormatting sqref="P15">
    <cfRule type="cellIs" dxfId="31380" priority="3241" stopIfTrue="1" operator="lessThan">
      <formula>0</formula>
    </cfRule>
    <cfRule type="cellIs" dxfId="31379" priority="3242" stopIfTrue="1" operator="greaterThan">
      <formula>0</formula>
    </cfRule>
  </conditionalFormatting>
  <conditionalFormatting sqref="P15">
    <cfRule type="cellIs" dxfId="31378" priority="3239" stopIfTrue="1" operator="lessThan">
      <formula>0</formula>
    </cfRule>
    <cfRule type="cellIs" dxfId="31377" priority="3240" stopIfTrue="1" operator="greaterThan">
      <formula>0</formula>
    </cfRule>
  </conditionalFormatting>
  <conditionalFormatting sqref="P15">
    <cfRule type="cellIs" dxfId="31376" priority="3237" stopIfTrue="1" operator="lessThan">
      <formula>0</formula>
    </cfRule>
    <cfRule type="cellIs" dxfId="31375" priority="3238" stopIfTrue="1" operator="greaterThan">
      <formula>0</formula>
    </cfRule>
  </conditionalFormatting>
  <conditionalFormatting sqref="P15">
    <cfRule type="cellIs" dxfId="31374" priority="3235" stopIfTrue="1" operator="lessThan">
      <formula>0</formula>
    </cfRule>
    <cfRule type="cellIs" dxfId="31373" priority="3236" stopIfTrue="1" operator="greaterThan">
      <formula>0</formula>
    </cfRule>
  </conditionalFormatting>
  <conditionalFormatting sqref="P15">
    <cfRule type="cellIs" dxfId="31372" priority="3233" stopIfTrue="1" operator="lessThan">
      <formula>0</formula>
    </cfRule>
    <cfRule type="cellIs" dxfId="31371" priority="3234" stopIfTrue="1" operator="greaterThan">
      <formula>0</formula>
    </cfRule>
  </conditionalFormatting>
  <conditionalFormatting sqref="P15">
    <cfRule type="cellIs" dxfId="31370" priority="3231" stopIfTrue="1" operator="lessThan">
      <formula>0</formula>
    </cfRule>
    <cfRule type="cellIs" dxfId="31369" priority="3232" stopIfTrue="1" operator="greaterThan">
      <formula>0</formula>
    </cfRule>
  </conditionalFormatting>
  <conditionalFormatting sqref="P15">
    <cfRule type="cellIs" dxfId="31368" priority="3229" stopIfTrue="1" operator="lessThan">
      <formula>0</formula>
    </cfRule>
    <cfRule type="cellIs" dxfId="31367" priority="3230" stopIfTrue="1" operator="greaterThan">
      <formula>0</formula>
    </cfRule>
  </conditionalFormatting>
  <conditionalFormatting sqref="P15">
    <cfRule type="cellIs" dxfId="31366" priority="3227" stopIfTrue="1" operator="lessThan">
      <formula>0</formula>
    </cfRule>
    <cfRule type="cellIs" dxfId="31365" priority="3228" stopIfTrue="1" operator="greaterThan">
      <formula>0</formula>
    </cfRule>
  </conditionalFormatting>
  <conditionalFormatting sqref="P15">
    <cfRule type="cellIs" dxfId="31364" priority="3225" stopIfTrue="1" operator="lessThan">
      <formula>0</formula>
    </cfRule>
    <cfRule type="cellIs" dxfId="31363" priority="3226" stopIfTrue="1" operator="greaterThan">
      <formula>0</formula>
    </cfRule>
  </conditionalFormatting>
  <conditionalFormatting sqref="P15">
    <cfRule type="cellIs" dxfId="31362" priority="3223" stopIfTrue="1" operator="lessThan">
      <formula>0</formula>
    </cfRule>
    <cfRule type="cellIs" dxfId="31361" priority="3224" stopIfTrue="1" operator="greaterThan">
      <formula>0</formula>
    </cfRule>
  </conditionalFormatting>
  <conditionalFormatting sqref="P15">
    <cfRule type="cellIs" dxfId="31360" priority="3221" stopIfTrue="1" operator="lessThan">
      <formula>0</formula>
    </cfRule>
    <cfRule type="cellIs" dxfId="31359" priority="3222" stopIfTrue="1" operator="greaterThan">
      <formula>0</formula>
    </cfRule>
  </conditionalFormatting>
  <conditionalFormatting sqref="P15">
    <cfRule type="cellIs" dxfId="31358" priority="3219" stopIfTrue="1" operator="lessThan">
      <formula>0</formula>
    </cfRule>
    <cfRule type="cellIs" dxfId="31357" priority="3220" stopIfTrue="1" operator="greaterThan">
      <formula>0</formula>
    </cfRule>
  </conditionalFormatting>
  <conditionalFormatting sqref="P15">
    <cfRule type="cellIs" dxfId="31356" priority="3217" stopIfTrue="1" operator="lessThan">
      <formula>0</formula>
    </cfRule>
    <cfRule type="cellIs" dxfId="31355" priority="3218" stopIfTrue="1" operator="greaterThan">
      <formula>0</formula>
    </cfRule>
  </conditionalFormatting>
  <conditionalFormatting sqref="P15">
    <cfRule type="cellIs" dxfId="31354" priority="3215" stopIfTrue="1" operator="lessThan">
      <formula>0</formula>
    </cfRule>
    <cfRule type="cellIs" dxfId="31353" priority="3216" stopIfTrue="1" operator="greaterThan">
      <formula>0</formula>
    </cfRule>
  </conditionalFormatting>
  <conditionalFormatting sqref="P17">
    <cfRule type="cellIs" dxfId="31352" priority="3213" stopIfTrue="1" operator="lessThan">
      <formula>0</formula>
    </cfRule>
    <cfRule type="cellIs" dxfId="31351" priority="3214" stopIfTrue="1" operator="greaterThan">
      <formula>0</formula>
    </cfRule>
  </conditionalFormatting>
  <conditionalFormatting sqref="P17">
    <cfRule type="cellIs" dxfId="31350" priority="3211" stopIfTrue="1" operator="lessThan">
      <formula>0</formula>
    </cfRule>
    <cfRule type="cellIs" dxfId="31349" priority="3212" stopIfTrue="1" operator="greaterThan">
      <formula>0</formula>
    </cfRule>
  </conditionalFormatting>
  <conditionalFormatting sqref="P17">
    <cfRule type="cellIs" dxfId="31348" priority="3209" stopIfTrue="1" operator="lessThan">
      <formula>0</formula>
    </cfRule>
    <cfRule type="cellIs" dxfId="31347" priority="3210" stopIfTrue="1" operator="greaterThan">
      <formula>0</formula>
    </cfRule>
  </conditionalFormatting>
  <conditionalFormatting sqref="P17">
    <cfRule type="cellIs" dxfId="31346" priority="3207" stopIfTrue="1" operator="lessThan">
      <formula>0</formula>
    </cfRule>
    <cfRule type="cellIs" dxfId="31345" priority="3208" stopIfTrue="1" operator="greaterThan">
      <formula>0</formula>
    </cfRule>
  </conditionalFormatting>
  <conditionalFormatting sqref="P17">
    <cfRule type="cellIs" dxfId="31344" priority="3205" stopIfTrue="1" operator="lessThan">
      <formula>0</formula>
    </cfRule>
    <cfRule type="cellIs" dxfId="31343" priority="3206" stopIfTrue="1" operator="greaterThan">
      <formula>0</formula>
    </cfRule>
  </conditionalFormatting>
  <conditionalFormatting sqref="P17">
    <cfRule type="cellIs" dxfId="31342" priority="3203" stopIfTrue="1" operator="lessThan">
      <formula>0</formula>
    </cfRule>
    <cfRule type="cellIs" dxfId="31341" priority="3204" stopIfTrue="1" operator="greaterThan">
      <formula>0</formula>
    </cfRule>
  </conditionalFormatting>
  <conditionalFormatting sqref="P17">
    <cfRule type="cellIs" dxfId="31340" priority="3201" stopIfTrue="1" operator="lessThan">
      <formula>0</formula>
    </cfRule>
    <cfRule type="cellIs" dxfId="31339" priority="3202" stopIfTrue="1" operator="greaterThan">
      <formula>0</formula>
    </cfRule>
  </conditionalFormatting>
  <conditionalFormatting sqref="P17">
    <cfRule type="cellIs" dxfId="31338" priority="3199" stopIfTrue="1" operator="lessThan">
      <formula>0</formula>
    </cfRule>
    <cfRule type="cellIs" dxfId="31337" priority="3200" stopIfTrue="1" operator="greaterThan">
      <formula>0</formula>
    </cfRule>
  </conditionalFormatting>
  <conditionalFormatting sqref="P17">
    <cfRule type="cellIs" dxfId="31336" priority="3197" stopIfTrue="1" operator="lessThan">
      <formula>0</formula>
    </cfRule>
    <cfRule type="cellIs" dxfId="31335" priority="3198" stopIfTrue="1" operator="greaterThan">
      <formula>0</formula>
    </cfRule>
  </conditionalFormatting>
  <conditionalFormatting sqref="P17">
    <cfRule type="cellIs" dxfId="31334" priority="3195" stopIfTrue="1" operator="lessThan">
      <formula>0</formula>
    </cfRule>
    <cfRule type="cellIs" dxfId="31333" priority="3196" stopIfTrue="1" operator="greaterThan">
      <formula>0</formula>
    </cfRule>
  </conditionalFormatting>
  <conditionalFormatting sqref="P17">
    <cfRule type="cellIs" dxfId="31332" priority="3193" stopIfTrue="1" operator="lessThan">
      <formula>0</formula>
    </cfRule>
    <cfRule type="cellIs" dxfId="31331" priority="3194" stopIfTrue="1" operator="greaterThan">
      <formula>0</formula>
    </cfRule>
  </conditionalFormatting>
  <conditionalFormatting sqref="P17">
    <cfRule type="cellIs" dxfId="31330" priority="3191" stopIfTrue="1" operator="lessThan">
      <formula>0</formula>
    </cfRule>
    <cfRule type="cellIs" dxfId="31329" priority="3192" stopIfTrue="1" operator="greaterThan">
      <formula>0</formula>
    </cfRule>
  </conditionalFormatting>
  <conditionalFormatting sqref="P17">
    <cfRule type="cellIs" dxfId="31328" priority="3189" stopIfTrue="1" operator="lessThan">
      <formula>0</formula>
    </cfRule>
    <cfRule type="cellIs" dxfId="31327" priority="3190" stopIfTrue="1" operator="greaterThan">
      <formula>0</formula>
    </cfRule>
  </conditionalFormatting>
  <conditionalFormatting sqref="P17">
    <cfRule type="cellIs" dxfId="31326" priority="3187" stopIfTrue="1" operator="lessThan">
      <formula>0</formula>
    </cfRule>
    <cfRule type="cellIs" dxfId="31325" priority="3188" stopIfTrue="1" operator="greaterThan">
      <formula>0</formula>
    </cfRule>
  </conditionalFormatting>
  <conditionalFormatting sqref="P17">
    <cfRule type="cellIs" dxfId="31324" priority="3185" stopIfTrue="1" operator="lessThan">
      <formula>0</formula>
    </cfRule>
    <cfRule type="cellIs" dxfId="31323" priority="3186" stopIfTrue="1" operator="greaterThan">
      <formula>0</formula>
    </cfRule>
  </conditionalFormatting>
  <conditionalFormatting sqref="P17">
    <cfRule type="cellIs" dxfId="31322" priority="3183" stopIfTrue="1" operator="lessThan">
      <formula>0</formula>
    </cfRule>
    <cfRule type="cellIs" dxfId="31321" priority="3184" stopIfTrue="1" operator="greaterThan">
      <formula>0</formula>
    </cfRule>
  </conditionalFormatting>
  <conditionalFormatting sqref="P17">
    <cfRule type="cellIs" dxfId="31320" priority="3181" stopIfTrue="1" operator="lessThan">
      <formula>0</formula>
    </cfRule>
    <cfRule type="cellIs" dxfId="31319" priority="3182" stopIfTrue="1" operator="greaterThan">
      <formula>0</formula>
    </cfRule>
  </conditionalFormatting>
  <conditionalFormatting sqref="P17">
    <cfRule type="cellIs" dxfId="31318" priority="3179" stopIfTrue="1" operator="lessThan">
      <formula>0</formula>
    </cfRule>
    <cfRule type="cellIs" dxfId="31317" priority="3180" stopIfTrue="1" operator="greaterThan">
      <formula>0</formula>
    </cfRule>
  </conditionalFormatting>
  <conditionalFormatting sqref="P17">
    <cfRule type="cellIs" dxfId="31316" priority="3177" stopIfTrue="1" operator="lessThan">
      <formula>0</formula>
    </cfRule>
    <cfRule type="cellIs" dxfId="31315" priority="3178" stopIfTrue="1" operator="greaterThan">
      <formula>0</formula>
    </cfRule>
  </conditionalFormatting>
  <conditionalFormatting sqref="P17">
    <cfRule type="cellIs" dxfId="31314" priority="3175" stopIfTrue="1" operator="lessThan">
      <formula>0</formula>
    </cfRule>
    <cfRule type="cellIs" dxfId="31313" priority="3176" stopIfTrue="1" operator="greaterThan">
      <formula>0</formula>
    </cfRule>
  </conditionalFormatting>
  <conditionalFormatting sqref="P17">
    <cfRule type="cellIs" dxfId="31312" priority="3173" stopIfTrue="1" operator="lessThan">
      <formula>0</formula>
    </cfRule>
    <cfRule type="cellIs" dxfId="31311" priority="3174" stopIfTrue="1" operator="greaterThan">
      <formula>0</formula>
    </cfRule>
  </conditionalFormatting>
  <conditionalFormatting sqref="P17">
    <cfRule type="cellIs" dxfId="31310" priority="3171" stopIfTrue="1" operator="lessThan">
      <formula>0</formula>
    </cfRule>
    <cfRule type="cellIs" dxfId="31309" priority="3172" stopIfTrue="1" operator="greaterThan">
      <formula>0</formula>
    </cfRule>
  </conditionalFormatting>
  <conditionalFormatting sqref="P17">
    <cfRule type="cellIs" dxfId="31308" priority="3169" stopIfTrue="1" operator="lessThan">
      <formula>0</formula>
    </cfRule>
    <cfRule type="cellIs" dxfId="31307" priority="3170" stopIfTrue="1" operator="greaterThan">
      <formula>0</formula>
    </cfRule>
  </conditionalFormatting>
  <conditionalFormatting sqref="P17">
    <cfRule type="cellIs" dxfId="31306" priority="3167" stopIfTrue="1" operator="lessThan">
      <formula>0</formula>
    </cfRule>
    <cfRule type="cellIs" dxfId="31305" priority="3168" stopIfTrue="1" operator="greaterThan">
      <formula>0</formula>
    </cfRule>
  </conditionalFormatting>
  <conditionalFormatting sqref="P17">
    <cfRule type="cellIs" dxfId="31304" priority="3165" stopIfTrue="1" operator="lessThan">
      <formula>0</formula>
    </cfRule>
    <cfRule type="cellIs" dxfId="31303" priority="3166" stopIfTrue="1" operator="greaterThan">
      <formula>0</formula>
    </cfRule>
  </conditionalFormatting>
  <conditionalFormatting sqref="P17">
    <cfRule type="cellIs" dxfId="31302" priority="3163" stopIfTrue="1" operator="lessThan">
      <formula>0</formula>
    </cfRule>
    <cfRule type="cellIs" dxfId="31301" priority="3164" stopIfTrue="1" operator="greaterThan">
      <formula>0</formula>
    </cfRule>
  </conditionalFormatting>
  <conditionalFormatting sqref="P9">
    <cfRule type="cellIs" dxfId="31300" priority="3549" stopIfTrue="1" operator="lessThan">
      <formula>0</formula>
    </cfRule>
    <cfRule type="cellIs" dxfId="31299" priority="3550" stopIfTrue="1" operator="greaterThan">
      <formula>0</formula>
    </cfRule>
  </conditionalFormatting>
  <conditionalFormatting sqref="P9">
    <cfRule type="cellIs" dxfId="31298" priority="3547" stopIfTrue="1" operator="lessThan">
      <formula>0</formula>
    </cfRule>
    <cfRule type="cellIs" dxfId="31297" priority="3548" stopIfTrue="1" operator="greaterThan">
      <formula>0</formula>
    </cfRule>
  </conditionalFormatting>
  <conditionalFormatting sqref="P9">
    <cfRule type="cellIs" dxfId="31296" priority="3545" stopIfTrue="1" operator="lessThan">
      <formula>0</formula>
    </cfRule>
    <cfRule type="cellIs" dxfId="31295" priority="3546" stopIfTrue="1" operator="greaterThan">
      <formula>0</formula>
    </cfRule>
  </conditionalFormatting>
  <conditionalFormatting sqref="P9">
    <cfRule type="cellIs" dxfId="31294" priority="3543" stopIfTrue="1" operator="lessThan">
      <formula>0</formula>
    </cfRule>
    <cfRule type="cellIs" dxfId="31293" priority="3544" stopIfTrue="1" operator="greaterThan">
      <formula>0</formula>
    </cfRule>
  </conditionalFormatting>
  <conditionalFormatting sqref="P9">
    <cfRule type="cellIs" dxfId="31292" priority="3541" stopIfTrue="1" operator="lessThan">
      <formula>0</formula>
    </cfRule>
    <cfRule type="cellIs" dxfId="31291" priority="3542" stopIfTrue="1" operator="greaterThan">
      <formula>0</formula>
    </cfRule>
  </conditionalFormatting>
  <conditionalFormatting sqref="P9">
    <cfRule type="cellIs" dxfId="31290" priority="3539" stopIfTrue="1" operator="lessThan">
      <formula>0</formula>
    </cfRule>
    <cfRule type="cellIs" dxfId="31289" priority="3540" stopIfTrue="1" operator="greaterThan">
      <formula>0</formula>
    </cfRule>
  </conditionalFormatting>
  <conditionalFormatting sqref="P9">
    <cfRule type="cellIs" dxfId="31288" priority="3537" stopIfTrue="1" operator="lessThan">
      <formula>0</formula>
    </cfRule>
    <cfRule type="cellIs" dxfId="31287" priority="3538" stopIfTrue="1" operator="greaterThan">
      <formula>0</formula>
    </cfRule>
  </conditionalFormatting>
  <conditionalFormatting sqref="P9">
    <cfRule type="cellIs" dxfId="31286" priority="3535" stopIfTrue="1" operator="lessThan">
      <formula>0</formula>
    </cfRule>
    <cfRule type="cellIs" dxfId="31285" priority="3536" stopIfTrue="1" operator="greaterThan">
      <formula>0</formula>
    </cfRule>
  </conditionalFormatting>
  <conditionalFormatting sqref="P9">
    <cfRule type="cellIs" dxfId="31284" priority="3533" stopIfTrue="1" operator="lessThan">
      <formula>0</formula>
    </cfRule>
    <cfRule type="cellIs" dxfId="31283" priority="3534" stopIfTrue="1" operator="greaterThan">
      <formula>0</formula>
    </cfRule>
  </conditionalFormatting>
  <conditionalFormatting sqref="P9">
    <cfRule type="cellIs" dxfId="31282" priority="3531" stopIfTrue="1" operator="lessThan">
      <formula>0</formula>
    </cfRule>
    <cfRule type="cellIs" dxfId="31281" priority="3532" stopIfTrue="1" operator="greaterThan">
      <formula>0</formula>
    </cfRule>
  </conditionalFormatting>
  <conditionalFormatting sqref="P9">
    <cfRule type="cellIs" dxfId="31280" priority="3529" stopIfTrue="1" operator="lessThan">
      <formula>0</formula>
    </cfRule>
    <cfRule type="cellIs" dxfId="31279" priority="3530" stopIfTrue="1" operator="greaterThan">
      <formula>0</formula>
    </cfRule>
  </conditionalFormatting>
  <conditionalFormatting sqref="P9">
    <cfRule type="cellIs" dxfId="31278" priority="3527" stopIfTrue="1" operator="lessThan">
      <formula>0</formula>
    </cfRule>
    <cfRule type="cellIs" dxfId="31277" priority="3528" stopIfTrue="1" operator="greaterThan">
      <formula>0</formula>
    </cfRule>
  </conditionalFormatting>
  <conditionalFormatting sqref="P9">
    <cfRule type="cellIs" dxfId="31276" priority="3525" stopIfTrue="1" operator="lessThan">
      <formula>0</formula>
    </cfRule>
    <cfRule type="cellIs" dxfId="31275" priority="3526" stopIfTrue="1" operator="greaterThan">
      <formula>0</formula>
    </cfRule>
  </conditionalFormatting>
  <conditionalFormatting sqref="P9">
    <cfRule type="cellIs" dxfId="31274" priority="3523" stopIfTrue="1" operator="lessThan">
      <formula>0</formula>
    </cfRule>
    <cfRule type="cellIs" dxfId="31273" priority="3524" stopIfTrue="1" operator="greaterThan">
      <formula>0</formula>
    </cfRule>
  </conditionalFormatting>
  <conditionalFormatting sqref="P9">
    <cfRule type="cellIs" dxfId="31272" priority="3521" stopIfTrue="1" operator="lessThan">
      <formula>0</formula>
    </cfRule>
    <cfRule type="cellIs" dxfId="31271" priority="3522" stopIfTrue="1" operator="greaterThan">
      <formula>0</formula>
    </cfRule>
  </conditionalFormatting>
  <conditionalFormatting sqref="P9">
    <cfRule type="cellIs" dxfId="31270" priority="3519" stopIfTrue="1" operator="lessThan">
      <formula>0</formula>
    </cfRule>
    <cfRule type="cellIs" dxfId="31269" priority="3520" stopIfTrue="1" operator="greaterThan">
      <formula>0</formula>
    </cfRule>
  </conditionalFormatting>
  <conditionalFormatting sqref="P9">
    <cfRule type="cellIs" dxfId="31268" priority="3517" stopIfTrue="1" operator="lessThan">
      <formula>0</formula>
    </cfRule>
    <cfRule type="cellIs" dxfId="31267" priority="3518" stopIfTrue="1" operator="greaterThan">
      <formula>0</formula>
    </cfRule>
  </conditionalFormatting>
  <conditionalFormatting sqref="P9">
    <cfRule type="cellIs" dxfId="31266" priority="3515" stopIfTrue="1" operator="lessThan">
      <formula>0</formula>
    </cfRule>
    <cfRule type="cellIs" dxfId="31265" priority="3516" stopIfTrue="1" operator="greaterThan">
      <formula>0</formula>
    </cfRule>
  </conditionalFormatting>
  <conditionalFormatting sqref="P9">
    <cfRule type="cellIs" dxfId="31264" priority="3513" stopIfTrue="1" operator="lessThan">
      <formula>0</formula>
    </cfRule>
    <cfRule type="cellIs" dxfId="31263" priority="3514" stopIfTrue="1" operator="greaterThan">
      <formula>0</formula>
    </cfRule>
  </conditionalFormatting>
  <conditionalFormatting sqref="P9">
    <cfRule type="cellIs" dxfId="31262" priority="3511" stopIfTrue="1" operator="lessThan">
      <formula>0</formula>
    </cfRule>
    <cfRule type="cellIs" dxfId="31261" priority="3512" stopIfTrue="1" operator="greaterThan">
      <formula>0</formula>
    </cfRule>
  </conditionalFormatting>
  <conditionalFormatting sqref="P9">
    <cfRule type="cellIs" dxfId="31260" priority="3509" stopIfTrue="1" operator="lessThan">
      <formula>0</formula>
    </cfRule>
    <cfRule type="cellIs" dxfId="31259" priority="3510" stopIfTrue="1" operator="greaterThan">
      <formula>0</formula>
    </cfRule>
  </conditionalFormatting>
  <conditionalFormatting sqref="P9">
    <cfRule type="cellIs" dxfId="31258" priority="3507" stopIfTrue="1" operator="lessThan">
      <formula>0</formula>
    </cfRule>
    <cfRule type="cellIs" dxfId="31257" priority="3508" stopIfTrue="1" operator="greaterThan">
      <formula>0</formula>
    </cfRule>
  </conditionalFormatting>
  <conditionalFormatting sqref="P9">
    <cfRule type="cellIs" dxfId="31256" priority="3505" stopIfTrue="1" operator="lessThan">
      <formula>0</formula>
    </cfRule>
    <cfRule type="cellIs" dxfId="31255" priority="3506" stopIfTrue="1" operator="greaterThan">
      <formula>0</formula>
    </cfRule>
  </conditionalFormatting>
  <conditionalFormatting sqref="P9">
    <cfRule type="cellIs" dxfId="31254" priority="3503" stopIfTrue="1" operator="lessThan">
      <formula>0</formula>
    </cfRule>
    <cfRule type="cellIs" dxfId="31253" priority="3504" stopIfTrue="1" operator="greaterThan">
      <formula>0</formula>
    </cfRule>
  </conditionalFormatting>
  <conditionalFormatting sqref="P9">
    <cfRule type="cellIs" dxfId="31252" priority="3501" stopIfTrue="1" operator="lessThan">
      <formula>0</formula>
    </cfRule>
    <cfRule type="cellIs" dxfId="31251" priority="3502" stopIfTrue="1" operator="greaterThan">
      <formula>0</formula>
    </cfRule>
  </conditionalFormatting>
  <conditionalFormatting sqref="P9">
    <cfRule type="cellIs" dxfId="31250" priority="3499" stopIfTrue="1" operator="lessThan">
      <formula>0</formula>
    </cfRule>
    <cfRule type="cellIs" dxfId="31249" priority="3500" stopIfTrue="1" operator="greaterThan">
      <formula>0</formula>
    </cfRule>
  </conditionalFormatting>
  <conditionalFormatting sqref="K7">
    <cfRule type="cellIs" dxfId="31248" priority="3582" operator="equal">
      <formula>"?"</formula>
    </cfRule>
  </conditionalFormatting>
  <conditionalFormatting sqref="K19 K9 K11 K13 K15 K17 K21 K23">
    <cfRule type="cellIs" dxfId="31247" priority="3581" operator="equal">
      <formula>"?"</formula>
    </cfRule>
  </conditionalFormatting>
  <conditionalFormatting sqref="K29">
    <cfRule type="cellIs" dxfId="31246" priority="3580" operator="equal">
      <formula>"?"</formula>
    </cfRule>
  </conditionalFormatting>
  <conditionalFormatting sqref="J7">
    <cfRule type="cellIs" dxfId="31245" priority="3579" operator="equal">
      <formula>"?"</formula>
    </cfRule>
  </conditionalFormatting>
  <conditionalFormatting sqref="J19 J9 J11 J13 J15 J17 J21 J23">
    <cfRule type="cellIs" dxfId="31244" priority="3578" operator="equal">
      <formula>"?"</formula>
    </cfRule>
  </conditionalFormatting>
  <conditionalFormatting sqref="J29">
    <cfRule type="cellIs" dxfId="31243" priority="3577" operator="equal">
      <formula>"?"</formula>
    </cfRule>
  </conditionalFormatting>
  <conditionalFormatting sqref="L31 L33 L35 L39 L43">
    <cfRule type="cellIs" dxfId="31242" priority="3576" operator="equal">
      <formula>"?"</formula>
    </cfRule>
  </conditionalFormatting>
  <conditionalFormatting sqref="L37">
    <cfRule type="cellIs" dxfId="31241" priority="3575" operator="equal">
      <formula>"?"</formula>
    </cfRule>
  </conditionalFormatting>
  <conditionalFormatting sqref="L41">
    <cfRule type="cellIs" dxfId="31240" priority="3574" operator="equal">
      <formula>"?"</formula>
    </cfRule>
  </conditionalFormatting>
  <conditionalFormatting sqref="L8 L10 L12 L14 L16 L18 L20 L22 L28">
    <cfRule type="cellIs" dxfId="31239" priority="3573" operator="equal">
      <formula>"?"</formula>
    </cfRule>
  </conditionalFormatting>
  <conditionalFormatting sqref="L7">
    <cfRule type="cellIs" dxfId="31238" priority="3572" operator="equal">
      <formula>"?"</formula>
    </cfRule>
  </conditionalFormatting>
  <conditionalFormatting sqref="L9">
    <cfRule type="cellIs" dxfId="31237" priority="3571" operator="equal">
      <formula>"?"</formula>
    </cfRule>
  </conditionalFormatting>
  <conditionalFormatting sqref="L11">
    <cfRule type="cellIs" dxfId="31236" priority="3570" operator="equal">
      <formula>"?"</formula>
    </cfRule>
  </conditionalFormatting>
  <conditionalFormatting sqref="L13">
    <cfRule type="cellIs" dxfId="31235" priority="3569" operator="equal">
      <formula>"?"</formula>
    </cfRule>
  </conditionalFormatting>
  <conditionalFormatting sqref="L15">
    <cfRule type="cellIs" dxfId="31234" priority="3568" operator="equal">
      <formula>"?"</formula>
    </cfRule>
  </conditionalFormatting>
  <conditionalFormatting sqref="L17">
    <cfRule type="cellIs" dxfId="31233" priority="3567" operator="equal">
      <formula>"?"</formula>
    </cfRule>
  </conditionalFormatting>
  <conditionalFormatting sqref="L19">
    <cfRule type="cellIs" dxfId="31232" priority="3566" operator="equal">
      <formula>"?"</formula>
    </cfRule>
  </conditionalFormatting>
  <conditionalFormatting sqref="L21">
    <cfRule type="cellIs" dxfId="31231" priority="3565" operator="equal">
      <formula>"?"</formula>
    </cfRule>
  </conditionalFormatting>
  <conditionalFormatting sqref="L23">
    <cfRule type="cellIs" dxfId="31230" priority="3564" operator="equal">
      <formula>"?"</formula>
    </cfRule>
  </conditionalFormatting>
  <conditionalFormatting sqref="L29">
    <cfRule type="cellIs" dxfId="31229" priority="3563" operator="equal">
      <formula>"?"</formula>
    </cfRule>
  </conditionalFormatting>
  <conditionalFormatting sqref="M7:N7">
    <cfRule type="cellIs" dxfId="31228" priority="3562" operator="equal">
      <formula>"?"</formula>
    </cfRule>
  </conditionalFormatting>
  <conditionalFormatting sqref="M9:N9">
    <cfRule type="cellIs" dxfId="31227" priority="3561" operator="equal">
      <formula>"?"</formula>
    </cfRule>
  </conditionalFormatting>
  <conditionalFormatting sqref="M11:N11">
    <cfRule type="cellIs" dxfId="31226" priority="3560" operator="equal">
      <formula>"?"</formula>
    </cfRule>
  </conditionalFormatting>
  <conditionalFormatting sqref="M13:N13">
    <cfRule type="cellIs" dxfId="31225" priority="3559" operator="equal">
      <formula>"?"</formula>
    </cfRule>
  </conditionalFormatting>
  <conditionalFormatting sqref="M13:N13">
    <cfRule type="cellIs" dxfId="31224" priority="3558" operator="equal">
      <formula>"?"</formula>
    </cfRule>
  </conditionalFormatting>
  <conditionalFormatting sqref="M13:N13">
    <cfRule type="cellIs" dxfId="31223" priority="3557" operator="equal">
      <formula>"?"</formula>
    </cfRule>
  </conditionalFormatting>
  <conditionalFormatting sqref="M15:N15">
    <cfRule type="cellIs" dxfId="31222" priority="3556" operator="equal">
      <formula>"?"</formula>
    </cfRule>
  </conditionalFormatting>
  <conditionalFormatting sqref="M17:N17">
    <cfRule type="cellIs" dxfId="31221" priority="3555" operator="equal">
      <formula>"?"</formula>
    </cfRule>
  </conditionalFormatting>
  <conditionalFormatting sqref="M19:N19">
    <cfRule type="cellIs" dxfId="31220" priority="3554" operator="equal">
      <formula>"?"</formula>
    </cfRule>
  </conditionalFormatting>
  <conditionalFormatting sqref="M21:N21">
    <cfRule type="cellIs" dxfId="31219" priority="3553" operator="equal">
      <formula>"?"</formula>
    </cfRule>
  </conditionalFormatting>
  <conditionalFormatting sqref="M23:N23">
    <cfRule type="cellIs" dxfId="31218" priority="3552" operator="equal">
      <formula>"?"</formula>
    </cfRule>
  </conditionalFormatting>
  <conditionalFormatting sqref="M29:N29">
    <cfRule type="cellIs" dxfId="31217" priority="3551" operator="equal">
      <formula>"?"</formula>
    </cfRule>
  </conditionalFormatting>
  <conditionalFormatting sqref="P9">
    <cfRule type="cellIs" dxfId="31216" priority="3497" stopIfTrue="1" operator="lessThan">
      <formula>0</formula>
    </cfRule>
    <cfRule type="cellIs" dxfId="31215" priority="3498" stopIfTrue="1" operator="greaterThan">
      <formula>0</formula>
    </cfRule>
  </conditionalFormatting>
  <conditionalFormatting sqref="P9">
    <cfRule type="cellIs" dxfId="31214" priority="3495" stopIfTrue="1" operator="lessThan">
      <formula>0</formula>
    </cfRule>
    <cfRule type="cellIs" dxfId="31213" priority="3496" stopIfTrue="1" operator="greaterThan">
      <formula>0</formula>
    </cfRule>
  </conditionalFormatting>
  <conditionalFormatting sqref="P9">
    <cfRule type="cellIs" dxfId="31212" priority="3493" stopIfTrue="1" operator="lessThan">
      <formula>0</formula>
    </cfRule>
    <cfRule type="cellIs" dxfId="31211" priority="3494" stopIfTrue="1" operator="greaterThan">
      <formula>0</formula>
    </cfRule>
  </conditionalFormatting>
  <conditionalFormatting sqref="P9">
    <cfRule type="cellIs" dxfId="31210" priority="3491" stopIfTrue="1" operator="lessThan">
      <formula>0</formula>
    </cfRule>
    <cfRule type="cellIs" dxfId="31209" priority="3492" stopIfTrue="1" operator="greaterThan">
      <formula>0</formula>
    </cfRule>
  </conditionalFormatting>
  <conditionalFormatting sqref="P9">
    <cfRule type="cellIs" dxfId="31208" priority="3489" stopIfTrue="1" operator="lessThan">
      <formula>0</formula>
    </cfRule>
    <cfRule type="cellIs" dxfId="31207" priority="3490" stopIfTrue="1" operator="greaterThan">
      <formula>0</formula>
    </cfRule>
  </conditionalFormatting>
  <conditionalFormatting sqref="P9">
    <cfRule type="cellIs" dxfId="31206" priority="3487" stopIfTrue="1" operator="lessThan">
      <formula>0</formula>
    </cfRule>
    <cfRule type="cellIs" dxfId="31205" priority="3488" stopIfTrue="1" operator="greaterThan">
      <formula>0</formula>
    </cfRule>
  </conditionalFormatting>
  <conditionalFormatting sqref="P9">
    <cfRule type="cellIs" dxfId="31204" priority="3485" stopIfTrue="1" operator="lessThan">
      <formula>0</formula>
    </cfRule>
    <cfRule type="cellIs" dxfId="31203" priority="3486" stopIfTrue="1" operator="greaterThan">
      <formula>0</formula>
    </cfRule>
  </conditionalFormatting>
  <conditionalFormatting sqref="P9">
    <cfRule type="cellIs" dxfId="31202" priority="3483" stopIfTrue="1" operator="lessThan">
      <formula>0</formula>
    </cfRule>
    <cfRule type="cellIs" dxfId="31201" priority="3484" stopIfTrue="1" operator="greaterThan">
      <formula>0</formula>
    </cfRule>
  </conditionalFormatting>
  <conditionalFormatting sqref="P9">
    <cfRule type="cellIs" dxfId="31200" priority="3481" stopIfTrue="1" operator="lessThan">
      <formula>0</formula>
    </cfRule>
    <cfRule type="cellIs" dxfId="31199" priority="3482" stopIfTrue="1" operator="greaterThan">
      <formula>0</formula>
    </cfRule>
  </conditionalFormatting>
  <conditionalFormatting sqref="P9">
    <cfRule type="cellIs" dxfId="31198" priority="3479" stopIfTrue="1" operator="lessThan">
      <formula>0</formula>
    </cfRule>
    <cfRule type="cellIs" dxfId="31197" priority="3480" stopIfTrue="1" operator="greaterThan">
      <formula>0</formula>
    </cfRule>
  </conditionalFormatting>
  <conditionalFormatting sqref="P9">
    <cfRule type="cellIs" dxfId="31196" priority="3477" stopIfTrue="1" operator="lessThan">
      <formula>0</formula>
    </cfRule>
    <cfRule type="cellIs" dxfId="31195" priority="3478" stopIfTrue="1" operator="greaterThan">
      <formula>0</formula>
    </cfRule>
  </conditionalFormatting>
  <conditionalFormatting sqref="P9">
    <cfRule type="cellIs" dxfId="31194" priority="3475" stopIfTrue="1" operator="lessThan">
      <formula>0</formula>
    </cfRule>
    <cfRule type="cellIs" dxfId="31193" priority="3476" stopIfTrue="1" operator="greaterThan">
      <formula>0</formula>
    </cfRule>
  </conditionalFormatting>
  <conditionalFormatting sqref="P9">
    <cfRule type="cellIs" dxfId="31192" priority="3473" stopIfTrue="1" operator="lessThan">
      <formula>0</formula>
    </cfRule>
    <cfRule type="cellIs" dxfId="31191" priority="3474" stopIfTrue="1" operator="greaterThan">
      <formula>0</formula>
    </cfRule>
  </conditionalFormatting>
  <conditionalFormatting sqref="P9">
    <cfRule type="cellIs" dxfId="31190" priority="3471" stopIfTrue="1" operator="lessThan">
      <formula>0</formula>
    </cfRule>
    <cfRule type="cellIs" dxfId="31189" priority="3472" stopIfTrue="1" operator="greaterThan">
      <formula>0</formula>
    </cfRule>
  </conditionalFormatting>
  <conditionalFormatting sqref="P9">
    <cfRule type="cellIs" dxfId="31188" priority="3469" stopIfTrue="1" operator="lessThan">
      <formula>0</formula>
    </cfRule>
    <cfRule type="cellIs" dxfId="31187" priority="3470" stopIfTrue="1" operator="greaterThan">
      <formula>0</formula>
    </cfRule>
  </conditionalFormatting>
  <conditionalFormatting sqref="P9">
    <cfRule type="cellIs" dxfId="31186" priority="3467" stopIfTrue="1" operator="lessThan">
      <formula>0</formula>
    </cfRule>
    <cfRule type="cellIs" dxfId="31185" priority="3468" stopIfTrue="1" operator="greaterThan">
      <formula>0</formula>
    </cfRule>
  </conditionalFormatting>
  <conditionalFormatting sqref="P11">
    <cfRule type="cellIs" dxfId="31184" priority="3465" stopIfTrue="1" operator="lessThan">
      <formula>0</formula>
    </cfRule>
    <cfRule type="cellIs" dxfId="31183" priority="3466" stopIfTrue="1" operator="greaterThan">
      <formula>0</formula>
    </cfRule>
  </conditionalFormatting>
  <conditionalFormatting sqref="P11">
    <cfRule type="cellIs" dxfId="31182" priority="3463" stopIfTrue="1" operator="lessThan">
      <formula>0</formula>
    </cfRule>
    <cfRule type="cellIs" dxfId="31181" priority="3464" stopIfTrue="1" operator="greaterThan">
      <formula>0</formula>
    </cfRule>
  </conditionalFormatting>
  <conditionalFormatting sqref="P11">
    <cfRule type="cellIs" dxfId="31180" priority="3461" stopIfTrue="1" operator="lessThan">
      <formula>0</formula>
    </cfRule>
    <cfRule type="cellIs" dxfId="31179" priority="3462" stopIfTrue="1" operator="greaterThan">
      <formula>0</formula>
    </cfRule>
  </conditionalFormatting>
  <conditionalFormatting sqref="P11">
    <cfRule type="cellIs" dxfId="31178" priority="3459" stopIfTrue="1" operator="lessThan">
      <formula>0</formula>
    </cfRule>
    <cfRule type="cellIs" dxfId="31177" priority="3460" stopIfTrue="1" operator="greaterThan">
      <formula>0</formula>
    </cfRule>
  </conditionalFormatting>
  <conditionalFormatting sqref="P11">
    <cfRule type="cellIs" dxfId="31176" priority="3457" stopIfTrue="1" operator="lessThan">
      <formula>0</formula>
    </cfRule>
    <cfRule type="cellIs" dxfId="31175" priority="3458" stopIfTrue="1" operator="greaterThan">
      <formula>0</formula>
    </cfRule>
  </conditionalFormatting>
  <conditionalFormatting sqref="P11">
    <cfRule type="cellIs" dxfId="31174" priority="3455" stopIfTrue="1" operator="lessThan">
      <formula>0</formula>
    </cfRule>
    <cfRule type="cellIs" dxfId="31173" priority="3456" stopIfTrue="1" operator="greaterThan">
      <formula>0</formula>
    </cfRule>
  </conditionalFormatting>
  <conditionalFormatting sqref="P11">
    <cfRule type="cellIs" dxfId="31172" priority="3453" stopIfTrue="1" operator="lessThan">
      <formula>0</formula>
    </cfRule>
    <cfRule type="cellIs" dxfId="31171" priority="3454" stopIfTrue="1" operator="greaterThan">
      <formula>0</formula>
    </cfRule>
  </conditionalFormatting>
  <conditionalFormatting sqref="P11">
    <cfRule type="cellIs" dxfId="31170" priority="3451" stopIfTrue="1" operator="lessThan">
      <formula>0</formula>
    </cfRule>
    <cfRule type="cellIs" dxfId="31169" priority="3452" stopIfTrue="1" operator="greaterThan">
      <formula>0</formula>
    </cfRule>
  </conditionalFormatting>
  <conditionalFormatting sqref="P11">
    <cfRule type="cellIs" dxfId="31168" priority="3449" stopIfTrue="1" operator="lessThan">
      <formula>0</formula>
    </cfRule>
    <cfRule type="cellIs" dxfId="31167" priority="3450" stopIfTrue="1" operator="greaterThan">
      <formula>0</formula>
    </cfRule>
  </conditionalFormatting>
  <conditionalFormatting sqref="P11">
    <cfRule type="cellIs" dxfId="31166" priority="3447" stopIfTrue="1" operator="lessThan">
      <formula>0</formula>
    </cfRule>
    <cfRule type="cellIs" dxfId="31165" priority="3448" stopIfTrue="1" operator="greaterThan">
      <formula>0</formula>
    </cfRule>
  </conditionalFormatting>
  <conditionalFormatting sqref="P11">
    <cfRule type="cellIs" dxfId="31164" priority="3445" stopIfTrue="1" operator="lessThan">
      <formula>0</formula>
    </cfRule>
    <cfRule type="cellIs" dxfId="31163" priority="3446" stopIfTrue="1" operator="greaterThan">
      <formula>0</formula>
    </cfRule>
  </conditionalFormatting>
  <conditionalFormatting sqref="P11">
    <cfRule type="cellIs" dxfId="31162" priority="3443" stopIfTrue="1" operator="lessThan">
      <formula>0</formula>
    </cfRule>
    <cfRule type="cellIs" dxfId="31161" priority="3444" stopIfTrue="1" operator="greaterThan">
      <formula>0</formula>
    </cfRule>
  </conditionalFormatting>
  <conditionalFormatting sqref="P11">
    <cfRule type="cellIs" dxfId="31160" priority="3441" stopIfTrue="1" operator="lessThan">
      <formula>0</formula>
    </cfRule>
    <cfRule type="cellIs" dxfId="31159" priority="3442" stopIfTrue="1" operator="greaterThan">
      <formula>0</formula>
    </cfRule>
  </conditionalFormatting>
  <conditionalFormatting sqref="P11">
    <cfRule type="cellIs" dxfId="31158" priority="3439" stopIfTrue="1" operator="lessThan">
      <formula>0</formula>
    </cfRule>
    <cfRule type="cellIs" dxfId="31157" priority="3440" stopIfTrue="1" operator="greaterThan">
      <formula>0</formula>
    </cfRule>
  </conditionalFormatting>
  <conditionalFormatting sqref="P11">
    <cfRule type="cellIs" dxfId="31156" priority="3437" stopIfTrue="1" operator="lessThan">
      <formula>0</formula>
    </cfRule>
    <cfRule type="cellIs" dxfId="31155" priority="3438" stopIfTrue="1" operator="greaterThan">
      <formula>0</formula>
    </cfRule>
  </conditionalFormatting>
  <conditionalFormatting sqref="P11">
    <cfRule type="cellIs" dxfId="31154" priority="3435" stopIfTrue="1" operator="lessThan">
      <formula>0</formula>
    </cfRule>
    <cfRule type="cellIs" dxfId="31153" priority="3436" stopIfTrue="1" operator="greaterThan">
      <formula>0</formula>
    </cfRule>
  </conditionalFormatting>
  <conditionalFormatting sqref="P11">
    <cfRule type="cellIs" dxfId="31152" priority="3433" stopIfTrue="1" operator="lessThan">
      <formula>0</formula>
    </cfRule>
    <cfRule type="cellIs" dxfId="31151" priority="3434" stopIfTrue="1" operator="greaterThan">
      <formula>0</formula>
    </cfRule>
  </conditionalFormatting>
  <conditionalFormatting sqref="P11">
    <cfRule type="cellIs" dxfId="31150" priority="3431" stopIfTrue="1" operator="lessThan">
      <formula>0</formula>
    </cfRule>
    <cfRule type="cellIs" dxfId="31149" priority="3432" stopIfTrue="1" operator="greaterThan">
      <formula>0</formula>
    </cfRule>
  </conditionalFormatting>
  <conditionalFormatting sqref="P11">
    <cfRule type="cellIs" dxfId="31148" priority="3429" stopIfTrue="1" operator="lessThan">
      <formula>0</formula>
    </cfRule>
    <cfRule type="cellIs" dxfId="31147" priority="3430" stopIfTrue="1" operator="greaterThan">
      <formula>0</formula>
    </cfRule>
  </conditionalFormatting>
  <conditionalFormatting sqref="P11">
    <cfRule type="cellIs" dxfId="31146" priority="3427" stopIfTrue="1" operator="lessThan">
      <formula>0</formula>
    </cfRule>
    <cfRule type="cellIs" dxfId="31145" priority="3428" stopIfTrue="1" operator="greaterThan">
      <formula>0</formula>
    </cfRule>
  </conditionalFormatting>
  <conditionalFormatting sqref="P11">
    <cfRule type="cellIs" dxfId="31144" priority="3425" stopIfTrue="1" operator="lessThan">
      <formula>0</formula>
    </cfRule>
    <cfRule type="cellIs" dxfId="31143" priority="3426" stopIfTrue="1" operator="greaterThan">
      <formula>0</formula>
    </cfRule>
  </conditionalFormatting>
  <conditionalFormatting sqref="P11">
    <cfRule type="cellIs" dxfId="31142" priority="3423" stopIfTrue="1" operator="lessThan">
      <formula>0</formula>
    </cfRule>
    <cfRule type="cellIs" dxfId="31141" priority="3424" stopIfTrue="1" operator="greaterThan">
      <formula>0</formula>
    </cfRule>
  </conditionalFormatting>
  <conditionalFormatting sqref="P11">
    <cfRule type="cellIs" dxfId="31140" priority="3421" stopIfTrue="1" operator="lessThan">
      <formula>0</formula>
    </cfRule>
    <cfRule type="cellIs" dxfId="31139" priority="3422" stopIfTrue="1" operator="greaterThan">
      <formula>0</formula>
    </cfRule>
  </conditionalFormatting>
  <conditionalFormatting sqref="P11">
    <cfRule type="cellIs" dxfId="31138" priority="3419" stopIfTrue="1" operator="lessThan">
      <formula>0</formula>
    </cfRule>
    <cfRule type="cellIs" dxfId="31137" priority="3420" stopIfTrue="1" operator="greaterThan">
      <formula>0</formula>
    </cfRule>
  </conditionalFormatting>
  <conditionalFormatting sqref="P11">
    <cfRule type="cellIs" dxfId="31136" priority="3417" stopIfTrue="1" operator="lessThan">
      <formula>0</formula>
    </cfRule>
    <cfRule type="cellIs" dxfId="31135" priority="3418" stopIfTrue="1" operator="greaterThan">
      <formula>0</formula>
    </cfRule>
  </conditionalFormatting>
  <conditionalFormatting sqref="P11">
    <cfRule type="cellIs" dxfId="31134" priority="3415" stopIfTrue="1" operator="lessThan">
      <formula>0</formula>
    </cfRule>
    <cfRule type="cellIs" dxfId="31133" priority="3416" stopIfTrue="1" operator="greaterThan">
      <formula>0</formula>
    </cfRule>
  </conditionalFormatting>
  <conditionalFormatting sqref="P11">
    <cfRule type="cellIs" dxfId="31132" priority="3413" stopIfTrue="1" operator="lessThan">
      <formula>0</formula>
    </cfRule>
    <cfRule type="cellIs" dxfId="31131" priority="3414" stopIfTrue="1" operator="greaterThan">
      <formula>0</formula>
    </cfRule>
  </conditionalFormatting>
  <conditionalFormatting sqref="P11">
    <cfRule type="cellIs" dxfId="31130" priority="3411" stopIfTrue="1" operator="lessThan">
      <formula>0</formula>
    </cfRule>
    <cfRule type="cellIs" dxfId="31129" priority="3412" stopIfTrue="1" operator="greaterThan">
      <formula>0</formula>
    </cfRule>
  </conditionalFormatting>
  <conditionalFormatting sqref="P11">
    <cfRule type="cellIs" dxfId="31128" priority="3409" stopIfTrue="1" operator="lessThan">
      <formula>0</formula>
    </cfRule>
    <cfRule type="cellIs" dxfId="31127" priority="3410" stopIfTrue="1" operator="greaterThan">
      <formula>0</formula>
    </cfRule>
  </conditionalFormatting>
  <conditionalFormatting sqref="P11">
    <cfRule type="cellIs" dxfId="31126" priority="3407" stopIfTrue="1" operator="lessThan">
      <formula>0</formula>
    </cfRule>
    <cfRule type="cellIs" dxfId="31125" priority="3408" stopIfTrue="1" operator="greaterThan">
      <formula>0</formula>
    </cfRule>
  </conditionalFormatting>
  <conditionalFormatting sqref="P11">
    <cfRule type="cellIs" dxfId="31124" priority="3405" stopIfTrue="1" operator="lessThan">
      <formula>0</formula>
    </cfRule>
    <cfRule type="cellIs" dxfId="31123" priority="3406" stopIfTrue="1" operator="greaterThan">
      <formula>0</formula>
    </cfRule>
  </conditionalFormatting>
  <conditionalFormatting sqref="P11">
    <cfRule type="cellIs" dxfId="31122" priority="3403" stopIfTrue="1" operator="lessThan">
      <formula>0</formula>
    </cfRule>
    <cfRule type="cellIs" dxfId="31121" priority="3404" stopIfTrue="1" operator="greaterThan">
      <formula>0</formula>
    </cfRule>
  </conditionalFormatting>
  <conditionalFormatting sqref="P11">
    <cfRule type="cellIs" dxfId="31120" priority="3401" stopIfTrue="1" operator="lessThan">
      <formula>0</formula>
    </cfRule>
    <cfRule type="cellIs" dxfId="31119" priority="3402" stopIfTrue="1" operator="greaterThan">
      <formula>0</formula>
    </cfRule>
  </conditionalFormatting>
  <conditionalFormatting sqref="P11">
    <cfRule type="cellIs" dxfId="31118" priority="3399" stopIfTrue="1" operator="lessThan">
      <formula>0</formula>
    </cfRule>
    <cfRule type="cellIs" dxfId="31117" priority="3400" stopIfTrue="1" operator="greaterThan">
      <formula>0</formula>
    </cfRule>
  </conditionalFormatting>
  <conditionalFormatting sqref="P11">
    <cfRule type="cellIs" dxfId="31116" priority="3397" stopIfTrue="1" operator="lessThan">
      <formula>0</formula>
    </cfRule>
    <cfRule type="cellIs" dxfId="31115" priority="3398" stopIfTrue="1" operator="greaterThan">
      <formula>0</formula>
    </cfRule>
  </conditionalFormatting>
  <conditionalFormatting sqref="P11">
    <cfRule type="cellIs" dxfId="31114" priority="3395" stopIfTrue="1" operator="lessThan">
      <formula>0</formula>
    </cfRule>
    <cfRule type="cellIs" dxfId="31113" priority="3396" stopIfTrue="1" operator="greaterThan">
      <formula>0</formula>
    </cfRule>
  </conditionalFormatting>
  <conditionalFormatting sqref="P11">
    <cfRule type="cellIs" dxfId="31112" priority="3393" stopIfTrue="1" operator="lessThan">
      <formula>0</formula>
    </cfRule>
    <cfRule type="cellIs" dxfId="31111" priority="3394" stopIfTrue="1" operator="greaterThan">
      <formula>0</formula>
    </cfRule>
  </conditionalFormatting>
  <conditionalFormatting sqref="P11">
    <cfRule type="cellIs" dxfId="31110" priority="3391" stopIfTrue="1" operator="lessThan">
      <formula>0</formula>
    </cfRule>
    <cfRule type="cellIs" dxfId="31109" priority="3392" stopIfTrue="1" operator="greaterThan">
      <formula>0</formula>
    </cfRule>
  </conditionalFormatting>
  <conditionalFormatting sqref="P11">
    <cfRule type="cellIs" dxfId="31108" priority="3389" stopIfTrue="1" operator="lessThan">
      <formula>0</formula>
    </cfRule>
    <cfRule type="cellIs" dxfId="31107" priority="3390" stopIfTrue="1" operator="greaterThan">
      <formula>0</formula>
    </cfRule>
  </conditionalFormatting>
  <conditionalFormatting sqref="P11">
    <cfRule type="cellIs" dxfId="31106" priority="3387" stopIfTrue="1" operator="lessThan">
      <formula>0</formula>
    </cfRule>
    <cfRule type="cellIs" dxfId="31105" priority="3388" stopIfTrue="1" operator="greaterThan">
      <formula>0</formula>
    </cfRule>
  </conditionalFormatting>
  <conditionalFormatting sqref="P11">
    <cfRule type="cellIs" dxfId="31104" priority="3385" stopIfTrue="1" operator="lessThan">
      <formula>0</formula>
    </cfRule>
    <cfRule type="cellIs" dxfId="31103" priority="3386" stopIfTrue="1" operator="greaterThan">
      <formula>0</formula>
    </cfRule>
  </conditionalFormatting>
  <conditionalFormatting sqref="P11">
    <cfRule type="cellIs" dxfId="31102" priority="3383" stopIfTrue="1" operator="lessThan">
      <formula>0</formula>
    </cfRule>
    <cfRule type="cellIs" dxfId="31101" priority="3384" stopIfTrue="1" operator="greaterThan">
      <formula>0</formula>
    </cfRule>
  </conditionalFormatting>
  <conditionalFormatting sqref="P13">
    <cfRule type="cellIs" dxfId="31100" priority="3381" stopIfTrue="1" operator="lessThan">
      <formula>0</formula>
    </cfRule>
    <cfRule type="cellIs" dxfId="31099" priority="3382" stopIfTrue="1" operator="greaterThan">
      <formula>0</formula>
    </cfRule>
  </conditionalFormatting>
  <conditionalFormatting sqref="P13">
    <cfRule type="cellIs" dxfId="31098" priority="3379" stopIfTrue="1" operator="lessThan">
      <formula>0</formula>
    </cfRule>
    <cfRule type="cellIs" dxfId="31097" priority="3380" stopIfTrue="1" operator="greaterThan">
      <formula>0</formula>
    </cfRule>
  </conditionalFormatting>
  <conditionalFormatting sqref="P13">
    <cfRule type="cellIs" dxfId="31096" priority="3377" stopIfTrue="1" operator="lessThan">
      <formula>0</formula>
    </cfRule>
    <cfRule type="cellIs" dxfId="31095" priority="3378" stopIfTrue="1" operator="greaterThan">
      <formula>0</formula>
    </cfRule>
  </conditionalFormatting>
  <conditionalFormatting sqref="P13">
    <cfRule type="cellIs" dxfId="31094" priority="3375" stopIfTrue="1" operator="lessThan">
      <formula>0</formula>
    </cfRule>
    <cfRule type="cellIs" dxfId="31093" priority="3376" stopIfTrue="1" operator="greaterThan">
      <formula>0</formula>
    </cfRule>
  </conditionalFormatting>
  <conditionalFormatting sqref="P13">
    <cfRule type="cellIs" dxfId="31092" priority="3373" stopIfTrue="1" operator="lessThan">
      <formula>0</formula>
    </cfRule>
    <cfRule type="cellIs" dxfId="31091" priority="3374" stopIfTrue="1" operator="greaterThan">
      <formula>0</formula>
    </cfRule>
  </conditionalFormatting>
  <conditionalFormatting sqref="P13">
    <cfRule type="cellIs" dxfId="31090" priority="3371" stopIfTrue="1" operator="lessThan">
      <formula>0</formula>
    </cfRule>
    <cfRule type="cellIs" dxfId="31089" priority="3372" stopIfTrue="1" operator="greaterThan">
      <formula>0</formula>
    </cfRule>
  </conditionalFormatting>
  <conditionalFormatting sqref="P13">
    <cfRule type="cellIs" dxfId="31088" priority="3369" stopIfTrue="1" operator="lessThan">
      <formula>0</formula>
    </cfRule>
    <cfRule type="cellIs" dxfId="31087" priority="3370" stopIfTrue="1" operator="greaterThan">
      <formula>0</formula>
    </cfRule>
  </conditionalFormatting>
  <conditionalFormatting sqref="P13">
    <cfRule type="cellIs" dxfId="31086" priority="3367" stopIfTrue="1" operator="lessThan">
      <formula>0</formula>
    </cfRule>
    <cfRule type="cellIs" dxfId="31085" priority="3368" stopIfTrue="1" operator="greaterThan">
      <formula>0</formula>
    </cfRule>
  </conditionalFormatting>
  <conditionalFormatting sqref="P13">
    <cfRule type="cellIs" dxfId="31084" priority="3365" stopIfTrue="1" operator="lessThan">
      <formula>0</formula>
    </cfRule>
    <cfRule type="cellIs" dxfId="31083" priority="3366" stopIfTrue="1" operator="greaterThan">
      <formula>0</formula>
    </cfRule>
  </conditionalFormatting>
  <conditionalFormatting sqref="P13">
    <cfRule type="cellIs" dxfId="31082" priority="3363" stopIfTrue="1" operator="lessThan">
      <formula>0</formula>
    </cfRule>
    <cfRule type="cellIs" dxfId="31081" priority="3364" stopIfTrue="1" operator="greaterThan">
      <formula>0</formula>
    </cfRule>
  </conditionalFormatting>
  <conditionalFormatting sqref="P13">
    <cfRule type="cellIs" dxfId="31080" priority="3361" stopIfTrue="1" operator="lessThan">
      <formula>0</formula>
    </cfRule>
    <cfRule type="cellIs" dxfId="31079" priority="3362" stopIfTrue="1" operator="greaterThan">
      <formula>0</formula>
    </cfRule>
  </conditionalFormatting>
  <conditionalFormatting sqref="P13">
    <cfRule type="cellIs" dxfId="31078" priority="3359" stopIfTrue="1" operator="lessThan">
      <formula>0</formula>
    </cfRule>
    <cfRule type="cellIs" dxfId="31077" priority="3360" stopIfTrue="1" operator="greaterThan">
      <formula>0</formula>
    </cfRule>
  </conditionalFormatting>
  <conditionalFormatting sqref="P13">
    <cfRule type="cellIs" dxfId="31076" priority="3357" stopIfTrue="1" operator="lessThan">
      <formula>0</formula>
    </cfRule>
    <cfRule type="cellIs" dxfId="31075" priority="3358" stopIfTrue="1" operator="greaterThan">
      <formula>0</formula>
    </cfRule>
  </conditionalFormatting>
  <conditionalFormatting sqref="P13">
    <cfRule type="cellIs" dxfId="31074" priority="3355" stopIfTrue="1" operator="lessThan">
      <formula>0</formula>
    </cfRule>
    <cfRule type="cellIs" dxfId="31073" priority="3356" stopIfTrue="1" operator="greaterThan">
      <formula>0</formula>
    </cfRule>
  </conditionalFormatting>
  <conditionalFormatting sqref="P13">
    <cfRule type="cellIs" dxfId="31072" priority="3353" stopIfTrue="1" operator="lessThan">
      <formula>0</formula>
    </cfRule>
    <cfRule type="cellIs" dxfId="31071" priority="3354" stopIfTrue="1" operator="greaterThan">
      <formula>0</formula>
    </cfRule>
  </conditionalFormatting>
  <conditionalFormatting sqref="P13">
    <cfRule type="cellIs" dxfId="31070" priority="3351" stopIfTrue="1" operator="lessThan">
      <formula>0</formula>
    </cfRule>
    <cfRule type="cellIs" dxfId="31069" priority="3352" stopIfTrue="1" operator="greaterThan">
      <formula>0</formula>
    </cfRule>
  </conditionalFormatting>
  <conditionalFormatting sqref="P13">
    <cfRule type="cellIs" dxfId="31068" priority="3349" stopIfTrue="1" operator="lessThan">
      <formula>0</formula>
    </cfRule>
    <cfRule type="cellIs" dxfId="31067" priority="3350" stopIfTrue="1" operator="greaterThan">
      <formula>0</formula>
    </cfRule>
  </conditionalFormatting>
  <conditionalFormatting sqref="P13">
    <cfRule type="cellIs" dxfId="31066" priority="3347" stopIfTrue="1" operator="lessThan">
      <formula>0</formula>
    </cfRule>
    <cfRule type="cellIs" dxfId="31065" priority="3348" stopIfTrue="1" operator="greaterThan">
      <formula>0</formula>
    </cfRule>
  </conditionalFormatting>
  <conditionalFormatting sqref="P13">
    <cfRule type="cellIs" dxfId="31064" priority="3345" stopIfTrue="1" operator="lessThan">
      <formula>0</formula>
    </cfRule>
    <cfRule type="cellIs" dxfId="31063" priority="3346" stopIfTrue="1" operator="greaterThan">
      <formula>0</formula>
    </cfRule>
  </conditionalFormatting>
  <conditionalFormatting sqref="P13">
    <cfRule type="cellIs" dxfId="31062" priority="3343" stopIfTrue="1" operator="lessThan">
      <formula>0</formula>
    </cfRule>
    <cfRule type="cellIs" dxfId="31061" priority="3344" stopIfTrue="1" operator="greaterThan">
      <formula>0</formula>
    </cfRule>
  </conditionalFormatting>
  <conditionalFormatting sqref="P13">
    <cfRule type="cellIs" dxfId="31060" priority="3341" stopIfTrue="1" operator="lessThan">
      <formula>0</formula>
    </cfRule>
    <cfRule type="cellIs" dxfId="31059" priority="3342" stopIfTrue="1" operator="greaterThan">
      <formula>0</formula>
    </cfRule>
  </conditionalFormatting>
  <conditionalFormatting sqref="P13">
    <cfRule type="cellIs" dxfId="31058" priority="3339" stopIfTrue="1" operator="lessThan">
      <formula>0</formula>
    </cfRule>
    <cfRule type="cellIs" dxfId="31057" priority="3340" stopIfTrue="1" operator="greaterThan">
      <formula>0</formula>
    </cfRule>
  </conditionalFormatting>
  <conditionalFormatting sqref="P13">
    <cfRule type="cellIs" dxfId="31056" priority="3337" stopIfTrue="1" operator="lessThan">
      <formula>0</formula>
    </cfRule>
    <cfRule type="cellIs" dxfId="31055" priority="3338" stopIfTrue="1" operator="greaterThan">
      <formula>0</formula>
    </cfRule>
  </conditionalFormatting>
  <conditionalFormatting sqref="P13">
    <cfRule type="cellIs" dxfId="31054" priority="3335" stopIfTrue="1" operator="lessThan">
      <formula>0</formula>
    </cfRule>
    <cfRule type="cellIs" dxfId="31053" priority="3336" stopIfTrue="1" operator="greaterThan">
      <formula>0</formula>
    </cfRule>
  </conditionalFormatting>
  <conditionalFormatting sqref="P13">
    <cfRule type="cellIs" dxfId="31052" priority="3333" stopIfTrue="1" operator="lessThan">
      <formula>0</formula>
    </cfRule>
    <cfRule type="cellIs" dxfId="31051" priority="3334" stopIfTrue="1" operator="greaterThan">
      <formula>0</formula>
    </cfRule>
  </conditionalFormatting>
  <conditionalFormatting sqref="P13">
    <cfRule type="cellIs" dxfId="31050" priority="3331" stopIfTrue="1" operator="lessThan">
      <formula>0</formula>
    </cfRule>
    <cfRule type="cellIs" dxfId="31049" priority="3332" stopIfTrue="1" operator="greaterThan">
      <formula>0</formula>
    </cfRule>
  </conditionalFormatting>
  <conditionalFormatting sqref="P13">
    <cfRule type="cellIs" dxfId="31048" priority="3329" stopIfTrue="1" operator="lessThan">
      <formula>0</formula>
    </cfRule>
    <cfRule type="cellIs" dxfId="31047" priority="3330" stopIfTrue="1" operator="greaterThan">
      <formula>0</formula>
    </cfRule>
  </conditionalFormatting>
  <conditionalFormatting sqref="P13">
    <cfRule type="cellIs" dxfId="31046" priority="3327" stopIfTrue="1" operator="lessThan">
      <formula>0</formula>
    </cfRule>
    <cfRule type="cellIs" dxfId="31045" priority="3328" stopIfTrue="1" operator="greaterThan">
      <formula>0</formula>
    </cfRule>
  </conditionalFormatting>
  <conditionalFormatting sqref="P13">
    <cfRule type="cellIs" dxfId="31044" priority="3325" stopIfTrue="1" operator="lessThan">
      <formula>0</formula>
    </cfRule>
    <cfRule type="cellIs" dxfId="31043" priority="3326" stopIfTrue="1" operator="greaterThan">
      <formula>0</formula>
    </cfRule>
  </conditionalFormatting>
  <conditionalFormatting sqref="P13">
    <cfRule type="cellIs" dxfId="31042" priority="3323" stopIfTrue="1" operator="lessThan">
      <formula>0</formula>
    </cfRule>
    <cfRule type="cellIs" dxfId="31041" priority="3324" stopIfTrue="1" operator="greaterThan">
      <formula>0</formula>
    </cfRule>
  </conditionalFormatting>
  <conditionalFormatting sqref="P13">
    <cfRule type="cellIs" dxfId="31040" priority="3321" stopIfTrue="1" operator="lessThan">
      <formula>0</formula>
    </cfRule>
    <cfRule type="cellIs" dxfId="31039" priority="3322" stopIfTrue="1" operator="greaterThan">
      <formula>0</formula>
    </cfRule>
  </conditionalFormatting>
  <conditionalFormatting sqref="P13">
    <cfRule type="cellIs" dxfId="31038" priority="3319" stopIfTrue="1" operator="lessThan">
      <formula>0</formula>
    </cfRule>
    <cfRule type="cellIs" dxfId="31037" priority="3320" stopIfTrue="1" operator="greaterThan">
      <formula>0</formula>
    </cfRule>
  </conditionalFormatting>
  <conditionalFormatting sqref="P13">
    <cfRule type="cellIs" dxfId="31036" priority="3317" stopIfTrue="1" operator="lessThan">
      <formula>0</formula>
    </cfRule>
    <cfRule type="cellIs" dxfId="31035" priority="3318" stopIfTrue="1" operator="greaterThan">
      <formula>0</formula>
    </cfRule>
  </conditionalFormatting>
  <conditionalFormatting sqref="P13">
    <cfRule type="cellIs" dxfId="31034" priority="3315" stopIfTrue="1" operator="lessThan">
      <formula>0</formula>
    </cfRule>
    <cfRule type="cellIs" dxfId="31033" priority="3316" stopIfTrue="1" operator="greaterThan">
      <formula>0</formula>
    </cfRule>
  </conditionalFormatting>
  <conditionalFormatting sqref="P13">
    <cfRule type="cellIs" dxfId="31032" priority="3313" stopIfTrue="1" operator="lessThan">
      <formula>0</formula>
    </cfRule>
    <cfRule type="cellIs" dxfId="31031" priority="3314" stopIfTrue="1" operator="greaterThan">
      <formula>0</formula>
    </cfRule>
  </conditionalFormatting>
  <conditionalFormatting sqref="P13">
    <cfRule type="cellIs" dxfId="31030" priority="3311" stopIfTrue="1" operator="lessThan">
      <formula>0</formula>
    </cfRule>
    <cfRule type="cellIs" dxfId="31029" priority="3312" stopIfTrue="1" operator="greaterThan">
      <formula>0</formula>
    </cfRule>
  </conditionalFormatting>
  <conditionalFormatting sqref="P13">
    <cfRule type="cellIs" dxfId="31028" priority="3309" stopIfTrue="1" operator="lessThan">
      <formula>0</formula>
    </cfRule>
    <cfRule type="cellIs" dxfId="31027" priority="3310" stopIfTrue="1" operator="greaterThan">
      <formula>0</formula>
    </cfRule>
  </conditionalFormatting>
  <conditionalFormatting sqref="P13">
    <cfRule type="cellIs" dxfId="31026" priority="3307" stopIfTrue="1" operator="lessThan">
      <formula>0</formula>
    </cfRule>
    <cfRule type="cellIs" dxfId="31025" priority="3308" stopIfTrue="1" operator="greaterThan">
      <formula>0</formula>
    </cfRule>
  </conditionalFormatting>
  <conditionalFormatting sqref="P13">
    <cfRule type="cellIs" dxfId="31024" priority="3305" stopIfTrue="1" operator="lessThan">
      <formula>0</formula>
    </cfRule>
    <cfRule type="cellIs" dxfId="31023" priority="3306" stopIfTrue="1" operator="greaterThan">
      <formula>0</formula>
    </cfRule>
  </conditionalFormatting>
  <conditionalFormatting sqref="P13">
    <cfRule type="cellIs" dxfId="31022" priority="3303" stopIfTrue="1" operator="lessThan">
      <formula>0</formula>
    </cfRule>
    <cfRule type="cellIs" dxfId="31021" priority="3304" stopIfTrue="1" operator="greaterThan">
      <formula>0</formula>
    </cfRule>
  </conditionalFormatting>
  <conditionalFormatting sqref="P13">
    <cfRule type="cellIs" dxfId="31020" priority="3301" stopIfTrue="1" operator="lessThan">
      <formula>0</formula>
    </cfRule>
    <cfRule type="cellIs" dxfId="31019" priority="3302" stopIfTrue="1" operator="greaterThan">
      <formula>0</formula>
    </cfRule>
  </conditionalFormatting>
  <conditionalFormatting sqref="P13">
    <cfRule type="cellIs" dxfId="31018" priority="3299" stopIfTrue="1" operator="lessThan">
      <formula>0</formula>
    </cfRule>
    <cfRule type="cellIs" dxfId="31017" priority="3300" stopIfTrue="1" operator="greaterThan">
      <formula>0</formula>
    </cfRule>
  </conditionalFormatting>
  <conditionalFormatting sqref="P15">
    <cfRule type="cellIs" dxfId="31016" priority="3297" stopIfTrue="1" operator="lessThan">
      <formula>0</formula>
    </cfRule>
    <cfRule type="cellIs" dxfId="31015" priority="3298" stopIfTrue="1" operator="greaterThan">
      <formula>0</formula>
    </cfRule>
  </conditionalFormatting>
  <conditionalFormatting sqref="P15">
    <cfRule type="cellIs" dxfId="31014" priority="3295" stopIfTrue="1" operator="lessThan">
      <formula>0</formula>
    </cfRule>
    <cfRule type="cellIs" dxfId="31013" priority="3296" stopIfTrue="1" operator="greaterThan">
      <formula>0</formula>
    </cfRule>
  </conditionalFormatting>
  <conditionalFormatting sqref="P15">
    <cfRule type="cellIs" dxfId="31012" priority="3293" stopIfTrue="1" operator="lessThan">
      <formula>0</formula>
    </cfRule>
    <cfRule type="cellIs" dxfId="31011" priority="3294" stopIfTrue="1" operator="greaterThan">
      <formula>0</formula>
    </cfRule>
  </conditionalFormatting>
  <conditionalFormatting sqref="P15">
    <cfRule type="cellIs" dxfId="31010" priority="3291" stopIfTrue="1" operator="lessThan">
      <formula>0</formula>
    </cfRule>
    <cfRule type="cellIs" dxfId="31009" priority="3292" stopIfTrue="1" operator="greaterThan">
      <formula>0</formula>
    </cfRule>
  </conditionalFormatting>
  <conditionalFormatting sqref="P15">
    <cfRule type="cellIs" dxfId="31008" priority="3289" stopIfTrue="1" operator="lessThan">
      <formula>0</formula>
    </cfRule>
    <cfRule type="cellIs" dxfId="31007" priority="3290" stopIfTrue="1" operator="greaterThan">
      <formula>0</formula>
    </cfRule>
  </conditionalFormatting>
  <conditionalFormatting sqref="P15">
    <cfRule type="cellIs" dxfId="31006" priority="3287" stopIfTrue="1" operator="lessThan">
      <formula>0</formula>
    </cfRule>
    <cfRule type="cellIs" dxfId="31005" priority="3288" stopIfTrue="1" operator="greaterThan">
      <formula>0</formula>
    </cfRule>
  </conditionalFormatting>
  <conditionalFormatting sqref="P15">
    <cfRule type="cellIs" dxfId="31004" priority="3285" stopIfTrue="1" operator="lessThan">
      <formula>0</formula>
    </cfRule>
    <cfRule type="cellIs" dxfId="31003" priority="3286" stopIfTrue="1" operator="greaterThan">
      <formula>0</formula>
    </cfRule>
  </conditionalFormatting>
  <conditionalFormatting sqref="P15">
    <cfRule type="cellIs" dxfId="31002" priority="3283" stopIfTrue="1" operator="lessThan">
      <formula>0</formula>
    </cfRule>
    <cfRule type="cellIs" dxfId="31001" priority="3284" stopIfTrue="1" operator="greaterThan">
      <formula>0</formula>
    </cfRule>
  </conditionalFormatting>
  <conditionalFormatting sqref="P15">
    <cfRule type="cellIs" dxfId="31000" priority="3281" stopIfTrue="1" operator="lessThan">
      <formula>0</formula>
    </cfRule>
    <cfRule type="cellIs" dxfId="30999" priority="3282" stopIfTrue="1" operator="greaterThan">
      <formula>0</formula>
    </cfRule>
  </conditionalFormatting>
  <conditionalFormatting sqref="P15">
    <cfRule type="cellIs" dxfId="30998" priority="3279" stopIfTrue="1" operator="lessThan">
      <formula>0</formula>
    </cfRule>
    <cfRule type="cellIs" dxfId="30997" priority="3280" stopIfTrue="1" operator="greaterThan">
      <formula>0</formula>
    </cfRule>
  </conditionalFormatting>
  <conditionalFormatting sqref="P15">
    <cfRule type="cellIs" dxfId="30996" priority="3277" stopIfTrue="1" operator="lessThan">
      <formula>0</formula>
    </cfRule>
    <cfRule type="cellIs" dxfId="30995" priority="3278" stopIfTrue="1" operator="greaterThan">
      <formula>0</formula>
    </cfRule>
  </conditionalFormatting>
  <conditionalFormatting sqref="P15">
    <cfRule type="cellIs" dxfId="30994" priority="3275" stopIfTrue="1" operator="lessThan">
      <formula>0</formula>
    </cfRule>
    <cfRule type="cellIs" dxfId="30993" priority="3276" stopIfTrue="1" operator="greaterThan">
      <formula>0</formula>
    </cfRule>
  </conditionalFormatting>
  <conditionalFormatting sqref="P15">
    <cfRule type="cellIs" dxfId="30992" priority="3273" stopIfTrue="1" operator="lessThan">
      <formula>0</formula>
    </cfRule>
    <cfRule type="cellIs" dxfId="30991" priority="3274" stopIfTrue="1" operator="greaterThan">
      <formula>0</formula>
    </cfRule>
  </conditionalFormatting>
  <conditionalFormatting sqref="P15">
    <cfRule type="cellIs" dxfId="30990" priority="3271" stopIfTrue="1" operator="lessThan">
      <formula>0</formula>
    </cfRule>
    <cfRule type="cellIs" dxfId="30989" priority="3272" stopIfTrue="1" operator="greaterThan">
      <formula>0</formula>
    </cfRule>
  </conditionalFormatting>
  <conditionalFormatting sqref="P15">
    <cfRule type="cellIs" dxfId="30988" priority="3269" stopIfTrue="1" operator="lessThan">
      <formula>0</formula>
    </cfRule>
    <cfRule type="cellIs" dxfId="30987" priority="3270" stopIfTrue="1" operator="greaterThan">
      <formula>0</formula>
    </cfRule>
  </conditionalFormatting>
  <conditionalFormatting sqref="P15">
    <cfRule type="cellIs" dxfId="30986" priority="3267" stopIfTrue="1" operator="lessThan">
      <formula>0</formula>
    </cfRule>
    <cfRule type="cellIs" dxfId="30985" priority="3268" stopIfTrue="1" operator="greaterThan">
      <formula>0</formula>
    </cfRule>
  </conditionalFormatting>
  <conditionalFormatting sqref="P15">
    <cfRule type="cellIs" dxfId="30984" priority="3265" stopIfTrue="1" operator="lessThan">
      <formula>0</formula>
    </cfRule>
    <cfRule type="cellIs" dxfId="30983" priority="3266" stopIfTrue="1" operator="greaterThan">
      <formula>0</formula>
    </cfRule>
  </conditionalFormatting>
  <conditionalFormatting sqref="P15">
    <cfRule type="cellIs" dxfId="30982" priority="3263" stopIfTrue="1" operator="lessThan">
      <formula>0</formula>
    </cfRule>
    <cfRule type="cellIs" dxfId="30981" priority="3264" stopIfTrue="1" operator="greaterThan">
      <formula>0</formula>
    </cfRule>
  </conditionalFormatting>
  <conditionalFormatting sqref="P15">
    <cfRule type="cellIs" dxfId="30980" priority="3261" stopIfTrue="1" operator="lessThan">
      <formula>0</formula>
    </cfRule>
    <cfRule type="cellIs" dxfId="30979" priority="3262" stopIfTrue="1" operator="greaterThan">
      <formula>0</formula>
    </cfRule>
  </conditionalFormatting>
  <conditionalFormatting sqref="P15">
    <cfRule type="cellIs" dxfId="30978" priority="3259" stopIfTrue="1" operator="lessThan">
      <formula>0</formula>
    </cfRule>
    <cfRule type="cellIs" dxfId="30977" priority="3260" stopIfTrue="1" operator="greaterThan">
      <formula>0</formula>
    </cfRule>
  </conditionalFormatting>
  <conditionalFormatting sqref="P15">
    <cfRule type="cellIs" dxfId="30976" priority="3257" stopIfTrue="1" operator="lessThan">
      <formula>0</formula>
    </cfRule>
    <cfRule type="cellIs" dxfId="30975" priority="3258" stopIfTrue="1" operator="greaterThan">
      <formula>0</formula>
    </cfRule>
  </conditionalFormatting>
  <conditionalFormatting sqref="P15">
    <cfRule type="cellIs" dxfId="30974" priority="3255" stopIfTrue="1" operator="lessThan">
      <formula>0</formula>
    </cfRule>
    <cfRule type="cellIs" dxfId="30973" priority="3256" stopIfTrue="1" operator="greaterThan">
      <formula>0</formula>
    </cfRule>
  </conditionalFormatting>
  <conditionalFormatting sqref="P15">
    <cfRule type="cellIs" dxfId="30972" priority="3253" stopIfTrue="1" operator="lessThan">
      <formula>0</formula>
    </cfRule>
    <cfRule type="cellIs" dxfId="30971" priority="3254" stopIfTrue="1" operator="greaterThan">
      <formula>0</formula>
    </cfRule>
  </conditionalFormatting>
  <conditionalFormatting sqref="P15">
    <cfRule type="cellIs" dxfId="30970" priority="3251" stopIfTrue="1" operator="lessThan">
      <formula>0</formula>
    </cfRule>
    <cfRule type="cellIs" dxfId="30969" priority="3252" stopIfTrue="1" operator="greaterThan">
      <formula>0</formula>
    </cfRule>
  </conditionalFormatting>
  <conditionalFormatting sqref="P15">
    <cfRule type="cellIs" dxfId="30968" priority="3249" stopIfTrue="1" operator="lessThan">
      <formula>0</formula>
    </cfRule>
    <cfRule type="cellIs" dxfId="30967" priority="3250" stopIfTrue="1" operator="greaterThan">
      <formula>0</formula>
    </cfRule>
  </conditionalFormatting>
  <conditionalFormatting sqref="P15">
    <cfRule type="cellIs" dxfId="30966" priority="3247" stopIfTrue="1" operator="lessThan">
      <formula>0</formula>
    </cfRule>
    <cfRule type="cellIs" dxfId="30965" priority="3248" stopIfTrue="1" operator="greaterThan">
      <formula>0</formula>
    </cfRule>
  </conditionalFormatting>
  <conditionalFormatting sqref="P17">
    <cfRule type="cellIs" dxfId="30964" priority="3161" stopIfTrue="1" operator="lessThan">
      <formula>0</formula>
    </cfRule>
    <cfRule type="cellIs" dxfId="30963" priority="3162" stopIfTrue="1" operator="greaterThan">
      <formula>0</formula>
    </cfRule>
  </conditionalFormatting>
  <conditionalFormatting sqref="P17">
    <cfRule type="cellIs" dxfId="30962" priority="3159" stopIfTrue="1" operator="lessThan">
      <formula>0</formula>
    </cfRule>
    <cfRule type="cellIs" dxfId="30961" priority="3160" stopIfTrue="1" operator="greaterThan">
      <formula>0</formula>
    </cfRule>
  </conditionalFormatting>
  <conditionalFormatting sqref="P17">
    <cfRule type="cellIs" dxfId="30960" priority="3157" stopIfTrue="1" operator="lessThan">
      <formula>0</formula>
    </cfRule>
    <cfRule type="cellIs" dxfId="30959" priority="3158" stopIfTrue="1" operator="greaterThan">
      <formula>0</formula>
    </cfRule>
  </conditionalFormatting>
  <conditionalFormatting sqref="P17">
    <cfRule type="cellIs" dxfId="30958" priority="3155" stopIfTrue="1" operator="lessThan">
      <formula>0</formula>
    </cfRule>
    <cfRule type="cellIs" dxfId="30957" priority="3156" stopIfTrue="1" operator="greaterThan">
      <formula>0</formula>
    </cfRule>
  </conditionalFormatting>
  <conditionalFormatting sqref="P17">
    <cfRule type="cellIs" dxfId="30956" priority="3153" stopIfTrue="1" operator="lessThan">
      <formula>0</formula>
    </cfRule>
    <cfRule type="cellIs" dxfId="30955" priority="3154" stopIfTrue="1" operator="greaterThan">
      <formula>0</formula>
    </cfRule>
  </conditionalFormatting>
  <conditionalFormatting sqref="P17">
    <cfRule type="cellIs" dxfId="30954" priority="3151" stopIfTrue="1" operator="lessThan">
      <formula>0</formula>
    </cfRule>
    <cfRule type="cellIs" dxfId="30953" priority="3152" stopIfTrue="1" operator="greaterThan">
      <formula>0</formula>
    </cfRule>
  </conditionalFormatting>
  <conditionalFormatting sqref="P17">
    <cfRule type="cellIs" dxfId="30952" priority="3149" stopIfTrue="1" operator="lessThan">
      <formula>0</formula>
    </cfRule>
    <cfRule type="cellIs" dxfId="30951" priority="3150" stopIfTrue="1" operator="greaterThan">
      <formula>0</formula>
    </cfRule>
  </conditionalFormatting>
  <conditionalFormatting sqref="P17">
    <cfRule type="cellIs" dxfId="30950" priority="3147" stopIfTrue="1" operator="lessThan">
      <formula>0</formula>
    </cfRule>
    <cfRule type="cellIs" dxfId="30949" priority="3148" stopIfTrue="1" operator="greaterThan">
      <formula>0</formula>
    </cfRule>
  </conditionalFormatting>
  <conditionalFormatting sqref="P17">
    <cfRule type="cellIs" dxfId="30948" priority="3145" stopIfTrue="1" operator="lessThan">
      <formula>0</formula>
    </cfRule>
    <cfRule type="cellIs" dxfId="30947" priority="3146" stopIfTrue="1" operator="greaterThan">
      <formula>0</formula>
    </cfRule>
  </conditionalFormatting>
  <conditionalFormatting sqref="P17">
    <cfRule type="cellIs" dxfId="30946" priority="3143" stopIfTrue="1" operator="lessThan">
      <formula>0</formula>
    </cfRule>
    <cfRule type="cellIs" dxfId="30945" priority="3144" stopIfTrue="1" operator="greaterThan">
      <formula>0</formula>
    </cfRule>
  </conditionalFormatting>
  <conditionalFormatting sqref="P17">
    <cfRule type="cellIs" dxfId="30944" priority="3141" stopIfTrue="1" operator="lessThan">
      <formula>0</formula>
    </cfRule>
    <cfRule type="cellIs" dxfId="30943" priority="3142" stopIfTrue="1" operator="greaterThan">
      <formula>0</formula>
    </cfRule>
  </conditionalFormatting>
  <conditionalFormatting sqref="P17">
    <cfRule type="cellIs" dxfId="30942" priority="3139" stopIfTrue="1" operator="lessThan">
      <formula>0</formula>
    </cfRule>
    <cfRule type="cellIs" dxfId="30941" priority="3140" stopIfTrue="1" operator="greaterThan">
      <formula>0</formula>
    </cfRule>
  </conditionalFormatting>
  <conditionalFormatting sqref="P17">
    <cfRule type="cellIs" dxfId="30940" priority="3137" stopIfTrue="1" operator="lessThan">
      <formula>0</formula>
    </cfRule>
    <cfRule type="cellIs" dxfId="30939" priority="3138" stopIfTrue="1" operator="greaterThan">
      <formula>0</formula>
    </cfRule>
  </conditionalFormatting>
  <conditionalFormatting sqref="P17">
    <cfRule type="cellIs" dxfId="30938" priority="3135" stopIfTrue="1" operator="lessThan">
      <formula>0</formula>
    </cfRule>
    <cfRule type="cellIs" dxfId="30937" priority="3136" stopIfTrue="1" operator="greaterThan">
      <formula>0</formula>
    </cfRule>
  </conditionalFormatting>
  <conditionalFormatting sqref="P17">
    <cfRule type="cellIs" dxfId="30936" priority="3133" stopIfTrue="1" operator="lessThan">
      <formula>0</formula>
    </cfRule>
    <cfRule type="cellIs" dxfId="30935" priority="3134" stopIfTrue="1" operator="greaterThan">
      <formula>0</formula>
    </cfRule>
  </conditionalFormatting>
  <conditionalFormatting sqref="P17">
    <cfRule type="cellIs" dxfId="30934" priority="3131" stopIfTrue="1" operator="lessThan">
      <formula>0</formula>
    </cfRule>
    <cfRule type="cellIs" dxfId="30933" priority="3132" stopIfTrue="1" operator="greaterThan">
      <formula>0</formula>
    </cfRule>
  </conditionalFormatting>
  <conditionalFormatting sqref="P19">
    <cfRule type="cellIs" dxfId="30932" priority="3129" stopIfTrue="1" operator="lessThan">
      <formula>0</formula>
    </cfRule>
    <cfRule type="cellIs" dxfId="30931" priority="3130" stopIfTrue="1" operator="greaterThan">
      <formula>0</formula>
    </cfRule>
  </conditionalFormatting>
  <conditionalFormatting sqref="P19">
    <cfRule type="cellIs" dxfId="30930" priority="3127" stopIfTrue="1" operator="lessThan">
      <formula>0</formula>
    </cfRule>
    <cfRule type="cellIs" dxfId="30929" priority="3128" stopIfTrue="1" operator="greaterThan">
      <formula>0</formula>
    </cfRule>
  </conditionalFormatting>
  <conditionalFormatting sqref="P19">
    <cfRule type="cellIs" dxfId="30928" priority="3125" stopIfTrue="1" operator="lessThan">
      <formula>0</formula>
    </cfRule>
    <cfRule type="cellIs" dxfId="30927" priority="3126" stopIfTrue="1" operator="greaterThan">
      <formula>0</formula>
    </cfRule>
  </conditionalFormatting>
  <conditionalFormatting sqref="P19">
    <cfRule type="cellIs" dxfId="30926" priority="3123" stopIfTrue="1" operator="lessThan">
      <formula>0</formula>
    </cfRule>
    <cfRule type="cellIs" dxfId="30925" priority="3124" stopIfTrue="1" operator="greaterThan">
      <formula>0</formula>
    </cfRule>
  </conditionalFormatting>
  <conditionalFormatting sqref="P19">
    <cfRule type="cellIs" dxfId="30924" priority="3121" stopIfTrue="1" operator="lessThan">
      <formula>0</formula>
    </cfRule>
    <cfRule type="cellIs" dxfId="30923" priority="3122" stopIfTrue="1" operator="greaterThan">
      <formula>0</formula>
    </cfRule>
  </conditionalFormatting>
  <conditionalFormatting sqref="P19">
    <cfRule type="cellIs" dxfId="30922" priority="3119" stopIfTrue="1" operator="lessThan">
      <formula>0</formula>
    </cfRule>
    <cfRule type="cellIs" dxfId="30921" priority="3120" stopIfTrue="1" operator="greaterThan">
      <formula>0</formula>
    </cfRule>
  </conditionalFormatting>
  <conditionalFormatting sqref="P19">
    <cfRule type="cellIs" dxfId="30920" priority="3117" stopIfTrue="1" operator="lessThan">
      <formula>0</formula>
    </cfRule>
    <cfRule type="cellIs" dxfId="30919" priority="3118" stopIfTrue="1" operator="greaterThan">
      <formula>0</formula>
    </cfRule>
  </conditionalFormatting>
  <conditionalFormatting sqref="P19">
    <cfRule type="cellIs" dxfId="30918" priority="3115" stopIfTrue="1" operator="lessThan">
      <formula>0</formula>
    </cfRule>
    <cfRule type="cellIs" dxfId="30917" priority="3116" stopIfTrue="1" operator="greaterThan">
      <formula>0</formula>
    </cfRule>
  </conditionalFormatting>
  <conditionalFormatting sqref="P19">
    <cfRule type="cellIs" dxfId="30916" priority="3113" stopIfTrue="1" operator="lessThan">
      <formula>0</formula>
    </cfRule>
    <cfRule type="cellIs" dxfId="30915" priority="3114" stopIfTrue="1" operator="greaterThan">
      <formula>0</formula>
    </cfRule>
  </conditionalFormatting>
  <conditionalFormatting sqref="P19">
    <cfRule type="cellIs" dxfId="30914" priority="3111" stopIfTrue="1" operator="lessThan">
      <formula>0</formula>
    </cfRule>
    <cfRule type="cellIs" dxfId="30913" priority="3112" stopIfTrue="1" operator="greaterThan">
      <formula>0</formula>
    </cfRule>
  </conditionalFormatting>
  <conditionalFormatting sqref="P19">
    <cfRule type="cellIs" dxfId="30912" priority="3109" stopIfTrue="1" operator="lessThan">
      <formula>0</formula>
    </cfRule>
    <cfRule type="cellIs" dxfId="30911" priority="3110" stopIfTrue="1" operator="greaterThan">
      <formula>0</formula>
    </cfRule>
  </conditionalFormatting>
  <conditionalFormatting sqref="P19">
    <cfRule type="cellIs" dxfId="30910" priority="3107" stopIfTrue="1" operator="lessThan">
      <formula>0</formula>
    </cfRule>
    <cfRule type="cellIs" dxfId="30909" priority="3108" stopIfTrue="1" operator="greaterThan">
      <formula>0</formula>
    </cfRule>
  </conditionalFormatting>
  <conditionalFormatting sqref="P19">
    <cfRule type="cellIs" dxfId="30908" priority="3105" stopIfTrue="1" operator="lessThan">
      <formula>0</formula>
    </cfRule>
    <cfRule type="cellIs" dxfId="30907" priority="3106" stopIfTrue="1" operator="greaterThan">
      <formula>0</formula>
    </cfRule>
  </conditionalFormatting>
  <conditionalFormatting sqref="P19">
    <cfRule type="cellIs" dxfId="30906" priority="3103" stopIfTrue="1" operator="lessThan">
      <formula>0</formula>
    </cfRule>
    <cfRule type="cellIs" dxfId="30905" priority="3104" stopIfTrue="1" operator="greaterThan">
      <formula>0</formula>
    </cfRule>
  </conditionalFormatting>
  <conditionalFormatting sqref="P19">
    <cfRule type="cellIs" dxfId="30904" priority="3101" stopIfTrue="1" operator="lessThan">
      <formula>0</formula>
    </cfRule>
    <cfRule type="cellIs" dxfId="30903" priority="3102" stopIfTrue="1" operator="greaterThan">
      <formula>0</formula>
    </cfRule>
  </conditionalFormatting>
  <conditionalFormatting sqref="P19">
    <cfRule type="cellIs" dxfId="30902" priority="3099" stopIfTrue="1" operator="lessThan">
      <formula>0</formula>
    </cfRule>
    <cfRule type="cellIs" dxfId="30901" priority="3100" stopIfTrue="1" operator="greaterThan">
      <formula>0</formula>
    </cfRule>
  </conditionalFormatting>
  <conditionalFormatting sqref="P19">
    <cfRule type="cellIs" dxfId="30900" priority="3097" stopIfTrue="1" operator="lessThan">
      <formula>0</formula>
    </cfRule>
    <cfRule type="cellIs" dxfId="30899" priority="3098" stopIfTrue="1" operator="greaterThan">
      <formula>0</formula>
    </cfRule>
  </conditionalFormatting>
  <conditionalFormatting sqref="P19">
    <cfRule type="cellIs" dxfId="30898" priority="3095" stopIfTrue="1" operator="lessThan">
      <formula>0</formula>
    </cfRule>
    <cfRule type="cellIs" dxfId="30897" priority="3096" stopIfTrue="1" operator="greaterThan">
      <formula>0</formula>
    </cfRule>
  </conditionalFormatting>
  <conditionalFormatting sqref="P19">
    <cfRule type="cellIs" dxfId="30896" priority="3093" stopIfTrue="1" operator="lessThan">
      <formula>0</formula>
    </cfRule>
    <cfRule type="cellIs" dxfId="30895" priority="3094" stopIfTrue="1" operator="greaterThan">
      <formula>0</formula>
    </cfRule>
  </conditionalFormatting>
  <conditionalFormatting sqref="P19">
    <cfRule type="cellIs" dxfId="30894" priority="3091" stopIfTrue="1" operator="lessThan">
      <formula>0</formula>
    </cfRule>
    <cfRule type="cellIs" dxfId="30893" priority="3092" stopIfTrue="1" operator="greaterThan">
      <formula>0</formula>
    </cfRule>
  </conditionalFormatting>
  <conditionalFormatting sqref="P19">
    <cfRule type="cellIs" dxfId="30892" priority="3089" stopIfTrue="1" operator="lessThan">
      <formula>0</formula>
    </cfRule>
    <cfRule type="cellIs" dxfId="30891" priority="3090" stopIfTrue="1" operator="greaterThan">
      <formula>0</formula>
    </cfRule>
  </conditionalFormatting>
  <conditionalFormatting sqref="P19">
    <cfRule type="cellIs" dxfId="30890" priority="3087" stopIfTrue="1" operator="lessThan">
      <formula>0</formula>
    </cfRule>
    <cfRule type="cellIs" dxfId="30889" priority="3088" stopIfTrue="1" operator="greaterThan">
      <formula>0</formula>
    </cfRule>
  </conditionalFormatting>
  <conditionalFormatting sqref="P19">
    <cfRule type="cellIs" dxfId="30888" priority="3085" stopIfTrue="1" operator="lessThan">
      <formula>0</formula>
    </cfRule>
    <cfRule type="cellIs" dxfId="30887" priority="3086" stopIfTrue="1" operator="greaterThan">
      <formula>0</formula>
    </cfRule>
  </conditionalFormatting>
  <conditionalFormatting sqref="P19">
    <cfRule type="cellIs" dxfId="30886" priority="3083" stopIfTrue="1" operator="lessThan">
      <formula>0</formula>
    </cfRule>
    <cfRule type="cellIs" dxfId="30885" priority="3084" stopIfTrue="1" operator="greaterThan">
      <formula>0</formula>
    </cfRule>
  </conditionalFormatting>
  <conditionalFormatting sqref="P19">
    <cfRule type="cellIs" dxfId="30884" priority="3081" stopIfTrue="1" operator="lessThan">
      <formula>0</formula>
    </cfRule>
    <cfRule type="cellIs" dxfId="30883" priority="3082" stopIfTrue="1" operator="greaterThan">
      <formula>0</formula>
    </cfRule>
  </conditionalFormatting>
  <conditionalFormatting sqref="P19">
    <cfRule type="cellIs" dxfId="30882" priority="3079" stopIfTrue="1" operator="lessThan">
      <formula>0</formula>
    </cfRule>
    <cfRule type="cellIs" dxfId="30881" priority="3080" stopIfTrue="1" operator="greaterThan">
      <formula>0</formula>
    </cfRule>
  </conditionalFormatting>
  <conditionalFormatting sqref="P19">
    <cfRule type="cellIs" dxfId="30880" priority="3077" stopIfTrue="1" operator="lessThan">
      <formula>0</formula>
    </cfRule>
    <cfRule type="cellIs" dxfId="30879" priority="3078" stopIfTrue="1" operator="greaterThan">
      <formula>0</formula>
    </cfRule>
  </conditionalFormatting>
  <conditionalFormatting sqref="P19">
    <cfRule type="cellIs" dxfId="30878" priority="3075" stopIfTrue="1" operator="lessThan">
      <formula>0</formula>
    </cfRule>
    <cfRule type="cellIs" dxfId="30877" priority="3076" stopIfTrue="1" operator="greaterThan">
      <formula>0</formula>
    </cfRule>
  </conditionalFormatting>
  <conditionalFormatting sqref="P19">
    <cfRule type="cellIs" dxfId="30876" priority="3073" stopIfTrue="1" operator="lessThan">
      <formula>0</formula>
    </cfRule>
    <cfRule type="cellIs" dxfId="30875" priority="3074" stopIfTrue="1" operator="greaterThan">
      <formula>0</formula>
    </cfRule>
  </conditionalFormatting>
  <conditionalFormatting sqref="P19">
    <cfRule type="cellIs" dxfId="30874" priority="3071" stopIfTrue="1" operator="lessThan">
      <formula>0</formula>
    </cfRule>
    <cfRule type="cellIs" dxfId="30873" priority="3072" stopIfTrue="1" operator="greaterThan">
      <formula>0</formula>
    </cfRule>
  </conditionalFormatting>
  <conditionalFormatting sqref="P19">
    <cfRule type="cellIs" dxfId="30872" priority="3069" stopIfTrue="1" operator="lessThan">
      <formula>0</formula>
    </cfRule>
    <cfRule type="cellIs" dxfId="30871" priority="3070" stopIfTrue="1" operator="greaterThan">
      <formula>0</formula>
    </cfRule>
  </conditionalFormatting>
  <conditionalFormatting sqref="P19">
    <cfRule type="cellIs" dxfId="30870" priority="3067" stopIfTrue="1" operator="lessThan">
      <formula>0</formula>
    </cfRule>
    <cfRule type="cellIs" dxfId="30869" priority="3068" stopIfTrue="1" operator="greaterThan">
      <formula>0</formula>
    </cfRule>
  </conditionalFormatting>
  <conditionalFormatting sqref="P19">
    <cfRule type="cellIs" dxfId="30868" priority="3065" stopIfTrue="1" operator="lessThan">
      <formula>0</formula>
    </cfRule>
    <cfRule type="cellIs" dxfId="30867" priority="3066" stopIfTrue="1" operator="greaterThan">
      <formula>0</formula>
    </cfRule>
  </conditionalFormatting>
  <conditionalFormatting sqref="P19">
    <cfRule type="cellIs" dxfId="30866" priority="3063" stopIfTrue="1" operator="lessThan">
      <formula>0</formula>
    </cfRule>
    <cfRule type="cellIs" dxfId="30865" priority="3064" stopIfTrue="1" operator="greaterThan">
      <formula>0</formula>
    </cfRule>
  </conditionalFormatting>
  <conditionalFormatting sqref="P19">
    <cfRule type="cellIs" dxfId="30864" priority="3061" stopIfTrue="1" operator="lessThan">
      <formula>0</formula>
    </cfRule>
    <cfRule type="cellIs" dxfId="30863" priority="3062" stopIfTrue="1" operator="greaterThan">
      <formula>0</formula>
    </cfRule>
  </conditionalFormatting>
  <conditionalFormatting sqref="P19">
    <cfRule type="cellIs" dxfId="30862" priority="3059" stopIfTrue="1" operator="lessThan">
      <formula>0</formula>
    </cfRule>
    <cfRule type="cellIs" dxfId="30861" priority="3060" stopIfTrue="1" operator="greaterThan">
      <formula>0</formula>
    </cfRule>
  </conditionalFormatting>
  <conditionalFormatting sqref="P19">
    <cfRule type="cellIs" dxfId="30860" priority="3057" stopIfTrue="1" operator="lessThan">
      <formula>0</formula>
    </cfRule>
    <cfRule type="cellIs" dxfId="30859" priority="3058" stopIfTrue="1" operator="greaterThan">
      <formula>0</formula>
    </cfRule>
  </conditionalFormatting>
  <conditionalFormatting sqref="P19">
    <cfRule type="cellIs" dxfId="30858" priority="3055" stopIfTrue="1" operator="lessThan">
      <formula>0</formula>
    </cfRule>
    <cfRule type="cellIs" dxfId="30857" priority="3056" stopIfTrue="1" operator="greaterThan">
      <formula>0</formula>
    </cfRule>
  </conditionalFormatting>
  <conditionalFormatting sqref="P19">
    <cfRule type="cellIs" dxfId="30856" priority="3053" stopIfTrue="1" operator="lessThan">
      <formula>0</formula>
    </cfRule>
    <cfRule type="cellIs" dxfId="30855" priority="3054" stopIfTrue="1" operator="greaterThan">
      <formula>0</formula>
    </cfRule>
  </conditionalFormatting>
  <conditionalFormatting sqref="P19">
    <cfRule type="cellIs" dxfId="30854" priority="3051" stopIfTrue="1" operator="lessThan">
      <formula>0</formula>
    </cfRule>
    <cfRule type="cellIs" dxfId="30853" priority="3052" stopIfTrue="1" operator="greaterThan">
      <formula>0</formula>
    </cfRule>
  </conditionalFormatting>
  <conditionalFormatting sqref="P19">
    <cfRule type="cellIs" dxfId="30852" priority="3049" stopIfTrue="1" operator="lessThan">
      <formula>0</formula>
    </cfRule>
    <cfRule type="cellIs" dxfId="30851" priority="3050" stopIfTrue="1" operator="greaterThan">
      <formula>0</formula>
    </cfRule>
  </conditionalFormatting>
  <conditionalFormatting sqref="P19">
    <cfRule type="cellIs" dxfId="30850" priority="3047" stopIfTrue="1" operator="lessThan">
      <formula>0</formula>
    </cfRule>
    <cfRule type="cellIs" dxfId="30849" priority="3048" stopIfTrue="1" operator="greaterThan">
      <formula>0</formula>
    </cfRule>
  </conditionalFormatting>
  <conditionalFormatting sqref="P21">
    <cfRule type="cellIs" dxfId="30848" priority="3045" stopIfTrue="1" operator="lessThan">
      <formula>0</formula>
    </cfRule>
    <cfRule type="cellIs" dxfId="30847" priority="3046" stopIfTrue="1" operator="greaterThan">
      <formula>0</formula>
    </cfRule>
  </conditionalFormatting>
  <conditionalFormatting sqref="P21">
    <cfRule type="cellIs" dxfId="30846" priority="3043" stopIfTrue="1" operator="lessThan">
      <formula>0</formula>
    </cfRule>
    <cfRule type="cellIs" dxfId="30845" priority="3044" stopIfTrue="1" operator="greaterThan">
      <formula>0</formula>
    </cfRule>
  </conditionalFormatting>
  <conditionalFormatting sqref="P21">
    <cfRule type="cellIs" dxfId="30844" priority="3041" stopIfTrue="1" operator="lessThan">
      <formula>0</formula>
    </cfRule>
    <cfRule type="cellIs" dxfId="30843" priority="3042" stopIfTrue="1" operator="greaterThan">
      <formula>0</formula>
    </cfRule>
  </conditionalFormatting>
  <conditionalFormatting sqref="P21">
    <cfRule type="cellIs" dxfId="30842" priority="3039" stopIfTrue="1" operator="lessThan">
      <formula>0</formula>
    </cfRule>
    <cfRule type="cellIs" dxfId="30841" priority="3040" stopIfTrue="1" operator="greaterThan">
      <formula>0</formula>
    </cfRule>
  </conditionalFormatting>
  <conditionalFormatting sqref="P21">
    <cfRule type="cellIs" dxfId="30840" priority="3037" stopIfTrue="1" operator="lessThan">
      <formula>0</formula>
    </cfRule>
    <cfRule type="cellIs" dxfId="30839" priority="3038" stopIfTrue="1" operator="greaterThan">
      <formula>0</formula>
    </cfRule>
  </conditionalFormatting>
  <conditionalFormatting sqref="P21">
    <cfRule type="cellIs" dxfId="30838" priority="3035" stopIfTrue="1" operator="lessThan">
      <formula>0</formula>
    </cfRule>
    <cfRule type="cellIs" dxfId="30837" priority="3036" stopIfTrue="1" operator="greaterThan">
      <formula>0</formula>
    </cfRule>
  </conditionalFormatting>
  <conditionalFormatting sqref="P21">
    <cfRule type="cellIs" dxfId="30836" priority="3033" stopIfTrue="1" operator="lessThan">
      <formula>0</formula>
    </cfRule>
    <cfRule type="cellIs" dxfId="30835" priority="3034" stopIfTrue="1" operator="greaterThan">
      <formula>0</formula>
    </cfRule>
  </conditionalFormatting>
  <conditionalFormatting sqref="P21">
    <cfRule type="cellIs" dxfId="30834" priority="3031" stopIfTrue="1" operator="lessThan">
      <formula>0</formula>
    </cfRule>
    <cfRule type="cellIs" dxfId="30833" priority="3032" stopIfTrue="1" operator="greaterThan">
      <formula>0</formula>
    </cfRule>
  </conditionalFormatting>
  <conditionalFormatting sqref="P21">
    <cfRule type="cellIs" dxfId="30832" priority="3029" stopIfTrue="1" operator="lessThan">
      <formula>0</formula>
    </cfRule>
    <cfRule type="cellIs" dxfId="30831" priority="3030" stopIfTrue="1" operator="greaterThan">
      <formula>0</formula>
    </cfRule>
  </conditionalFormatting>
  <conditionalFormatting sqref="P21">
    <cfRule type="cellIs" dxfId="30830" priority="3027" stopIfTrue="1" operator="lessThan">
      <formula>0</formula>
    </cfRule>
    <cfRule type="cellIs" dxfId="30829" priority="3028" stopIfTrue="1" operator="greaterThan">
      <formula>0</formula>
    </cfRule>
  </conditionalFormatting>
  <conditionalFormatting sqref="P21">
    <cfRule type="cellIs" dxfId="30828" priority="3025" stopIfTrue="1" operator="lessThan">
      <formula>0</formula>
    </cfRule>
    <cfRule type="cellIs" dxfId="30827" priority="3026" stopIfTrue="1" operator="greaterThan">
      <formula>0</formula>
    </cfRule>
  </conditionalFormatting>
  <conditionalFormatting sqref="P21">
    <cfRule type="cellIs" dxfId="30826" priority="3023" stopIfTrue="1" operator="lessThan">
      <formula>0</formula>
    </cfRule>
    <cfRule type="cellIs" dxfId="30825" priority="3024" stopIfTrue="1" operator="greaterThan">
      <formula>0</formula>
    </cfRule>
  </conditionalFormatting>
  <conditionalFormatting sqref="P21">
    <cfRule type="cellIs" dxfId="30824" priority="3021" stopIfTrue="1" operator="lessThan">
      <formula>0</formula>
    </cfRule>
    <cfRule type="cellIs" dxfId="30823" priority="3022" stopIfTrue="1" operator="greaterThan">
      <formula>0</formula>
    </cfRule>
  </conditionalFormatting>
  <conditionalFormatting sqref="P21">
    <cfRule type="cellIs" dxfId="30822" priority="3019" stopIfTrue="1" operator="lessThan">
      <formula>0</formula>
    </cfRule>
    <cfRule type="cellIs" dxfId="30821" priority="3020" stopIfTrue="1" operator="greaterThan">
      <formula>0</formula>
    </cfRule>
  </conditionalFormatting>
  <conditionalFormatting sqref="P21">
    <cfRule type="cellIs" dxfId="30820" priority="3017" stopIfTrue="1" operator="lessThan">
      <formula>0</formula>
    </cfRule>
    <cfRule type="cellIs" dxfId="30819" priority="3018" stopIfTrue="1" operator="greaterThan">
      <formula>0</formula>
    </cfRule>
  </conditionalFormatting>
  <conditionalFormatting sqref="P21">
    <cfRule type="cellIs" dxfId="30818" priority="3015" stopIfTrue="1" operator="lessThan">
      <formula>0</formula>
    </cfRule>
    <cfRule type="cellIs" dxfId="30817" priority="3016" stopIfTrue="1" operator="greaterThan">
      <formula>0</formula>
    </cfRule>
  </conditionalFormatting>
  <conditionalFormatting sqref="P21">
    <cfRule type="cellIs" dxfId="30816" priority="3013" stopIfTrue="1" operator="lessThan">
      <formula>0</formula>
    </cfRule>
    <cfRule type="cellIs" dxfId="30815" priority="3014" stopIfTrue="1" operator="greaterThan">
      <formula>0</formula>
    </cfRule>
  </conditionalFormatting>
  <conditionalFormatting sqref="P21">
    <cfRule type="cellIs" dxfId="30814" priority="3011" stopIfTrue="1" operator="lessThan">
      <formula>0</formula>
    </cfRule>
    <cfRule type="cellIs" dxfId="30813" priority="3012" stopIfTrue="1" operator="greaterThan">
      <formula>0</formula>
    </cfRule>
  </conditionalFormatting>
  <conditionalFormatting sqref="P21">
    <cfRule type="cellIs" dxfId="30812" priority="3009" stopIfTrue="1" operator="lessThan">
      <formula>0</formula>
    </cfRule>
    <cfRule type="cellIs" dxfId="30811" priority="3010" stopIfTrue="1" operator="greaterThan">
      <formula>0</formula>
    </cfRule>
  </conditionalFormatting>
  <conditionalFormatting sqref="P21">
    <cfRule type="cellIs" dxfId="30810" priority="3007" stopIfTrue="1" operator="lessThan">
      <formula>0</formula>
    </cfRule>
    <cfRule type="cellIs" dxfId="30809" priority="3008" stopIfTrue="1" operator="greaterThan">
      <formula>0</formula>
    </cfRule>
  </conditionalFormatting>
  <conditionalFormatting sqref="P21">
    <cfRule type="cellIs" dxfId="30808" priority="3005" stopIfTrue="1" operator="lessThan">
      <formula>0</formula>
    </cfRule>
    <cfRule type="cellIs" dxfId="30807" priority="3006" stopIfTrue="1" operator="greaterThan">
      <formula>0</formula>
    </cfRule>
  </conditionalFormatting>
  <conditionalFormatting sqref="P21">
    <cfRule type="cellIs" dxfId="30806" priority="3003" stopIfTrue="1" operator="lessThan">
      <formula>0</formula>
    </cfRule>
    <cfRule type="cellIs" dxfId="30805" priority="3004" stopIfTrue="1" operator="greaterThan">
      <formula>0</formula>
    </cfRule>
  </conditionalFormatting>
  <conditionalFormatting sqref="P21">
    <cfRule type="cellIs" dxfId="30804" priority="3001" stopIfTrue="1" operator="lessThan">
      <formula>0</formula>
    </cfRule>
    <cfRule type="cellIs" dxfId="30803" priority="3002" stopIfTrue="1" operator="greaterThan">
      <formula>0</formula>
    </cfRule>
  </conditionalFormatting>
  <conditionalFormatting sqref="P21">
    <cfRule type="cellIs" dxfId="30802" priority="2999" stopIfTrue="1" operator="lessThan">
      <formula>0</formula>
    </cfRule>
    <cfRule type="cellIs" dxfId="30801" priority="3000" stopIfTrue="1" operator="greaterThan">
      <formula>0</formula>
    </cfRule>
  </conditionalFormatting>
  <conditionalFormatting sqref="P21">
    <cfRule type="cellIs" dxfId="30800" priority="2997" stopIfTrue="1" operator="lessThan">
      <formula>0</formula>
    </cfRule>
    <cfRule type="cellIs" dxfId="30799" priority="2998" stopIfTrue="1" operator="greaterThan">
      <formula>0</formula>
    </cfRule>
  </conditionalFormatting>
  <conditionalFormatting sqref="P21">
    <cfRule type="cellIs" dxfId="30798" priority="2995" stopIfTrue="1" operator="lessThan">
      <formula>0</formula>
    </cfRule>
    <cfRule type="cellIs" dxfId="30797" priority="2996" stopIfTrue="1" operator="greaterThan">
      <formula>0</formula>
    </cfRule>
  </conditionalFormatting>
  <conditionalFormatting sqref="P21">
    <cfRule type="cellIs" dxfId="30796" priority="2993" stopIfTrue="1" operator="lessThan">
      <formula>0</formula>
    </cfRule>
    <cfRule type="cellIs" dxfId="30795" priority="2994" stopIfTrue="1" operator="greaterThan">
      <formula>0</formula>
    </cfRule>
  </conditionalFormatting>
  <conditionalFormatting sqref="P21">
    <cfRule type="cellIs" dxfId="30794" priority="2991" stopIfTrue="1" operator="lessThan">
      <formula>0</formula>
    </cfRule>
    <cfRule type="cellIs" dxfId="30793" priority="2992" stopIfTrue="1" operator="greaterThan">
      <formula>0</formula>
    </cfRule>
  </conditionalFormatting>
  <conditionalFormatting sqref="P21">
    <cfRule type="cellIs" dxfId="30792" priority="2989" stopIfTrue="1" operator="lessThan">
      <formula>0</formula>
    </cfRule>
    <cfRule type="cellIs" dxfId="30791" priority="2990" stopIfTrue="1" operator="greaterThan">
      <formula>0</formula>
    </cfRule>
  </conditionalFormatting>
  <conditionalFormatting sqref="P21">
    <cfRule type="cellIs" dxfId="30790" priority="2987" stopIfTrue="1" operator="lessThan">
      <formula>0</formula>
    </cfRule>
    <cfRule type="cellIs" dxfId="30789" priority="2988" stopIfTrue="1" operator="greaterThan">
      <formula>0</formula>
    </cfRule>
  </conditionalFormatting>
  <conditionalFormatting sqref="P21">
    <cfRule type="cellIs" dxfId="30788" priority="2985" stopIfTrue="1" operator="lessThan">
      <formula>0</formula>
    </cfRule>
    <cfRule type="cellIs" dxfId="30787" priority="2986" stopIfTrue="1" operator="greaterThan">
      <formula>0</formula>
    </cfRule>
  </conditionalFormatting>
  <conditionalFormatting sqref="P21">
    <cfRule type="cellIs" dxfId="30786" priority="2983" stopIfTrue="1" operator="lessThan">
      <formula>0</formula>
    </cfRule>
    <cfRule type="cellIs" dxfId="30785" priority="2984" stopIfTrue="1" operator="greaterThan">
      <formula>0</formula>
    </cfRule>
  </conditionalFormatting>
  <conditionalFormatting sqref="P21">
    <cfRule type="cellIs" dxfId="30784" priority="2981" stopIfTrue="1" operator="lessThan">
      <formula>0</formula>
    </cfRule>
    <cfRule type="cellIs" dxfId="30783" priority="2982" stopIfTrue="1" operator="greaterThan">
      <formula>0</formula>
    </cfRule>
  </conditionalFormatting>
  <conditionalFormatting sqref="P21">
    <cfRule type="cellIs" dxfId="30782" priority="2979" stopIfTrue="1" operator="lessThan">
      <formula>0</formula>
    </cfRule>
    <cfRule type="cellIs" dxfId="30781" priority="2980" stopIfTrue="1" operator="greaterThan">
      <formula>0</formula>
    </cfRule>
  </conditionalFormatting>
  <conditionalFormatting sqref="P21">
    <cfRule type="cellIs" dxfId="30780" priority="2977" stopIfTrue="1" operator="lessThan">
      <formula>0</formula>
    </cfRule>
    <cfRule type="cellIs" dxfId="30779" priority="2978" stopIfTrue="1" operator="greaterThan">
      <formula>0</formula>
    </cfRule>
  </conditionalFormatting>
  <conditionalFormatting sqref="P21">
    <cfRule type="cellIs" dxfId="30778" priority="2975" stopIfTrue="1" operator="lessThan">
      <formula>0</formula>
    </cfRule>
    <cfRule type="cellIs" dxfId="30777" priority="2976" stopIfTrue="1" operator="greaterThan">
      <formula>0</formula>
    </cfRule>
  </conditionalFormatting>
  <conditionalFormatting sqref="P21">
    <cfRule type="cellIs" dxfId="30776" priority="2973" stopIfTrue="1" operator="lessThan">
      <formula>0</formula>
    </cfRule>
    <cfRule type="cellIs" dxfId="30775" priority="2974" stopIfTrue="1" operator="greaterThan">
      <formula>0</formula>
    </cfRule>
  </conditionalFormatting>
  <conditionalFormatting sqref="P21">
    <cfRule type="cellIs" dxfId="30774" priority="2971" stopIfTrue="1" operator="lessThan">
      <formula>0</formula>
    </cfRule>
    <cfRule type="cellIs" dxfId="30773" priority="2972" stopIfTrue="1" operator="greaterThan">
      <formula>0</formula>
    </cfRule>
  </conditionalFormatting>
  <conditionalFormatting sqref="P21">
    <cfRule type="cellIs" dxfId="30772" priority="2969" stopIfTrue="1" operator="lessThan">
      <formula>0</formula>
    </cfRule>
    <cfRule type="cellIs" dxfId="30771" priority="2970" stopIfTrue="1" operator="greaterThan">
      <formula>0</formula>
    </cfRule>
  </conditionalFormatting>
  <conditionalFormatting sqref="P21">
    <cfRule type="cellIs" dxfId="30770" priority="2967" stopIfTrue="1" operator="lessThan">
      <formula>0</formula>
    </cfRule>
    <cfRule type="cellIs" dxfId="30769" priority="2968" stopIfTrue="1" operator="greaterThan">
      <formula>0</formula>
    </cfRule>
  </conditionalFormatting>
  <conditionalFormatting sqref="P21">
    <cfRule type="cellIs" dxfId="30768" priority="2965" stopIfTrue="1" operator="lessThan">
      <formula>0</formula>
    </cfRule>
    <cfRule type="cellIs" dxfId="30767" priority="2966" stopIfTrue="1" operator="greaterThan">
      <formula>0</formula>
    </cfRule>
  </conditionalFormatting>
  <conditionalFormatting sqref="P21">
    <cfRule type="cellIs" dxfId="30766" priority="2963" stopIfTrue="1" operator="lessThan">
      <formula>0</formula>
    </cfRule>
    <cfRule type="cellIs" dxfId="30765" priority="2964" stopIfTrue="1" operator="greaterThan">
      <formula>0</formula>
    </cfRule>
  </conditionalFormatting>
  <conditionalFormatting sqref="P23">
    <cfRule type="cellIs" dxfId="30764" priority="2961" stopIfTrue="1" operator="lessThan">
      <formula>0</formula>
    </cfRule>
    <cfRule type="cellIs" dxfId="30763" priority="2962" stopIfTrue="1" operator="greaterThan">
      <formula>0</formula>
    </cfRule>
  </conditionalFormatting>
  <conditionalFormatting sqref="P23">
    <cfRule type="cellIs" dxfId="30762" priority="2959" stopIfTrue="1" operator="lessThan">
      <formula>0</formula>
    </cfRule>
    <cfRule type="cellIs" dxfId="30761" priority="2960" stopIfTrue="1" operator="greaterThan">
      <formula>0</formula>
    </cfRule>
  </conditionalFormatting>
  <conditionalFormatting sqref="P23">
    <cfRule type="cellIs" dxfId="30760" priority="2957" stopIfTrue="1" operator="lessThan">
      <formula>0</formula>
    </cfRule>
    <cfRule type="cellIs" dxfId="30759" priority="2958" stopIfTrue="1" operator="greaterThan">
      <formula>0</formula>
    </cfRule>
  </conditionalFormatting>
  <conditionalFormatting sqref="P23">
    <cfRule type="cellIs" dxfId="30758" priority="2955" stopIfTrue="1" operator="lessThan">
      <formula>0</formula>
    </cfRule>
    <cfRule type="cellIs" dxfId="30757" priority="2956" stopIfTrue="1" operator="greaterThan">
      <formula>0</formula>
    </cfRule>
  </conditionalFormatting>
  <conditionalFormatting sqref="P23">
    <cfRule type="cellIs" dxfId="30756" priority="2953" stopIfTrue="1" operator="lessThan">
      <formula>0</formula>
    </cfRule>
    <cfRule type="cellIs" dxfId="30755" priority="2954" stopIfTrue="1" operator="greaterThan">
      <formula>0</formula>
    </cfRule>
  </conditionalFormatting>
  <conditionalFormatting sqref="P23">
    <cfRule type="cellIs" dxfId="30754" priority="2951" stopIfTrue="1" operator="lessThan">
      <formula>0</formula>
    </cfRule>
    <cfRule type="cellIs" dxfId="30753" priority="2952" stopIfTrue="1" operator="greaterThan">
      <formula>0</formula>
    </cfRule>
  </conditionalFormatting>
  <conditionalFormatting sqref="P23">
    <cfRule type="cellIs" dxfId="30752" priority="2949" stopIfTrue="1" operator="lessThan">
      <formula>0</formula>
    </cfRule>
    <cfRule type="cellIs" dxfId="30751" priority="2950" stopIfTrue="1" operator="greaterThan">
      <formula>0</formula>
    </cfRule>
  </conditionalFormatting>
  <conditionalFormatting sqref="P23">
    <cfRule type="cellIs" dxfId="30750" priority="2947" stopIfTrue="1" operator="lessThan">
      <formula>0</formula>
    </cfRule>
    <cfRule type="cellIs" dxfId="30749" priority="2948" stopIfTrue="1" operator="greaterThan">
      <formula>0</formula>
    </cfRule>
  </conditionalFormatting>
  <conditionalFormatting sqref="P23">
    <cfRule type="cellIs" dxfId="30748" priority="2945" stopIfTrue="1" operator="lessThan">
      <formula>0</formula>
    </cfRule>
    <cfRule type="cellIs" dxfId="30747" priority="2946" stopIfTrue="1" operator="greaterThan">
      <formula>0</formula>
    </cfRule>
  </conditionalFormatting>
  <conditionalFormatting sqref="P23">
    <cfRule type="cellIs" dxfId="30746" priority="2943" stopIfTrue="1" operator="lessThan">
      <formula>0</formula>
    </cfRule>
    <cfRule type="cellIs" dxfId="30745" priority="2944" stopIfTrue="1" operator="greaterThan">
      <formula>0</formula>
    </cfRule>
  </conditionalFormatting>
  <conditionalFormatting sqref="P23">
    <cfRule type="cellIs" dxfId="30744" priority="2941" stopIfTrue="1" operator="lessThan">
      <formula>0</formula>
    </cfRule>
    <cfRule type="cellIs" dxfId="30743" priority="2942" stopIfTrue="1" operator="greaterThan">
      <formula>0</formula>
    </cfRule>
  </conditionalFormatting>
  <conditionalFormatting sqref="P23">
    <cfRule type="cellIs" dxfId="30742" priority="2939" stopIfTrue="1" operator="lessThan">
      <formula>0</formula>
    </cfRule>
    <cfRule type="cellIs" dxfId="30741" priority="2940" stopIfTrue="1" operator="greaterThan">
      <formula>0</formula>
    </cfRule>
  </conditionalFormatting>
  <conditionalFormatting sqref="P23">
    <cfRule type="cellIs" dxfId="30740" priority="2937" stopIfTrue="1" operator="lessThan">
      <formula>0</formula>
    </cfRule>
    <cfRule type="cellIs" dxfId="30739" priority="2938" stopIfTrue="1" operator="greaterThan">
      <formula>0</formula>
    </cfRule>
  </conditionalFormatting>
  <conditionalFormatting sqref="P23">
    <cfRule type="cellIs" dxfId="30738" priority="2935" stopIfTrue="1" operator="lessThan">
      <formula>0</formula>
    </cfRule>
    <cfRule type="cellIs" dxfId="30737" priority="2936" stopIfTrue="1" operator="greaterThan">
      <formula>0</formula>
    </cfRule>
  </conditionalFormatting>
  <conditionalFormatting sqref="P23">
    <cfRule type="cellIs" dxfId="30736" priority="2933" stopIfTrue="1" operator="lessThan">
      <formula>0</formula>
    </cfRule>
    <cfRule type="cellIs" dxfId="30735" priority="2934" stopIfTrue="1" operator="greaterThan">
      <formula>0</formula>
    </cfRule>
  </conditionalFormatting>
  <conditionalFormatting sqref="P23">
    <cfRule type="cellIs" dxfId="30734" priority="2931" stopIfTrue="1" operator="lessThan">
      <formula>0</formula>
    </cfRule>
    <cfRule type="cellIs" dxfId="30733" priority="2932" stopIfTrue="1" operator="greaterThan">
      <formula>0</formula>
    </cfRule>
  </conditionalFormatting>
  <conditionalFormatting sqref="P23">
    <cfRule type="cellIs" dxfId="30732" priority="2929" stopIfTrue="1" operator="lessThan">
      <formula>0</formula>
    </cfRule>
    <cfRule type="cellIs" dxfId="30731" priority="2930" stopIfTrue="1" operator="greaterThan">
      <formula>0</formula>
    </cfRule>
  </conditionalFormatting>
  <conditionalFormatting sqref="P23">
    <cfRule type="cellIs" dxfId="30730" priority="2927" stopIfTrue="1" operator="lessThan">
      <formula>0</formula>
    </cfRule>
    <cfRule type="cellIs" dxfId="30729" priority="2928" stopIfTrue="1" operator="greaterThan">
      <formula>0</formula>
    </cfRule>
  </conditionalFormatting>
  <conditionalFormatting sqref="P23">
    <cfRule type="cellIs" dxfId="30728" priority="2925" stopIfTrue="1" operator="lessThan">
      <formula>0</formula>
    </cfRule>
    <cfRule type="cellIs" dxfId="30727" priority="2926" stopIfTrue="1" operator="greaterThan">
      <formula>0</formula>
    </cfRule>
  </conditionalFormatting>
  <conditionalFormatting sqref="P23">
    <cfRule type="cellIs" dxfId="30726" priority="2923" stopIfTrue="1" operator="lessThan">
      <formula>0</formula>
    </cfRule>
    <cfRule type="cellIs" dxfId="30725" priority="2924" stopIfTrue="1" operator="greaterThan">
      <formula>0</formula>
    </cfRule>
  </conditionalFormatting>
  <conditionalFormatting sqref="P23">
    <cfRule type="cellIs" dxfId="30724" priority="2921" stopIfTrue="1" operator="lessThan">
      <formula>0</formula>
    </cfRule>
    <cfRule type="cellIs" dxfId="30723" priority="2922" stopIfTrue="1" operator="greaterThan">
      <formula>0</formula>
    </cfRule>
  </conditionalFormatting>
  <conditionalFormatting sqref="P23">
    <cfRule type="cellIs" dxfId="30722" priority="2919" stopIfTrue="1" operator="lessThan">
      <formula>0</formula>
    </cfRule>
    <cfRule type="cellIs" dxfId="30721" priority="2920" stopIfTrue="1" operator="greaterThan">
      <formula>0</formula>
    </cfRule>
  </conditionalFormatting>
  <conditionalFormatting sqref="P23">
    <cfRule type="cellIs" dxfId="30720" priority="2917" stopIfTrue="1" operator="lessThan">
      <formula>0</formula>
    </cfRule>
    <cfRule type="cellIs" dxfId="30719" priority="2918" stopIfTrue="1" operator="greaterThan">
      <formula>0</formula>
    </cfRule>
  </conditionalFormatting>
  <conditionalFormatting sqref="P23">
    <cfRule type="cellIs" dxfId="30718" priority="2915" stopIfTrue="1" operator="lessThan">
      <formula>0</formula>
    </cfRule>
    <cfRule type="cellIs" dxfId="30717" priority="2916" stopIfTrue="1" operator="greaterThan">
      <formula>0</formula>
    </cfRule>
  </conditionalFormatting>
  <conditionalFormatting sqref="P23">
    <cfRule type="cellIs" dxfId="30716" priority="2913" stopIfTrue="1" operator="lessThan">
      <formula>0</formula>
    </cfRule>
    <cfRule type="cellIs" dxfId="30715" priority="2914" stopIfTrue="1" operator="greaterThan">
      <formula>0</formula>
    </cfRule>
  </conditionalFormatting>
  <conditionalFormatting sqref="P23">
    <cfRule type="cellIs" dxfId="30714" priority="2911" stopIfTrue="1" operator="lessThan">
      <formula>0</formula>
    </cfRule>
    <cfRule type="cellIs" dxfId="30713" priority="2912" stopIfTrue="1" operator="greaterThan">
      <formula>0</formula>
    </cfRule>
  </conditionalFormatting>
  <conditionalFormatting sqref="P23">
    <cfRule type="cellIs" dxfId="30712" priority="2909" stopIfTrue="1" operator="lessThan">
      <formula>0</formula>
    </cfRule>
    <cfRule type="cellIs" dxfId="30711" priority="2910" stopIfTrue="1" operator="greaterThan">
      <formula>0</formula>
    </cfRule>
  </conditionalFormatting>
  <conditionalFormatting sqref="P23">
    <cfRule type="cellIs" dxfId="30710" priority="2907" stopIfTrue="1" operator="lessThan">
      <formula>0</formula>
    </cfRule>
    <cfRule type="cellIs" dxfId="30709" priority="2908" stopIfTrue="1" operator="greaterThan">
      <formula>0</formula>
    </cfRule>
  </conditionalFormatting>
  <conditionalFormatting sqref="P23">
    <cfRule type="cellIs" dxfId="30708" priority="2905" stopIfTrue="1" operator="lessThan">
      <formula>0</formula>
    </cfRule>
    <cfRule type="cellIs" dxfId="30707" priority="2906" stopIfTrue="1" operator="greaterThan">
      <formula>0</formula>
    </cfRule>
  </conditionalFormatting>
  <conditionalFormatting sqref="P23">
    <cfRule type="cellIs" dxfId="30706" priority="2903" stopIfTrue="1" operator="lessThan">
      <formula>0</formula>
    </cfRule>
    <cfRule type="cellIs" dxfId="30705" priority="2904" stopIfTrue="1" operator="greaterThan">
      <formula>0</formula>
    </cfRule>
  </conditionalFormatting>
  <conditionalFormatting sqref="P23">
    <cfRule type="cellIs" dxfId="30704" priority="2901" stopIfTrue="1" operator="lessThan">
      <formula>0</formula>
    </cfRule>
    <cfRule type="cellIs" dxfId="30703" priority="2902" stopIfTrue="1" operator="greaterThan">
      <formula>0</formula>
    </cfRule>
  </conditionalFormatting>
  <conditionalFormatting sqref="P23">
    <cfRule type="cellIs" dxfId="30702" priority="2899" stopIfTrue="1" operator="lessThan">
      <formula>0</formula>
    </cfRule>
    <cfRule type="cellIs" dxfId="30701" priority="2900" stopIfTrue="1" operator="greaterThan">
      <formula>0</formula>
    </cfRule>
  </conditionalFormatting>
  <conditionalFormatting sqref="P23">
    <cfRule type="cellIs" dxfId="30700" priority="2897" stopIfTrue="1" operator="lessThan">
      <formula>0</formula>
    </cfRule>
    <cfRule type="cellIs" dxfId="30699" priority="2898" stopIfTrue="1" operator="greaterThan">
      <formula>0</formula>
    </cfRule>
  </conditionalFormatting>
  <conditionalFormatting sqref="P23">
    <cfRule type="cellIs" dxfId="30698" priority="2895" stopIfTrue="1" operator="lessThan">
      <formula>0</formula>
    </cfRule>
    <cfRule type="cellIs" dxfId="30697" priority="2896" stopIfTrue="1" operator="greaterThan">
      <formula>0</formula>
    </cfRule>
  </conditionalFormatting>
  <conditionalFormatting sqref="P23">
    <cfRule type="cellIs" dxfId="30696" priority="2893" stopIfTrue="1" operator="lessThan">
      <formula>0</formula>
    </cfRule>
    <cfRule type="cellIs" dxfId="30695" priority="2894" stopIfTrue="1" operator="greaterThan">
      <formula>0</formula>
    </cfRule>
  </conditionalFormatting>
  <conditionalFormatting sqref="P23">
    <cfRule type="cellIs" dxfId="30694" priority="2891" stopIfTrue="1" operator="lessThan">
      <formula>0</formula>
    </cfRule>
    <cfRule type="cellIs" dxfId="30693" priority="2892" stopIfTrue="1" operator="greaterThan">
      <formula>0</formula>
    </cfRule>
  </conditionalFormatting>
  <conditionalFormatting sqref="P23">
    <cfRule type="cellIs" dxfId="30692" priority="2889" stopIfTrue="1" operator="lessThan">
      <formula>0</formula>
    </cfRule>
    <cfRule type="cellIs" dxfId="30691" priority="2890" stopIfTrue="1" operator="greaterThan">
      <formula>0</formula>
    </cfRule>
  </conditionalFormatting>
  <conditionalFormatting sqref="P23">
    <cfRule type="cellIs" dxfId="30690" priority="2887" stopIfTrue="1" operator="lessThan">
      <formula>0</formula>
    </cfRule>
    <cfRule type="cellIs" dxfId="30689" priority="2888" stopIfTrue="1" operator="greaterThan">
      <formula>0</formula>
    </cfRule>
  </conditionalFormatting>
  <conditionalFormatting sqref="P23">
    <cfRule type="cellIs" dxfId="30688" priority="2885" stopIfTrue="1" operator="lessThan">
      <formula>0</formula>
    </cfRule>
    <cfRule type="cellIs" dxfId="30687" priority="2886" stopIfTrue="1" operator="greaterThan">
      <formula>0</formula>
    </cfRule>
  </conditionalFormatting>
  <conditionalFormatting sqref="P23">
    <cfRule type="cellIs" dxfId="30686" priority="2883" stopIfTrue="1" operator="lessThan">
      <formula>0</formula>
    </cfRule>
    <cfRule type="cellIs" dxfId="30685" priority="2884" stopIfTrue="1" operator="greaterThan">
      <formula>0</formula>
    </cfRule>
  </conditionalFormatting>
  <conditionalFormatting sqref="P23">
    <cfRule type="cellIs" dxfId="30684" priority="2881" stopIfTrue="1" operator="lessThan">
      <formula>0</formula>
    </cfRule>
    <cfRule type="cellIs" dxfId="30683" priority="2882" stopIfTrue="1" operator="greaterThan">
      <formula>0</formula>
    </cfRule>
  </conditionalFormatting>
  <conditionalFormatting sqref="P23">
    <cfRule type="cellIs" dxfId="30682" priority="2879" stopIfTrue="1" operator="lessThan">
      <formula>0</formula>
    </cfRule>
    <cfRule type="cellIs" dxfId="30681" priority="2880" stopIfTrue="1" operator="greaterThan">
      <formula>0</formula>
    </cfRule>
  </conditionalFormatting>
  <conditionalFormatting sqref="P29">
    <cfRule type="cellIs" dxfId="30680" priority="2877" stopIfTrue="1" operator="lessThan">
      <formula>0</formula>
    </cfRule>
    <cfRule type="cellIs" dxfId="30679" priority="2878" stopIfTrue="1" operator="greaterThan">
      <formula>0</formula>
    </cfRule>
  </conditionalFormatting>
  <conditionalFormatting sqref="P29">
    <cfRule type="cellIs" dxfId="30678" priority="2875" stopIfTrue="1" operator="lessThan">
      <formula>0</formula>
    </cfRule>
    <cfRule type="cellIs" dxfId="30677" priority="2876" stopIfTrue="1" operator="greaterThan">
      <formula>0</formula>
    </cfRule>
  </conditionalFormatting>
  <conditionalFormatting sqref="P29">
    <cfRule type="cellIs" dxfId="30676" priority="2873" stopIfTrue="1" operator="lessThan">
      <formula>0</formula>
    </cfRule>
    <cfRule type="cellIs" dxfId="30675" priority="2874" stopIfTrue="1" operator="greaterThan">
      <formula>0</formula>
    </cfRule>
  </conditionalFormatting>
  <conditionalFormatting sqref="P29">
    <cfRule type="cellIs" dxfId="30674" priority="2871" stopIfTrue="1" operator="lessThan">
      <formula>0</formula>
    </cfRule>
    <cfRule type="cellIs" dxfId="30673" priority="2872" stopIfTrue="1" operator="greaterThan">
      <formula>0</formula>
    </cfRule>
  </conditionalFormatting>
  <conditionalFormatting sqref="P29">
    <cfRule type="cellIs" dxfId="30672" priority="2869" stopIfTrue="1" operator="lessThan">
      <formula>0</formula>
    </cfRule>
    <cfRule type="cellIs" dxfId="30671" priority="2870" stopIfTrue="1" operator="greaterThan">
      <formula>0</formula>
    </cfRule>
  </conditionalFormatting>
  <conditionalFormatting sqref="P29">
    <cfRule type="cellIs" dxfId="30670" priority="2867" stopIfTrue="1" operator="lessThan">
      <formula>0</formula>
    </cfRule>
    <cfRule type="cellIs" dxfId="30669" priority="2868" stopIfTrue="1" operator="greaterThan">
      <formula>0</formula>
    </cfRule>
  </conditionalFormatting>
  <conditionalFormatting sqref="P29">
    <cfRule type="cellIs" dxfId="30668" priority="2865" stopIfTrue="1" operator="lessThan">
      <formula>0</formula>
    </cfRule>
    <cfRule type="cellIs" dxfId="30667" priority="2866" stopIfTrue="1" operator="greaterThan">
      <formula>0</formula>
    </cfRule>
  </conditionalFormatting>
  <conditionalFormatting sqref="P29">
    <cfRule type="cellIs" dxfId="30666" priority="2863" stopIfTrue="1" operator="lessThan">
      <formula>0</formula>
    </cfRule>
    <cfRule type="cellIs" dxfId="30665" priority="2864" stopIfTrue="1" operator="greaterThan">
      <formula>0</formula>
    </cfRule>
  </conditionalFormatting>
  <conditionalFormatting sqref="P29">
    <cfRule type="cellIs" dxfId="30664" priority="2861" stopIfTrue="1" operator="lessThan">
      <formula>0</formula>
    </cfRule>
    <cfRule type="cellIs" dxfId="30663" priority="2862" stopIfTrue="1" operator="greaterThan">
      <formula>0</formula>
    </cfRule>
  </conditionalFormatting>
  <conditionalFormatting sqref="P29">
    <cfRule type="cellIs" dxfId="30662" priority="2859" stopIfTrue="1" operator="lessThan">
      <formula>0</formula>
    </cfRule>
    <cfRule type="cellIs" dxfId="30661" priority="2860" stopIfTrue="1" operator="greaterThan">
      <formula>0</formula>
    </cfRule>
  </conditionalFormatting>
  <conditionalFormatting sqref="P29">
    <cfRule type="cellIs" dxfId="30660" priority="2857" stopIfTrue="1" operator="lessThan">
      <formula>0</formula>
    </cfRule>
    <cfRule type="cellIs" dxfId="30659" priority="2858" stopIfTrue="1" operator="greaterThan">
      <formula>0</formula>
    </cfRule>
  </conditionalFormatting>
  <conditionalFormatting sqref="P29">
    <cfRule type="cellIs" dxfId="30658" priority="2855" stopIfTrue="1" operator="lessThan">
      <formula>0</formula>
    </cfRule>
    <cfRule type="cellIs" dxfId="30657" priority="2856" stopIfTrue="1" operator="greaterThan">
      <formula>0</formula>
    </cfRule>
  </conditionalFormatting>
  <conditionalFormatting sqref="P29">
    <cfRule type="cellIs" dxfId="30656" priority="2853" stopIfTrue="1" operator="lessThan">
      <formula>0</formula>
    </cfRule>
    <cfRule type="cellIs" dxfId="30655" priority="2854" stopIfTrue="1" operator="greaterThan">
      <formula>0</formula>
    </cfRule>
  </conditionalFormatting>
  <conditionalFormatting sqref="P29">
    <cfRule type="cellIs" dxfId="30654" priority="2851" stopIfTrue="1" operator="lessThan">
      <formula>0</formula>
    </cfRule>
    <cfRule type="cellIs" dxfId="30653" priority="2852" stopIfTrue="1" operator="greaterThan">
      <formula>0</formula>
    </cfRule>
  </conditionalFormatting>
  <conditionalFormatting sqref="P29">
    <cfRule type="cellIs" dxfId="30652" priority="2849" stopIfTrue="1" operator="lessThan">
      <formula>0</formula>
    </cfRule>
    <cfRule type="cellIs" dxfId="30651" priority="2850" stopIfTrue="1" operator="greaterThan">
      <formula>0</formula>
    </cfRule>
  </conditionalFormatting>
  <conditionalFormatting sqref="P29">
    <cfRule type="cellIs" dxfId="30650" priority="2847" stopIfTrue="1" operator="lessThan">
      <formula>0</formula>
    </cfRule>
    <cfRule type="cellIs" dxfId="30649" priority="2848" stopIfTrue="1" operator="greaterThan">
      <formula>0</formula>
    </cfRule>
  </conditionalFormatting>
  <conditionalFormatting sqref="P29">
    <cfRule type="cellIs" dxfId="30648" priority="2845" stopIfTrue="1" operator="lessThan">
      <formula>0</formula>
    </cfRule>
    <cfRule type="cellIs" dxfId="30647" priority="2846" stopIfTrue="1" operator="greaterThan">
      <formula>0</formula>
    </cfRule>
  </conditionalFormatting>
  <conditionalFormatting sqref="P29">
    <cfRule type="cellIs" dxfId="30646" priority="2843" stopIfTrue="1" operator="lessThan">
      <formula>0</formula>
    </cfRule>
    <cfRule type="cellIs" dxfId="30645" priority="2844" stopIfTrue="1" operator="greaterThan">
      <formula>0</formula>
    </cfRule>
  </conditionalFormatting>
  <conditionalFormatting sqref="P29">
    <cfRule type="cellIs" dxfId="30644" priority="2841" stopIfTrue="1" operator="lessThan">
      <formula>0</formula>
    </cfRule>
    <cfRule type="cellIs" dxfId="30643" priority="2842" stopIfTrue="1" operator="greaterThan">
      <formula>0</formula>
    </cfRule>
  </conditionalFormatting>
  <conditionalFormatting sqref="P29">
    <cfRule type="cellIs" dxfId="30642" priority="2839" stopIfTrue="1" operator="lessThan">
      <formula>0</formula>
    </cfRule>
    <cfRule type="cellIs" dxfId="30641" priority="2840" stopIfTrue="1" operator="greaterThan">
      <formula>0</formula>
    </cfRule>
  </conditionalFormatting>
  <conditionalFormatting sqref="P29">
    <cfRule type="cellIs" dxfId="30640" priority="2837" stopIfTrue="1" operator="lessThan">
      <formula>0</formula>
    </cfRule>
    <cfRule type="cellIs" dxfId="30639" priority="2838" stopIfTrue="1" operator="greaterThan">
      <formula>0</formula>
    </cfRule>
  </conditionalFormatting>
  <conditionalFormatting sqref="P29">
    <cfRule type="cellIs" dxfId="30638" priority="2835" stopIfTrue="1" operator="lessThan">
      <formula>0</formula>
    </cfRule>
    <cfRule type="cellIs" dxfId="30637" priority="2836" stopIfTrue="1" operator="greaterThan">
      <formula>0</formula>
    </cfRule>
  </conditionalFormatting>
  <conditionalFormatting sqref="P29">
    <cfRule type="cellIs" dxfId="30636" priority="2833" stopIfTrue="1" operator="lessThan">
      <formula>0</formula>
    </cfRule>
    <cfRule type="cellIs" dxfId="30635" priority="2834" stopIfTrue="1" operator="greaterThan">
      <formula>0</formula>
    </cfRule>
  </conditionalFormatting>
  <conditionalFormatting sqref="P29">
    <cfRule type="cellIs" dxfId="30634" priority="2831" stopIfTrue="1" operator="lessThan">
      <formula>0</formula>
    </cfRule>
    <cfRule type="cellIs" dxfId="30633" priority="2832" stopIfTrue="1" operator="greaterThan">
      <formula>0</formula>
    </cfRule>
  </conditionalFormatting>
  <conditionalFormatting sqref="P29">
    <cfRule type="cellIs" dxfId="30632" priority="2829" stopIfTrue="1" operator="lessThan">
      <formula>0</formula>
    </cfRule>
    <cfRule type="cellIs" dxfId="30631" priority="2830" stopIfTrue="1" operator="greaterThan">
      <formula>0</formula>
    </cfRule>
  </conditionalFormatting>
  <conditionalFormatting sqref="P29">
    <cfRule type="cellIs" dxfId="30630" priority="2827" stopIfTrue="1" operator="lessThan">
      <formula>0</formula>
    </cfRule>
    <cfRule type="cellIs" dxfId="30629" priority="2828" stopIfTrue="1" operator="greaterThan">
      <formula>0</formula>
    </cfRule>
  </conditionalFormatting>
  <conditionalFormatting sqref="P29">
    <cfRule type="cellIs" dxfId="30628" priority="2825" stopIfTrue="1" operator="lessThan">
      <formula>0</formula>
    </cfRule>
    <cfRule type="cellIs" dxfId="30627" priority="2826" stopIfTrue="1" operator="greaterThan">
      <formula>0</formula>
    </cfRule>
  </conditionalFormatting>
  <conditionalFormatting sqref="P29">
    <cfRule type="cellIs" dxfId="30626" priority="2823" stopIfTrue="1" operator="lessThan">
      <formula>0</formula>
    </cfRule>
    <cfRule type="cellIs" dxfId="30625" priority="2824" stopIfTrue="1" operator="greaterThan">
      <formula>0</formula>
    </cfRule>
  </conditionalFormatting>
  <conditionalFormatting sqref="P29">
    <cfRule type="cellIs" dxfId="30624" priority="2821" stopIfTrue="1" operator="lessThan">
      <formula>0</formula>
    </cfRule>
    <cfRule type="cellIs" dxfId="30623" priority="2822" stopIfTrue="1" operator="greaterThan">
      <formula>0</formula>
    </cfRule>
  </conditionalFormatting>
  <conditionalFormatting sqref="P29">
    <cfRule type="cellIs" dxfId="30622" priority="2819" stopIfTrue="1" operator="lessThan">
      <formula>0</formula>
    </cfRule>
    <cfRule type="cellIs" dxfId="30621" priority="2820" stopIfTrue="1" operator="greaterThan">
      <formula>0</formula>
    </cfRule>
  </conditionalFormatting>
  <conditionalFormatting sqref="P29">
    <cfRule type="cellIs" dxfId="30620" priority="2817" stopIfTrue="1" operator="lessThan">
      <formula>0</formula>
    </cfRule>
    <cfRule type="cellIs" dxfId="30619" priority="2818" stopIfTrue="1" operator="greaterThan">
      <formula>0</formula>
    </cfRule>
  </conditionalFormatting>
  <conditionalFormatting sqref="P29">
    <cfRule type="cellIs" dxfId="30618" priority="2815" stopIfTrue="1" operator="lessThan">
      <formula>0</formula>
    </cfRule>
    <cfRule type="cellIs" dxfId="30617" priority="2816" stopIfTrue="1" operator="greaterThan">
      <formula>0</formula>
    </cfRule>
  </conditionalFormatting>
  <conditionalFormatting sqref="P29">
    <cfRule type="cellIs" dxfId="30616" priority="2813" stopIfTrue="1" operator="lessThan">
      <formula>0</formula>
    </cfRule>
    <cfRule type="cellIs" dxfId="30615" priority="2814" stopIfTrue="1" operator="greaterThan">
      <formula>0</formula>
    </cfRule>
  </conditionalFormatting>
  <conditionalFormatting sqref="P29">
    <cfRule type="cellIs" dxfId="30614" priority="2811" stopIfTrue="1" operator="lessThan">
      <formula>0</formula>
    </cfRule>
    <cfRule type="cellIs" dxfId="30613" priority="2812" stopIfTrue="1" operator="greaterThan">
      <formula>0</formula>
    </cfRule>
  </conditionalFormatting>
  <conditionalFormatting sqref="P29">
    <cfRule type="cellIs" dxfId="30612" priority="2809" stopIfTrue="1" operator="lessThan">
      <formula>0</formula>
    </cfRule>
    <cfRule type="cellIs" dxfId="30611" priority="2810" stopIfTrue="1" operator="greaterThan">
      <formula>0</formula>
    </cfRule>
  </conditionalFormatting>
  <conditionalFormatting sqref="P29">
    <cfRule type="cellIs" dxfId="30610" priority="2807" stopIfTrue="1" operator="lessThan">
      <formula>0</formula>
    </cfRule>
    <cfRule type="cellIs" dxfId="30609" priority="2808" stopIfTrue="1" operator="greaterThan">
      <formula>0</formula>
    </cfRule>
  </conditionalFormatting>
  <conditionalFormatting sqref="P29">
    <cfRule type="cellIs" dxfId="30608" priority="2805" stopIfTrue="1" operator="lessThan">
      <formula>0</formula>
    </cfRule>
    <cfRule type="cellIs" dxfId="30607" priority="2806" stopIfTrue="1" operator="greaterThan">
      <formula>0</formula>
    </cfRule>
  </conditionalFormatting>
  <conditionalFormatting sqref="P29">
    <cfRule type="cellIs" dxfId="30606" priority="2803" stopIfTrue="1" operator="lessThan">
      <formula>0</formula>
    </cfRule>
    <cfRule type="cellIs" dxfId="30605" priority="2804" stopIfTrue="1" operator="greaterThan">
      <formula>0</formula>
    </cfRule>
  </conditionalFormatting>
  <conditionalFormatting sqref="P29">
    <cfRule type="cellIs" dxfId="30604" priority="2801" stopIfTrue="1" operator="lessThan">
      <formula>0</formula>
    </cfRule>
    <cfRule type="cellIs" dxfId="30603" priority="2802" stopIfTrue="1" operator="greaterThan">
      <formula>0</formula>
    </cfRule>
  </conditionalFormatting>
  <conditionalFormatting sqref="P29">
    <cfRule type="cellIs" dxfId="30602" priority="2799" stopIfTrue="1" operator="lessThan">
      <formula>0</formula>
    </cfRule>
    <cfRule type="cellIs" dxfId="30601" priority="2800" stopIfTrue="1" operator="greaterThan">
      <formula>0</formula>
    </cfRule>
  </conditionalFormatting>
  <conditionalFormatting sqref="P29">
    <cfRule type="cellIs" dxfId="30600" priority="2797" stopIfTrue="1" operator="lessThan">
      <formula>0</formula>
    </cfRule>
    <cfRule type="cellIs" dxfId="30599" priority="2798" stopIfTrue="1" operator="greaterThan">
      <formula>0</formula>
    </cfRule>
  </conditionalFormatting>
  <conditionalFormatting sqref="P29">
    <cfRule type="cellIs" dxfId="30598" priority="2795" stopIfTrue="1" operator="lessThan">
      <formula>0</formula>
    </cfRule>
    <cfRule type="cellIs" dxfId="30597" priority="2796" stopIfTrue="1" operator="greaterThan">
      <formula>0</formula>
    </cfRule>
  </conditionalFormatting>
  <conditionalFormatting sqref="P31">
    <cfRule type="cellIs" dxfId="30596" priority="2793" stopIfTrue="1" operator="lessThan">
      <formula>0</formula>
    </cfRule>
    <cfRule type="cellIs" dxfId="30595" priority="2794" stopIfTrue="1" operator="greaterThan">
      <formula>0</formula>
    </cfRule>
  </conditionalFormatting>
  <conditionalFormatting sqref="P31">
    <cfRule type="cellIs" dxfId="30594" priority="2791" stopIfTrue="1" operator="lessThan">
      <formula>0</formula>
    </cfRule>
    <cfRule type="cellIs" dxfId="30593" priority="2792" stopIfTrue="1" operator="greaterThan">
      <formula>0</formula>
    </cfRule>
  </conditionalFormatting>
  <conditionalFormatting sqref="P31">
    <cfRule type="cellIs" dxfId="30592" priority="2789" stopIfTrue="1" operator="lessThan">
      <formula>0</formula>
    </cfRule>
    <cfRule type="cellIs" dxfId="30591" priority="2790" stopIfTrue="1" operator="greaterThan">
      <formula>0</formula>
    </cfRule>
  </conditionalFormatting>
  <conditionalFormatting sqref="P31">
    <cfRule type="cellIs" dxfId="30590" priority="2787" stopIfTrue="1" operator="lessThan">
      <formula>0</formula>
    </cfRule>
    <cfRule type="cellIs" dxfId="30589" priority="2788" stopIfTrue="1" operator="greaterThan">
      <formula>0</formula>
    </cfRule>
  </conditionalFormatting>
  <conditionalFormatting sqref="P31">
    <cfRule type="cellIs" dxfId="30588" priority="2785" stopIfTrue="1" operator="lessThan">
      <formula>0</formula>
    </cfRule>
    <cfRule type="cellIs" dxfId="30587" priority="2786" stopIfTrue="1" operator="greaterThan">
      <formula>0</formula>
    </cfRule>
  </conditionalFormatting>
  <conditionalFormatting sqref="P31">
    <cfRule type="cellIs" dxfId="30586" priority="2783" stopIfTrue="1" operator="lessThan">
      <formula>0</formula>
    </cfRule>
    <cfRule type="cellIs" dxfId="30585" priority="2784" stopIfTrue="1" operator="greaterThan">
      <formula>0</formula>
    </cfRule>
  </conditionalFormatting>
  <conditionalFormatting sqref="P31">
    <cfRule type="cellIs" dxfId="30584" priority="2781" stopIfTrue="1" operator="lessThan">
      <formula>0</formula>
    </cfRule>
    <cfRule type="cellIs" dxfId="30583" priority="2782" stopIfTrue="1" operator="greaterThan">
      <formula>0</formula>
    </cfRule>
  </conditionalFormatting>
  <conditionalFormatting sqref="P31">
    <cfRule type="cellIs" dxfId="30582" priority="2779" stopIfTrue="1" operator="lessThan">
      <formula>0</formula>
    </cfRule>
    <cfRule type="cellIs" dxfId="30581" priority="2780" stopIfTrue="1" operator="greaterThan">
      <formula>0</formula>
    </cfRule>
  </conditionalFormatting>
  <conditionalFormatting sqref="P31">
    <cfRule type="cellIs" dxfId="30580" priority="2777" stopIfTrue="1" operator="lessThan">
      <formula>0</formula>
    </cfRule>
    <cfRule type="cellIs" dxfId="30579" priority="2778" stopIfTrue="1" operator="greaterThan">
      <formula>0</formula>
    </cfRule>
  </conditionalFormatting>
  <conditionalFormatting sqref="P31">
    <cfRule type="cellIs" dxfId="30578" priority="2775" stopIfTrue="1" operator="lessThan">
      <formula>0</formula>
    </cfRule>
    <cfRule type="cellIs" dxfId="30577" priority="2776" stopIfTrue="1" operator="greaterThan">
      <formula>0</formula>
    </cfRule>
  </conditionalFormatting>
  <conditionalFormatting sqref="P31">
    <cfRule type="cellIs" dxfId="30576" priority="2773" stopIfTrue="1" operator="lessThan">
      <formula>0</formula>
    </cfRule>
    <cfRule type="cellIs" dxfId="30575" priority="2774" stopIfTrue="1" operator="greaterThan">
      <formula>0</formula>
    </cfRule>
  </conditionalFormatting>
  <conditionalFormatting sqref="P31">
    <cfRule type="cellIs" dxfId="30574" priority="2771" stopIfTrue="1" operator="lessThan">
      <formula>0</formula>
    </cfRule>
    <cfRule type="cellIs" dxfId="30573" priority="2772" stopIfTrue="1" operator="greaterThan">
      <formula>0</formula>
    </cfRule>
  </conditionalFormatting>
  <conditionalFormatting sqref="P31">
    <cfRule type="cellIs" dxfId="30572" priority="2769" stopIfTrue="1" operator="lessThan">
      <formula>0</formula>
    </cfRule>
    <cfRule type="cellIs" dxfId="30571" priority="2770" stopIfTrue="1" operator="greaterThan">
      <formula>0</formula>
    </cfRule>
  </conditionalFormatting>
  <conditionalFormatting sqref="P31">
    <cfRule type="cellIs" dxfId="30570" priority="2767" stopIfTrue="1" operator="lessThan">
      <formula>0</formula>
    </cfRule>
    <cfRule type="cellIs" dxfId="30569" priority="2768" stopIfTrue="1" operator="greaterThan">
      <formula>0</formula>
    </cfRule>
  </conditionalFormatting>
  <conditionalFormatting sqref="P31">
    <cfRule type="cellIs" dxfId="30568" priority="2765" stopIfTrue="1" operator="lessThan">
      <formula>0</formula>
    </cfRule>
    <cfRule type="cellIs" dxfId="30567" priority="2766" stopIfTrue="1" operator="greaterThan">
      <formula>0</formula>
    </cfRule>
  </conditionalFormatting>
  <conditionalFormatting sqref="P31">
    <cfRule type="cellIs" dxfId="30566" priority="2763" stopIfTrue="1" operator="lessThan">
      <formula>0</formula>
    </cfRule>
    <cfRule type="cellIs" dxfId="30565" priority="2764" stopIfTrue="1" operator="greaterThan">
      <formula>0</formula>
    </cfRule>
  </conditionalFormatting>
  <conditionalFormatting sqref="P31">
    <cfRule type="cellIs" dxfId="30564" priority="2761" stopIfTrue="1" operator="lessThan">
      <formula>0</formula>
    </cfRule>
    <cfRule type="cellIs" dxfId="30563" priority="2762" stopIfTrue="1" operator="greaterThan">
      <formula>0</formula>
    </cfRule>
  </conditionalFormatting>
  <conditionalFormatting sqref="P31">
    <cfRule type="cellIs" dxfId="30562" priority="2759" stopIfTrue="1" operator="lessThan">
      <formula>0</formula>
    </cfRule>
    <cfRule type="cellIs" dxfId="30561" priority="2760" stopIfTrue="1" operator="greaterThan">
      <formula>0</formula>
    </cfRule>
  </conditionalFormatting>
  <conditionalFormatting sqref="P31">
    <cfRule type="cellIs" dxfId="30560" priority="2757" stopIfTrue="1" operator="lessThan">
      <formula>0</formula>
    </cfRule>
    <cfRule type="cellIs" dxfId="30559" priority="2758" stopIfTrue="1" operator="greaterThan">
      <formula>0</formula>
    </cfRule>
  </conditionalFormatting>
  <conditionalFormatting sqref="P31">
    <cfRule type="cellIs" dxfId="30558" priority="2755" stopIfTrue="1" operator="lessThan">
      <formula>0</formula>
    </cfRule>
    <cfRule type="cellIs" dxfId="30557" priority="2756" stopIfTrue="1" operator="greaterThan">
      <formula>0</formula>
    </cfRule>
  </conditionalFormatting>
  <conditionalFormatting sqref="P31">
    <cfRule type="cellIs" dxfId="30556" priority="2753" stopIfTrue="1" operator="lessThan">
      <formula>0</formula>
    </cfRule>
    <cfRule type="cellIs" dxfId="30555" priority="2754" stopIfTrue="1" operator="greaterThan">
      <formula>0</formula>
    </cfRule>
  </conditionalFormatting>
  <conditionalFormatting sqref="P31">
    <cfRule type="cellIs" dxfId="30554" priority="2751" stopIfTrue="1" operator="lessThan">
      <formula>0</formula>
    </cfRule>
    <cfRule type="cellIs" dxfId="30553" priority="2752" stopIfTrue="1" operator="greaterThan">
      <formula>0</formula>
    </cfRule>
  </conditionalFormatting>
  <conditionalFormatting sqref="P31">
    <cfRule type="cellIs" dxfId="30552" priority="2749" stopIfTrue="1" operator="lessThan">
      <formula>0</formula>
    </cfRule>
    <cfRule type="cellIs" dxfId="30551" priority="2750" stopIfTrue="1" operator="greaterThan">
      <formula>0</formula>
    </cfRule>
  </conditionalFormatting>
  <conditionalFormatting sqref="P31">
    <cfRule type="cellIs" dxfId="30550" priority="2747" stopIfTrue="1" operator="lessThan">
      <formula>0</formula>
    </cfRule>
    <cfRule type="cellIs" dxfId="30549" priority="2748" stopIfTrue="1" operator="greaterThan">
      <formula>0</formula>
    </cfRule>
  </conditionalFormatting>
  <conditionalFormatting sqref="P31">
    <cfRule type="cellIs" dxfId="30548" priority="2745" stopIfTrue="1" operator="lessThan">
      <formula>0</formula>
    </cfRule>
    <cfRule type="cellIs" dxfId="30547" priority="2746" stopIfTrue="1" operator="greaterThan">
      <formula>0</formula>
    </cfRule>
  </conditionalFormatting>
  <conditionalFormatting sqref="P31">
    <cfRule type="cellIs" dxfId="30546" priority="2743" stopIfTrue="1" operator="lessThan">
      <formula>0</formula>
    </cfRule>
    <cfRule type="cellIs" dxfId="30545" priority="2744" stopIfTrue="1" operator="greaterThan">
      <formula>0</formula>
    </cfRule>
  </conditionalFormatting>
  <conditionalFormatting sqref="P31">
    <cfRule type="cellIs" dxfId="30544" priority="2741" stopIfTrue="1" operator="lessThan">
      <formula>0</formula>
    </cfRule>
    <cfRule type="cellIs" dxfId="30543" priority="2742" stopIfTrue="1" operator="greaterThan">
      <formula>0</formula>
    </cfRule>
  </conditionalFormatting>
  <conditionalFormatting sqref="P31">
    <cfRule type="cellIs" dxfId="30542" priority="2739" stopIfTrue="1" operator="lessThan">
      <formula>0</formula>
    </cfRule>
    <cfRule type="cellIs" dxfId="30541" priority="2740" stopIfTrue="1" operator="greaterThan">
      <formula>0</formula>
    </cfRule>
  </conditionalFormatting>
  <conditionalFormatting sqref="P31">
    <cfRule type="cellIs" dxfId="30540" priority="2737" stopIfTrue="1" operator="lessThan">
      <formula>0</formula>
    </cfRule>
    <cfRule type="cellIs" dxfId="30539" priority="2738" stopIfTrue="1" operator="greaterThan">
      <formula>0</formula>
    </cfRule>
  </conditionalFormatting>
  <conditionalFormatting sqref="P31">
    <cfRule type="cellIs" dxfId="30538" priority="2735" stopIfTrue="1" operator="lessThan">
      <formula>0</formula>
    </cfRule>
    <cfRule type="cellIs" dxfId="30537" priority="2736" stopIfTrue="1" operator="greaterThan">
      <formula>0</formula>
    </cfRule>
  </conditionalFormatting>
  <conditionalFormatting sqref="P31">
    <cfRule type="cellIs" dxfId="30536" priority="2733" stopIfTrue="1" operator="lessThan">
      <formula>0</formula>
    </cfRule>
    <cfRule type="cellIs" dxfId="30535" priority="2734" stopIfTrue="1" operator="greaterThan">
      <formula>0</formula>
    </cfRule>
  </conditionalFormatting>
  <conditionalFormatting sqref="P31">
    <cfRule type="cellIs" dxfId="30534" priority="2731" stopIfTrue="1" operator="lessThan">
      <formula>0</formula>
    </cfRule>
    <cfRule type="cellIs" dxfId="30533" priority="2732" stopIfTrue="1" operator="greaterThan">
      <formula>0</formula>
    </cfRule>
  </conditionalFormatting>
  <conditionalFormatting sqref="P31">
    <cfRule type="cellIs" dxfId="30532" priority="2729" stopIfTrue="1" operator="lessThan">
      <formula>0</formula>
    </cfRule>
    <cfRule type="cellIs" dxfId="30531" priority="2730" stopIfTrue="1" operator="greaterThan">
      <formula>0</formula>
    </cfRule>
  </conditionalFormatting>
  <conditionalFormatting sqref="P31">
    <cfRule type="cellIs" dxfId="30530" priority="2727" stopIfTrue="1" operator="lessThan">
      <formula>0</formula>
    </cfRule>
    <cfRule type="cellIs" dxfId="30529" priority="2728" stopIfTrue="1" operator="greaterThan">
      <formula>0</formula>
    </cfRule>
  </conditionalFormatting>
  <conditionalFormatting sqref="P31">
    <cfRule type="cellIs" dxfId="30528" priority="2725" stopIfTrue="1" operator="lessThan">
      <formula>0</formula>
    </cfRule>
    <cfRule type="cellIs" dxfId="30527" priority="2726" stopIfTrue="1" operator="greaterThan">
      <formula>0</formula>
    </cfRule>
  </conditionalFormatting>
  <conditionalFormatting sqref="P31">
    <cfRule type="cellIs" dxfId="30526" priority="2723" stopIfTrue="1" operator="lessThan">
      <formula>0</formula>
    </cfRule>
    <cfRule type="cellIs" dxfId="30525" priority="2724" stopIfTrue="1" operator="greaterThan">
      <formula>0</formula>
    </cfRule>
  </conditionalFormatting>
  <conditionalFormatting sqref="P31">
    <cfRule type="cellIs" dxfId="30524" priority="2721" stopIfTrue="1" operator="lessThan">
      <formula>0</formula>
    </cfRule>
    <cfRule type="cellIs" dxfId="30523" priority="2722" stopIfTrue="1" operator="greaterThan">
      <formula>0</formula>
    </cfRule>
  </conditionalFormatting>
  <conditionalFormatting sqref="P31">
    <cfRule type="cellIs" dxfId="30522" priority="2719" stopIfTrue="1" operator="lessThan">
      <formula>0</formula>
    </cfRule>
    <cfRule type="cellIs" dxfId="30521" priority="2720" stopIfTrue="1" operator="greaterThan">
      <formula>0</formula>
    </cfRule>
  </conditionalFormatting>
  <conditionalFormatting sqref="P31">
    <cfRule type="cellIs" dxfId="30520" priority="2717" stopIfTrue="1" operator="lessThan">
      <formula>0</formula>
    </cfRule>
    <cfRule type="cellIs" dxfId="30519" priority="2718" stopIfTrue="1" operator="greaterThan">
      <formula>0</formula>
    </cfRule>
  </conditionalFormatting>
  <conditionalFormatting sqref="P31">
    <cfRule type="cellIs" dxfId="30518" priority="2715" stopIfTrue="1" operator="lessThan">
      <formula>0</formula>
    </cfRule>
    <cfRule type="cellIs" dxfId="30517" priority="2716" stopIfTrue="1" operator="greaterThan">
      <formula>0</formula>
    </cfRule>
  </conditionalFormatting>
  <conditionalFormatting sqref="P31">
    <cfRule type="cellIs" dxfId="30516" priority="2713" stopIfTrue="1" operator="lessThan">
      <formula>0</formula>
    </cfRule>
    <cfRule type="cellIs" dxfId="30515" priority="2714" stopIfTrue="1" operator="greaterThan">
      <formula>0</formula>
    </cfRule>
  </conditionalFormatting>
  <conditionalFormatting sqref="P31">
    <cfRule type="cellIs" dxfId="30514" priority="2711" stopIfTrue="1" operator="lessThan">
      <formula>0</formula>
    </cfRule>
    <cfRule type="cellIs" dxfId="30513" priority="2712" stopIfTrue="1" operator="greaterThan">
      <formula>0</formula>
    </cfRule>
  </conditionalFormatting>
  <conditionalFormatting sqref="P33">
    <cfRule type="cellIs" dxfId="30512" priority="2709" stopIfTrue="1" operator="lessThan">
      <formula>0</formula>
    </cfRule>
    <cfRule type="cellIs" dxfId="30511" priority="2710" stopIfTrue="1" operator="greaterThan">
      <formula>0</formula>
    </cfRule>
  </conditionalFormatting>
  <conditionalFormatting sqref="P33">
    <cfRule type="cellIs" dxfId="30510" priority="2707" stopIfTrue="1" operator="lessThan">
      <formula>0</formula>
    </cfRule>
    <cfRule type="cellIs" dxfId="30509" priority="2708" stopIfTrue="1" operator="greaterThan">
      <formula>0</formula>
    </cfRule>
  </conditionalFormatting>
  <conditionalFormatting sqref="P33">
    <cfRule type="cellIs" dxfId="30508" priority="2705" stopIfTrue="1" operator="lessThan">
      <formula>0</formula>
    </cfRule>
    <cfRule type="cellIs" dxfId="30507" priority="2706" stopIfTrue="1" operator="greaterThan">
      <formula>0</formula>
    </cfRule>
  </conditionalFormatting>
  <conditionalFormatting sqref="P33">
    <cfRule type="cellIs" dxfId="30506" priority="2703" stopIfTrue="1" operator="lessThan">
      <formula>0</formula>
    </cfRule>
    <cfRule type="cellIs" dxfId="30505" priority="2704" stopIfTrue="1" operator="greaterThan">
      <formula>0</formula>
    </cfRule>
  </conditionalFormatting>
  <conditionalFormatting sqref="P33">
    <cfRule type="cellIs" dxfId="30504" priority="2701" stopIfTrue="1" operator="lessThan">
      <formula>0</formula>
    </cfRule>
    <cfRule type="cellIs" dxfId="30503" priority="2702" stopIfTrue="1" operator="greaterThan">
      <formula>0</formula>
    </cfRule>
  </conditionalFormatting>
  <conditionalFormatting sqref="P33">
    <cfRule type="cellIs" dxfId="30502" priority="2699" stopIfTrue="1" operator="lessThan">
      <formula>0</formula>
    </cfRule>
    <cfRule type="cellIs" dxfId="30501" priority="2700" stopIfTrue="1" operator="greaterThan">
      <formula>0</formula>
    </cfRule>
  </conditionalFormatting>
  <conditionalFormatting sqref="P33">
    <cfRule type="cellIs" dxfId="30500" priority="2697" stopIfTrue="1" operator="lessThan">
      <formula>0</formula>
    </cfRule>
    <cfRule type="cellIs" dxfId="30499" priority="2698" stopIfTrue="1" operator="greaterThan">
      <formula>0</formula>
    </cfRule>
  </conditionalFormatting>
  <conditionalFormatting sqref="P33">
    <cfRule type="cellIs" dxfId="30498" priority="2695" stopIfTrue="1" operator="lessThan">
      <formula>0</formula>
    </cfRule>
    <cfRule type="cellIs" dxfId="30497" priority="2696" stopIfTrue="1" operator="greaterThan">
      <formula>0</formula>
    </cfRule>
  </conditionalFormatting>
  <conditionalFormatting sqref="P33">
    <cfRule type="cellIs" dxfId="30496" priority="2693" stopIfTrue="1" operator="lessThan">
      <formula>0</formula>
    </cfRule>
    <cfRule type="cellIs" dxfId="30495" priority="2694" stopIfTrue="1" operator="greaterThan">
      <formula>0</formula>
    </cfRule>
  </conditionalFormatting>
  <conditionalFormatting sqref="P33">
    <cfRule type="cellIs" dxfId="30494" priority="2691" stopIfTrue="1" operator="lessThan">
      <formula>0</formula>
    </cfRule>
    <cfRule type="cellIs" dxfId="30493" priority="2692" stopIfTrue="1" operator="greaterThan">
      <formula>0</formula>
    </cfRule>
  </conditionalFormatting>
  <conditionalFormatting sqref="P33">
    <cfRule type="cellIs" dxfId="30492" priority="2689" stopIfTrue="1" operator="lessThan">
      <formula>0</formula>
    </cfRule>
    <cfRule type="cellIs" dxfId="30491" priority="2690" stopIfTrue="1" operator="greaterThan">
      <formula>0</formula>
    </cfRule>
  </conditionalFormatting>
  <conditionalFormatting sqref="P33">
    <cfRule type="cellIs" dxfId="30490" priority="2687" stopIfTrue="1" operator="lessThan">
      <formula>0</formula>
    </cfRule>
    <cfRule type="cellIs" dxfId="30489" priority="2688" stopIfTrue="1" operator="greaterThan">
      <formula>0</formula>
    </cfRule>
  </conditionalFormatting>
  <conditionalFormatting sqref="P33">
    <cfRule type="cellIs" dxfId="30488" priority="2685" stopIfTrue="1" operator="lessThan">
      <formula>0</formula>
    </cfRule>
    <cfRule type="cellIs" dxfId="30487" priority="2686" stopIfTrue="1" operator="greaterThan">
      <formula>0</formula>
    </cfRule>
  </conditionalFormatting>
  <conditionalFormatting sqref="P33">
    <cfRule type="cellIs" dxfId="30486" priority="2683" stopIfTrue="1" operator="lessThan">
      <formula>0</formula>
    </cfRule>
    <cfRule type="cellIs" dxfId="30485" priority="2684" stopIfTrue="1" operator="greaterThan">
      <formula>0</formula>
    </cfRule>
  </conditionalFormatting>
  <conditionalFormatting sqref="P33">
    <cfRule type="cellIs" dxfId="30484" priority="2681" stopIfTrue="1" operator="lessThan">
      <formula>0</formula>
    </cfRule>
    <cfRule type="cellIs" dxfId="30483" priority="2682" stopIfTrue="1" operator="greaterThan">
      <formula>0</formula>
    </cfRule>
  </conditionalFormatting>
  <conditionalFormatting sqref="P33">
    <cfRule type="cellIs" dxfId="30482" priority="2679" stopIfTrue="1" operator="lessThan">
      <formula>0</formula>
    </cfRule>
    <cfRule type="cellIs" dxfId="30481" priority="2680" stopIfTrue="1" operator="greaterThan">
      <formula>0</formula>
    </cfRule>
  </conditionalFormatting>
  <conditionalFormatting sqref="P33">
    <cfRule type="cellIs" dxfId="30480" priority="2677" stopIfTrue="1" operator="lessThan">
      <formula>0</formula>
    </cfRule>
    <cfRule type="cellIs" dxfId="30479" priority="2678" stopIfTrue="1" operator="greaterThan">
      <formula>0</formula>
    </cfRule>
  </conditionalFormatting>
  <conditionalFormatting sqref="P33">
    <cfRule type="cellIs" dxfId="30478" priority="2675" stopIfTrue="1" operator="lessThan">
      <formula>0</formula>
    </cfRule>
    <cfRule type="cellIs" dxfId="30477" priority="2676" stopIfTrue="1" operator="greaterThan">
      <formula>0</formula>
    </cfRule>
  </conditionalFormatting>
  <conditionalFormatting sqref="P33">
    <cfRule type="cellIs" dxfId="30476" priority="2673" stopIfTrue="1" operator="lessThan">
      <formula>0</formula>
    </cfRule>
    <cfRule type="cellIs" dxfId="30475" priority="2674" stopIfTrue="1" operator="greaterThan">
      <formula>0</formula>
    </cfRule>
  </conditionalFormatting>
  <conditionalFormatting sqref="P33">
    <cfRule type="cellIs" dxfId="30474" priority="2671" stopIfTrue="1" operator="lessThan">
      <formula>0</formula>
    </cfRule>
    <cfRule type="cellIs" dxfId="30473" priority="2672" stopIfTrue="1" operator="greaterThan">
      <formula>0</formula>
    </cfRule>
  </conditionalFormatting>
  <conditionalFormatting sqref="P33">
    <cfRule type="cellIs" dxfId="30472" priority="2669" stopIfTrue="1" operator="lessThan">
      <formula>0</formula>
    </cfRule>
    <cfRule type="cellIs" dxfId="30471" priority="2670" stopIfTrue="1" operator="greaterThan">
      <formula>0</formula>
    </cfRule>
  </conditionalFormatting>
  <conditionalFormatting sqref="P33">
    <cfRule type="cellIs" dxfId="30470" priority="2667" stopIfTrue="1" operator="lessThan">
      <formula>0</formula>
    </cfRule>
    <cfRule type="cellIs" dxfId="30469" priority="2668" stopIfTrue="1" operator="greaterThan">
      <formula>0</formula>
    </cfRule>
  </conditionalFormatting>
  <conditionalFormatting sqref="P33">
    <cfRule type="cellIs" dxfId="30468" priority="2665" stopIfTrue="1" operator="lessThan">
      <formula>0</formula>
    </cfRule>
    <cfRule type="cellIs" dxfId="30467" priority="2666" stopIfTrue="1" operator="greaterThan">
      <formula>0</formula>
    </cfRule>
  </conditionalFormatting>
  <conditionalFormatting sqref="P33">
    <cfRule type="cellIs" dxfId="30466" priority="2663" stopIfTrue="1" operator="lessThan">
      <formula>0</formula>
    </cfRule>
    <cfRule type="cellIs" dxfId="30465" priority="2664" stopIfTrue="1" operator="greaterThan">
      <formula>0</formula>
    </cfRule>
  </conditionalFormatting>
  <conditionalFormatting sqref="P33">
    <cfRule type="cellIs" dxfId="30464" priority="2661" stopIfTrue="1" operator="lessThan">
      <formula>0</formula>
    </cfRule>
    <cfRule type="cellIs" dxfId="30463" priority="2662" stopIfTrue="1" operator="greaterThan">
      <formula>0</formula>
    </cfRule>
  </conditionalFormatting>
  <conditionalFormatting sqref="P33">
    <cfRule type="cellIs" dxfId="30462" priority="2659" stopIfTrue="1" operator="lessThan">
      <formula>0</formula>
    </cfRule>
    <cfRule type="cellIs" dxfId="30461" priority="2660" stopIfTrue="1" operator="greaterThan">
      <formula>0</formula>
    </cfRule>
  </conditionalFormatting>
  <conditionalFormatting sqref="P33">
    <cfRule type="cellIs" dxfId="30460" priority="2657" stopIfTrue="1" operator="lessThan">
      <formula>0</formula>
    </cfRule>
    <cfRule type="cellIs" dxfId="30459" priority="2658" stopIfTrue="1" operator="greaterThan">
      <formula>0</formula>
    </cfRule>
  </conditionalFormatting>
  <conditionalFormatting sqref="P33">
    <cfRule type="cellIs" dxfId="30458" priority="2655" stopIfTrue="1" operator="lessThan">
      <formula>0</formula>
    </cfRule>
    <cfRule type="cellIs" dxfId="30457" priority="2656" stopIfTrue="1" operator="greaterThan">
      <formula>0</formula>
    </cfRule>
  </conditionalFormatting>
  <conditionalFormatting sqref="P33">
    <cfRule type="cellIs" dxfId="30456" priority="2653" stopIfTrue="1" operator="lessThan">
      <formula>0</formula>
    </cfRule>
    <cfRule type="cellIs" dxfId="30455" priority="2654" stopIfTrue="1" operator="greaterThan">
      <formula>0</formula>
    </cfRule>
  </conditionalFormatting>
  <conditionalFormatting sqref="P33">
    <cfRule type="cellIs" dxfId="30454" priority="2651" stopIfTrue="1" operator="lessThan">
      <formula>0</formula>
    </cfRule>
    <cfRule type="cellIs" dxfId="30453" priority="2652" stopIfTrue="1" operator="greaterThan">
      <formula>0</formula>
    </cfRule>
  </conditionalFormatting>
  <conditionalFormatting sqref="P33">
    <cfRule type="cellIs" dxfId="30452" priority="2649" stopIfTrue="1" operator="lessThan">
      <formula>0</formula>
    </cfRule>
    <cfRule type="cellIs" dxfId="30451" priority="2650" stopIfTrue="1" operator="greaterThan">
      <formula>0</formula>
    </cfRule>
  </conditionalFormatting>
  <conditionalFormatting sqref="P33">
    <cfRule type="cellIs" dxfId="30450" priority="2647" stopIfTrue="1" operator="lessThan">
      <formula>0</formula>
    </cfRule>
    <cfRule type="cellIs" dxfId="30449" priority="2648" stopIfTrue="1" operator="greaterThan">
      <formula>0</formula>
    </cfRule>
  </conditionalFormatting>
  <conditionalFormatting sqref="P33">
    <cfRule type="cellIs" dxfId="30448" priority="2645" stopIfTrue="1" operator="lessThan">
      <formula>0</formula>
    </cfRule>
    <cfRule type="cellIs" dxfId="30447" priority="2646" stopIfTrue="1" operator="greaterThan">
      <formula>0</formula>
    </cfRule>
  </conditionalFormatting>
  <conditionalFormatting sqref="P33">
    <cfRule type="cellIs" dxfId="30446" priority="2643" stopIfTrue="1" operator="lessThan">
      <formula>0</formula>
    </cfRule>
    <cfRule type="cellIs" dxfId="30445" priority="2644" stopIfTrue="1" operator="greaterThan">
      <formula>0</formula>
    </cfRule>
  </conditionalFormatting>
  <conditionalFormatting sqref="P33">
    <cfRule type="cellIs" dxfId="30444" priority="2641" stopIfTrue="1" operator="lessThan">
      <formula>0</formula>
    </cfRule>
    <cfRule type="cellIs" dxfId="30443" priority="2642" stopIfTrue="1" operator="greaterThan">
      <formula>0</formula>
    </cfRule>
  </conditionalFormatting>
  <conditionalFormatting sqref="P33">
    <cfRule type="cellIs" dxfId="30442" priority="2639" stopIfTrue="1" operator="lessThan">
      <formula>0</formula>
    </cfRule>
    <cfRule type="cellIs" dxfId="30441" priority="2640" stopIfTrue="1" operator="greaterThan">
      <formula>0</formula>
    </cfRule>
  </conditionalFormatting>
  <conditionalFormatting sqref="P33">
    <cfRule type="cellIs" dxfId="30440" priority="2637" stopIfTrue="1" operator="lessThan">
      <formula>0</formula>
    </cfRule>
    <cfRule type="cellIs" dxfId="30439" priority="2638" stopIfTrue="1" operator="greaterThan">
      <formula>0</formula>
    </cfRule>
  </conditionalFormatting>
  <conditionalFormatting sqref="P33">
    <cfRule type="cellIs" dxfId="30438" priority="2635" stopIfTrue="1" operator="lessThan">
      <formula>0</formula>
    </cfRule>
    <cfRule type="cellIs" dxfId="30437" priority="2636" stopIfTrue="1" operator="greaterThan">
      <formula>0</formula>
    </cfRule>
  </conditionalFormatting>
  <conditionalFormatting sqref="P33">
    <cfRule type="cellIs" dxfId="30436" priority="2633" stopIfTrue="1" operator="lessThan">
      <formula>0</formula>
    </cfRule>
    <cfRule type="cellIs" dxfId="30435" priority="2634" stopIfTrue="1" operator="greaterThan">
      <formula>0</formula>
    </cfRule>
  </conditionalFormatting>
  <conditionalFormatting sqref="P33">
    <cfRule type="cellIs" dxfId="30434" priority="2631" stopIfTrue="1" operator="lessThan">
      <formula>0</formula>
    </cfRule>
    <cfRule type="cellIs" dxfId="30433" priority="2632" stopIfTrue="1" operator="greaterThan">
      <formula>0</formula>
    </cfRule>
  </conditionalFormatting>
  <conditionalFormatting sqref="P33">
    <cfRule type="cellIs" dxfId="30432" priority="2629" stopIfTrue="1" operator="lessThan">
      <formula>0</formula>
    </cfRule>
    <cfRule type="cellIs" dxfId="30431" priority="2630" stopIfTrue="1" operator="greaterThan">
      <formula>0</formula>
    </cfRule>
  </conditionalFormatting>
  <conditionalFormatting sqref="P33">
    <cfRule type="cellIs" dxfId="30430" priority="2627" stopIfTrue="1" operator="lessThan">
      <formula>0</formula>
    </cfRule>
    <cfRule type="cellIs" dxfId="30429" priority="2628" stopIfTrue="1" operator="greaterThan">
      <formula>0</formula>
    </cfRule>
  </conditionalFormatting>
  <conditionalFormatting sqref="P35">
    <cfRule type="cellIs" dxfId="30428" priority="2625" stopIfTrue="1" operator="lessThan">
      <formula>0</formula>
    </cfRule>
    <cfRule type="cellIs" dxfId="30427" priority="2626" stopIfTrue="1" operator="greaterThan">
      <formula>0</formula>
    </cfRule>
  </conditionalFormatting>
  <conditionalFormatting sqref="P35">
    <cfRule type="cellIs" dxfId="30426" priority="2623" stopIfTrue="1" operator="lessThan">
      <formula>0</formula>
    </cfRule>
    <cfRule type="cellIs" dxfId="30425" priority="2624" stopIfTrue="1" operator="greaterThan">
      <formula>0</formula>
    </cfRule>
  </conditionalFormatting>
  <conditionalFormatting sqref="P35">
    <cfRule type="cellIs" dxfId="30424" priority="2621" stopIfTrue="1" operator="lessThan">
      <formula>0</formula>
    </cfRule>
    <cfRule type="cellIs" dxfId="30423" priority="2622" stopIfTrue="1" operator="greaterThan">
      <formula>0</formula>
    </cfRule>
  </conditionalFormatting>
  <conditionalFormatting sqref="P35">
    <cfRule type="cellIs" dxfId="30422" priority="2619" stopIfTrue="1" operator="lessThan">
      <formula>0</formula>
    </cfRule>
    <cfRule type="cellIs" dxfId="30421" priority="2620" stopIfTrue="1" operator="greaterThan">
      <formula>0</formula>
    </cfRule>
  </conditionalFormatting>
  <conditionalFormatting sqref="P35">
    <cfRule type="cellIs" dxfId="30420" priority="2617" stopIfTrue="1" operator="lessThan">
      <formula>0</formula>
    </cfRule>
    <cfRule type="cellIs" dxfId="30419" priority="2618" stopIfTrue="1" operator="greaterThan">
      <formula>0</formula>
    </cfRule>
  </conditionalFormatting>
  <conditionalFormatting sqref="P35">
    <cfRule type="cellIs" dxfId="30418" priority="2615" stopIfTrue="1" operator="lessThan">
      <formula>0</formula>
    </cfRule>
    <cfRule type="cellIs" dxfId="30417" priority="2616" stopIfTrue="1" operator="greaterThan">
      <formula>0</formula>
    </cfRule>
  </conditionalFormatting>
  <conditionalFormatting sqref="P35">
    <cfRule type="cellIs" dxfId="30416" priority="2613" stopIfTrue="1" operator="lessThan">
      <formula>0</formula>
    </cfRule>
    <cfRule type="cellIs" dxfId="30415" priority="2614" stopIfTrue="1" operator="greaterThan">
      <formula>0</formula>
    </cfRule>
  </conditionalFormatting>
  <conditionalFormatting sqref="P35">
    <cfRule type="cellIs" dxfId="30414" priority="2611" stopIfTrue="1" operator="lessThan">
      <formula>0</formula>
    </cfRule>
    <cfRule type="cellIs" dxfId="30413" priority="2612" stopIfTrue="1" operator="greaterThan">
      <formula>0</formula>
    </cfRule>
  </conditionalFormatting>
  <conditionalFormatting sqref="P35">
    <cfRule type="cellIs" dxfId="30412" priority="2609" stopIfTrue="1" operator="lessThan">
      <formula>0</formula>
    </cfRule>
    <cfRule type="cellIs" dxfId="30411" priority="2610" stopIfTrue="1" operator="greaterThan">
      <formula>0</formula>
    </cfRule>
  </conditionalFormatting>
  <conditionalFormatting sqref="P35">
    <cfRule type="cellIs" dxfId="30410" priority="2607" stopIfTrue="1" operator="lessThan">
      <formula>0</formula>
    </cfRule>
    <cfRule type="cellIs" dxfId="30409" priority="2608" stopIfTrue="1" operator="greaterThan">
      <formula>0</formula>
    </cfRule>
  </conditionalFormatting>
  <conditionalFormatting sqref="P35">
    <cfRule type="cellIs" dxfId="30408" priority="2605" stopIfTrue="1" operator="lessThan">
      <formula>0</formula>
    </cfRule>
    <cfRule type="cellIs" dxfId="30407" priority="2606" stopIfTrue="1" operator="greaterThan">
      <formula>0</formula>
    </cfRule>
  </conditionalFormatting>
  <conditionalFormatting sqref="P35">
    <cfRule type="cellIs" dxfId="30406" priority="2603" stopIfTrue="1" operator="lessThan">
      <formula>0</formula>
    </cfRule>
    <cfRule type="cellIs" dxfId="30405" priority="2604" stopIfTrue="1" operator="greaterThan">
      <formula>0</formula>
    </cfRule>
  </conditionalFormatting>
  <conditionalFormatting sqref="P35">
    <cfRule type="cellIs" dxfId="30404" priority="2601" stopIfTrue="1" operator="lessThan">
      <formula>0</formula>
    </cfRule>
    <cfRule type="cellIs" dxfId="30403" priority="2602" stopIfTrue="1" operator="greaterThan">
      <formula>0</formula>
    </cfRule>
  </conditionalFormatting>
  <conditionalFormatting sqref="P35">
    <cfRule type="cellIs" dxfId="30402" priority="2599" stopIfTrue="1" operator="lessThan">
      <formula>0</formula>
    </cfRule>
    <cfRule type="cellIs" dxfId="30401" priority="2600" stopIfTrue="1" operator="greaterThan">
      <formula>0</formula>
    </cfRule>
  </conditionalFormatting>
  <conditionalFormatting sqref="P35">
    <cfRule type="cellIs" dxfId="30400" priority="2597" stopIfTrue="1" operator="lessThan">
      <formula>0</formula>
    </cfRule>
    <cfRule type="cellIs" dxfId="30399" priority="2598" stopIfTrue="1" operator="greaterThan">
      <formula>0</formula>
    </cfRule>
  </conditionalFormatting>
  <conditionalFormatting sqref="P35">
    <cfRule type="cellIs" dxfId="30398" priority="2595" stopIfTrue="1" operator="lessThan">
      <formula>0</formula>
    </cfRule>
    <cfRule type="cellIs" dxfId="30397" priority="2596" stopIfTrue="1" operator="greaterThan">
      <formula>0</formula>
    </cfRule>
  </conditionalFormatting>
  <conditionalFormatting sqref="P35">
    <cfRule type="cellIs" dxfId="30396" priority="2593" stopIfTrue="1" operator="lessThan">
      <formula>0</formula>
    </cfRule>
    <cfRule type="cellIs" dxfId="30395" priority="2594" stopIfTrue="1" operator="greaterThan">
      <formula>0</formula>
    </cfRule>
  </conditionalFormatting>
  <conditionalFormatting sqref="P35">
    <cfRule type="cellIs" dxfId="30394" priority="2591" stopIfTrue="1" operator="lessThan">
      <formula>0</formula>
    </cfRule>
    <cfRule type="cellIs" dxfId="30393" priority="2592" stopIfTrue="1" operator="greaterThan">
      <formula>0</formula>
    </cfRule>
  </conditionalFormatting>
  <conditionalFormatting sqref="P35">
    <cfRule type="cellIs" dxfId="30392" priority="2589" stopIfTrue="1" operator="lessThan">
      <formula>0</formula>
    </cfRule>
    <cfRule type="cellIs" dxfId="30391" priority="2590" stopIfTrue="1" operator="greaterThan">
      <formula>0</formula>
    </cfRule>
  </conditionalFormatting>
  <conditionalFormatting sqref="P35">
    <cfRule type="cellIs" dxfId="30390" priority="2587" stopIfTrue="1" operator="lessThan">
      <formula>0</formula>
    </cfRule>
    <cfRule type="cellIs" dxfId="30389" priority="2588" stopIfTrue="1" operator="greaterThan">
      <formula>0</formula>
    </cfRule>
  </conditionalFormatting>
  <conditionalFormatting sqref="P35">
    <cfRule type="cellIs" dxfId="30388" priority="2585" stopIfTrue="1" operator="lessThan">
      <formula>0</formula>
    </cfRule>
    <cfRule type="cellIs" dxfId="30387" priority="2586" stopIfTrue="1" operator="greaterThan">
      <formula>0</formula>
    </cfRule>
  </conditionalFormatting>
  <conditionalFormatting sqref="P35">
    <cfRule type="cellIs" dxfId="30386" priority="2583" stopIfTrue="1" operator="lessThan">
      <formula>0</formula>
    </cfRule>
    <cfRule type="cellIs" dxfId="30385" priority="2584" stopIfTrue="1" operator="greaterThan">
      <formula>0</formula>
    </cfRule>
  </conditionalFormatting>
  <conditionalFormatting sqref="P35">
    <cfRule type="cellIs" dxfId="30384" priority="2581" stopIfTrue="1" operator="lessThan">
      <formula>0</formula>
    </cfRule>
    <cfRule type="cellIs" dxfId="30383" priority="2582" stopIfTrue="1" operator="greaterThan">
      <formula>0</formula>
    </cfRule>
  </conditionalFormatting>
  <conditionalFormatting sqref="P35">
    <cfRule type="cellIs" dxfId="30382" priority="2579" stopIfTrue="1" operator="lessThan">
      <formula>0</formula>
    </cfRule>
    <cfRule type="cellIs" dxfId="30381" priority="2580" stopIfTrue="1" operator="greaterThan">
      <formula>0</formula>
    </cfRule>
  </conditionalFormatting>
  <conditionalFormatting sqref="P35">
    <cfRule type="cellIs" dxfId="30380" priority="2577" stopIfTrue="1" operator="lessThan">
      <formula>0</formula>
    </cfRule>
    <cfRule type="cellIs" dxfId="30379" priority="2578" stopIfTrue="1" operator="greaterThan">
      <formula>0</formula>
    </cfRule>
  </conditionalFormatting>
  <conditionalFormatting sqref="P35">
    <cfRule type="cellIs" dxfId="30378" priority="2575" stopIfTrue="1" operator="lessThan">
      <formula>0</formula>
    </cfRule>
    <cfRule type="cellIs" dxfId="30377" priority="2576" stopIfTrue="1" operator="greaterThan">
      <formula>0</formula>
    </cfRule>
  </conditionalFormatting>
  <conditionalFormatting sqref="P35">
    <cfRule type="cellIs" dxfId="30376" priority="2573" stopIfTrue="1" operator="lessThan">
      <formula>0</formula>
    </cfRule>
    <cfRule type="cellIs" dxfId="30375" priority="2574" stopIfTrue="1" operator="greaterThan">
      <formula>0</formula>
    </cfRule>
  </conditionalFormatting>
  <conditionalFormatting sqref="P35">
    <cfRule type="cellIs" dxfId="30374" priority="2571" stopIfTrue="1" operator="lessThan">
      <formula>0</formula>
    </cfRule>
    <cfRule type="cellIs" dxfId="30373" priority="2572" stopIfTrue="1" operator="greaterThan">
      <formula>0</formula>
    </cfRule>
  </conditionalFormatting>
  <conditionalFormatting sqref="P35">
    <cfRule type="cellIs" dxfId="30372" priority="2569" stopIfTrue="1" operator="lessThan">
      <formula>0</formula>
    </cfRule>
    <cfRule type="cellIs" dxfId="30371" priority="2570" stopIfTrue="1" operator="greaterThan">
      <formula>0</formula>
    </cfRule>
  </conditionalFormatting>
  <conditionalFormatting sqref="P35">
    <cfRule type="cellIs" dxfId="30370" priority="2567" stopIfTrue="1" operator="lessThan">
      <formula>0</formula>
    </cfRule>
    <cfRule type="cellIs" dxfId="30369" priority="2568" stopIfTrue="1" operator="greaterThan">
      <formula>0</formula>
    </cfRule>
  </conditionalFormatting>
  <conditionalFormatting sqref="P35">
    <cfRule type="cellIs" dxfId="30368" priority="2565" stopIfTrue="1" operator="lessThan">
      <formula>0</formula>
    </cfRule>
    <cfRule type="cellIs" dxfId="30367" priority="2566" stopIfTrue="1" operator="greaterThan">
      <formula>0</formula>
    </cfRule>
  </conditionalFormatting>
  <conditionalFormatting sqref="P35">
    <cfRule type="cellIs" dxfId="30366" priority="2563" stopIfTrue="1" operator="lessThan">
      <formula>0</formula>
    </cfRule>
    <cfRule type="cellIs" dxfId="30365" priority="2564" stopIfTrue="1" operator="greaterThan">
      <formula>0</formula>
    </cfRule>
  </conditionalFormatting>
  <conditionalFormatting sqref="P35">
    <cfRule type="cellIs" dxfId="30364" priority="2561" stopIfTrue="1" operator="lessThan">
      <formula>0</formula>
    </cfRule>
    <cfRule type="cellIs" dxfId="30363" priority="2562" stopIfTrue="1" operator="greaterThan">
      <formula>0</formula>
    </cfRule>
  </conditionalFormatting>
  <conditionalFormatting sqref="P35">
    <cfRule type="cellIs" dxfId="30362" priority="2559" stopIfTrue="1" operator="lessThan">
      <formula>0</formula>
    </cfRule>
    <cfRule type="cellIs" dxfId="30361" priority="2560" stopIfTrue="1" operator="greaterThan">
      <formula>0</formula>
    </cfRule>
  </conditionalFormatting>
  <conditionalFormatting sqref="P35">
    <cfRule type="cellIs" dxfId="30360" priority="2557" stopIfTrue="1" operator="lessThan">
      <formula>0</formula>
    </cfRule>
    <cfRule type="cellIs" dxfId="30359" priority="2558" stopIfTrue="1" operator="greaterThan">
      <formula>0</formula>
    </cfRule>
  </conditionalFormatting>
  <conditionalFormatting sqref="P35">
    <cfRule type="cellIs" dxfId="30358" priority="2555" stopIfTrue="1" operator="lessThan">
      <formula>0</formula>
    </cfRule>
    <cfRule type="cellIs" dxfId="30357" priority="2556" stopIfTrue="1" operator="greaterThan">
      <formula>0</formula>
    </cfRule>
  </conditionalFormatting>
  <conditionalFormatting sqref="P35">
    <cfRule type="cellIs" dxfId="30356" priority="2553" stopIfTrue="1" operator="lessThan">
      <formula>0</formula>
    </cfRule>
    <cfRule type="cellIs" dxfId="30355" priority="2554" stopIfTrue="1" operator="greaterThan">
      <formula>0</formula>
    </cfRule>
  </conditionalFormatting>
  <conditionalFormatting sqref="P35">
    <cfRule type="cellIs" dxfId="30354" priority="2551" stopIfTrue="1" operator="lessThan">
      <formula>0</formula>
    </cfRule>
    <cfRule type="cellIs" dxfId="30353" priority="2552" stopIfTrue="1" operator="greaterThan">
      <formula>0</formula>
    </cfRule>
  </conditionalFormatting>
  <conditionalFormatting sqref="P35">
    <cfRule type="cellIs" dxfId="30352" priority="2549" stopIfTrue="1" operator="lessThan">
      <formula>0</formula>
    </cfRule>
    <cfRule type="cellIs" dxfId="30351" priority="2550" stopIfTrue="1" operator="greaterThan">
      <formula>0</formula>
    </cfRule>
  </conditionalFormatting>
  <conditionalFormatting sqref="P35">
    <cfRule type="cellIs" dxfId="30350" priority="2547" stopIfTrue="1" operator="lessThan">
      <formula>0</formula>
    </cfRule>
    <cfRule type="cellIs" dxfId="30349" priority="2548" stopIfTrue="1" operator="greaterThan">
      <formula>0</formula>
    </cfRule>
  </conditionalFormatting>
  <conditionalFormatting sqref="P35">
    <cfRule type="cellIs" dxfId="30348" priority="2545" stopIfTrue="1" operator="lessThan">
      <formula>0</formula>
    </cfRule>
    <cfRule type="cellIs" dxfId="30347" priority="2546" stopIfTrue="1" operator="greaterThan">
      <formula>0</formula>
    </cfRule>
  </conditionalFormatting>
  <conditionalFormatting sqref="P35">
    <cfRule type="cellIs" dxfId="30346" priority="2543" stopIfTrue="1" operator="lessThan">
      <formula>0</formula>
    </cfRule>
    <cfRule type="cellIs" dxfId="30345" priority="2544" stopIfTrue="1" operator="greaterThan">
      <formula>0</formula>
    </cfRule>
  </conditionalFormatting>
  <conditionalFormatting sqref="Q41">
    <cfRule type="cellIs" dxfId="30344" priority="525" stopIfTrue="1" operator="lessThan">
      <formula>0</formula>
    </cfRule>
    <cfRule type="cellIs" dxfId="30343" priority="526" stopIfTrue="1" operator="greaterThan">
      <formula>0</formula>
    </cfRule>
  </conditionalFormatting>
  <conditionalFormatting sqref="Q41">
    <cfRule type="cellIs" dxfId="30342" priority="523" stopIfTrue="1" operator="lessThan">
      <formula>0</formula>
    </cfRule>
    <cfRule type="cellIs" dxfId="30341" priority="524" stopIfTrue="1" operator="greaterThan">
      <formula>0</formula>
    </cfRule>
  </conditionalFormatting>
  <conditionalFormatting sqref="Q41">
    <cfRule type="cellIs" dxfId="30340" priority="521" stopIfTrue="1" operator="lessThan">
      <formula>0</formula>
    </cfRule>
    <cfRule type="cellIs" dxfId="30339" priority="522" stopIfTrue="1" operator="greaterThan">
      <formula>0</formula>
    </cfRule>
  </conditionalFormatting>
  <conditionalFormatting sqref="Q41">
    <cfRule type="cellIs" dxfId="30338" priority="519" stopIfTrue="1" operator="lessThan">
      <formula>0</formula>
    </cfRule>
    <cfRule type="cellIs" dxfId="30337" priority="520" stopIfTrue="1" operator="greaterThan">
      <formula>0</formula>
    </cfRule>
  </conditionalFormatting>
  <conditionalFormatting sqref="Q41">
    <cfRule type="cellIs" dxfId="30336" priority="517" stopIfTrue="1" operator="lessThan">
      <formula>0</formula>
    </cfRule>
    <cfRule type="cellIs" dxfId="30335" priority="518" stopIfTrue="1" operator="greaterThan">
      <formula>0</formula>
    </cfRule>
  </conditionalFormatting>
  <conditionalFormatting sqref="Q41">
    <cfRule type="cellIs" dxfId="30334" priority="515" stopIfTrue="1" operator="lessThan">
      <formula>0</formula>
    </cfRule>
    <cfRule type="cellIs" dxfId="30333" priority="516" stopIfTrue="1" operator="greaterThan">
      <formula>0</formula>
    </cfRule>
  </conditionalFormatting>
  <conditionalFormatting sqref="Q41">
    <cfRule type="cellIs" dxfId="30332" priority="513" stopIfTrue="1" operator="lessThan">
      <formula>0</formula>
    </cfRule>
    <cfRule type="cellIs" dxfId="30331" priority="514" stopIfTrue="1" operator="greaterThan">
      <formula>0</formula>
    </cfRule>
  </conditionalFormatting>
  <conditionalFormatting sqref="Q41">
    <cfRule type="cellIs" dxfId="30330" priority="511" stopIfTrue="1" operator="lessThan">
      <formula>0</formula>
    </cfRule>
    <cfRule type="cellIs" dxfId="30329" priority="512" stopIfTrue="1" operator="greaterThan">
      <formula>0</formula>
    </cfRule>
  </conditionalFormatting>
  <conditionalFormatting sqref="Q41">
    <cfRule type="cellIs" dxfId="30328" priority="509" stopIfTrue="1" operator="lessThan">
      <formula>0</formula>
    </cfRule>
    <cfRule type="cellIs" dxfId="30327" priority="510" stopIfTrue="1" operator="greaterThan">
      <formula>0</formula>
    </cfRule>
  </conditionalFormatting>
  <conditionalFormatting sqref="Q41">
    <cfRule type="cellIs" dxfId="30326" priority="507" stopIfTrue="1" operator="lessThan">
      <formula>0</formula>
    </cfRule>
    <cfRule type="cellIs" dxfId="30325" priority="508" stopIfTrue="1" operator="greaterThan">
      <formula>0</formula>
    </cfRule>
  </conditionalFormatting>
  <conditionalFormatting sqref="Q41">
    <cfRule type="cellIs" dxfId="30324" priority="505" stopIfTrue="1" operator="lessThan">
      <formula>0</formula>
    </cfRule>
    <cfRule type="cellIs" dxfId="30323" priority="506" stopIfTrue="1" operator="greaterThan">
      <formula>0</formula>
    </cfRule>
  </conditionalFormatting>
  <conditionalFormatting sqref="Q41">
    <cfRule type="cellIs" dxfId="30322" priority="503" stopIfTrue="1" operator="lessThan">
      <formula>0</formula>
    </cfRule>
    <cfRule type="cellIs" dxfId="30321" priority="504" stopIfTrue="1" operator="greaterThan">
      <formula>0</formula>
    </cfRule>
  </conditionalFormatting>
  <conditionalFormatting sqref="Q41">
    <cfRule type="cellIs" dxfId="30320" priority="501" stopIfTrue="1" operator="lessThan">
      <formula>0</formula>
    </cfRule>
    <cfRule type="cellIs" dxfId="30319" priority="502" stopIfTrue="1" operator="greaterThan">
      <formula>0</formula>
    </cfRule>
  </conditionalFormatting>
  <conditionalFormatting sqref="Q41">
    <cfRule type="cellIs" dxfId="30318" priority="499" stopIfTrue="1" operator="lessThan">
      <formula>0</formula>
    </cfRule>
    <cfRule type="cellIs" dxfId="30317" priority="500" stopIfTrue="1" operator="greaterThan">
      <formula>0</formula>
    </cfRule>
  </conditionalFormatting>
  <conditionalFormatting sqref="Q41">
    <cfRule type="cellIs" dxfId="30316" priority="497" stopIfTrue="1" operator="lessThan">
      <formula>0</formula>
    </cfRule>
    <cfRule type="cellIs" dxfId="30315" priority="498" stopIfTrue="1" operator="greaterThan">
      <formula>0</formula>
    </cfRule>
  </conditionalFormatting>
  <conditionalFormatting sqref="Q41">
    <cfRule type="cellIs" dxfId="30314" priority="495" stopIfTrue="1" operator="lessThan">
      <formula>0</formula>
    </cfRule>
    <cfRule type="cellIs" dxfId="30313" priority="496" stopIfTrue="1" operator="greaterThan">
      <formula>0</formula>
    </cfRule>
  </conditionalFormatting>
  <conditionalFormatting sqref="Q41">
    <cfRule type="cellIs" dxfId="30312" priority="493" stopIfTrue="1" operator="lessThan">
      <formula>0</formula>
    </cfRule>
    <cfRule type="cellIs" dxfId="30311" priority="494" stopIfTrue="1" operator="greaterThan">
      <formula>0</formula>
    </cfRule>
  </conditionalFormatting>
  <conditionalFormatting sqref="Q41">
    <cfRule type="cellIs" dxfId="30310" priority="491" stopIfTrue="1" operator="lessThan">
      <formula>0</formula>
    </cfRule>
    <cfRule type="cellIs" dxfId="30309" priority="492" stopIfTrue="1" operator="greaterThan">
      <formula>0</formula>
    </cfRule>
  </conditionalFormatting>
  <conditionalFormatting sqref="Q41">
    <cfRule type="cellIs" dxfId="30308" priority="489" stopIfTrue="1" operator="lessThan">
      <formula>0</formula>
    </cfRule>
    <cfRule type="cellIs" dxfId="30307" priority="490" stopIfTrue="1" operator="greaterThan">
      <formula>0</formula>
    </cfRule>
  </conditionalFormatting>
  <conditionalFormatting sqref="Q41">
    <cfRule type="cellIs" dxfId="30306" priority="487" stopIfTrue="1" operator="lessThan">
      <formula>0</formula>
    </cfRule>
    <cfRule type="cellIs" dxfId="30305" priority="488" stopIfTrue="1" operator="greaterThan">
      <formula>0</formula>
    </cfRule>
  </conditionalFormatting>
  <conditionalFormatting sqref="Q41">
    <cfRule type="cellIs" dxfId="30304" priority="485" stopIfTrue="1" operator="lessThan">
      <formula>0</formula>
    </cfRule>
    <cfRule type="cellIs" dxfId="30303" priority="486" stopIfTrue="1" operator="greaterThan">
      <formula>0</formula>
    </cfRule>
  </conditionalFormatting>
  <conditionalFormatting sqref="Q41">
    <cfRule type="cellIs" dxfId="30302" priority="483" stopIfTrue="1" operator="lessThan">
      <formula>0</formula>
    </cfRule>
    <cfRule type="cellIs" dxfId="30301" priority="484" stopIfTrue="1" operator="greaterThan">
      <formula>0</formula>
    </cfRule>
  </conditionalFormatting>
  <conditionalFormatting sqref="Q41">
    <cfRule type="cellIs" dxfId="30300" priority="481" stopIfTrue="1" operator="lessThan">
      <formula>0</formula>
    </cfRule>
    <cfRule type="cellIs" dxfId="30299" priority="482" stopIfTrue="1" operator="greaterThan">
      <formula>0</formula>
    </cfRule>
  </conditionalFormatting>
  <conditionalFormatting sqref="Q41">
    <cfRule type="cellIs" dxfId="30298" priority="479" stopIfTrue="1" operator="lessThan">
      <formula>0</formula>
    </cfRule>
    <cfRule type="cellIs" dxfId="30297" priority="480" stopIfTrue="1" operator="greaterThan">
      <formula>0</formula>
    </cfRule>
  </conditionalFormatting>
  <conditionalFormatting sqref="Q41">
    <cfRule type="cellIs" dxfId="30296" priority="477" stopIfTrue="1" operator="lessThan">
      <formula>0</formula>
    </cfRule>
    <cfRule type="cellIs" dxfId="30295" priority="478" stopIfTrue="1" operator="greaterThan">
      <formula>0</formula>
    </cfRule>
  </conditionalFormatting>
  <conditionalFormatting sqref="Q41">
    <cfRule type="cellIs" dxfId="30294" priority="475" stopIfTrue="1" operator="lessThan">
      <formula>0</formula>
    </cfRule>
    <cfRule type="cellIs" dxfId="30293" priority="476" stopIfTrue="1" operator="greaterThan">
      <formula>0</formula>
    </cfRule>
  </conditionalFormatting>
  <conditionalFormatting sqref="Q41">
    <cfRule type="cellIs" dxfId="30292" priority="473" stopIfTrue="1" operator="lessThan">
      <formula>0</formula>
    </cfRule>
    <cfRule type="cellIs" dxfId="30291" priority="474" stopIfTrue="1" operator="greaterThan">
      <formula>0</formula>
    </cfRule>
  </conditionalFormatting>
  <conditionalFormatting sqref="Q41">
    <cfRule type="cellIs" dxfId="30290" priority="471" stopIfTrue="1" operator="lessThan">
      <formula>0</formula>
    </cfRule>
    <cfRule type="cellIs" dxfId="30289" priority="472" stopIfTrue="1" operator="greaterThan">
      <formula>0</formula>
    </cfRule>
  </conditionalFormatting>
  <conditionalFormatting sqref="Q41">
    <cfRule type="cellIs" dxfId="30288" priority="469" stopIfTrue="1" operator="lessThan">
      <formula>0</formula>
    </cfRule>
    <cfRule type="cellIs" dxfId="30287" priority="470" stopIfTrue="1" operator="greaterThan">
      <formula>0</formula>
    </cfRule>
  </conditionalFormatting>
  <conditionalFormatting sqref="Q41">
    <cfRule type="cellIs" dxfId="30286" priority="467" stopIfTrue="1" operator="lessThan">
      <formula>0</formula>
    </cfRule>
    <cfRule type="cellIs" dxfId="30285" priority="468" stopIfTrue="1" operator="greaterThan">
      <formula>0</formula>
    </cfRule>
  </conditionalFormatting>
  <conditionalFormatting sqref="Q41">
    <cfRule type="cellIs" dxfId="30284" priority="465" stopIfTrue="1" operator="lessThan">
      <formula>0</formula>
    </cfRule>
    <cfRule type="cellIs" dxfId="30283" priority="466" stopIfTrue="1" operator="greaterThan">
      <formula>0</formula>
    </cfRule>
  </conditionalFormatting>
  <conditionalFormatting sqref="Q41">
    <cfRule type="cellIs" dxfId="30282" priority="463" stopIfTrue="1" operator="lessThan">
      <formula>0</formula>
    </cfRule>
    <cfRule type="cellIs" dxfId="30281" priority="464" stopIfTrue="1" operator="greaterThan">
      <formula>0</formula>
    </cfRule>
  </conditionalFormatting>
  <conditionalFormatting sqref="Q41">
    <cfRule type="cellIs" dxfId="30280" priority="461" stopIfTrue="1" operator="lessThan">
      <formula>0</formula>
    </cfRule>
    <cfRule type="cellIs" dxfId="30279" priority="462" stopIfTrue="1" operator="greaterThan">
      <formula>0</formula>
    </cfRule>
  </conditionalFormatting>
  <conditionalFormatting sqref="Q41">
    <cfRule type="cellIs" dxfId="30278" priority="459" stopIfTrue="1" operator="lessThan">
      <formula>0</formula>
    </cfRule>
    <cfRule type="cellIs" dxfId="30277" priority="460" stopIfTrue="1" operator="greaterThan">
      <formula>0</formula>
    </cfRule>
  </conditionalFormatting>
  <conditionalFormatting sqref="Q41">
    <cfRule type="cellIs" dxfId="30276" priority="457" stopIfTrue="1" operator="lessThan">
      <formula>0</formula>
    </cfRule>
    <cfRule type="cellIs" dxfId="30275" priority="458" stopIfTrue="1" operator="greaterThan">
      <formula>0</formula>
    </cfRule>
  </conditionalFormatting>
  <conditionalFormatting sqref="Q41">
    <cfRule type="cellIs" dxfId="30274" priority="455" stopIfTrue="1" operator="lessThan">
      <formula>0</formula>
    </cfRule>
    <cfRule type="cellIs" dxfId="30273" priority="456" stopIfTrue="1" operator="greaterThan">
      <formula>0</formula>
    </cfRule>
  </conditionalFormatting>
  <conditionalFormatting sqref="Q41">
    <cfRule type="cellIs" dxfId="30272" priority="453" stopIfTrue="1" operator="lessThan">
      <formula>0</formula>
    </cfRule>
    <cfRule type="cellIs" dxfId="30271" priority="454" stopIfTrue="1" operator="greaterThan">
      <formula>0</formula>
    </cfRule>
  </conditionalFormatting>
  <conditionalFormatting sqref="Q41">
    <cfRule type="cellIs" dxfId="30270" priority="451" stopIfTrue="1" operator="lessThan">
      <formula>0</formula>
    </cfRule>
    <cfRule type="cellIs" dxfId="30269" priority="452" stopIfTrue="1" operator="greaterThan">
      <formula>0</formula>
    </cfRule>
  </conditionalFormatting>
  <conditionalFormatting sqref="Q41">
    <cfRule type="cellIs" dxfId="30268" priority="449" stopIfTrue="1" operator="lessThan">
      <formula>0</formula>
    </cfRule>
    <cfRule type="cellIs" dxfId="30267" priority="450" stopIfTrue="1" operator="greaterThan">
      <formula>0</formula>
    </cfRule>
  </conditionalFormatting>
  <conditionalFormatting sqref="Q41">
    <cfRule type="cellIs" dxfId="30266" priority="447" stopIfTrue="1" operator="lessThan">
      <formula>0</formula>
    </cfRule>
    <cfRule type="cellIs" dxfId="30265" priority="448" stopIfTrue="1" operator="greaterThan">
      <formula>0</formula>
    </cfRule>
  </conditionalFormatting>
  <conditionalFormatting sqref="Q41">
    <cfRule type="cellIs" dxfId="30264" priority="445" stopIfTrue="1" operator="lessThan">
      <formula>0</formula>
    </cfRule>
    <cfRule type="cellIs" dxfId="30263" priority="446" stopIfTrue="1" operator="greaterThan">
      <formula>0</formula>
    </cfRule>
  </conditionalFormatting>
  <conditionalFormatting sqref="Q41">
    <cfRule type="cellIs" dxfId="30262" priority="443" stopIfTrue="1" operator="lessThan">
      <formula>0</formula>
    </cfRule>
    <cfRule type="cellIs" dxfId="30261" priority="444" stopIfTrue="1" operator="greaterThan">
      <formula>0</formula>
    </cfRule>
  </conditionalFormatting>
  <conditionalFormatting sqref="P37">
    <cfRule type="cellIs" dxfId="30260" priority="2373" stopIfTrue="1" operator="lessThan">
      <formula>0</formula>
    </cfRule>
    <cfRule type="cellIs" dxfId="30259" priority="2374" stopIfTrue="1" operator="greaterThan">
      <formula>0</formula>
    </cfRule>
  </conditionalFormatting>
  <conditionalFormatting sqref="P37">
    <cfRule type="cellIs" dxfId="30258" priority="2371" stopIfTrue="1" operator="lessThan">
      <formula>0</formula>
    </cfRule>
    <cfRule type="cellIs" dxfId="30257" priority="2372" stopIfTrue="1" operator="greaterThan">
      <formula>0</formula>
    </cfRule>
  </conditionalFormatting>
  <conditionalFormatting sqref="P37">
    <cfRule type="cellIs" dxfId="30256" priority="2369" stopIfTrue="1" operator="lessThan">
      <formula>0</formula>
    </cfRule>
    <cfRule type="cellIs" dxfId="30255" priority="2370" stopIfTrue="1" operator="greaterThan">
      <formula>0</formula>
    </cfRule>
  </conditionalFormatting>
  <conditionalFormatting sqref="P37">
    <cfRule type="cellIs" dxfId="30254" priority="2367" stopIfTrue="1" operator="lessThan">
      <formula>0</formula>
    </cfRule>
    <cfRule type="cellIs" dxfId="30253" priority="2368" stopIfTrue="1" operator="greaterThan">
      <formula>0</formula>
    </cfRule>
  </conditionalFormatting>
  <conditionalFormatting sqref="P37">
    <cfRule type="cellIs" dxfId="30252" priority="2365" stopIfTrue="1" operator="lessThan">
      <formula>0</formula>
    </cfRule>
    <cfRule type="cellIs" dxfId="30251" priority="2366" stopIfTrue="1" operator="greaterThan">
      <formula>0</formula>
    </cfRule>
  </conditionalFormatting>
  <conditionalFormatting sqref="P37">
    <cfRule type="cellIs" dxfId="30250" priority="2363" stopIfTrue="1" operator="lessThan">
      <formula>0</formula>
    </cfRule>
    <cfRule type="cellIs" dxfId="30249" priority="2364" stopIfTrue="1" operator="greaterThan">
      <formula>0</formula>
    </cfRule>
  </conditionalFormatting>
  <conditionalFormatting sqref="P37">
    <cfRule type="cellIs" dxfId="30248" priority="2361" stopIfTrue="1" operator="lessThan">
      <formula>0</formula>
    </cfRule>
    <cfRule type="cellIs" dxfId="30247" priority="2362" stopIfTrue="1" operator="greaterThan">
      <formula>0</formula>
    </cfRule>
  </conditionalFormatting>
  <conditionalFormatting sqref="P37">
    <cfRule type="cellIs" dxfId="30246" priority="2359" stopIfTrue="1" operator="lessThan">
      <formula>0</formula>
    </cfRule>
    <cfRule type="cellIs" dxfId="30245" priority="2360" stopIfTrue="1" operator="greaterThan">
      <formula>0</formula>
    </cfRule>
  </conditionalFormatting>
  <conditionalFormatting sqref="P37">
    <cfRule type="cellIs" dxfId="30244" priority="2357" stopIfTrue="1" operator="lessThan">
      <formula>0</formula>
    </cfRule>
    <cfRule type="cellIs" dxfId="30243" priority="2358" stopIfTrue="1" operator="greaterThan">
      <formula>0</formula>
    </cfRule>
  </conditionalFormatting>
  <conditionalFormatting sqref="P37">
    <cfRule type="cellIs" dxfId="30242" priority="2355" stopIfTrue="1" operator="lessThan">
      <formula>0</formula>
    </cfRule>
    <cfRule type="cellIs" dxfId="30241" priority="2356" stopIfTrue="1" operator="greaterThan">
      <formula>0</formula>
    </cfRule>
  </conditionalFormatting>
  <conditionalFormatting sqref="P37">
    <cfRule type="cellIs" dxfId="30240" priority="2353" stopIfTrue="1" operator="lessThan">
      <formula>0</formula>
    </cfRule>
    <cfRule type="cellIs" dxfId="30239" priority="2354" stopIfTrue="1" operator="greaterThan">
      <formula>0</formula>
    </cfRule>
  </conditionalFormatting>
  <conditionalFormatting sqref="P37">
    <cfRule type="cellIs" dxfId="30238" priority="2351" stopIfTrue="1" operator="lessThan">
      <formula>0</formula>
    </cfRule>
    <cfRule type="cellIs" dxfId="30237" priority="2352" stopIfTrue="1" operator="greaterThan">
      <formula>0</formula>
    </cfRule>
  </conditionalFormatting>
  <conditionalFormatting sqref="P37">
    <cfRule type="cellIs" dxfId="30236" priority="2349" stopIfTrue="1" operator="lessThan">
      <formula>0</formula>
    </cfRule>
    <cfRule type="cellIs" dxfId="30235" priority="2350" stopIfTrue="1" operator="greaterThan">
      <formula>0</formula>
    </cfRule>
  </conditionalFormatting>
  <conditionalFormatting sqref="P37">
    <cfRule type="cellIs" dxfId="30234" priority="2347" stopIfTrue="1" operator="lessThan">
      <formula>0</formula>
    </cfRule>
    <cfRule type="cellIs" dxfId="30233" priority="2348" stopIfTrue="1" operator="greaterThan">
      <formula>0</formula>
    </cfRule>
  </conditionalFormatting>
  <conditionalFormatting sqref="P37">
    <cfRule type="cellIs" dxfId="30232" priority="2345" stopIfTrue="1" operator="lessThan">
      <formula>0</formula>
    </cfRule>
    <cfRule type="cellIs" dxfId="30231" priority="2346" stopIfTrue="1" operator="greaterThan">
      <formula>0</formula>
    </cfRule>
  </conditionalFormatting>
  <conditionalFormatting sqref="P37">
    <cfRule type="cellIs" dxfId="30230" priority="2343" stopIfTrue="1" operator="lessThan">
      <formula>0</formula>
    </cfRule>
    <cfRule type="cellIs" dxfId="30229" priority="2344" stopIfTrue="1" operator="greaterThan">
      <formula>0</formula>
    </cfRule>
  </conditionalFormatting>
  <conditionalFormatting sqref="P37">
    <cfRule type="cellIs" dxfId="30228" priority="2341" stopIfTrue="1" operator="lessThan">
      <formula>0</formula>
    </cfRule>
    <cfRule type="cellIs" dxfId="30227" priority="2342" stopIfTrue="1" operator="greaterThan">
      <formula>0</formula>
    </cfRule>
  </conditionalFormatting>
  <conditionalFormatting sqref="P37">
    <cfRule type="cellIs" dxfId="30226" priority="2339" stopIfTrue="1" operator="lessThan">
      <formula>0</formula>
    </cfRule>
    <cfRule type="cellIs" dxfId="30225" priority="2340" stopIfTrue="1" operator="greaterThan">
      <formula>0</formula>
    </cfRule>
  </conditionalFormatting>
  <conditionalFormatting sqref="P37">
    <cfRule type="cellIs" dxfId="30224" priority="2337" stopIfTrue="1" operator="lessThan">
      <formula>0</formula>
    </cfRule>
    <cfRule type="cellIs" dxfId="30223" priority="2338" stopIfTrue="1" operator="greaterThan">
      <formula>0</formula>
    </cfRule>
  </conditionalFormatting>
  <conditionalFormatting sqref="P37">
    <cfRule type="cellIs" dxfId="30222" priority="2335" stopIfTrue="1" operator="lessThan">
      <formula>0</formula>
    </cfRule>
    <cfRule type="cellIs" dxfId="30221" priority="2336" stopIfTrue="1" operator="greaterThan">
      <formula>0</formula>
    </cfRule>
  </conditionalFormatting>
  <conditionalFormatting sqref="P37">
    <cfRule type="cellIs" dxfId="30220" priority="2333" stopIfTrue="1" operator="lessThan">
      <formula>0</formula>
    </cfRule>
    <cfRule type="cellIs" dxfId="30219" priority="2334" stopIfTrue="1" operator="greaterThan">
      <formula>0</formula>
    </cfRule>
  </conditionalFormatting>
  <conditionalFormatting sqref="P37">
    <cfRule type="cellIs" dxfId="30218" priority="2331" stopIfTrue="1" operator="lessThan">
      <formula>0</formula>
    </cfRule>
    <cfRule type="cellIs" dxfId="30217" priority="2332" stopIfTrue="1" operator="greaterThan">
      <formula>0</formula>
    </cfRule>
  </conditionalFormatting>
  <conditionalFormatting sqref="P37">
    <cfRule type="cellIs" dxfId="30216" priority="2329" stopIfTrue="1" operator="lessThan">
      <formula>0</formula>
    </cfRule>
    <cfRule type="cellIs" dxfId="30215" priority="2330" stopIfTrue="1" operator="greaterThan">
      <formula>0</formula>
    </cfRule>
  </conditionalFormatting>
  <conditionalFormatting sqref="P37">
    <cfRule type="cellIs" dxfId="30214" priority="2327" stopIfTrue="1" operator="lessThan">
      <formula>0</formula>
    </cfRule>
    <cfRule type="cellIs" dxfId="30213" priority="2328" stopIfTrue="1" operator="greaterThan">
      <formula>0</formula>
    </cfRule>
  </conditionalFormatting>
  <conditionalFormatting sqref="P37">
    <cfRule type="cellIs" dxfId="30212" priority="2325" stopIfTrue="1" operator="lessThan">
      <formula>0</formula>
    </cfRule>
    <cfRule type="cellIs" dxfId="30211" priority="2326" stopIfTrue="1" operator="greaterThan">
      <formula>0</formula>
    </cfRule>
  </conditionalFormatting>
  <conditionalFormatting sqref="P37">
    <cfRule type="cellIs" dxfId="30210" priority="2323" stopIfTrue="1" operator="lessThan">
      <formula>0</formula>
    </cfRule>
    <cfRule type="cellIs" dxfId="30209" priority="2324" stopIfTrue="1" operator="greaterThan">
      <formula>0</formula>
    </cfRule>
  </conditionalFormatting>
  <conditionalFormatting sqref="P37">
    <cfRule type="cellIs" dxfId="30208" priority="2321" stopIfTrue="1" operator="lessThan">
      <formula>0</formula>
    </cfRule>
    <cfRule type="cellIs" dxfId="30207" priority="2322" stopIfTrue="1" operator="greaterThan">
      <formula>0</formula>
    </cfRule>
  </conditionalFormatting>
  <conditionalFormatting sqref="P37">
    <cfRule type="cellIs" dxfId="30206" priority="2319" stopIfTrue="1" operator="lessThan">
      <formula>0</formula>
    </cfRule>
    <cfRule type="cellIs" dxfId="30205" priority="2320" stopIfTrue="1" operator="greaterThan">
      <formula>0</formula>
    </cfRule>
  </conditionalFormatting>
  <conditionalFormatting sqref="P37">
    <cfRule type="cellIs" dxfId="30204" priority="2317" stopIfTrue="1" operator="lessThan">
      <formula>0</formula>
    </cfRule>
    <cfRule type="cellIs" dxfId="30203" priority="2318" stopIfTrue="1" operator="greaterThan">
      <formula>0</formula>
    </cfRule>
  </conditionalFormatting>
  <conditionalFormatting sqref="P37">
    <cfRule type="cellIs" dxfId="30202" priority="2315" stopIfTrue="1" operator="lessThan">
      <formula>0</formula>
    </cfRule>
    <cfRule type="cellIs" dxfId="30201" priority="2316" stopIfTrue="1" operator="greaterThan">
      <formula>0</formula>
    </cfRule>
  </conditionalFormatting>
  <conditionalFormatting sqref="P37">
    <cfRule type="cellIs" dxfId="30200" priority="2313" stopIfTrue="1" operator="lessThan">
      <formula>0</formula>
    </cfRule>
    <cfRule type="cellIs" dxfId="30199" priority="2314" stopIfTrue="1" operator="greaterThan">
      <formula>0</formula>
    </cfRule>
  </conditionalFormatting>
  <conditionalFormatting sqref="P37">
    <cfRule type="cellIs" dxfId="30198" priority="2311" stopIfTrue="1" operator="lessThan">
      <formula>0</formula>
    </cfRule>
    <cfRule type="cellIs" dxfId="30197" priority="2312" stopIfTrue="1" operator="greaterThan">
      <formula>0</formula>
    </cfRule>
  </conditionalFormatting>
  <conditionalFormatting sqref="P37">
    <cfRule type="cellIs" dxfId="30196" priority="2309" stopIfTrue="1" operator="lessThan">
      <formula>0</formula>
    </cfRule>
    <cfRule type="cellIs" dxfId="30195" priority="2310" stopIfTrue="1" operator="greaterThan">
      <formula>0</formula>
    </cfRule>
  </conditionalFormatting>
  <conditionalFormatting sqref="P37">
    <cfRule type="cellIs" dxfId="30194" priority="2307" stopIfTrue="1" operator="lessThan">
      <formula>0</formula>
    </cfRule>
    <cfRule type="cellIs" dxfId="30193" priority="2308" stopIfTrue="1" operator="greaterThan">
      <formula>0</formula>
    </cfRule>
  </conditionalFormatting>
  <conditionalFormatting sqref="P37">
    <cfRule type="cellIs" dxfId="30192" priority="2305" stopIfTrue="1" operator="lessThan">
      <formula>0</formula>
    </cfRule>
    <cfRule type="cellIs" dxfId="30191" priority="2306" stopIfTrue="1" operator="greaterThan">
      <formula>0</formula>
    </cfRule>
  </conditionalFormatting>
  <conditionalFormatting sqref="P37">
    <cfRule type="cellIs" dxfId="30190" priority="2303" stopIfTrue="1" operator="lessThan">
      <formula>0</formula>
    </cfRule>
    <cfRule type="cellIs" dxfId="30189" priority="2304" stopIfTrue="1" operator="greaterThan">
      <formula>0</formula>
    </cfRule>
  </conditionalFormatting>
  <conditionalFormatting sqref="P37">
    <cfRule type="cellIs" dxfId="30188" priority="2301" stopIfTrue="1" operator="lessThan">
      <formula>0</formula>
    </cfRule>
    <cfRule type="cellIs" dxfId="30187" priority="2302" stopIfTrue="1" operator="greaterThan">
      <formula>0</formula>
    </cfRule>
  </conditionalFormatting>
  <conditionalFormatting sqref="P37">
    <cfRule type="cellIs" dxfId="30186" priority="2299" stopIfTrue="1" operator="lessThan">
      <formula>0</formula>
    </cfRule>
    <cfRule type="cellIs" dxfId="30185" priority="2300" stopIfTrue="1" operator="greaterThan">
      <formula>0</formula>
    </cfRule>
  </conditionalFormatting>
  <conditionalFormatting sqref="P37">
    <cfRule type="cellIs" dxfId="30184" priority="2297" stopIfTrue="1" operator="lessThan">
      <formula>0</formula>
    </cfRule>
    <cfRule type="cellIs" dxfId="30183" priority="2298" stopIfTrue="1" operator="greaterThan">
      <formula>0</formula>
    </cfRule>
  </conditionalFormatting>
  <conditionalFormatting sqref="P37">
    <cfRule type="cellIs" dxfId="30182" priority="2295" stopIfTrue="1" operator="lessThan">
      <formula>0</formula>
    </cfRule>
    <cfRule type="cellIs" dxfId="30181" priority="2296" stopIfTrue="1" operator="greaterThan">
      <formula>0</formula>
    </cfRule>
  </conditionalFormatting>
  <conditionalFormatting sqref="P37">
    <cfRule type="cellIs" dxfId="30180" priority="2293" stopIfTrue="1" operator="lessThan">
      <formula>0</formula>
    </cfRule>
    <cfRule type="cellIs" dxfId="30179" priority="2294" stopIfTrue="1" operator="greaterThan">
      <formula>0</formula>
    </cfRule>
  </conditionalFormatting>
  <conditionalFormatting sqref="P37">
    <cfRule type="cellIs" dxfId="30178" priority="2291" stopIfTrue="1" operator="lessThan">
      <formula>0</formula>
    </cfRule>
    <cfRule type="cellIs" dxfId="30177" priority="2292" stopIfTrue="1" operator="greaterThan">
      <formula>0</formula>
    </cfRule>
  </conditionalFormatting>
  <conditionalFormatting sqref="P39">
    <cfRule type="cellIs" dxfId="30176" priority="2289" stopIfTrue="1" operator="lessThan">
      <formula>0</formula>
    </cfRule>
    <cfRule type="cellIs" dxfId="30175" priority="2290" stopIfTrue="1" operator="greaterThan">
      <formula>0</formula>
    </cfRule>
  </conditionalFormatting>
  <conditionalFormatting sqref="P39">
    <cfRule type="cellIs" dxfId="30174" priority="2287" stopIfTrue="1" operator="lessThan">
      <formula>0</formula>
    </cfRule>
    <cfRule type="cellIs" dxfId="30173" priority="2288" stopIfTrue="1" operator="greaterThan">
      <formula>0</formula>
    </cfRule>
  </conditionalFormatting>
  <conditionalFormatting sqref="P39">
    <cfRule type="cellIs" dxfId="30172" priority="2285" stopIfTrue="1" operator="lessThan">
      <formula>0</formula>
    </cfRule>
    <cfRule type="cellIs" dxfId="30171" priority="2286" stopIfTrue="1" operator="greaterThan">
      <formula>0</formula>
    </cfRule>
  </conditionalFormatting>
  <conditionalFormatting sqref="P39">
    <cfRule type="cellIs" dxfId="30170" priority="2283" stopIfTrue="1" operator="lessThan">
      <formula>0</formula>
    </cfRule>
    <cfRule type="cellIs" dxfId="30169" priority="2284" stopIfTrue="1" operator="greaterThan">
      <formula>0</formula>
    </cfRule>
  </conditionalFormatting>
  <conditionalFormatting sqref="P39">
    <cfRule type="cellIs" dxfId="30168" priority="2281" stopIfTrue="1" operator="lessThan">
      <formula>0</formula>
    </cfRule>
    <cfRule type="cellIs" dxfId="30167" priority="2282" stopIfTrue="1" operator="greaterThan">
      <formula>0</formula>
    </cfRule>
  </conditionalFormatting>
  <conditionalFormatting sqref="P39">
    <cfRule type="cellIs" dxfId="30166" priority="2279" stopIfTrue="1" operator="lessThan">
      <formula>0</formula>
    </cfRule>
    <cfRule type="cellIs" dxfId="30165" priority="2280" stopIfTrue="1" operator="greaterThan">
      <formula>0</formula>
    </cfRule>
  </conditionalFormatting>
  <conditionalFormatting sqref="P39">
    <cfRule type="cellIs" dxfId="30164" priority="2277" stopIfTrue="1" operator="lessThan">
      <formula>0</formula>
    </cfRule>
    <cfRule type="cellIs" dxfId="30163" priority="2278" stopIfTrue="1" operator="greaterThan">
      <formula>0</formula>
    </cfRule>
  </conditionalFormatting>
  <conditionalFormatting sqref="P39">
    <cfRule type="cellIs" dxfId="30162" priority="2275" stopIfTrue="1" operator="lessThan">
      <formula>0</formula>
    </cfRule>
    <cfRule type="cellIs" dxfId="30161" priority="2276" stopIfTrue="1" operator="greaterThan">
      <formula>0</formula>
    </cfRule>
  </conditionalFormatting>
  <conditionalFormatting sqref="P39">
    <cfRule type="cellIs" dxfId="30160" priority="2273" stopIfTrue="1" operator="lessThan">
      <formula>0</formula>
    </cfRule>
    <cfRule type="cellIs" dxfId="30159" priority="2274" stopIfTrue="1" operator="greaterThan">
      <formula>0</formula>
    </cfRule>
  </conditionalFormatting>
  <conditionalFormatting sqref="P39">
    <cfRule type="cellIs" dxfId="30158" priority="2271" stopIfTrue="1" operator="lessThan">
      <formula>0</formula>
    </cfRule>
    <cfRule type="cellIs" dxfId="30157" priority="2272" stopIfTrue="1" operator="greaterThan">
      <formula>0</formula>
    </cfRule>
  </conditionalFormatting>
  <conditionalFormatting sqref="P39">
    <cfRule type="cellIs" dxfId="30156" priority="2269" stopIfTrue="1" operator="lessThan">
      <formula>0</formula>
    </cfRule>
    <cfRule type="cellIs" dxfId="30155" priority="2270" stopIfTrue="1" operator="greaterThan">
      <formula>0</formula>
    </cfRule>
  </conditionalFormatting>
  <conditionalFormatting sqref="P39">
    <cfRule type="cellIs" dxfId="30154" priority="2267" stopIfTrue="1" operator="lessThan">
      <formula>0</formula>
    </cfRule>
    <cfRule type="cellIs" dxfId="30153" priority="2268" stopIfTrue="1" operator="greaterThan">
      <formula>0</formula>
    </cfRule>
  </conditionalFormatting>
  <conditionalFormatting sqref="P39">
    <cfRule type="cellIs" dxfId="30152" priority="2265" stopIfTrue="1" operator="lessThan">
      <formula>0</formula>
    </cfRule>
    <cfRule type="cellIs" dxfId="30151" priority="2266" stopIfTrue="1" operator="greaterThan">
      <formula>0</formula>
    </cfRule>
  </conditionalFormatting>
  <conditionalFormatting sqref="P39">
    <cfRule type="cellIs" dxfId="30150" priority="2263" stopIfTrue="1" operator="lessThan">
      <formula>0</formula>
    </cfRule>
    <cfRule type="cellIs" dxfId="30149" priority="2264" stopIfTrue="1" operator="greaterThan">
      <formula>0</formula>
    </cfRule>
  </conditionalFormatting>
  <conditionalFormatting sqref="P39">
    <cfRule type="cellIs" dxfId="30148" priority="2261" stopIfTrue="1" operator="lessThan">
      <formula>0</formula>
    </cfRule>
    <cfRule type="cellIs" dxfId="30147" priority="2262" stopIfTrue="1" operator="greaterThan">
      <formula>0</formula>
    </cfRule>
  </conditionalFormatting>
  <conditionalFormatting sqref="P39">
    <cfRule type="cellIs" dxfId="30146" priority="2259" stopIfTrue="1" operator="lessThan">
      <formula>0</formula>
    </cfRule>
    <cfRule type="cellIs" dxfId="30145" priority="2260" stopIfTrue="1" operator="greaterThan">
      <formula>0</formula>
    </cfRule>
  </conditionalFormatting>
  <conditionalFormatting sqref="P39">
    <cfRule type="cellIs" dxfId="30144" priority="2257" stopIfTrue="1" operator="lessThan">
      <formula>0</formula>
    </cfRule>
    <cfRule type="cellIs" dxfId="30143" priority="2258" stopIfTrue="1" operator="greaterThan">
      <formula>0</formula>
    </cfRule>
  </conditionalFormatting>
  <conditionalFormatting sqref="P39">
    <cfRule type="cellIs" dxfId="30142" priority="2255" stopIfTrue="1" operator="lessThan">
      <formula>0</formula>
    </cfRule>
    <cfRule type="cellIs" dxfId="30141" priority="2256" stopIfTrue="1" operator="greaterThan">
      <formula>0</formula>
    </cfRule>
  </conditionalFormatting>
  <conditionalFormatting sqref="P39">
    <cfRule type="cellIs" dxfId="30140" priority="2253" stopIfTrue="1" operator="lessThan">
      <formula>0</formula>
    </cfRule>
    <cfRule type="cellIs" dxfId="30139" priority="2254" stopIfTrue="1" operator="greaterThan">
      <formula>0</formula>
    </cfRule>
  </conditionalFormatting>
  <conditionalFormatting sqref="P39">
    <cfRule type="cellIs" dxfId="30138" priority="2251" stopIfTrue="1" operator="lessThan">
      <formula>0</formula>
    </cfRule>
    <cfRule type="cellIs" dxfId="30137" priority="2252" stopIfTrue="1" operator="greaterThan">
      <formula>0</formula>
    </cfRule>
  </conditionalFormatting>
  <conditionalFormatting sqref="P39">
    <cfRule type="cellIs" dxfId="30136" priority="2249" stopIfTrue="1" operator="lessThan">
      <formula>0</formula>
    </cfRule>
    <cfRule type="cellIs" dxfId="30135" priority="2250" stopIfTrue="1" operator="greaterThan">
      <formula>0</formula>
    </cfRule>
  </conditionalFormatting>
  <conditionalFormatting sqref="P39">
    <cfRule type="cellIs" dxfId="30134" priority="2247" stopIfTrue="1" operator="lessThan">
      <formula>0</formula>
    </cfRule>
    <cfRule type="cellIs" dxfId="30133" priority="2248" stopIfTrue="1" operator="greaterThan">
      <formula>0</formula>
    </cfRule>
  </conditionalFormatting>
  <conditionalFormatting sqref="P39">
    <cfRule type="cellIs" dxfId="30132" priority="2245" stopIfTrue="1" operator="lessThan">
      <formula>0</formula>
    </cfRule>
    <cfRule type="cellIs" dxfId="30131" priority="2246" stopIfTrue="1" operator="greaterThan">
      <formula>0</formula>
    </cfRule>
  </conditionalFormatting>
  <conditionalFormatting sqref="P39">
    <cfRule type="cellIs" dxfId="30130" priority="2243" stopIfTrue="1" operator="lessThan">
      <formula>0</formula>
    </cfRule>
    <cfRule type="cellIs" dxfId="30129" priority="2244" stopIfTrue="1" operator="greaterThan">
      <formula>0</formula>
    </cfRule>
  </conditionalFormatting>
  <conditionalFormatting sqref="P39">
    <cfRule type="cellIs" dxfId="30128" priority="2241" stopIfTrue="1" operator="lessThan">
      <formula>0</formula>
    </cfRule>
    <cfRule type="cellIs" dxfId="30127" priority="2242" stopIfTrue="1" operator="greaterThan">
      <formula>0</formula>
    </cfRule>
  </conditionalFormatting>
  <conditionalFormatting sqref="P39">
    <cfRule type="cellIs" dxfId="30126" priority="2239" stopIfTrue="1" operator="lessThan">
      <formula>0</formula>
    </cfRule>
    <cfRule type="cellIs" dxfId="30125" priority="2240" stopIfTrue="1" operator="greaterThan">
      <formula>0</formula>
    </cfRule>
  </conditionalFormatting>
  <conditionalFormatting sqref="P39">
    <cfRule type="cellIs" dxfId="30124" priority="2237" stopIfTrue="1" operator="lessThan">
      <formula>0</formula>
    </cfRule>
    <cfRule type="cellIs" dxfId="30123" priority="2238" stopIfTrue="1" operator="greaterThan">
      <formula>0</formula>
    </cfRule>
  </conditionalFormatting>
  <conditionalFormatting sqref="P39">
    <cfRule type="cellIs" dxfId="30122" priority="2235" stopIfTrue="1" operator="lessThan">
      <formula>0</formula>
    </cfRule>
    <cfRule type="cellIs" dxfId="30121" priority="2236" stopIfTrue="1" operator="greaterThan">
      <formula>0</formula>
    </cfRule>
  </conditionalFormatting>
  <conditionalFormatting sqref="P39">
    <cfRule type="cellIs" dxfId="30120" priority="2233" stopIfTrue="1" operator="lessThan">
      <formula>0</formula>
    </cfRule>
    <cfRule type="cellIs" dxfId="30119" priority="2234" stopIfTrue="1" operator="greaterThan">
      <formula>0</formula>
    </cfRule>
  </conditionalFormatting>
  <conditionalFormatting sqref="P39">
    <cfRule type="cellIs" dxfId="30118" priority="2231" stopIfTrue="1" operator="lessThan">
      <formula>0</formula>
    </cfRule>
    <cfRule type="cellIs" dxfId="30117" priority="2232" stopIfTrue="1" operator="greaterThan">
      <formula>0</formula>
    </cfRule>
  </conditionalFormatting>
  <conditionalFormatting sqref="P39">
    <cfRule type="cellIs" dxfId="30116" priority="2229" stopIfTrue="1" operator="lessThan">
      <formula>0</formula>
    </cfRule>
    <cfRule type="cellIs" dxfId="30115" priority="2230" stopIfTrue="1" operator="greaterThan">
      <formula>0</formula>
    </cfRule>
  </conditionalFormatting>
  <conditionalFormatting sqref="P39">
    <cfRule type="cellIs" dxfId="30114" priority="2227" stopIfTrue="1" operator="lessThan">
      <formula>0</formula>
    </cfRule>
    <cfRule type="cellIs" dxfId="30113" priority="2228" stopIfTrue="1" operator="greaterThan">
      <formula>0</formula>
    </cfRule>
  </conditionalFormatting>
  <conditionalFormatting sqref="P39">
    <cfRule type="cellIs" dxfId="30112" priority="2225" stopIfTrue="1" operator="lessThan">
      <formula>0</formula>
    </cfRule>
    <cfRule type="cellIs" dxfId="30111" priority="2226" stopIfTrue="1" operator="greaterThan">
      <formula>0</formula>
    </cfRule>
  </conditionalFormatting>
  <conditionalFormatting sqref="P39">
    <cfRule type="cellIs" dxfId="30110" priority="2223" stopIfTrue="1" operator="lessThan">
      <formula>0</formula>
    </cfRule>
    <cfRule type="cellIs" dxfId="30109" priority="2224" stopIfTrue="1" operator="greaterThan">
      <formula>0</formula>
    </cfRule>
  </conditionalFormatting>
  <conditionalFormatting sqref="P39">
    <cfRule type="cellIs" dxfId="30108" priority="2221" stopIfTrue="1" operator="lessThan">
      <formula>0</formula>
    </cfRule>
    <cfRule type="cellIs" dxfId="30107" priority="2222" stopIfTrue="1" operator="greaterThan">
      <formula>0</formula>
    </cfRule>
  </conditionalFormatting>
  <conditionalFormatting sqref="P39">
    <cfRule type="cellIs" dxfId="30106" priority="2219" stopIfTrue="1" operator="lessThan">
      <formula>0</formula>
    </cfRule>
    <cfRule type="cellIs" dxfId="30105" priority="2220" stopIfTrue="1" operator="greaterThan">
      <formula>0</formula>
    </cfRule>
  </conditionalFormatting>
  <conditionalFormatting sqref="P39">
    <cfRule type="cellIs" dxfId="30104" priority="2217" stopIfTrue="1" operator="lessThan">
      <formula>0</formula>
    </cfRule>
    <cfRule type="cellIs" dxfId="30103" priority="2218" stopIfTrue="1" operator="greaterThan">
      <formula>0</formula>
    </cfRule>
  </conditionalFormatting>
  <conditionalFormatting sqref="P39">
    <cfRule type="cellIs" dxfId="30102" priority="2215" stopIfTrue="1" operator="lessThan">
      <formula>0</formula>
    </cfRule>
    <cfRule type="cellIs" dxfId="30101" priority="2216" stopIfTrue="1" operator="greaterThan">
      <formula>0</formula>
    </cfRule>
  </conditionalFormatting>
  <conditionalFormatting sqref="P39">
    <cfRule type="cellIs" dxfId="30100" priority="2213" stopIfTrue="1" operator="lessThan">
      <formula>0</formula>
    </cfRule>
    <cfRule type="cellIs" dxfId="30099" priority="2214" stopIfTrue="1" operator="greaterThan">
      <formula>0</formula>
    </cfRule>
  </conditionalFormatting>
  <conditionalFormatting sqref="P39">
    <cfRule type="cellIs" dxfId="30098" priority="2211" stopIfTrue="1" operator="lessThan">
      <formula>0</formula>
    </cfRule>
    <cfRule type="cellIs" dxfId="30097" priority="2212" stopIfTrue="1" operator="greaterThan">
      <formula>0</formula>
    </cfRule>
  </conditionalFormatting>
  <conditionalFormatting sqref="P39">
    <cfRule type="cellIs" dxfId="30096" priority="2209" stopIfTrue="1" operator="lessThan">
      <formula>0</formula>
    </cfRule>
    <cfRule type="cellIs" dxfId="30095" priority="2210" stopIfTrue="1" operator="greaterThan">
      <formula>0</formula>
    </cfRule>
  </conditionalFormatting>
  <conditionalFormatting sqref="P39">
    <cfRule type="cellIs" dxfId="30094" priority="2207" stopIfTrue="1" operator="lessThan">
      <formula>0</formula>
    </cfRule>
    <cfRule type="cellIs" dxfId="30093" priority="2208" stopIfTrue="1" operator="greaterThan">
      <formula>0</formula>
    </cfRule>
  </conditionalFormatting>
  <conditionalFormatting sqref="P41">
    <cfRule type="cellIs" dxfId="30092" priority="2205" stopIfTrue="1" operator="lessThan">
      <formula>0</formula>
    </cfRule>
    <cfRule type="cellIs" dxfId="30091" priority="2206" stopIfTrue="1" operator="greaterThan">
      <formula>0</formula>
    </cfRule>
  </conditionalFormatting>
  <conditionalFormatting sqref="P41">
    <cfRule type="cellIs" dxfId="30090" priority="2203" stopIfTrue="1" operator="lessThan">
      <formula>0</formula>
    </cfRule>
    <cfRule type="cellIs" dxfId="30089" priority="2204" stopIfTrue="1" operator="greaterThan">
      <formula>0</formula>
    </cfRule>
  </conditionalFormatting>
  <conditionalFormatting sqref="P41">
    <cfRule type="cellIs" dxfId="30088" priority="2201" stopIfTrue="1" operator="lessThan">
      <formula>0</formula>
    </cfRule>
    <cfRule type="cellIs" dxfId="30087" priority="2202" stopIfTrue="1" operator="greaterThan">
      <formula>0</formula>
    </cfRule>
  </conditionalFormatting>
  <conditionalFormatting sqref="P41">
    <cfRule type="cellIs" dxfId="30086" priority="2199" stopIfTrue="1" operator="lessThan">
      <formula>0</formula>
    </cfRule>
    <cfRule type="cellIs" dxfId="30085" priority="2200" stopIfTrue="1" operator="greaterThan">
      <formula>0</formula>
    </cfRule>
  </conditionalFormatting>
  <conditionalFormatting sqref="P41">
    <cfRule type="cellIs" dxfId="30084" priority="2197" stopIfTrue="1" operator="lessThan">
      <formula>0</formula>
    </cfRule>
    <cfRule type="cellIs" dxfId="30083" priority="2198" stopIfTrue="1" operator="greaterThan">
      <formula>0</formula>
    </cfRule>
  </conditionalFormatting>
  <conditionalFormatting sqref="P41">
    <cfRule type="cellIs" dxfId="30082" priority="2195" stopIfTrue="1" operator="lessThan">
      <formula>0</formula>
    </cfRule>
    <cfRule type="cellIs" dxfId="30081" priority="2196" stopIfTrue="1" operator="greaterThan">
      <formula>0</formula>
    </cfRule>
  </conditionalFormatting>
  <conditionalFormatting sqref="P41">
    <cfRule type="cellIs" dxfId="30080" priority="2193" stopIfTrue="1" operator="lessThan">
      <formula>0</formula>
    </cfRule>
    <cfRule type="cellIs" dxfId="30079" priority="2194" stopIfTrue="1" operator="greaterThan">
      <formula>0</formula>
    </cfRule>
  </conditionalFormatting>
  <conditionalFormatting sqref="P41">
    <cfRule type="cellIs" dxfId="30078" priority="2191" stopIfTrue="1" operator="lessThan">
      <formula>0</formula>
    </cfRule>
    <cfRule type="cellIs" dxfId="30077" priority="2192" stopIfTrue="1" operator="greaterThan">
      <formula>0</formula>
    </cfRule>
  </conditionalFormatting>
  <conditionalFormatting sqref="P41">
    <cfRule type="cellIs" dxfId="30076" priority="2189" stopIfTrue="1" operator="lessThan">
      <formula>0</formula>
    </cfRule>
    <cfRule type="cellIs" dxfId="30075" priority="2190" stopIfTrue="1" operator="greaterThan">
      <formula>0</formula>
    </cfRule>
  </conditionalFormatting>
  <conditionalFormatting sqref="P41">
    <cfRule type="cellIs" dxfId="30074" priority="2187" stopIfTrue="1" operator="lessThan">
      <formula>0</formula>
    </cfRule>
    <cfRule type="cellIs" dxfId="30073" priority="2188" stopIfTrue="1" operator="greaterThan">
      <formula>0</formula>
    </cfRule>
  </conditionalFormatting>
  <conditionalFormatting sqref="P41">
    <cfRule type="cellIs" dxfId="30072" priority="2185" stopIfTrue="1" operator="lessThan">
      <formula>0</formula>
    </cfRule>
    <cfRule type="cellIs" dxfId="30071" priority="2186" stopIfTrue="1" operator="greaterThan">
      <formula>0</formula>
    </cfRule>
  </conditionalFormatting>
  <conditionalFormatting sqref="P41">
    <cfRule type="cellIs" dxfId="30070" priority="2183" stopIfTrue="1" operator="lessThan">
      <formula>0</formula>
    </cfRule>
    <cfRule type="cellIs" dxfId="30069" priority="2184" stopIfTrue="1" operator="greaterThan">
      <formula>0</formula>
    </cfRule>
  </conditionalFormatting>
  <conditionalFormatting sqref="P41">
    <cfRule type="cellIs" dxfId="30068" priority="2181" stopIfTrue="1" operator="lessThan">
      <formula>0</formula>
    </cfRule>
    <cfRule type="cellIs" dxfId="30067" priority="2182" stopIfTrue="1" operator="greaterThan">
      <formula>0</formula>
    </cfRule>
  </conditionalFormatting>
  <conditionalFormatting sqref="P41">
    <cfRule type="cellIs" dxfId="30066" priority="2179" stopIfTrue="1" operator="lessThan">
      <formula>0</formula>
    </cfRule>
    <cfRule type="cellIs" dxfId="30065" priority="2180" stopIfTrue="1" operator="greaterThan">
      <formula>0</formula>
    </cfRule>
  </conditionalFormatting>
  <conditionalFormatting sqref="P41">
    <cfRule type="cellIs" dxfId="30064" priority="2177" stopIfTrue="1" operator="lessThan">
      <formula>0</formula>
    </cfRule>
    <cfRule type="cellIs" dxfId="30063" priority="2178" stopIfTrue="1" operator="greaterThan">
      <formula>0</formula>
    </cfRule>
  </conditionalFormatting>
  <conditionalFormatting sqref="P41">
    <cfRule type="cellIs" dxfId="30062" priority="2175" stopIfTrue="1" operator="lessThan">
      <formula>0</formula>
    </cfRule>
    <cfRule type="cellIs" dxfId="30061" priority="2176" stopIfTrue="1" operator="greaterThan">
      <formula>0</formula>
    </cfRule>
  </conditionalFormatting>
  <conditionalFormatting sqref="P41">
    <cfRule type="cellIs" dxfId="30060" priority="2173" stopIfTrue="1" operator="lessThan">
      <formula>0</formula>
    </cfRule>
    <cfRule type="cellIs" dxfId="30059" priority="2174" stopIfTrue="1" operator="greaterThan">
      <formula>0</formula>
    </cfRule>
  </conditionalFormatting>
  <conditionalFormatting sqref="P41">
    <cfRule type="cellIs" dxfId="30058" priority="2171" stopIfTrue="1" operator="lessThan">
      <formula>0</formula>
    </cfRule>
    <cfRule type="cellIs" dxfId="30057" priority="2172" stopIfTrue="1" operator="greaterThan">
      <formula>0</formula>
    </cfRule>
  </conditionalFormatting>
  <conditionalFormatting sqref="P41">
    <cfRule type="cellIs" dxfId="30056" priority="2169" stopIfTrue="1" operator="lessThan">
      <formula>0</formula>
    </cfRule>
    <cfRule type="cellIs" dxfId="30055" priority="2170" stopIfTrue="1" operator="greaterThan">
      <formula>0</formula>
    </cfRule>
  </conditionalFormatting>
  <conditionalFormatting sqref="P41">
    <cfRule type="cellIs" dxfId="30054" priority="2167" stopIfTrue="1" operator="lessThan">
      <formula>0</formula>
    </cfRule>
    <cfRule type="cellIs" dxfId="30053" priority="2168" stopIfTrue="1" operator="greaterThan">
      <formula>0</formula>
    </cfRule>
  </conditionalFormatting>
  <conditionalFormatting sqref="P41">
    <cfRule type="cellIs" dxfId="30052" priority="2165" stopIfTrue="1" operator="lessThan">
      <formula>0</formula>
    </cfRule>
    <cfRule type="cellIs" dxfId="30051" priority="2166" stopIfTrue="1" operator="greaterThan">
      <formula>0</formula>
    </cfRule>
  </conditionalFormatting>
  <conditionalFormatting sqref="P41">
    <cfRule type="cellIs" dxfId="30050" priority="2163" stopIfTrue="1" operator="lessThan">
      <formula>0</formula>
    </cfRule>
    <cfRule type="cellIs" dxfId="30049" priority="2164" stopIfTrue="1" operator="greaterThan">
      <formula>0</formula>
    </cfRule>
  </conditionalFormatting>
  <conditionalFormatting sqref="P41">
    <cfRule type="cellIs" dxfId="30048" priority="2161" stopIfTrue="1" operator="lessThan">
      <formula>0</formula>
    </cfRule>
    <cfRule type="cellIs" dxfId="30047" priority="2162" stopIfTrue="1" operator="greaterThan">
      <formula>0</formula>
    </cfRule>
  </conditionalFormatting>
  <conditionalFormatting sqref="P41">
    <cfRule type="cellIs" dxfId="30046" priority="2159" stopIfTrue="1" operator="lessThan">
      <formula>0</formula>
    </cfRule>
    <cfRule type="cellIs" dxfId="30045" priority="2160" stopIfTrue="1" operator="greaterThan">
      <formula>0</formula>
    </cfRule>
  </conditionalFormatting>
  <conditionalFormatting sqref="P41">
    <cfRule type="cellIs" dxfId="30044" priority="2157" stopIfTrue="1" operator="lessThan">
      <formula>0</formula>
    </cfRule>
    <cfRule type="cellIs" dxfId="30043" priority="2158" stopIfTrue="1" operator="greaterThan">
      <formula>0</formula>
    </cfRule>
  </conditionalFormatting>
  <conditionalFormatting sqref="P41">
    <cfRule type="cellIs" dxfId="30042" priority="2155" stopIfTrue="1" operator="lessThan">
      <formula>0</formula>
    </cfRule>
    <cfRule type="cellIs" dxfId="30041" priority="2156" stopIfTrue="1" operator="greaterThan">
      <formula>0</formula>
    </cfRule>
  </conditionalFormatting>
  <conditionalFormatting sqref="P41">
    <cfRule type="cellIs" dxfId="30040" priority="2153" stopIfTrue="1" operator="lessThan">
      <formula>0</formula>
    </cfRule>
    <cfRule type="cellIs" dxfId="30039" priority="2154" stopIfTrue="1" operator="greaterThan">
      <formula>0</formula>
    </cfRule>
  </conditionalFormatting>
  <conditionalFormatting sqref="P41">
    <cfRule type="cellIs" dxfId="30038" priority="2151" stopIfTrue="1" operator="lessThan">
      <formula>0</formula>
    </cfRule>
    <cfRule type="cellIs" dxfId="30037" priority="2152" stopIfTrue="1" operator="greaterThan">
      <formula>0</formula>
    </cfRule>
  </conditionalFormatting>
  <conditionalFormatting sqref="P41">
    <cfRule type="cellIs" dxfId="30036" priority="2149" stopIfTrue="1" operator="lessThan">
      <formula>0</formula>
    </cfRule>
    <cfRule type="cellIs" dxfId="30035" priority="2150" stopIfTrue="1" operator="greaterThan">
      <formula>0</formula>
    </cfRule>
  </conditionalFormatting>
  <conditionalFormatting sqref="P41">
    <cfRule type="cellIs" dxfId="30034" priority="2147" stopIfTrue="1" operator="lessThan">
      <formula>0</formula>
    </cfRule>
    <cfRule type="cellIs" dxfId="30033" priority="2148" stopIfTrue="1" operator="greaterThan">
      <formula>0</formula>
    </cfRule>
  </conditionalFormatting>
  <conditionalFormatting sqref="P41">
    <cfRule type="cellIs" dxfId="30032" priority="2145" stopIfTrue="1" operator="lessThan">
      <formula>0</formula>
    </cfRule>
    <cfRule type="cellIs" dxfId="30031" priority="2146" stopIfTrue="1" operator="greaterThan">
      <formula>0</formula>
    </cfRule>
  </conditionalFormatting>
  <conditionalFormatting sqref="P41">
    <cfRule type="cellIs" dxfId="30030" priority="2143" stopIfTrue="1" operator="lessThan">
      <formula>0</formula>
    </cfRule>
    <cfRule type="cellIs" dxfId="30029" priority="2144" stopIfTrue="1" operator="greaterThan">
      <formula>0</formula>
    </cfRule>
  </conditionalFormatting>
  <conditionalFormatting sqref="P41">
    <cfRule type="cellIs" dxfId="30028" priority="2141" stopIfTrue="1" operator="lessThan">
      <formula>0</formula>
    </cfRule>
    <cfRule type="cellIs" dxfId="30027" priority="2142" stopIfTrue="1" operator="greaterThan">
      <formula>0</formula>
    </cfRule>
  </conditionalFormatting>
  <conditionalFormatting sqref="P41">
    <cfRule type="cellIs" dxfId="30026" priority="2139" stopIfTrue="1" operator="lessThan">
      <formula>0</formula>
    </cfRule>
    <cfRule type="cellIs" dxfId="30025" priority="2140" stopIfTrue="1" operator="greaterThan">
      <formula>0</formula>
    </cfRule>
  </conditionalFormatting>
  <conditionalFormatting sqref="P41">
    <cfRule type="cellIs" dxfId="30024" priority="2137" stopIfTrue="1" operator="lessThan">
      <formula>0</formula>
    </cfRule>
    <cfRule type="cellIs" dxfId="30023" priority="2138" stopIfTrue="1" operator="greaterThan">
      <formula>0</formula>
    </cfRule>
  </conditionalFormatting>
  <conditionalFormatting sqref="P41">
    <cfRule type="cellIs" dxfId="30022" priority="2135" stopIfTrue="1" operator="lessThan">
      <formula>0</formula>
    </cfRule>
    <cfRule type="cellIs" dxfId="30021" priority="2136" stopIfTrue="1" operator="greaterThan">
      <formula>0</formula>
    </cfRule>
  </conditionalFormatting>
  <conditionalFormatting sqref="P41">
    <cfRule type="cellIs" dxfId="30020" priority="2133" stopIfTrue="1" operator="lessThan">
      <formula>0</formula>
    </cfRule>
    <cfRule type="cellIs" dxfId="30019" priority="2134" stopIfTrue="1" operator="greaterThan">
      <formula>0</formula>
    </cfRule>
  </conditionalFormatting>
  <conditionalFormatting sqref="P41">
    <cfRule type="cellIs" dxfId="30018" priority="2131" stopIfTrue="1" operator="lessThan">
      <formula>0</formula>
    </cfRule>
    <cfRule type="cellIs" dxfId="30017" priority="2132" stopIfTrue="1" operator="greaterThan">
      <formula>0</formula>
    </cfRule>
  </conditionalFormatting>
  <conditionalFormatting sqref="P41">
    <cfRule type="cellIs" dxfId="30016" priority="2129" stopIfTrue="1" operator="lessThan">
      <formula>0</formula>
    </cfRule>
    <cfRule type="cellIs" dxfId="30015" priority="2130" stopIfTrue="1" operator="greaterThan">
      <formula>0</formula>
    </cfRule>
  </conditionalFormatting>
  <conditionalFormatting sqref="P41">
    <cfRule type="cellIs" dxfId="30014" priority="2127" stopIfTrue="1" operator="lessThan">
      <formula>0</formula>
    </cfRule>
    <cfRule type="cellIs" dxfId="30013" priority="2128" stopIfTrue="1" operator="greaterThan">
      <formula>0</formula>
    </cfRule>
  </conditionalFormatting>
  <conditionalFormatting sqref="P41">
    <cfRule type="cellIs" dxfId="30012" priority="2125" stopIfTrue="1" operator="lessThan">
      <formula>0</formula>
    </cfRule>
    <cfRule type="cellIs" dxfId="30011" priority="2126" stopIfTrue="1" operator="greaterThan">
      <formula>0</formula>
    </cfRule>
  </conditionalFormatting>
  <conditionalFormatting sqref="P41">
    <cfRule type="cellIs" dxfId="30010" priority="2123" stopIfTrue="1" operator="lessThan">
      <formula>0</formula>
    </cfRule>
    <cfRule type="cellIs" dxfId="30009" priority="2124" stopIfTrue="1" operator="greaterThan">
      <formula>0</formula>
    </cfRule>
  </conditionalFormatting>
  <conditionalFormatting sqref="P43">
    <cfRule type="cellIs" dxfId="30008" priority="2121" stopIfTrue="1" operator="lessThan">
      <formula>0</formula>
    </cfRule>
    <cfRule type="cellIs" dxfId="30007" priority="2122" stopIfTrue="1" operator="greaterThan">
      <formula>0</formula>
    </cfRule>
  </conditionalFormatting>
  <conditionalFormatting sqref="P43">
    <cfRule type="cellIs" dxfId="30006" priority="2119" stopIfTrue="1" operator="lessThan">
      <formula>0</formula>
    </cfRule>
    <cfRule type="cellIs" dxfId="30005" priority="2120" stopIfTrue="1" operator="greaterThan">
      <formula>0</formula>
    </cfRule>
  </conditionalFormatting>
  <conditionalFormatting sqref="P43">
    <cfRule type="cellIs" dxfId="30004" priority="2117" stopIfTrue="1" operator="lessThan">
      <formula>0</formula>
    </cfRule>
    <cfRule type="cellIs" dxfId="30003" priority="2118" stopIfTrue="1" operator="greaterThan">
      <formula>0</formula>
    </cfRule>
  </conditionalFormatting>
  <conditionalFormatting sqref="P43">
    <cfRule type="cellIs" dxfId="30002" priority="2115" stopIfTrue="1" operator="lessThan">
      <formula>0</formula>
    </cfRule>
    <cfRule type="cellIs" dxfId="30001" priority="2116" stopIfTrue="1" operator="greaterThan">
      <formula>0</formula>
    </cfRule>
  </conditionalFormatting>
  <conditionalFormatting sqref="P43">
    <cfRule type="cellIs" dxfId="30000" priority="2113" stopIfTrue="1" operator="lessThan">
      <formula>0</formula>
    </cfRule>
    <cfRule type="cellIs" dxfId="29999" priority="2114" stopIfTrue="1" operator="greaterThan">
      <formula>0</formula>
    </cfRule>
  </conditionalFormatting>
  <conditionalFormatting sqref="P43">
    <cfRule type="cellIs" dxfId="29998" priority="2111" stopIfTrue="1" operator="lessThan">
      <formula>0</formula>
    </cfRule>
    <cfRule type="cellIs" dxfId="29997" priority="2112" stopIfTrue="1" operator="greaterThan">
      <formula>0</formula>
    </cfRule>
  </conditionalFormatting>
  <conditionalFormatting sqref="P43">
    <cfRule type="cellIs" dxfId="29996" priority="2109" stopIfTrue="1" operator="lessThan">
      <formula>0</formula>
    </cfRule>
    <cfRule type="cellIs" dxfId="29995" priority="2110" stopIfTrue="1" operator="greaterThan">
      <formula>0</formula>
    </cfRule>
  </conditionalFormatting>
  <conditionalFormatting sqref="P43">
    <cfRule type="cellIs" dxfId="29994" priority="2107" stopIfTrue="1" operator="lessThan">
      <formula>0</formula>
    </cfRule>
    <cfRule type="cellIs" dxfId="29993" priority="2108" stopIfTrue="1" operator="greaterThan">
      <formula>0</formula>
    </cfRule>
  </conditionalFormatting>
  <conditionalFormatting sqref="P43">
    <cfRule type="cellIs" dxfId="29992" priority="2105" stopIfTrue="1" operator="lessThan">
      <formula>0</formula>
    </cfRule>
    <cfRule type="cellIs" dxfId="29991" priority="2106" stopIfTrue="1" operator="greaterThan">
      <formula>0</formula>
    </cfRule>
  </conditionalFormatting>
  <conditionalFormatting sqref="P43">
    <cfRule type="cellIs" dxfId="29990" priority="2103" stopIfTrue="1" operator="lessThan">
      <formula>0</formula>
    </cfRule>
    <cfRule type="cellIs" dxfId="29989" priority="2104" stopIfTrue="1" operator="greaterThan">
      <formula>0</formula>
    </cfRule>
  </conditionalFormatting>
  <conditionalFormatting sqref="P43">
    <cfRule type="cellIs" dxfId="29988" priority="2101" stopIfTrue="1" operator="lessThan">
      <formula>0</formula>
    </cfRule>
    <cfRule type="cellIs" dxfId="29987" priority="2102" stopIfTrue="1" operator="greaterThan">
      <formula>0</formula>
    </cfRule>
  </conditionalFormatting>
  <conditionalFormatting sqref="P43">
    <cfRule type="cellIs" dxfId="29986" priority="2099" stopIfTrue="1" operator="lessThan">
      <formula>0</formula>
    </cfRule>
    <cfRule type="cellIs" dxfId="29985" priority="2100" stopIfTrue="1" operator="greaterThan">
      <formula>0</formula>
    </cfRule>
  </conditionalFormatting>
  <conditionalFormatting sqref="P43">
    <cfRule type="cellIs" dxfId="29984" priority="2097" stopIfTrue="1" operator="lessThan">
      <formula>0</formula>
    </cfRule>
    <cfRule type="cellIs" dxfId="29983" priority="2098" stopIfTrue="1" operator="greaterThan">
      <formula>0</formula>
    </cfRule>
  </conditionalFormatting>
  <conditionalFormatting sqref="P43">
    <cfRule type="cellIs" dxfId="29982" priority="2095" stopIfTrue="1" operator="lessThan">
      <formula>0</formula>
    </cfRule>
    <cfRule type="cellIs" dxfId="29981" priority="2096" stopIfTrue="1" operator="greaterThan">
      <formula>0</formula>
    </cfRule>
  </conditionalFormatting>
  <conditionalFormatting sqref="P43">
    <cfRule type="cellIs" dxfId="29980" priority="2093" stopIfTrue="1" operator="lessThan">
      <formula>0</formula>
    </cfRule>
    <cfRule type="cellIs" dxfId="29979" priority="2094" stopIfTrue="1" operator="greaterThan">
      <formula>0</formula>
    </cfRule>
  </conditionalFormatting>
  <conditionalFormatting sqref="P43">
    <cfRule type="cellIs" dxfId="29978" priority="2091" stopIfTrue="1" operator="lessThan">
      <formula>0</formula>
    </cfRule>
    <cfRule type="cellIs" dxfId="29977" priority="2092" stopIfTrue="1" operator="greaterThan">
      <formula>0</formula>
    </cfRule>
  </conditionalFormatting>
  <conditionalFormatting sqref="P43">
    <cfRule type="cellIs" dxfId="29976" priority="2089" stopIfTrue="1" operator="lessThan">
      <formula>0</formula>
    </cfRule>
    <cfRule type="cellIs" dxfId="29975" priority="2090" stopIfTrue="1" operator="greaterThan">
      <formula>0</formula>
    </cfRule>
  </conditionalFormatting>
  <conditionalFormatting sqref="P43">
    <cfRule type="cellIs" dxfId="29974" priority="2087" stopIfTrue="1" operator="lessThan">
      <formula>0</formula>
    </cfRule>
    <cfRule type="cellIs" dxfId="29973" priority="2088" stopIfTrue="1" operator="greaterThan">
      <formula>0</formula>
    </cfRule>
  </conditionalFormatting>
  <conditionalFormatting sqref="P43">
    <cfRule type="cellIs" dxfId="29972" priority="2085" stopIfTrue="1" operator="lessThan">
      <formula>0</formula>
    </cfRule>
    <cfRule type="cellIs" dxfId="29971" priority="2086" stopIfTrue="1" operator="greaterThan">
      <formula>0</formula>
    </cfRule>
  </conditionalFormatting>
  <conditionalFormatting sqref="P43">
    <cfRule type="cellIs" dxfId="29970" priority="2083" stopIfTrue="1" operator="lessThan">
      <formula>0</formula>
    </cfRule>
    <cfRule type="cellIs" dxfId="29969" priority="2084" stopIfTrue="1" operator="greaterThan">
      <formula>0</formula>
    </cfRule>
  </conditionalFormatting>
  <conditionalFormatting sqref="P43">
    <cfRule type="cellIs" dxfId="29968" priority="2081" stopIfTrue="1" operator="lessThan">
      <formula>0</formula>
    </cfRule>
    <cfRule type="cellIs" dxfId="29967" priority="2082" stopIfTrue="1" operator="greaterThan">
      <formula>0</formula>
    </cfRule>
  </conditionalFormatting>
  <conditionalFormatting sqref="P43">
    <cfRule type="cellIs" dxfId="29966" priority="2079" stopIfTrue="1" operator="lessThan">
      <formula>0</formula>
    </cfRule>
    <cfRule type="cellIs" dxfId="29965" priority="2080" stopIfTrue="1" operator="greaterThan">
      <formula>0</formula>
    </cfRule>
  </conditionalFormatting>
  <conditionalFormatting sqref="P43">
    <cfRule type="cellIs" dxfId="29964" priority="2077" stopIfTrue="1" operator="lessThan">
      <formula>0</formula>
    </cfRule>
    <cfRule type="cellIs" dxfId="29963" priority="2078" stopIfTrue="1" operator="greaterThan">
      <formula>0</formula>
    </cfRule>
  </conditionalFormatting>
  <conditionalFormatting sqref="P43">
    <cfRule type="cellIs" dxfId="29962" priority="2075" stopIfTrue="1" operator="lessThan">
      <formula>0</formula>
    </cfRule>
    <cfRule type="cellIs" dxfId="29961" priority="2076" stopIfTrue="1" operator="greaterThan">
      <formula>0</formula>
    </cfRule>
  </conditionalFormatting>
  <conditionalFormatting sqref="P43">
    <cfRule type="cellIs" dxfId="29960" priority="2073" stopIfTrue="1" operator="lessThan">
      <formula>0</formula>
    </cfRule>
    <cfRule type="cellIs" dxfId="29959" priority="2074" stopIfTrue="1" operator="greaterThan">
      <formula>0</formula>
    </cfRule>
  </conditionalFormatting>
  <conditionalFormatting sqref="P43">
    <cfRule type="cellIs" dxfId="29958" priority="2071" stopIfTrue="1" operator="lessThan">
      <formula>0</formula>
    </cfRule>
    <cfRule type="cellIs" dxfId="29957" priority="2072" stopIfTrue="1" operator="greaterThan">
      <formula>0</formula>
    </cfRule>
  </conditionalFormatting>
  <conditionalFormatting sqref="P43">
    <cfRule type="cellIs" dxfId="29956" priority="2069" stopIfTrue="1" operator="lessThan">
      <formula>0</formula>
    </cfRule>
    <cfRule type="cellIs" dxfId="29955" priority="2070" stopIfTrue="1" operator="greaterThan">
      <formula>0</formula>
    </cfRule>
  </conditionalFormatting>
  <conditionalFormatting sqref="P43">
    <cfRule type="cellIs" dxfId="29954" priority="2067" stopIfTrue="1" operator="lessThan">
      <formula>0</formula>
    </cfRule>
    <cfRule type="cellIs" dxfId="29953" priority="2068" stopIfTrue="1" operator="greaterThan">
      <formula>0</formula>
    </cfRule>
  </conditionalFormatting>
  <conditionalFormatting sqref="P43">
    <cfRule type="cellIs" dxfId="29952" priority="2065" stopIfTrue="1" operator="lessThan">
      <formula>0</formula>
    </cfRule>
    <cfRule type="cellIs" dxfId="29951" priority="2066" stopIfTrue="1" operator="greaterThan">
      <formula>0</formula>
    </cfRule>
  </conditionalFormatting>
  <conditionalFormatting sqref="P43">
    <cfRule type="cellIs" dxfId="29950" priority="2063" stopIfTrue="1" operator="lessThan">
      <formula>0</formula>
    </cfRule>
    <cfRule type="cellIs" dxfId="29949" priority="2064" stopIfTrue="1" operator="greaterThan">
      <formula>0</formula>
    </cfRule>
  </conditionalFormatting>
  <conditionalFormatting sqref="P43">
    <cfRule type="cellIs" dxfId="29948" priority="2061" stopIfTrue="1" operator="lessThan">
      <formula>0</formula>
    </cfRule>
    <cfRule type="cellIs" dxfId="29947" priority="2062" stopIfTrue="1" operator="greaterThan">
      <formula>0</formula>
    </cfRule>
  </conditionalFormatting>
  <conditionalFormatting sqref="P43">
    <cfRule type="cellIs" dxfId="29946" priority="2059" stopIfTrue="1" operator="lessThan">
      <formula>0</formula>
    </cfRule>
    <cfRule type="cellIs" dxfId="29945" priority="2060" stopIfTrue="1" operator="greaterThan">
      <formula>0</formula>
    </cfRule>
  </conditionalFormatting>
  <conditionalFormatting sqref="P43">
    <cfRule type="cellIs" dxfId="29944" priority="2057" stopIfTrue="1" operator="lessThan">
      <formula>0</formula>
    </cfRule>
    <cfRule type="cellIs" dxfId="29943" priority="2058" stopIfTrue="1" operator="greaterThan">
      <formula>0</formula>
    </cfRule>
  </conditionalFormatting>
  <conditionalFormatting sqref="P43">
    <cfRule type="cellIs" dxfId="29942" priority="2055" stopIfTrue="1" operator="lessThan">
      <formula>0</formula>
    </cfRule>
    <cfRule type="cellIs" dxfId="29941" priority="2056" stopIfTrue="1" operator="greaterThan">
      <formula>0</formula>
    </cfRule>
  </conditionalFormatting>
  <conditionalFormatting sqref="P43">
    <cfRule type="cellIs" dxfId="29940" priority="2053" stopIfTrue="1" operator="lessThan">
      <formula>0</formula>
    </cfRule>
    <cfRule type="cellIs" dxfId="29939" priority="2054" stopIfTrue="1" operator="greaterThan">
      <formula>0</formula>
    </cfRule>
  </conditionalFormatting>
  <conditionalFormatting sqref="P43">
    <cfRule type="cellIs" dxfId="29938" priority="2051" stopIfTrue="1" operator="lessThan">
      <formula>0</formula>
    </cfRule>
    <cfRule type="cellIs" dxfId="29937" priority="2052" stopIfTrue="1" operator="greaterThan">
      <formula>0</formula>
    </cfRule>
  </conditionalFormatting>
  <conditionalFormatting sqref="P43">
    <cfRule type="cellIs" dxfId="29936" priority="2049" stopIfTrue="1" operator="lessThan">
      <formula>0</formula>
    </cfRule>
    <cfRule type="cellIs" dxfId="29935" priority="2050" stopIfTrue="1" operator="greaterThan">
      <formula>0</formula>
    </cfRule>
  </conditionalFormatting>
  <conditionalFormatting sqref="P43">
    <cfRule type="cellIs" dxfId="29934" priority="2047" stopIfTrue="1" operator="lessThan">
      <formula>0</formula>
    </cfRule>
    <cfRule type="cellIs" dxfId="29933" priority="2048" stopIfTrue="1" operator="greaterThan">
      <formula>0</formula>
    </cfRule>
  </conditionalFormatting>
  <conditionalFormatting sqref="P43">
    <cfRule type="cellIs" dxfId="29932" priority="2045" stopIfTrue="1" operator="lessThan">
      <formula>0</formula>
    </cfRule>
    <cfRule type="cellIs" dxfId="29931" priority="2046" stopIfTrue="1" operator="greaterThan">
      <formula>0</formula>
    </cfRule>
  </conditionalFormatting>
  <conditionalFormatting sqref="P43">
    <cfRule type="cellIs" dxfId="29930" priority="2043" stopIfTrue="1" operator="lessThan">
      <formula>0</formula>
    </cfRule>
    <cfRule type="cellIs" dxfId="29929" priority="2044" stopIfTrue="1" operator="greaterThan">
      <formula>0</formula>
    </cfRule>
  </conditionalFormatting>
  <conditionalFormatting sqref="P43">
    <cfRule type="cellIs" dxfId="29928" priority="2041" stopIfTrue="1" operator="lessThan">
      <formula>0</formula>
    </cfRule>
    <cfRule type="cellIs" dxfId="29927" priority="2042" stopIfTrue="1" operator="greaterThan">
      <formula>0</formula>
    </cfRule>
  </conditionalFormatting>
  <conditionalFormatting sqref="P43">
    <cfRule type="cellIs" dxfId="29926" priority="2039" stopIfTrue="1" operator="lessThan">
      <formula>0</formula>
    </cfRule>
    <cfRule type="cellIs" dxfId="29925" priority="2040" stopIfTrue="1" operator="greaterThan">
      <formula>0</formula>
    </cfRule>
  </conditionalFormatting>
  <conditionalFormatting sqref="Q9">
    <cfRule type="cellIs" dxfId="29924" priority="2037" stopIfTrue="1" operator="lessThan">
      <formula>0</formula>
    </cfRule>
    <cfRule type="cellIs" dxfId="29923" priority="2038" stopIfTrue="1" operator="greaterThan">
      <formula>0</formula>
    </cfRule>
  </conditionalFormatting>
  <conditionalFormatting sqref="Q9">
    <cfRule type="cellIs" dxfId="29922" priority="2035" stopIfTrue="1" operator="lessThan">
      <formula>0</formula>
    </cfRule>
    <cfRule type="cellIs" dxfId="29921" priority="2036" stopIfTrue="1" operator="greaterThan">
      <formula>0</formula>
    </cfRule>
  </conditionalFormatting>
  <conditionalFormatting sqref="Q9">
    <cfRule type="cellIs" dxfId="29920" priority="2033" stopIfTrue="1" operator="lessThan">
      <formula>0</formula>
    </cfRule>
    <cfRule type="cellIs" dxfId="29919" priority="2034" stopIfTrue="1" operator="greaterThan">
      <formula>0</formula>
    </cfRule>
  </conditionalFormatting>
  <conditionalFormatting sqref="Q9">
    <cfRule type="cellIs" dxfId="29918" priority="2031" stopIfTrue="1" operator="lessThan">
      <formula>0</formula>
    </cfRule>
    <cfRule type="cellIs" dxfId="29917" priority="2032" stopIfTrue="1" operator="greaterThan">
      <formula>0</formula>
    </cfRule>
  </conditionalFormatting>
  <conditionalFormatting sqref="Q9">
    <cfRule type="cellIs" dxfId="29916" priority="2029" stopIfTrue="1" operator="lessThan">
      <formula>0</formula>
    </cfRule>
    <cfRule type="cellIs" dxfId="29915" priority="2030" stopIfTrue="1" operator="greaterThan">
      <formula>0</formula>
    </cfRule>
  </conditionalFormatting>
  <conditionalFormatting sqref="Q9">
    <cfRule type="cellIs" dxfId="29914" priority="2027" stopIfTrue="1" operator="lessThan">
      <formula>0</formula>
    </cfRule>
    <cfRule type="cellIs" dxfId="29913" priority="2028" stopIfTrue="1" operator="greaterThan">
      <formula>0</formula>
    </cfRule>
  </conditionalFormatting>
  <conditionalFormatting sqref="Q9">
    <cfRule type="cellIs" dxfId="29912" priority="2025" stopIfTrue="1" operator="lessThan">
      <formula>0</formula>
    </cfRule>
    <cfRule type="cellIs" dxfId="29911" priority="2026" stopIfTrue="1" operator="greaterThan">
      <formula>0</formula>
    </cfRule>
  </conditionalFormatting>
  <conditionalFormatting sqref="Q9">
    <cfRule type="cellIs" dxfId="29910" priority="2023" stopIfTrue="1" operator="lessThan">
      <formula>0</formula>
    </cfRule>
    <cfRule type="cellIs" dxfId="29909" priority="2024" stopIfTrue="1" operator="greaterThan">
      <formula>0</formula>
    </cfRule>
  </conditionalFormatting>
  <conditionalFormatting sqref="Q9">
    <cfRule type="cellIs" dxfId="29908" priority="2021" stopIfTrue="1" operator="lessThan">
      <formula>0</formula>
    </cfRule>
    <cfRule type="cellIs" dxfId="29907" priority="2022" stopIfTrue="1" operator="greaterThan">
      <formula>0</formula>
    </cfRule>
  </conditionalFormatting>
  <conditionalFormatting sqref="Q9">
    <cfRule type="cellIs" dxfId="29906" priority="2019" stopIfTrue="1" operator="lessThan">
      <formula>0</formula>
    </cfRule>
    <cfRule type="cellIs" dxfId="29905" priority="2020" stopIfTrue="1" operator="greaterThan">
      <formula>0</formula>
    </cfRule>
  </conditionalFormatting>
  <conditionalFormatting sqref="Q9">
    <cfRule type="cellIs" dxfId="29904" priority="2017" stopIfTrue="1" operator="lessThan">
      <formula>0</formula>
    </cfRule>
    <cfRule type="cellIs" dxfId="29903" priority="2018" stopIfTrue="1" operator="greaterThan">
      <formula>0</formula>
    </cfRule>
  </conditionalFormatting>
  <conditionalFormatting sqref="Q9">
    <cfRule type="cellIs" dxfId="29902" priority="2015" stopIfTrue="1" operator="lessThan">
      <formula>0</formula>
    </cfRule>
    <cfRule type="cellIs" dxfId="29901" priority="2016" stopIfTrue="1" operator="greaterThan">
      <formula>0</formula>
    </cfRule>
  </conditionalFormatting>
  <conditionalFormatting sqref="Q9">
    <cfRule type="cellIs" dxfId="29900" priority="2013" stopIfTrue="1" operator="lessThan">
      <formula>0</formula>
    </cfRule>
    <cfRule type="cellIs" dxfId="29899" priority="2014" stopIfTrue="1" operator="greaterThan">
      <formula>0</formula>
    </cfRule>
  </conditionalFormatting>
  <conditionalFormatting sqref="Q9">
    <cfRule type="cellIs" dxfId="29898" priority="2011" stopIfTrue="1" operator="lessThan">
      <formula>0</formula>
    </cfRule>
    <cfRule type="cellIs" dxfId="29897" priority="2012" stopIfTrue="1" operator="greaterThan">
      <formula>0</formula>
    </cfRule>
  </conditionalFormatting>
  <conditionalFormatting sqref="Q9">
    <cfRule type="cellIs" dxfId="29896" priority="2009" stopIfTrue="1" operator="lessThan">
      <formula>0</formula>
    </cfRule>
    <cfRule type="cellIs" dxfId="29895" priority="2010" stopIfTrue="1" operator="greaterThan">
      <formula>0</formula>
    </cfRule>
  </conditionalFormatting>
  <conditionalFormatting sqref="Q9">
    <cfRule type="cellIs" dxfId="29894" priority="2007" stopIfTrue="1" operator="lessThan">
      <formula>0</formula>
    </cfRule>
    <cfRule type="cellIs" dxfId="29893" priority="2008" stopIfTrue="1" operator="greaterThan">
      <formula>0</formula>
    </cfRule>
  </conditionalFormatting>
  <conditionalFormatting sqref="Q9">
    <cfRule type="cellIs" dxfId="29892" priority="2005" stopIfTrue="1" operator="lessThan">
      <formula>0</formula>
    </cfRule>
    <cfRule type="cellIs" dxfId="29891" priority="2006" stopIfTrue="1" operator="greaterThan">
      <formula>0</formula>
    </cfRule>
  </conditionalFormatting>
  <conditionalFormatting sqref="Q9">
    <cfRule type="cellIs" dxfId="29890" priority="2003" stopIfTrue="1" operator="lessThan">
      <formula>0</formula>
    </cfRule>
    <cfRule type="cellIs" dxfId="29889" priority="2004" stopIfTrue="1" operator="greaterThan">
      <formula>0</formula>
    </cfRule>
  </conditionalFormatting>
  <conditionalFormatting sqref="Q9">
    <cfRule type="cellIs" dxfId="29888" priority="2001" stopIfTrue="1" operator="lessThan">
      <formula>0</formula>
    </cfRule>
    <cfRule type="cellIs" dxfId="29887" priority="2002" stopIfTrue="1" operator="greaterThan">
      <formula>0</formula>
    </cfRule>
  </conditionalFormatting>
  <conditionalFormatting sqref="Q9">
    <cfRule type="cellIs" dxfId="29886" priority="1999" stopIfTrue="1" operator="lessThan">
      <formula>0</formula>
    </cfRule>
    <cfRule type="cellIs" dxfId="29885" priority="2000" stopIfTrue="1" operator="greaterThan">
      <formula>0</formula>
    </cfRule>
  </conditionalFormatting>
  <conditionalFormatting sqref="Q9">
    <cfRule type="cellIs" dxfId="29884" priority="1997" stopIfTrue="1" operator="lessThan">
      <formula>0</formula>
    </cfRule>
    <cfRule type="cellIs" dxfId="29883" priority="1998" stopIfTrue="1" operator="greaterThan">
      <formula>0</formula>
    </cfRule>
  </conditionalFormatting>
  <conditionalFormatting sqref="Q9">
    <cfRule type="cellIs" dxfId="29882" priority="1995" stopIfTrue="1" operator="lessThan">
      <formula>0</formula>
    </cfRule>
    <cfRule type="cellIs" dxfId="29881" priority="1996" stopIfTrue="1" operator="greaterThan">
      <formula>0</formula>
    </cfRule>
  </conditionalFormatting>
  <conditionalFormatting sqref="Q9">
    <cfRule type="cellIs" dxfId="29880" priority="1993" stopIfTrue="1" operator="lessThan">
      <formula>0</formula>
    </cfRule>
    <cfRule type="cellIs" dxfId="29879" priority="1994" stopIfTrue="1" operator="greaterThan">
      <formula>0</formula>
    </cfRule>
  </conditionalFormatting>
  <conditionalFormatting sqref="Q9">
    <cfRule type="cellIs" dxfId="29878" priority="1991" stopIfTrue="1" operator="lessThan">
      <formula>0</formula>
    </cfRule>
    <cfRule type="cellIs" dxfId="29877" priority="1992" stopIfTrue="1" operator="greaterThan">
      <formula>0</formula>
    </cfRule>
  </conditionalFormatting>
  <conditionalFormatting sqref="Q9">
    <cfRule type="cellIs" dxfId="29876" priority="1989" stopIfTrue="1" operator="lessThan">
      <formula>0</formula>
    </cfRule>
    <cfRule type="cellIs" dxfId="29875" priority="1990" stopIfTrue="1" operator="greaterThan">
      <formula>0</formula>
    </cfRule>
  </conditionalFormatting>
  <conditionalFormatting sqref="Q9">
    <cfRule type="cellIs" dxfId="29874" priority="1987" stopIfTrue="1" operator="lessThan">
      <formula>0</formula>
    </cfRule>
    <cfRule type="cellIs" dxfId="29873" priority="1988" stopIfTrue="1" operator="greaterThan">
      <formula>0</formula>
    </cfRule>
  </conditionalFormatting>
  <conditionalFormatting sqref="Q9">
    <cfRule type="cellIs" dxfId="29872" priority="1985" stopIfTrue="1" operator="lessThan">
      <formula>0</formula>
    </cfRule>
    <cfRule type="cellIs" dxfId="29871" priority="1986" stopIfTrue="1" operator="greaterThan">
      <formula>0</formula>
    </cfRule>
  </conditionalFormatting>
  <conditionalFormatting sqref="Q9">
    <cfRule type="cellIs" dxfId="29870" priority="1983" stopIfTrue="1" operator="lessThan">
      <formula>0</formula>
    </cfRule>
    <cfRule type="cellIs" dxfId="29869" priority="1984" stopIfTrue="1" operator="greaterThan">
      <formula>0</formula>
    </cfRule>
  </conditionalFormatting>
  <conditionalFormatting sqref="Q9">
    <cfRule type="cellIs" dxfId="29868" priority="1981" stopIfTrue="1" operator="lessThan">
      <formula>0</formula>
    </cfRule>
    <cfRule type="cellIs" dxfId="29867" priority="1982" stopIfTrue="1" operator="greaterThan">
      <formula>0</formula>
    </cfRule>
  </conditionalFormatting>
  <conditionalFormatting sqref="Q9">
    <cfRule type="cellIs" dxfId="29866" priority="1979" stopIfTrue="1" operator="lessThan">
      <formula>0</formula>
    </cfRule>
    <cfRule type="cellIs" dxfId="29865" priority="1980" stopIfTrue="1" operator="greaterThan">
      <formula>0</formula>
    </cfRule>
  </conditionalFormatting>
  <conditionalFormatting sqref="Q9">
    <cfRule type="cellIs" dxfId="29864" priority="1977" stopIfTrue="1" operator="lessThan">
      <formula>0</formula>
    </cfRule>
    <cfRule type="cellIs" dxfId="29863" priority="1978" stopIfTrue="1" operator="greaterThan">
      <formula>0</formula>
    </cfRule>
  </conditionalFormatting>
  <conditionalFormatting sqref="Q9">
    <cfRule type="cellIs" dxfId="29862" priority="1975" stopIfTrue="1" operator="lessThan">
      <formula>0</formula>
    </cfRule>
    <cfRule type="cellIs" dxfId="29861" priority="1976" stopIfTrue="1" operator="greaterThan">
      <formula>0</formula>
    </cfRule>
  </conditionalFormatting>
  <conditionalFormatting sqref="Q9">
    <cfRule type="cellIs" dxfId="29860" priority="1973" stopIfTrue="1" operator="lessThan">
      <formula>0</formula>
    </cfRule>
    <cfRule type="cellIs" dxfId="29859" priority="1974" stopIfTrue="1" operator="greaterThan">
      <formula>0</formula>
    </cfRule>
  </conditionalFormatting>
  <conditionalFormatting sqref="Q9">
    <cfRule type="cellIs" dxfId="29858" priority="1971" stopIfTrue="1" operator="lessThan">
      <formula>0</formula>
    </cfRule>
    <cfRule type="cellIs" dxfId="29857" priority="1972" stopIfTrue="1" operator="greaterThan">
      <formula>0</formula>
    </cfRule>
  </conditionalFormatting>
  <conditionalFormatting sqref="Q9">
    <cfRule type="cellIs" dxfId="29856" priority="1969" stopIfTrue="1" operator="lessThan">
      <formula>0</formula>
    </cfRule>
    <cfRule type="cellIs" dxfId="29855" priority="1970" stopIfTrue="1" operator="greaterThan">
      <formula>0</formula>
    </cfRule>
  </conditionalFormatting>
  <conditionalFormatting sqref="Q9">
    <cfRule type="cellIs" dxfId="29854" priority="1967" stopIfTrue="1" operator="lessThan">
      <formula>0</formula>
    </cfRule>
    <cfRule type="cellIs" dxfId="29853" priority="1968" stopIfTrue="1" operator="greaterThan">
      <formula>0</formula>
    </cfRule>
  </conditionalFormatting>
  <conditionalFormatting sqref="Q9">
    <cfRule type="cellIs" dxfId="29852" priority="1965" stopIfTrue="1" operator="lessThan">
      <formula>0</formula>
    </cfRule>
    <cfRule type="cellIs" dxfId="29851" priority="1966" stopIfTrue="1" operator="greaterThan">
      <formula>0</formula>
    </cfRule>
  </conditionalFormatting>
  <conditionalFormatting sqref="Q9">
    <cfRule type="cellIs" dxfId="29850" priority="1963" stopIfTrue="1" operator="lessThan">
      <formula>0</formula>
    </cfRule>
    <cfRule type="cellIs" dxfId="29849" priority="1964" stopIfTrue="1" operator="greaterThan">
      <formula>0</formula>
    </cfRule>
  </conditionalFormatting>
  <conditionalFormatting sqref="Q9">
    <cfRule type="cellIs" dxfId="29848" priority="1961" stopIfTrue="1" operator="lessThan">
      <formula>0</formula>
    </cfRule>
    <cfRule type="cellIs" dxfId="29847" priority="1962" stopIfTrue="1" operator="greaterThan">
      <formula>0</formula>
    </cfRule>
  </conditionalFormatting>
  <conditionalFormatting sqref="Q9">
    <cfRule type="cellIs" dxfId="29846" priority="1959" stopIfTrue="1" operator="lessThan">
      <formula>0</formula>
    </cfRule>
    <cfRule type="cellIs" dxfId="29845" priority="1960" stopIfTrue="1" operator="greaterThan">
      <formula>0</formula>
    </cfRule>
  </conditionalFormatting>
  <conditionalFormatting sqref="Q9">
    <cfRule type="cellIs" dxfId="29844" priority="1957" stopIfTrue="1" operator="lessThan">
      <formula>0</formula>
    </cfRule>
    <cfRule type="cellIs" dxfId="29843" priority="1958" stopIfTrue="1" operator="greaterThan">
      <formula>0</formula>
    </cfRule>
  </conditionalFormatting>
  <conditionalFormatting sqref="Q9">
    <cfRule type="cellIs" dxfId="29842" priority="1955" stopIfTrue="1" operator="lessThan">
      <formula>0</formula>
    </cfRule>
    <cfRule type="cellIs" dxfId="29841" priority="1956" stopIfTrue="1" operator="greaterThan">
      <formula>0</formula>
    </cfRule>
  </conditionalFormatting>
  <conditionalFormatting sqref="Q11">
    <cfRule type="cellIs" dxfId="29840" priority="1953" stopIfTrue="1" operator="lessThan">
      <formula>0</formula>
    </cfRule>
    <cfRule type="cellIs" dxfId="29839" priority="1954" stopIfTrue="1" operator="greaterThan">
      <formula>0</formula>
    </cfRule>
  </conditionalFormatting>
  <conditionalFormatting sqref="Q11">
    <cfRule type="cellIs" dxfId="29838" priority="1951" stopIfTrue="1" operator="lessThan">
      <formula>0</formula>
    </cfRule>
    <cfRule type="cellIs" dxfId="29837" priority="1952" stopIfTrue="1" operator="greaterThan">
      <formula>0</formula>
    </cfRule>
  </conditionalFormatting>
  <conditionalFormatting sqref="Q11">
    <cfRule type="cellIs" dxfId="29836" priority="1949" stopIfTrue="1" operator="lessThan">
      <formula>0</formula>
    </cfRule>
    <cfRule type="cellIs" dxfId="29835" priority="1950" stopIfTrue="1" operator="greaterThan">
      <formula>0</formula>
    </cfRule>
  </conditionalFormatting>
  <conditionalFormatting sqref="Q11">
    <cfRule type="cellIs" dxfId="29834" priority="1947" stopIfTrue="1" operator="lessThan">
      <formula>0</formula>
    </cfRule>
    <cfRule type="cellIs" dxfId="29833" priority="1948" stopIfTrue="1" operator="greaterThan">
      <formula>0</formula>
    </cfRule>
  </conditionalFormatting>
  <conditionalFormatting sqref="Q11">
    <cfRule type="cellIs" dxfId="29832" priority="1945" stopIfTrue="1" operator="lessThan">
      <formula>0</formula>
    </cfRule>
    <cfRule type="cellIs" dxfId="29831" priority="1946" stopIfTrue="1" operator="greaterThan">
      <formula>0</formula>
    </cfRule>
  </conditionalFormatting>
  <conditionalFormatting sqref="Q11">
    <cfRule type="cellIs" dxfId="29830" priority="1943" stopIfTrue="1" operator="lessThan">
      <formula>0</formula>
    </cfRule>
    <cfRule type="cellIs" dxfId="29829" priority="1944" stopIfTrue="1" operator="greaterThan">
      <formula>0</formula>
    </cfRule>
  </conditionalFormatting>
  <conditionalFormatting sqref="Q11">
    <cfRule type="cellIs" dxfId="29828" priority="1941" stopIfTrue="1" operator="lessThan">
      <formula>0</formula>
    </cfRule>
    <cfRule type="cellIs" dxfId="29827" priority="1942" stopIfTrue="1" operator="greaterThan">
      <formula>0</formula>
    </cfRule>
  </conditionalFormatting>
  <conditionalFormatting sqref="Q11">
    <cfRule type="cellIs" dxfId="29826" priority="1939" stopIfTrue="1" operator="lessThan">
      <formula>0</formula>
    </cfRule>
    <cfRule type="cellIs" dxfId="29825" priority="1940" stopIfTrue="1" operator="greaterThan">
      <formula>0</formula>
    </cfRule>
  </conditionalFormatting>
  <conditionalFormatting sqref="Q11">
    <cfRule type="cellIs" dxfId="29824" priority="1937" stopIfTrue="1" operator="lessThan">
      <formula>0</formula>
    </cfRule>
    <cfRule type="cellIs" dxfId="29823" priority="1938" stopIfTrue="1" operator="greaterThan">
      <formula>0</formula>
    </cfRule>
  </conditionalFormatting>
  <conditionalFormatting sqref="Q11">
    <cfRule type="cellIs" dxfId="29822" priority="1935" stopIfTrue="1" operator="lessThan">
      <formula>0</formula>
    </cfRule>
    <cfRule type="cellIs" dxfId="29821" priority="1936" stopIfTrue="1" operator="greaterThan">
      <formula>0</formula>
    </cfRule>
  </conditionalFormatting>
  <conditionalFormatting sqref="Q11">
    <cfRule type="cellIs" dxfId="29820" priority="1933" stopIfTrue="1" operator="lessThan">
      <formula>0</formula>
    </cfRule>
    <cfRule type="cellIs" dxfId="29819" priority="1934" stopIfTrue="1" operator="greaterThan">
      <formula>0</formula>
    </cfRule>
  </conditionalFormatting>
  <conditionalFormatting sqref="Q11">
    <cfRule type="cellIs" dxfId="29818" priority="1931" stopIfTrue="1" operator="lessThan">
      <formula>0</formula>
    </cfRule>
    <cfRule type="cellIs" dxfId="29817" priority="1932" stopIfTrue="1" operator="greaterThan">
      <formula>0</formula>
    </cfRule>
  </conditionalFormatting>
  <conditionalFormatting sqref="Q11">
    <cfRule type="cellIs" dxfId="29816" priority="1929" stopIfTrue="1" operator="lessThan">
      <formula>0</formula>
    </cfRule>
    <cfRule type="cellIs" dxfId="29815" priority="1930" stopIfTrue="1" operator="greaterThan">
      <formula>0</formula>
    </cfRule>
  </conditionalFormatting>
  <conditionalFormatting sqref="Q11">
    <cfRule type="cellIs" dxfId="29814" priority="1927" stopIfTrue="1" operator="lessThan">
      <formula>0</formula>
    </cfRule>
    <cfRule type="cellIs" dxfId="29813" priority="1928" stopIfTrue="1" operator="greaterThan">
      <formula>0</formula>
    </cfRule>
  </conditionalFormatting>
  <conditionalFormatting sqref="Q11">
    <cfRule type="cellIs" dxfId="29812" priority="1925" stopIfTrue="1" operator="lessThan">
      <formula>0</formula>
    </cfRule>
    <cfRule type="cellIs" dxfId="29811" priority="1926" stopIfTrue="1" operator="greaterThan">
      <formula>0</formula>
    </cfRule>
  </conditionalFormatting>
  <conditionalFormatting sqref="Q11">
    <cfRule type="cellIs" dxfId="29810" priority="1923" stopIfTrue="1" operator="lessThan">
      <formula>0</formula>
    </cfRule>
    <cfRule type="cellIs" dxfId="29809" priority="1924" stopIfTrue="1" operator="greaterThan">
      <formula>0</formula>
    </cfRule>
  </conditionalFormatting>
  <conditionalFormatting sqref="Q11">
    <cfRule type="cellIs" dxfId="29808" priority="1921" stopIfTrue="1" operator="lessThan">
      <formula>0</formula>
    </cfRule>
    <cfRule type="cellIs" dxfId="29807" priority="1922" stopIfTrue="1" operator="greaterThan">
      <formula>0</formula>
    </cfRule>
  </conditionalFormatting>
  <conditionalFormatting sqref="Q11">
    <cfRule type="cellIs" dxfId="29806" priority="1919" stopIfTrue="1" operator="lessThan">
      <formula>0</formula>
    </cfRule>
    <cfRule type="cellIs" dxfId="29805" priority="1920" stopIfTrue="1" operator="greaterThan">
      <formula>0</formula>
    </cfRule>
  </conditionalFormatting>
  <conditionalFormatting sqref="Q11">
    <cfRule type="cellIs" dxfId="29804" priority="1917" stopIfTrue="1" operator="lessThan">
      <formula>0</formula>
    </cfRule>
    <cfRule type="cellIs" dxfId="29803" priority="1918" stopIfTrue="1" operator="greaterThan">
      <formula>0</formula>
    </cfRule>
  </conditionalFormatting>
  <conditionalFormatting sqref="Q11">
    <cfRule type="cellIs" dxfId="29802" priority="1915" stopIfTrue="1" operator="lessThan">
      <formula>0</formula>
    </cfRule>
    <cfRule type="cellIs" dxfId="29801" priority="1916" stopIfTrue="1" operator="greaterThan">
      <formula>0</formula>
    </cfRule>
  </conditionalFormatting>
  <conditionalFormatting sqref="Q11">
    <cfRule type="cellIs" dxfId="29800" priority="1913" stopIfTrue="1" operator="lessThan">
      <formula>0</formula>
    </cfRule>
    <cfRule type="cellIs" dxfId="29799" priority="1914" stopIfTrue="1" operator="greaterThan">
      <formula>0</formula>
    </cfRule>
  </conditionalFormatting>
  <conditionalFormatting sqref="Q11">
    <cfRule type="cellIs" dxfId="29798" priority="1911" stopIfTrue="1" operator="lessThan">
      <formula>0</formula>
    </cfRule>
    <cfRule type="cellIs" dxfId="29797" priority="1912" stopIfTrue="1" operator="greaterThan">
      <formula>0</formula>
    </cfRule>
  </conditionalFormatting>
  <conditionalFormatting sqref="Q11">
    <cfRule type="cellIs" dxfId="29796" priority="1909" stopIfTrue="1" operator="lessThan">
      <formula>0</formula>
    </cfRule>
    <cfRule type="cellIs" dxfId="29795" priority="1910" stopIfTrue="1" operator="greaterThan">
      <formula>0</formula>
    </cfRule>
  </conditionalFormatting>
  <conditionalFormatting sqref="Q11">
    <cfRule type="cellIs" dxfId="29794" priority="1907" stopIfTrue="1" operator="lessThan">
      <formula>0</formula>
    </cfRule>
    <cfRule type="cellIs" dxfId="29793" priority="1908" stopIfTrue="1" operator="greaterThan">
      <formula>0</formula>
    </cfRule>
  </conditionalFormatting>
  <conditionalFormatting sqref="Q11">
    <cfRule type="cellIs" dxfId="29792" priority="1905" stopIfTrue="1" operator="lessThan">
      <formula>0</formula>
    </cfRule>
    <cfRule type="cellIs" dxfId="29791" priority="1906" stopIfTrue="1" operator="greaterThan">
      <formula>0</formula>
    </cfRule>
  </conditionalFormatting>
  <conditionalFormatting sqref="Q11">
    <cfRule type="cellIs" dxfId="29790" priority="1903" stopIfTrue="1" operator="lessThan">
      <formula>0</formula>
    </cfRule>
    <cfRule type="cellIs" dxfId="29789" priority="1904" stopIfTrue="1" operator="greaterThan">
      <formula>0</formula>
    </cfRule>
  </conditionalFormatting>
  <conditionalFormatting sqref="Q11">
    <cfRule type="cellIs" dxfId="29788" priority="1901" stopIfTrue="1" operator="lessThan">
      <formula>0</formula>
    </cfRule>
    <cfRule type="cellIs" dxfId="29787" priority="1902" stopIfTrue="1" operator="greaterThan">
      <formula>0</formula>
    </cfRule>
  </conditionalFormatting>
  <conditionalFormatting sqref="Q11">
    <cfRule type="cellIs" dxfId="29786" priority="1899" stopIfTrue="1" operator="lessThan">
      <formula>0</formula>
    </cfRule>
    <cfRule type="cellIs" dxfId="29785" priority="1900" stopIfTrue="1" operator="greaterThan">
      <formula>0</formula>
    </cfRule>
  </conditionalFormatting>
  <conditionalFormatting sqref="Q11">
    <cfRule type="cellIs" dxfId="29784" priority="1897" stopIfTrue="1" operator="lessThan">
      <formula>0</formula>
    </cfRule>
    <cfRule type="cellIs" dxfId="29783" priority="1898" stopIfTrue="1" operator="greaterThan">
      <formula>0</formula>
    </cfRule>
  </conditionalFormatting>
  <conditionalFormatting sqref="Q11">
    <cfRule type="cellIs" dxfId="29782" priority="1895" stopIfTrue="1" operator="lessThan">
      <formula>0</formula>
    </cfRule>
    <cfRule type="cellIs" dxfId="29781" priority="1896" stopIfTrue="1" operator="greaterThan">
      <formula>0</formula>
    </cfRule>
  </conditionalFormatting>
  <conditionalFormatting sqref="Q11">
    <cfRule type="cellIs" dxfId="29780" priority="1893" stopIfTrue="1" operator="lessThan">
      <formula>0</formula>
    </cfRule>
    <cfRule type="cellIs" dxfId="29779" priority="1894" stopIfTrue="1" operator="greaterThan">
      <formula>0</formula>
    </cfRule>
  </conditionalFormatting>
  <conditionalFormatting sqref="Q11">
    <cfRule type="cellIs" dxfId="29778" priority="1891" stopIfTrue="1" operator="lessThan">
      <formula>0</formula>
    </cfRule>
    <cfRule type="cellIs" dxfId="29777" priority="1892" stopIfTrue="1" operator="greaterThan">
      <formula>0</formula>
    </cfRule>
  </conditionalFormatting>
  <conditionalFormatting sqref="Q11">
    <cfRule type="cellIs" dxfId="29776" priority="1889" stopIfTrue="1" operator="lessThan">
      <formula>0</formula>
    </cfRule>
    <cfRule type="cellIs" dxfId="29775" priority="1890" stopIfTrue="1" operator="greaterThan">
      <formula>0</formula>
    </cfRule>
  </conditionalFormatting>
  <conditionalFormatting sqref="Q11">
    <cfRule type="cellIs" dxfId="29774" priority="1887" stopIfTrue="1" operator="lessThan">
      <formula>0</formula>
    </cfRule>
    <cfRule type="cellIs" dxfId="29773" priority="1888" stopIfTrue="1" operator="greaterThan">
      <formula>0</formula>
    </cfRule>
  </conditionalFormatting>
  <conditionalFormatting sqref="Q11">
    <cfRule type="cellIs" dxfId="29772" priority="1885" stopIfTrue="1" operator="lessThan">
      <formula>0</formula>
    </cfRule>
    <cfRule type="cellIs" dxfId="29771" priority="1886" stopIfTrue="1" operator="greaterThan">
      <formula>0</formula>
    </cfRule>
  </conditionalFormatting>
  <conditionalFormatting sqref="Q11">
    <cfRule type="cellIs" dxfId="29770" priority="1883" stopIfTrue="1" operator="lessThan">
      <formula>0</formula>
    </cfRule>
    <cfRule type="cellIs" dxfId="29769" priority="1884" stopIfTrue="1" operator="greaterThan">
      <formula>0</formula>
    </cfRule>
  </conditionalFormatting>
  <conditionalFormatting sqref="Q11">
    <cfRule type="cellIs" dxfId="29768" priority="1881" stopIfTrue="1" operator="lessThan">
      <formula>0</formula>
    </cfRule>
    <cfRule type="cellIs" dxfId="29767" priority="1882" stopIfTrue="1" operator="greaterThan">
      <formula>0</formula>
    </cfRule>
  </conditionalFormatting>
  <conditionalFormatting sqref="Q11">
    <cfRule type="cellIs" dxfId="29766" priority="1879" stopIfTrue="1" operator="lessThan">
      <formula>0</formula>
    </cfRule>
    <cfRule type="cellIs" dxfId="29765" priority="1880" stopIfTrue="1" operator="greaterThan">
      <formula>0</formula>
    </cfRule>
  </conditionalFormatting>
  <conditionalFormatting sqref="Q11">
    <cfRule type="cellIs" dxfId="29764" priority="1877" stopIfTrue="1" operator="lessThan">
      <formula>0</formula>
    </cfRule>
    <cfRule type="cellIs" dxfId="29763" priority="1878" stopIfTrue="1" operator="greaterThan">
      <formula>0</formula>
    </cfRule>
  </conditionalFormatting>
  <conditionalFormatting sqref="Q11">
    <cfRule type="cellIs" dxfId="29762" priority="1875" stopIfTrue="1" operator="lessThan">
      <formula>0</formula>
    </cfRule>
    <cfRule type="cellIs" dxfId="29761" priority="1876" stopIfTrue="1" operator="greaterThan">
      <formula>0</formula>
    </cfRule>
  </conditionalFormatting>
  <conditionalFormatting sqref="Q11">
    <cfRule type="cellIs" dxfId="29760" priority="1873" stopIfTrue="1" operator="lessThan">
      <formula>0</formula>
    </cfRule>
    <cfRule type="cellIs" dxfId="29759" priority="1874" stopIfTrue="1" operator="greaterThan">
      <formula>0</formula>
    </cfRule>
  </conditionalFormatting>
  <conditionalFormatting sqref="Q11">
    <cfRule type="cellIs" dxfId="29758" priority="1871" stopIfTrue="1" operator="lessThan">
      <formula>0</formula>
    </cfRule>
    <cfRule type="cellIs" dxfId="29757" priority="1872" stopIfTrue="1" operator="greaterThan">
      <formula>0</formula>
    </cfRule>
  </conditionalFormatting>
  <conditionalFormatting sqref="Q13">
    <cfRule type="cellIs" dxfId="29756" priority="1869" stopIfTrue="1" operator="lessThan">
      <formula>0</formula>
    </cfRule>
    <cfRule type="cellIs" dxfId="29755" priority="1870" stopIfTrue="1" operator="greaterThan">
      <formula>0</formula>
    </cfRule>
  </conditionalFormatting>
  <conditionalFormatting sqref="Q13">
    <cfRule type="cellIs" dxfId="29754" priority="1867" stopIfTrue="1" operator="lessThan">
      <formula>0</formula>
    </cfRule>
    <cfRule type="cellIs" dxfId="29753" priority="1868" stopIfTrue="1" operator="greaterThan">
      <formula>0</formula>
    </cfRule>
  </conditionalFormatting>
  <conditionalFormatting sqref="Q13">
    <cfRule type="cellIs" dxfId="29752" priority="1865" stopIfTrue="1" operator="lessThan">
      <formula>0</formula>
    </cfRule>
    <cfRule type="cellIs" dxfId="29751" priority="1866" stopIfTrue="1" operator="greaterThan">
      <formula>0</formula>
    </cfRule>
  </conditionalFormatting>
  <conditionalFormatting sqref="Q13">
    <cfRule type="cellIs" dxfId="29750" priority="1863" stopIfTrue="1" operator="lessThan">
      <formula>0</formula>
    </cfRule>
    <cfRule type="cellIs" dxfId="29749" priority="1864" stopIfTrue="1" operator="greaterThan">
      <formula>0</formula>
    </cfRule>
  </conditionalFormatting>
  <conditionalFormatting sqref="Q13">
    <cfRule type="cellIs" dxfId="29748" priority="1861" stopIfTrue="1" operator="lessThan">
      <formula>0</formula>
    </cfRule>
    <cfRule type="cellIs" dxfId="29747" priority="1862" stopIfTrue="1" operator="greaterThan">
      <formula>0</formula>
    </cfRule>
  </conditionalFormatting>
  <conditionalFormatting sqref="Q13">
    <cfRule type="cellIs" dxfId="29746" priority="1859" stopIfTrue="1" operator="lessThan">
      <formula>0</formula>
    </cfRule>
    <cfRule type="cellIs" dxfId="29745" priority="1860" stopIfTrue="1" operator="greaterThan">
      <formula>0</formula>
    </cfRule>
  </conditionalFormatting>
  <conditionalFormatting sqref="Q13">
    <cfRule type="cellIs" dxfId="29744" priority="1857" stopIfTrue="1" operator="lessThan">
      <formula>0</formula>
    </cfRule>
    <cfRule type="cellIs" dxfId="29743" priority="1858" stopIfTrue="1" operator="greaterThan">
      <formula>0</formula>
    </cfRule>
  </conditionalFormatting>
  <conditionalFormatting sqref="Q13">
    <cfRule type="cellIs" dxfId="29742" priority="1855" stopIfTrue="1" operator="lessThan">
      <formula>0</formula>
    </cfRule>
    <cfRule type="cellIs" dxfId="29741" priority="1856" stopIfTrue="1" operator="greaterThan">
      <formula>0</formula>
    </cfRule>
  </conditionalFormatting>
  <conditionalFormatting sqref="Q13">
    <cfRule type="cellIs" dxfId="29740" priority="1853" stopIfTrue="1" operator="lessThan">
      <formula>0</formula>
    </cfRule>
    <cfRule type="cellIs" dxfId="29739" priority="1854" stopIfTrue="1" operator="greaterThan">
      <formula>0</formula>
    </cfRule>
  </conditionalFormatting>
  <conditionalFormatting sqref="Q13">
    <cfRule type="cellIs" dxfId="29738" priority="1851" stopIfTrue="1" operator="lessThan">
      <formula>0</formula>
    </cfRule>
    <cfRule type="cellIs" dxfId="29737" priority="1852" stopIfTrue="1" operator="greaterThan">
      <formula>0</formula>
    </cfRule>
  </conditionalFormatting>
  <conditionalFormatting sqref="Q13">
    <cfRule type="cellIs" dxfId="29736" priority="1849" stopIfTrue="1" operator="lessThan">
      <formula>0</formula>
    </cfRule>
    <cfRule type="cellIs" dxfId="29735" priority="1850" stopIfTrue="1" operator="greaterThan">
      <formula>0</formula>
    </cfRule>
  </conditionalFormatting>
  <conditionalFormatting sqref="Q13">
    <cfRule type="cellIs" dxfId="29734" priority="1847" stopIfTrue="1" operator="lessThan">
      <formula>0</formula>
    </cfRule>
    <cfRule type="cellIs" dxfId="29733" priority="1848" stopIfTrue="1" operator="greaterThan">
      <formula>0</formula>
    </cfRule>
  </conditionalFormatting>
  <conditionalFormatting sqref="Q13">
    <cfRule type="cellIs" dxfId="29732" priority="1845" stopIfTrue="1" operator="lessThan">
      <formula>0</formula>
    </cfRule>
    <cfRule type="cellIs" dxfId="29731" priority="1846" stopIfTrue="1" operator="greaterThan">
      <formula>0</formula>
    </cfRule>
  </conditionalFormatting>
  <conditionalFormatting sqref="Q13">
    <cfRule type="cellIs" dxfId="29730" priority="1843" stopIfTrue="1" operator="lessThan">
      <formula>0</formula>
    </cfRule>
    <cfRule type="cellIs" dxfId="29729" priority="1844" stopIfTrue="1" operator="greaterThan">
      <formula>0</formula>
    </cfRule>
  </conditionalFormatting>
  <conditionalFormatting sqref="Q13">
    <cfRule type="cellIs" dxfId="29728" priority="1841" stopIfTrue="1" operator="lessThan">
      <formula>0</formula>
    </cfRule>
    <cfRule type="cellIs" dxfId="29727" priority="1842" stopIfTrue="1" operator="greaterThan">
      <formula>0</formula>
    </cfRule>
  </conditionalFormatting>
  <conditionalFormatting sqref="Q13">
    <cfRule type="cellIs" dxfId="29726" priority="1839" stopIfTrue="1" operator="lessThan">
      <formula>0</formula>
    </cfRule>
    <cfRule type="cellIs" dxfId="29725" priority="1840" stopIfTrue="1" operator="greaterThan">
      <formula>0</formula>
    </cfRule>
  </conditionalFormatting>
  <conditionalFormatting sqref="Q13">
    <cfRule type="cellIs" dxfId="29724" priority="1837" stopIfTrue="1" operator="lessThan">
      <formula>0</formula>
    </cfRule>
    <cfRule type="cellIs" dxfId="29723" priority="1838" stopIfTrue="1" operator="greaterThan">
      <formula>0</formula>
    </cfRule>
  </conditionalFormatting>
  <conditionalFormatting sqref="Q13">
    <cfRule type="cellIs" dxfId="29722" priority="1835" stopIfTrue="1" operator="lessThan">
      <formula>0</formula>
    </cfRule>
    <cfRule type="cellIs" dxfId="29721" priority="1836" stopIfTrue="1" operator="greaterThan">
      <formula>0</formula>
    </cfRule>
  </conditionalFormatting>
  <conditionalFormatting sqref="Q13">
    <cfRule type="cellIs" dxfId="29720" priority="1833" stopIfTrue="1" operator="lessThan">
      <formula>0</formula>
    </cfRule>
    <cfRule type="cellIs" dxfId="29719" priority="1834" stopIfTrue="1" operator="greaterThan">
      <formula>0</formula>
    </cfRule>
  </conditionalFormatting>
  <conditionalFormatting sqref="Q13">
    <cfRule type="cellIs" dxfId="29718" priority="1831" stopIfTrue="1" operator="lessThan">
      <formula>0</formula>
    </cfRule>
    <cfRule type="cellIs" dxfId="29717" priority="1832" stopIfTrue="1" operator="greaterThan">
      <formula>0</formula>
    </cfRule>
  </conditionalFormatting>
  <conditionalFormatting sqref="Q13">
    <cfRule type="cellIs" dxfId="29716" priority="1829" stopIfTrue="1" operator="lessThan">
      <formula>0</formula>
    </cfRule>
    <cfRule type="cellIs" dxfId="29715" priority="1830" stopIfTrue="1" operator="greaterThan">
      <formula>0</formula>
    </cfRule>
  </conditionalFormatting>
  <conditionalFormatting sqref="Q13">
    <cfRule type="cellIs" dxfId="29714" priority="1827" stopIfTrue="1" operator="lessThan">
      <formula>0</formula>
    </cfRule>
    <cfRule type="cellIs" dxfId="29713" priority="1828" stopIfTrue="1" operator="greaterThan">
      <formula>0</formula>
    </cfRule>
  </conditionalFormatting>
  <conditionalFormatting sqref="Q13">
    <cfRule type="cellIs" dxfId="29712" priority="1825" stopIfTrue="1" operator="lessThan">
      <formula>0</formula>
    </cfRule>
    <cfRule type="cellIs" dxfId="29711" priority="1826" stopIfTrue="1" operator="greaterThan">
      <formula>0</formula>
    </cfRule>
  </conditionalFormatting>
  <conditionalFormatting sqref="Q13">
    <cfRule type="cellIs" dxfId="29710" priority="1823" stopIfTrue="1" operator="lessThan">
      <formula>0</formula>
    </cfRule>
    <cfRule type="cellIs" dxfId="29709" priority="1824" stopIfTrue="1" operator="greaterThan">
      <formula>0</formula>
    </cfRule>
  </conditionalFormatting>
  <conditionalFormatting sqref="Q13">
    <cfRule type="cellIs" dxfId="29708" priority="1821" stopIfTrue="1" operator="lessThan">
      <formula>0</formula>
    </cfRule>
    <cfRule type="cellIs" dxfId="29707" priority="1822" stopIfTrue="1" operator="greaterThan">
      <formula>0</formula>
    </cfRule>
  </conditionalFormatting>
  <conditionalFormatting sqref="Q13">
    <cfRule type="cellIs" dxfId="29706" priority="1819" stopIfTrue="1" operator="lessThan">
      <formula>0</formula>
    </cfRule>
    <cfRule type="cellIs" dxfId="29705" priority="1820" stopIfTrue="1" operator="greaterThan">
      <formula>0</formula>
    </cfRule>
  </conditionalFormatting>
  <conditionalFormatting sqref="Q13">
    <cfRule type="cellIs" dxfId="29704" priority="1817" stopIfTrue="1" operator="lessThan">
      <formula>0</formula>
    </cfRule>
    <cfRule type="cellIs" dxfId="29703" priority="1818" stopIfTrue="1" operator="greaterThan">
      <formula>0</formula>
    </cfRule>
  </conditionalFormatting>
  <conditionalFormatting sqref="Q13">
    <cfRule type="cellIs" dxfId="29702" priority="1815" stopIfTrue="1" operator="lessThan">
      <formula>0</formula>
    </cfRule>
    <cfRule type="cellIs" dxfId="29701" priority="1816" stopIfTrue="1" operator="greaterThan">
      <formula>0</formula>
    </cfRule>
  </conditionalFormatting>
  <conditionalFormatting sqref="Q13">
    <cfRule type="cellIs" dxfId="29700" priority="1813" stopIfTrue="1" operator="lessThan">
      <formula>0</formula>
    </cfRule>
    <cfRule type="cellIs" dxfId="29699" priority="1814" stopIfTrue="1" operator="greaterThan">
      <formula>0</formula>
    </cfRule>
  </conditionalFormatting>
  <conditionalFormatting sqref="Q13">
    <cfRule type="cellIs" dxfId="29698" priority="1811" stopIfTrue="1" operator="lessThan">
      <formula>0</formula>
    </cfRule>
    <cfRule type="cellIs" dxfId="29697" priority="1812" stopIfTrue="1" operator="greaterThan">
      <formula>0</formula>
    </cfRule>
  </conditionalFormatting>
  <conditionalFormatting sqref="Q13">
    <cfRule type="cellIs" dxfId="29696" priority="1809" stopIfTrue="1" operator="lessThan">
      <formula>0</formula>
    </cfRule>
    <cfRule type="cellIs" dxfId="29695" priority="1810" stopIfTrue="1" operator="greaterThan">
      <formula>0</formula>
    </cfRule>
  </conditionalFormatting>
  <conditionalFormatting sqref="Q13">
    <cfRule type="cellIs" dxfId="29694" priority="1807" stopIfTrue="1" operator="lessThan">
      <formula>0</formula>
    </cfRule>
    <cfRule type="cellIs" dxfId="29693" priority="1808" stopIfTrue="1" operator="greaterThan">
      <formula>0</formula>
    </cfRule>
  </conditionalFormatting>
  <conditionalFormatting sqref="Q13">
    <cfRule type="cellIs" dxfId="29692" priority="1805" stopIfTrue="1" operator="lessThan">
      <formula>0</formula>
    </cfRule>
    <cfRule type="cellIs" dxfId="29691" priority="1806" stopIfTrue="1" operator="greaterThan">
      <formula>0</formula>
    </cfRule>
  </conditionalFormatting>
  <conditionalFormatting sqref="Q13">
    <cfRule type="cellIs" dxfId="29690" priority="1803" stopIfTrue="1" operator="lessThan">
      <formula>0</formula>
    </cfRule>
    <cfRule type="cellIs" dxfId="29689" priority="1804" stopIfTrue="1" operator="greaterThan">
      <formula>0</formula>
    </cfRule>
  </conditionalFormatting>
  <conditionalFormatting sqref="Q13">
    <cfRule type="cellIs" dxfId="29688" priority="1801" stopIfTrue="1" operator="lessThan">
      <formula>0</formula>
    </cfRule>
    <cfRule type="cellIs" dxfId="29687" priority="1802" stopIfTrue="1" operator="greaterThan">
      <formula>0</formula>
    </cfRule>
  </conditionalFormatting>
  <conditionalFormatting sqref="Q13">
    <cfRule type="cellIs" dxfId="29686" priority="1799" stopIfTrue="1" operator="lessThan">
      <formula>0</formula>
    </cfRule>
    <cfRule type="cellIs" dxfId="29685" priority="1800" stopIfTrue="1" operator="greaterThan">
      <formula>0</formula>
    </cfRule>
  </conditionalFormatting>
  <conditionalFormatting sqref="Q13">
    <cfRule type="cellIs" dxfId="29684" priority="1797" stopIfTrue="1" operator="lessThan">
      <formula>0</formula>
    </cfRule>
    <cfRule type="cellIs" dxfId="29683" priority="1798" stopIfTrue="1" operator="greaterThan">
      <formula>0</formula>
    </cfRule>
  </conditionalFormatting>
  <conditionalFormatting sqref="Q13">
    <cfRule type="cellIs" dxfId="29682" priority="1795" stopIfTrue="1" operator="lessThan">
      <formula>0</formula>
    </cfRule>
    <cfRule type="cellIs" dxfId="29681" priority="1796" stopIfTrue="1" operator="greaterThan">
      <formula>0</formula>
    </cfRule>
  </conditionalFormatting>
  <conditionalFormatting sqref="Q13">
    <cfRule type="cellIs" dxfId="29680" priority="1793" stopIfTrue="1" operator="lessThan">
      <formula>0</formula>
    </cfRule>
    <cfRule type="cellIs" dxfId="29679" priority="1794" stopIfTrue="1" operator="greaterThan">
      <formula>0</formula>
    </cfRule>
  </conditionalFormatting>
  <conditionalFormatting sqref="Q13">
    <cfRule type="cellIs" dxfId="29678" priority="1791" stopIfTrue="1" operator="lessThan">
      <formula>0</formula>
    </cfRule>
    <cfRule type="cellIs" dxfId="29677" priority="1792" stopIfTrue="1" operator="greaterThan">
      <formula>0</formula>
    </cfRule>
  </conditionalFormatting>
  <conditionalFormatting sqref="Q13">
    <cfRule type="cellIs" dxfId="29676" priority="1789" stopIfTrue="1" operator="lessThan">
      <formula>0</formula>
    </cfRule>
    <cfRule type="cellIs" dxfId="29675" priority="1790" stopIfTrue="1" operator="greaterThan">
      <formula>0</formula>
    </cfRule>
  </conditionalFormatting>
  <conditionalFormatting sqref="Q13">
    <cfRule type="cellIs" dxfId="29674" priority="1787" stopIfTrue="1" operator="lessThan">
      <formula>0</formula>
    </cfRule>
    <cfRule type="cellIs" dxfId="29673" priority="1788" stopIfTrue="1" operator="greaterThan">
      <formula>0</formula>
    </cfRule>
  </conditionalFormatting>
  <conditionalFormatting sqref="Q15">
    <cfRule type="cellIs" dxfId="29672" priority="1785" stopIfTrue="1" operator="lessThan">
      <formula>0</formula>
    </cfRule>
    <cfRule type="cellIs" dxfId="29671" priority="1786" stopIfTrue="1" operator="greaterThan">
      <formula>0</formula>
    </cfRule>
  </conditionalFormatting>
  <conditionalFormatting sqref="Q15">
    <cfRule type="cellIs" dxfId="29670" priority="1783" stopIfTrue="1" operator="lessThan">
      <formula>0</formula>
    </cfRule>
    <cfRule type="cellIs" dxfId="29669" priority="1784" stopIfTrue="1" operator="greaterThan">
      <formula>0</formula>
    </cfRule>
  </conditionalFormatting>
  <conditionalFormatting sqref="Q15">
    <cfRule type="cellIs" dxfId="29668" priority="1781" stopIfTrue="1" operator="lessThan">
      <formula>0</formula>
    </cfRule>
    <cfRule type="cellIs" dxfId="29667" priority="1782" stopIfTrue="1" operator="greaterThan">
      <formula>0</formula>
    </cfRule>
  </conditionalFormatting>
  <conditionalFormatting sqref="Q15">
    <cfRule type="cellIs" dxfId="29666" priority="1779" stopIfTrue="1" operator="lessThan">
      <formula>0</formula>
    </cfRule>
    <cfRule type="cellIs" dxfId="29665" priority="1780" stopIfTrue="1" operator="greaterThan">
      <formula>0</formula>
    </cfRule>
  </conditionalFormatting>
  <conditionalFormatting sqref="Q15">
    <cfRule type="cellIs" dxfId="29664" priority="1777" stopIfTrue="1" operator="lessThan">
      <formula>0</formula>
    </cfRule>
    <cfRule type="cellIs" dxfId="29663" priority="1778" stopIfTrue="1" operator="greaterThan">
      <formula>0</formula>
    </cfRule>
  </conditionalFormatting>
  <conditionalFormatting sqref="Q15">
    <cfRule type="cellIs" dxfId="29662" priority="1775" stopIfTrue="1" operator="lessThan">
      <formula>0</formula>
    </cfRule>
    <cfRule type="cellIs" dxfId="29661" priority="1776" stopIfTrue="1" operator="greaterThan">
      <formula>0</formula>
    </cfRule>
  </conditionalFormatting>
  <conditionalFormatting sqref="Q15">
    <cfRule type="cellIs" dxfId="29660" priority="1773" stopIfTrue="1" operator="lessThan">
      <formula>0</formula>
    </cfRule>
    <cfRule type="cellIs" dxfId="29659" priority="1774" stopIfTrue="1" operator="greaterThan">
      <formula>0</formula>
    </cfRule>
  </conditionalFormatting>
  <conditionalFormatting sqref="Q15">
    <cfRule type="cellIs" dxfId="29658" priority="1771" stopIfTrue="1" operator="lessThan">
      <formula>0</formula>
    </cfRule>
    <cfRule type="cellIs" dxfId="29657" priority="1772" stopIfTrue="1" operator="greaterThan">
      <formula>0</formula>
    </cfRule>
  </conditionalFormatting>
  <conditionalFormatting sqref="Q15">
    <cfRule type="cellIs" dxfId="29656" priority="1769" stopIfTrue="1" operator="lessThan">
      <formula>0</formula>
    </cfRule>
    <cfRule type="cellIs" dxfId="29655" priority="1770" stopIfTrue="1" operator="greaterThan">
      <formula>0</formula>
    </cfRule>
  </conditionalFormatting>
  <conditionalFormatting sqref="Q15">
    <cfRule type="cellIs" dxfId="29654" priority="1767" stopIfTrue="1" operator="lessThan">
      <formula>0</formula>
    </cfRule>
    <cfRule type="cellIs" dxfId="29653" priority="1768" stopIfTrue="1" operator="greaterThan">
      <formula>0</formula>
    </cfRule>
  </conditionalFormatting>
  <conditionalFormatting sqref="Q15">
    <cfRule type="cellIs" dxfId="29652" priority="1765" stopIfTrue="1" operator="lessThan">
      <formula>0</formula>
    </cfRule>
    <cfRule type="cellIs" dxfId="29651" priority="1766" stopIfTrue="1" operator="greaterThan">
      <formula>0</formula>
    </cfRule>
  </conditionalFormatting>
  <conditionalFormatting sqref="Q15">
    <cfRule type="cellIs" dxfId="29650" priority="1763" stopIfTrue="1" operator="lessThan">
      <formula>0</formula>
    </cfRule>
    <cfRule type="cellIs" dxfId="29649" priority="1764" stopIfTrue="1" operator="greaterThan">
      <formula>0</formula>
    </cfRule>
  </conditionalFormatting>
  <conditionalFormatting sqref="Q15">
    <cfRule type="cellIs" dxfId="29648" priority="1761" stopIfTrue="1" operator="lessThan">
      <formula>0</formula>
    </cfRule>
    <cfRule type="cellIs" dxfId="29647" priority="1762" stopIfTrue="1" operator="greaterThan">
      <formula>0</formula>
    </cfRule>
  </conditionalFormatting>
  <conditionalFormatting sqref="Q15">
    <cfRule type="cellIs" dxfId="29646" priority="1759" stopIfTrue="1" operator="lessThan">
      <formula>0</formula>
    </cfRule>
    <cfRule type="cellIs" dxfId="29645" priority="1760" stopIfTrue="1" operator="greaterThan">
      <formula>0</formula>
    </cfRule>
  </conditionalFormatting>
  <conditionalFormatting sqref="Q15">
    <cfRule type="cellIs" dxfId="29644" priority="1757" stopIfTrue="1" operator="lessThan">
      <formula>0</formula>
    </cfRule>
    <cfRule type="cellIs" dxfId="29643" priority="1758" stopIfTrue="1" operator="greaterThan">
      <formula>0</formula>
    </cfRule>
  </conditionalFormatting>
  <conditionalFormatting sqref="Q15">
    <cfRule type="cellIs" dxfId="29642" priority="1755" stopIfTrue="1" operator="lessThan">
      <formula>0</formula>
    </cfRule>
    <cfRule type="cellIs" dxfId="29641" priority="1756" stopIfTrue="1" operator="greaterThan">
      <formula>0</formula>
    </cfRule>
  </conditionalFormatting>
  <conditionalFormatting sqref="Q15">
    <cfRule type="cellIs" dxfId="29640" priority="1753" stopIfTrue="1" operator="lessThan">
      <formula>0</formula>
    </cfRule>
    <cfRule type="cellIs" dxfId="29639" priority="1754" stopIfTrue="1" operator="greaterThan">
      <formula>0</formula>
    </cfRule>
  </conditionalFormatting>
  <conditionalFormatting sqref="Q15">
    <cfRule type="cellIs" dxfId="29638" priority="1751" stopIfTrue="1" operator="lessThan">
      <formula>0</formula>
    </cfRule>
    <cfRule type="cellIs" dxfId="29637" priority="1752" stopIfTrue="1" operator="greaterThan">
      <formula>0</formula>
    </cfRule>
  </conditionalFormatting>
  <conditionalFormatting sqref="Q15">
    <cfRule type="cellIs" dxfId="29636" priority="1749" stopIfTrue="1" operator="lessThan">
      <formula>0</formula>
    </cfRule>
    <cfRule type="cellIs" dxfId="29635" priority="1750" stopIfTrue="1" operator="greaterThan">
      <formula>0</formula>
    </cfRule>
  </conditionalFormatting>
  <conditionalFormatting sqref="Q15">
    <cfRule type="cellIs" dxfId="29634" priority="1747" stopIfTrue="1" operator="lessThan">
      <formula>0</formula>
    </cfRule>
    <cfRule type="cellIs" dxfId="29633" priority="1748" stopIfTrue="1" operator="greaterThan">
      <formula>0</formula>
    </cfRule>
  </conditionalFormatting>
  <conditionalFormatting sqref="Q15">
    <cfRule type="cellIs" dxfId="29632" priority="1745" stopIfTrue="1" operator="lessThan">
      <formula>0</formula>
    </cfRule>
    <cfRule type="cellIs" dxfId="29631" priority="1746" stopIfTrue="1" operator="greaterThan">
      <formula>0</formula>
    </cfRule>
  </conditionalFormatting>
  <conditionalFormatting sqref="Q15">
    <cfRule type="cellIs" dxfId="29630" priority="1743" stopIfTrue="1" operator="lessThan">
      <formula>0</formula>
    </cfRule>
    <cfRule type="cellIs" dxfId="29629" priority="1744" stopIfTrue="1" operator="greaterThan">
      <formula>0</formula>
    </cfRule>
  </conditionalFormatting>
  <conditionalFormatting sqref="Q15">
    <cfRule type="cellIs" dxfId="29628" priority="1741" stopIfTrue="1" operator="lessThan">
      <formula>0</formula>
    </cfRule>
    <cfRule type="cellIs" dxfId="29627" priority="1742" stopIfTrue="1" operator="greaterThan">
      <formula>0</formula>
    </cfRule>
  </conditionalFormatting>
  <conditionalFormatting sqref="Q15">
    <cfRule type="cellIs" dxfId="29626" priority="1739" stopIfTrue="1" operator="lessThan">
      <formula>0</formula>
    </cfRule>
    <cfRule type="cellIs" dxfId="29625" priority="1740" stopIfTrue="1" operator="greaterThan">
      <formula>0</formula>
    </cfRule>
  </conditionalFormatting>
  <conditionalFormatting sqref="Q15">
    <cfRule type="cellIs" dxfId="29624" priority="1737" stopIfTrue="1" operator="lessThan">
      <formula>0</formula>
    </cfRule>
    <cfRule type="cellIs" dxfId="29623" priority="1738" stopIfTrue="1" operator="greaterThan">
      <formula>0</formula>
    </cfRule>
  </conditionalFormatting>
  <conditionalFormatting sqref="Q15">
    <cfRule type="cellIs" dxfId="29622" priority="1735" stopIfTrue="1" operator="lessThan">
      <formula>0</formula>
    </cfRule>
    <cfRule type="cellIs" dxfId="29621" priority="1736" stopIfTrue="1" operator="greaterThan">
      <formula>0</formula>
    </cfRule>
  </conditionalFormatting>
  <conditionalFormatting sqref="Q15">
    <cfRule type="cellIs" dxfId="29620" priority="1733" stopIfTrue="1" operator="lessThan">
      <formula>0</formula>
    </cfRule>
    <cfRule type="cellIs" dxfId="29619" priority="1734" stopIfTrue="1" operator="greaterThan">
      <formula>0</formula>
    </cfRule>
  </conditionalFormatting>
  <conditionalFormatting sqref="Q15">
    <cfRule type="cellIs" dxfId="29618" priority="1731" stopIfTrue="1" operator="lessThan">
      <formula>0</formula>
    </cfRule>
    <cfRule type="cellIs" dxfId="29617" priority="1732" stopIfTrue="1" operator="greaterThan">
      <formula>0</formula>
    </cfRule>
  </conditionalFormatting>
  <conditionalFormatting sqref="Q15">
    <cfRule type="cellIs" dxfId="29616" priority="1729" stopIfTrue="1" operator="lessThan">
      <formula>0</formula>
    </cfRule>
    <cfRule type="cellIs" dxfId="29615" priority="1730" stopIfTrue="1" operator="greaterThan">
      <formula>0</formula>
    </cfRule>
  </conditionalFormatting>
  <conditionalFormatting sqref="Q15">
    <cfRule type="cellIs" dxfId="29614" priority="1727" stopIfTrue="1" operator="lessThan">
      <formula>0</formula>
    </cfRule>
    <cfRule type="cellIs" dxfId="29613" priority="1728" stopIfTrue="1" operator="greaterThan">
      <formula>0</formula>
    </cfRule>
  </conditionalFormatting>
  <conditionalFormatting sqref="Q15">
    <cfRule type="cellIs" dxfId="29612" priority="1725" stopIfTrue="1" operator="lessThan">
      <formula>0</formula>
    </cfRule>
    <cfRule type="cellIs" dxfId="29611" priority="1726" stopIfTrue="1" operator="greaterThan">
      <formula>0</formula>
    </cfRule>
  </conditionalFormatting>
  <conditionalFormatting sqref="Q15">
    <cfRule type="cellIs" dxfId="29610" priority="1723" stopIfTrue="1" operator="lessThan">
      <formula>0</formula>
    </cfRule>
    <cfRule type="cellIs" dxfId="29609" priority="1724" stopIfTrue="1" operator="greaterThan">
      <formula>0</formula>
    </cfRule>
  </conditionalFormatting>
  <conditionalFormatting sqref="Q15">
    <cfRule type="cellIs" dxfId="29608" priority="1721" stopIfTrue="1" operator="lessThan">
      <formula>0</formula>
    </cfRule>
    <cfRule type="cellIs" dxfId="29607" priority="1722" stopIfTrue="1" operator="greaterThan">
      <formula>0</formula>
    </cfRule>
  </conditionalFormatting>
  <conditionalFormatting sqref="Q15">
    <cfRule type="cellIs" dxfId="29606" priority="1719" stopIfTrue="1" operator="lessThan">
      <formula>0</formula>
    </cfRule>
    <cfRule type="cellIs" dxfId="29605" priority="1720" stopIfTrue="1" operator="greaterThan">
      <formula>0</formula>
    </cfRule>
  </conditionalFormatting>
  <conditionalFormatting sqref="Q15">
    <cfRule type="cellIs" dxfId="29604" priority="1717" stopIfTrue="1" operator="lessThan">
      <formula>0</formula>
    </cfRule>
    <cfRule type="cellIs" dxfId="29603" priority="1718" stopIfTrue="1" operator="greaterThan">
      <formula>0</formula>
    </cfRule>
  </conditionalFormatting>
  <conditionalFormatting sqref="Q15">
    <cfRule type="cellIs" dxfId="29602" priority="1715" stopIfTrue="1" operator="lessThan">
      <formula>0</formula>
    </cfRule>
    <cfRule type="cellIs" dxfId="29601" priority="1716" stopIfTrue="1" operator="greaterThan">
      <formula>0</formula>
    </cfRule>
  </conditionalFormatting>
  <conditionalFormatting sqref="Q15">
    <cfRule type="cellIs" dxfId="29600" priority="1713" stopIfTrue="1" operator="lessThan">
      <formula>0</formula>
    </cfRule>
    <cfRule type="cellIs" dxfId="29599" priority="1714" stopIfTrue="1" operator="greaterThan">
      <formula>0</formula>
    </cfRule>
  </conditionalFormatting>
  <conditionalFormatting sqref="Q15">
    <cfRule type="cellIs" dxfId="29598" priority="1711" stopIfTrue="1" operator="lessThan">
      <formula>0</formula>
    </cfRule>
    <cfRule type="cellIs" dxfId="29597" priority="1712" stopIfTrue="1" operator="greaterThan">
      <formula>0</formula>
    </cfRule>
  </conditionalFormatting>
  <conditionalFormatting sqref="Q15">
    <cfRule type="cellIs" dxfId="29596" priority="1709" stopIfTrue="1" operator="lessThan">
      <formula>0</formula>
    </cfRule>
    <cfRule type="cellIs" dxfId="29595" priority="1710" stopIfTrue="1" operator="greaterThan">
      <formula>0</formula>
    </cfRule>
  </conditionalFormatting>
  <conditionalFormatting sqref="Q15">
    <cfRule type="cellIs" dxfId="29594" priority="1707" stopIfTrue="1" operator="lessThan">
      <formula>0</formula>
    </cfRule>
    <cfRule type="cellIs" dxfId="29593" priority="1708" stopIfTrue="1" operator="greaterThan">
      <formula>0</formula>
    </cfRule>
  </conditionalFormatting>
  <conditionalFormatting sqref="Q15">
    <cfRule type="cellIs" dxfId="29592" priority="1705" stopIfTrue="1" operator="lessThan">
      <formula>0</formula>
    </cfRule>
    <cfRule type="cellIs" dxfId="29591" priority="1706" stopIfTrue="1" operator="greaterThan">
      <formula>0</formula>
    </cfRule>
  </conditionalFormatting>
  <conditionalFormatting sqref="Q15">
    <cfRule type="cellIs" dxfId="29590" priority="1703" stopIfTrue="1" operator="lessThan">
      <formula>0</formula>
    </cfRule>
    <cfRule type="cellIs" dxfId="29589" priority="1704" stopIfTrue="1" operator="greaterThan">
      <formula>0</formula>
    </cfRule>
  </conditionalFormatting>
  <conditionalFormatting sqref="Q17">
    <cfRule type="cellIs" dxfId="29588" priority="1701" stopIfTrue="1" operator="lessThan">
      <formula>0</formula>
    </cfRule>
    <cfRule type="cellIs" dxfId="29587" priority="1702" stopIfTrue="1" operator="greaterThan">
      <formula>0</formula>
    </cfRule>
  </conditionalFormatting>
  <conditionalFormatting sqref="Q17">
    <cfRule type="cellIs" dxfId="29586" priority="1699" stopIfTrue="1" operator="lessThan">
      <formula>0</formula>
    </cfRule>
    <cfRule type="cellIs" dxfId="29585" priority="1700" stopIfTrue="1" operator="greaterThan">
      <formula>0</formula>
    </cfRule>
  </conditionalFormatting>
  <conditionalFormatting sqref="Q17">
    <cfRule type="cellIs" dxfId="29584" priority="1697" stopIfTrue="1" operator="lessThan">
      <formula>0</formula>
    </cfRule>
    <cfRule type="cellIs" dxfId="29583" priority="1698" stopIfTrue="1" operator="greaterThan">
      <formula>0</formula>
    </cfRule>
  </conditionalFormatting>
  <conditionalFormatting sqref="Q17">
    <cfRule type="cellIs" dxfId="29582" priority="1695" stopIfTrue="1" operator="lessThan">
      <formula>0</formula>
    </cfRule>
    <cfRule type="cellIs" dxfId="29581" priority="1696" stopIfTrue="1" operator="greaterThan">
      <formula>0</formula>
    </cfRule>
  </conditionalFormatting>
  <conditionalFormatting sqref="Q17">
    <cfRule type="cellIs" dxfId="29580" priority="1693" stopIfTrue="1" operator="lessThan">
      <formula>0</formula>
    </cfRule>
    <cfRule type="cellIs" dxfId="29579" priority="1694" stopIfTrue="1" operator="greaterThan">
      <formula>0</formula>
    </cfRule>
  </conditionalFormatting>
  <conditionalFormatting sqref="Q17">
    <cfRule type="cellIs" dxfId="29578" priority="1691" stopIfTrue="1" operator="lessThan">
      <formula>0</formula>
    </cfRule>
    <cfRule type="cellIs" dxfId="29577" priority="1692" stopIfTrue="1" operator="greaterThan">
      <formula>0</formula>
    </cfRule>
  </conditionalFormatting>
  <conditionalFormatting sqref="Q17">
    <cfRule type="cellIs" dxfId="29576" priority="1689" stopIfTrue="1" operator="lessThan">
      <formula>0</formula>
    </cfRule>
    <cfRule type="cellIs" dxfId="29575" priority="1690" stopIfTrue="1" operator="greaterThan">
      <formula>0</formula>
    </cfRule>
  </conditionalFormatting>
  <conditionalFormatting sqref="Q17">
    <cfRule type="cellIs" dxfId="29574" priority="1687" stopIfTrue="1" operator="lessThan">
      <formula>0</formula>
    </cfRule>
    <cfRule type="cellIs" dxfId="29573" priority="1688" stopIfTrue="1" operator="greaterThan">
      <formula>0</formula>
    </cfRule>
  </conditionalFormatting>
  <conditionalFormatting sqref="Q17">
    <cfRule type="cellIs" dxfId="29572" priority="1685" stopIfTrue="1" operator="lessThan">
      <formula>0</formula>
    </cfRule>
    <cfRule type="cellIs" dxfId="29571" priority="1686" stopIfTrue="1" operator="greaterThan">
      <formula>0</formula>
    </cfRule>
  </conditionalFormatting>
  <conditionalFormatting sqref="Q17">
    <cfRule type="cellIs" dxfId="29570" priority="1683" stopIfTrue="1" operator="lessThan">
      <formula>0</formula>
    </cfRule>
    <cfRule type="cellIs" dxfId="29569" priority="1684" stopIfTrue="1" operator="greaterThan">
      <formula>0</formula>
    </cfRule>
  </conditionalFormatting>
  <conditionalFormatting sqref="Q17">
    <cfRule type="cellIs" dxfId="29568" priority="1681" stopIfTrue="1" operator="lessThan">
      <formula>0</formula>
    </cfRule>
    <cfRule type="cellIs" dxfId="29567" priority="1682" stopIfTrue="1" operator="greaterThan">
      <formula>0</formula>
    </cfRule>
  </conditionalFormatting>
  <conditionalFormatting sqref="Q17">
    <cfRule type="cellIs" dxfId="29566" priority="1679" stopIfTrue="1" operator="lessThan">
      <formula>0</formula>
    </cfRule>
    <cfRule type="cellIs" dxfId="29565" priority="1680" stopIfTrue="1" operator="greaterThan">
      <formula>0</formula>
    </cfRule>
  </conditionalFormatting>
  <conditionalFormatting sqref="Q17">
    <cfRule type="cellIs" dxfId="29564" priority="1677" stopIfTrue="1" operator="lessThan">
      <formula>0</formula>
    </cfRule>
    <cfRule type="cellIs" dxfId="29563" priority="1678" stopIfTrue="1" operator="greaterThan">
      <formula>0</formula>
    </cfRule>
  </conditionalFormatting>
  <conditionalFormatting sqref="Q17">
    <cfRule type="cellIs" dxfId="29562" priority="1675" stopIfTrue="1" operator="lessThan">
      <formula>0</formula>
    </cfRule>
    <cfRule type="cellIs" dxfId="29561" priority="1676" stopIfTrue="1" operator="greaterThan">
      <formula>0</formula>
    </cfRule>
  </conditionalFormatting>
  <conditionalFormatting sqref="Q17">
    <cfRule type="cellIs" dxfId="29560" priority="1673" stopIfTrue="1" operator="lessThan">
      <formula>0</formula>
    </cfRule>
    <cfRule type="cellIs" dxfId="29559" priority="1674" stopIfTrue="1" operator="greaterThan">
      <formula>0</formula>
    </cfRule>
  </conditionalFormatting>
  <conditionalFormatting sqref="Q17">
    <cfRule type="cellIs" dxfId="29558" priority="1671" stopIfTrue="1" operator="lessThan">
      <formula>0</formula>
    </cfRule>
    <cfRule type="cellIs" dxfId="29557" priority="1672" stopIfTrue="1" operator="greaterThan">
      <formula>0</formula>
    </cfRule>
  </conditionalFormatting>
  <conditionalFormatting sqref="Q17">
    <cfRule type="cellIs" dxfId="29556" priority="1669" stopIfTrue="1" operator="lessThan">
      <formula>0</formula>
    </cfRule>
    <cfRule type="cellIs" dxfId="29555" priority="1670" stopIfTrue="1" operator="greaterThan">
      <formula>0</formula>
    </cfRule>
  </conditionalFormatting>
  <conditionalFormatting sqref="Q17">
    <cfRule type="cellIs" dxfId="29554" priority="1667" stopIfTrue="1" operator="lessThan">
      <formula>0</formula>
    </cfRule>
    <cfRule type="cellIs" dxfId="29553" priority="1668" stopIfTrue="1" operator="greaterThan">
      <formula>0</formula>
    </cfRule>
  </conditionalFormatting>
  <conditionalFormatting sqref="Q17">
    <cfRule type="cellIs" dxfId="29552" priority="1665" stopIfTrue="1" operator="lessThan">
      <formula>0</formula>
    </cfRule>
    <cfRule type="cellIs" dxfId="29551" priority="1666" stopIfTrue="1" operator="greaterThan">
      <formula>0</formula>
    </cfRule>
  </conditionalFormatting>
  <conditionalFormatting sqref="Q17">
    <cfRule type="cellIs" dxfId="29550" priority="1663" stopIfTrue="1" operator="lessThan">
      <formula>0</formula>
    </cfRule>
    <cfRule type="cellIs" dxfId="29549" priority="1664" stopIfTrue="1" operator="greaterThan">
      <formula>0</formula>
    </cfRule>
  </conditionalFormatting>
  <conditionalFormatting sqref="Q17">
    <cfRule type="cellIs" dxfId="29548" priority="1661" stopIfTrue="1" operator="lessThan">
      <formula>0</formula>
    </cfRule>
    <cfRule type="cellIs" dxfId="29547" priority="1662" stopIfTrue="1" operator="greaterThan">
      <formula>0</formula>
    </cfRule>
  </conditionalFormatting>
  <conditionalFormatting sqref="Q17">
    <cfRule type="cellIs" dxfId="29546" priority="1659" stopIfTrue="1" operator="lessThan">
      <formula>0</formula>
    </cfRule>
    <cfRule type="cellIs" dxfId="29545" priority="1660" stopIfTrue="1" operator="greaterThan">
      <formula>0</formula>
    </cfRule>
  </conditionalFormatting>
  <conditionalFormatting sqref="Q17">
    <cfRule type="cellIs" dxfId="29544" priority="1657" stopIfTrue="1" operator="lessThan">
      <formula>0</formula>
    </cfRule>
    <cfRule type="cellIs" dxfId="29543" priority="1658" stopIfTrue="1" operator="greaterThan">
      <formula>0</formula>
    </cfRule>
  </conditionalFormatting>
  <conditionalFormatting sqref="Q17">
    <cfRule type="cellIs" dxfId="29542" priority="1655" stopIfTrue="1" operator="lessThan">
      <formula>0</formula>
    </cfRule>
    <cfRule type="cellIs" dxfId="29541" priority="1656" stopIfTrue="1" operator="greaterThan">
      <formula>0</formula>
    </cfRule>
  </conditionalFormatting>
  <conditionalFormatting sqref="Q17">
    <cfRule type="cellIs" dxfId="29540" priority="1653" stopIfTrue="1" operator="lessThan">
      <formula>0</formula>
    </cfRule>
    <cfRule type="cellIs" dxfId="29539" priority="1654" stopIfTrue="1" operator="greaterThan">
      <formula>0</formula>
    </cfRule>
  </conditionalFormatting>
  <conditionalFormatting sqref="Q17">
    <cfRule type="cellIs" dxfId="29538" priority="1651" stopIfTrue="1" operator="lessThan">
      <formula>0</formula>
    </cfRule>
    <cfRule type="cellIs" dxfId="29537" priority="1652" stopIfTrue="1" operator="greaterThan">
      <formula>0</formula>
    </cfRule>
  </conditionalFormatting>
  <conditionalFormatting sqref="Q17">
    <cfRule type="cellIs" dxfId="29536" priority="1649" stopIfTrue="1" operator="lessThan">
      <formula>0</formula>
    </cfRule>
    <cfRule type="cellIs" dxfId="29535" priority="1650" stopIfTrue="1" operator="greaterThan">
      <formula>0</formula>
    </cfRule>
  </conditionalFormatting>
  <conditionalFormatting sqref="Q17">
    <cfRule type="cellIs" dxfId="29534" priority="1647" stopIfTrue="1" operator="lessThan">
      <formula>0</formula>
    </cfRule>
    <cfRule type="cellIs" dxfId="29533" priority="1648" stopIfTrue="1" operator="greaterThan">
      <formula>0</formula>
    </cfRule>
  </conditionalFormatting>
  <conditionalFormatting sqref="Q17">
    <cfRule type="cellIs" dxfId="29532" priority="1645" stopIfTrue="1" operator="lessThan">
      <formula>0</formula>
    </cfRule>
    <cfRule type="cellIs" dxfId="29531" priority="1646" stopIfTrue="1" operator="greaterThan">
      <formula>0</formula>
    </cfRule>
  </conditionalFormatting>
  <conditionalFormatting sqref="Q17">
    <cfRule type="cellIs" dxfId="29530" priority="1643" stopIfTrue="1" operator="lessThan">
      <formula>0</formula>
    </cfRule>
    <cfRule type="cellIs" dxfId="29529" priority="1644" stopIfTrue="1" operator="greaterThan">
      <formula>0</formula>
    </cfRule>
  </conditionalFormatting>
  <conditionalFormatting sqref="Q17">
    <cfRule type="cellIs" dxfId="29528" priority="1641" stopIfTrue="1" operator="lessThan">
      <formula>0</formula>
    </cfRule>
    <cfRule type="cellIs" dxfId="29527" priority="1642" stopIfTrue="1" operator="greaterThan">
      <formula>0</formula>
    </cfRule>
  </conditionalFormatting>
  <conditionalFormatting sqref="Q17">
    <cfRule type="cellIs" dxfId="29526" priority="1639" stopIfTrue="1" operator="lessThan">
      <formula>0</formula>
    </cfRule>
    <cfRule type="cellIs" dxfId="29525" priority="1640" stopIfTrue="1" operator="greaterThan">
      <formula>0</formula>
    </cfRule>
  </conditionalFormatting>
  <conditionalFormatting sqref="Q17">
    <cfRule type="cellIs" dxfId="29524" priority="1637" stopIfTrue="1" operator="lessThan">
      <formula>0</formula>
    </cfRule>
    <cfRule type="cellIs" dxfId="29523" priority="1638" stopIfTrue="1" operator="greaterThan">
      <formula>0</formula>
    </cfRule>
  </conditionalFormatting>
  <conditionalFormatting sqref="Q17">
    <cfRule type="cellIs" dxfId="29522" priority="1635" stopIfTrue="1" operator="lessThan">
      <formula>0</formula>
    </cfRule>
    <cfRule type="cellIs" dxfId="29521" priority="1636" stopIfTrue="1" operator="greaterThan">
      <formula>0</formula>
    </cfRule>
  </conditionalFormatting>
  <conditionalFormatting sqref="Q17">
    <cfRule type="cellIs" dxfId="29520" priority="1633" stopIfTrue="1" operator="lessThan">
      <formula>0</formula>
    </cfRule>
    <cfRule type="cellIs" dxfId="29519" priority="1634" stopIfTrue="1" operator="greaterThan">
      <formula>0</formula>
    </cfRule>
  </conditionalFormatting>
  <conditionalFormatting sqref="Q17">
    <cfRule type="cellIs" dxfId="29518" priority="1631" stopIfTrue="1" operator="lessThan">
      <formula>0</formula>
    </cfRule>
    <cfRule type="cellIs" dxfId="29517" priority="1632" stopIfTrue="1" operator="greaterThan">
      <formula>0</formula>
    </cfRule>
  </conditionalFormatting>
  <conditionalFormatting sqref="Q17">
    <cfRule type="cellIs" dxfId="29516" priority="1629" stopIfTrue="1" operator="lessThan">
      <formula>0</formula>
    </cfRule>
    <cfRule type="cellIs" dxfId="29515" priority="1630" stopIfTrue="1" operator="greaterThan">
      <formula>0</formula>
    </cfRule>
  </conditionalFormatting>
  <conditionalFormatting sqref="Q17">
    <cfRule type="cellIs" dxfId="29514" priority="1627" stopIfTrue="1" operator="lessThan">
      <formula>0</formula>
    </cfRule>
    <cfRule type="cellIs" dxfId="29513" priority="1628" stopIfTrue="1" operator="greaterThan">
      <formula>0</formula>
    </cfRule>
  </conditionalFormatting>
  <conditionalFormatting sqref="Q17">
    <cfRule type="cellIs" dxfId="29512" priority="1625" stopIfTrue="1" operator="lessThan">
      <formula>0</formula>
    </cfRule>
    <cfRule type="cellIs" dxfId="29511" priority="1626" stopIfTrue="1" operator="greaterThan">
      <formula>0</formula>
    </cfRule>
  </conditionalFormatting>
  <conditionalFormatting sqref="Q17">
    <cfRule type="cellIs" dxfId="29510" priority="1623" stopIfTrue="1" operator="lessThan">
      <formula>0</formula>
    </cfRule>
    <cfRule type="cellIs" dxfId="29509" priority="1624" stopIfTrue="1" operator="greaterThan">
      <formula>0</formula>
    </cfRule>
  </conditionalFormatting>
  <conditionalFormatting sqref="Q17">
    <cfRule type="cellIs" dxfId="29508" priority="1621" stopIfTrue="1" operator="lessThan">
      <formula>0</formula>
    </cfRule>
    <cfRule type="cellIs" dxfId="29507" priority="1622" stopIfTrue="1" operator="greaterThan">
      <formula>0</formula>
    </cfRule>
  </conditionalFormatting>
  <conditionalFormatting sqref="Q17">
    <cfRule type="cellIs" dxfId="29506" priority="1619" stopIfTrue="1" operator="lessThan">
      <formula>0</formula>
    </cfRule>
    <cfRule type="cellIs" dxfId="29505" priority="1620" stopIfTrue="1" operator="greaterThan">
      <formula>0</formula>
    </cfRule>
  </conditionalFormatting>
  <conditionalFormatting sqref="Q19">
    <cfRule type="cellIs" dxfId="29504" priority="1617" stopIfTrue="1" operator="lessThan">
      <formula>0</formula>
    </cfRule>
    <cfRule type="cellIs" dxfId="29503" priority="1618" stopIfTrue="1" operator="greaterThan">
      <formula>0</formula>
    </cfRule>
  </conditionalFormatting>
  <conditionalFormatting sqref="Q19">
    <cfRule type="cellIs" dxfId="29502" priority="1615" stopIfTrue="1" operator="lessThan">
      <formula>0</formula>
    </cfRule>
    <cfRule type="cellIs" dxfId="29501" priority="1616" stopIfTrue="1" operator="greaterThan">
      <formula>0</formula>
    </cfRule>
  </conditionalFormatting>
  <conditionalFormatting sqref="Q19">
    <cfRule type="cellIs" dxfId="29500" priority="1613" stopIfTrue="1" operator="lessThan">
      <formula>0</formula>
    </cfRule>
    <cfRule type="cellIs" dxfId="29499" priority="1614" stopIfTrue="1" operator="greaterThan">
      <formula>0</formula>
    </cfRule>
  </conditionalFormatting>
  <conditionalFormatting sqref="Q19">
    <cfRule type="cellIs" dxfId="29498" priority="1611" stopIfTrue="1" operator="lessThan">
      <formula>0</formula>
    </cfRule>
    <cfRule type="cellIs" dxfId="29497" priority="1612" stopIfTrue="1" operator="greaterThan">
      <formula>0</formula>
    </cfRule>
  </conditionalFormatting>
  <conditionalFormatting sqref="Q19">
    <cfRule type="cellIs" dxfId="29496" priority="1609" stopIfTrue="1" operator="lessThan">
      <formula>0</formula>
    </cfRule>
    <cfRule type="cellIs" dxfId="29495" priority="1610" stopIfTrue="1" operator="greaterThan">
      <formula>0</formula>
    </cfRule>
  </conditionalFormatting>
  <conditionalFormatting sqref="Q19">
    <cfRule type="cellIs" dxfId="29494" priority="1607" stopIfTrue="1" operator="lessThan">
      <formula>0</formula>
    </cfRule>
    <cfRule type="cellIs" dxfId="29493" priority="1608" stopIfTrue="1" operator="greaterThan">
      <formula>0</formula>
    </cfRule>
  </conditionalFormatting>
  <conditionalFormatting sqref="Q19">
    <cfRule type="cellIs" dxfId="29492" priority="1605" stopIfTrue="1" operator="lessThan">
      <formula>0</formula>
    </cfRule>
    <cfRule type="cellIs" dxfId="29491" priority="1606" stopIfTrue="1" operator="greaterThan">
      <formula>0</formula>
    </cfRule>
  </conditionalFormatting>
  <conditionalFormatting sqref="Q19">
    <cfRule type="cellIs" dxfId="29490" priority="1603" stopIfTrue="1" operator="lessThan">
      <formula>0</formula>
    </cfRule>
    <cfRule type="cellIs" dxfId="29489" priority="1604" stopIfTrue="1" operator="greaterThan">
      <formula>0</formula>
    </cfRule>
  </conditionalFormatting>
  <conditionalFormatting sqref="Q19">
    <cfRule type="cellIs" dxfId="29488" priority="1601" stopIfTrue="1" operator="lessThan">
      <formula>0</formula>
    </cfRule>
    <cfRule type="cellIs" dxfId="29487" priority="1602" stopIfTrue="1" operator="greaterThan">
      <formula>0</formula>
    </cfRule>
  </conditionalFormatting>
  <conditionalFormatting sqref="Q19">
    <cfRule type="cellIs" dxfId="29486" priority="1599" stopIfTrue="1" operator="lessThan">
      <formula>0</formula>
    </cfRule>
    <cfRule type="cellIs" dxfId="29485" priority="1600" stopIfTrue="1" operator="greaterThan">
      <formula>0</formula>
    </cfRule>
  </conditionalFormatting>
  <conditionalFormatting sqref="Q19">
    <cfRule type="cellIs" dxfId="29484" priority="1597" stopIfTrue="1" operator="lessThan">
      <formula>0</formula>
    </cfRule>
    <cfRule type="cellIs" dxfId="29483" priority="1598" stopIfTrue="1" operator="greaterThan">
      <formula>0</formula>
    </cfRule>
  </conditionalFormatting>
  <conditionalFormatting sqref="Q19">
    <cfRule type="cellIs" dxfId="29482" priority="1595" stopIfTrue="1" operator="lessThan">
      <formula>0</formula>
    </cfRule>
    <cfRule type="cellIs" dxfId="29481" priority="1596" stopIfTrue="1" operator="greaterThan">
      <formula>0</formula>
    </cfRule>
  </conditionalFormatting>
  <conditionalFormatting sqref="Q19">
    <cfRule type="cellIs" dxfId="29480" priority="1593" stopIfTrue="1" operator="lessThan">
      <formula>0</formula>
    </cfRule>
    <cfRule type="cellIs" dxfId="29479" priority="1594" stopIfTrue="1" operator="greaterThan">
      <formula>0</formula>
    </cfRule>
  </conditionalFormatting>
  <conditionalFormatting sqref="Q19">
    <cfRule type="cellIs" dxfId="29478" priority="1591" stopIfTrue="1" operator="lessThan">
      <formula>0</formula>
    </cfRule>
    <cfRule type="cellIs" dxfId="29477" priority="1592" stopIfTrue="1" operator="greaterThan">
      <formula>0</formula>
    </cfRule>
  </conditionalFormatting>
  <conditionalFormatting sqref="Q19">
    <cfRule type="cellIs" dxfId="29476" priority="1589" stopIfTrue="1" operator="lessThan">
      <formula>0</formula>
    </cfRule>
    <cfRule type="cellIs" dxfId="29475" priority="1590" stopIfTrue="1" operator="greaterThan">
      <formula>0</formula>
    </cfRule>
  </conditionalFormatting>
  <conditionalFormatting sqref="Q19">
    <cfRule type="cellIs" dxfId="29474" priority="1587" stopIfTrue="1" operator="lessThan">
      <formula>0</formula>
    </cfRule>
    <cfRule type="cellIs" dxfId="29473" priority="1588" stopIfTrue="1" operator="greaterThan">
      <formula>0</formula>
    </cfRule>
  </conditionalFormatting>
  <conditionalFormatting sqref="Q19">
    <cfRule type="cellIs" dxfId="29472" priority="1585" stopIfTrue="1" operator="lessThan">
      <formula>0</formula>
    </cfRule>
    <cfRule type="cellIs" dxfId="29471" priority="1586" stopIfTrue="1" operator="greaterThan">
      <formula>0</formula>
    </cfRule>
  </conditionalFormatting>
  <conditionalFormatting sqref="Q19">
    <cfRule type="cellIs" dxfId="29470" priority="1583" stopIfTrue="1" operator="lessThan">
      <formula>0</formula>
    </cfRule>
    <cfRule type="cellIs" dxfId="29469" priority="1584" stopIfTrue="1" operator="greaterThan">
      <formula>0</formula>
    </cfRule>
  </conditionalFormatting>
  <conditionalFormatting sqref="Q19">
    <cfRule type="cellIs" dxfId="29468" priority="1581" stopIfTrue="1" operator="lessThan">
      <formula>0</formula>
    </cfRule>
    <cfRule type="cellIs" dxfId="29467" priority="1582" stopIfTrue="1" operator="greaterThan">
      <formula>0</formula>
    </cfRule>
  </conditionalFormatting>
  <conditionalFormatting sqref="Q19">
    <cfRule type="cellIs" dxfId="29466" priority="1579" stopIfTrue="1" operator="lessThan">
      <formula>0</formula>
    </cfRule>
    <cfRule type="cellIs" dxfId="29465" priority="1580" stopIfTrue="1" operator="greaterThan">
      <formula>0</formula>
    </cfRule>
  </conditionalFormatting>
  <conditionalFormatting sqref="Q19">
    <cfRule type="cellIs" dxfId="29464" priority="1577" stopIfTrue="1" operator="lessThan">
      <formula>0</formula>
    </cfRule>
    <cfRule type="cellIs" dxfId="29463" priority="1578" stopIfTrue="1" operator="greaterThan">
      <formula>0</formula>
    </cfRule>
  </conditionalFormatting>
  <conditionalFormatting sqref="Q19">
    <cfRule type="cellIs" dxfId="29462" priority="1575" stopIfTrue="1" operator="lessThan">
      <formula>0</formula>
    </cfRule>
    <cfRule type="cellIs" dxfId="29461" priority="1576" stopIfTrue="1" operator="greaterThan">
      <formula>0</formula>
    </cfRule>
  </conditionalFormatting>
  <conditionalFormatting sqref="Q19">
    <cfRule type="cellIs" dxfId="29460" priority="1573" stopIfTrue="1" operator="lessThan">
      <formula>0</formula>
    </cfRule>
    <cfRule type="cellIs" dxfId="29459" priority="1574" stopIfTrue="1" operator="greaterThan">
      <formula>0</formula>
    </cfRule>
  </conditionalFormatting>
  <conditionalFormatting sqref="Q19">
    <cfRule type="cellIs" dxfId="29458" priority="1571" stopIfTrue="1" operator="lessThan">
      <formula>0</formula>
    </cfRule>
    <cfRule type="cellIs" dxfId="29457" priority="1572" stopIfTrue="1" operator="greaterThan">
      <formula>0</formula>
    </cfRule>
  </conditionalFormatting>
  <conditionalFormatting sqref="Q19">
    <cfRule type="cellIs" dxfId="29456" priority="1569" stopIfTrue="1" operator="lessThan">
      <formula>0</formula>
    </cfRule>
    <cfRule type="cellIs" dxfId="29455" priority="1570" stopIfTrue="1" operator="greaterThan">
      <formula>0</formula>
    </cfRule>
  </conditionalFormatting>
  <conditionalFormatting sqref="Q19">
    <cfRule type="cellIs" dxfId="29454" priority="1567" stopIfTrue="1" operator="lessThan">
      <formula>0</formula>
    </cfRule>
    <cfRule type="cellIs" dxfId="29453" priority="1568" stopIfTrue="1" operator="greaterThan">
      <formula>0</formula>
    </cfRule>
  </conditionalFormatting>
  <conditionalFormatting sqref="Q19">
    <cfRule type="cellIs" dxfId="29452" priority="1565" stopIfTrue="1" operator="lessThan">
      <formula>0</formula>
    </cfRule>
    <cfRule type="cellIs" dxfId="29451" priority="1566" stopIfTrue="1" operator="greaterThan">
      <formula>0</formula>
    </cfRule>
  </conditionalFormatting>
  <conditionalFormatting sqref="Q19">
    <cfRule type="cellIs" dxfId="29450" priority="1563" stopIfTrue="1" operator="lessThan">
      <formula>0</formula>
    </cfRule>
    <cfRule type="cellIs" dxfId="29449" priority="1564" stopIfTrue="1" operator="greaterThan">
      <formula>0</formula>
    </cfRule>
  </conditionalFormatting>
  <conditionalFormatting sqref="Q19">
    <cfRule type="cellIs" dxfId="29448" priority="1561" stopIfTrue="1" operator="lessThan">
      <formula>0</formula>
    </cfRule>
    <cfRule type="cellIs" dxfId="29447" priority="1562" stopIfTrue="1" operator="greaterThan">
      <formula>0</formula>
    </cfRule>
  </conditionalFormatting>
  <conditionalFormatting sqref="Q19">
    <cfRule type="cellIs" dxfId="29446" priority="1559" stopIfTrue="1" operator="lessThan">
      <formula>0</formula>
    </cfRule>
    <cfRule type="cellIs" dxfId="29445" priority="1560" stopIfTrue="1" operator="greaterThan">
      <formula>0</formula>
    </cfRule>
  </conditionalFormatting>
  <conditionalFormatting sqref="Q19">
    <cfRule type="cellIs" dxfId="29444" priority="1557" stopIfTrue="1" operator="lessThan">
      <formula>0</formula>
    </cfRule>
    <cfRule type="cellIs" dxfId="29443" priority="1558" stopIfTrue="1" operator="greaterThan">
      <formula>0</formula>
    </cfRule>
  </conditionalFormatting>
  <conditionalFormatting sqref="Q19">
    <cfRule type="cellIs" dxfId="29442" priority="1555" stopIfTrue="1" operator="lessThan">
      <formula>0</formula>
    </cfRule>
    <cfRule type="cellIs" dxfId="29441" priority="1556" stopIfTrue="1" operator="greaterThan">
      <formula>0</formula>
    </cfRule>
  </conditionalFormatting>
  <conditionalFormatting sqref="Q19">
    <cfRule type="cellIs" dxfId="29440" priority="1553" stopIfTrue="1" operator="lessThan">
      <formula>0</formula>
    </cfRule>
    <cfRule type="cellIs" dxfId="29439" priority="1554" stopIfTrue="1" operator="greaterThan">
      <formula>0</formula>
    </cfRule>
  </conditionalFormatting>
  <conditionalFormatting sqref="Q19">
    <cfRule type="cellIs" dxfId="29438" priority="1551" stopIfTrue="1" operator="lessThan">
      <formula>0</formula>
    </cfRule>
    <cfRule type="cellIs" dxfId="29437" priority="1552" stopIfTrue="1" operator="greaterThan">
      <formula>0</formula>
    </cfRule>
  </conditionalFormatting>
  <conditionalFormatting sqref="Q19">
    <cfRule type="cellIs" dxfId="29436" priority="1549" stopIfTrue="1" operator="lessThan">
      <formula>0</formula>
    </cfRule>
    <cfRule type="cellIs" dxfId="29435" priority="1550" stopIfTrue="1" operator="greaterThan">
      <formula>0</formula>
    </cfRule>
  </conditionalFormatting>
  <conditionalFormatting sqref="Q19">
    <cfRule type="cellIs" dxfId="29434" priority="1547" stopIfTrue="1" operator="lessThan">
      <formula>0</formula>
    </cfRule>
    <cfRule type="cellIs" dxfId="29433" priority="1548" stopIfTrue="1" operator="greaterThan">
      <formula>0</formula>
    </cfRule>
  </conditionalFormatting>
  <conditionalFormatting sqref="Q19">
    <cfRule type="cellIs" dxfId="29432" priority="1545" stopIfTrue="1" operator="lessThan">
      <formula>0</formula>
    </cfRule>
    <cfRule type="cellIs" dxfId="29431" priority="1546" stopIfTrue="1" operator="greaterThan">
      <formula>0</formula>
    </cfRule>
  </conditionalFormatting>
  <conditionalFormatting sqref="Q19">
    <cfRule type="cellIs" dxfId="29430" priority="1543" stopIfTrue="1" operator="lessThan">
      <formula>0</formula>
    </cfRule>
    <cfRule type="cellIs" dxfId="29429" priority="1544" stopIfTrue="1" operator="greaterThan">
      <formula>0</formula>
    </cfRule>
  </conditionalFormatting>
  <conditionalFormatting sqref="Q19">
    <cfRule type="cellIs" dxfId="29428" priority="1541" stopIfTrue="1" operator="lessThan">
      <formula>0</formula>
    </cfRule>
    <cfRule type="cellIs" dxfId="29427" priority="1542" stopIfTrue="1" operator="greaterThan">
      <formula>0</formula>
    </cfRule>
  </conditionalFormatting>
  <conditionalFormatting sqref="Q19">
    <cfRule type="cellIs" dxfId="29426" priority="1539" stopIfTrue="1" operator="lessThan">
      <formula>0</formula>
    </cfRule>
    <cfRule type="cellIs" dxfId="29425" priority="1540" stopIfTrue="1" operator="greaterThan">
      <formula>0</formula>
    </cfRule>
  </conditionalFormatting>
  <conditionalFormatting sqref="Q19">
    <cfRule type="cellIs" dxfId="29424" priority="1537" stopIfTrue="1" operator="lessThan">
      <formula>0</formula>
    </cfRule>
    <cfRule type="cellIs" dxfId="29423" priority="1538" stopIfTrue="1" operator="greaterThan">
      <formula>0</formula>
    </cfRule>
  </conditionalFormatting>
  <conditionalFormatting sqref="Q19">
    <cfRule type="cellIs" dxfId="29422" priority="1535" stopIfTrue="1" operator="lessThan">
      <formula>0</formula>
    </cfRule>
    <cfRule type="cellIs" dxfId="29421" priority="1536" stopIfTrue="1" operator="greaterThan">
      <formula>0</formula>
    </cfRule>
  </conditionalFormatting>
  <conditionalFormatting sqref="Q21">
    <cfRule type="cellIs" dxfId="29420" priority="1533" stopIfTrue="1" operator="lessThan">
      <formula>0</formula>
    </cfRule>
    <cfRule type="cellIs" dxfId="29419" priority="1534" stopIfTrue="1" operator="greaterThan">
      <formula>0</formula>
    </cfRule>
  </conditionalFormatting>
  <conditionalFormatting sqref="Q21">
    <cfRule type="cellIs" dxfId="29418" priority="1531" stopIfTrue="1" operator="lessThan">
      <formula>0</formula>
    </cfRule>
    <cfRule type="cellIs" dxfId="29417" priority="1532" stopIfTrue="1" operator="greaterThan">
      <formula>0</formula>
    </cfRule>
  </conditionalFormatting>
  <conditionalFormatting sqref="Q21">
    <cfRule type="cellIs" dxfId="29416" priority="1529" stopIfTrue="1" operator="lessThan">
      <formula>0</formula>
    </cfRule>
    <cfRule type="cellIs" dxfId="29415" priority="1530" stopIfTrue="1" operator="greaterThan">
      <formula>0</formula>
    </cfRule>
  </conditionalFormatting>
  <conditionalFormatting sqref="Q21">
    <cfRule type="cellIs" dxfId="29414" priority="1527" stopIfTrue="1" operator="lessThan">
      <formula>0</formula>
    </cfRule>
    <cfRule type="cellIs" dxfId="29413" priority="1528" stopIfTrue="1" operator="greaterThan">
      <formula>0</formula>
    </cfRule>
  </conditionalFormatting>
  <conditionalFormatting sqref="Q21">
    <cfRule type="cellIs" dxfId="29412" priority="1525" stopIfTrue="1" operator="lessThan">
      <formula>0</formula>
    </cfRule>
    <cfRule type="cellIs" dxfId="29411" priority="1526" stopIfTrue="1" operator="greaterThan">
      <formula>0</formula>
    </cfRule>
  </conditionalFormatting>
  <conditionalFormatting sqref="Q21">
    <cfRule type="cellIs" dxfId="29410" priority="1523" stopIfTrue="1" operator="lessThan">
      <formula>0</formula>
    </cfRule>
    <cfRule type="cellIs" dxfId="29409" priority="1524" stopIfTrue="1" operator="greaterThan">
      <formula>0</formula>
    </cfRule>
  </conditionalFormatting>
  <conditionalFormatting sqref="Q21">
    <cfRule type="cellIs" dxfId="29408" priority="1521" stopIfTrue="1" operator="lessThan">
      <formula>0</formula>
    </cfRule>
    <cfRule type="cellIs" dxfId="29407" priority="1522" stopIfTrue="1" operator="greaterThan">
      <formula>0</formula>
    </cfRule>
  </conditionalFormatting>
  <conditionalFormatting sqref="Q21">
    <cfRule type="cellIs" dxfId="29406" priority="1519" stopIfTrue="1" operator="lessThan">
      <formula>0</formula>
    </cfRule>
    <cfRule type="cellIs" dxfId="29405" priority="1520" stopIfTrue="1" operator="greaterThan">
      <formula>0</formula>
    </cfRule>
  </conditionalFormatting>
  <conditionalFormatting sqref="Q21">
    <cfRule type="cellIs" dxfId="29404" priority="1517" stopIfTrue="1" operator="lessThan">
      <formula>0</formula>
    </cfRule>
    <cfRule type="cellIs" dxfId="29403" priority="1518" stopIfTrue="1" operator="greaterThan">
      <formula>0</formula>
    </cfRule>
  </conditionalFormatting>
  <conditionalFormatting sqref="Q21">
    <cfRule type="cellIs" dxfId="29402" priority="1515" stopIfTrue="1" operator="lessThan">
      <formula>0</formula>
    </cfRule>
    <cfRule type="cellIs" dxfId="29401" priority="1516" stopIfTrue="1" operator="greaterThan">
      <formula>0</formula>
    </cfRule>
  </conditionalFormatting>
  <conditionalFormatting sqref="Q21">
    <cfRule type="cellIs" dxfId="29400" priority="1513" stopIfTrue="1" operator="lessThan">
      <formula>0</formula>
    </cfRule>
    <cfRule type="cellIs" dxfId="29399" priority="1514" stopIfTrue="1" operator="greaterThan">
      <formula>0</formula>
    </cfRule>
  </conditionalFormatting>
  <conditionalFormatting sqref="Q21">
    <cfRule type="cellIs" dxfId="29398" priority="1511" stopIfTrue="1" operator="lessThan">
      <formula>0</formula>
    </cfRule>
    <cfRule type="cellIs" dxfId="29397" priority="1512" stopIfTrue="1" operator="greaterThan">
      <formula>0</formula>
    </cfRule>
  </conditionalFormatting>
  <conditionalFormatting sqref="Q21">
    <cfRule type="cellIs" dxfId="29396" priority="1509" stopIfTrue="1" operator="lessThan">
      <formula>0</formula>
    </cfRule>
    <cfRule type="cellIs" dxfId="29395" priority="1510" stopIfTrue="1" operator="greaterThan">
      <formula>0</formula>
    </cfRule>
  </conditionalFormatting>
  <conditionalFormatting sqref="Q21">
    <cfRule type="cellIs" dxfId="29394" priority="1507" stopIfTrue="1" operator="lessThan">
      <formula>0</formula>
    </cfRule>
    <cfRule type="cellIs" dxfId="29393" priority="1508" stopIfTrue="1" operator="greaterThan">
      <formula>0</formula>
    </cfRule>
  </conditionalFormatting>
  <conditionalFormatting sqref="Q21">
    <cfRule type="cellIs" dxfId="29392" priority="1505" stopIfTrue="1" operator="lessThan">
      <formula>0</formula>
    </cfRule>
    <cfRule type="cellIs" dxfId="29391" priority="1506" stopIfTrue="1" operator="greaterThan">
      <formula>0</formula>
    </cfRule>
  </conditionalFormatting>
  <conditionalFormatting sqref="Q21">
    <cfRule type="cellIs" dxfId="29390" priority="1503" stopIfTrue="1" operator="lessThan">
      <formula>0</formula>
    </cfRule>
    <cfRule type="cellIs" dxfId="29389" priority="1504" stopIfTrue="1" operator="greaterThan">
      <formula>0</formula>
    </cfRule>
  </conditionalFormatting>
  <conditionalFormatting sqref="Q21">
    <cfRule type="cellIs" dxfId="29388" priority="1501" stopIfTrue="1" operator="lessThan">
      <formula>0</formula>
    </cfRule>
    <cfRule type="cellIs" dxfId="29387" priority="1502" stopIfTrue="1" operator="greaterThan">
      <formula>0</formula>
    </cfRule>
  </conditionalFormatting>
  <conditionalFormatting sqref="Q21">
    <cfRule type="cellIs" dxfId="29386" priority="1499" stopIfTrue="1" operator="lessThan">
      <formula>0</formula>
    </cfRule>
    <cfRule type="cellIs" dxfId="29385" priority="1500" stopIfTrue="1" operator="greaterThan">
      <formula>0</formula>
    </cfRule>
  </conditionalFormatting>
  <conditionalFormatting sqref="Q21">
    <cfRule type="cellIs" dxfId="29384" priority="1497" stopIfTrue="1" operator="lessThan">
      <formula>0</formula>
    </cfRule>
    <cfRule type="cellIs" dxfId="29383" priority="1498" stopIfTrue="1" operator="greaterThan">
      <formula>0</formula>
    </cfRule>
  </conditionalFormatting>
  <conditionalFormatting sqref="Q21">
    <cfRule type="cellIs" dxfId="29382" priority="1495" stopIfTrue="1" operator="lessThan">
      <formula>0</formula>
    </cfRule>
    <cfRule type="cellIs" dxfId="29381" priority="1496" stopIfTrue="1" operator="greaterThan">
      <formula>0</formula>
    </cfRule>
  </conditionalFormatting>
  <conditionalFormatting sqref="Q21">
    <cfRule type="cellIs" dxfId="29380" priority="1493" stopIfTrue="1" operator="lessThan">
      <formula>0</formula>
    </cfRule>
    <cfRule type="cellIs" dxfId="29379" priority="1494" stopIfTrue="1" operator="greaterThan">
      <formula>0</formula>
    </cfRule>
  </conditionalFormatting>
  <conditionalFormatting sqref="Q21">
    <cfRule type="cellIs" dxfId="29378" priority="1491" stopIfTrue="1" operator="lessThan">
      <formula>0</formula>
    </cfRule>
    <cfRule type="cellIs" dxfId="29377" priority="1492" stopIfTrue="1" operator="greaterThan">
      <formula>0</formula>
    </cfRule>
  </conditionalFormatting>
  <conditionalFormatting sqref="Q21">
    <cfRule type="cellIs" dxfId="29376" priority="1489" stopIfTrue="1" operator="lessThan">
      <formula>0</formula>
    </cfRule>
    <cfRule type="cellIs" dxfId="29375" priority="1490" stopIfTrue="1" operator="greaterThan">
      <formula>0</formula>
    </cfRule>
  </conditionalFormatting>
  <conditionalFormatting sqref="Q21">
    <cfRule type="cellIs" dxfId="29374" priority="1487" stopIfTrue="1" operator="lessThan">
      <formula>0</formula>
    </cfRule>
    <cfRule type="cellIs" dxfId="29373" priority="1488" stopIfTrue="1" operator="greaterThan">
      <formula>0</formula>
    </cfRule>
  </conditionalFormatting>
  <conditionalFormatting sqref="Q21">
    <cfRule type="cellIs" dxfId="29372" priority="1485" stopIfTrue="1" operator="lessThan">
      <formula>0</formula>
    </cfRule>
    <cfRule type="cellIs" dxfId="29371" priority="1486" stopIfTrue="1" operator="greaterThan">
      <formula>0</formula>
    </cfRule>
  </conditionalFormatting>
  <conditionalFormatting sqref="Q21">
    <cfRule type="cellIs" dxfId="29370" priority="1483" stopIfTrue="1" operator="lessThan">
      <formula>0</formula>
    </cfRule>
    <cfRule type="cellIs" dxfId="29369" priority="1484" stopIfTrue="1" operator="greaterThan">
      <formula>0</formula>
    </cfRule>
  </conditionalFormatting>
  <conditionalFormatting sqref="Q21">
    <cfRule type="cellIs" dxfId="29368" priority="1481" stopIfTrue="1" operator="lessThan">
      <formula>0</formula>
    </cfRule>
    <cfRule type="cellIs" dxfId="29367" priority="1482" stopIfTrue="1" operator="greaterThan">
      <formula>0</formula>
    </cfRule>
  </conditionalFormatting>
  <conditionalFormatting sqref="Q21">
    <cfRule type="cellIs" dxfId="29366" priority="1479" stopIfTrue="1" operator="lessThan">
      <formula>0</formula>
    </cfRule>
    <cfRule type="cellIs" dxfId="29365" priority="1480" stopIfTrue="1" operator="greaterThan">
      <formula>0</formula>
    </cfRule>
  </conditionalFormatting>
  <conditionalFormatting sqref="Q21">
    <cfRule type="cellIs" dxfId="29364" priority="1477" stopIfTrue="1" operator="lessThan">
      <formula>0</formula>
    </cfRule>
    <cfRule type="cellIs" dxfId="29363" priority="1478" stopIfTrue="1" operator="greaterThan">
      <formula>0</formula>
    </cfRule>
  </conditionalFormatting>
  <conditionalFormatting sqref="Q21">
    <cfRule type="cellIs" dxfId="29362" priority="1475" stopIfTrue="1" operator="lessThan">
      <formula>0</formula>
    </cfRule>
    <cfRule type="cellIs" dxfId="29361" priority="1476" stopIfTrue="1" operator="greaterThan">
      <formula>0</formula>
    </cfRule>
  </conditionalFormatting>
  <conditionalFormatting sqref="Q21">
    <cfRule type="cellIs" dxfId="29360" priority="1473" stopIfTrue="1" operator="lessThan">
      <formula>0</formula>
    </cfRule>
    <cfRule type="cellIs" dxfId="29359" priority="1474" stopIfTrue="1" operator="greaterThan">
      <formula>0</formula>
    </cfRule>
  </conditionalFormatting>
  <conditionalFormatting sqref="Q21">
    <cfRule type="cellIs" dxfId="29358" priority="1471" stopIfTrue="1" operator="lessThan">
      <formula>0</formula>
    </cfRule>
    <cfRule type="cellIs" dxfId="29357" priority="1472" stopIfTrue="1" operator="greaterThan">
      <formula>0</formula>
    </cfRule>
  </conditionalFormatting>
  <conditionalFormatting sqref="Q21">
    <cfRule type="cellIs" dxfId="29356" priority="1469" stopIfTrue="1" operator="lessThan">
      <formula>0</formula>
    </cfRule>
    <cfRule type="cellIs" dxfId="29355" priority="1470" stopIfTrue="1" operator="greaterThan">
      <formula>0</formula>
    </cfRule>
  </conditionalFormatting>
  <conditionalFormatting sqref="Q21">
    <cfRule type="cellIs" dxfId="29354" priority="1467" stopIfTrue="1" operator="lessThan">
      <formula>0</formula>
    </cfRule>
    <cfRule type="cellIs" dxfId="29353" priority="1468" stopIfTrue="1" operator="greaterThan">
      <formula>0</formula>
    </cfRule>
  </conditionalFormatting>
  <conditionalFormatting sqref="Q21">
    <cfRule type="cellIs" dxfId="29352" priority="1465" stopIfTrue="1" operator="lessThan">
      <formula>0</formula>
    </cfRule>
    <cfRule type="cellIs" dxfId="29351" priority="1466" stopIfTrue="1" operator="greaterThan">
      <formula>0</formula>
    </cfRule>
  </conditionalFormatting>
  <conditionalFormatting sqref="Q21">
    <cfRule type="cellIs" dxfId="29350" priority="1463" stopIfTrue="1" operator="lessThan">
      <formula>0</formula>
    </cfRule>
    <cfRule type="cellIs" dxfId="29349" priority="1464" stopIfTrue="1" operator="greaterThan">
      <formula>0</formula>
    </cfRule>
  </conditionalFormatting>
  <conditionalFormatting sqref="Q21">
    <cfRule type="cellIs" dxfId="29348" priority="1461" stopIfTrue="1" operator="lessThan">
      <formula>0</formula>
    </cfRule>
    <cfRule type="cellIs" dxfId="29347" priority="1462" stopIfTrue="1" operator="greaterThan">
      <formula>0</formula>
    </cfRule>
  </conditionalFormatting>
  <conditionalFormatting sqref="Q21">
    <cfRule type="cellIs" dxfId="29346" priority="1459" stopIfTrue="1" operator="lessThan">
      <formula>0</formula>
    </cfRule>
    <cfRule type="cellIs" dxfId="29345" priority="1460" stopIfTrue="1" operator="greaterThan">
      <formula>0</formula>
    </cfRule>
  </conditionalFormatting>
  <conditionalFormatting sqref="Q21">
    <cfRule type="cellIs" dxfId="29344" priority="1457" stopIfTrue="1" operator="lessThan">
      <formula>0</formula>
    </cfRule>
    <cfRule type="cellIs" dxfId="29343" priority="1458" stopIfTrue="1" operator="greaterThan">
      <formula>0</formula>
    </cfRule>
  </conditionalFormatting>
  <conditionalFormatting sqref="Q21">
    <cfRule type="cellIs" dxfId="29342" priority="1455" stopIfTrue="1" operator="lessThan">
      <formula>0</formula>
    </cfRule>
    <cfRule type="cellIs" dxfId="29341" priority="1456" stopIfTrue="1" operator="greaterThan">
      <formula>0</formula>
    </cfRule>
  </conditionalFormatting>
  <conditionalFormatting sqref="Q21">
    <cfRule type="cellIs" dxfId="29340" priority="1453" stopIfTrue="1" operator="lessThan">
      <formula>0</formula>
    </cfRule>
    <cfRule type="cellIs" dxfId="29339" priority="1454" stopIfTrue="1" operator="greaterThan">
      <formula>0</formula>
    </cfRule>
  </conditionalFormatting>
  <conditionalFormatting sqref="Q21">
    <cfRule type="cellIs" dxfId="29338" priority="1451" stopIfTrue="1" operator="lessThan">
      <formula>0</formula>
    </cfRule>
    <cfRule type="cellIs" dxfId="29337" priority="1452" stopIfTrue="1" operator="greaterThan">
      <formula>0</formula>
    </cfRule>
  </conditionalFormatting>
  <conditionalFormatting sqref="Q23">
    <cfRule type="cellIs" dxfId="29336" priority="1449" stopIfTrue="1" operator="lessThan">
      <formula>0</formula>
    </cfRule>
    <cfRule type="cellIs" dxfId="29335" priority="1450" stopIfTrue="1" operator="greaterThan">
      <formula>0</formula>
    </cfRule>
  </conditionalFormatting>
  <conditionalFormatting sqref="Q23">
    <cfRule type="cellIs" dxfId="29334" priority="1447" stopIfTrue="1" operator="lessThan">
      <formula>0</formula>
    </cfRule>
    <cfRule type="cellIs" dxfId="29333" priority="1448" stopIfTrue="1" operator="greaterThan">
      <formula>0</formula>
    </cfRule>
  </conditionalFormatting>
  <conditionalFormatting sqref="Q23">
    <cfRule type="cellIs" dxfId="29332" priority="1445" stopIfTrue="1" operator="lessThan">
      <formula>0</formula>
    </cfRule>
    <cfRule type="cellIs" dxfId="29331" priority="1446" stopIfTrue="1" operator="greaterThan">
      <formula>0</formula>
    </cfRule>
  </conditionalFormatting>
  <conditionalFormatting sqref="Q23">
    <cfRule type="cellIs" dxfId="29330" priority="1443" stopIfTrue="1" operator="lessThan">
      <formula>0</formula>
    </cfRule>
    <cfRule type="cellIs" dxfId="29329" priority="1444" stopIfTrue="1" operator="greaterThan">
      <formula>0</formula>
    </cfRule>
  </conditionalFormatting>
  <conditionalFormatting sqref="Q23">
    <cfRule type="cellIs" dxfId="29328" priority="1441" stopIfTrue="1" operator="lessThan">
      <formula>0</formula>
    </cfRule>
    <cfRule type="cellIs" dxfId="29327" priority="1442" stopIfTrue="1" operator="greaterThan">
      <formula>0</formula>
    </cfRule>
  </conditionalFormatting>
  <conditionalFormatting sqref="Q23">
    <cfRule type="cellIs" dxfId="29326" priority="1439" stopIfTrue="1" operator="lessThan">
      <formula>0</formula>
    </cfRule>
    <cfRule type="cellIs" dxfId="29325" priority="1440" stopIfTrue="1" operator="greaterThan">
      <formula>0</formula>
    </cfRule>
  </conditionalFormatting>
  <conditionalFormatting sqref="Q23">
    <cfRule type="cellIs" dxfId="29324" priority="1437" stopIfTrue="1" operator="lessThan">
      <formula>0</formula>
    </cfRule>
    <cfRule type="cellIs" dxfId="29323" priority="1438" stopIfTrue="1" operator="greaterThan">
      <formula>0</formula>
    </cfRule>
  </conditionalFormatting>
  <conditionalFormatting sqref="Q23">
    <cfRule type="cellIs" dxfId="29322" priority="1435" stopIfTrue="1" operator="lessThan">
      <formula>0</formula>
    </cfRule>
    <cfRule type="cellIs" dxfId="29321" priority="1436" stopIfTrue="1" operator="greaterThan">
      <formula>0</formula>
    </cfRule>
  </conditionalFormatting>
  <conditionalFormatting sqref="Q23">
    <cfRule type="cellIs" dxfId="29320" priority="1433" stopIfTrue="1" operator="lessThan">
      <formula>0</formula>
    </cfRule>
    <cfRule type="cellIs" dxfId="29319" priority="1434" stopIfTrue="1" operator="greaterThan">
      <formula>0</formula>
    </cfRule>
  </conditionalFormatting>
  <conditionalFormatting sqref="Q23">
    <cfRule type="cellIs" dxfId="29318" priority="1431" stopIfTrue="1" operator="lessThan">
      <formula>0</formula>
    </cfRule>
    <cfRule type="cellIs" dxfId="29317" priority="1432" stopIfTrue="1" operator="greaterThan">
      <formula>0</formula>
    </cfRule>
  </conditionalFormatting>
  <conditionalFormatting sqref="Q23">
    <cfRule type="cellIs" dxfId="29316" priority="1429" stopIfTrue="1" operator="lessThan">
      <formula>0</formula>
    </cfRule>
    <cfRule type="cellIs" dxfId="29315" priority="1430" stopIfTrue="1" operator="greaterThan">
      <formula>0</formula>
    </cfRule>
  </conditionalFormatting>
  <conditionalFormatting sqref="Q23">
    <cfRule type="cellIs" dxfId="29314" priority="1427" stopIfTrue="1" operator="lessThan">
      <formula>0</formula>
    </cfRule>
    <cfRule type="cellIs" dxfId="29313" priority="1428" stopIfTrue="1" operator="greaterThan">
      <formula>0</formula>
    </cfRule>
  </conditionalFormatting>
  <conditionalFormatting sqref="Q23">
    <cfRule type="cellIs" dxfId="29312" priority="1425" stopIfTrue="1" operator="lessThan">
      <formula>0</formula>
    </cfRule>
    <cfRule type="cellIs" dxfId="29311" priority="1426" stopIfTrue="1" operator="greaterThan">
      <formula>0</formula>
    </cfRule>
  </conditionalFormatting>
  <conditionalFormatting sqref="Q23">
    <cfRule type="cellIs" dxfId="29310" priority="1423" stopIfTrue="1" operator="lessThan">
      <formula>0</formula>
    </cfRule>
    <cfRule type="cellIs" dxfId="29309" priority="1424" stopIfTrue="1" operator="greaterThan">
      <formula>0</formula>
    </cfRule>
  </conditionalFormatting>
  <conditionalFormatting sqref="Q23">
    <cfRule type="cellIs" dxfId="29308" priority="1421" stopIfTrue="1" operator="lessThan">
      <formula>0</formula>
    </cfRule>
    <cfRule type="cellIs" dxfId="29307" priority="1422" stopIfTrue="1" operator="greaterThan">
      <formula>0</formula>
    </cfRule>
  </conditionalFormatting>
  <conditionalFormatting sqref="Q23">
    <cfRule type="cellIs" dxfId="29306" priority="1419" stopIfTrue="1" operator="lessThan">
      <formula>0</formula>
    </cfRule>
    <cfRule type="cellIs" dxfId="29305" priority="1420" stopIfTrue="1" operator="greaterThan">
      <formula>0</formula>
    </cfRule>
  </conditionalFormatting>
  <conditionalFormatting sqref="Q23">
    <cfRule type="cellIs" dxfId="29304" priority="1417" stopIfTrue="1" operator="lessThan">
      <formula>0</formula>
    </cfRule>
    <cfRule type="cellIs" dxfId="29303" priority="1418" stopIfTrue="1" operator="greaterThan">
      <formula>0</formula>
    </cfRule>
  </conditionalFormatting>
  <conditionalFormatting sqref="Q23">
    <cfRule type="cellIs" dxfId="29302" priority="1415" stopIfTrue="1" operator="lessThan">
      <formula>0</formula>
    </cfRule>
    <cfRule type="cellIs" dxfId="29301" priority="1416" stopIfTrue="1" operator="greaterThan">
      <formula>0</formula>
    </cfRule>
  </conditionalFormatting>
  <conditionalFormatting sqref="Q23">
    <cfRule type="cellIs" dxfId="29300" priority="1413" stopIfTrue="1" operator="lessThan">
      <formula>0</formula>
    </cfRule>
    <cfRule type="cellIs" dxfId="29299" priority="1414" stopIfTrue="1" operator="greaterThan">
      <formula>0</formula>
    </cfRule>
  </conditionalFormatting>
  <conditionalFormatting sqref="Q23">
    <cfRule type="cellIs" dxfId="29298" priority="1411" stopIfTrue="1" operator="lessThan">
      <formula>0</formula>
    </cfRule>
    <cfRule type="cellIs" dxfId="29297" priority="1412" stopIfTrue="1" operator="greaterThan">
      <formula>0</formula>
    </cfRule>
  </conditionalFormatting>
  <conditionalFormatting sqref="Q23">
    <cfRule type="cellIs" dxfId="29296" priority="1409" stopIfTrue="1" operator="lessThan">
      <formula>0</formula>
    </cfRule>
    <cfRule type="cellIs" dxfId="29295" priority="1410" stopIfTrue="1" operator="greaterThan">
      <formula>0</formula>
    </cfRule>
  </conditionalFormatting>
  <conditionalFormatting sqref="Q23">
    <cfRule type="cellIs" dxfId="29294" priority="1407" stopIfTrue="1" operator="lessThan">
      <formula>0</formula>
    </cfRule>
    <cfRule type="cellIs" dxfId="29293" priority="1408" stopIfTrue="1" operator="greaterThan">
      <formula>0</formula>
    </cfRule>
  </conditionalFormatting>
  <conditionalFormatting sqref="Q23">
    <cfRule type="cellIs" dxfId="29292" priority="1405" stopIfTrue="1" operator="lessThan">
      <formula>0</formula>
    </cfRule>
    <cfRule type="cellIs" dxfId="29291" priority="1406" stopIfTrue="1" operator="greaterThan">
      <formula>0</formula>
    </cfRule>
  </conditionalFormatting>
  <conditionalFormatting sqref="Q23">
    <cfRule type="cellIs" dxfId="29290" priority="1403" stopIfTrue="1" operator="lessThan">
      <formula>0</formula>
    </cfRule>
    <cfRule type="cellIs" dxfId="29289" priority="1404" stopIfTrue="1" operator="greaterThan">
      <formula>0</formula>
    </cfRule>
  </conditionalFormatting>
  <conditionalFormatting sqref="Q23">
    <cfRule type="cellIs" dxfId="29288" priority="1401" stopIfTrue="1" operator="lessThan">
      <formula>0</formula>
    </cfRule>
    <cfRule type="cellIs" dxfId="29287" priority="1402" stopIfTrue="1" operator="greaterThan">
      <formula>0</formula>
    </cfRule>
  </conditionalFormatting>
  <conditionalFormatting sqref="Q23">
    <cfRule type="cellIs" dxfId="29286" priority="1399" stopIfTrue="1" operator="lessThan">
      <formula>0</formula>
    </cfRule>
    <cfRule type="cellIs" dxfId="29285" priority="1400" stopIfTrue="1" operator="greaterThan">
      <formula>0</formula>
    </cfRule>
  </conditionalFormatting>
  <conditionalFormatting sqref="Q23">
    <cfRule type="cellIs" dxfId="29284" priority="1397" stopIfTrue="1" operator="lessThan">
      <formula>0</formula>
    </cfRule>
    <cfRule type="cellIs" dxfId="29283" priority="1398" stopIfTrue="1" operator="greaterThan">
      <formula>0</formula>
    </cfRule>
  </conditionalFormatting>
  <conditionalFormatting sqref="Q23">
    <cfRule type="cellIs" dxfId="29282" priority="1395" stopIfTrue="1" operator="lessThan">
      <formula>0</formula>
    </cfRule>
    <cfRule type="cellIs" dxfId="29281" priority="1396" stopIfTrue="1" operator="greaterThan">
      <formula>0</formula>
    </cfRule>
  </conditionalFormatting>
  <conditionalFormatting sqref="Q23">
    <cfRule type="cellIs" dxfId="29280" priority="1393" stopIfTrue="1" operator="lessThan">
      <formula>0</formula>
    </cfRule>
    <cfRule type="cellIs" dxfId="29279" priority="1394" stopIfTrue="1" operator="greaterThan">
      <formula>0</formula>
    </cfRule>
  </conditionalFormatting>
  <conditionalFormatting sqref="Q23">
    <cfRule type="cellIs" dxfId="29278" priority="1391" stopIfTrue="1" operator="lessThan">
      <formula>0</formula>
    </cfRule>
    <cfRule type="cellIs" dxfId="29277" priority="1392" stopIfTrue="1" operator="greaterThan">
      <formula>0</formula>
    </cfRule>
  </conditionalFormatting>
  <conditionalFormatting sqref="Q23">
    <cfRule type="cellIs" dxfId="29276" priority="1389" stopIfTrue="1" operator="lessThan">
      <formula>0</formula>
    </cfRule>
    <cfRule type="cellIs" dxfId="29275" priority="1390" stopIfTrue="1" operator="greaterThan">
      <formula>0</formula>
    </cfRule>
  </conditionalFormatting>
  <conditionalFormatting sqref="Q23">
    <cfRule type="cellIs" dxfId="29274" priority="1387" stopIfTrue="1" operator="lessThan">
      <formula>0</formula>
    </cfRule>
    <cfRule type="cellIs" dxfId="29273" priority="1388" stopIfTrue="1" operator="greaterThan">
      <formula>0</formula>
    </cfRule>
  </conditionalFormatting>
  <conditionalFormatting sqref="Q23">
    <cfRule type="cellIs" dxfId="29272" priority="1385" stopIfTrue="1" operator="lessThan">
      <formula>0</formula>
    </cfRule>
    <cfRule type="cellIs" dxfId="29271" priority="1386" stopIfTrue="1" operator="greaterThan">
      <formula>0</formula>
    </cfRule>
  </conditionalFormatting>
  <conditionalFormatting sqref="Q23">
    <cfRule type="cellIs" dxfId="29270" priority="1383" stopIfTrue="1" operator="lessThan">
      <formula>0</formula>
    </cfRule>
    <cfRule type="cellIs" dxfId="29269" priority="1384" stopIfTrue="1" operator="greaterThan">
      <formula>0</formula>
    </cfRule>
  </conditionalFormatting>
  <conditionalFormatting sqref="Q23">
    <cfRule type="cellIs" dxfId="29268" priority="1381" stopIfTrue="1" operator="lessThan">
      <formula>0</formula>
    </cfRule>
    <cfRule type="cellIs" dxfId="29267" priority="1382" stopIfTrue="1" operator="greaterThan">
      <formula>0</formula>
    </cfRule>
  </conditionalFormatting>
  <conditionalFormatting sqref="Q23">
    <cfRule type="cellIs" dxfId="29266" priority="1379" stopIfTrue="1" operator="lessThan">
      <formula>0</formula>
    </cfRule>
    <cfRule type="cellIs" dxfId="29265" priority="1380" stopIfTrue="1" operator="greaterThan">
      <formula>0</formula>
    </cfRule>
  </conditionalFormatting>
  <conditionalFormatting sqref="Q23">
    <cfRule type="cellIs" dxfId="29264" priority="1377" stopIfTrue="1" operator="lessThan">
      <formula>0</formula>
    </cfRule>
    <cfRule type="cellIs" dxfId="29263" priority="1378" stopIfTrue="1" operator="greaterThan">
      <formula>0</formula>
    </cfRule>
  </conditionalFormatting>
  <conditionalFormatting sqref="Q23">
    <cfRule type="cellIs" dxfId="29262" priority="1375" stopIfTrue="1" operator="lessThan">
      <formula>0</formula>
    </cfRule>
    <cfRule type="cellIs" dxfId="29261" priority="1376" stopIfTrue="1" operator="greaterThan">
      <formula>0</formula>
    </cfRule>
  </conditionalFormatting>
  <conditionalFormatting sqref="Q23">
    <cfRule type="cellIs" dxfId="29260" priority="1373" stopIfTrue="1" operator="lessThan">
      <formula>0</formula>
    </cfRule>
    <cfRule type="cellIs" dxfId="29259" priority="1374" stopIfTrue="1" operator="greaterThan">
      <formula>0</formula>
    </cfRule>
  </conditionalFormatting>
  <conditionalFormatting sqref="Q23">
    <cfRule type="cellIs" dxfId="29258" priority="1371" stopIfTrue="1" operator="lessThan">
      <formula>0</formula>
    </cfRule>
    <cfRule type="cellIs" dxfId="29257" priority="1372" stopIfTrue="1" operator="greaterThan">
      <formula>0</formula>
    </cfRule>
  </conditionalFormatting>
  <conditionalFormatting sqref="Q23">
    <cfRule type="cellIs" dxfId="29256" priority="1369" stopIfTrue="1" operator="lessThan">
      <formula>0</formula>
    </cfRule>
    <cfRule type="cellIs" dxfId="29255" priority="1370" stopIfTrue="1" operator="greaterThan">
      <formula>0</formula>
    </cfRule>
  </conditionalFormatting>
  <conditionalFormatting sqref="Q23">
    <cfRule type="cellIs" dxfId="29254" priority="1367" stopIfTrue="1" operator="lessThan">
      <formula>0</formula>
    </cfRule>
    <cfRule type="cellIs" dxfId="29253" priority="1368" stopIfTrue="1" operator="greaterThan">
      <formula>0</formula>
    </cfRule>
  </conditionalFormatting>
  <conditionalFormatting sqref="Q29">
    <cfRule type="cellIs" dxfId="29252" priority="1365" stopIfTrue="1" operator="lessThan">
      <formula>0</formula>
    </cfRule>
    <cfRule type="cellIs" dxfId="29251" priority="1366" stopIfTrue="1" operator="greaterThan">
      <formula>0</formula>
    </cfRule>
  </conditionalFormatting>
  <conditionalFormatting sqref="Q29">
    <cfRule type="cellIs" dxfId="29250" priority="1363" stopIfTrue="1" operator="lessThan">
      <formula>0</formula>
    </cfRule>
    <cfRule type="cellIs" dxfId="29249" priority="1364" stopIfTrue="1" operator="greaterThan">
      <formula>0</formula>
    </cfRule>
  </conditionalFormatting>
  <conditionalFormatting sqref="Q29">
    <cfRule type="cellIs" dxfId="29248" priority="1361" stopIfTrue="1" operator="lessThan">
      <formula>0</formula>
    </cfRule>
    <cfRule type="cellIs" dxfId="29247" priority="1362" stopIfTrue="1" operator="greaterThan">
      <formula>0</formula>
    </cfRule>
  </conditionalFormatting>
  <conditionalFormatting sqref="Q29">
    <cfRule type="cellIs" dxfId="29246" priority="1359" stopIfTrue="1" operator="lessThan">
      <formula>0</formula>
    </cfRule>
    <cfRule type="cellIs" dxfId="29245" priority="1360" stopIfTrue="1" operator="greaterThan">
      <formula>0</formula>
    </cfRule>
  </conditionalFormatting>
  <conditionalFormatting sqref="Q29">
    <cfRule type="cellIs" dxfId="29244" priority="1357" stopIfTrue="1" operator="lessThan">
      <formula>0</formula>
    </cfRule>
    <cfRule type="cellIs" dxfId="29243" priority="1358" stopIfTrue="1" operator="greaterThan">
      <formula>0</formula>
    </cfRule>
  </conditionalFormatting>
  <conditionalFormatting sqref="Q29">
    <cfRule type="cellIs" dxfId="29242" priority="1355" stopIfTrue="1" operator="lessThan">
      <formula>0</formula>
    </cfRule>
    <cfRule type="cellIs" dxfId="29241" priority="1356" stopIfTrue="1" operator="greaterThan">
      <formula>0</formula>
    </cfRule>
  </conditionalFormatting>
  <conditionalFormatting sqref="Q29">
    <cfRule type="cellIs" dxfId="29240" priority="1353" stopIfTrue="1" operator="lessThan">
      <formula>0</formula>
    </cfRule>
    <cfRule type="cellIs" dxfId="29239" priority="1354" stopIfTrue="1" operator="greaterThan">
      <formula>0</formula>
    </cfRule>
  </conditionalFormatting>
  <conditionalFormatting sqref="Q29">
    <cfRule type="cellIs" dxfId="29238" priority="1351" stopIfTrue="1" operator="lessThan">
      <formula>0</formula>
    </cfRule>
    <cfRule type="cellIs" dxfId="29237" priority="1352" stopIfTrue="1" operator="greaterThan">
      <formula>0</formula>
    </cfRule>
  </conditionalFormatting>
  <conditionalFormatting sqref="Q29">
    <cfRule type="cellIs" dxfId="29236" priority="1349" stopIfTrue="1" operator="lessThan">
      <formula>0</formula>
    </cfRule>
    <cfRule type="cellIs" dxfId="29235" priority="1350" stopIfTrue="1" operator="greaterThan">
      <formula>0</formula>
    </cfRule>
  </conditionalFormatting>
  <conditionalFormatting sqref="Q29">
    <cfRule type="cellIs" dxfId="29234" priority="1347" stopIfTrue="1" operator="lessThan">
      <formula>0</formula>
    </cfRule>
    <cfRule type="cellIs" dxfId="29233" priority="1348" stopIfTrue="1" operator="greaterThan">
      <formula>0</formula>
    </cfRule>
  </conditionalFormatting>
  <conditionalFormatting sqref="Q29">
    <cfRule type="cellIs" dxfId="29232" priority="1345" stopIfTrue="1" operator="lessThan">
      <formula>0</formula>
    </cfRule>
    <cfRule type="cellIs" dxfId="29231" priority="1346" stopIfTrue="1" operator="greaterThan">
      <formula>0</formula>
    </cfRule>
  </conditionalFormatting>
  <conditionalFormatting sqref="Q29">
    <cfRule type="cellIs" dxfId="29230" priority="1343" stopIfTrue="1" operator="lessThan">
      <formula>0</formula>
    </cfRule>
    <cfRule type="cellIs" dxfId="29229" priority="1344" stopIfTrue="1" operator="greaterThan">
      <formula>0</formula>
    </cfRule>
  </conditionalFormatting>
  <conditionalFormatting sqref="Q29">
    <cfRule type="cellIs" dxfId="29228" priority="1341" stopIfTrue="1" operator="lessThan">
      <formula>0</formula>
    </cfRule>
    <cfRule type="cellIs" dxfId="29227" priority="1342" stopIfTrue="1" operator="greaterThan">
      <formula>0</formula>
    </cfRule>
  </conditionalFormatting>
  <conditionalFormatting sqref="Q29">
    <cfRule type="cellIs" dxfId="29226" priority="1339" stopIfTrue="1" operator="lessThan">
      <formula>0</formula>
    </cfRule>
    <cfRule type="cellIs" dxfId="29225" priority="1340" stopIfTrue="1" operator="greaterThan">
      <formula>0</formula>
    </cfRule>
  </conditionalFormatting>
  <conditionalFormatting sqref="Q29">
    <cfRule type="cellIs" dxfId="29224" priority="1337" stopIfTrue="1" operator="lessThan">
      <formula>0</formula>
    </cfRule>
    <cfRule type="cellIs" dxfId="29223" priority="1338" stopIfTrue="1" operator="greaterThan">
      <formula>0</formula>
    </cfRule>
  </conditionalFormatting>
  <conditionalFormatting sqref="Q29">
    <cfRule type="cellIs" dxfId="29222" priority="1335" stopIfTrue="1" operator="lessThan">
      <formula>0</formula>
    </cfRule>
    <cfRule type="cellIs" dxfId="29221" priority="1336" stopIfTrue="1" operator="greaterThan">
      <formula>0</formula>
    </cfRule>
  </conditionalFormatting>
  <conditionalFormatting sqref="Q29">
    <cfRule type="cellIs" dxfId="29220" priority="1333" stopIfTrue="1" operator="lessThan">
      <formula>0</formula>
    </cfRule>
    <cfRule type="cellIs" dxfId="29219" priority="1334" stopIfTrue="1" operator="greaterThan">
      <formula>0</formula>
    </cfRule>
  </conditionalFormatting>
  <conditionalFormatting sqref="Q29">
    <cfRule type="cellIs" dxfId="29218" priority="1331" stopIfTrue="1" operator="lessThan">
      <formula>0</formula>
    </cfRule>
    <cfRule type="cellIs" dxfId="29217" priority="1332" stopIfTrue="1" operator="greaterThan">
      <formula>0</formula>
    </cfRule>
  </conditionalFormatting>
  <conditionalFormatting sqref="Q29">
    <cfRule type="cellIs" dxfId="29216" priority="1329" stopIfTrue="1" operator="lessThan">
      <formula>0</formula>
    </cfRule>
    <cfRule type="cellIs" dxfId="29215" priority="1330" stopIfTrue="1" operator="greaterThan">
      <formula>0</formula>
    </cfRule>
  </conditionalFormatting>
  <conditionalFormatting sqref="Q29">
    <cfRule type="cellIs" dxfId="29214" priority="1327" stopIfTrue="1" operator="lessThan">
      <formula>0</formula>
    </cfRule>
    <cfRule type="cellIs" dxfId="29213" priority="1328" stopIfTrue="1" operator="greaterThan">
      <formula>0</formula>
    </cfRule>
  </conditionalFormatting>
  <conditionalFormatting sqref="Q29">
    <cfRule type="cellIs" dxfId="29212" priority="1325" stopIfTrue="1" operator="lessThan">
      <formula>0</formula>
    </cfRule>
    <cfRule type="cellIs" dxfId="29211" priority="1326" stopIfTrue="1" operator="greaterThan">
      <formula>0</formula>
    </cfRule>
  </conditionalFormatting>
  <conditionalFormatting sqref="Q29">
    <cfRule type="cellIs" dxfId="29210" priority="1323" stopIfTrue="1" operator="lessThan">
      <formula>0</formula>
    </cfRule>
    <cfRule type="cellIs" dxfId="29209" priority="1324" stopIfTrue="1" operator="greaterThan">
      <formula>0</formula>
    </cfRule>
  </conditionalFormatting>
  <conditionalFormatting sqref="Q29">
    <cfRule type="cellIs" dxfId="29208" priority="1321" stopIfTrue="1" operator="lessThan">
      <formula>0</formula>
    </cfRule>
    <cfRule type="cellIs" dxfId="29207" priority="1322" stopIfTrue="1" operator="greaterThan">
      <formula>0</formula>
    </cfRule>
  </conditionalFormatting>
  <conditionalFormatting sqref="Q29">
    <cfRule type="cellIs" dxfId="29206" priority="1319" stopIfTrue="1" operator="lessThan">
      <formula>0</formula>
    </cfRule>
    <cfRule type="cellIs" dxfId="29205" priority="1320" stopIfTrue="1" operator="greaterThan">
      <formula>0</formula>
    </cfRule>
  </conditionalFormatting>
  <conditionalFormatting sqref="Q29">
    <cfRule type="cellIs" dxfId="29204" priority="1317" stopIfTrue="1" operator="lessThan">
      <formula>0</formula>
    </cfRule>
    <cfRule type="cellIs" dxfId="29203" priority="1318" stopIfTrue="1" operator="greaterThan">
      <formula>0</formula>
    </cfRule>
  </conditionalFormatting>
  <conditionalFormatting sqref="Q29">
    <cfRule type="cellIs" dxfId="29202" priority="1315" stopIfTrue="1" operator="lessThan">
      <formula>0</formula>
    </cfRule>
    <cfRule type="cellIs" dxfId="29201" priority="1316" stopIfTrue="1" operator="greaterThan">
      <formula>0</formula>
    </cfRule>
  </conditionalFormatting>
  <conditionalFormatting sqref="Q29">
    <cfRule type="cellIs" dxfId="29200" priority="1313" stopIfTrue="1" operator="lessThan">
      <formula>0</formula>
    </cfRule>
    <cfRule type="cellIs" dxfId="29199" priority="1314" stopIfTrue="1" operator="greaterThan">
      <formula>0</formula>
    </cfRule>
  </conditionalFormatting>
  <conditionalFormatting sqref="Q29">
    <cfRule type="cellIs" dxfId="29198" priority="1311" stopIfTrue="1" operator="lessThan">
      <formula>0</formula>
    </cfRule>
    <cfRule type="cellIs" dxfId="29197" priority="1312" stopIfTrue="1" operator="greaterThan">
      <formula>0</formula>
    </cfRule>
  </conditionalFormatting>
  <conditionalFormatting sqref="Q29">
    <cfRule type="cellIs" dxfId="29196" priority="1309" stopIfTrue="1" operator="lessThan">
      <formula>0</formula>
    </cfRule>
    <cfRule type="cellIs" dxfId="29195" priority="1310" stopIfTrue="1" operator="greaterThan">
      <formula>0</formula>
    </cfRule>
  </conditionalFormatting>
  <conditionalFormatting sqref="Q29">
    <cfRule type="cellIs" dxfId="29194" priority="1307" stopIfTrue="1" operator="lessThan">
      <formula>0</formula>
    </cfRule>
    <cfRule type="cellIs" dxfId="29193" priority="1308" stopIfTrue="1" operator="greaterThan">
      <formula>0</formula>
    </cfRule>
  </conditionalFormatting>
  <conditionalFormatting sqref="Q29">
    <cfRule type="cellIs" dxfId="29192" priority="1305" stopIfTrue="1" operator="lessThan">
      <formula>0</formula>
    </cfRule>
    <cfRule type="cellIs" dxfId="29191" priority="1306" stopIfTrue="1" operator="greaterThan">
      <formula>0</formula>
    </cfRule>
  </conditionalFormatting>
  <conditionalFormatting sqref="Q29">
    <cfRule type="cellIs" dxfId="29190" priority="1303" stopIfTrue="1" operator="lessThan">
      <formula>0</formula>
    </cfRule>
    <cfRule type="cellIs" dxfId="29189" priority="1304" stopIfTrue="1" operator="greaterThan">
      <formula>0</formula>
    </cfRule>
  </conditionalFormatting>
  <conditionalFormatting sqref="Q29">
    <cfRule type="cellIs" dxfId="29188" priority="1301" stopIfTrue="1" operator="lessThan">
      <formula>0</formula>
    </cfRule>
    <cfRule type="cellIs" dxfId="29187" priority="1302" stopIfTrue="1" operator="greaterThan">
      <formula>0</formula>
    </cfRule>
  </conditionalFormatting>
  <conditionalFormatting sqref="Q29">
    <cfRule type="cellIs" dxfId="29186" priority="1299" stopIfTrue="1" operator="lessThan">
      <formula>0</formula>
    </cfRule>
    <cfRule type="cellIs" dxfId="29185" priority="1300" stopIfTrue="1" operator="greaterThan">
      <formula>0</formula>
    </cfRule>
  </conditionalFormatting>
  <conditionalFormatting sqref="Q29">
    <cfRule type="cellIs" dxfId="29184" priority="1297" stopIfTrue="1" operator="lessThan">
      <formula>0</formula>
    </cfRule>
    <cfRule type="cellIs" dxfId="29183" priority="1298" stopIfTrue="1" operator="greaterThan">
      <formula>0</formula>
    </cfRule>
  </conditionalFormatting>
  <conditionalFormatting sqref="Q29">
    <cfRule type="cellIs" dxfId="29182" priority="1295" stopIfTrue="1" operator="lessThan">
      <formula>0</formula>
    </cfRule>
    <cfRule type="cellIs" dxfId="29181" priority="1296" stopIfTrue="1" operator="greaterThan">
      <formula>0</formula>
    </cfRule>
  </conditionalFormatting>
  <conditionalFormatting sqref="Q29">
    <cfRule type="cellIs" dxfId="29180" priority="1293" stopIfTrue="1" operator="lessThan">
      <formula>0</formula>
    </cfRule>
    <cfRule type="cellIs" dxfId="29179" priority="1294" stopIfTrue="1" operator="greaterThan">
      <formula>0</formula>
    </cfRule>
  </conditionalFormatting>
  <conditionalFormatting sqref="Q29">
    <cfRule type="cellIs" dxfId="29178" priority="1291" stopIfTrue="1" operator="lessThan">
      <formula>0</formula>
    </cfRule>
    <cfRule type="cellIs" dxfId="29177" priority="1292" stopIfTrue="1" operator="greaterThan">
      <formula>0</formula>
    </cfRule>
  </conditionalFormatting>
  <conditionalFormatting sqref="Q29">
    <cfRule type="cellIs" dxfId="29176" priority="1289" stopIfTrue="1" operator="lessThan">
      <formula>0</formula>
    </cfRule>
    <cfRule type="cellIs" dxfId="29175" priority="1290" stopIfTrue="1" operator="greaterThan">
      <formula>0</formula>
    </cfRule>
  </conditionalFormatting>
  <conditionalFormatting sqref="Q29">
    <cfRule type="cellIs" dxfId="29174" priority="1287" stopIfTrue="1" operator="lessThan">
      <formula>0</formula>
    </cfRule>
    <cfRule type="cellIs" dxfId="29173" priority="1288" stopIfTrue="1" operator="greaterThan">
      <formula>0</formula>
    </cfRule>
  </conditionalFormatting>
  <conditionalFormatting sqref="Q29">
    <cfRule type="cellIs" dxfId="29172" priority="1285" stopIfTrue="1" operator="lessThan">
      <formula>0</formula>
    </cfRule>
    <cfRule type="cellIs" dxfId="29171" priority="1286" stopIfTrue="1" operator="greaterThan">
      <formula>0</formula>
    </cfRule>
  </conditionalFormatting>
  <conditionalFormatting sqref="Q29">
    <cfRule type="cellIs" dxfId="29170" priority="1283" stopIfTrue="1" operator="lessThan">
      <formula>0</formula>
    </cfRule>
    <cfRule type="cellIs" dxfId="29169" priority="1284" stopIfTrue="1" operator="greaterThan">
      <formula>0</formula>
    </cfRule>
  </conditionalFormatting>
  <conditionalFormatting sqref="Q37">
    <cfRule type="cellIs" dxfId="29168" priority="693" stopIfTrue="1" operator="lessThan">
      <formula>0</formula>
    </cfRule>
    <cfRule type="cellIs" dxfId="29167" priority="694" stopIfTrue="1" operator="greaterThan">
      <formula>0</formula>
    </cfRule>
  </conditionalFormatting>
  <conditionalFormatting sqref="Q37">
    <cfRule type="cellIs" dxfId="29166" priority="691" stopIfTrue="1" operator="lessThan">
      <formula>0</formula>
    </cfRule>
    <cfRule type="cellIs" dxfId="29165" priority="692" stopIfTrue="1" operator="greaterThan">
      <formula>0</formula>
    </cfRule>
  </conditionalFormatting>
  <conditionalFormatting sqref="Q37">
    <cfRule type="cellIs" dxfId="29164" priority="689" stopIfTrue="1" operator="lessThan">
      <formula>0</formula>
    </cfRule>
    <cfRule type="cellIs" dxfId="29163" priority="690" stopIfTrue="1" operator="greaterThan">
      <formula>0</formula>
    </cfRule>
  </conditionalFormatting>
  <conditionalFormatting sqref="Q37">
    <cfRule type="cellIs" dxfId="29162" priority="687" stopIfTrue="1" operator="lessThan">
      <formula>0</formula>
    </cfRule>
    <cfRule type="cellIs" dxfId="29161" priority="688" stopIfTrue="1" operator="greaterThan">
      <formula>0</formula>
    </cfRule>
  </conditionalFormatting>
  <conditionalFormatting sqref="Q37">
    <cfRule type="cellIs" dxfId="29160" priority="685" stopIfTrue="1" operator="lessThan">
      <formula>0</formula>
    </cfRule>
    <cfRule type="cellIs" dxfId="29159" priority="686" stopIfTrue="1" operator="greaterThan">
      <formula>0</formula>
    </cfRule>
  </conditionalFormatting>
  <conditionalFormatting sqref="Q37">
    <cfRule type="cellIs" dxfId="29158" priority="683" stopIfTrue="1" operator="lessThan">
      <formula>0</formula>
    </cfRule>
    <cfRule type="cellIs" dxfId="29157" priority="684" stopIfTrue="1" operator="greaterThan">
      <formula>0</formula>
    </cfRule>
  </conditionalFormatting>
  <conditionalFormatting sqref="Q37">
    <cfRule type="cellIs" dxfId="29156" priority="681" stopIfTrue="1" operator="lessThan">
      <formula>0</formula>
    </cfRule>
    <cfRule type="cellIs" dxfId="29155" priority="682" stopIfTrue="1" operator="greaterThan">
      <formula>0</formula>
    </cfRule>
  </conditionalFormatting>
  <conditionalFormatting sqref="Q37">
    <cfRule type="cellIs" dxfId="29154" priority="679" stopIfTrue="1" operator="lessThan">
      <formula>0</formula>
    </cfRule>
    <cfRule type="cellIs" dxfId="29153" priority="680" stopIfTrue="1" operator="greaterThan">
      <formula>0</formula>
    </cfRule>
  </conditionalFormatting>
  <conditionalFormatting sqref="Q37">
    <cfRule type="cellIs" dxfId="29152" priority="677" stopIfTrue="1" operator="lessThan">
      <formula>0</formula>
    </cfRule>
    <cfRule type="cellIs" dxfId="29151" priority="678" stopIfTrue="1" operator="greaterThan">
      <formula>0</formula>
    </cfRule>
  </conditionalFormatting>
  <conditionalFormatting sqref="Q37">
    <cfRule type="cellIs" dxfId="29150" priority="675" stopIfTrue="1" operator="lessThan">
      <formula>0</formula>
    </cfRule>
    <cfRule type="cellIs" dxfId="29149" priority="676" stopIfTrue="1" operator="greaterThan">
      <formula>0</formula>
    </cfRule>
  </conditionalFormatting>
  <conditionalFormatting sqref="Q37">
    <cfRule type="cellIs" dxfId="29148" priority="673" stopIfTrue="1" operator="lessThan">
      <formula>0</formula>
    </cfRule>
    <cfRule type="cellIs" dxfId="29147" priority="674" stopIfTrue="1" operator="greaterThan">
      <formula>0</formula>
    </cfRule>
  </conditionalFormatting>
  <conditionalFormatting sqref="Q37">
    <cfRule type="cellIs" dxfId="29146" priority="671" stopIfTrue="1" operator="lessThan">
      <formula>0</formula>
    </cfRule>
    <cfRule type="cellIs" dxfId="29145" priority="672" stopIfTrue="1" operator="greaterThan">
      <formula>0</formula>
    </cfRule>
  </conditionalFormatting>
  <conditionalFormatting sqref="Q37">
    <cfRule type="cellIs" dxfId="29144" priority="669" stopIfTrue="1" operator="lessThan">
      <formula>0</formula>
    </cfRule>
    <cfRule type="cellIs" dxfId="29143" priority="670" stopIfTrue="1" operator="greaterThan">
      <formula>0</formula>
    </cfRule>
  </conditionalFormatting>
  <conditionalFormatting sqref="Q37">
    <cfRule type="cellIs" dxfId="29142" priority="667" stopIfTrue="1" operator="lessThan">
      <formula>0</formula>
    </cfRule>
    <cfRule type="cellIs" dxfId="29141" priority="668" stopIfTrue="1" operator="greaterThan">
      <formula>0</formula>
    </cfRule>
  </conditionalFormatting>
  <conditionalFormatting sqref="Q37">
    <cfRule type="cellIs" dxfId="29140" priority="665" stopIfTrue="1" operator="lessThan">
      <formula>0</formula>
    </cfRule>
    <cfRule type="cellIs" dxfId="29139" priority="666" stopIfTrue="1" operator="greaterThan">
      <formula>0</formula>
    </cfRule>
  </conditionalFormatting>
  <conditionalFormatting sqref="Q37">
    <cfRule type="cellIs" dxfId="29138" priority="663" stopIfTrue="1" operator="lessThan">
      <formula>0</formula>
    </cfRule>
    <cfRule type="cellIs" dxfId="29137" priority="664" stopIfTrue="1" operator="greaterThan">
      <formula>0</formula>
    </cfRule>
  </conditionalFormatting>
  <conditionalFormatting sqref="Q37">
    <cfRule type="cellIs" dxfId="29136" priority="661" stopIfTrue="1" operator="lessThan">
      <formula>0</formula>
    </cfRule>
    <cfRule type="cellIs" dxfId="29135" priority="662" stopIfTrue="1" operator="greaterThan">
      <formula>0</formula>
    </cfRule>
  </conditionalFormatting>
  <conditionalFormatting sqref="Q37">
    <cfRule type="cellIs" dxfId="29134" priority="659" stopIfTrue="1" operator="lessThan">
      <formula>0</formula>
    </cfRule>
    <cfRule type="cellIs" dxfId="29133" priority="660" stopIfTrue="1" operator="greaterThan">
      <formula>0</formula>
    </cfRule>
  </conditionalFormatting>
  <conditionalFormatting sqref="Q37">
    <cfRule type="cellIs" dxfId="29132" priority="657" stopIfTrue="1" operator="lessThan">
      <formula>0</formula>
    </cfRule>
    <cfRule type="cellIs" dxfId="29131" priority="658" stopIfTrue="1" operator="greaterThan">
      <formula>0</formula>
    </cfRule>
  </conditionalFormatting>
  <conditionalFormatting sqref="Q37">
    <cfRule type="cellIs" dxfId="29130" priority="655" stopIfTrue="1" operator="lessThan">
      <formula>0</formula>
    </cfRule>
    <cfRule type="cellIs" dxfId="29129" priority="656" stopIfTrue="1" operator="greaterThan">
      <formula>0</formula>
    </cfRule>
  </conditionalFormatting>
  <conditionalFormatting sqref="Q37">
    <cfRule type="cellIs" dxfId="29128" priority="653" stopIfTrue="1" operator="lessThan">
      <formula>0</formula>
    </cfRule>
    <cfRule type="cellIs" dxfId="29127" priority="654" stopIfTrue="1" operator="greaterThan">
      <formula>0</formula>
    </cfRule>
  </conditionalFormatting>
  <conditionalFormatting sqref="Q37">
    <cfRule type="cellIs" dxfId="29126" priority="651" stopIfTrue="1" operator="lessThan">
      <formula>0</formula>
    </cfRule>
    <cfRule type="cellIs" dxfId="29125" priority="652" stopIfTrue="1" operator="greaterThan">
      <formula>0</formula>
    </cfRule>
  </conditionalFormatting>
  <conditionalFormatting sqref="Q37">
    <cfRule type="cellIs" dxfId="29124" priority="649" stopIfTrue="1" operator="lessThan">
      <formula>0</formula>
    </cfRule>
    <cfRule type="cellIs" dxfId="29123" priority="650" stopIfTrue="1" operator="greaterThan">
      <formula>0</formula>
    </cfRule>
  </conditionalFormatting>
  <conditionalFormatting sqref="Q37">
    <cfRule type="cellIs" dxfId="29122" priority="647" stopIfTrue="1" operator="lessThan">
      <formula>0</formula>
    </cfRule>
    <cfRule type="cellIs" dxfId="29121" priority="648" stopIfTrue="1" operator="greaterThan">
      <formula>0</formula>
    </cfRule>
  </conditionalFormatting>
  <conditionalFormatting sqref="Q37">
    <cfRule type="cellIs" dxfId="29120" priority="645" stopIfTrue="1" operator="lessThan">
      <formula>0</formula>
    </cfRule>
    <cfRule type="cellIs" dxfId="29119" priority="646" stopIfTrue="1" operator="greaterThan">
      <formula>0</formula>
    </cfRule>
  </conditionalFormatting>
  <conditionalFormatting sqref="Q37">
    <cfRule type="cellIs" dxfId="29118" priority="643" stopIfTrue="1" operator="lessThan">
      <formula>0</formula>
    </cfRule>
    <cfRule type="cellIs" dxfId="29117" priority="644" stopIfTrue="1" operator="greaterThan">
      <formula>0</formula>
    </cfRule>
  </conditionalFormatting>
  <conditionalFormatting sqref="Q37">
    <cfRule type="cellIs" dxfId="29116" priority="641" stopIfTrue="1" operator="lessThan">
      <formula>0</formula>
    </cfRule>
    <cfRule type="cellIs" dxfId="29115" priority="642" stopIfTrue="1" operator="greaterThan">
      <formula>0</formula>
    </cfRule>
  </conditionalFormatting>
  <conditionalFormatting sqref="Q37">
    <cfRule type="cellIs" dxfId="29114" priority="639" stopIfTrue="1" operator="lessThan">
      <formula>0</formula>
    </cfRule>
    <cfRule type="cellIs" dxfId="29113" priority="640" stopIfTrue="1" operator="greaterThan">
      <formula>0</formula>
    </cfRule>
  </conditionalFormatting>
  <conditionalFormatting sqref="Q37">
    <cfRule type="cellIs" dxfId="29112" priority="637" stopIfTrue="1" operator="lessThan">
      <formula>0</formula>
    </cfRule>
    <cfRule type="cellIs" dxfId="29111" priority="638" stopIfTrue="1" operator="greaterThan">
      <formula>0</formula>
    </cfRule>
  </conditionalFormatting>
  <conditionalFormatting sqref="Q37">
    <cfRule type="cellIs" dxfId="29110" priority="635" stopIfTrue="1" operator="lessThan">
      <formula>0</formula>
    </cfRule>
    <cfRule type="cellIs" dxfId="29109" priority="636" stopIfTrue="1" operator="greaterThan">
      <formula>0</formula>
    </cfRule>
  </conditionalFormatting>
  <conditionalFormatting sqref="Q37">
    <cfRule type="cellIs" dxfId="29108" priority="633" stopIfTrue="1" operator="lessThan">
      <formula>0</formula>
    </cfRule>
    <cfRule type="cellIs" dxfId="29107" priority="634" stopIfTrue="1" operator="greaterThan">
      <formula>0</formula>
    </cfRule>
  </conditionalFormatting>
  <conditionalFormatting sqref="Q37">
    <cfRule type="cellIs" dxfId="29106" priority="631" stopIfTrue="1" operator="lessThan">
      <formula>0</formula>
    </cfRule>
    <cfRule type="cellIs" dxfId="29105" priority="632" stopIfTrue="1" operator="greaterThan">
      <formula>0</formula>
    </cfRule>
  </conditionalFormatting>
  <conditionalFormatting sqref="Q37">
    <cfRule type="cellIs" dxfId="29104" priority="629" stopIfTrue="1" operator="lessThan">
      <formula>0</formula>
    </cfRule>
    <cfRule type="cellIs" dxfId="29103" priority="630" stopIfTrue="1" operator="greaterThan">
      <formula>0</formula>
    </cfRule>
  </conditionalFormatting>
  <conditionalFormatting sqref="Q37">
    <cfRule type="cellIs" dxfId="29102" priority="627" stopIfTrue="1" operator="lessThan">
      <formula>0</formula>
    </cfRule>
    <cfRule type="cellIs" dxfId="29101" priority="628" stopIfTrue="1" operator="greaterThan">
      <formula>0</formula>
    </cfRule>
  </conditionalFormatting>
  <conditionalFormatting sqref="Q37">
    <cfRule type="cellIs" dxfId="29100" priority="625" stopIfTrue="1" operator="lessThan">
      <formula>0</formula>
    </cfRule>
    <cfRule type="cellIs" dxfId="29099" priority="626" stopIfTrue="1" operator="greaterThan">
      <formula>0</formula>
    </cfRule>
  </conditionalFormatting>
  <conditionalFormatting sqref="Q37">
    <cfRule type="cellIs" dxfId="29098" priority="623" stopIfTrue="1" operator="lessThan">
      <formula>0</formula>
    </cfRule>
    <cfRule type="cellIs" dxfId="29097" priority="624" stopIfTrue="1" operator="greaterThan">
      <formula>0</formula>
    </cfRule>
  </conditionalFormatting>
  <conditionalFormatting sqref="Q37">
    <cfRule type="cellIs" dxfId="29096" priority="621" stopIfTrue="1" operator="lessThan">
      <formula>0</formula>
    </cfRule>
    <cfRule type="cellIs" dxfId="29095" priority="622" stopIfTrue="1" operator="greaterThan">
      <formula>0</formula>
    </cfRule>
  </conditionalFormatting>
  <conditionalFormatting sqref="Q37">
    <cfRule type="cellIs" dxfId="29094" priority="619" stopIfTrue="1" operator="lessThan">
      <formula>0</formula>
    </cfRule>
    <cfRule type="cellIs" dxfId="29093" priority="620" stopIfTrue="1" operator="greaterThan">
      <formula>0</formula>
    </cfRule>
  </conditionalFormatting>
  <conditionalFormatting sqref="Q37">
    <cfRule type="cellIs" dxfId="29092" priority="617" stopIfTrue="1" operator="lessThan">
      <formula>0</formula>
    </cfRule>
    <cfRule type="cellIs" dxfId="29091" priority="618" stopIfTrue="1" operator="greaterThan">
      <formula>0</formula>
    </cfRule>
  </conditionalFormatting>
  <conditionalFormatting sqref="Q37">
    <cfRule type="cellIs" dxfId="29090" priority="615" stopIfTrue="1" operator="lessThan">
      <formula>0</formula>
    </cfRule>
    <cfRule type="cellIs" dxfId="29089" priority="616" stopIfTrue="1" operator="greaterThan">
      <formula>0</formula>
    </cfRule>
  </conditionalFormatting>
  <conditionalFormatting sqref="Q37">
    <cfRule type="cellIs" dxfId="29088" priority="613" stopIfTrue="1" operator="lessThan">
      <formula>0</formula>
    </cfRule>
    <cfRule type="cellIs" dxfId="29087" priority="614" stopIfTrue="1" operator="greaterThan">
      <formula>0</formula>
    </cfRule>
  </conditionalFormatting>
  <conditionalFormatting sqref="Q37">
    <cfRule type="cellIs" dxfId="29086" priority="611" stopIfTrue="1" operator="lessThan">
      <formula>0</formula>
    </cfRule>
    <cfRule type="cellIs" dxfId="29085" priority="612" stopIfTrue="1" operator="greaterThan">
      <formula>0</formula>
    </cfRule>
  </conditionalFormatting>
  <conditionalFormatting sqref="Q31">
    <cfRule type="cellIs" dxfId="29084" priority="945" stopIfTrue="1" operator="lessThan">
      <formula>0</formula>
    </cfRule>
    <cfRule type="cellIs" dxfId="29083" priority="946" stopIfTrue="1" operator="greaterThan">
      <formula>0</formula>
    </cfRule>
  </conditionalFormatting>
  <conditionalFormatting sqref="Q31">
    <cfRule type="cellIs" dxfId="29082" priority="943" stopIfTrue="1" operator="lessThan">
      <formula>0</formula>
    </cfRule>
    <cfRule type="cellIs" dxfId="29081" priority="944" stopIfTrue="1" operator="greaterThan">
      <formula>0</formula>
    </cfRule>
  </conditionalFormatting>
  <conditionalFormatting sqref="Q31">
    <cfRule type="cellIs" dxfId="29080" priority="941" stopIfTrue="1" operator="lessThan">
      <formula>0</formula>
    </cfRule>
    <cfRule type="cellIs" dxfId="29079" priority="942" stopIfTrue="1" operator="greaterThan">
      <formula>0</formula>
    </cfRule>
  </conditionalFormatting>
  <conditionalFormatting sqref="Q31">
    <cfRule type="cellIs" dxfId="29078" priority="939" stopIfTrue="1" operator="lessThan">
      <formula>0</formula>
    </cfRule>
    <cfRule type="cellIs" dxfId="29077" priority="940" stopIfTrue="1" operator="greaterThan">
      <formula>0</formula>
    </cfRule>
  </conditionalFormatting>
  <conditionalFormatting sqref="Q31">
    <cfRule type="cellIs" dxfId="29076" priority="937" stopIfTrue="1" operator="lessThan">
      <formula>0</formula>
    </cfRule>
    <cfRule type="cellIs" dxfId="29075" priority="938" stopIfTrue="1" operator="greaterThan">
      <formula>0</formula>
    </cfRule>
  </conditionalFormatting>
  <conditionalFormatting sqref="Q31">
    <cfRule type="cellIs" dxfId="29074" priority="935" stopIfTrue="1" operator="lessThan">
      <formula>0</formula>
    </cfRule>
    <cfRule type="cellIs" dxfId="29073" priority="936" stopIfTrue="1" operator="greaterThan">
      <formula>0</formula>
    </cfRule>
  </conditionalFormatting>
  <conditionalFormatting sqref="Q31">
    <cfRule type="cellIs" dxfId="29072" priority="933" stopIfTrue="1" operator="lessThan">
      <formula>0</formula>
    </cfRule>
    <cfRule type="cellIs" dxfId="29071" priority="934" stopIfTrue="1" operator="greaterThan">
      <formula>0</formula>
    </cfRule>
  </conditionalFormatting>
  <conditionalFormatting sqref="Q31">
    <cfRule type="cellIs" dxfId="29070" priority="931" stopIfTrue="1" operator="lessThan">
      <formula>0</formula>
    </cfRule>
    <cfRule type="cellIs" dxfId="29069" priority="932" stopIfTrue="1" operator="greaterThan">
      <formula>0</formula>
    </cfRule>
  </conditionalFormatting>
  <conditionalFormatting sqref="Q31">
    <cfRule type="cellIs" dxfId="29068" priority="929" stopIfTrue="1" operator="lessThan">
      <formula>0</formula>
    </cfRule>
    <cfRule type="cellIs" dxfId="29067" priority="930" stopIfTrue="1" operator="greaterThan">
      <formula>0</formula>
    </cfRule>
  </conditionalFormatting>
  <conditionalFormatting sqref="Q31">
    <cfRule type="cellIs" dxfId="29066" priority="927" stopIfTrue="1" operator="lessThan">
      <formula>0</formula>
    </cfRule>
    <cfRule type="cellIs" dxfId="29065" priority="928" stopIfTrue="1" operator="greaterThan">
      <formula>0</formula>
    </cfRule>
  </conditionalFormatting>
  <conditionalFormatting sqref="Q31">
    <cfRule type="cellIs" dxfId="29064" priority="925" stopIfTrue="1" operator="lessThan">
      <formula>0</formula>
    </cfRule>
    <cfRule type="cellIs" dxfId="29063" priority="926" stopIfTrue="1" operator="greaterThan">
      <formula>0</formula>
    </cfRule>
  </conditionalFormatting>
  <conditionalFormatting sqref="Q31">
    <cfRule type="cellIs" dxfId="29062" priority="923" stopIfTrue="1" operator="lessThan">
      <formula>0</formula>
    </cfRule>
    <cfRule type="cellIs" dxfId="29061" priority="924" stopIfTrue="1" operator="greaterThan">
      <formula>0</formula>
    </cfRule>
  </conditionalFormatting>
  <conditionalFormatting sqref="Q31">
    <cfRule type="cellIs" dxfId="29060" priority="921" stopIfTrue="1" operator="lessThan">
      <formula>0</formula>
    </cfRule>
    <cfRule type="cellIs" dxfId="29059" priority="922" stopIfTrue="1" operator="greaterThan">
      <formula>0</formula>
    </cfRule>
  </conditionalFormatting>
  <conditionalFormatting sqref="Q31">
    <cfRule type="cellIs" dxfId="29058" priority="919" stopIfTrue="1" operator="lessThan">
      <formula>0</formula>
    </cfRule>
    <cfRule type="cellIs" dxfId="29057" priority="920" stopIfTrue="1" operator="greaterThan">
      <formula>0</formula>
    </cfRule>
  </conditionalFormatting>
  <conditionalFormatting sqref="Q31">
    <cfRule type="cellIs" dxfId="29056" priority="917" stopIfTrue="1" operator="lessThan">
      <formula>0</formula>
    </cfRule>
    <cfRule type="cellIs" dxfId="29055" priority="918" stopIfTrue="1" operator="greaterThan">
      <formula>0</formula>
    </cfRule>
  </conditionalFormatting>
  <conditionalFormatting sqref="Q31">
    <cfRule type="cellIs" dxfId="29054" priority="915" stopIfTrue="1" operator="lessThan">
      <formula>0</formula>
    </cfRule>
    <cfRule type="cellIs" dxfId="29053" priority="916" stopIfTrue="1" operator="greaterThan">
      <formula>0</formula>
    </cfRule>
  </conditionalFormatting>
  <conditionalFormatting sqref="Q31">
    <cfRule type="cellIs" dxfId="29052" priority="913" stopIfTrue="1" operator="lessThan">
      <formula>0</formula>
    </cfRule>
    <cfRule type="cellIs" dxfId="29051" priority="914" stopIfTrue="1" operator="greaterThan">
      <formula>0</formula>
    </cfRule>
  </conditionalFormatting>
  <conditionalFormatting sqref="Q31">
    <cfRule type="cellIs" dxfId="29050" priority="911" stopIfTrue="1" operator="lessThan">
      <formula>0</formula>
    </cfRule>
    <cfRule type="cellIs" dxfId="29049" priority="912" stopIfTrue="1" operator="greaterThan">
      <formula>0</formula>
    </cfRule>
  </conditionalFormatting>
  <conditionalFormatting sqref="Q31">
    <cfRule type="cellIs" dxfId="29048" priority="909" stopIfTrue="1" operator="lessThan">
      <formula>0</formula>
    </cfRule>
    <cfRule type="cellIs" dxfId="29047" priority="910" stopIfTrue="1" operator="greaterThan">
      <formula>0</formula>
    </cfRule>
  </conditionalFormatting>
  <conditionalFormatting sqref="Q31">
    <cfRule type="cellIs" dxfId="29046" priority="907" stopIfTrue="1" operator="lessThan">
      <formula>0</formula>
    </cfRule>
    <cfRule type="cellIs" dxfId="29045" priority="908" stopIfTrue="1" operator="greaterThan">
      <formula>0</formula>
    </cfRule>
  </conditionalFormatting>
  <conditionalFormatting sqref="Q31">
    <cfRule type="cellIs" dxfId="29044" priority="905" stopIfTrue="1" operator="lessThan">
      <formula>0</formula>
    </cfRule>
    <cfRule type="cellIs" dxfId="29043" priority="906" stopIfTrue="1" operator="greaterThan">
      <formula>0</formula>
    </cfRule>
  </conditionalFormatting>
  <conditionalFormatting sqref="Q31">
    <cfRule type="cellIs" dxfId="29042" priority="903" stopIfTrue="1" operator="lessThan">
      <formula>0</formula>
    </cfRule>
    <cfRule type="cellIs" dxfId="29041" priority="904" stopIfTrue="1" operator="greaterThan">
      <formula>0</formula>
    </cfRule>
  </conditionalFormatting>
  <conditionalFormatting sqref="Q31">
    <cfRule type="cellIs" dxfId="29040" priority="901" stopIfTrue="1" operator="lessThan">
      <formula>0</formula>
    </cfRule>
    <cfRule type="cellIs" dxfId="29039" priority="902" stopIfTrue="1" operator="greaterThan">
      <formula>0</formula>
    </cfRule>
  </conditionalFormatting>
  <conditionalFormatting sqref="Q31">
    <cfRule type="cellIs" dxfId="29038" priority="899" stopIfTrue="1" operator="lessThan">
      <formula>0</formula>
    </cfRule>
    <cfRule type="cellIs" dxfId="29037" priority="900" stopIfTrue="1" operator="greaterThan">
      <formula>0</formula>
    </cfRule>
  </conditionalFormatting>
  <conditionalFormatting sqref="Q31">
    <cfRule type="cellIs" dxfId="29036" priority="897" stopIfTrue="1" operator="lessThan">
      <formula>0</formula>
    </cfRule>
    <cfRule type="cellIs" dxfId="29035" priority="898" stopIfTrue="1" operator="greaterThan">
      <formula>0</formula>
    </cfRule>
  </conditionalFormatting>
  <conditionalFormatting sqref="Q31">
    <cfRule type="cellIs" dxfId="29034" priority="895" stopIfTrue="1" operator="lessThan">
      <formula>0</formula>
    </cfRule>
    <cfRule type="cellIs" dxfId="29033" priority="896" stopIfTrue="1" operator="greaterThan">
      <formula>0</formula>
    </cfRule>
  </conditionalFormatting>
  <conditionalFormatting sqref="Q31">
    <cfRule type="cellIs" dxfId="29032" priority="893" stopIfTrue="1" operator="lessThan">
      <formula>0</formula>
    </cfRule>
    <cfRule type="cellIs" dxfId="29031" priority="894" stopIfTrue="1" operator="greaterThan">
      <formula>0</formula>
    </cfRule>
  </conditionalFormatting>
  <conditionalFormatting sqref="Q31">
    <cfRule type="cellIs" dxfId="29030" priority="891" stopIfTrue="1" operator="lessThan">
      <formula>0</formula>
    </cfRule>
    <cfRule type="cellIs" dxfId="29029" priority="892" stopIfTrue="1" operator="greaterThan">
      <formula>0</formula>
    </cfRule>
  </conditionalFormatting>
  <conditionalFormatting sqref="Q31">
    <cfRule type="cellIs" dxfId="29028" priority="889" stopIfTrue="1" operator="lessThan">
      <formula>0</formula>
    </cfRule>
    <cfRule type="cellIs" dxfId="29027" priority="890" stopIfTrue="1" operator="greaterThan">
      <formula>0</formula>
    </cfRule>
  </conditionalFormatting>
  <conditionalFormatting sqref="Q31">
    <cfRule type="cellIs" dxfId="29026" priority="887" stopIfTrue="1" operator="lessThan">
      <formula>0</formula>
    </cfRule>
    <cfRule type="cellIs" dxfId="29025" priority="888" stopIfTrue="1" operator="greaterThan">
      <formula>0</formula>
    </cfRule>
  </conditionalFormatting>
  <conditionalFormatting sqref="Q31">
    <cfRule type="cellIs" dxfId="29024" priority="885" stopIfTrue="1" operator="lessThan">
      <formula>0</formula>
    </cfRule>
    <cfRule type="cellIs" dxfId="29023" priority="886" stopIfTrue="1" operator="greaterThan">
      <formula>0</formula>
    </cfRule>
  </conditionalFormatting>
  <conditionalFormatting sqref="Q31">
    <cfRule type="cellIs" dxfId="29022" priority="883" stopIfTrue="1" operator="lessThan">
      <formula>0</formula>
    </cfRule>
    <cfRule type="cellIs" dxfId="29021" priority="884" stopIfTrue="1" operator="greaterThan">
      <formula>0</formula>
    </cfRule>
  </conditionalFormatting>
  <conditionalFormatting sqref="Q31">
    <cfRule type="cellIs" dxfId="29020" priority="881" stopIfTrue="1" operator="lessThan">
      <formula>0</formula>
    </cfRule>
    <cfRule type="cellIs" dxfId="29019" priority="882" stopIfTrue="1" operator="greaterThan">
      <formula>0</formula>
    </cfRule>
  </conditionalFormatting>
  <conditionalFormatting sqref="Q31">
    <cfRule type="cellIs" dxfId="29018" priority="879" stopIfTrue="1" operator="lessThan">
      <formula>0</formula>
    </cfRule>
    <cfRule type="cellIs" dxfId="29017" priority="880" stopIfTrue="1" operator="greaterThan">
      <formula>0</formula>
    </cfRule>
  </conditionalFormatting>
  <conditionalFormatting sqref="Q31">
    <cfRule type="cellIs" dxfId="29016" priority="877" stopIfTrue="1" operator="lessThan">
      <formula>0</formula>
    </cfRule>
    <cfRule type="cellIs" dxfId="29015" priority="878" stopIfTrue="1" operator="greaterThan">
      <formula>0</formula>
    </cfRule>
  </conditionalFormatting>
  <conditionalFormatting sqref="Q31">
    <cfRule type="cellIs" dxfId="29014" priority="875" stopIfTrue="1" operator="lessThan">
      <formula>0</formula>
    </cfRule>
    <cfRule type="cellIs" dxfId="29013" priority="876" stopIfTrue="1" operator="greaterThan">
      <formula>0</formula>
    </cfRule>
  </conditionalFormatting>
  <conditionalFormatting sqref="Q31">
    <cfRule type="cellIs" dxfId="29012" priority="873" stopIfTrue="1" operator="lessThan">
      <formula>0</formula>
    </cfRule>
    <cfRule type="cellIs" dxfId="29011" priority="874" stopIfTrue="1" operator="greaterThan">
      <formula>0</formula>
    </cfRule>
  </conditionalFormatting>
  <conditionalFormatting sqref="Q31">
    <cfRule type="cellIs" dxfId="29010" priority="871" stopIfTrue="1" operator="lessThan">
      <formula>0</formula>
    </cfRule>
    <cfRule type="cellIs" dxfId="29009" priority="872" stopIfTrue="1" operator="greaterThan">
      <formula>0</formula>
    </cfRule>
  </conditionalFormatting>
  <conditionalFormatting sqref="Q31">
    <cfRule type="cellIs" dxfId="29008" priority="869" stopIfTrue="1" operator="lessThan">
      <formula>0</formula>
    </cfRule>
    <cfRule type="cellIs" dxfId="29007" priority="870" stopIfTrue="1" operator="greaterThan">
      <formula>0</formula>
    </cfRule>
  </conditionalFormatting>
  <conditionalFormatting sqref="Q31">
    <cfRule type="cellIs" dxfId="29006" priority="867" stopIfTrue="1" operator="lessThan">
      <formula>0</formula>
    </cfRule>
    <cfRule type="cellIs" dxfId="29005" priority="868" stopIfTrue="1" operator="greaterThan">
      <formula>0</formula>
    </cfRule>
  </conditionalFormatting>
  <conditionalFormatting sqref="Q31">
    <cfRule type="cellIs" dxfId="29004" priority="865" stopIfTrue="1" operator="lessThan">
      <formula>0</formula>
    </cfRule>
    <cfRule type="cellIs" dxfId="29003" priority="866" stopIfTrue="1" operator="greaterThan">
      <formula>0</formula>
    </cfRule>
  </conditionalFormatting>
  <conditionalFormatting sqref="Q31">
    <cfRule type="cellIs" dxfId="29002" priority="863" stopIfTrue="1" operator="lessThan">
      <formula>0</formula>
    </cfRule>
    <cfRule type="cellIs" dxfId="29001" priority="864" stopIfTrue="1" operator="greaterThan">
      <formula>0</formula>
    </cfRule>
  </conditionalFormatting>
  <conditionalFormatting sqref="Q33">
    <cfRule type="cellIs" dxfId="29000" priority="861" stopIfTrue="1" operator="lessThan">
      <formula>0</formula>
    </cfRule>
    <cfRule type="cellIs" dxfId="28999" priority="862" stopIfTrue="1" operator="greaterThan">
      <formula>0</formula>
    </cfRule>
  </conditionalFormatting>
  <conditionalFormatting sqref="Q33">
    <cfRule type="cellIs" dxfId="28998" priority="859" stopIfTrue="1" operator="lessThan">
      <formula>0</formula>
    </cfRule>
    <cfRule type="cellIs" dxfId="28997" priority="860" stopIfTrue="1" operator="greaterThan">
      <formula>0</formula>
    </cfRule>
  </conditionalFormatting>
  <conditionalFormatting sqref="Q33">
    <cfRule type="cellIs" dxfId="28996" priority="857" stopIfTrue="1" operator="lessThan">
      <formula>0</formula>
    </cfRule>
    <cfRule type="cellIs" dxfId="28995" priority="858" stopIfTrue="1" operator="greaterThan">
      <formula>0</formula>
    </cfRule>
  </conditionalFormatting>
  <conditionalFormatting sqref="Q33">
    <cfRule type="cellIs" dxfId="28994" priority="855" stopIfTrue="1" operator="lessThan">
      <formula>0</formula>
    </cfRule>
    <cfRule type="cellIs" dxfId="28993" priority="856" stopIfTrue="1" operator="greaterThan">
      <formula>0</formula>
    </cfRule>
  </conditionalFormatting>
  <conditionalFormatting sqref="Q33">
    <cfRule type="cellIs" dxfId="28992" priority="853" stopIfTrue="1" operator="lessThan">
      <formula>0</formula>
    </cfRule>
    <cfRule type="cellIs" dxfId="28991" priority="854" stopIfTrue="1" operator="greaterThan">
      <formula>0</formula>
    </cfRule>
  </conditionalFormatting>
  <conditionalFormatting sqref="Q33">
    <cfRule type="cellIs" dxfId="28990" priority="851" stopIfTrue="1" operator="lessThan">
      <formula>0</formula>
    </cfRule>
    <cfRule type="cellIs" dxfId="28989" priority="852" stopIfTrue="1" operator="greaterThan">
      <formula>0</formula>
    </cfRule>
  </conditionalFormatting>
  <conditionalFormatting sqref="Q33">
    <cfRule type="cellIs" dxfId="28988" priority="849" stopIfTrue="1" operator="lessThan">
      <formula>0</formula>
    </cfRule>
    <cfRule type="cellIs" dxfId="28987" priority="850" stopIfTrue="1" operator="greaterThan">
      <formula>0</formula>
    </cfRule>
  </conditionalFormatting>
  <conditionalFormatting sqref="Q33">
    <cfRule type="cellIs" dxfId="28986" priority="847" stopIfTrue="1" operator="lessThan">
      <formula>0</formula>
    </cfRule>
    <cfRule type="cellIs" dxfId="28985" priority="848" stopIfTrue="1" operator="greaterThan">
      <formula>0</formula>
    </cfRule>
  </conditionalFormatting>
  <conditionalFormatting sqref="Q33">
    <cfRule type="cellIs" dxfId="28984" priority="845" stopIfTrue="1" operator="lessThan">
      <formula>0</formula>
    </cfRule>
    <cfRule type="cellIs" dxfId="28983" priority="846" stopIfTrue="1" operator="greaterThan">
      <formula>0</formula>
    </cfRule>
  </conditionalFormatting>
  <conditionalFormatting sqref="Q33">
    <cfRule type="cellIs" dxfId="28982" priority="843" stopIfTrue="1" operator="lessThan">
      <formula>0</formula>
    </cfRule>
    <cfRule type="cellIs" dxfId="28981" priority="844" stopIfTrue="1" operator="greaterThan">
      <formula>0</formula>
    </cfRule>
  </conditionalFormatting>
  <conditionalFormatting sqref="Q33">
    <cfRule type="cellIs" dxfId="28980" priority="841" stopIfTrue="1" operator="lessThan">
      <formula>0</formula>
    </cfRule>
    <cfRule type="cellIs" dxfId="28979" priority="842" stopIfTrue="1" operator="greaterThan">
      <formula>0</formula>
    </cfRule>
  </conditionalFormatting>
  <conditionalFormatting sqref="Q33">
    <cfRule type="cellIs" dxfId="28978" priority="839" stopIfTrue="1" operator="lessThan">
      <formula>0</formula>
    </cfRule>
    <cfRule type="cellIs" dxfId="28977" priority="840" stopIfTrue="1" operator="greaterThan">
      <formula>0</formula>
    </cfRule>
  </conditionalFormatting>
  <conditionalFormatting sqref="Q33">
    <cfRule type="cellIs" dxfId="28976" priority="837" stopIfTrue="1" operator="lessThan">
      <formula>0</formula>
    </cfRule>
    <cfRule type="cellIs" dxfId="28975" priority="838" stopIfTrue="1" operator="greaterThan">
      <formula>0</formula>
    </cfRule>
  </conditionalFormatting>
  <conditionalFormatting sqref="Q33">
    <cfRule type="cellIs" dxfId="28974" priority="835" stopIfTrue="1" operator="lessThan">
      <formula>0</formula>
    </cfRule>
    <cfRule type="cellIs" dxfId="28973" priority="836" stopIfTrue="1" operator="greaterThan">
      <formula>0</formula>
    </cfRule>
  </conditionalFormatting>
  <conditionalFormatting sqref="Q33">
    <cfRule type="cellIs" dxfId="28972" priority="833" stopIfTrue="1" operator="lessThan">
      <formula>0</formula>
    </cfRule>
    <cfRule type="cellIs" dxfId="28971" priority="834" stopIfTrue="1" operator="greaterThan">
      <formula>0</formula>
    </cfRule>
  </conditionalFormatting>
  <conditionalFormatting sqref="Q33">
    <cfRule type="cellIs" dxfId="28970" priority="831" stopIfTrue="1" operator="lessThan">
      <formula>0</formula>
    </cfRule>
    <cfRule type="cellIs" dxfId="28969" priority="832" stopIfTrue="1" operator="greaterThan">
      <formula>0</formula>
    </cfRule>
  </conditionalFormatting>
  <conditionalFormatting sqref="Q33">
    <cfRule type="cellIs" dxfId="28968" priority="829" stopIfTrue="1" operator="lessThan">
      <formula>0</formula>
    </cfRule>
    <cfRule type="cellIs" dxfId="28967" priority="830" stopIfTrue="1" operator="greaterThan">
      <formula>0</formula>
    </cfRule>
  </conditionalFormatting>
  <conditionalFormatting sqref="Q33">
    <cfRule type="cellIs" dxfId="28966" priority="827" stopIfTrue="1" operator="lessThan">
      <formula>0</formula>
    </cfRule>
    <cfRule type="cellIs" dxfId="28965" priority="828" stopIfTrue="1" operator="greaterThan">
      <formula>0</formula>
    </cfRule>
  </conditionalFormatting>
  <conditionalFormatting sqref="Q33">
    <cfRule type="cellIs" dxfId="28964" priority="825" stopIfTrue="1" operator="lessThan">
      <formula>0</formula>
    </cfRule>
    <cfRule type="cellIs" dxfId="28963" priority="826" stopIfTrue="1" operator="greaterThan">
      <formula>0</formula>
    </cfRule>
  </conditionalFormatting>
  <conditionalFormatting sqref="Q33">
    <cfRule type="cellIs" dxfId="28962" priority="823" stopIfTrue="1" operator="lessThan">
      <formula>0</formula>
    </cfRule>
    <cfRule type="cellIs" dxfId="28961" priority="824" stopIfTrue="1" operator="greaterThan">
      <formula>0</formula>
    </cfRule>
  </conditionalFormatting>
  <conditionalFormatting sqref="Q33">
    <cfRule type="cellIs" dxfId="28960" priority="821" stopIfTrue="1" operator="lessThan">
      <formula>0</formula>
    </cfRule>
    <cfRule type="cellIs" dxfId="28959" priority="822" stopIfTrue="1" operator="greaterThan">
      <formula>0</formula>
    </cfRule>
  </conditionalFormatting>
  <conditionalFormatting sqref="Q33">
    <cfRule type="cellIs" dxfId="28958" priority="819" stopIfTrue="1" operator="lessThan">
      <formula>0</formula>
    </cfRule>
    <cfRule type="cellIs" dxfId="28957" priority="820" stopIfTrue="1" operator="greaterThan">
      <formula>0</formula>
    </cfRule>
  </conditionalFormatting>
  <conditionalFormatting sqref="Q33">
    <cfRule type="cellIs" dxfId="28956" priority="817" stopIfTrue="1" operator="lessThan">
      <formula>0</formula>
    </cfRule>
    <cfRule type="cellIs" dxfId="28955" priority="818" stopIfTrue="1" operator="greaterThan">
      <formula>0</formula>
    </cfRule>
  </conditionalFormatting>
  <conditionalFormatting sqref="Q33">
    <cfRule type="cellIs" dxfId="28954" priority="815" stopIfTrue="1" operator="lessThan">
      <formula>0</formula>
    </cfRule>
    <cfRule type="cellIs" dxfId="28953" priority="816" stopIfTrue="1" operator="greaterThan">
      <formula>0</formula>
    </cfRule>
  </conditionalFormatting>
  <conditionalFormatting sqref="Q33">
    <cfRule type="cellIs" dxfId="28952" priority="813" stopIfTrue="1" operator="lessThan">
      <formula>0</formula>
    </cfRule>
    <cfRule type="cellIs" dxfId="28951" priority="814" stopIfTrue="1" operator="greaterThan">
      <formula>0</formula>
    </cfRule>
  </conditionalFormatting>
  <conditionalFormatting sqref="Q33">
    <cfRule type="cellIs" dxfId="28950" priority="811" stopIfTrue="1" operator="lessThan">
      <formula>0</formula>
    </cfRule>
    <cfRule type="cellIs" dxfId="28949" priority="812" stopIfTrue="1" operator="greaterThan">
      <formula>0</formula>
    </cfRule>
  </conditionalFormatting>
  <conditionalFormatting sqref="Q33">
    <cfRule type="cellIs" dxfId="28948" priority="809" stopIfTrue="1" operator="lessThan">
      <formula>0</formula>
    </cfRule>
    <cfRule type="cellIs" dxfId="28947" priority="810" stopIfTrue="1" operator="greaterThan">
      <formula>0</formula>
    </cfRule>
  </conditionalFormatting>
  <conditionalFormatting sqref="Q33">
    <cfRule type="cellIs" dxfId="28946" priority="807" stopIfTrue="1" operator="lessThan">
      <formula>0</formula>
    </cfRule>
    <cfRule type="cellIs" dxfId="28945" priority="808" stopIfTrue="1" operator="greaterThan">
      <formula>0</formula>
    </cfRule>
  </conditionalFormatting>
  <conditionalFormatting sqref="Q33">
    <cfRule type="cellIs" dxfId="28944" priority="805" stopIfTrue="1" operator="lessThan">
      <formula>0</formula>
    </cfRule>
    <cfRule type="cellIs" dxfId="28943" priority="806" stopIfTrue="1" operator="greaterThan">
      <formula>0</formula>
    </cfRule>
  </conditionalFormatting>
  <conditionalFormatting sqref="Q33">
    <cfRule type="cellIs" dxfId="28942" priority="803" stopIfTrue="1" operator="lessThan">
      <formula>0</formula>
    </cfRule>
    <cfRule type="cellIs" dxfId="28941" priority="804" stopIfTrue="1" operator="greaterThan">
      <formula>0</formula>
    </cfRule>
  </conditionalFormatting>
  <conditionalFormatting sqref="Q33">
    <cfRule type="cellIs" dxfId="28940" priority="801" stopIfTrue="1" operator="lessThan">
      <formula>0</formula>
    </cfRule>
    <cfRule type="cellIs" dxfId="28939" priority="802" stopIfTrue="1" operator="greaterThan">
      <formula>0</formula>
    </cfRule>
  </conditionalFormatting>
  <conditionalFormatting sqref="Q33">
    <cfRule type="cellIs" dxfId="28938" priority="799" stopIfTrue="1" operator="lessThan">
      <formula>0</formula>
    </cfRule>
    <cfRule type="cellIs" dxfId="28937" priority="800" stopIfTrue="1" operator="greaterThan">
      <formula>0</formula>
    </cfRule>
  </conditionalFormatting>
  <conditionalFormatting sqref="Q33">
    <cfRule type="cellIs" dxfId="28936" priority="797" stopIfTrue="1" operator="lessThan">
      <formula>0</formula>
    </cfRule>
    <cfRule type="cellIs" dxfId="28935" priority="798" stopIfTrue="1" operator="greaterThan">
      <formula>0</formula>
    </cfRule>
  </conditionalFormatting>
  <conditionalFormatting sqref="Q33">
    <cfRule type="cellIs" dxfId="28934" priority="795" stopIfTrue="1" operator="lessThan">
      <formula>0</formula>
    </cfRule>
    <cfRule type="cellIs" dxfId="28933" priority="796" stopIfTrue="1" operator="greaterThan">
      <formula>0</formula>
    </cfRule>
  </conditionalFormatting>
  <conditionalFormatting sqref="Q33">
    <cfRule type="cellIs" dxfId="28932" priority="793" stopIfTrue="1" operator="lessThan">
      <formula>0</formula>
    </cfRule>
    <cfRule type="cellIs" dxfId="28931" priority="794" stopIfTrue="1" operator="greaterThan">
      <formula>0</formula>
    </cfRule>
  </conditionalFormatting>
  <conditionalFormatting sqref="Q33">
    <cfRule type="cellIs" dxfId="28930" priority="791" stopIfTrue="1" operator="lessThan">
      <formula>0</formula>
    </cfRule>
    <cfRule type="cellIs" dxfId="28929" priority="792" stopIfTrue="1" operator="greaterThan">
      <formula>0</formula>
    </cfRule>
  </conditionalFormatting>
  <conditionalFormatting sqref="Q33">
    <cfRule type="cellIs" dxfId="28928" priority="789" stopIfTrue="1" operator="lessThan">
      <formula>0</formula>
    </cfRule>
    <cfRule type="cellIs" dxfId="28927" priority="790" stopIfTrue="1" operator="greaterThan">
      <formula>0</formula>
    </cfRule>
  </conditionalFormatting>
  <conditionalFormatting sqref="Q33">
    <cfRule type="cellIs" dxfId="28926" priority="787" stopIfTrue="1" operator="lessThan">
      <formula>0</formula>
    </cfRule>
    <cfRule type="cellIs" dxfId="28925" priority="788" stopIfTrue="1" operator="greaterThan">
      <formula>0</formula>
    </cfRule>
  </conditionalFormatting>
  <conditionalFormatting sqref="Q33">
    <cfRule type="cellIs" dxfId="28924" priority="785" stopIfTrue="1" operator="lessThan">
      <formula>0</formula>
    </cfRule>
    <cfRule type="cellIs" dxfId="28923" priority="786" stopIfTrue="1" operator="greaterThan">
      <formula>0</formula>
    </cfRule>
  </conditionalFormatting>
  <conditionalFormatting sqref="Q33">
    <cfRule type="cellIs" dxfId="28922" priority="783" stopIfTrue="1" operator="lessThan">
      <formula>0</formula>
    </cfRule>
    <cfRule type="cellIs" dxfId="28921" priority="784" stopIfTrue="1" operator="greaterThan">
      <formula>0</formula>
    </cfRule>
  </conditionalFormatting>
  <conditionalFormatting sqref="Q33">
    <cfRule type="cellIs" dxfId="28920" priority="781" stopIfTrue="1" operator="lessThan">
      <formula>0</formula>
    </cfRule>
    <cfRule type="cellIs" dxfId="28919" priority="782" stopIfTrue="1" operator="greaterThan">
      <formula>0</formula>
    </cfRule>
  </conditionalFormatting>
  <conditionalFormatting sqref="Q33">
    <cfRule type="cellIs" dxfId="28918" priority="779" stopIfTrue="1" operator="lessThan">
      <formula>0</formula>
    </cfRule>
    <cfRule type="cellIs" dxfId="28917" priority="780" stopIfTrue="1" operator="greaterThan">
      <formula>0</formula>
    </cfRule>
  </conditionalFormatting>
  <conditionalFormatting sqref="Q35">
    <cfRule type="cellIs" dxfId="28916" priority="777" stopIfTrue="1" operator="lessThan">
      <formula>0</formula>
    </cfRule>
    <cfRule type="cellIs" dxfId="28915" priority="778" stopIfTrue="1" operator="greaterThan">
      <formula>0</formula>
    </cfRule>
  </conditionalFormatting>
  <conditionalFormatting sqref="Q35">
    <cfRule type="cellIs" dxfId="28914" priority="775" stopIfTrue="1" operator="lessThan">
      <formula>0</formula>
    </cfRule>
    <cfRule type="cellIs" dxfId="28913" priority="776" stopIfTrue="1" operator="greaterThan">
      <formula>0</formula>
    </cfRule>
  </conditionalFormatting>
  <conditionalFormatting sqref="Q35">
    <cfRule type="cellIs" dxfId="28912" priority="773" stopIfTrue="1" operator="lessThan">
      <formula>0</formula>
    </cfRule>
    <cfRule type="cellIs" dxfId="28911" priority="774" stopIfTrue="1" operator="greaterThan">
      <formula>0</formula>
    </cfRule>
  </conditionalFormatting>
  <conditionalFormatting sqref="Q35">
    <cfRule type="cellIs" dxfId="28910" priority="771" stopIfTrue="1" operator="lessThan">
      <formula>0</formula>
    </cfRule>
    <cfRule type="cellIs" dxfId="28909" priority="772" stopIfTrue="1" operator="greaterThan">
      <formula>0</formula>
    </cfRule>
  </conditionalFormatting>
  <conditionalFormatting sqref="Q35">
    <cfRule type="cellIs" dxfId="28908" priority="769" stopIfTrue="1" operator="lessThan">
      <formula>0</formula>
    </cfRule>
    <cfRule type="cellIs" dxfId="28907" priority="770" stopIfTrue="1" operator="greaterThan">
      <formula>0</formula>
    </cfRule>
  </conditionalFormatting>
  <conditionalFormatting sqref="Q35">
    <cfRule type="cellIs" dxfId="28906" priority="767" stopIfTrue="1" operator="lessThan">
      <formula>0</formula>
    </cfRule>
    <cfRule type="cellIs" dxfId="28905" priority="768" stopIfTrue="1" operator="greaterThan">
      <formula>0</formula>
    </cfRule>
  </conditionalFormatting>
  <conditionalFormatting sqref="Q35">
    <cfRule type="cellIs" dxfId="28904" priority="765" stopIfTrue="1" operator="lessThan">
      <formula>0</formula>
    </cfRule>
    <cfRule type="cellIs" dxfId="28903" priority="766" stopIfTrue="1" operator="greaterThan">
      <formula>0</formula>
    </cfRule>
  </conditionalFormatting>
  <conditionalFormatting sqref="Q35">
    <cfRule type="cellIs" dxfId="28902" priority="763" stopIfTrue="1" operator="lessThan">
      <formula>0</formula>
    </cfRule>
    <cfRule type="cellIs" dxfId="28901" priority="764" stopIfTrue="1" operator="greaterThan">
      <formula>0</formula>
    </cfRule>
  </conditionalFormatting>
  <conditionalFormatting sqref="Q35">
    <cfRule type="cellIs" dxfId="28900" priority="761" stopIfTrue="1" operator="lessThan">
      <formula>0</formula>
    </cfRule>
    <cfRule type="cellIs" dxfId="28899" priority="762" stopIfTrue="1" operator="greaterThan">
      <formula>0</formula>
    </cfRule>
  </conditionalFormatting>
  <conditionalFormatting sqref="Q35">
    <cfRule type="cellIs" dxfId="28898" priority="759" stopIfTrue="1" operator="lessThan">
      <formula>0</formula>
    </cfRule>
    <cfRule type="cellIs" dxfId="28897" priority="760" stopIfTrue="1" operator="greaterThan">
      <formula>0</formula>
    </cfRule>
  </conditionalFormatting>
  <conditionalFormatting sqref="Q35">
    <cfRule type="cellIs" dxfId="28896" priority="757" stopIfTrue="1" operator="lessThan">
      <formula>0</formula>
    </cfRule>
    <cfRule type="cellIs" dxfId="28895" priority="758" stopIfTrue="1" operator="greaterThan">
      <formula>0</formula>
    </cfRule>
  </conditionalFormatting>
  <conditionalFormatting sqref="Q35">
    <cfRule type="cellIs" dxfId="28894" priority="755" stopIfTrue="1" operator="lessThan">
      <formula>0</formula>
    </cfRule>
    <cfRule type="cellIs" dxfId="28893" priority="756" stopIfTrue="1" operator="greaterThan">
      <formula>0</formula>
    </cfRule>
  </conditionalFormatting>
  <conditionalFormatting sqref="Q35">
    <cfRule type="cellIs" dxfId="28892" priority="753" stopIfTrue="1" operator="lessThan">
      <formula>0</formula>
    </cfRule>
    <cfRule type="cellIs" dxfId="28891" priority="754" stopIfTrue="1" operator="greaterThan">
      <formula>0</formula>
    </cfRule>
  </conditionalFormatting>
  <conditionalFormatting sqref="Q35">
    <cfRule type="cellIs" dxfId="28890" priority="751" stopIfTrue="1" operator="lessThan">
      <formula>0</formula>
    </cfRule>
    <cfRule type="cellIs" dxfId="28889" priority="752" stopIfTrue="1" operator="greaterThan">
      <formula>0</formula>
    </cfRule>
  </conditionalFormatting>
  <conditionalFormatting sqref="Q35">
    <cfRule type="cellIs" dxfId="28888" priority="749" stopIfTrue="1" operator="lessThan">
      <formula>0</formula>
    </cfRule>
    <cfRule type="cellIs" dxfId="28887" priority="750" stopIfTrue="1" operator="greaterThan">
      <formula>0</formula>
    </cfRule>
  </conditionalFormatting>
  <conditionalFormatting sqref="Q35">
    <cfRule type="cellIs" dxfId="28886" priority="747" stopIfTrue="1" operator="lessThan">
      <formula>0</formula>
    </cfRule>
    <cfRule type="cellIs" dxfId="28885" priority="748" stopIfTrue="1" operator="greaterThan">
      <formula>0</formula>
    </cfRule>
  </conditionalFormatting>
  <conditionalFormatting sqref="Q35">
    <cfRule type="cellIs" dxfId="28884" priority="745" stopIfTrue="1" operator="lessThan">
      <formula>0</formula>
    </cfRule>
    <cfRule type="cellIs" dxfId="28883" priority="746" stopIfTrue="1" operator="greaterThan">
      <formula>0</formula>
    </cfRule>
  </conditionalFormatting>
  <conditionalFormatting sqref="Q35">
    <cfRule type="cellIs" dxfId="28882" priority="743" stopIfTrue="1" operator="lessThan">
      <formula>0</formula>
    </cfRule>
    <cfRule type="cellIs" dxfId="28881" priority="744" stopIfTrue="1" operator="greaterThan">
      <formula>0</formula>
    </cfRule>
  </conditionalFormatting>
  <conditionalFormatting sqref="Q35">
    <cfRule type="cellIs" dxfId="28880" priority="741" stopIfTrue="1" operator="lessThan">
      <formula>0</formula>
    </cfRule>
    <cfRule type="cellIs" dxfId="28879" priority="742" stopIfTrue="1" operator="greaterThan">
      <formula>0</formula>
    </cfRule>
  </conditionalFormatting>
  <conditionalFormatting sqref="Q35">
    <cfRule type="cellIs" dxfId="28878" priority="739" stopIfTrue="1" operator="lessThan">
      <formula>0</formula>
    </cfRule>
    <cfRule type="cellIs" dxfId="28877" priority="740" stopIfTrue="1" operator="greaterThan">
      <formula>0</formula>
    </cfRule>
  </conditionalFormatting>
  <conditionalFormatting sqref="Q35">
    <cfRule type="cellIs" dxfId="28876" priority="737" stopIfTrue="1" operator="lessThan">
      <formula>0</formula>
    </cfRule>
    <cfRule type="cellIs" dxfId="28875" priority="738" stopIfTrue="1" operator="greaterThan">
      <formula>0</formula>
    </cfRule>
  </conditionalFormatting>
  <conditionalFormatting sqref="Q35">
    <cfRule type="cellIs" dxfId="28874" priority="735" stopIfTrue="1" operator="lessThan">
      <formula>0</formula>
    </cfRule>
    <cfRule type="cellIs" dxfId="28873" priority="736" stopIfTrue="1" operator="greaterThan">
      <formula>0</formula>
    </cfRule>
  </conditionalFormatting>
  <conditionalFormatting sqref="Q35">
    <cfRule type="cellIs" dxfId="28872" priority="733" stopIfTrue="1" operator="lessThan">
      <formula>0</formula>
    </cfRule>
    <cfRule type="cellIs" dxfId="28871" priority="734" stopIfTrue="1" operator="greaterThan">
      <formula>0</formula>
    </cfRule>
  </conditionalFormatting>
  <conditionalFormatting sqref="Q35">
    <cfRule type="cellIs" dxfId="28870" priority="731" stopIfTrue="1" operator="lessThan">
      <formula>0</formula>
    </cfRule>
    <cfRule type="cellIs" dxfId="28869" priority="732" stopIfTrue="1" operator="greaterThan">
      <formula>0</formula>
    </cfRule>
  </conditionalFormatting>
  <conditionalFormatting sqref="Q35">
    <cfRule type="cellIs" dxfId="28868" priority="729" stopIfTrue="1" operator="lessThan">
      <formula>0</formula>
    </cfRule>
    <cfRule type="cellIs" dxfId="28867" priority="730" stopIfTrue="1" operator="greaterThan">
      <formula>0</formula>
    </cfRule>
  </conditionalFormatting>
  <conditionalFormatting sqref="Q35">
    <cfRule type="cellIs" dxfId="28866" priority="727" stopIfTrue="1" operator="lessThan">
      <formula>0</formula>
    </cfRule>
    <cfRule type="cellIs" dxfId="28865" priority="728" stopIfTrue="1" operator="greaterThan">
      <formula>0</formula>
    </cfRule>
  </conditionalFormatting>
  <conditionalFormatting sqref="Q35">
    <cfRule type="cellIs" dxfId="28864" priority="725" stopIfTrue="1" operator="lessThan">
      <formula>0</formula>
    </cfRule>
    <cfRule type="cellIs" dxfId="28863" priority="726" stopIfTrue="1" operator="greaterThan">
      <formula>0</formula>
    </cfRule>
  </conditionalFormatting>
  <conditionalFormatting sqref="Q35">
    <cfRule type="cellIs" dxfId="28862" priority="723" stopIfTrue="1" operator="lessThan">
      <formula>0</formula>
    </cfRule>
    <cfRule type="cellIs" dxfId="28861" priority="724" stopIfTrue="1" operator="greaterThan">
      <formula>0</formula>
    </cfRule>
  </conditionalFormatting>
  <conditionalFormatting sqref="Q35">
    <cfRule type="cellIs" dxfId="28860" priority="721" stopIfTrue="1" operator="lessThan">
      <formula>0</formula>
    </cfRule>
    <cfRule type="cellIs" dxfId="28859" priority="722" stopIfTrue="1" operator="greaterThan">
      <formula>0</formula>
    </cfRule>
  </conditionalFormatting>
  <conditionalFormatting sqref="Q35">
    <cfRule type="cellIs" dxfId="28858" priority="719" stopIfTrue="1" operator="lessThan">
      <formula>0</formula>
    </cfRule>
    <cfRule type="cellIs" dxfId="28857" priority="720" stopIfTrue="1" operator="greaterThan">
      <formula>0</formula>
    </cfRule>
  </conditionalFormatting>
  <conditionalFormatting sqref="Q35">
    <cfRule type="cellIs" dxfId="28856" priority="717" stopIfTrue="1" operator="lessThan">
      <formula>0</formula>
    </cfRule>
    <cfRule type="cellIs" dxfId="28855" priority="718" stopIfTrue="1" operator="greaterThan">
      <formula>0</formula>
    </cfRule>
  </conditionalFormatting>
  <conditionalFormatting sqref="Q35">
    <cfRule type="cellIs" dxfId="28854" priority="715" stopIfTrue="1" operator="lessThan">
      <formula>0</formula>
    </cfRule>
    <cfRule type="cellIs" dxfId="28853" priority="716" stopIfTrue="1" operator="greaterThan">
      <formula>0</formula>
    </cfRule>
  </conditionalFormatting>
  <conditionalFormatting sqref="Q35">
    <cfRule type="cellIs" dxfId="28852" priority="713" stopIfTrue="1" operator="lessThan">
      <formula>0</formula>
    </cfRule>
    <cfRule type="cellIs" dxfId="28851" priority="714" stopIfTrue="1" operator="greaterThan">
      <formula>0</formula>
    </cfRule>
  </conditionalFormatting>
  <conditionalFormatting sqref="Q35">
    <cfRule type="cellIs" dxfId="28850" priority="711" stopIfTrue="1" operator="lessThan">
      <formula>0</formula>
    </cfRule>
    <cfRule type="cellIs" dxfId="28849" priority="712" stopIfTrue="1" operator="greaterThan">
      <formula>0</formula>
    </cfRule>
  </conditionalFormatting>
  <conditionalFormatting sqref="Q35">
    <cfRule type="cellIs" dxfId="28848" priority="709" stopIfTrue="1" operator="lessThan">
      <formula>0</formula>
    </cfRule>
    <cfRule type="cellIs" dxfId="28847" priority="710" stopIfTrue="1" operator="greaterThan">
      <formula>0</formula>
    </cfRule>
  </conditionalFormatting>
  <conditionalFormatting sqref="Q35">
    <cfRule type="cellIs" dxfId="28846" priority="707" stopIfTrue="1" operator="lessThan">
      <formula>0</formula>
    </cfRule>
    <cfRule type="cellIs" dxfId="28845" priority="708" stopIfTrue="1" operator="greaterThan">
      <formula>0</formula>
    </cfRule>
  </conditionalFormatting>
  <conditionalFormatting sqref="Q35">
    <cfRule type="cellIs" dxfId="28844" priority="705" stopIfTrue="1" operator="lessThan">
      <formula>0</formula>
    </cfRule>
    <cfRule type="cellIs" dxfId="28843" priority="706" stopIfTrue="1" operator="greaterThan">
      <formula>0</formula>
    </cfRule>
  </conditionalFormatting>
  <conditionalFormatting sqref="Q35">
    <cfRule type="cellIs" dxfId="28842" priority="703" stopIfTrue="1" operator="lessThan">
      <formula>0</formula>
    </cfRule>
    <cfRule type="cellIs" dxfId="28841" priority="704" stopIfTrue="1" operator="greaterThan">
      <formula>0</formula>
    </cfRule>
  </conditionalFormatting>
  <conditionalFormatting sqref="Q35">
    <cfRule type="cellIs" dxfId="28840" priority="701" stopIfTrue="1" operator="lessThan">
      <formula>0</formula>
    </cfRule>
    <cfRule type="cellIs" dxfId="28839" priority="702" stopIfTrue="1" operator="greaterThan">
      <formula>0</formula>
    </cfRule>
  </conditionalFormatting>
  <conditionalFormatting sqref="Q35">
    <cfRule type="cellIs" dxfId="28838" priority="699" stopIfTrue="1" operator="lessThan">
      <formula>0</formula>
    </cfRule>
    <cfRule type="cellIs" dxfId="28837" priority="700" stopIfTrue="1" operator="greaterThan">
      <formula>0</formula>
    </cfRule>
  </conditionalFormatting>
  <conditionalFormatting sqref="Q35">
    <cfRule type="cellIs" dxfId="28836" priority="697" stopIfTrue="1" operator="lessThan">
      <formula>0</formula>
    </cfRule>
    <cfRule type="cellIs" dxfId="28835" priority="698" stopIfTrue="1" operator="greaterThan">
      <formula>0</formula>
    </cfRule>
  </conditionalFormatting>
  <conditionalFormatting sqref="Q35">
    <cfRule type="cellIs" dxfId="28834" priority="695" stopIfTrue="1" operator="lessThan">
      <formula>0</formula>
    </cfRule>
    <cfRule type="cellIs" dxfId="28833" priority="696" stopIfTrue="1" operator="greaterThan">
      <formula>0</formula>
    </cfRule>
  </conditionalFormatting>
  <conditionalFormatting sqref="Q39">
    <cfRule type="cellIs" dxfId="28832" priority="609" stopIfTrue="1" operator="lessThan">
      <formula>0</formula>
    </cfRule>
    <cfRule type="cellIs" dxfId="28831" priority="610" stopIfTrue="1" operator="greaterThan">
      <formula>0</formula>
    </cfRule>
  </conditionalFormatting>
  <conditionalFormatting sqref="Q39">
    <cfRule type="cellIs" dxfId="28830" priority="607" stopIfTrue="1" operator="lessThan">
      <formula>0</formula>
    </cfRule>
    <cfRule type="cellIs" dxfId="28829" priority="608" stopIfTrue="1" operator="greaterThan">
      <formula>0</formula>
    </cfRule>
  </conditionalFormatting>
  <conditionalFormatting sqref="Q39">
    <cfRule type="cellIs" dxfId="28828" priority="605" stopIfTrue="1" operator="lessThan">
      <formula>0</formula>
    </cfRule>
    <cfRule type="cellIs" dxfId="28827" priority="606" stopIfTrue="1" operator="greaterThan">
      <formula>0</formula>
    </cfRule>
  </conditionalFormatting>
  <conditionalFormatting sqref="Q39">
    <cfRule type="cellIs" dxfId="28826" priority="603" stopIfTrue="1" operator="lessThan">
      <formula>0</formula>
    </cfRule>
    <cfRule type="cellIs" dxfId="28825" priority="604" stopIfTrue="1" operator="greaterThan">
      <formula>0</formula>
    </cfRule>
  </conditionalFormatting>
  <conditionalFormatting sqref="Q39">
    <cfRule type="cellIs" dxfId="28824" priority="601" stopIfTrue="1" operator="lessThan">
      <formula>0</formula>
    </cfRule>
    <cfRule type="cellIs" dxfId="28823" priority="602" stopIfTrue="1" operator="greaterThan">
      <formula>0</formula>
    </cfRule>
  </conditionalFormatting>
  <conditionalFormatting sqref="Q39">
    <cfRule type="cellIs" dxfId="28822" priority="599" stopIfTrue="1" operator="lessThan">
      <formula>0</formula>
    </cfRule>
    <cfRule type="cellIs" dxfId="28821" priority="600" stopIfTrue="1" operator="greaterThan">
      <formula>0</formula>
    </cfRule>
  </conditionalFormatting>
  <conditionalFormatting sqref="Q39">
    <cfRule type="cellIs" dxfId="28820" priority="597" stopIfTrue="1" operator="lessThan">
      <formula>0</formula>
    </cfRule>
    <cfRule type="cellIs" dxfId="28819" priority="598" stopIfTrue="1" operator="greaterThan">
      <formula>0</formula>
    </cfRule>
  </conditionalFormatting>
  <conditionalFormatting sqref="Q39">
    <cfRule type="cellIs" dxfId="28818" priority="595" stopIfTrue="1" operator="lessThan">
      <formula>0</formula>
    </cfRule>
    <cfRule type="cellIs" dxfId="28817" priority="596" stopIfTrue="1" operator="greaterThan">
      <formula>0</formula>
    </cfRule>
  </conditionalFormatting>
  <conditionalFormatting sqref="Q39">
    <cfRule type="cellIs" dxfId="28816" priority="593" stopIfTrue="1" operator="lessThan">
      <formula>0</formula>
    </cfRule>
    <cfRule type="cellIs" dxfId="28815" priority="594" stopIfTrue="1" operator="greaterThan">
      <formula>0</formula>
    </cfRule>
  </conditionalFormatting>
  <conditionalFormatting sqref="Q39">
    <cfRule type="cellIs" dxfId="28814" priority="591" stopIfTrue="1" operator="lessThan">
      <formula>0</formula>
    </cfRule>
    <cfRule type="cellIs" dxfId="28813" priority="592" stopIfTrue="1" operator="greaterThan">
      <formula>0</formula>
    </cfRule>
  </conditionalFormatting>
  <conditionalFormatting sqref="Q39">
    <cfRule type="cellIs" dxfId="28812" priority="589" stopIfTrue="1" operator="lessThan">
      <formula>0</formula>
    </cfRule>
    <cfRule type="cellIs" dxfId="28811" priority="590" stopIfTrue="1" operator="greaterThan">
      <formula>0</formula>
    </cfRule>
  </conditionalFormatting>
  <conditionalFormatting sqref="Q39">
    <cfRule type="cellIs" dxfId="28810" priority="587" stopIfTrue="1" operator="lessThan">
      <formula>0</formula>
    </cfRule>
    <cfRule type="cellIs" dxfId="28809" priority="588" stopIfTrue="1" operator="greaterThan">
      <formula>0</formula>
    </cfRule>
  </conditionalFormatting>
  <conditionalFormatting sqref="Q39">
    <cfRule type="cellIs" dxfId="28808" priority="585" stopIfTrue="1" operator="lessThan">
      <formula>0</formula>
    </cfRule>
    <cfRule type="cellIs" dxfId="28807" priority="586" stopIfTrue="1" operator="greaterThan">
      <formula>0</formula>
    </cfRule>
  </conditionalFormatting>
  <conditionalFormatting sqref="Q39">
    <cfRule type="cellIs" dxfId="28806" priority="583" stopIfTrue="1" operator="lessThan">
      <formula>0</formula>
    </cfRule>
    <cfRule type="cellIs" dxfId="28805" priority="584" stopIfTrue="1" operator="greaterThan">
      <formula>0</formula>
    </cfRule>
  </conditionalFormatting>
  <conditionalFormatting sqref="Q39">
    <cfRule type="cellIs" dxfId="28804" priority="581" stopIfTrue="1" operator="lessThan">
      <formula>0</formula>
    </cfRule>
    <cfRule type="cellIs" dxfId="28803" priority="582" stopIfTrue="1" operator="greaterThan">
      <formula>0</formula>
    </cfRule>
  </conditionalFormatting>
  <conditionalFormatting sqref="Q39">
    <cfRule type="cellIs" dxfId="28802" priority="579" stopIfTrue="1" operator="lessThan">
      <formula>0</formula>
    </cfRule>
    <cfRule type="cellIs" dxfId="28801" priority="580" stopIfTrue="1" operator="greaterThan">
      <formula>0</formula>
    </cfRule>
  </conditionalFormatting>
  <conditionalFormatting sqref="Q39">
    <cfRule type="cellIs" dxfId="28800" priority="577" stopIfTrue="1" operator="lessThan">
      <formula>0</formula>
    </cfRule>
    <cfRule type="cellIs" dxfId="28799" priority="578" stopIfTrue="1" operator="greaterThan">
      <formula>0</formula>
    </cfRule>
  </conditionalFormatting>
  <conditionalFormatting sqref="Q39">
    <cfRule type="cellIs" dxfId="28798" priority="575" stopIfTrue="1" operator="lessThan">
      <formula>0</formula>
    </cfRule>
    <cfRule type="cellIs" dxfId="28797" priority="576" stopIfTrue="1" operator="greaterThan">
      <formula>0</formula>
    </cfRule>
  </conditionalFormatting>
  <conditionalFormatting sqref="Q39">
    <cfRule type="cellIs" dxfId="28796" priority="573" stopIfTrue="1" operator="lessThan">
      <formula>0</formula>
    </cfRule>
    <cfRule type="cellIs" dxfId="28795" priority="574" stopIfTrue="1" operator="greaterThan">
      <formula>0</formula>
    </cfRule>
  </conditionalFormatting>
  <conditionalFormatting sqref="Q39">
    <cfRule type="cellIs" dxfId="28794" priority="571" stopIfTrue="1" operator="lessThan">
      <formula>0</formula>
    </cfRule>
    <cfRule type="cellIs" dxfId="28793" priority="572" stopIfTrue="1" operator="greaterThan">
      <formula>0</formula>
    </cfRule>
  </conditionalFormatting>
  <conditionalFormatting sqref="Q39">
    <cfRule type="cellIs" dxfId="28792" priority="569" stopIfTrue="1" operator="lessThan">
      <formula>0</formula>
    </cfRule>
    <cfRule type="cellIs" dxfId="28791" priority="570" stopIfTrue="1" operator="greaterThan">
      <formula>0</formula>
    </cfRule>
  </conditionalFormatting>
  <conditionalFormatting sqref="Q39">
    <cfRule type="cellIs" dxfId="28790" priority="567" stopIfTrue="1" operator="lessThan">
      <formula>0</formula>
    </cfRule>
    <cfRule type="cellIs" dxfId="28789" priority="568" stopIfTrue="1" operator="greaterThan">
      <formula>0</formula>
    </cfRule>
  </conditionalFormatting>
  <conditionalFormatting sqref="Q39">
    <cfRule type="cellIs" dxfId="28788" priority="565" stopIfTrue="1" operator="lessThan">
      <formula>0</formula>
    </cfRule>
    <cfRule type="cellIs" dxfId="28787" priority="566" stopIfTrue="1" operator="greaterThan">
      <formula>0</formula>
    </cfRule>
  </conditionalFormatting>
  <conditionalFormatting sqref="Q39">
    <cfRule type="cellIs" dxfId="28786" priority="563" stopIfTrue="1" operator="lessThan">
      <formula>0</formula>
    </cfRule>
    <cfRule type="cellIs" dxfId="28785" priority="564" stopIfTrue="1" operator="greaterThan">
      <formula>0</formula>
    </cfRule>
  </conditionalFormatting>
  <conditionalFormatting sqref="Q39">
    <cfRule type="cellIs" dxfId="28784" priority="561" stopIfTrue="1" operator="lessThan">
      <formula>0</formula>
    </cfRule>
    <cfRule type="cellIs" dxfId="28783" priority="562" stopIfTrue="1" operator="greaterThan">
      <formula>0</formula>
    </cfRule>
  </conditionalFormatting>
  <conditionalFormatting sqref="Q39">
    <cfRule type="cellIs" dxfId="28782" priority="559" stopIfTrue="1" operator="lessThan">
      <formula>0</formula>
    </cfRule>
    <cfRule type="cellIs" dxfId="28781" priority="560" stopIfTrue="1" operator="greaterThan">
      <formula>0</formula>
    </cfRule>
  </conditionalFormatting>
  <conditionalFormatting sqref="Q39">
    <cfRule type="cellIs" dxfId="28780" priority="557" stopIfTrue="1" operator="lessThan">
      <formula>0</formula>
    </cfRule>
    <cfRule type="cellIs" dxfId="28779" priority="558" stopIfTrue="1" operator="greaterThan">
      <formula>0</formula>
    </cfRule>
  </conditionalFormatting>
  <conditionalFormatting sqref="Q39">
    <cfRule type="cellIs" dxfId="28778" priority="555" stopIfTrue="1" operator="lessThan">
      <formula>0</formula>
    </cfRule>
    <cfRule type="cellIs" dxfId="28777" priority="556" stopIfTrue="1" operator="greaterThan">
      <formula>0</formula>
    </cfRule>
  </conditionalFormatting>
  <conditionalFormatting sqref="Q39">
    <cfRule type="cellIs" dxfId="28776" priority="553" stopIfTrue="1" operator="lessThan">
      <formula>0</formula>
    </cfRule>
    <cfRule type="cellIs" dxfId="28775" priority="554" stopIfTrue="1" operator="greaterThan">
      <formula>0</formula>
    </cfRule>
  </conditionalFormatting>
  <conditionalFormatting sqref="Q39">
    <cfRule type="cellIs" dxfId="28774" priority="551" stopIfTrue="1" operator="lessThan">
      <formula>0</formula>
    </cfRule>
    <cfRule type="cellIs" dxfId="28773" priority="552" stopIfTrue="1" operator="greaterThan">
      <formula>0</formula>
    </cfRule>
  </conditionalFormatting>
  <conditionalFormatting sqref="Q39">
    <cfRule type="cellIs" dxfId="28772" priority="549" stopIfTrue="1" operator="lessThan">
      <formula>0</formula>
    </cfRule>
    <cfRule type="cellIs" dxfId="28771" priority="550" stopIfTrue="1" operator="greaterThan">
      <formula>0</formula>
    </cfRule>
  </conditionalFormatting>
  <conditionalFormatting sqref="Q39">
    <cfRule type="cellIs" dxfId="28770" priority="547" stopIfTrue="1" operator="lessThan">
      <formula>0</formula>
    </cfRule>
    <cfRule type="cellIs" dxfId="28769" priority="548" stopIfTrue="1" operator="greaterThan">
      <formula>0</formula>
    </cfRule>
  </conditionalFormatting>
  <conditionalFormatting sqref="Q39">
    <cfRule type="cellIs" dxfId="28768" priority="545" stopIfTrue="1" operator="lessThan">
      <formula>0</formula>
    </cfRule>
    <cfRule type="cellIs" dxfId="28767" priority="546" stopIfTrue="1" operator="greaterThan">
      <formula>0</formula>
    </cfRule>
  </conditionalFormatting>
  <conditionalFormatting sqref="Q39">
    <cfRule type="cellIs" dxfId="28766" priority="543" stopIfTrue="1" operator="lessThan">
      <formula>0</formula>
    </cfRule>
    <cfRule type="cellIs" dxfId="28765" priority="544" stopIfTrue="1" operator="greaterThan">
      <formula>0</formula>
    </cfRule>
  </conditionalFormatting>
  <conditionalFormatting sqref="Q39">
    <cfRule type="cellIs" dxfId="28764" priority="541" stopIfTrue="1" operator="lessThan">
      <formula>0</formula>
    </cfRule>
    <cfRule type="cellIs" dxfId="28763" priority="542" stopIfTrue="1" operator="greaterThan">
      <formula>0</formula>
    </cfRule>
  </conditionalFormatting>
  <conditionalFormatting sqref="Q39">
    <cfRule type="cellIs" dxfId="28762" priority="539" stopIfTrue="1" operator="lessThan">
      <formula>0</formula>
    </cfRule>
    <cfRule type="cellIs" dxfId="28761" priority="540" stopIfTrue="1" operator="greaterThan">
      <formula>0</formula>
    </cfRule>
  </conditionalFormatting>
  <conditionalFormatting sqref="Q39">
    <cfRule type="cellIs" dxfId="28760" priority="537" stopIfTrue="1" operator="lessThan">
      <formula>0</formula>
    </cfRule>
    <cfRule type="cellIs" dxfId="28759" priority="538" stopIfTrue="1" operator="greaterThan">
      <formula>0</formula>
    </cfRule>
  </conditionalFormatting>
  <conditionalFormatting sqref="Q39">
    <cfRule type="cellIs" dxfId="28758" priority="535" stopIfTrue="1" operator="lessThan">
      <formula>0</formula>
    </cfRule>
    <cfRule type="cellIs" dxfId="28757" priority="536" stopIfTrue="1" operator="greaterThan">
      <formula>0</formula>
    </cfRule>
  </conditionalFormatting>
  <conditionalFormatting sqref="Q39">
    <cfRule type="cellIs" dxfId="28756" priority="533" stopIfTrue="1" operator="lessThan">
      <formula>0</formula>
    </cfRule>
    <cfRule type="cellIs" dxfId="28755" priority="534" stopIfTrue="1" operator="greaterThan">
      <formula>0</formula>
    </cfRule>
  </conditionalFormatting>
  <conditionalFormatting sqref="Q39">
    <cfRule type="cellIs" dxfId="28754" priority="531" stopIfTrue="1" operator="lessThan">
      <formula>0</formula>
    </cfRule>
    <cfRule type="cellIs" dxfId="28753" priority="532" stopIfTrue="1" operator="greaterThan">
      <formula>0</formula>
    </cfRule>
  </conditionalFormatting>
  <conditionalFormatting sqref="Q39">
    <cfRule type="cellIs" dxfId="28752" priority="529" stopIfTrue="1" operator="lessThan">
      <formula>0</formula>
    </cfRule>
    <cfRule type="cellIs" dxfId="28751" priority="530" stopIfTrue="1" operator="greaterThan">
      <formula>0</formula>
    </cfRule>
  </conditionalFormatting>
  <conditionalFormatting sqref="Q39">
    <cfRule type="cellIs" dxfId="28750" priority="527" stopIfTrue="1" operator="lessThan">
      <formula>0</formula>
    </cfRule>
    <cfRule type="cellIs" dxfId="28749" priority="528" stopIfTrue="1" operator="greaterThan">
      <formula>0</formula>
    </cfRule>
  </conditionalFormatting>
  <conditionalFormatting sqref="Q43">
    <cfRule type="cellIs" dxfId="28748" priority="441" stopIfTrue="1" operator="lessThan">
      <formula>0</formula>
    </cfRule>
    <cfRule type="cellIs" dxfId="28747" priority="442" stopIfTrue="1" operator="greaterThan">
      <formula>0</formula>
    </cfRule>
  </conditionalFormatting>
  <conditionalFormatting sqref="Q43">
    <cfRule type="cellIs" dxfId="28746" priority="439" stopIfTrue="1" operator="lessThan">
      <formula>0</formula>
    </cfRule>
    <cfRule type="cellIs" dxfId="28745" priority="440" stopIfTrue="1" operator="greaterThan">
      <formula>0</formula>
    </cfRule>
  </conditionalFormatting>
  <conditionalFormatting sqref="Q43">
    <cfRule type="cellIs" dxfId="28744" priority="437" stopIfTrue="1" operator="lessThan">
      <formula>0</formula>
    </cfRule>
    <cfRule type="cellIs" dxfId="28743" priority="438" stopIfTrue="1" operator="greaterThan">
      <formula>0</formula>
    </cfRule>
  </conditionalFormatting>
  <conditionalFormatting sqref="Q43">
    <cfRule type="cellIs" dxfId="28742" priority="435" stopIfTrue="1" operator="lessThan">
      <formula>0</formula>
    </cfRule>
    <cfRule type="cellIs" dxfId="28741" priority="436" stopIfTrue="1" operator="greaterThan">
      <formula>0</formula>
    </cfRule>
  </conditionalFormatting>
  <conditionalFormatting sqref="Q43">
    <cfRule type="cellIs" dxfId="28740" priority="433" stopIfTrue="1" operator="lessThan">
      <formula>0</formula>
    </cfRule>
    <cfRule type="cellIs" dxfId="28739" priority="434" stopIfTrue="1" operator="greaterThan">
      <formula>0</formula>
    </cfRule>
  </conditionalFormatting>
  <conditionalFormatting sqref="Q43">
    <cfRule type="cellIs" dxfId="28738" priority="431" stopIfTrue="1" operator="lessThan">
      <formula>0</formula>
    </cfRule>
    <cfRule type="cellIs" dxfId="28737" priority="432" stopIfTrue="1" operator="greaterThan">
      <formula>0</formula>
    </cfRule>
  </conditionalFormatting>
  <conditionalFormatting sqref="Q43">
    <cfRule type="cellIs" dxfId="28736" priority="429" stopIfTrue="1" operator="lessThan">
      <formula>0</formula>
    </cfRule>
    <cfRule type="cellIs" dxfId="28735" priority="430" stopIfTrue="1" operator="greaterThan">
      <formula>0</formula>
    </cfRule>
  </conditionalFormatting>
  <conditionalFormatting sqref="Q43">
    <cfRule type="cellIs" dxfId="28734" priority="427" stopIfTrue="1" operator="lessThan">
      <formula>0</formula>
    </cfRule>
    <cfRule type="cellIs" dxfId="28733" priority="428" stopIfTrue="1" operator="greaterThan">
      <formula>0</formula>
    </cfRule>
  </conditionalFormatting>
  <conditionalFormatting sqref="Q43">
    <cfRule type="cellIs" dxfId="28732" priority="425" stopIfTrue="1" operator="lessThan">
      <formula>0</formula>
    </cfRule>
    <cfRule type="cellIs" dxfId="28731" priority="426" stopIfTrue="1" operator="greaterThan">
      <formula>0</formula>
    </cfRule>
  </conditionalFormatting>
  <conditionalFormatting sqref="Q43">
    <cfRule type="cellIs" dxfId="28730" priority="423" stopIfTrue="1" operator="lessThan">
      <formula>0</formula>
    </cfRule>
    <cfRule type="cellIs" dxfId="28729" priority="424" stopIfTrue="1" operator="greaterThan">
      <formula>0</formula>
    </cfRule>
  </conditionalFormatting>
  <conditionalFormatting sqref="Q43">
    <cfRule type="cellIs" dxfId="28728" priority="421" stopIfTrue="1" operator="lessThan">
      <formula>0</formula>
    </cfRule>
    <cfRule type="cellIs" dxfId="28727" priority="422" stopIfTrue="1" operator="greaterThan">
      <formula>0</formula>
    </cfRule>
  </conditionalFormatting>
  <conditionalFormatting sqref="Q43">
    <cfRule type="cellIs" dxfId="28726" priority="419" stopIfTrue="1" operator="lessThan">
      <formula>0</formula>
    </cfRule>
    <cfRule type="cellIs" dxfId="28725" priority="420" stopIfTrue="1" operator="greaterThan">
      <formula>0</formula>
    </cfRule>
  </conditionalFormatting>
  <conditionalFormatting sqref="Q43">
    <cfRule type="cellIs" dxfId="28724" priority="417" stopIfTrue="1" operator="lessThan">
      <formula>0</formula>
    </cfRule>
    <cfRule type="cellIs" dxfId="28723" priority="418" stopIfTrue="1" operator="greaterThan">
      <formula>0</formula>
    </cfRule>
  </conditionalFormatting>
  <conditionalFormatting sqref="Q43">
    <cfRule type="cellIs" dxfId="28722" priority="415" stopIfTrue="1" operator="lessThan">
      <formula>0</formula>
    </cfRule>
    <cfRule type="cellIs" dxfId="28721" priority="416" stopIfTrue="1" operator="greaterThan">
      <formula>0</formula>
    </cfRule>
  </conditionalFormatting>
  <conditionalFormatting sqref="Q43">
    <cfRule type="cellIs" dxfId="28720" priority="413" stopIfTrue="1" operator="lessThan">
      <formula>0</formula>
    </cfRule>
    <cfRule type="cellIs" dxfId="28719" priority="414" stopIfTrue="1" operator="greaterThan">
      <formula>0</formula>
    </cfRule>
  </conditionalFormatting>
  <conditionalFormatting sqref="Q43">
    <cfRule type="cellIs" dxfId="28718" priority="411" stopIfTrue="1" operator="lessThan">
      <formula>0</formula>
    </cfRule>
    <cfRule type="cellIs" dxfId="28717" priority="412" stopIfTrue="1" operator="greaterThan">
      <formula>0</formula>
    </cfRule>
  </conditionalFormatting>
  <conditionalFormatting sqref="Q43">
    <cfRule type="cellIs" dxfId="28716" priority="409" stopIfTrue="1" operator="lessThan">
      <formula>0</formula>
    </cfRule>
    <cfRule type="cellIs" dxfId="28715" priority="410" stopIfTrue="1" operator="greaterThan">
      <formula>0</formula>
    </cfRule>
  </conditionalFormatting>
  <conditionalFormatting sqref="Q43">
    <cfRule type="cellIs" dxfId="28714" priority="407" stopIfTrue="1" operator="lessThan">
      <formula>0</formula>
    </cfRule>
    <cfRule type="cellIs" dxfId="28713" priority="408" stopIfTrue="1" operator="greaterThan">
      <formula>0</formula>
    </cfRule>
  </conditionalFormatting>
  <conditionalFormatting sqref="Q43">
    <cfRule type="cellIs" dxfId="28712" priority="405" stopIfTrue="1" operator="lessThan">
      <formula>0</formula>
    </cfRule>
    <cfRule type="cellIs" dxfId="28711" priority="406" stopIfTrue="1" operator="greaterThan">
      <formula>0</formula>
    </cfRule>
  </conditionalFormatting>
  <conditionalFormatting sqref="Q43">
    <cfRule type="cellIs" dxfId="28710" priority="403" stopIfTrue="1" operator="lessThan">
      <formula>0</formula>
    </cfRule>
    <cfRule type="cellIs" dxfId="28709" priority="404" stopIfTrue="1" operator="greaterThan">
      <formula>0</formula>
    </cfRule>
  </conditionalFormatting>
  <conditionalFormatting sqref="Q43">
    <cfRule type="cellIs" dxfId="28708" priority="401" stopIfTrue="1" operator="lessThan">
      <formula>0</formula>
    </cfRule>
    <cfRule type="cellIs" dxfId="28707" priority="402" stopIfTrue="1" operator="greaterThan">
      <formula>0</formula>
    </cfRule>
  </conditionalFormatting>
  <conditionalFormatting sqref="Q43">
    <cfRule type="cellIs" dxfId="28706" priority="399" stopIfTrue="1" operator="lessThan">
      <formula>0</formula>
    </cfRule>
    <cfRule type="cellIs" dxfId="28705" priority="400" stopIfTrue="1" operator="greaterThan">
      <formula>0</formula>
    </cfRule>
  </conditionalFormatting>
  <conditionalFormatting sqref="Q43">
    <cfRule type="cellIs" dxfId="28704" priority="397" stopIfTrue="1" operator="lessThan">
      <formula>0</formula>
    </cfRule>
    <cfRule type="cellIs" dxfId="28703" priority="398" stopIfTrue="1" operator="greaterThan">
      <formula>0</formula>
    </cfRule>
  </conditionalFormatting>
  <conditionalFormatting sqref="Q43">
    <cfRule type="cellIs" dxfId="28702" priority="395" stopIfTrue="1" operator="lessThan">
      <formula>0</formula>
    </cfRule>
    <cfRule type="cellIs" dxfId="28701" priority="396" stopIfTrue="1" operator="greaterThan">
      <formula>0</formula>
    </cfRule>
  </conditionalFormatting>
  <conditionalFormatting sqref="Q43">
    <cfRule type="cellIs" dxfId="28700" priority="393" stopIfTrue="1" operator="lessThan">
      <formula>0</formula>
    </cfRule>
    <cfRule type="cellIs" dxfId="28699" priority="394" stopIfTrue="1" operator="greaterThan">
      <formula>0</formula>
    </cfRule>
  </conditionalFormatting>
  <conditionalFormatting sqref="Q43">
    <cfRule type="cellIs" dxfId="28698" priority="391" stopIfTrue="1" operator="lessThan">
      <formula>0</formula>
    </cfRule>
    <cfRule type="cellIs" dxfId="28697" priority="392" stopIfTrue="1" operator="greaterThan">
      <formula>0</formula>
    </cfRule>
  </conditionalFormatting>
  <conditionalFormatting sqref="Q43">
    <cfRule type="cellIs" dxfId="28696" priority="389" stopIfTrue="1" operator="lessThan">
      <formula>0</formula>
    </cfRule>
    <cfRule type="cellIs" dxfId="28695" priority="390" stopIfTrue="1" operator="greaterThan">
      <formula>0</formula>
    </cfRule>
  </conditionalFormatting>
  <conditionalFormatting sqref="Q43">
    <cfRule type="cellIs" dxfId="28694" priority="387" stopIfTrue="1" operator="lessThan">
      <formula>0</formula>
    </cfRule>
    <cfRule type="cellIs" dxfId="28693" priority="388" stopIfTrue="1" operator="greaterThan">
      <formula>0</formula>
    </cfRule>
  </conditionalFormatting>
  <conditionalFormatting sqref="Q43">
    <cfRule type="cellIs" dxfId="28692" priority="385" stopIfTrue="1" operator="lessThan">
      <formula>0</formula>
    </cfRule>
    <cfRule type="cellIs" dxfId="28691" priority="386" stopIfTrue="1" operator="greaterThan">
      <formula>0</formula>
    </cfRule>
  </conditionalFormatting>
  <conditionalFormatting sqref="Q43">
    <cfRule type="cellIs" dxfId="28690" priority="383" stopIfTrue="1" operator="lessThan">
      <formula>0</formula>
    </cfRule>
    <cfRule type="cellIs" dxfId="28689" priority="384" stopIfTrue="1" operator="greaterThan">
      <formula>0</formula>
    </cfRule>
  </conditionalFormatting>
  <conditionalFormatting sqref="Q43">
    <cfRule type="cellIs" dxfId="28688" priority="381" stopIfTrue="1" operator="lessThan">
      <formula>0</formula>
    </cfRule>
    <cfRule type="cellIs" dxfId="28687" priority="382" stopIfTrue="1" operator="greaterThan">
      <formula>0</formula>
    </cfRule>
  </conditionalFormatting>
  <conditionalFormatting sqref="Q43">
    <cfRule type="cellIs" dxfId="28686" priority="379" stopIfTrue="1" operator="lessThan">
      <formula>0</formula>
    </cfRule>
    <cfRule type="cellIs" dxfId="28685" priority="380" stopIfTrue="1" operator="greaterThan">
      <formula>0</formula>
    </cfRule>
  </conditionalFormatting>
  <conditionalFormatting sqref="Q43">
    <cfRule type="cellIs" dxfId="28684" priority="377" stopIfTrue="1" operator="lessThan">
      <formula>0</formula>
    </cfRule>
    <cfRule type="cellIs" dxfId="28683" priority="378" stopIfTrue="1" operator="greaterThan">
      <formula>0</formula>
    </cfRule>
  </conditionalFormatting>
  <conditionalFormatting sqref="Q43">
    <cfRule type="cellIs" dxfId="28682" priority="375" stopIfTrue="1" operator="lessThan">
      <formula>0</formula>
    </cfRule>
    <cfRule type="cellIs" dxfId="28681" priority="376" stopIfTrue="1" operator="greaterThan">
      <formula>0</formula>
    </cfRule>
  </conditionalFormatting>
  <conditionalFormatting sqref="Q43">
    <cfRule type="cellIs" dxfId="28680" priority="373" stopIfTrue="1" operator="lessThan">
      <formula>0</formula>
    </cfRule>
    <cfRule type="cellIs" dxfId="28679" priority="374" stopIfTrue="1" operator="greaterThan">
      <formula>0</formula>
    </cfRule>
  </conditionalFormatting>
  <conditionalFormatting sqref="Q43">
    <cfRule type="cellIs" dxfId="28678" priority="371" stopIfTrue="1" operator="lessThan">
      <formula>0</formula>
    </cfRule>
    <cfRule type="cellIs" dxfId="28677" priority="372" stopIfTrue="1" operator="greaterThan">
      <formula>0</formula>
    </cfRule>
  </conditionalFormatting>
  <conditionalFormatting sqref="Q43">
    <cfRule type="cellIs" dxfId="28676" priority="369" stopIfTrue="1" operator="lessThan">
      <formula>0</formula>
    </cfRule>
    <cfRule type="cellIs" dxfId="28675" priority="370" stopIfTrue="1" operator="greaterThan">
      <formula>0</formula>
    </cfRule>
  </conditionalFormatting>
  <conditionalFormatting sqref="Q43">
    <cfRule type="cellIs" dxfId="28674" priority="367" stopIfTrue="1" operator="lessThan">
      <formula>0</formula>
    </cfRule>
    <cfRule type="cellIs" dxfId="28673" priority="368" stopIfTrue="1" operator="greaterThan">
      <formula>0</formula>
    </cfRule>
  </conditionalFormatting>
  <conditionalFormatting sqref="Q43">
    <cfRule type="cellIs" dxfId="28672" priority="365" stopIfTrue="1" operator="lessThan">
      <formula>0</formula>
    </cfRule>
    <cfRule type="cellIs" dxfId="28671" priority="366" stopIfTrue="1" operator="greaterThan">
      <formula>0</formula>
    </cfRule>
  </conditionalFormatting>
  <conditionalFormatting sqref="Q43">
    <cfRule type="cellIs" dxfId="28670" priority="363" stopIfTrue="1" operator="lessThan">
      <formula>0</formula>
    </cfRule>
    <cfRule type="cellIs" dxfId="28669" priority="364" stopIfTrue="1" operator="greaterThan">
      <formula>0</formula>
    </cfRule>
  </conditionalFormatting>
  <conditionalFormatting sqref="Q43">
    <cfRule type="cellIs" dxfId="28668" priority="361" stopIfTrue="1" operator="lessThan">
      <formula>0</formula>
    </cfRule>
    <cfRule type="cellIs" dxfId="28667" priority="362" stopIfTrue="1" operator="greaterThan">
      <formula>0</formula>
    </cfRule>
  </conditionalFormatting>
  <conditionalFormatting sqref="Q43">
    <cfRule type="cellIs" dxfId="28666" priority="359" stopIfTrue="1" operator="lessThan">
      <formula>0</formula>
    </cfRule>
    <cfRule type="cellIs" dxfId="28665" priority="360" stopIfTrue="1" operator="greaterThan">
      <formula>0</formula>
    </cfRule>
  </conditionalFormatting>
  <conditionalFormatting sqref="I25:K25">
    <cfRule type="cellIs" dxfId="28664" priority="358" operator="equal">
      <formula>"?"</formula>
    </cfRule>
  </conditionalFormatting>
  <conditionalFormatting sqref="C24:C25">
    <cfRule type="cellIs" dxfId="28663" priority="356" operator="equal">
      <formula>"N"</formula>
    </cfRule>
    <cfRule type="cellIs" dxfId="28662" priority="357" operator="equal">
      <formula>"Y"</formula>
    </cfRule>
  </conditionalFormatting>
  <conditionalFormatting sqref="H25">
    <cfRule type="cellIs" dxfId="28661" priority="355" operator="equal">
      <formula>"q"</formula>
    </cfRule>
  </conditionalFormatting>
  <conditionalFormatting sqref="K25">
    <cfRule type="cellIs" dxfId="28660" priority="354" operator="equal">
      <formula>"?"</formula>
    </cfRule>
  </conditionalFormatting>
  <conditionalFormatting sqref="M24:N24">
    <cfRule type="cellIs" dxfId="28659" priority="353" operator="equal">
      <formula>"?"</formula>
    </cfRule>
  </conditionalFormatting>
  <conditionalFormatting sqref="K25">
    <cfRule type="cellIs" dxfId="28658" priority="352" operator="equal">
      <formula>"?"</formula>
    </cfRule>
  </conditionalFormatting>
  <conditionalFormatting sqref="J25">
    <cfRule type="cellIs" dxfId="28657" priority="351" operator="equal">
      <formula>"?"</formula>
    </cfRule>
  </conditionalFormatting>
  <conditionalFormatting sqref="L24">
    <cfRule type="cellIs" dxfId="28656" priority="350" operator="equal">
      <formula>"?"</formula>
    </cfRule>
  </conditionalFormatting>
  <conditionalFormatting sqref="L25">
    <cfRule type="cellIs" dxfId="28655" priority="349" operator="equal">
      <formula>"?"</formula>
    </cfRule>
  </conditionalFormatting>
  <conditionalFormatting sqref="M25:N25">
    <cfRule type="cellIs" dxfId="28654" priority="348" operator="equal">
      <formula>"?"</formula>
    </cfRule>
  </conditionalFormatting>
  <conditionalFormatting sqref="P25">
    <cfRule type="cellIs" dxfId="28653" priority="346" stopIfTrue="1" operator="lessThan">
      <formula>0</formula>
    </cfRule>
    <cfRule type="cellIs" dxfId="28652" priority="347" stopIfTrue="1" operator="greaterThan">
      <formula>0</formula>
    </cfRule>
  </conditionalFormatting>
  <conditionalFormatting sqref="P25">
    <cfRule type="cellIs" dxfId="28651" priority="344" stopIfTrue="1" operator="lessThan">
      <formula>0</formula>
    </cfRule>
    <cfRule type="cellIs" dxfId="28650" priority="345" stopIfTrue="1" operator="greaterThan">
      <formula>0</formula>
    </cfRule>
  </conditionalFormatting>
  <conditionalFormatting sqref="P25">
    <cfRule type="cellIs" dxfId="28649" priority="342" stopIfTrue="1" operator="lessThan">
      <formula>0</formula>
    </cfRule>
    <cfRule type="cellIs" dxfId="28648" priority="343" stopIfTrue="1" operator="greaterThan">
      <formula>0</formula>
    </cfRule>
  </conditionalFormatting>
  <conditionalFormatting sqref="P25">
    <cfRule type="cellIs" dxfId="28647" priority="340" stopIfTrue="1" operator="lessThan">
      <formula>0</formula>
    </cfRule>
    <cfRule type="cellIs" dxfId="28646" priority="341" stopIfTrue="1" operator="greaterThan">
      <formula>0</formula>
    </cfRule>
  </conditionalFormatting>
  <conditionalFormatting sqref="P25">
    <cfRule type="cellIs" dxfId="28645" priority="338" stopIfTrue="1" operator="lessThan">
      <formula>0</formula>
    </cfRule>
    <cfRule type="cellIs" dxfId="28644" priority="339" stopIfTrue="1" operator="greaterThan">
      <formula>0</formula>
    </cfRule>
  </conditionalFormatting>
  <conditionalFormatting sqref="P25">
    <cfRule type="cellIs" dxfId="28643" priority="336" stopIfTrue="1" operator="lessThan">
      <formula>0</formula>
    </cfRule>
    <cfRule type="cellIs" dxfId="28642" priority="337" stopIfTrue="1" operator="greaterThan">
      <formula>0</formula>
    </cfRule>
  </conditionalFormatting>
  <conditionalFormatting sqref="P25">
    <cfRule type="cellIs" dxfId="28641" priority="334" stopIfTrue="1" operator="lessThan">
      <formula>0</formula>
    </cfRule>
    <cfRule type="cellIs" dxfId="28640" priority="335" stopIfTrue="1" operator="greaterThan">
      <formula>0</formula>
    </cfRule>
  </conditionalFormatting>
  <conditionalFormatting sqref="P25">
    <cfRule type="cellIs" dxfId="28639" priority="332" stopIfTrue="1" operator="lessThan">
      <formula>0</formula>
    </cfRule>
    <cfRule type="cellIs" dxfId="28638" priority="333" stopIfTrue="1" operator="greaterThan">
      <formula>0</formula>
    </cfRule>
  </conditionalFormatting>
  <conditionalFormatting sqref="P25">
    <cfRule type="cellIs" dxfId="28637" priority="330" stopIfTrue="1" operator="lessThan">
      <formula>0</formula>
    </cfRule>
    <cfRule type="cellIs" dxfId="28636" priority="331" stopIfTrue="1" operator="greaterThan">
      <formula>0</formula>
    </cfRule>
  </conditionalFormatting>
  <conditionalFormatting sqref="P25">
    <cfRule type="cellIs" dxfId="28635" priority="328" stopIfTrue="1" operator="lessThan">
      <formula>0</formula>
    </cfRule>
    <cfRule type="cellIs" dxfId="28634" priority="329" stopIfTrue="1" operator="greaterThan">
      <formula>0</formula>
    </cfRule>
  </conditionalFormatting>
  <conditionalFormatting sqref="P25">
    <cfRule type="cellIs" dxfId="28633" priority="326" stopIfTrue="1" operator="lessThan">
      <formula>0</formula>
    </cfRule>
    <cfRule type="cellIs" dxfId="28632" priority="327" stopIfTrue="1" operator="greaterThan">
      <formula>0</formula>
    </cfRule>
  </conditionalFormatting>
  <conditionalFormatting sqref="P25">
    <cfRule type="cellIs" dxfId="28631" priority="324" stopIfTrue="1" operator="lessThan">
      <formula>0</formula>
    </cfRule>
    <cfRule type="cellIs" dxfId="28630" priority="325" stopIfTrue="1" operator="greaterThan">
      <formula>0</formula>
    </cfRule>
  </conditionalFormatting>
  <conditionalFormatting sqref="P25">
    <cfRule type="cellIs" dxfId="28629" priority="322" stopIfTrue="1" operator="lessThan">
      <formula>0</formula>
    </cfRule>
    <cfRule type="cellIs" dxfId="28628" priority="323" stopIfTrue="1" operator="greaterThan">
      <formula>0</formula>
    </cfRule>
  </conditionalFormatting>
  <conditionalFormatting sqref="P25">
    <cfRule type="cellIs" dxfId="28627" priority="320" stopIfTrue="1" operator="lessThan">
      <formula>0</formula>
    </cfRule>
    <cfRule type="cellIs" dxfId="28626" priority="321" stopIfTrue="1" operator="greaterThan">
      <formula>0</formula>
    </cfRule>
  </conditionalFormatting>
  <conditionalFormatting sqref="P25">
    <cfRule type="cellIs" dxfId="28625" priority="318" stopIfTrue="1" operator="lessThan">
      <formula>0</formula>
    </cfRule>
    <cfRule type="cellIs" dxfId="28624" priority="319" stopIfTrue="1" operator="greaterThan">
      <formula>0</formula>
    </cfRule>
  </conditionalFormatting>
  <conditionalFormatting sqref="P25">
    <cfRule type="cellIs" dxfId="28623" priority="316" stopIfTrue="1" operator="lessThan">
      <formula>0</formula>
    </cfRule>
    <cfRule type="cellIs" dxfId="28622" priority="317" stopIfTrue="1" operator="greaterThan">
      <formula>0</formula>
    </cfRule>
  </conditionalFormatting>
  <conditionalFormatting sqref="P25">
    <cfRule type="cellIs" dxfId="28621" priority="314" stopIfTrue="1" operator="lessThan">
      <formula>0</formula>
    </cfRule>
    <cfRule type="cellIs" dxfId="28620" priority="315" stopIfTrue="1" operator="greaterThan">
      <formula>0</formula>
    </cfRule>
  </conditionalFormatting>
  <conditionalFormatting sqref="P25">
    <cfRule type="cellIs" dxfId="28619" priority="312" stopIfTrue="1" operator="lessThan">
      <formula>0</formula>
    </cfRule>
    <cfRule type="cellIs" dxfId="28618" priority="313" stopIfTrue="1" operator="greaterThan">
      <formula>0</formula>
    </cfRule>
  </conditionalFormatting>
  <conditionalFormatting sqref="P25">
    <cfRule type="cellIs" dxfId="28617" priority="310" stopIfTrue="1" operator="lessThan">
      <formula>0</formula>
    </cfRule>
    <cfRule type="cellIs" dxfId="28616" priority="311" stopIfTrue="1" operator="greaterThan">
      <formula>0</formula>
    </cfRule>
  </conditionalFormatting>
  <conditionalFormatting sqref="P25">
    <cfRule type="cellIs" dxfId="28615" priority="308" stopIfTrue="1" operator="lessThan">
      <formula>0</formula>
    </cfRule>
    <cfRule type="cellIs" dxfId="28614" priority="309" stopIfTrue="1" operator="greaterThan">
      <formula>0</formula>
    </cfRule>
  </conditionalFormatting>
  <conditionalFormatting sqref="P25">
    <cfRule type="cellIs" dxfId="28613" priority="306" stopIfTrue="1" operator="lessThan">
      <formula>0</formula>
    </cfRule>
    <cfRule type="cellIs" dxfId="28612" priority="307" stopIfTrue="1" operator="greaterThan">
      <formula>0</formula>
    </cfRule>
  </conditionalFormatting>
  <conditionalFormatting sqref="P25">
    <cfRule type="cellIs" dxfId="28611" priority="304" stopIfTrue="1" operator="lessThan">
      <formula>0</formula>
    </cfRule>
    <cfRule type="cellIs" dxfId="28610" priority="305" stopIfTrue="1" operator="greaterThan">
      <formula>0</formula>
    </cfRule>
  </conditionalFormatting>
  <conditionalFormatting sqref="P25">
    <cfRule type="cellIs" dxfId="28609" priority="302" stopIfTrue="1" operator="lessThan">
      <formula>0</formula>
    </cfRule>
    <cfRule type="cellIs" dxfId="28608" priority="303" stopIfTrue="1" operator="greaterThan">
      <formula>0</formula>
    </cfRule>
  </conditionalFormatting>
  <conditionalFormatting sqref="P25">
    <cfRule type="cellIs" dxfId="28607" priority="300" stopIfTrue="1" operator="lessThan">
      <formula>0</formula>
    </cfRule>
    <cfRule type="cellIs" dxfId="28606" priority="301" stopIfTrue="1" operator="greaterThan">
      <formula>0</formula>
    </cfRule>
  </conditionalFormatting>
  <conditionalFormatting sqref="P25">
    <cfRule type="cellIs" dxfId="28605" priority="298" stopIfTrue="1" operator="lessThan">
      <formula>0</formula>
    </cfRule>
    <cfRule type="cellIs" dxfId="28604" priority="299" stopIfTrue="1" operator="greaterThan">
      <formula>0</formula>
    </cfRule>
  </conditionalFormatting>
  <conditionalFormatting sqref="P25">
    <cfRule type="cellIs" dxfId="28603" priority="296" stopIfTrue="1" operator="lessThan">
      <formula>0</formula>
    </cfRule>
    <cfRule type="cellIs" dxfId="28602" priority="297" stopIfTrue="1" operator="greaterThan">
      <formula>0</formula>
    </cfRule>
  </conditionalFormatting>
  <conditionalFormatting sqref="P25">
    <cfRule type="cellIs" dxfId="28601" priority="294" stopIfTrue="1" operator="lessThan">
      <formula>0</formula>
    </cfRule>
    <cfRule type="cellIs" dxfId="28600" priority="295" stopIfTrue="1" operator="greaterThan">
      <formula>0</formula>
    </cfRule>
  </conditionalFormatting>
  <conditionalFormatting sqref="P25">
    <cfRule type="cellIs" dxfId="28599" priority="292" stopIfTrue="1" operator="lessThan">
      <formula>0</formula>
    </cfRule>
    <cfRule type="cellIs" dxfId="28598" priority="293" stopIfTrue="1" operator="greaterThan">
      <formula>0</formula>
    </cfRule>
  </conditionalFormatting>
  <conditionalFormatting sqref="P25">
    <cfRule type="cellIs" dxfId="28597" priority="290" stopIfTrue="1" operator="lessThan">
      <formula>0</formula>
    </cfRule>
    <cfRule type="cellIs" dxfId="28596" priority="291" stopIfTrue="1" operator="greaterThan">
      <formula>0</formula>
    </cfRule>
  </conditionalFormatting>
  <conditionalFormatting sqref="P25">
    <cfRule type="cellIs" dxfId="28595" priority="288" stopIfTrue="1" operator="lessThan">
      <formula>0</formula>
    </cfRule>
    <cfRule type="cellIs" dxfId="28594" priority="289" stopIfTrue="1" operator="greaterThan">
      <formula>0</formula>
    </cfRule>
  </conditionalFormatting>
  <conditionalFormatting sqref="P25">
    <cfRule type="cellIs" dxfId="28593" priority="286" stopIfTrue="1" operator="lessThan">
      <formula>0</formula>
    </cfRule>
    <cfRule type="cellIs" dxfId="28592" priority="287" stopIfTrue="1" operator="greaterThan">
      <formula>0</formula>
    </cfRule>
  </conditionalFormatting>
  <conditionalFormatting sqref="P25">
    <cfRule type="cellIs" dxfId="28591" priority="284" stopIfTrue="1" operator="lessThan">
      <formula>0</formula>
    </cfRule>
    <cfRule type="cellIs" dxfId="28590" priority="285" stopIfTrue="1" operator="greaterThan">
      <formula>0</formula>
    </cfRule>
  </conditionalFormatting>
  <conditionalFormatting sqref="P25">
    <cfRule type="cellIs" dxfId="28589" priority="282" stopIfTrue="1" operator="lessThan">
      <formula>0</formula>
    </cfRule>
    <cfRule type="cellIs" dxfId="28588" priority="283" stopIfTrue="1" operator="greaterThan">
      <formula>0</formula>
    </cfRule>
  </conditionalFormatting>
  <conditionalFormatting sqref="P25">
    <cfRule type="cellIs" dxfId="28587" priority="280" stopIfTrue="1" operator="lessThan">
      <formula>0</formula>
    </cfRule>
    <cfRule type="cellIs" dxfId="28586" priority="281" stopIfTrue="1" operator="greaterThan">
      <formula>0</formula>
    </cfRule>
  </conditionalFormatting>
  <conditionalFormatting sqref="P25">
    <cfRule type="cellIs" dxfId="28585" priority="278" stopIfTrue="1" operator="lessThan">
      <formula>0</formula>
    </cfRule>
    <cfRule type="cellIs" dxfId="28584" priority="279" stopIfTrue="1" operator="greaterThan">
      <formula>0</formula>
    </cfRule>
  </conditionalFormatting>
  <conditionalFormatting sqref="P25">
    <cfRule type="cellIs" dxfId="28583" priority="276" stopIfTrue="1" operator="lessThan">
      <formula>0</formula>
    </cfRule>
    <cfRule type="cellIs" dxfId="28582" priority="277" stopIfTrue="1" operator="greaterThan">
      <formula>0</formula>
    </cfRule>
  </conditionalFormatting>
  <conditionalFormatting sqref="P25">
    <cfRule type="cellIs" dxfId="28581" priority="274" stopIfTrue="1" operator="lessThan">
      <formula>0</formula>
    </cfRule>
    <cfRule type="cellIs" dxfId="28580" priority="275" stopIfTrue="1" operator="greaterThan">
      <formula>0</formula>
    </cfRule>
  </conditionalFormatting>
  <conditionalFormatting sqref="P25">
    <cfRule type="cellIs" dxfId="28579" priority="272" stopIfTrue="1" operator="lessThan">
      <formula>0</formula>
    </cfRule>
    <cfRule type="cellIs" dxfId="28578" priority="273" stopIfTrue="1" operator="greaterThan">
      <formula>0</formula>
    </cfRule>
  </conditionalFormatting>
  <conditionalFormatting sqref="P25">
    <cfRule type="cellIs" dxfId="28577" priority="270" stopIfTrue="1" operator="lessThan">
      <formula>0</formula>
    </cfRule>
    <cfRule type="cellIs" dxfId="28576" priority="271" stopIfTrue="1" operator="greaterThan">
      <formula>0</formula>
    </cfRule>
  </conditionalFormatting>
  <conditionalFormatting sqref="P25">
    <cfRule type="cellIs" dxfId="28575" priority="268" stopIfTrue="1" operator="lessThan">
      <formula>0</formula>
    </cfRule>
    <cfRule type="cellIs" dxfId="28574" priority="269" stopIfTrue="1" operator="greaterThan">
      <formula>0</formula>
    </cfRule>
  </conditionalFormatting>
  <conditionalFormatting sqref="P25">
    <cfRule type="cellIs" dxfId="28573" priority="266" stopIfTrue="1" operator="lessThan">
      <formula>0</formula>
    </cfRule>
    <cfRule type="cellIs" dxfId="28572" priority="267" stopIfTrue="1" operator="greaterThan">
      <formula>0</formula>
    </cfRule>
  </conditionalFormatting>
  <conditionalFormatting sqref="P25">
    <cfRule type="cellIs" dxfId="28571" priority="264" stopIfTrue="1" operator="lessThan">
      <formula>0</formula>
    </cfRule>
    <cfRule type="cellIs" dxfId="28570" priority="265" stopIfTrue="1" operator="greaterThan">
      <formula>0</formula>
    </cfRule>
  </conditionalFormatting>
  <conditionalFormatting sqref="Q25">
    <cfRule type="cellIs" dxfId="28569" priority="262" stopIfTrue="1" operator="lessThan">
      <formula>0</formula>
    </cfRule>
    <cfRule type="cellIs" dxfId="28568" priority="263" stopIfTrue="1" operator="greaterThan">
      <formula>0</formula>
    </cfRule>
  </conditionalFormatting>
  <conditionalFormatting sqref="Q25">
    <cfRule type="cellIs" dxfId="28567" priority="260" stopIfTrue="1" operator="lessThan">
      <formula>0</formula>
    </cfRule>
    <cfRule type="cellIs" dxfId="28566" priority="261" stopIfTrue="1" operator="greaterThan">
      <formula>0</formula>
    </cfRule>
  </conditionalFormatting>
  <conditionalFormatting sqref="Q25">
    <cfRule type="cellIs" dxfId="28565" priority="258" stopIfTrue="1" operator="lessThan">
      <formula>0</formula>
    </cfRule>
    <cfRule type="cellIs" dxfId="28564" priority="259" stopIfTrue="1" operator="greaterThan">
      <formula>0</formula>
    </cfRule>
  </conditionalFormatting>
  <conditionalFormatting sqref="Q25">
    <cfRule type="cellIs" dxfId="28563" priority="256" stopIfTrue="1" operator="lessThan">
      <formula>0</formula>
    </cfRule>
    <cfRule type="cellIs" dxfId="28562" priority="257" stopIfTrue="1" operator="greaterThan">
      <formula>0</formula>
    </cfRule>
  </conditionalFormatting>
  <conditionalFormatting sqref="Q25">
    <cfRule type="cellIs" dxfId="28561" priority="254" stopIfTrue="1" operator="lessThan">
      <formula>0</formula>
    </cfRule>
    <cfRule type="cellIs" dxfId="28560" priority="255" stopIfTrue="1" operator="greaterThan">
      <formula>0</formula>
    </cfRule>
  </conditionalFormatting>
  <conditionalFormatting sqref="Q25">
    <cfRule type="cellIs" dxfId="28559" priority="252" stopIfTrue="1" operator="lessThan">
      <formula>0</formula>
    </cfRule>
    <cfRule type="cellIs" dxfId="28558" priority="253" stopIfTrue="1" operator="greaterThan">
      <formula>0</formula>
    </cfRule>
  </conditionalFormatting>
  <conditionalFormatting sqref="Q25">
    <cfRule type="cellIs" dxfId="28557" priority="250" stopIfTrue="1" operator="lessThan">
      <formula>0</formula>
    </cfRule>
    <cfRule type="cellIs" dxfId="28556" priority="251" stopIfTrue="1" operator="greaterThan">
      <formula>0</formula>
    </cfRule>
  </conditionalFormatting>
  <conditionalFormatting sqref="Q25">
    <cfRule type="cellIs" dxfId="28555" priority="248" stopIfTrue="1" operator="lessThan">
      <formula>0</formula>
    </cfRule>
    <cfRule type="cellIs" dxfId="28554" priority="249" stopIfTrue="1" operator="greaterThan">
      <formula>0</formula>
    </cfRule>
  </conditionalFormatting>
  <conditionalFormatting sqref="Q25">
    <cfRule type="cellIs" dxfId="28553" priority="246" stopIfTrue="1" operator="lessThan">
      <formula>0</formula>
    </cfRule>
    <cfRule type="cellIs" dxfId="28552" priority="247" stopIfTrue="1" operator="greaterThan">
      <formula>0</formula>
    </cfRule>
  </conditionalFormatting>
  <conditionalFormatting sqref="Q25">
    <cfRule type="cellIs" dxfId="28551" priority="244" stopIfTrue="1" operator="lessThan">
      <formula>0</formula>
    </cfRule>
    <cfRule type="cellIs" dxfId="28550" priority="245" stopIfTrue="1" operator="greaterThan">
      <formula>0</formula>
    </cfRule>
  </conditionalFormatting>
  <conditionalFormatting sqref="Q25">
    <cfRule type="cellIs" dxfId="28549" priority="242" stopIfTrue="1" operator="lessThan">
      <formula>0</formula>
    </cfRule>
    <cfRule type="cellIs" dxfId="28548" priority="243" stopIfTrue="1" operator="greaterThan">
      <formula>0</formula>
    </cfRule>
  </conditionalFormatting>
  <conditionalFormatting sqref="Q25">
    <cfRule type="cellIs" dxfId="28547" priority="240" stopIfTrue="1" operator="lessThan">
      <formula>0</formula>
    </cfRule>
    <cfRule type="cellIs" dxfId="28546" priority="241" stopIfTrue="1" operator="greaterThan">
      <formula>0</formula>
    </cfRule>
  </conditionalFormatting>
  <conditionalFormatting sqref="Q25">
    <cfRule type="cellIs" dxfId="28545" priority="238" stopIfTrue="1" operator="lessThan">
      <formula>0</formula>
    </cfRule>
    <cfRule type="cellIs" dxfId="28544" priority="239" stopIfTrue="1" operator="greaterThan">
      <formula>0</formula>
    </cfRule>
  </conditionalFormatting>
  <conditionalFormatting sqref="Q25">
    <cfRule type="cellIs" dxfId="28543" priority="236" stopIfTrue="1" operator="lessThan">
      <formula>0</formula>
    </cfRule>
    <cfRule type="cellIs" dxfId="28542" priority="237" stopIfTrue="1" operator="greaterThan">
      <formula>0</formula>
    </cfRule>
  </conditionalFormatting>
  <conditionalFormatting sqref="Q25">
    <cfRule type="cellIs" dxfId="28541" priority="234" stopIfTrue="1" operator="lessThan">
      <formula>0</formula>
    </cfRule>
    <cfRule type="cellIs" dxfId="28540" priority="235" stopIfTrue="1" operator="greaterThan">
      <formula>0</formula>
    </cfRule>
  </conditionalFormatting>
  <conditionalFormatting sqref="Q25">
    <cfRule type="cellIs" dxfId="28539" priority="232" stopIfTrue="1" operator="lessThan">
      <formula>0</formula>
    </cfRule>
    <cfRule type="cellIs" dxfId="28538" priority="233" stopIfTrue="1" operator="greaterThan">
      <formula>0</formula>
    </cfRule>
  </conditionalFormatting>
  <conditionalFormatting sqref="Q25">
    <cfRule type="cellIs" dxfId="28537" priority="230" stopIfTrue="1" operator="lessThan">
      <formula>0</formula>
    </cfRule>
    <cfRule type="cellIs" dxfId="28536" priority="231" stopIfTrue="1" operator="greaterThan">
      <formula>0</formula>
    </cfRule>
  </conditionalFormatting>
  <conditionalFormatting sqref="Q25">
    <cfRule type="cellIs" dxfId="28535" priority="228" stopIfTrue="1" operator="lessThan">
      <formula>0</formula>
    </cfRule>
    <cfRule type="cellIs" dxfId="28534" priority="229" stopIfTrue="1" operator="greaterThan">
      <formula>0</formula>
    </cfRule>
  </conditionalFormatting>
  <conditionalFormatting sqref="Q25">
    <cfRule type="cellIs" dxfId="28533" priority="226" stopIfTrue="1" operator="lessThan">
      <formula>0</formula>
    </cfRule>
    <cfRule type="cellIs" dxfId="28532" priority="227" stopIfTrue="1" operator="greaterThan">
      <formula>0</formula>
    </cfRule>
  </conditionalFormatting>
  <conditionalFormatting sqref="Q25">
    <cfRule type="cellIs" dxfId="28531" priority="224" stopIfTrue="1" operator="lessThan">
      <formula>0</formula>
    </cfRule>
    <cfRule type="cellIs" dxfId="28530" priority="225" stopIfTrue="1" operator="greaterThan">
      <formula>0</formula>
    </cfRule>
  </conditionalFormatting>
  <conditionalFormatting sqref="Q25">
    <cfRule type="cellIs" dxfId="28529" priority="222" stopIfTrue="1" operator="lessThan">
      <formula>0</formula>
    </cfRule>
    <cfRule type="cellIs" dxfId="28528" priority="223" stopIfTrue="1" operator="greaterThan">
      <formula>0</formula>
    </cfRule>
  </conditionalFormatting>
  <conditionalFormatting sqref="Q25">
    <cfRule type="cellIs" dxfId="28527" priority="220" stopIfTrue="1" operator="lessThan">
      <formula>0</formula>
    </cfRule>
    <cfRule type="cellIs" dxfId="28526" priority="221" stopIfTrue="1" operator="greaterThan">
      <formula>0</formula>
    </cfRule>
  </conditionalFormatting>
  <conditionalFormatting sqref="Q25">
    <cfRule type="cellIs" dxfId="28525" priority="218" stopIfTrue="1" operator="lessThan">
      <formula>0</formula>
    </cfRule>
    <cfRule type="cellIs" dxfId="28524" priority="219" stopIfTrue="1" operator="greaterThan">
      <formula>0</formula>
    </cfRule>
  </conditionalFormatting>
  <conditionalFormatting sqref="Q25">
    <cfRule type="cellIs" dxfId="28523" priority="216" stopIfTrue="1" operator="lessThan">
      <formula>0</formula>
    </cfRule>
    <cfRule type="cellIs" dxfId="28522" priority="217" stopIfTrue="1" operator="greaterThan">
      <formula>0</formula>
    </cfRule>
  </conditionalFormatting>
  <conditionalFormatting sqref="Q25">
    <cfRule type="cellIs" dxfId="28521" priority="214" stopIfTrue="1" operator="lessThan">
      <formula>0</formula>
    </cfRule>
    <cfRule type="cellIs" dxfId="28520" priority="215" stopIfTrue="1" operator="greaterThan">
      <formula>0</formula>
    </cfRule>
  </conditionalFormatting>
  <conditionalFormatting sqref="Q25">
    <cfRule type="cellIs" dxfId="28519" priority="212" stopIfTrue="1" operator="lessThan">
      <formula>0</formula>
    </cfRule>
    <cfRule type="cellIs" dxfId="28518" priority="213" stopIfTrue="1" operator="greaterThan">
      <formula>0</formula>
    </cfRule>
  </conditionalFormatting>
  <conditionalFormatting sqref="Q25">
    <cfRule type="cellIs" dxfId="28517" priority="210" stopIfTrue="1" operator="lessThan">
      <formula>0</formula>
    </cfRule>
    <cfRule type="cellIs" dxfId="28516" priority="211" stopIfTrue="1" operator="greaterThan">
      <formula>0</formula>
    </cfRule>
  </conditionalFormatting>
  <conditionalFormatting sqref="Q25">
    <cfRule type="cellIs" dxfId="28515" priority="208" stopIfTrue="1" operator="lessThan">
      <formula>0</formula>
    </cfRule>
    <cfRule type="cellIs" dxfId="28514" priority="209" stopIfTrue="1" operator="greaterThan">
      <formula>0</formula>
    </cfRule>
  </conditionalFormatting>
  <conditionalFormatting sqref="Q25">
    <cfRule type="cellIs" dxfId="28513" priority="206" stopIfTrue="1" operator="lessThan">
      <formula>0</formula>
    </cfRule>
    <cfRule type="cellIs" dxfId="28512" priority="207" stopIfTrue="1" operator="greaterThan">
      <formula>0</formula>
    </cfRule>
  </conditionalFormatting>
  <conditionalFormatting sqref="Q25">
    <cfRule type="cellIs" dxfId="28511" priority="204" stopIfTrue="1" operator="lessThan">
      <formula>0</formula>
    </cfRule>
    <cfRule type="cellIs" dxfId="28510" priority="205" stopIfTrue="1" operator="greaterThan">
      <formula>0</formula>
    </cfRule>
  </conditionalFormatting>
  <conditionalFormatting sqref="Q25">
    <cfRule type="cellIs" dxfId="28509" priority="202" stopIfTrue="1" operator="lessThan">
      <formula>0</formula>
    </cfRule>
    <cfRule type="cellIs" dxfId="28508" priority="203" stopIfTrue="1" operator="greaterThan">
      <formula>0</formula>
    </cfRule>
  </conditionalFormatting>
  <conditionalFormatting sqref="Q25">
    <cfRule type="cellIs" dxfId="28507" priority="200" stopIfTrue="1" operator="lessThan">
      <formula>0</formula>
    </cfRule>
    <cfRule type="cellIs" dxfId="28506" priority="201" stopIfTrue="1" operator="greaterThan">
      <formula>0</formula>
    </cfRule>
  </conditionalFormatting>
  <conditionalFormatting sqref="Q25">
    <cfRule type="cellIs" dxfId="28505" priority="198" stopIfTrue="1" operator="lessThan">
      <formula>0</formula>
    </cfRule>
    <cfRule type="cellIs" dxfId="28504" priority="199" stopIfTrue="1" operator="greaterThan">
      <formula>0</formula>
    </cfRule>
  </conditionalFormatting>
  <conditionalFormatting sqref="Q25">
    <cfRule type="cellIs" dxfId="28503" priority="196" stopIfTrue="1" operator="lessThan">
      <formula>0</formula>
    </cfRule>
    <cfRule type="cellIs" dxfId="28502" priority="197" stopIfTrue="1" operator="greaterThan">
      <formula>0</formula>
    </cfRule>
  </conditionalFormatting>
  <conditionalFormatting sqref="Q25">
    <cfRule type="cellIs" dxfId="28501" priority="194" stopIfTrue="1" operator="lessThan">
      <formula>0</formula>
    </cfRule>
    <cfRule type="cellIs" dxfId="28500" priority="195" stopIfTrue="1" operator="greaterThan">
      <formula>0</formula>
    </cfRule>
  </conditionalFormatting>
  <conditionalFormatting sqref="Q25">
    <cfRule type="cellIs" dxfId="28499" priority="192" stopIfTrue="1" operator="lessThan">
      <formula>0</formula>
    </cfRule>
    <cfRule type="cellIs" dxfId="28498" priority="193" stopIfTrue="1" operator="greaterThan">
      <formula>0</formula>
    </cfRule>
  </conditionalFormatting>
  <conditionalFormatting sqref="Q25">
    <cfRule type="cellIs" dxfId="28497" priority="190" stopIfTrue="1" operator="lessThan">
      <formula>0</formula>
    </cfRule>
    <cfRule type="cellIs" dxfId="28496" priority="191" stopIfTrue="1" operator="greaterThan">
      <formula>0</formula>
    </cfRule>
  </conditionalFormatting>
  <conditionalFormatting sqref="Q25">
    <cfRule type="cellIs" dxfId="28495" priority="188" stopIfTrue="1" operator="lessThan">
      <formula>0</formula>
    </cfRule>
    <cfRule type="cellIs" dxfId="28494" priority="189" stopIfTrue="1" operator="greaterThan">
      <formula>0</formula>
    </cfRule>
  </conditionalFormatting>
  <conditionalFormatting sqref="Q25">
    <cfRule type="cellIs" dxfId="28493" priority="186" stopIfTrue="1" operator="lessThan">
      <formula>0</formula>
    </cfRule>
    <cfRule type="cellIs" dxfId="28492" priority="187" stopIfTrue="1" operator="greaterThan">
      <formula>0</formula>
    </cfRule>
  </conditionalFormatting>
  <conditionalFormatting sqref="Q25">
    <cfRule type="cellIs" dxfId="28491" priority="184" stopIfTrue="1" operator="lessThan">
      <formula>0</formula>
    </cfRule>
    <cfRule type="cellIs" dxfId="28490" priority="185" stopIfTrue="1" operator="greaterThan">
      <formula>0</formula>
    </cfRule>
  </conditionalFormatting>
  <conditionalFormatting sqref="Q25">
    <cfRule type="cellIs" dxfId="28489" priority="182" stopIfTrue="1" operator="lessThan">
      <formula>0</formula>
    </cfRule>
    <cfRule type="cellIs" dxfId="28488" priority="183" stopIfTrue="1" operator="greaterThan">
      <formula>0</formula>
    </cfRule>
  </conditionalFormatting>
  <conditionalFormatting sqref="Q25">
    <cfRule type="cellIs" dxfId="28487" priority="180" stopIfTrue="1" operator="lessThan">
      <formula>0</formula>
    </cfRule>
    <cfRule type="cellIs" dxfId="28486" priority="181" stopIfTrue="1" operator="greaterThan">
      <formula>0</formula>
    </cfRule>
  </conditionalFormatting>
  <conditionalFormatting sqref="I27:K27">
    <cfRule type="cellIs" dxfId="28485" priority="179" operator="equal">
      <formula>"?"</formula>
    </cfRule>
  </conditionalFormatting>
  <conditionalFormatting sqref="C26:C27">
    <cfRule type="cellIs" dxfId="28484" priority="177" operator="equal">
      <formula>"N"</formula>
    </cfRule>
    <cfRule type="cellIs" dxfId="28483" priority="178" operator="equal">
      <formula>"Y"</formula>
    </cfRule>
  </conditionalFormatting>
  <conditionalFormatting sqref="H27">
    <cfRule type="cellIs" dxfId="28482" priority="176" operator="equal">
      <formula>"q"</formula>
    </cfRule>
  </conditionalFormatting>
  <conditionalFormatting sqref="K27">
    <cfRule type="cellIs" dxfId="28481" priority="175" operator="equal">
      <formula>"?"</formula>
    </cfRule>
  </conditionalFormatting>
  <conditionalFormatting sqref="M26:N26">
    <cfRule type="cellIs" dxfId="28480" priority="174" operator="equal">
      <formula>"?"</formula>
    </cfRule>
  </conditionalFormatting>
  <conditionalFormatting sqref="K27">
    <cfRule type="cellIs" dxfId="28479" priority="173" operator="equal">
      <formula>"?"</formula>
    </cfRule>
  </conditionalFormatting>
  <conditionalFormatting sqref="J27">
    <cfRule type="cellIs" dxfId="28478" priority="172" operator="equal">
      <formula>"?"</formula>
    </cfRule>
  </conditionalFormatting>
  <conditionalFormatting sqref="L26">
    <cfRule type="cellIs" dxfId="28477" priority="171" operator="equal">
      <formula>"?"</formula>
    </cfRule>
  </conditionalFormatting>
  <conditionalFormatting sqref="L27">
    <cfRule type="cellIs" dxfId="28476" priority="170" operator="equal">
      <formula>"?"</formula>
    </cfRule>
  </conditionalFormatting>
  <conditionalFormatting sqref="M27:N27">
    <cfRule type="cellIs" dxfId="28475" priority="169" operator="equal">
      <formula>"?"</formula>
    </cfRule>
  </conditionalFormatting>
  <conditionalFormatting sqref="P27">
    <cfRule type="cellIs" dxfId="28474" priority="167" stopIfTrue="1" operator="lessThan">
      <formula>0</formula>
    </cfRule>
    <cfRule type="cellIs" dxfId="28473" priority="168" stopIfTrue="1" operator="greaterThan">
      <formula>0</formula>
    </cfRule>
  </conditionalFormatting>
  <conditionalFormatting sqref="P27">
    <cfRule type="cellIs" dxfId="28472" priority="165" stopIfTrue="1" operator="lessThan">
      <formula>0</formula>
    </cfRule>
    <cfRule type="cellIs" dxfId="28471" priority="166" stopIfTrue="1" operator="greaterThan">
      <formula>0</formula>
    </cfRule>
  </conditionalFormatting>
  <conditionalFormatting sqref="P27">
    <cfRule type="cellIs" dxfId="28470" priority="163" stopIfTrue="1" operator="lessThan">
      <formula>0</formula>
    </cfRule>
    <cfRule type="cellIs" dxfId="28469" priority="164" stopIfTrue="1" operator="greaterThan">
      <formula>0</formula>
    </cfRule>
  </conditionalFormatting>
  <conditionalFormatting sqref="P27">
    <cfRule type="cellIs" dxfId="28468" priority="161" stopIfTrue="1" operator="lessThan">
      <formula>0</formula>
    </cfRule>
    <cfRule type="cellIs" dxfId="28467" priority="162" stopIfTrue="1" operator="greaterThan">
      <formula>0</formula>
    </cfRule>
  </conditionalFormatting>
  <conditionalFormatting sqref="P27">
    <cfRule type="cellIs" dxfId="28466" priority="159" stopIfTrue="1" operator="lessThan">
      <formula>0</formula>
    </cfRule>
    <cfRule type="cellIs" dxfId="28465" priority="160" stopIfTrue="1" operator="greaterThan">
      <formula>0</formula>
    </cfRule>
  </conditionalFormatting>
  <conditionalFormatting sqref="P27">
    <cfRule type="cellIs" dxfId="28464" priority="157" stopIfTrue="1" operator="lessThan">
      <formula>0</formula>
    </cfRule>
    <cfRule type="cellIs" dxfId="28463" priority="158" stopIfTrue="1" operator="greaterThan">
      <formula>0</formula>
    </cfRule>
  </conditionalFormatting>
  <conditionalFormatting sqref="P27">
    <cfRule type="cellIs" dxfId="28462" priority="155" stopIfTrue="1" operator="lessThan">
      <formula>0</formula>
    </cfRule>
    <cfRule type="cellIs" dxfId="28461" priority="156" stopIfTrue="1" operator="greaterThan">
      <formula>0</formula>
    </cfRule>
  </conditionalFormatting>
  <conditionalFormatting sqref="P27">
    <cfRule type="cellIs" dxfId="28460" priority="153" stopIfTrue="1" operator="lessThan">
      <formula>0</formula>
    </cfRule>
    <cfRule type="cellIs" dxfId="28459" priority="154" stopIfTrue="1" operator="greaterThan">
      <formula>0</formula>
    </cfRule>
  </conditionalFormatting>
  <conditionalFormatting sqref="P27">
    <cfRule type="cellIs" dxfId="28458" priority="151" stopIfTrue="1" operator="lessThan">
      <formula>0</formula>
    </cfRule>
    <cfRule type="cellIs" dxfId="28457" priority="152" stopIfTrue="1" operator="greaterThan">
      <formula>0</formula>
    </cfRule>
  </conditionalFormatting>
  <conditionalFormatting sqref="P27">
    <cfRule type="cellIs" dxfId="28456" priority="149" stopIfTrue="1" operator="lessThan">
      <formula>0</formula>
    </cfRule>
    <cfRule type="cellIs" dxfId="28455" priority="150" stopIfTrue="1" operator="greaterThan">
      <formula>0</formula>
    </cfRule>
  </conditionalFormatting>
  <conditionalFormatting sqref="P27">
    <cfRule type="cellIs" dxfId="28454" priority="147" stopIfTrue="1" operator="lessThan">
      <formula>0</formula>
    </cfRule>
    <cfRule type="cellIs" dxfId="28453" priority="148" stopIfTrue="1" operator="greaterThan">
      <formula>0</formula>
    </cfRule>
  </conditionalFormatting>
  <conditionalFormatting sqref="P27">
    <cfRule type="cellIs" dxfId="28452" priority="145" stopIfTrue="1" operator="lessThan">
      <formula>0</formula>
    </cfRule>
    <cfRule type="cellIs" dxfId="28451" priority="146" stopIfTrue="1" operator="greaterThan">
      <formula>0</formula>
    </cfRule>
  </conditionalFormatting>
  <conditionalFormatting sqref="P27">
    <cfRule type="cellIs" dxfId="28450" priority="143" stopIfTrue="1" operator="lessThan">
      <formula>0</formula>
    </cfRule>
    <cfRule type="cellIs" dxfId="28449" priority="144" stopIfTrue="1" operator="greaterThan">
      <formula>0</formula>
    </cfRule>
  </conditionalFormatting>
  <conditionalFormatting sqref="P27">
    <cfRule type="cellIs" dxfId="28448" priority="141" stopIfTrue="1" operator="lessThan">
      <formula>0</formula>
    </cfRule>
    <cfRule type="cellIs" dxfId="28447" priority="142" stopIfTrue="1" operator="greaterThan">
      <formula>0</formula>
    </cfRule>
  </conditionalFormatting>
  <conditionalFormatting sqref="P27">
    <cfRule type="cellIs" dxfId="28446" priority="139" stopIfTrue="1" operator="lessThan">
      <formula>0</formula>
    </cfRule>
    <cfRule type="cellIs" dxfId="28445" priority="140" stopIfTrue="1" operator="greaterThan">
      <formula>0</formula>
    </cfRule>
  </conditionalFormatting>
  <conditionalFormatting sqref="P27">
    <cfRule type="cellIs" dxfId="28444" priority="137" stopIfTrue="1" operator="lessThan">
      <formula>0</formula>
    </cfRule>
    <cfRule type="cellIs" dxfId="28443" priority="138" stopIfTrue="1" operator="greaterThan">
      <formula>0</formula>
    </cfRule>
  </conditionalFormatting>
  <conditionalFormatting sqref="P27">
    <cfRule type="cellIs" dxfId="28442" priority="135" stopIfTrue="1" operator="lessThan">
      <formula>0</formula>
    </cfRule>
    <cfRule type="cellIs" dxfId="28441" priority="136" stopIfTrue="1" operator="greaterThan">
      <formula>0</formula>
    </cfRule>
  </conditionalFormatting>
  <conditionalFormatting sqref="P27">
    <cfRule type="cellIs" dxfId="28440" priority="133" stopIfTrue="1" operator="lessThan">
      <formula>0</formula>
    </cfRule>
    <cfRule type="cellIs" dxfId="28439" priority="134" stopIfTrue="1" operator="greaterThan">
      <formula>0</formula>
    </cfRule>
  </conditionalFormatting>
  <conditionalFormatting sqref="P27">
    <cfRule type="cellIs" dxfId="28438" priority="131" stopIfTrue="1" operator="lessThan">
      <formula>0</formula>
    </cfRule>
    <cfRule type="cellIs" dxfId="28437" priority="132" stopIfTrue="1" operator="greaterThan">
      <formula>0</formula>
    </cfRule>
  </conditionalFormatting>
  <conditionalFormatting sqref="P27">
    <cfRule type="cellIs" dxfId="28436" priority="129" stopIfTrue="1" operator="lessThan">
      <formula>0</formula>
    </cfRule>
    <cfRule type="cellIs" dxfId="28435" priority="130" stopIfTrue="1" operator="greaterThan">
      <formula>0</formula>
    </cfRule>
  </conditionalFormatting>
  <conditionalFormatting sqref="P27">
    <cfRule type="cellIs" dxfId="28434" priority="127" stopIfTrue="1" operator="lessThan">
      <formula>0</formula>
    </cfRule>
    <cfRule type="cellIs" dxfId="28433" priority="128" stopIfTrue="1" operator="greaterThan">
      <formula>0</formula>
    </cfRule>
  </conditionalFormatting>
  <conditionalFormatting sqref="P27">
    <cfRule type="cellIs" dxfId="28432" priority="125" stopIfTrue="1" operator="lessThan">
      <formula>0</formula>
    </cfRule>
    <cfRule type="cellIs" dxfId="28431" priority="126" stopIfTrue="1" operator="greaterThan">
      <formula>0</formula>
    </cfRule>
  </conditionalFormatting>
  <conditionalFormatting sqref="P27">
    <cfRule type="cellIs" dxfId="28430" priority="123" stopIfTrue="1" operator="lessThan">
      <formula>0</formula>
    </cfRule>
    <cfRule type="cellIs" dxfId="28429" priority="124" stopIfTrue="1" operator="greaterThan">
      <formula>0</formula>
    </cfRule>
  </conditionalFormatting>
  <conditionalFormatting sqref="P27">
    <cfRule type="cellIs" dxfId="28428" priority="121" stopIfTrue="1" operator="lessThan">
      <formula>0</formula>
    </cfRule>
    <cfRule type="cellIs" dxfId="28427" priority="122" stopIfTrue="1" operator="greaterThan">
      <formula>0</formula>
    </cfRule>
  </conditionalFormatting>
  <conditionalFormatting sqref="P27">
    <cfRule type="cellIs" dxfId="28426" priority="119" stopIfTrue="1" operator="lessThan">
      <formula>0</formula>
    </cfRule>
    <cfRule type="cellIs" dxfId="28425" priority="120" stopIfTrue="1" operator="greaterThan">
      <formula>0</formula>
    </cfRule>
  </conditionalFormatting>
  <conditionalFormatting sqref="P27">
    <cfRule type="cellIs" dxfId="28424" priority="117" stopIfTrue="1" operator="lessThan">
      <formula>0</formula>
    </cfRule>
    <cfRule type="cellIs" dxfId="28423" priority="118" stopIfTrue="1" operator="greaterThan">
      <formula>0</formula>
    </cfRule>
  </conditionalFormatting>
  <conditionalFormatting sqref="P27">
    <cfRule type="cellIs" dxfId="28422" priority="115" stopIfTrue="1" operator="lessThan">
      <formula>0</formula>
    </cfRule>
    <cfRule type="cellIs" dxfId="28421" priority="116" stopIfTrue="1" operator="greaterThan">
      <formula>0</formula>
    </cfRule>
  </conditionalFormatting>
  <conditionalFormatting sqref="P27">
    <cfRule type="cellIs" dxfId="28420" priority="113" stopIfTrue="1" operator="lessThan">
      <formula>0</formula>
    </cfRule>
    <cfRule type="cellIs" dxfId="28419" priority="114" stopIfTrue="1" operator="greaterThan">
      <formula>0</formula>
    </cfRule>
  </conditionalFormatting>
  <conditionalFormatting sqref="P27">
    <cfRule type="cellIs" dxfId="28418" priority="111" stopIfTrue="1" operator="lessThan">
      <formula>0</formula>
    </cfRule>
    <cfRule type="cellIs" dxfId="28417" priority="112" stopIfTrue="1" operator="greaterThan">
      <formula>0</formula>
    </cfRule>
  </conditionalFormatting>
  <conditionalFormatting sqref="P27">
    <cfRule type="cellIs" dxfId="28416" priority="109" stopIfTrue="1" operator="lessThan">
      <formula>0</formula>
    </cfRule>
    <cfRule type="cellIs" dxfId="28415" priority="110" stopIfTrue="1" operator="greaterThan">
      <formula>0</formula>
    </cfRule>
  </conditionalFormatting>
  <conditionalFormatting sqref="P27">
    <cfRule type="cellIs" dxfId="28414" priority="107" stopIfTrue="1" operator="lessThan">
      <formula>0</formula>
    </cfRule>
    <cfRule type="cellIs" dxfId="28413" priority="108" stopIfTrue="1" operator="greaterThan">
      <formula>0</formula>
    </cfRule>
  </conditionalFormatting>
  <conditionalFormatting sqref="P27">
    <cfRule type="cellIs" dxfId="28412" priority="105" stopIfTrue="1" operator="lessThan">
      <formula>0</formula>
    </cfRule>
    <cfRule type="cellIs" dxfId="28411" priority="106" stopIfTrue="1" operator="greaterThan">
      <formula>0</formula>
    </cfRule>
  </conditionalFormatting>
  <conditionalFormatting sqref="P27">
    <cfRule type="cellIs" dxfId="28410" priority="103" stopIfTrue="1" operator="lessThan">
      <formula>0</formula>
    </cfRule>
    <cfRule type="cellIs" dxfId="28409" priority="104" stopIfTrue="1" operator="greaterThan">
      <formula>0</formula>
    </cfRule>
  </conditionalFormatting>
  <conditionalFormatting sqref="P27">
    <cfRule type="cellIs" dxfId="28408" priority="101" stopIfTrue="1" operator="lessThan">
      <formula>0</formula>
    </cfRule>
    <cfRule type="cellIs" dxfId="28407" priority="102" stopIfTrue="1" operator="greaterThan">
      <formula>0</formula>
    </cfRule>
  </conditionalFormatting>
  <conditionalFormatting sqref="P27">
    <cfRule type="cellIs" dxfId="28406" priority="99" stopIfTrue="1" operator="lessThan">
      <formula>0</formula>
    </cfRule>
    <cfRule type="cellIs" dxfId="28405" priority="100" stopIfTrue="1" operator="greaterThan">
      <formula>0</formula>
    </cfRule>
  </conditionalFormatting>
  <conditionalFormatting sqref="P27">
    <cfRule type="cellIs" dxfId="28404" priority="97" stopIfTrue="1" operator="lessThan">
      <formula>0</formula>
    </cfRule>
    <cfRule type="cellIs" dxfId="28403" priority="98" stopIfTrue="1" operator="greaterThan">
      <formula>0</formula>
    </cfRule>
  </conditionalFormatting>
  <conditionalFormatting sqref="P27">
    <cfRule type="cellIs" dxfId="28402" priority="95" stopIfTrue="1" operator="lessThan">
      <formula>0</formula>
    </cfRule>
    <cfRule type="cellIs" dxfId="28401" priority="96" stopIfTrue="1" operator="greaterThan">
      <formula>0</formula>
    </cfRule>
  </conditionalFormatting>
  <conditionalFormatting sqref="P27">
    <cfRule type="cellIs" dxfId="28400" priority="93" stopIfTrue="1" operator="lessThan">
      <formula>0</formula>
    </cfRule>
    <cfRule type="cellIs" dxfId="28399" priority="94" stopIfTrue="1" operator="greaterThan">
      <formula>0</formula>
    </cfRule>
  </conditionalFormatting>
  <conditionalFormatting sqref="P27">
    <cfRule type="cellIs" dxfId="28398" priority="91" stopIfTrue="1" operator="lessThan">
      <formula>0</formula>
    </cfRule>
    <cfRule type="cellIs" dxfId="28397" priority="92" stopIfTrue="1" operator="greaterThan">
      <formula>0</formula>
    </cfRule>
  </conditionalFormatting>
  <conditionalFormatting sqref="P27">
    <cfRule type="cellIs" dxfId="28396" priority="89" stopIfTrue="1" operator="lessThan">
      <formula>0</formula>
    </cfRule>
    <cfRule type="cellIs" dxfId="28395" priority="90" stopIfTrue="1" operator="greaterThan">
      <formula>0</formula>
    </cfRule>
  </conditionalFormatting>
  <conditionalFormatting sqref="P27">
    <cfRule type="cellIs" dxfId="28394" priority="87" stopIfTrue="1" operator="lessThan">
      <formula>0</formula>
    </cfRule>
    <cfRule type="cellIs" dxfId="28393" priority="88" stopIfTrue="1" operator="greaterThan">
      <formula>0</formula>
    </cfRule>
  </conditionalFormatting>
  <conditionalFormatting sqref="P27">
    <cfRule type="cellIs" dxfId="28392" priority="85" stopIfTrue="1" operator="lessThan">
      <formula>0</formula>
    </cfRule>
    <cfRule type="cellIs" dxfId="28391" priority="86" stopIfTrue="1" operator="greaterThan">
      <formula>0</formula>
    </cfRule>
  </conditionalFormatting>
  <conditionalFormatting sqref="Q27">
    <cfRule type="cellIs" dxfId="28390" priority="83" stopIfTrue="1" operator="lessThan">
      <formula>0</formula>
    </cfRule>
    <cfRule type="cellIs" dxfId="28389" priority="84" stopIfTrue="1" operator="greaterThan">
      <formula>0</formula>
    </cfRule>
  </conditionalFormatting>
  <conditionalFormatting sqref="Q27">
    <cfRule type="cellIs" dxfId="28388" priority="81" stopIfTrue="1" operator="lessThan">
      <formula>0</formula>
    </cfRule>
    <cfRule type="cellIs" dxfId="28387" priority="82" stopIfTrue="1" operator="greaterThan">
      <formula>0</formula>
    </cfRule>
  </conditionalFormatting>
  <conditionalFormatting sqref="Q27">
    <cfRule type="cellIs" dxfId="28386" priority="79" stopIfTrue="1" operator="lessThan">
      <formula>0</formula>
    </cfRule>
    <cfRule type="cellIs" dxfId="28385" priority="80" stopIfTrue="1" operator="greaterThan">
      <formula>0</formula>
    </cfRule>
  </conditionalFormatting>
  <conditionalFormatting sqref="Q27">
    <cfRule type="cellIs" dxfId="28384" priority="77" stopIfTrue="1" operator="lessThan">
      <formula>0</formula>
    </cfRule>
    <cfRule type="cellIs" dxfId="28383" priority="78" stopIfTrue="1" operator="greaterThan">
      <formula>0</formula>
    </cfRule>
  </conditionalFormatting>
  <conditionalFormatting sqref="Q27">
    <cfRule type="cellIs" dxfId="28382" priority="75" stopIfTrue="1" operator="lessThan">
      <formula>0</formula>
    </cfRule>
    <cfRule type="cellIs" dxfId="28381" priority="76" stopIfTrue="1" operator="greaterThan">
      <formula>0</formula>
    </cfRule>
  </conditionalFormatting>
  <conditionalFormatting sqref="Q27">
    <cfRule type="cellIs" dxfId="28380" priority="73" stopIfTrue="1" operator="lessThan">
      <formula>0</formula>
    </cfRule>
    <cfRule type="cellIs" dxfId="28379" priority="74" stopIfTrue="1" operator="greaterThan">
      <formula>0</formula>
    </cfRule>
  </conditionalFormatting>
  <conditionalFormatting sqref="Q27">
    <cfRule type="cellIs" dxfId="28378" priority="71" stopIfTrue="1" operator="lessThan">
      <formula>0</formula>
    </cfRule>
    <cfRule type="cellIs" dxfId="28377" priority="72" stopIfTrue="1" operator="greaterThan">
      <formula>0</formula>
    </cfRule>
  </conditionalFormatting>
  <conditionalFormatting sqref="Q27">
    <cfRule type="cellIs" dxfId="28376" priority="69" stopIfTrue="1" operator="lessThan">
      <formula>0</formula>
    </cfRule>
    <cfRule type="cellIs" dxfId="28375" priority="70" stopIfTrue="1" operator="greaterThan">
      <formula>0</formula>
    </cfRule>
  </conditionalFormatting>
  <conditionalFormatting sqref="Q27">
    <cfRule type="cellIs" dxfId="28374" priority="67" stopIfTrue="1" operator="lessThan">
      <formula>0</formula>
    </cfRule>
    <cfRule type="cellIs" dxfId="28373" priority="68" stopIfTrue="1" operator="greaterThan">
      <formula>0</formula>
    </cfRule>
  </conditionalFormatting>
  <conditionalFormatting sqref="Q27">
    <cfRule type="cellIs" dxfId="28372" priority="65" stopIfTrue="1" operator="lessThan">
      <formula>0</formula>
    </cfRule>
    <cfRule type="cellIs" dxfId="28371" priority="66" stopIfTrue="1" operator="greaterThan">
      <formula>0</formula>
    </cfRule>
  </conditionalFormatting>
  <conditionalFormatting sqref="Q27">
    <cfRule type="cellIs" dxfId="28370" priority="63" stopIfTrue="1" operator="lessThan">
      <formula>0</formula>
    </cfRule>
    <cfRule type="cellIs" dxfId="28369" priority="64" stopIfTrue="1" operator="greaterThan">
      <formula>0</formula>
    </cfRule>
  </conditionalFormatting>
  <conditionalFormatting sqref="Q27">
    <cfRule type="cellIs" dxfId="28368" priority="61" stopIfTrue="1" operator="lessThan">
      <formula>0</formula>
    </cfRule>
    <cfRule type="cellIs" dxfId="28367" priority="62" stopIfTrue="1" operator="greaterThan">
      <formula>0</formula>
    </cfRule>
  </conditionalFormatting>
  <conditionalFormatting sqref="Q27">
    <cfRule type="cellIs" dxfId="28366" priority="59" stopIfTrue="1" operator="lessThan">
      <formula>0</formula>
    </cfRule>
    <cfRule type="cellIs" dxfId="28365" priority="60" stopIfTrue="1" operator="greaterThan">
      <formula>0</formula>
    </cfRule>
  </conditionalFormatting>
  <conditionalFormatting sqref="Q27">
    <cfRule type="cellIs" dxfId="28364" priority="57" stopIfTrue="1" operator="lessThan">
      <formula>0</formula>
    </cfRule>
    <cfRule type="cellIs" dxfId="28363" priority="58" stopIfTrue="1" operator="greaterThan">
      <formula>0</formula>
    </cfRule>
  </conditionalFormatting>
  <conditionalFormatting sqref="Q27">
    <cfRule type="cellIs" dxfId="28362" priority="55" stopIfTrue="1" operator="lessThan">
      <formula>0</formula>
    </cfRule>
    <cfRule type="cellIs" dxfId="28361" priority="56" stopIfTrue="1" operator="greaterThan">
      <formula>0</formula>
    </cfRule>
  </conditionalFormatting>
  <conditionalFormatting sqref="Q27">
    <cfRule type="cellIs" dxfId="28360" priority="53" stopIfTrue="1" operator="lessThan">
      <formula>0</formula>
    </cfRule>
    <cfRule type="cellIs" dxfId="28359" priority="54" stopIfTrue="1" operator="greaterThan">
      <formula>0</formula>
    </cfRule>
  </conditionalFormatting>
  <conditionalFormatting sqref="Q27">
    <cfRule type="cellIs" dxfId="28358" priority="51" stopIfTrue="1" operator="lessThan">
      <formula>0</formula>
    </cfRule>
    <cfRule type="cellIs" dxfId="28357" priority="52" stopIfTrue="1" operator="greaterThan">
      <formula>0</formula>
    </cfRule>
  </conditionalFormatting>
  <conditionalFormatting sqref="Q27">
    <cfRule type="cellIs" dxfId="28356" priority="49" stopIfTrue="1" operator="lessThan">
      <formula>0</formula>
    </cfRule>
    <cfRule type="cellIs" dxfId="28355" priority="50" stopIfTrue="1" operator="greaterThan">
      <formula>0</formula>
    </cfRule>
  </conditionalFormatting>
  <conditionalFormatting sqref="Q27">
    <cfRule type="cellIs" dxfId="28354" priority="47" stopIfTrue="1" operator="lessThan">
      <formula>0</formula>
    </cfRule>
    <cfRule type="cellIs" dxfId="28353" priority="48" stopIfTrue="1" operator="greaterThan">
      <formula>0</formula>
    </cfRule>
  </conditionalFormatting>
  <conditionalFormatting sqref="Q27">
    <cfRule type="cellIs" dxfId="28352" priority="45" stopIfTrue="1" operator="lessThan">
      <formula>0</formula>
    </cfRule>
    <cfRule type="cellIs" dxfId="28351" priority="46" stopIfTrue="1" operator="greaterThan">
      <formula>0</formula>
    </cfRule>
  </conditionalFormatting>
  <conditionalFormatting sqref="Q27">
    <cfRule type="cellIs" dxfId="28350" priority="43" stopIfTrue="1" operator="lessThan">
      <formula>0</formula>
    </cfRule>
    <cfRule type="cellIs" dxfId="28349" priority="44" stopIfTrue="1" operator="greaterThan">
      <formula>0</formula>
    </cfRule>
  </conditionalFormatting>
  <conditionalFormatting sqref="Q27">
    <cfRule type="cellIs" dxfId="28348" priority="41" stopIfTrue="1" operator="lessThan">
      <formula>0</formula>
    </cfRule>
    <cfRule type="cellIs" dxfId="28347" priority="42" stopIfTrue="1" operator="greaterThan">
      <formula>0</formula>
    </cfRule>
  </conditionalFormatting>
  <conditionalFormatting sqref="Q27">
    <cfRule type="cellIs" dxfId="28346" priority="39" stopIfTrue="1" operator="lessThan">
      <formula>0</formula>
    </cfRule>
    <cfRule type="cellIs" dxfId="28345" priority="40" stopIfTrue="1" operator="greaterThan">
      <formula>0</formula>
    </cfRule>
  </conditionalFormatting>
  <conditionalFormatting sqref="Q27">
    <cfRule type="cellIs" dxfId="28344" priority="37" stopIfTrue="1" operator="lessThan">
      <formula>0</formula>
    </cfRule>
    <cfRule type="cellIs" dxfId="28343" priority="38" stopIfTrue="1" operator="greaterThan">
      <formula>0</formula>
    </cfRule>
  </conditionalFormatting>
  <conditionalFormatting sqref="Q27">
    <cfRule type="cellIs" dxfId="28342" priority="35" stopIfTrue="1" operator="lessThan">
      <formula>0</formula>
    </cfRule>
    <cfRule type="cellIs" dxfId="28341" priority="36" stopIfTrue="1" operator="greaterThan">
      <formula>0</formula>
    </cfRule>
  </conditionalFormatting>
  <conditionalFormatting sqref="Q27">
    <cfRule type="cellIs" dxfId="28340" priority="33" stopIfTrue="1" operator="lessThan">
      <formula>0</formula>
    </cfRule>
    <cfRule type="cellIs" dxfId="28339" priority="34" stopIfTrue="1" operator="greaterThan">
      <formula>0</formula>
    </cfRule>
  </conditionalFormatting>
  <conditionalFormatting sqref="Q27">
    <cfRule type="cellIs" dxfId="28338" priority="31" stopIfTrue="1" operator="lessThan">
      <formula>0</formula>
    </cfRule>
    <cfRule type="cellIs" dxfId="28337" priority="32" stopIfTrue="1" operator="greaterThan">
      <formula>0</formula>
    </cfRule>
  </conditionalFormatting>
  <conditionalFormatting sqref="Q27">
    <cfRule type="cellIs" dxfId="28336" priority="29" stopIfTrue="1" operator="lessThan">
      <formula>0</formula>
    </cfRule>
    <cfRule type="cellIs" dxfId="28335" priority="30" stopIfTrue="1" operator="greaterThan">
      <formula>0</formula>
    </cfRule>
  </conditionalFormatting>
  <conditionalFormatting sqref="Q27">
    <cfRule type="cellIs" dxfId="28334" priority="27" stopIfTrue="1" operator="lessThan">
      <formula>0</formula>
    </cfRule>
    <cfRule type="cellIs" dxfId="28333" priority="28" stopIfTrue="1" operator="greaterThan">
      <formula>0</formula>
    </cfRule>
  </conditionalFormatting>
  <conditionalFormatting sqref="Q27">
    <cfRule type="cellIs" dxfId="28332" priority="25" stopIfTrue="1" operator="lessThan">
      <formula>0</formula>
    </cfRule>
    <cfRule type="cellIs" dxfId="28331" priority="26" stopIfTrue="1" operator="greaterThan">
      <formula>0</formula>
    </cfRule>
  </conditionalFormatting>
  <conditionalFormatting sqref="Q27">
    <cfRule type="cellIs" dxfId="28330" priority="23" stopIfTrue="1" operator="lessThan">
      <formula>0</formula>
    </cfRule>
    <cfRule type="cellIs" dxfId="28329" priority="24" stopIfTrue="1" operator="greaterThan">
      <formula>0</formula>
    </cfRule>
  </conditionalFormatting>
  <conditionalFormatting sqref="Q27">
    <cfRule type="cellIs" dxfId="28328" priority="21" stopIfTrue="1" operator="lessThan">
      <formula>0</formula>
    </cfRule>
    <cfRule type="cellIs" dxfId="28327" priority="22" stopIfTrue="1" operator="greaterThan">
      <formula>0</formula>
    </cfRule>
  </conditionalFormatting>
  <conditionalFormatting sqref="Q27">
    <cfRule type="cellIs" dxfId="28326" priority="19" stopIfTrue="1" operator="lessThan">
      <formula>0</formula>
    </cfRule>
    <cfRule type="cellIs" dxfId="28325" priority="20" stopIfTrue="1" operator="greaterThan">
      <formula>0</formula>
    </cfRule>
  </conditionalFormatting>
  <conditionalFormatting sqref="Q27">
    <cfRule type="cellIs" dxfId="28324" priority="17" stopIfTrue="1" operator="lessThan">
      <formula>0</formula>
    </cfRule>
    <cfRule type="cellIs" dxfId="28323" priority="18" stopIfTrue="1" operator="greaterThan">
      <formula>0</formula>
    </cfRule>
  </conditionalFormatting>
  <conditionalFormatting sqref="Q27">
    <cfRule type="cellIs" dxfId="28322" priority="15" stopIfTrue="1" operator="lessThan">
      <formula>0</formula>
    </cfRule>
    <cfRule type="cellIs" dxfId="28321" priority="16" stopIfTrue="1" operator="greaterThan">
      <formula>0</formula>
    </cfRule>
  </conditionalFormatting>
  <conditionalFormatting sqref="Q27">
    <cfRule type="cellIs" dxfId="28320" priority="13" stopIfTrue="1" operator="lessThan">
      <formula>0</formula>
    </cfRule>
    <cfRule type="cellIs" dxfId="28319" priority="14" stopIfTrue="1" operator="greaterThan">
      <formula>0</formula>
    </cfRule>
  </conditionalFormatting>
  <conditionalFormatting sqref="Q27">
    <cfRule type="cellIs" dxfId="28318" priority="11" stopIfTrue="1" operator="lessThan">
      <formula>0</formula>
    </cfRule>
    <cfRule type="cellIs" dxfId="28317" priority="12" stopIfTrue="1" operator="greaterThan">
      <formula>0</formula>
    </cfRule>
  </conditionalFormatting>
  <conditionalFormatting sqref="Q27">
    <cfRule type="cellIs" dxfId="28316" priority="9" stopIfTrue="1" operator="lessThan">
      <formula>0</formula>
    </cfRule>
    <cfRule type="cellIs" dxfId="28315" priority="10" stopIfTrue="1" operator="greaterThan">
      <formula>0</formula>
    </cfRule>
  </conditionalFormatting>
  <conditionalFormatting sqref="Q27">
    <cfRule type="cellIs" dxfId="28314" priority="7" stopIfTrue="1" operator="lessThan">
      <formula>0</formula>
    </cfRule>
    <cfRule type="cellIs" dxfId="28313" priority="8" stopIfTrue="1" operator="greaterThan">
      <formula>0</formula>
    </cfRule>
  </conditionalFormatting>
  <conditionalFormatting sqref="Q27">
    <cfRule type="cellIs" dxfId="28312" priority="5" stopIfTrue="1" operator="lessThan">
      <formula>0</formula>
    </cfRule>
    <cfRule type="cellIs" dxfId="28311" priority="6" stopIfTrue="1" operator="greaterThan">
      <formula>0</formula>
    </cfRule>
  </conditionalFormatting>
  <conditionalFormatting sqref="Q27">
    <cfRule type="cellIs" dxfId="28310" priority="3" stopIfTrue="1" operator="lessThan">
      <formula>0</formula>
    </cfRule>
    <cfRule type="cellIs" dxfId="28309" priority="4" stopIfTrue="1" operator="greaterThan">
      <formula>0</formula>
    </cfRule>
  </conditionalFormatting>
  <conditionalFormatting sqref="Q27">
    <cfRule type="cellIs" dxfId="28308" priority="1" stopIfTrue="1" operator="lessThan">
      <formula>0</formula>
    </cfRule>
    <cfRule type="cellIs" dxfId="28307" priority="2" stopIfTrue="1" operator="greaterThan">
      <formula>0</formula>
    </cfRule>
  </conditionalFormatting>
  <hyperlinks>
    <hyperlink ref="E4" location="Main!A1" display="◄ Back to Main Page"/>
  </hyperlinks>
  <pageMargins left="0.25" right="0.25" top="0.75" bottom="0.75" header="0.3" footer="0.3"/>
  <pageSetup paperSize="9" scale="58"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78"/>
  <sheetViews>
    <sheetView showGridLines="0" zoomScale="90" zoomScaleNormal="90" workbookViewId="0">
      <pane xSplit="8" topLeftCell="I1" activePane="topRight" state="frozen"/>
      <selection activeCell="M33" sqref="M33"/>
      <selection pane="topRight" activeCell="M83" sqref="M83"/>
    </sheetView>
  </sheetViews>
  <sheetFormatPr defaultColWidth="8.85546875" defaultRowHeight="12" x14ac:dyDescent="0.2"/>
  <cols>
    <col min="1" max="1" width="1.7109375" style="2" customWidth="1"/>
    <col min="2" max="2" width="3" style="2" customWidth="1"/>
    <col min="3" max="3" width="4.7109375" style="2" customWidth="1"/>
    <col min="4" max="4" width="4.140625" style="2" customWidth="1"/>
    <col min="5" max="5" width="9.7109375" style="2" customWidth="1"/>
    <col min="6" max="6" width="20.140625" style="2" customWidth="1"/>
    <col min="7" max="7" width="11.7109375" style="2" customWidth="1"/>
    <col min="8" max="8" width="9.140625" style="2" customWidth="1"/>
    <col min="9" max="14" width="9.7109375" style="2" customWidth="1"/>
    <col min="15" max="15" width="15.7109375" style="2" customWidth="1"/>
    <col min="16" max="17" width="10.7109375" style="2" customWidth="1"/>
    <col min="18" max="18" width="3" style="2" customWidth="1"/>
    <col min="19" max="16384" width="8.85546875" style="2"/>
  </cols>
  <sheetData>
    <row r="1" spans="1:19" ht="26.25" customHeight="1" x14ac:dyDescent="0.2">
      <c r="B1" s="281"/>
      <c r="C1" s="418" t="str">
        <f>Main!C1</f>
        <v>UNI-PHARMA</v>
      </c>
      <c r="D1" s="418"/>
      <c r="E1" s="418"/>
      <c r="F1" s="418"/>
      <c r="G1" s="418"/>
      <c r="H1" s="418"/>
      <c r="I1" s="260"/>
      <c r="J1" s="251"/>
      <c r="K1" s="246"/>
      <c r="L1" s="260"/>
      <c r="M1" s="251"/>
      <c r="N1" s="251"/>
      <c r="O1" s="247"/>
      <c r="P1" s="263" t="s">
        <v>41</v>
      </c>
      <c r="Q1" s="257">
        <f>IF(COUNTIF(P6:P66,"&gt;0")=0,0%,COUNTIF(P6:P66,"&gt;0")/(COUNTIF(P6:P66,"&lt;=0")+COUNTIF(P6:P66,"&gt;0")))</f>
        <v>0.33333333333333331</v>
      </c>
      <c r="R1" s="247"/>
    </row>
    <row r="2" spans="1:19" ht="15.6" customHeight="1" x14ac:dyDescent="0.2">
      <c r="B2" s="237"/>
      <c r="C2" s="243" t="str">
        <f>Main!C2</f>
        <v>ANNUAL PERFORMANCE REPORTING</v>
      </c>
      <c r="D2" s="243"/>
      <c r="E2" s="238"/>
      <c r="F2" s="238"/>
      <c r="G2" s="238"/>
      <c r="H2" s="238"/>
      <c r="I2" s="261" t="s">
        <v>38</v>
      </c>
      <c r="J2" s="252">
        <f>COUNTIF(C6:C66,"Y")+COUNTIF(C6:C66,"N")</f>
        <v>6</v>
      </c>
      <c r="K2" s="248"/>
      <c r="L2" s="261" t="s">
        <v>40</v>
      </c>
      <c r="M2" s="254">
        <f>COUNT(G7,G9,G11,G13,G15,G17,G19,G21,G23,G25,G27,G29,G31,G33,G35,G37,G39,G41,G43,G45,G47,G49,G51,G53,G55,G57,G59,G61,G63,G65)</f>
        <v>6</v>
      </c>
      <c r="N2" s="254"/>
      <c r="O2" s="249"/>
      <c r="P2" s="263" t="s">
        <v>42</v>
      </c>
      <c r="Q2" s="257">
        <f>IF(COUNTIF(Q6:Q66,"&gt;0")=0,0%,COUNTIF(Q6:Q66,"&gt;0")/(COUNTIF(Q6:Q66,"&lt;=0")+COUNTIF(Q6:Q66,"&gt;0")))</f>
        <v>0.33333333333333331</v>
      </c>
      <c r="R2" s="301"/>
    </row>
    <row r="3" spans="1:19" ht="15.6" customHeight="1" x14ac:dyDescent="0.2">
      <c r="B3" s="279"/>
      <c r="C3" s="280">
        <v>8</v>
      </c>
      <c r="D3" s="245" t="str">
        <f>Main!C9</f>
        <v>International Sales</v>
      </c>
      <c r="E3" s="302"/>
      <c r="F3" s="303"/>
      <c r="G3" s="244"/>
      <c r="H3" s="244"/>
      <c r="I3" s="261" t="s">
        <v>39</v>
      </c>
      <c r="J3" s="252">
        <f>COUNTIF(D6:D66,"Y")</f>
        <v>2</v>
      </c>
      <c r="K3" s="248"/>
      <c r="L3" s="261" t="s">
        <v>36</v>
      </c>
      <c r="M3" s="255">
        <f>IF(ISERROR(COUNTIF(C6:C66,"Y")/(COUNTIF(C6:C66,"Y")+COUNTIF(C6:C66,"N"))),0,COUNTIF(C6:C66,"Y")/(COUNTIF(C6:C66,"Y")+COUNTIF(C6:C66,"N")))</f>
        <v>1</v>
      </c>
      <c r="N3" s="255"/>
      <c r="O3" s="249"/>
      <c r="P3" s="264" t="s">
        <v>43</v>
      </c>
      <c r="Q3" s="258">
        <f>IF(ISNUMBER(P7),P7*R7,0*R7)
+IF(ISNUMBER(P9),P9*R9,0*R9)
+IF(ISNUMBER(P11),P11*R11,0*R11)
+IF(ISNUMBER(P13),P13*R13,0*R13)
+IF(ISNUMBER(P15),P15*R15,0*R15)
+IF(ISNUMBER(P17),P17*R17,0*R17)
+IF(ISNUMBER(P19),P19*R19,0*R19)
+IF(ISNUMBER(P21),P21*R21,0*R21)
+IF(ISNUMBER(P23),P23*R23,0*R23)
+IF(ISNUMBER(P25),P25*R25,0*R25)
+IF(ISNUMBER(P27),P27*R27,0*R27)
+IF(ISNUMBER(P29),P29*R29,0*R29)
+IF(ISNUMBER(P31),P31*R31,0*R31)
+IF(ISNUMBER(P33),P33*R33,0*R33)
+IF(ISNUMBER(P35),P35*R35,0*R35)
+IF(ISNUMBER(P37),P37*R37,0*R37)
+IF(ISNUMBER(P39),P39*R39,0*R39)
+IF(ISNUMBER(P41),P41*R41,0*R41)
+IF(ISNUMBER(P43),Q43*R43,0*R43)
+IF(ISNUMBER(P45),P45*R45,0*R45)
+IF(ISNUMBER(P47),P47*R47,0*R47)
+IF(ISNUMBER(P49),P49*R49,0*R49)
+IF(ISNUMBER(P51),P51*R51,0*R51)
+IF(ISNUMBER(P53),P53*R53,0*R53)
+IF(ISNUMBER(P55),P55*R55,0*R55)
+IF(ISNUMBER(P57),P57*R57,0*R57)
+IF(ISNUMBER(P59),P59*R59,0*R59)
+IF(ISNUMBER(P61),P61*R61,0*R61)
+IF(ISNUMBER(P63),P63*R63,0*R63)
+IF(ISNUMBER(P65),P65*R65,0*R65)</f>
        <v>-2.9547500000000002</v>
      </c>
      <c r="R3" s="301"/>
    </row>
    <row r="4" spans="1:19" s="281" customFormat="1" ht="14.45" customHeight="1" x14ac:dyDescent="0.25">
      <c r="B4" s="225"/>
      <c r="C4" s="226"/>
      <c r="D4" s="226"/>
      <c r="E4" s="304" t="s">
        <v>3</v>
      </c>
      <c r="F4" s="305"/>
      <c r="G4" s="305"/>
      <c r="H4" s="305"/>
      <c r="I4" s="262" t="s">
        <v>25</v>
      </c>
      <c r="J4" s="253">
        <f>SUM(R6:R66)</f>
        <v>8</v>
      </c>
      <c r="K4" s="248"/>
      <c r="L4" s="262" t="s">
        <v>37</v>
      </c>
      <c r="M4" s="256">
        <f>IF(ISERROR(COUNT(G7,G9,G11,G13,G15,G17,G19,G21,G23,G25,G27,G29,G31,G33,G35,G37,G39,G41,G43,G45,G47,G49,G51,G53,G55,G57,G59,G61,G63,G65)/COUNTA(G7,G9,G11,G13,G15,G17,G19,G21,G23,G25,G27,G29,G31,G33,G35,G37,G39,G41,G43,G45,G47,G49,G51,G53,G55,G57,G59,G61,G63,G65)),0,COUNT(G7,G9,G11,G13,G15,G17,G19,G21,G23,G25,G27,G29,G31,G33,G35,G37,G39,G41,G43,G45,G47,G49,G51,G53,G55,G57,G59,G61,G63,G65)/COUNTA(G7,G9,G11,G13,G15,G17,G19,G21,G23,G25,G27,G29,G31,G33,G35,G37,G39,G41,G43,G45,G47,G49,G51,G53,G55,G57,G59,G61,G63,G65))</f>
        <v>1</v>
      </c>
      <c r="N4" s="256"/>
      <c r="O4" s="250"/>
      <c r="P4" s="265" t="s">
        <v>44</v>
      </c>
      <c r="Q4" s="259">
        <f>IF(ISNUMBER(Q7),Q7*R7,0*R7)
+IF(ISNUMBER(Q9),Q9*R9,0*R9)
+IF(ISNUMBER(Q11),Q11*R11,0*R11)
+IF(ISNUMBER(Q13),Q13*R13,0*R13)
+IF(ISNUMBER(Q15),Q15*R15,0*R15)
+IF(ISNUMBER(Q17),Q17*R17,0*R17)
+IF(ISNUMBER(Q19),Q19*R19,0*R19)
+IF(ISNUMBER(Q21),Q21*R21,0*R21)
+IF(ISNUMBER(Q23),Q23*R23,0*R23)
+IF(ISNUMBER(Q25),Q25*R25,0*R25)
+IF(ISNUMBER(Q27),Q27*R27,0*R27)
+IF(ISNUMBER(Q29),Q29*R29,0*R29)
+IF(ISNUMBER(Q31),Q31*R31,0*R31)
+IF(ISNUMBER(Q33),Q33*R33,0*R33)
+IF(ISNUMBER(Q35),Q35*R35,0*R35)
+IF(ISNUMBER(Q37),Q37*R37,0*R37)
+IF(ISNUMBER(Q39),Q39*R39,0*R39)
+IF(ISNUMBER(Q41),Q41*R41,0*R41)
+IF(ISNUMBER(Q43),Q43*R43,0*R43)
+IF(ISNUMBER(Q45),Q45*R45,0*R45)
+IF(ISNUMBER(Q47),Q47*R47,0*R47)
+IF(ISNUMBER(Q49),Q49*R49,0*R49)
+IF(ISNUMBER(Q51),Q51*R51,0*R51)
+IF(ISNUMBER(Q53),Q53*R53,0*R53)
+IF(ISNUMBER(Q55),Q55*R55,0*R55)
+IF(ISNUMBER(Q57),Q57*R57,0*R57)
+IF(ISNUMBER(Q59),Q59*R59,0*R59)
+IF(ISNUMBER(Q61),Q61*R61,0*R61)
+IF(ISNUMBER(Q63),Q63*R63,0*R63)
+IF(ISNUMBER(Q65),Q65*R65,0*R65)</f>
        <v>13.921599206349208</v>
      </c>
      <c r="R4" s="250"/>
    </row>
    <row r="5" spans="1:19" s="281" customFormat="1" ht="22.15" customHeight="1" x14ac:dyDescent="0.2">
      <c r="A5" s="227"/>
      <c r="B5" s="419" t="s">
        <v>35</v>
      </c>
      <c r="C5" s="419"/>
      <c r="D5" s="241" t="s">
        <v>32</v>
      </c>
      <c r="E5" s="241" t="s">
        <v>1</v>
      </c>
      <c r="F5" s="241" t="s">
        <v>83</v>
      </c>
      <c r="G5" s="241" t="s">
        <v>21</v>
      </c>
      <c r="H5" s="241" t="s">
        <v>33</v>
      </c>
      <c r="I5" s="241">
        <v>2014</v>
      </c>
      <c r="J5" s="241">
        <v>2015</v>
      </c>
      <c r="K5" s="241">
        <v>2016</v>
      </c>
      <c r="L5" s="241">
        <v>2017</v>
      </c>
      <c r="M5" s="241">
        <v>2018</v>
      </c>
      <c r="N5" s="241">
        <v>2019</v>
      </c>
      <c r="O5" s="241" t="s">
        <v>2</v>
      </c>
      <c r="P5" s="241" t="s">
        <v>14</v>
      </c>
      <c r="Q5" s="241" t="s">
        <v>13</v>
      </c>
      <c r="R5" s="239" t="s">
        <v>22</v>
      </c>
    </row>
    <row r="6" spans="1:19" s="281" customFormat="1" ht="18" customHeight="1" thickBot="1" x14ac:dyDescent="0.25">
      <c r="A6" s="283"/>
      <c r="B6" s="233"/>
      <c r="C6" s="306"/>
      <c r="D6" s="307" t="s">
        <v>132</v>
      </c>
      <c r="E6" s="307"/>
      <c r="F6" s="307"/>
      <c r="G6" s="308"/>
      <c r="H6" s="308"/>
      <c r="I6" s="309"/>
      <c r="J6" s="309"/>
      <c r="K6" s="310"/>
      <c r="L6" s="310"/>
      <c r="M6" s="310"/>
      <c r="N6" s="310"/>
      <c r="O6" s="228"/>
      <c r="P6" s="229"/>
      <c r="Q6" s="229"/>
      <c r="R6" s="240"/>
    </row>
    <row r="7" spans="1:19" s="281" customFormat="1" ht="30" customHeight="1" thickBot="1" x14ac:dyDescent="0.25">
      <c r="A7" s="283"/>
      <c r="B7" s="286">
        <v>1</v>
      </c>
      <c r="C7" s="311" t="s">
        <v>23</v>
      </c>
      <c r="D7" s="312" t="s">
        <v>23</v>
      </c>
      <c r="E7" s="313" t="s">
        <v>8</v>
      </c>
      <c r="F7" s="314" t="s">
        <v>133</v>
      </c>
      <c r="G7" s="338">
        <v>0.4</v>
      </c>
      <c r="H7" s="316" t="s">
        <v>4</v>
      </c>
      <c r="I7" s="376">
        <v>0.09</v>
      </c>
      <c r="J7" s="376">
        <v>0.56999999999999995</v>
      </c>
      <c r="K7" s="376">
        <v>0.49</v>
      </c>
      <c r="L7" s="376">
        <v>0.39</v>
      </c>
      <c r="M7" s="376">
        <v>-7.0000000000000007E-2</v>
      </c>
      <c r="N7" s="376">
        <v>0.54</v>
      </c>
      <c r="O7" s="285"/>
      <c r="P7" s="284">
        <f>IF(H7="p",(IF(ISNUMBER(N7),IF(ISNUMBER(G7),(N7-G7)/ABS(G7),"NA"),"NA")),IF(H7="q",(IF(ISNUMBER(N7),IF(ISNUMBER(G7),(G7-N7)/ABS(N7),"NA"),"NA")),"NA"))</f>
        <v>0.35000000000000003</v>
      </c>
      <c r="Q7" s="287">
        <f>IF(H7="p",(IF(ISNUMBER(N7),IF(ISNUMBER(M7),(N7-M7)/ABS(M7),"NA"),"NA")),IF(H7="q",(IF(ISNUMBER(N7),IF(ISNUMBER(M7),(M7-N7)/ABS(N7),"NA"),"NA")),"NA"))</f>
        <v>8.7142857142857153</v>
      </c>
      <c r="R7" s="289">
        <f>IF(OR(H7="p",H7="q"),COUNTIF(C7:D7,"Y"),0)</f>
        <v>2</v>
      </c>
      <c r="S7" s="283"/>
    </row>
    <row r="8" spans="1:19" s="281" customFormat="1" ht="18" customHeight="1" thickBot="1" x14ac:dyDescent="0.25">
      <c r="A8" s="283"/>
      <c r="B8" s="286"/>
      <c r="C8" s="319"/>
      <c r="D8" s="307" t="s">
        <v>137</v>
      </c>
      <c r="E8" s="307"/>
      <c r="F8" s="307"/>
      <c r="G8" s="308"/>
      <c r="H8" s="308"/>
      <c r="I8" s="310"/>
      <c r="J8" s="310"/>
      <c r="K8" s="310"/>
      <c r="L8" s="310"/>
      <c r="M8" s="310"/>
      <c r="N8" s="310"/>
      <c r="O8" s="228"/>
      <c r="P8" s="229"/>
      <c r="Q8" s="229"/>
      <c r="R8" s="240"/>
    </row>
    <row r="9" spans="1:19" s="281" customFormat="1" ht="30" customHeight="1" thickBot="1" x14ac:dyDescent="0.25">
      <c r="A9" s="283"/>
      <c r="B9" s="286">
        <v>2</v>
      </c>
      <c r="C9" s="311" t="s">
        <v>23</v>
      </c>
      <c r="D9" s="312" t="s">
        <v>24</v>
      </c>
      <c r="E9" s="313" t="s">
        <v>0</v>
      </c>
      <c r="F9" s="314" t="s">
        <v>138</v>
      </c>
      <c r="G9" s="323">
        <v>4</v>
      </c>
      <c r="H9" s="316" t="s">
        <v>4</v>
      </c>
      <c r="I9" s="377">
        <v>2</v>
      </c>
      <c r="J9" s="377">
        <v>4</v>
      </c>
      <c r="K9" s="377">
        <v>3</v>
      </c>
      <c r="L9" s="377">
        <v>3</v>
      </c>
      <c r="M9" s="377">
        <v>3</v>
      </c>
      <c r="N9" s="376">
        <v>0.04</v>
      </c>
      <c r="O9" s="285"/>
      <c r="P9" s="284">
        <f>IF(H9="p",(IF(ISNUMBER(N9),IF(ISNUMBER(G9),(N9-G9)/ABS(G9),"NA"),"NA")),IF(H9="q",(IF(ISNUMBER(N9),IF(ISNUMBER(G9),(G9-N9)/ABS(N9),"NA"),"NA")),"NA"))</f>
        <v>-0.99</v>
      </c>
      <c r="Q9" s="287">
        <f>IF(H9="p",(IF(ISNUMBER(N9),IF(ISNUMBER(M9),(N9-M9)/ABS(M9),"NA"),"NA")),IF(H9="q",(IF(ISNUMBER(N9),IF(ISNUMBER(M9),(M9-N9)/ABS(N9),"NA"),"NA")),"NA"))</f>
        <v>-0.98666666666666669</v>
      </c>
      <c r="R9" s="289">
        <f>IF(OR(H9="p",H9="q"),COUNTIF(C9:D9,"Y"),0)</f>
        <v>1</v>
      </c>
      <c r="S9" s="283"/>
    </row>
    <row r="10" spans="1:19" s="281" customFormat="1" ht="18" customHeight="1" thickBot="1" x14ac:dyDescent="0.25">
      <c r="A10" s="283"/>
      <c r="B10" s="286"/>
      <c r="C10" s="319"/>
      <c r="D10" s="307" t="s">
        <v>139</v>
      </c>
      <c r="E10" s="307"/>
      <c r="F10" s="307"/>
      <c r="G10" s="308"/>
      <c r="H10" s="308"/>
      <c r="I10" s="310"/>
      <c r="J10" s="310"/>
      <c r="K10" s="310"/>
      <c r="L10" s="310"/>
      <c r="M10" s="310"/>
      <c r="N10" s="310"/>
      <c r="O10" s="228"/>
      <c r="P10" s="229"/>
      <c r="Q10" s="229"/>
      <c r="R10" s="240"/>
    </row>
    <row r="11" spans="1:19" s="281" customFormat="1" ht="36.75" customHeight="1" thickBot="1" x14ac:dyDescent="0.25">
      <c r="A11" s="283"/>
      <c r="B11" s="286">
        <v>3</v>
      </c>
      <c r="C11" s="311" t="s">
        <v>23</v>
      </c>
      <c r="D11" s="312" t="s">
        <v>24</v>
      </c>
      <c r="E11" s="313" t="s">
        <v>0</v>
      </c>
      <c r="F11" s="314" t="s">
        <v>140</v>
      </c>
      <c r="G11" s="323">
        <v>8</v>
      </c>
      <c r="H11" s="316" t="s">
        <v>4</v>
      </c>
      <c r="I11" s="377">
        <v>4</v>
      </c>
      <c r="J11" s="377">
        <v>6</v>
      </c>
      <c r="K11" s="377">
        <v>9</v>
      </c>
      <c r="L11" s="377">
        <v>8</v>
      </c>
      <c r="M11" s="377">
        <v>8</v>
      </c>
      <c r="N11" s="376">
        <v>0.09</v>
      </c>
      <c r="O11" s="285"/>
      <c r="P11" s="284">
        <f>IF(H11="p",(IF(ISNUMBER(N11),IF(ISNUMBER(G11),(N11-G11)/ABS(G11),"NA"),"NA")),IF(H11="q",(IF(ISNUMBER(N11),IF(ISNUMBER(G11),(G11-N11)/ABS(N11),"NA"),"NA")),"NA"))</f>
        <v>-0.98875000000000002</v>
      </c>
      <c r="Q11" s="287">
        <f>IF(H11="p",(IF(ISNUMBER(N11),IF(ISNUMBER(M11),(N11-M11)/ABS(M11),"NA"),"NA")),IF(H11="q",(IF(ISNUMBER(N11),IF(ISNUMBER(M11),(M11-N11)/ABS(N11),"NA"),"NA")),"NA"))</f>
        <v>-0.98875000000000002</v>
      </c>
      <c r="R11" s="289">
        <f>IF(OR(H11="p",H11="q"),COUNTIF(C11:D11,"Y"),0)</f>
        <v>1</v>
      </c>
      <c r="S11" s="283"/>
    </row>
    <row r="12" spans="1:19" s="281" customFormat="1" ht="18" customHeight="1" thickBot="1" x14ac:dyDescent="0.25">
      <c r="A12" s="283"/>
      <c r="B12" s="286"/>
      <c r="C12" s="319"/>
      <c r="D12" s="307" t="s">
        <v>141</v>
      </c>
      <c r="E12" s="307"/>
      <c r="F12" s="307"/>
      <c r="G12" s="308"/>
      <c r="H12" s="308"/>
      <c r="I12" s="310"/>
      <c r="J12" s="310"/>
      <c r="K12" s="310"/>
      <c r="L12" s="310"/>
      <c r="M12" s="310"/>
      <c r="N12" s="310"/>
      <c r="O12" s="228"/>
      <c r="P12" s="229"/>
      <c r="Q12" s="229"/>
      <c r="R12" s="240"/>
    </row>
    <row r="13" spans="1:19" s="281" customFormat="1" ht="30" customHeight="1" thickBot="1" x14ac:dyDescent="0.25">
      <c r="A13" s="283"/>
      <c r="B13" s="286">
        <v>4</v>
      </c>
      <c r="C13" s="311" t="s">
        <v>23</v>
      </c>
      <c r="D13" s="312" t="s">
        <v>23</v>
      </c>
      <c r="E13" s="313" t="s">
        <v>0</v>
      </c>
      <c r="F13" s="314" t="s">
        <v>142</v>
      </c>
      <c r="G13" s="323">
        <v>15</v>
      </c>
      <c r="H13" s="316" t="s">
        <v>4</v>
      </c>
      <c r="I13" s="377">
        <v>15</v>
      </c>
      <c r="J13" s="377">
        <v>15</v>
      </c>
      <c r="K13" s="377">
        <v>15</v>
      </c>
      <c r="L13" s="377">
        <v>15</v>
      </c>
      <c r="M13" s="377">
        <v>15</v>
      </c>
      <c r="N13" s="376">
        <v>0.18</v>
      </c>
      <c r="O13" s="285"/>
      <c r="P13" s="284">
        <f>IF(H13="p",(IF(ISNUMBER(N13),IF(ISNUMBER(G13),(N13-G13)/ABS(G13),"NA"),"NA")),IF(H13="q",(IF(ISNUMBER(N13),IF(ISNUMBER(G13),(G13-N13)/ABS(N13),"NA"),"NA")),"NA"))</f>
        <v>-0.98799999999999999</v>
      </c>
      <c r="Q13" s="287">
        <f>IF(H13="p",(IF(ISNUMBER(N13),IF(ISNUMBER(M13),(N13-M13)/ABS(M13),"NA"),"NA")),IF(H13="q",(IF(ISNUMBER(N13),IF(ISNUMBER(M13),(M13-N13)/ABS(N13),"NA"),"NA")),"NA"))</f>
        <v>-0.98799999999999999</v>
      </c>
      <c r="R13" s="289">
        <f>IF(OR(H13="p",H13="q"),COUNTIF(C13:D13,"Y"),0)</f>
        <v>2</v>
      </c>
      <c r="S13" s="283"/>
    </row>
    <row r="14" spans="1:19" s="281" customFormat="1" ht="18" customHeight="1" thickBot="1" x14ac:dyDescent="0.25">
      <c r="A14" s="283"/>
      <c r="B14" s="286"/>
      <c r="C14" s="319"/>
      <c r="D14" s="307" t="s">
        <v>143</v>
      </c>
      <c r="E14" s="307"/>
      <c r="F14" s="307"/>
      <c r="G14" s="308"/>
      <c r="H14" s="308"/>
      <c r="I14" s="310"/>
      <c r="J14" s="310"/>
      <c r="K14" s="310"/>
      <c r="L14" s="310"/>
      <c r="M14" s="310"/>
      <c r="N14" s="310"/>
      <c r="O14" s="228"/>
      <c r="P14" s="229"/>
      <c r="Q14" s="229"/>
      <c r="R14" s="240"/>
    </row>
    <row r="15" spans="1:19" s="281" customFormat="1" ht="30" customHeight="1" thickBot="1" x14ac:dyDescent="0.25">
      <c r="A15" s="283"/>
      <c r="B15" s="286">
        <v>5</v>
      </c>
      <c r="C15" s="311" t="s">
        <v>23</v>
      </c>
      <c r="D15" s="312" t="s">
        <v>24</v>
      </c>
      <c r="E15" s="313" t="s">
        <v>8</v>
      </c>
      <c r="F15" s="314" t="s">
        <v>134</v>
      </c>
      <c r="G15" s="338">
        <v>0.2</v>
      </c>
      <c r="H15" s="316" t="s">
        <v>4</v>
      </c>
      <c r="I15" s="378">
        <v>0.01</v>
      </c>
      <c r="J15" s="378">
        <v>0.56999999999999995</v>
      </c>
      <c r="K15" s="378">
        <v>0.25</v>
      </c>
      <c r="L15" s="378">
        <v>0.2</v>
      </c>
      <c r="M15" s="378">
        <v>0.18</v>
      </c>
      <c r="N15" s="376">
        <v>0.26</v>
      </c>
      <c r="O15" s="285"/>
      <c r="P15" s="284">
        <f>IF(H15="p",(IF(ISNUMBER(N15),IF(ISNUMBER(G15),(N15-G15)/ABS(G15),"NA"),"NA")),IF(H15="q",(IF(ISNUMBER(N15),IF(ISNUMBER(G15),(G15-N15)/ABS(N15),"NA"),"NA")),"NA"))</f>
        <v>0.3</v>
      </c>
      <c r="Q15" s="287">
        <f>IF(H15="p",(IF(ISNUMBER(N15),IF(ISNUMBER(M15),(N15-M15)/ABS(M15),"NA"),"NA")),IF(H15="q",(IF(ISNUMBER(N15),IF(ISNUMBER(M15),(M15-N15)/ABS(N15),"NA"),"NA")),"NA"))</f>
        <v>0.44444444444444453</v>
      </c>
      <c r="R15" s="289">
        <f>IF(OR(H15="p",H15="q"),COUNTIF(C15:D15,"Y"),0)</f>
        <v>1</v>
      </c>
      <c r="S15" s="283"/>
    </row>
    <row r="16" spans="1:19" s="281" customFormat="1" ht="18" customHeight="1" thickBot="1" x14ac:dyDescent="0.25">
      <c r="A16" s="283"/>
      <c r="B16" s="286"/>
      <c r="C16" s="319"/>
      <c r="D16" s="307" t="s">
        <v>135</v>
      </c>
      <c r="E16" s="307"/>
      <c r="F16" s="307"/>
      <c r="G16" s="308"/>
      <c r="H16" s="308"/>
      <c r="I16" s="310"/>
      <c r="J16" s="310"/>
      <c r="K16" s="310"/>
      <c r="L16" s="310"/>
      <c r="M16" s="310"/>
      <c r="N16" s="310"/>
      <c r="O16" s="228"/>
      <c r="P16" s="229"/>
      <c r="Q16" s="229"/>
      <c r="R16" s="240"/>
    </row>
    <row r="17" spans="1:19" s="281" customFormat="1" ht="35.25" customHeight="1" thickBot="1" x14ac:dyDescent="0.25">
      <c r="A17" s="283"/>
      <c r="B17" s="286">
        <v>6</v>
      </c>
      <c r="C17" s="311" t="s">
        <v>23</v>
      </c>
      <c r="D17" s="312" t="s">
        <v>24</v>
      </c>
      <c r="E17" s="313" t="s">
        <v>8</v>
      </c>
      <c r="F17" s="314" t="s">
        <v>136</v>
      </c>
      <c r="G17" s="338">
        <v>0.88</v>
      </c>
      <c r="H17" s="316" t="s">
        <v>4</v>
      </c>
      <c r="I17" s="378">
        <v>0.83</v>
      </c>
      <c r="J17" s="378">
        <v>0.85699999999999998</v>
      </c>
      <c r="K17" s="378">
        <v>0.88</v>
      </c>
      <c r="L17" s="378">
        <v>0.87</v>
      </c>
      <c r="M17" s="378">
        <v>0.88</v>
      </c>
      <c r="N17" s="376">
        <v>0.88</v>
      </c>
      <c r="O17" s="285"/>
      <c r="P17" s="284">
        <f>IF(H17="p",(IF(ISNUMBER(N17),IF(ISNUMBER(G17),(N17-G17)/ABS(G17),"NA"),"NA")),IF(H17="q",(IF(ISNUMBER(N17),IF(ISNUMBER(G17),(G17-N17)/ABS(N17),"NA"),"NA")),"NA"))</f>
        <v>0</v>
      </c>
      <c r="Q17" s="287">
        <f>IF(H17="p",(IF(ISNUMBER(N17),IF(ISNUMBER(M17),(N17-M17)/ABS(M17),"NA"),"NA")),IF(H17="q",(IF(ISNUMBER(N17),IF(ISNUMBER(M17),(M17-N17)/ABS(N17),"NA"),"NA")),"NA"))</f>
        <v>0</v>
      </c>
      <c r="R17" s="289">
        <f>IF(OR(H17="p",H17="q"),COUNTIF(C17:D17,"Y"),0)</f>
        <v>1</v>
      </c>
      <c r="S17" s="283"/>
    </row>
    <row r="18" spans="1:19" s="281" customFormat="1" ht="18" customHeight="1" x14ac:dyDescent="0.2">
      <c r="A18" s="283"/>
      <c r="B18" s="233"/>
      <c r="C18" s="319"/>
      <c r="D18" s="307"/>
      <c r="E18" s="307"/>
      <c r="F18" s="307"/>
      <c r="G18" s="308"/>
      <c r="H18" s="308"/>
      <c r="I18" s="309"/>
      <c r="J18" s="309"/>
      <c r="K18" s="310"/>
      <c r="L18" s="310"/>
      <c r="M18" s="310"/>
      <c r="N18" s="310"/>
      <c r="O18" s="228"/>
      <c r="P18" s="229"/>
      <c r="Q18" s="229"/>
      <c r="R18" s="240"/>
    </row>
    <row r="19" spans="1:19" s="281" customFormat="1" ht="30" hidden="1" customHeight="1" x14ac:dyDescent="0.2">
      <c r="A19" s="283"/>
      <c r="B19" s="286">
        <v>7</v>
      </c>
      <c r="C19" s="311"/>
      <c r="D19" s="312"/>
      <c r="E19" s="313"/>
      <c r="F19" s="314"/>
      <c r="G19" s="323"/>
      <c r="H19" s="316"/>
      <c r="I19" s="326"/>
      <c r="J19" s="326"/>
      <c r="K19" s="326"/>
      <c r="L19" s="326"/>
      <c r="M19" s="326"/>
      <c r="N19" s="326"/>
      <c r="O19" s="285"/>
      <c r="P19" s="284" t="str">
        <f>IF(H19="p",(IF(ISNUMBER(M19),IF(ISNUMBER(G19),(M19-G19)/ABS(G19),"NA"),"NA")),IF(H19="q",(IF(ISNUMBER(M19),IF(ISNUMBER(G19),(G19-M19)/ABS(M19),"NA"),"NA")),"NA"))</f>
        <v>NA</v>
      </c>
      <c r="Q19" s="287" t="str">
        <f>IF(H19="p",(IF(ISNUMBER(M19),IF(ISNUMBER(L19),(M19-L19)/ABS(L19),"NA"),"NA")),IF(H19="q",(IF(ISNUMBER(M19),IF(ISNUMBER(L19),(L19-M19)/ABS(M19),"NA"),"NA")),"NA"))</f>
        <v>NA</v>
      </c>
      <c r="R19" s="289">
        <f>IF(OR(H19="p",H19="q"),COUNTIF(C19:D19,"Y"),0)</f>
        <v>0</v>
      </c>
      <c r="S19" s="283"/>
    </row>
    <row r="20" spans="1:19" s="281" customFormat="1" ht="18" hidden="1" customHeight="1" x14ac:dyDescent="0.2">
      <c r="A20" s="283"/>
      <c r="B20" s="233"/>
      <c r="C20" s="319"/>
      <c r="D20" s="307"/>
      <c r="E20" s="307"/>
      <c r="F20" s="307"/>
      <c r="G20" s="308"/>
      <c r="H20" s="308"/>
      <c r="I20" s="309"/>
      <c r="J20" s="309"/>
      <c r="K20" s="310"/>
      <c r="L20" s="310"/>
      <c r="M20" s="310"/>
      <c r="N20" s="310"/>
      <c r="O20" s="228"/>
      <c r="P20" s="229"/>
      <c r="Q20" s="229"/>
      <c r="R20" s="240"/>
    </row>
    <row r="21" spans="1:19" s="281" customFormat="1" ht="30" hidden="1" customHeight="1" x14ac:dyDescent="0.2">
      <c r="A21" s="283"/>
      <c r="B21" s="286">
        <v>8</v>
      </c>
      <c r="C21" s="311"/>
      <c r="D21" s="312"/>
      <c r="E21" s="313"/>
      <c r="F21" s="314"/>
      <c r="G21" s="323"/>
      <c r="H21" s="316"/>
      <c r="I21" s="324"/>
      <c r="J21" s="324"/>
      <c r="K21" s="324"/>
      <c r="L21" s="324"/>
      <c r="M21" s="324"/>
      <c r="N21" s="324"/>
      <c r="O21" s="285"/>
      <c r="P21" s="284" t="str">
        <f>IF(H21="p",(IF(ISNUMBER(M21),IF(ISNUMBER(G21),(M21-G21)/ABS(G21),"NA"),"NA")),IF(H21="q",(IF(ISNUMBER(M21),IF(ISNUMBER(G21),(G21-M21)/ABS(M21),"NA"),"NA")),"NA"))</f>
        <v>NA</v>
      </c>
      <c r="Q21" s="287" t="str">
        <f>IF(H21="p",(IF(ISNUMBER(M21),IF(ISNUMBER(L21),(M21-L21)/ABS(L21),"NA"),"NA")),IF(H21="q",(IF(ISNUMBER(M21),IF(ISNUMBER(L21),(L21-M21)/ABS(M21),"NA"),"NA")),"NA"))</f>
        <v>NA</v>
      </c>
      <c r="R21" s="289">
        <f>IF(OR(H21="p",H21="q"),COUNTIF(C21:D21,"Y"),0)</f>
        <v>0</v>
      </c>
      <c r="S21" s="283"/>
    </row>
    <row r="22" spans="1:19" s="281" customFormat="1" ht="18" hidden="1" customHeight="1" x14ac:dyDescent="0.2">
      <c r="A22" s="283"/>
      <c r="B22" s="286"/>
      <c r="C22" s="319"/>
      <c r="D22" s="307"/>
      <c r="E22" s="307"/>
      <c r="F22" s="307"/>
      <c r="G22" s="308"/>
      <c r="H22" s="308"/>
      <c r="I22" s="309"/>
      <c r="J22" s="309"/>
      <c r="K22" s="310"/>
      <c r="L22" s="310"/>
      <c r="M22" s="310"/>
      <c r="N22" s="310"/>
      <c r="O22" s="228"/>
      <c r="P22" s="229"/>
      <c r="Q22" s="229"/>
      <c r="R22" s="240"/>
    </row>
    <row r="23" spans="1:19" s="281" customFormat="1" ht="30" hidden="1" customHeight="1" x14ac:dyDescent="0.2">
      <c r="A23" s="283"/>
      <c r="B23" s="286">
        <v>9</v>
      </c>
      <c r="C23" s="311"/>
      <c r="D23" s="312"/>
      <c r="E23" s="313"/>
      <c r="F23" s="314"/>
      <c r="G23" s="323"/>
      <c r="H23" s="316"/>
      <c r="I23" s="324"/>
      <c r="J23" s="324"/>
      <c r="K23" s="324"/>
      <c r="L23" s="324"/>
      <c r="M23" s="324"/>
      <c r="N23" s="324"/>
      <c r="O23" s="285"/>
      <c r="P23" s="284" t="str">
        <f>IF(H23="p",(IF(ISNUMBER(M23),IF(ISNUMBER(G23),(M23-G23)/ABS(G23),"NA"),"NA")),IF(H23="q",(IF(ISNUMBER(M23),IF(ISNUMBER(G23),(G23-M23)/ABS(M23),"NA"),"NA")),"NA"))</f>
        <v>NA</v>
      </c>
      <c r="Q23" s="287" t="str">
        <f>IF(H23="p",(IF(ISNUMBER(M23),IF(ISNUMBER(L23),(M23-L23)/ABS(L23),"NA"),"NA")),IF(H23="q",(IF(ISNUMBER(M23),IF(ISNUMBER(L23),(L23-M23)/ABS(M23),"NA"),"NA")),"NA"))</f>
        <v>NA</v>
      </c>
      <c r="R23" s="289">
        <f>IF(OR(H23="p",H23="q"),COUNTIF(C23:D23,"Y"),0)</f>
        <v>0</v>
      </c>
      <c r="S23" s="283"/>
    </row>
    <row r="24" spans="1:19" s="281" customFormat="1" ht="18" hidden="1" customHeight="1" x14ac:dyDescent="0.2">
      <c r="A24" s="283"/>
      <c r="B24" s="286"/>
      <c r="C24" s="319"/>
      <c r="D24" s="307"/>
      <c r="E24" s="307"/>
      <c r="F24" s="307"/>
      <c r="G24" s="308"/>
      <c r="H24" s="308"/>
      <c r="I24" s="309"/>
      <c r="J24" s="309"/>
      <c r="K24" s="310"/>
      <c r="L24" s="310"/>
      <c r="M24" s="310"/>
      <c r="N24" s="310"/>
      <c r="O24" s="228"/>
      <c r="P24" s="229"/>
      <c r="Q24" s="229"/>
      <c r="R24" s="240"/>
    </row>
    <row r="25" spans="1:19" s="281" customFormat="1" ht="30" hidden="1" customHeight="1" x14ac:dyDescent="0.2">
      <c r="A25" s="283"/>
      <c r="B25" s="286">
        <v>10</v>
      </c>
      <c r="C25" s="311"/>
      <c r="D25" s="312"/>
      <c r="E25" s="313"/>
      <c r="F25" s="314"/>
      <c r="G25" s="323"/>
      <c r="H25" s="316"/>
      <c r="I25" s="324"/>
      <c r="J25" s="324"/>
      <c r="K25" s="324"/>
      <c r="L25" s="324"/>
      <c r="M25" s="324"/>
      <c r="N25" s="324"/>
      <c r="O25" s="285"/>
      <c r="P25" s="284" t="str">
        <f>IF(H25="p",(IF(ISNUMBER(M25),IF(ISNUMBER(G25),(M25-G25)/ABS(G25),"NA"),"NA")),IF(H25="q",(IF(ISNUMBER(M25),IF(ISNUMBER(G25),(G25-M25)/ABS(M25),"NA"),"NA")),"NA"))</f>
        <v>NA</v>
      </c>
      <c r="Q25" s="287" t="str">
        <f>IF(H25="p",(IF(ISNUMBER(M25),IF(ISNUMBER(L25),(M25-L25)/ABS(L25),"NA"),"NA")),IF(H25="q",(IF(ISNUMBER(M25),IF(ISNUMBER(L25),(L25-M25)/ABS(M25),"NA"),"NA")),"NA"))</f>
        <v>NA</v>
      </c>
      <c r="R25" s="289">
        <f>IF(OR(H25="p",H25="q"),COUNTIF(C25:D25,"Y"),0)</f>
        <v>0</v>
      </c>
      <c r="S25" s="283"/>
    </row>
    <row r="26" spans="1:19" s="281" customFormat="1" ht="18" hidden="1" customHeight="1" x14ac:dyDescent="0.2">
      <c r="A26" s="283"/>
      <c r="B26" s="286"/>
      <c r="C26" s="319"/>
      <c r="D26" s="307"/>
      <c r="E26" s="307"/>
      <c r="F26" s="307"/>
      <c r="G26" s="308"/>
      <c r="H26" s="308"/>
      <c r="I26" s="309"/>
      <c r="J26" s="309"/>
      <c r="K26" s="310"/>
      <c r="L26" s="310"/>
      <c r="M26" s="310"/>
      <c r="N26" s="310"/>
      <c r="O26" s="228"/>
      <c r="P26" s="229"/>
      <c r="Q26" s="229"/>
      <c r="R26" s="240"/>
    </row>
    <row r="27" spans="1:19" s="281" customFormat="1" ht="30" hidden="1" customHeight="1" x14ac:dyDescent="0.2">
      <c r="A27" s="283"/>
      <c r="B27" s="286">
        <v>11</v>
      </c>
      <c r="C27" s="311"/>
      <c r="D27" s="312"/>
      <c r="E27" s="313"/>
      <c r="F27" s="314"/>
      <c r="G27" s="323"/>
      <c r="H27" s="316"/>
      <c r="I27" s="324"/>
      <c r="J27" s="324"/>
      <c r="K27" s="324"/>
      <c r="L27" s="324"/>
      <c r="M27" s="324"/>
      <c r="N27" s="324"/>
      <c r="O27" s="285"/>
      <c r="P27" s="284" t="str">
        <f>IF(H27="p",(IF(ISNUMBER(M27),IF(ISNUMBER(G27),(M27-G27)/ABS(G27),"NA"),"NA")),IF(H27="q",(IF(ISNUMBER(M27),IF(ISNUMBER(G27),(G27-M27)/ABS(M27),"NA"),"NA")),"NA"))</f>
        <v>NA</v>
      </c>
      <c r="Q27" s="287" t="str">
        <f>IF(H27="p",(IF(ISNUMBER(M27),IF(ISNUMBER(L27),(M27-L27)/ABS(L27),"NA"),"NA")),IF(H27="q",(IF(ISNUMBER(M27),IF(ISNUMBER(L27),(L27-M27)/ABS(M27),"NA"),"NA")),"NA"))</f>
        <v>NA</v>
      </c>
      <c r="R27" s="289">
        <f>IF(OR(H27="p",H27="q"),COUNTIF(C27:D27,"Y"),0)</f>
        <v>0</v>
      </c>
      <c r="S27" s="283"/>
    </row>
    <row r="28" spans="1:19" s="281" customFormat="1" ht="18" hidden="1" customHeight="1" x14ac:dyDescent="0.2">
      <c r="A28" s="283"/>
      <c r="B28" s="233"/>
      <c r="C28" s="319"/>
      <c r="D28" s="307"/>
      <c r="E28" s="307"/>
      <c r="F28" s="307"/>
      <c r="G28" s="308"/>
      <c r="H28" s="308"/>
      <c r="I28" s="309"/>
      <c r="J28" s="309"/>
      <c r="K28" s="310"/>
      <c r="L28" s="310"/>
      <c r="M28" s="310"/>
      <c r="N28" s="310"/>
      <c r="O28" s="228"/>
      <c r="P28" s="229"/>
      <c r="Q28" s="229"/>
      <c r="R28" s="240"/>
    </row>
    <row r="29" spans="1:19" s="281" customFormat="1" ht="30" hidden="1" customHeight="1" x14ac:dyDescent="0.2">
      <c r="A29" s="283"/>
      <c r="B29" s="286">
        <v>12</v>
      </c>
      <c r="C29" s="311"/>
      <c r="D29" s="312"/>
      <c r="E29" s="313"/>
      <c r="F29" s="314"/>
      <c r="G29" s="323"/>
      <c r="H29" s="316"/>
      <c r="I29" s="324"/>
      <c r="J29" s="324"/>
      <c r="K29" s="324"/>
      <c r="L29" s="324"/>
      <c r="M29" s="324"/>
      <c r="N29" s="324"/>
      <c r="O29" s="285"/>
      <c r="P29" s="284" t="str">
        <f>IF(H29="p",(IF(ISNUMBER(M29),IF(ISNUMBER(G29),(M29-G29)/ABS(G29),"NA"),"NA")),IF(H29="q",(IF(ISNUMBER(M29),IF(ISNUMBER(G29),(G29-M29)/ABS(M29),"NA"),"NA")),"NA"))</f>
        <v>NA</v>
      </c>
      <c r="Q29" s="287" t="str">
        <f>IF(H29="p",(IF(ISNUMBER(M29),IF(ISNUMBER(L29),(M29-L29)/ABS(L29),"NA"),"NA")),IF(H29="q",(IF(ISNUMBER(M29),IF(ISNUMBER(L29),(L29-M29)/ABS(M29),"NA"),"NA")),"NA"))</f>
        <v>NA</v>
      </c>
      <c r="R29" s="289">
        <f>IF(OR(H29="p",H29="q"),COUNTIF(C29:D29,"Y"),0)</f>
        <v>0</v>
      </c>
      <c r="S29" s="283"/>
    </row>
    <row r="30" spans="1:19" s="281" customFormat="1" ht="18" hidden="1" customHeight="1" x14ac:dyDescent="0.2">
      <c r="A30" s="283"/>
      <c r="B30" s="286"/>
      <c r="C30" s="319"/>
      <c r="D30" s="307"/>
      <c r="E30" s="307"/>
      <c r="F30" s="307"/>
      <c r="G30" s="308"/>
      <c r="H30" s="308"/>
      <c r="I30" s="309"/>
      <c r="J30" s="309"/>
      <c r="K30" s="310"/>
      <c r="L30" s="310"/>
      <c r="M30" s="310"/>
      <c r="N30" s="310"/>
      <c r="O30" s="228"/>
      <c r="P30" s="229"/>
      <c r="Q30" s="229"/>
      <c r="R30" s="240"/>
    </row>
    <row r="31" spans="1:19" s="281" customFormat="1" ht="30" hidden="1" customHeight="1" x14ac:dyDescent="0.2">
      <c r="A31" s="283"/>
      <c r="B31" s="286">
        <v>13</v>
      </c>
      <c r="C31" s="311"/>
      <c r="D31" s="312"/>
      <c r="E31" s="313"/>
      <c r="F31" s="314"/>
      <c r="G31" s="323"/>
      <c r="H31" s="316"/>
      <c r="I31" s="324"/>
      <c r="J31" s="324"/>
      <c r="K31" s="324"/>
      <c r="L31" s="324"/>
      <c r="M31" s="324"/>
      <c r="N31" s="324"/>
      <c r="O31" s="285"/>
      <c r="P31" s="284" t="str">
        <f>IF(H31="p",(IF(ISNUMBER(M31),IF(ISNUMBER(G31),(M31-G31)/ABS(G31),"NA"),"NA")),IF(H31="q",(IF(ISNUMBER(M31),IF(ISNUMBER(G31),(G31-M31)/ABS(M31),"NA"),"NA")),"NA"))</f>
        <v>NA</v>
      </c>
      <c r="Q31" s="287" t="str">
        <f>IF(H31="p",(IF(ISNUMBER(M31),IF(ISNUMBER(L31),(M31-L31)/ABS(L31),"NA"),"NA")),IF(H31="q",(IF(ISNUMBER(M31),IF(ISNUMBER(L31),(L31-M31)/ABS(M31),"NA"),"NA")),"NA"))</f>
        <v>NA</v>
      </c>
      <c r="R31" s="289">
        <f>IF(OR(H31="p",H31="q"),COUNTIF(C31:D31,"Y"),0)</f>
        <v>0</v>
      </c>
      <c r="S31" s="283"/>
    </row>
    <row r="32" spans="1:19" s="281" customFormat="1" ht="18" hidden="1" customHeight="1" x14ac:dyDescent="0.2">
      <c r="A32" s="283"/>
      <c r="B32" s="286"/>
      <c r="C32" s="319"/>
      <c r="D32" s="307"/>
      <c r="E32" s="307"/>
      <c r="F32" s="307"/>
      <c r="G32" s="308"/>
      <c r="H32" s="308"/>
      <c r="I32" s="309"/>
      <c r="J32" s="309"/>
      <c r="K32" s="310"/>
      <c r="L32" s="310"/>
      <c r="M32" s="310"/>
      <c r="N32" s="310"/>
      <c r="O32" s="228"/>
      <c r="P32" s="229"/>
      <c r="Q32" s="229"/>
      <c r="R32" s="240"/>
    </row>
    <row r="33" spans="1:19" s="281" customFormat="1" ht="30" hidden="1" customHeight="1" x14ac:dyDescent="0.2">
      <c r="A33" s="283"/>
      <c r="B33" s="286">
        <v>14</v>
      </c>
      <c r="C33" s="311"/>
      <c r="D33" s="312"/>
      <c r="E33" s="313"/>
      <c r="F33" s="314"/>
      <c r="G33" s="323"/>
      <c r="H33" s="316"/>
      <c r="I33" s="324"/>
      <c r="J33" s="324"/>
      <c r="K33" s="324"/>
      <c r="L33" s="324"/>
      <c r="M33" s="324"/>
      <c r="N33" s="324"/>
      <c r="O33" s="285"/>
      <c r="P33" s="284" t="str">
        <f>IF(H33="p",(IF(ISNUMBER(M33),IF(ISNUMBER(G33),(M33-G33)/ABS(G33),"NA"),"NA")),IF(H33="q",(IF(ISNUMBER(M33),IF(ISNUMBER(G33),(G33-M33)/ABS(M33),"NA"),"NA")),"NA"))</f>
        <v>NA</v>
      </c>
      <c r="Q33" s="287" t="str">
        <f>IF(H33="p",(IF(ISNUMBER(M33),IF(ISNUMBER(L33),(M33-L33)/ABS(L33),"NA"),"NA")),IF(H33="q",(IF(ISNUMBER(M33),IF(ISNUMBER(L33),(L33-M33)/ABS(M33),"NA"),"NA")),"NA"))</f>
        <v>NA</v>
      </c>
      <c r="R33" s="289">
        <f>IF(OR(H33="p",H33="q"),COUNTIF(C33:D33,"Y"),0)</f>
        <v>0</v>
      </c>
      <c r="S33" s="283"/>
    </row>
    <row r="34" spans="1:19" s="281" customFormat="1" ht="18" hidden="1" customHeight="1" x14ac:dyDescent="0.2">
      <c r="A34" s="283"/>
      <c r="B34" s="286"/>
      <c r="C34" s="319"/>
      <c r="D34" s="307"/>
      <c r="E34" s="307"/>
      <c r="F34" s="307"/>
      <c r="G34" s="308"/>
      <c r="H34" s="308"/>
      <c r="I34" s="309"/>
      <c r="J34" s="309"/>
      <c r="K34" s="310"/>
      <c r="L34" s="310"/>
      <c r="M34" s="310"/>
      <c r="N34" s="310"/>
      <c r="O34" s="228"/>
      <c r="P34" s="229"/>
      <c r="Q34" s="229"/>
      <c r="R34" s="240"/>
    </row>
    <row r="35" spans="1:19" s="281" customFormat="1" ht="30" hidden="1" customHeight="1" x14ac:dyDescent="0.2">
      <c r="A35" s="283"/>
      <c r="B35" s="286">
        <v>15</v>
      </c>
      <c r="C35" s="311"/>
      <c r="D35" s="312"/>
      <c r="E35" s="313"/>
      <c r="F35" s="314"/>
      <c r="G35" s="323"/>
      <c r="H35" s="316"/>
      <c r="I35" s="326"/>
      <c r="J35" s="326"/>
      <c r="K35" s="326"/>
      <c r="L35" s="326"/>
      <c r="M35" s="326"/>
      <c r="N35" s="326"/>
      <c r="O35" s="285"/>
      <c r="P35" s="284" t="str">
        <f>IF(H35="p",(IF(ISNUMBER(M35),IF(ISNUMBER(G35),(M35-G35)/ABS(G35),"NA"),"NA")),IF(H35="q",(IF(ISNUMBER(M35),IF(ISNUMBER(G35),(G35-M35)/ABS(M35),"NA"),"NA")),"NA"))</f>
        <v>NA</v>
      </c>
      <c r="Q35" s="287" t="str">
        <f>IF(H35="p",(IF(ISNUMBER(M35),IF(ISNUMBER(L35),(M35-L35)/ABS(L35),"NA"),"NA")),IF(H35="q",(IF(ISNUMBER(M35),IF(ISNUMBER(L35),(L35-M35)/ABS(M35),"NA"),"NA")),"NA"))</f>
        <v>NA</v>
      </c>
      <c r="R35" s="289">
        <f>IF(OR(H35="p",H35="q"),COUNTIF(C35:D35,"Y"),0)</f>
        <v>0</v>
      </c>
      <c r="S35" s="283"/>
    </row>
    <row r="36" spans="1:19" s="281" customFormat="1" ht="18" hidden="1" customHeight="1" x14ac:dyDescent="0.2">
      <c r="A36" s="283"/>
      <c r="B36" s="286"/>
      <c r="C36" s="319"/>
      <c r="D36" s="307"/>
      <c r="E36" s="307"/>
      <c r="F36" s="307"/>
      <c r="G36" s="308"/>
      <c r="H36" s="308"/>
      <c r="I36" s="309"/>
      <c r="J36" s="309"/>
      <c r="K36" s="310"/>
      <c r="L36" s="310"/>
      <c r="M36" s="310"/>
      <c r="N36" s="310"/>
      <c r="O36" s="228"/>
      <c r="P36" s="229"/>
      <c r="Q36" s="229"/>
      <c r="R36" s="240"/>
    </row>
    <row r="37" spans="1:19" s="281" customFormat="1" ht="30" hidden="1" customHeight="1" x14ac:dyDescent="0.2">
      <c r="A37" s="283"/>
      <c r="B37" s="286">
        <v>16</v>
      </c>
      <c r="C37" s="311"/>
      <c r="D37" s="312"/>
      <c r="E37" s="313"/>
      <c r="F37" s="314"/>
      <c r="G37" s="323"/>
      <c r="H37" s="316"/>
      <c r="I37" s="326"/>
      <c r="J37" s="326"/>
      <c r="K37" s="326"/>
      <c r="L37" s="326"/>
      <c r="M37" s="326"/>
      <c r="N37" s="326"/>
      <c r="O37" s="285"/>
      <c r="P37" s="284" t="str">
        <f>IF(H37="p",(IF(ISNUMBER(M37),IF(ISNUMBER(G37),(M37-G37)/ABS(G37),"NA"),"NA")),IF(H37="q",(IF(ISNUMBER(M37),IF(ISNUMBER(G37),(G37-M37)/ABS(M37),"NA"),"NA")),"NA"))</f>
        <v>NA</v>
      </c>
      <c r="Q37" s="287" t="str">
        <f>IF(H37="p",(IF(ISNUMBER(M37),IF(ISNUMBER(L37),(M37-L37)/ABS(L37),"NA"),"NA")),IF(H37="q",(IF(ISNUMBER(M37),IF(ISNUMBER(L37),(L37-M37)/ABS(M37),"NA"),"NA")),"NA"))</f>
        <v>NA</v>
      </c>
      <c r="R37" s="289">
        <f>IF(OR(H37="p",H37="q"),COUNTIF(C37:D37,"Y"),0)</f>
        <v>0</v>
      </c>
      <c r="S37" s="283"/>
    </row>
    <row r="38" spans="1:19" s="281" customFormat="1" ht="18" hidden="1" customHeight="1" x14ac:dyDescent="0.2">
      <c r="A38" s="283"/>
      <c r="B38" s="286"/>
      <c r="C38" s="319"/>
      <c r="D38" s="307"/>
      <c r="E38" s="307"/>
      <c r="F38" s="307"/>
      <c r="G38" s="308"/>
      <c r="H38" s="308"/>
      <c r="I38" s="309"/>
      <c r="J38" s="309"/>
      <c r="K38" s="310"/>
      <c r="L38" s="310"/>
      <c r="M38" s="310"/>
      <c r="N38" s="310"/>
      <c r="O38" s="228"/>
      <c r="P38" s="229"/>
      <c r="Q38" s="229"/>
      <c r="R38" s="240"/>
    </row>
    <row r="39" spans="1:19" s="281" customFormat="1" ht="30" hidden="1" customHeight="1" x14ac:dyDescent="0.2">
      <c r="A39" s="283"/>
      <c r="B39" s="286">
        <v>17</v>
      </c>
      <c r="C39" s="311"/>
      <c r="D39" s="312"/>
      <c r="E39" s="313"/>
      <c r="F39" s="314"/>
      <c r="G39" s="323"/>
      <c r="H39" s="316"/>
      <c r="I39" s="326"/>
      <c r="J39" s="326"/>
      <c r="K39" s="326"/>
      <c r="L39" s="326"/>
      <c r="M39" s="326"/>
      <c r="N39" s="326"/>
      <c r="O39" s="285"/>
      <c r="P39" s="284" t="str">
        <f>IF(H39="p",(IF(ISNUMBER(M39),IF(ISNUMBER(G39),(M39-G39)/ABS(G39),"NA"),"NA")),IF(H39="q",(IF(ISNUMBER(M39),IF(ISNUMBER(G39),(G39-M39)/ABS(M39),"NA"),"NA")),"NA"))</f>
        <v>NA</v>
      </c>
      <c r="Q39" s="287" t="str">
        <f>IF(H39="p",(IF(ISNUMBER(M39),IF(ISNUMBER(L39),(M39-L39)/ABS(L39),"NA"),"NA")),IF(H39="q",(IF(ISNUMBER(M39),IF(ISNUMBER(L39),(L39-M39)/ABS(M39),"NA"),"NA")),"NA"))</f>
        <v>NA</v>
      </c>
      <c r="R39" s="289">
        <f>IF(OR(H39="p",H39="q"),COUNTIF(C39:D39,"Y"),0)</f>
        <v>0</v>
      </c>
      <c r="S39" s="283"/>
    </row>
    <row r="40" spans="1:19" s="281" customFormat="1" ht="18" hidden="1" customHeight="1" x14ac:dyDescent="0.2">
      <c r="A40" s="283"/>
      <c r="B40" s="286"/>
      <c r="C40" s="319"/>
      <c r="D40" s="307"/>
      <c r="E40" s="307"/>
      <c r="F40" s="307"/>
      <c r="G40" s="308"/>
      <c r="H40" s="308"/>
      <c r="I40" s="309"/>
      <c r="J40" s="309"/>
      <c r="K40" s="310"/>
      <c r="L40" s="310"/>
      <c r="M40" s="310"/>
      <c r="N40" s="310"/>
      <c r="O40" s="228"/>
      <c r="P40" s="229"/>
      <c r="Q40" s="229"/>
      <c r="R40" s="240"/>
    </row>
    <row r="41" spans="1:19" s="281" customFormat="1" ht="30" hidden="1" customHeight="1" x14ac:dyDescent="0.2">
      <c r="A41" s="283"/>
      <c r="B41" s="286">
        <v>18</v>
      </c>
      <c r="C41" s="311"/>
      <c r="D41" s="312"/>
      <c r="E41" s="313"/>
      <c r="F41" s="314"/>
      <c r="G41" s="323"/>
      <c r="H41" s="316"/>
      <c r="I41" s="326"/>
      <c r="J41" s="326"/>
      <c r="K41" s="326"/>
      <c r="L41" s="326"/>
      <c r="M41" s="326"/>
      <c r="N41" s="326"/>
      <c r="O41" s="285"/>
      <c r="P41" s="284" t="str">
        <f>IF(H41="p",(IF(ISNUMBER(M41),IF(ISNUMBER(G41),(M41-G41)/ABS(G41),"NA"),"NA")),IF(H41="q",(IF(ISNUMBER(M41),IF(ISNUMBER(G41),(G41-M41)/ABS(M41),"NA"),"NA")),"NA"))</f>
        <v>NA</v>
      </c>
      <c r="Q41" s="287" t="str">
        <f>IF(H41="p",(IF(ISNUMBER(M41),IF(ISNUMBER(L41),(M41-L41)/ABS(L41),"NA"),"NA")),IF(H41="q",(IF(ISNUMBER(M41),IF(ISNUMBER(L41),(L41-M41)/ABS(M41),"NA"),"NA")),"NA"))</f>
        <v>NA</v>
      </c>
      <c r="R41" s="289">
        <f>IF(OR(H41="p",H41="q"),COUNTIF(C41:D41,"Y"),0)</f>
        <v>0</v>
      </c>
      <c r="S41" s="283"/>
    </row>
    <row r="42" spans="1:19" s="281" customFormat="1" ht="18" hidden="1" customHeight="1" x14ac:dyDescent="0.2">
      <c r="A42" s="283"/>
      <c r="B42" s="286"/>
      <c r="C42" s="319"/>
      <c r="D42" s="307"/>
      <c r="E42" s="307"/>
      <c r="F42" s="307"/>
      <c r="G42" s="308"/>
      <c r="H42" s="308"/>
      <c r="I42" s="309"/>
      <c r="J42" s="309"/>
      <c r="K42" s="310"/>
      <c r="L42" s="310"/>
      <c r="M42" s="310"/>
      <c r="N42" s="310"/>
      <c r="O42" s="228"/>
      <c r="P42" s="229"/>
      <c r="Q42" s="229"/>
      <c r="R42" s="240"/>
    </row>
    <row r="43" spans="1:19" s="281" customFormat="1" ht="30" hidden="1" customHeight="1" x14ac:dyDescent="0.2">
      <c r="A43" s="283"/>
      <c r="B43" s="286">
        <v>19</v>
      </c>
      <c r="C43" s="311"/>
      <c r="D43" s="312"/>
      <c r="E43" s="313"/>
      <c r="F43" s="314"/>
      <c r="G43" s="323"/>
      <c r="H43" s="316"/>
      <c r="I43" s="326"/>
      <c r="J43" s="326"/>
      <c r="K43" s="326"/>
      <c r="L43" s="326"/>
      <c r="M43" s="326"/>
      <c r="N43" s="326"/>
      <c r="O43" s="285"/>
      <c r="P43" s="284" t="str">
        <f>IF(H43="p",(IF(ISNUMBER(M43),IF(ISNUMBER(G43),(M43-G43)/ABS(G43),"NA"),"NA")),IF(H43="q",(IF(ISNUMBER(M43),IF(ISNUMBER(G43),(G43-M43)/ABS(M43),"NA"),"NA")),"NA"))</f>
        <v>NA</v>
      </c>
      <c r="Q43" s="287" t="str">
        <f>IF(H43="p",(IF(ISNUMBER(M43),IF(ISNUMBER(L43),(M43-L43)/ABS(L43),"NA"),"NA")),IF(H43="q",(IF(ISNUMBER(M43),IF(ISNUMBER(L43),(L43-M43)/ABS(M43),"NA"),"NA")),"NA"))</f>
        <v>NA</v>
      </c>
      <c r="R43" s="289">
        <f>IF(OR(H43="p",H43="q"),COUNTIF(C43:D43,"Y"),0)</f>
        <v>0</v>
      </c>
      <c r="S43" s="283"/>
    </row>
    <row r="44" spans="1:19" s="281" customFormat="1" ht="18" hidden="1" customHeight="1" x14ac:dyDescent="0.2">
      <c r="A44" s="283"/>
      <c r="B44" s="286"/>
      <c r="C44" s="319"/>
      <c r="D44" s="307"/>
      <c r="E44" s="307"/>
      <c r="F44" s="307"/>
      <c r="G44" s="308"/>
      <c r="H44" s="308"/>
      <c r="I44" s="309"/>
      <c r="J44" s="309"/>
      <c r="K44" s="310"/>
      <c r="L44" s="310"/>
      <c r="M44" s="310"/>
      <c r="N44" s="310"/>
      <c r="O44" s="228"/>
      <c r="P44" s="229"/>
      <c r="Q44" s="229"/>
      <c r="R44" s="240"/>
    </row>
    <row r="45" spans="1:19" s="281" customFormat="1" ht="30" hidden="1" customHeight="1" x14ac:dyDescent="0.2">
      <c r="A45" s="283"/>
      <c r="B45" s="286">
        <v>20</v>
      </c>
      <c r="C45" s="311"/>
      <c r="D45" s="312"/>
      <c r="E45" s="313"/>
      <c r="F45" s="314"/>
      <c r="G45" s="323"/>
      <c r="H45" s="316"/>
      <c r="I45" s="326"/>
      <c r="J45" s="326"/>
      <c r="K45" s="326"/>
      <c r="L45" s="326"/>
      <c r="M45" s="326"/>
      <c r="N45" s="326"/>
      <c r="O45" s="285"/>
      <c r="P45" s="284" t="str">
        <f>IF(H45="p",(IF(ISNUMBER(M45),IF(ISNUMBER(G45),(M45-G45)/ABS(G45),"NA"),"NA")),IF(H45="q",(IF(ISNUMBER(M45),IF(ISNUMBER(G45),(G45-M45)/ABS(M45),"NA"),"NA")),"NA"))</f>
        <v>NA</v>
      </c>
      <c r="Q45" s="287" t="str">
        <f>IF(H45="p",(IF(ISNUMBER(M45),IF(ISNUMBER(L45),(M45-L45)/ABS(L45),"NA"),"NA")),IF(H45="q",(IF(ISNUMBER(M45),IF(ISNUMBER(L45),(L45-M45)/ABS(M45),"NA"),"NA")),"NA"))</f>
        <v>NA</v>
      </c>
      <c r="R45" s="289">
        <f>IF(OR(H45="p",H45="q"),COUNTIF(C45:D45,"Y"),0)</f>
        <v>0</v>
      </c>
      <c r="S45" s="283"/>
    </row>
    <row r="46" spans="1:19" s="281" customFormat="1" ht="18" hidden="1" customHeight="1" x14ac:dyDescent="0.2">
      <c r="A46" s="283"/>
      <c r="B46" s="286"/>
      <c r="C46" s="319"/>
      <c r="D46" s="307"/>
      <c r="E46" s="307"/>
      <c r="F46" s="307"/>
      <c r="G46" s="308"/>
      <c r="H46" s="308"/>
      <c r="I46" s="309"/>
      <c r="J46" s="309"/>
      <c r="K46" s="310"/>
      <c r="L46" s="310"/>
      <c r="M46" s="310"/>
      <c r="N46" s="310"/>
      <c r="O46" s="228"/>
      <c r="P46" s="229"/>
      <c r="Q46" s="229"/>
      <c r="R46" s="240"/>
    </row>
    <row r="47" spans="1:19" s="281" customFormat="1" ht="30" hidden="1" customHeight="1" x14ac:dyDescent="0.2">
      <c r="A47" s="283"/>
      <c r="B47" s="286">
        <v>21</v>
      </c>
      <c r="C47" s="311"/>
      <c r="D47" s="312"/>
      <c r="E47" s="313"/>
      <c r="F47" s="314"/>
      <c r="G47" s="323"/>
      <c r="H47" s="316"/>
      <c r="I47" s="326"/>
      <c r="J47" s="326"/>
      <c r="K47" s="326"/>
      <c r="L47" s="326"/>
      <c r="M47" s="326"/>
      <c r="N47" s="326"/>
      <c r="O47" s="285"/>
      <c r="P47" s="284" t="str">
        <f>IF(H47="p",(IF(ISNUMBER(M47),IF(ISNUMBER(G47),(M47-G47)/ABS(G47),"NA"),"NA")),IF(H47="q",(IF(ISNUMBER(M47),IF(ISNUMBER(G47),(G47-M47)/ABS(M47),"NA"),"NA")),"NA"))</f>
        <v>NA</v>
      </c>
      <c r="Q47" s="287" t="str">
        <f>IF(H47="p",(IF(ISNUMBER(M47),IF(ISNUMBER(L47),(M47-L47)/ABS(L47),"NA"),"NA")),IF(H47="q",(IF(ISNUMBER(M47),IF(ISNUMBER(L47),(L47-M47)/ABS(M47),"NA"),"NA")),"NA"))</f>
        <v>NA</v>
      </c>
      <c r="R47" s="289">
        <f>IF(OR(H47="p",H47="q"),COUNTIF(C47:D47,"Y"),0)</f>
        <v>0</v>
      </c>
      <c r="S47" s="283"/>
    </row>
    <row r="48" spans="1:19" s="281" customFormat="1" ht="18" hidden="1" customHeight="1" x14ac:dyDescent="0.2">
      <c r="A48" s="283"/>
      <c r="B48" s="286"/>
      <c r="C48" s="319"/>
      <c r="D48" s="307"/>
      <c r="E48" s="307"/>
      <c r="F48" s="307"/>
      <c r="G48" s="308"/>
      <c r="H48" s="308"/>
      <c r="I48" s="309"/>
      <c r="J48" s="309"/>
      <c r="K48" s="310"/>
      <c r="L48" s="310"/>
      <c r="M48" s="310"/>
      <c r="N48" s="310"/>
      <c r="O48" s="228"/>
      <c r="P48" s="229"/>
      <c r="Q48" s="229"/>
      <c r="R48" s="240"/>
    </row>
    <row r="49" spans="1:19" s="281" customFormat="1" ht="30" hidden="1" customHeight="1" x14ac:dyDescent="0.2">
      <c r="A49" s="283"/>
      <c r="B49" s="286">
        <v>22</v>
      </c>
      <c r="C49" s="311"/>
      <c r="D49" s="312"/>
      <c r="E49" s="313"/>
      <c r="F49" s="314"/>
      <c r="G49" s="323"/>
      <c r="H49" s="316"/>
      <c r="I49" s="326"/>
      <c r="J49" s="326"/>
      <c r="K49" s="326"/>
      <c r="L49" s="326"/>
      <c r="M49" s="326"/>
      <c r="N49" s="326"/>
      <c r="O49" s="285"/>
      <c r="P49" s="284" t="str">
        <f>IF(H49="p",(IF(ISNUMBER(M49),IF(ISNUMBER(G49),(M49-G49)/ABS(G49),"NA"),"NA")),IF(H49="q",(IF(ISNUMBER(M49),IF(ISNUMBER(G49),(G49-M49)/ABS(M49),"NA"),"NA")),"NA"))</f>
        <v>NA</v>
      </c>
      <c r="Q49" s="287" t="str">
        <f>IF(H49="p",(IF(ISNUMBER(M49),IF(ISNUMBER(L49),(M49-L49)/ABS(L49),"NA"),"NA")),IF(H49="q",(IF(ISNUMBER(M49),IF(ISNUMBER(L49),(L49-M49)/ABS(M49),"NA"),"NA")),"NA"))</f>
        <v>NA</v>
      </c>
      <c r="R49" s="289">
        <f>IF(OR(H49="p",H49="q"),COUNTIF(C49:D49,"Y"),0)</f>
        <v>0</v>
      </c>
      <c r="S49" s="283"/>
    </row>
    <row r="50" spans="1:19" s="281" customFormat="1" ht="18" hidden="1" customHeight="1" x14ac:dyDescent="0.2">
      <c r="A50" s="283"/>
      <c r="B50" s="286"/>
      <c r="C50" s="319"/>
      <c r="D50" s="307"/>
      <c r="E50" s="307"/>
      <c r="F50" s="307"/>
      <c r="G50" s="308"/>
      <c r="H50" s="308"/>
      <c r="I50" s="309"/>
      <c r="J50" s="309"/>
      <c r="K50" s="310"/>
      <c r="L50" s="310"/>
      <c r="M50" s="310"/>
      <c r="N50" s="310"/>
      <c r="O50" s="228"/>
      <c r="P50" s="229"/>
      <c r="Q50" s="229"/>
      <c r="R50" s="240"/>
    </row>
    <row r="51" spans="1:19" s="281" customFormat="1" ht="30" hidden="1" customHeight="1" x14ac:dyDescent="0.2">
      <c r="A51" s="283"/>
      <c r="B51" s="286">
        <v>23</v>
      </c>
      <c r="C51" s="311"/>
      <c r="D51" s="312"/>
      <c r="E51" s="313"/>
      <c r="F51" s="314"/>
      <c r="G51" s="323"/>
      <c r="H51" s="316"/>
      <c r="I51" s="326"/>
      <c r="J51" s="326"/>
      <c r="K51" s="326"/>
      <c r="L51" s="326"/>
      <c r="M51" s="326"/>
      <c r="N51" s="326"/>
      <c r="O51" s="285"/>
      <c r="P51" s="284" t="str">
        <f>IF(H51="p",(IF(ISNUMBER(M51),IF(ISNUMBER(G51),(M51-G51)/ABS(G51),"NA"),"NA")),IF(H51="q",(IF(ISNUMBER(M51),IF(ISNUMBER(G51),(G51-M51)/ABS(M51),"NA"),"NA")),"NA"))</f>
        <v>NA</v>
      </c>
      <c r="Q51" s="287" t="str">
        <f>IF(H51="p",(IF(ISNUMBER(M51),IF(ISNUMBER(L51),(M51-L51)/ABS(L51),"NA"),"NA")),IF(H51="q",(IF(ISNUMBER(M51),IF(ISNUMBER(L51),(L51-M51)/ABS(M51),"NA"),"NA")),"NA"))</f>
        <v>NA</v>
      </c>
      <c r="R51" s="289">
        <f>IF(OR(H51="p",H51="q"),COUNTIF(C51:D51,"Y"),0)</f>
        <v>0</v>
      </c>
      <c r="S51" s="283"/>
    </row>
    <row r="52" spans="1:19" s="281" customFormat="1" ht="18" hidden="1" customHeight="1" x14ac:dyDescent="0.2">
      <c r="A52" s="283"/>
      <c r="B52" s="286"/>
      <c r="C52" s="319"/>
      <c r="D52" s="307"/>
      <c r="E52" s="307"/>
      <c r="F52" s="307"/>
      <c r="G52" s="308"/>
      <c r="H52" s="308"/>
      <c r="I52" s="309"/>
      <c r="J52" s="309"/>
      <c r="K52" s="310"/>
      <c r="L52" s="310"/>
      <c r="M52" s="310"/>
      <c r="N52" s="310"/>
      <c r="O52" s="228"/>
      <c r="P52" s="229"/>
      <c r="Q52" s="229"/>
      <c r="R52" s="240"/>
    </row>
    <row r="53" spans="1:19" s="281" customFormat="1" ht="30" hidden="1" customHeight="1" x14ac:dyDescent="0.2">
      <c r="A53" s="283"/>
      <c r="B53" s="286">
        <v>24</v>
      </c>
      <c r="C53" s="311"/>
      <c r="D53" s="312"/>
      <c r="E53" s="313"/>
      <c r="F53" s="314"/>
      <c r="G53" s="323"/>
      <c r="H53" s="316"/>
      <c r="I53" s="326"/>
      <c r="J53" s="326"/>
      <c r="K53" s="326"/>
      <c r="L53" s="326"/>
      <c r="M53" s="326"/>
      <c r="N53" s="326"/>
      <c r="O53" s="285"/>
      <c r="P53" s="284" t="str">
        <f>IF(H53="p",(IF(ISNUMBER(M53),IF(ISNUMBER(G53),(M53-G53)/ABS(G53),"NA"),"NA")),IF(H53="q",(IF(ISNUMBER(M53),IF(ISNUMBER(G53),(G53-M53)/ABS(M53),"NA"),"NA")),"NA"))</f>
        <v>NA</v>
      </c>
      <c r="Q53" s="287" t="str">
        <f>IF(H53="p",(IF(ISNUMBER(M53),IF(ISNUMBER(L53),(M53-L53)/ABS(L53),"NA"),"NA")),IF(H53="q",(IF(ISNUMBER(M53),IF(ISNUMBER(L53),(L53-M53)/ABS(M53),"NA"),"NA")),"NA"))</f>
        <v>NA</v>
      </c>
      <c r="R53" s="289">
        <f>IF(OR(H53="p",H53="q"),COUNTIF(C53:D53,"Y"),0)</f>
        <v>0</v>
      </c>
      <c r="S53" s="283"/>
    </row>
    <row r="54" spans="1:19" s="281" customFormat="1" ht="18" hidden="1" customHeight="1" x14ac:dyDescent="0.2">
      <c r="A54" s="283"/>
      <c r="B54" s="286"/>
      <c r="C54" s="319"/>
      <c r="D54" s="307"/>
      <c r="E54" s="307"/>
      <c r="F54" s="307"/>
      <c r="G54" s="308"/>
      <c r="H54" s="308"/>
      <c r="I54" s="309"/>
      <c r="J54" s="309"/>
      <c r="K54" s="310"/>
      <c r="L54" s="310"/>
      <c r="M54" s="310"/>
      <c r="N54" s="310"/>
      <c r="O54" s="228"/>
      <c r="P54" s="229"/>
      <c r="Q54" s="229"/>
      <c r="R54" s="240"/>
    </row>
    <row r="55" spans="1:19" s="281" customFormat="1" ht="30" hidden="1" customHeight="1" x14ac:dyDescent="0.2">
      <c r="A55" s="283"/>
      <c r="B55" s="286">
        <v>25</v>
      </c>
      <c r="C55" s="311"/>
      <c r="D55" s="312"/>
      <c r="E55" s="313"/>
      <c r="F55" s="314"/>
      <c r="G55" s="323"/>
      <c r="H55" s="316"/>
      <c r="I55" s="326"/>
      <c r="J55" s="326"/>
      <c r="K55" s="326"/>
      <c r="L55" s="326"/>
      <c r="M55" s="326"/>
      <c r="N55" s="326"/>
      <c r="O55" s="285"/>
      <c r="P55" s="284" t="str">
        <f>IF(H55="p",(IF(ISNUMBER(M55),IF(ISNUMBER(G55),(M55-G55)/ABS(G55),"NA"),"NA")),IF(H55="q",(IF(ISNUMBER(M55),IF(ISNUMBER(G55),(G55-M55)/ABS(M55),"NA"),"NA")),"NA"))</f>
        <v>NA</v>
      </c>
      <c r="Q55" s="287" t="str">
        <f>IF(H55="p",(IF(ISNUMBER(M55),IF(ISNUMBER(L55),(M55-L55)/ABS(L55),"NA"),"NA")),IF(H55="q",(IF(ISNUMBER(M55),IF(ISNUMBER(L55),(L55-M55)/ABS(M55),"NA"),"NA")),"NA"))</f>
        <v>NA</v>
      </c>
      <c r="R55" s="289">
        <f>IF(OR(H55="p",H55="q"),COUNTIF(C55:D55,"Y"),0)</f>
        <v>0</v>
      </c>
      <c r="S55" s="283"/>
    </row>
    <row r="56" spans="1:19" s="281" customFormat="1" ht="18" hidden="1" customHeight="1" x14ac:dyDescent="0.2">
      <c r="A56" s="283"/>
      <c r="B56" s="286"/>
      <c r="C56" s="319"/>
      <c r="D56" s="307"/>
      <c r="E56" s="307"/>
      <c r="F56" s="307"/>
      <c r="G56" s="308"/>
      <c r="H56" s="308"/>
      <c r="I56" s="309"/>
      <c r="J56" s="309"/>
      <c r="K56" s="310"/>
      <c r="L56" s="310"/>
      <c r="M56" s="310"/>
      <c r="N56" s="310"/>
      <c r="O56" s="228"/>
      <c r="P56" s="229"/>
      <c r="Q56" s="229"/>
      <c r="R56" s="240"/>
    </row>
    <row r="57" spans="1:19" s="281" customFormat="1" ht="30" hidden="1" customHeight="1" x14ac:dyDescent="0.2">
      <c r="A57" s="283"/>
      <c r="B57" s="286">
        <v>26</v>
      </c>
      <c r="C57" s="311"/>
      <c r="D57" s="312"/>
      <c r="E57" s="313"/>
      <c r="F57" s="314"/>
      <c r="G57" s="323"/>
      <c r="H57" s="316"/>
      <c r="I57" s="326"/>
      <c r="J57" s="326"/>
      <c r="K57" s="326"/>
      <c r="L57" s="326"/>
      <c r="M57" s="326"/>
      <c r="N57" s="326"/>
      <c r="O57" s="285"/>
      <c r="P57" s="284" t="str">
        <f>IF(H57="p",(IF(ISNUMBER(M57),IF(ISNUMBER(G57),(M57-G57)/ABS(G57),"NA"),"NA")),IF(H57="q",(IF(ISNUMBER(M57),IF(ISNUMBER(G57),(G57-M57)/ABS(M57),"NA"),"NA")),"NA"))</f>
        <v>NA</v>
      </c>
      <c r="Q57" s="287" t="str">
        <f>IF(H57="p",(IF(ISNUMBER(M57),IF(ISNUMBER(L57),(M57-L57)/ABS(L57),"NA"),"NA")),IF(H57="q",(IF(ISNUMBER(M57),IF(ISNUMBER(L57),(L57-M57)/ABS(M57),"NA"),"NA")),"NA"))</f>
        <v>NA</v>
      </c>
      <c r="R57" s="289">
        <f>IF(OR(H57="p",H57="q"),COUNTIF(C57:D57,"Y"),0)</f>
        <v>0</v>
      </c>
      <c r="S57" s="283"/>
    </row>
    <row r="58" spans="1:19" s="281" customFormat="1" ht="18" hidden="1" customHeight="1" x14ac:dyDescent="0.2">
      <c r="A58" s="283"/>
      <c r="B58" s="286"/>
      <c r="C58" s="319"/>
      <c r="D58" s="307"/>
      <c r="E58" s="307"/>
      <c r="F58" s="307"/>
      <c r="G58" s="308"/>
      <c r="H58" s="308"/>
      <c r="I58" s="309"/>
      <c r="J58" s="309"/>
      <c r="K58" s="310"/>
      <c r="L58" s="310"/>
      <c r="M58" s="310"/>
      <c r="N58" s="310"/>
      <c r="O58" s="228"/>
      <c r="P58" s="229"/>
      <c r="Q58" s="229"/>
      <c r="R58" s="240"/>
    </row>
    <row r="59" spans="1:19" s="281" customFormat="1" ht="30" hidden="1" customHeight="1" x14ac:dyDescent="0.2">
      <c r="A59" s="283"/>
      <c r="B59" s="286">
        <v>27</v>
      </c>
      <c r="C59" s="311"/>
      <c r="D59" s="312"/>
      <c r="E59" s="313"/>
      <c r="F59" s="314"/>
      <c r="G59" s="323"/>
      <c r="H59" s="316"/>
      <c r="I59" s="326"/>
      <c r="J59" s="326"/>
      <c r="K59" s="326"/>
      <c r="L59" s="326"/>
      <c r="M59" s="326"/>
      <c r="N59" s="326"/>
      <c r="O59" s="285"/>
      <c r="P59" s="284" t="str">
        <f>IF(H59="p",(IF(ISNUMBER(M59),IF(ISNUMBER(G59),(M59-G59)/ABS(G59),"NA"),"NA")),IF(H59="q",(IF(ISNUMBER(M59),IF(ISNUMBER(G59),(G59-M59)/ABS(M59),"NA"),"NA")),"NA"))</f>
        <v>NA</v>
      </c>
      <c r="Q59" s="287" t="str">
        <f>IF(H59="p",(IF(ISNUMBER(M59),IF(ISNUMBER(L59),(M59-L59)/ABS(L59),"NA"),"NA")),IF(H59="q",(IF(ISNUMBER(M59),IF(ISNUMBER(L59),(L59-M59)/ABS(M59),"NA"),"NA")),"NA"))</f>
        <v>NA</v>
      </c>
      <c r="R59" s="289">
        <f>IF(OR(H59="p",H59="q"),COUNTIF(C59:D59,"Y"),0)</f>
        <v>0</v>
      </c>
      <c r="S59" s="283"/>
    </row>
    <row r="60" spans="1:19" s="281" customFormat="1" ht="18" hidden="1" customHeight="1" x14ac:dyDescent="0.2">
      <c r="A60" s="283"/>
      <c r="B60" s="286"/>
      <c r="C60" s="319"/>
      <c r="D60" s="307"/>
      <c r="E60" s="307"/>
      <c r="F60" s="307"/>
      <c r="G60" s="308"/>
      <c r="H60" s="308"/>
      <c r="I60" s="309"/>
      <c r="J60" s="309"/>
      <c r="K60" s="310"/>
      <c r="L60" s="310"/>
      <c r="M60" s="310"/>
      <c r="N60" s="310"/>
      <c r="O60" s="228"/>
      <c r="P60" s="229"/>
      <c r="Q60" s="229"/>
      <c r="R60" s="240"/>
    </row>
    <row r="61" spans="1:19" s="281" customFormat="1" ht="30" hidden="1" customHeight="1" x14ac:dyDescent="0.2">
      <c r="A61" s="283"/>
      <c r="B61" s="286">
        <v>28</v>
      </c>
      <c r="C61" s="311"/>
      <c r="D61" s="312"/>
      <c r="E61" s="313"/>
      <c r="F61" s="314"/>
      <c r="G61" s="323"/>
      <c r="H61" s="316"/>
      <c r="I61" s="326"/>
      <c r="J61" s="326"/>
      <c r="K61" s="326"/>
      <c r="L61" s="326"/>
      <c r="M61" s="326"/>
      <c r="N61" s="326"/>
      <c r="O61" s="285"/>
      <c r="P61" s="284" t="str">
        <f>IF(H61="p",(IF(ISNUMBER(M61),IF(ISNUMBER(G61),(M61-G61)/ABS(G61),"NA"),"NA")),IF(H61="q",(IF(ISNUMBER(M61),IF(ISNUMBER(G61),(G61-M61)/ABS(M61),"NA"),"NA")),"NA"))</f>
        <v>NA</v>
      </c>
      <c r="Q61" s="287" t="str">
        <f>IF(H61="p",(IF(ISNUMBER(M61),IF(ISNUMBER(L61),(M61-L61)/ABS(L61),"NA"),"NA")),IF(H61="q",(IF(ISNUMBER(M61),IF(ISNUMBER(L61),(L61-M61)/ABS(M61),"NA"),"NA")),"NA"))</f>
        <v>NA</v>
      </c>
      <c r="R61" s="289">
        <f>IF(OR(H61="p",H61="q"),COUNTIF(C61:D61,"Y"),0)</f>
        <v>0</v>
      </c>
      <c r="S61" s="283"/>
    </row>
    <row r="62" spans="1:19" s="281" customFormat="1" ht="18" hidden="1" customHeight="1" x14ac:dyDescent="0.2">
      <c r="A62" s="283"/>
      <c r="B62" s="286"/>
      <c r="C62" s="319"/>
      <c r="D62" s="307"/>
      <c r="E62" s="307"/>
      <c r="F62" s="307"/>
      <c r="G62" s="308"/>
      <c r="H62" s="308"/>
      <c r="I62" s="309"/>
      <c r="J62" s="309"/>
      <c r="K62" s="310"/>
      <c r="L62" s="310"/>
      <c r="M62" s="310"/>
      <c r="N62" s="310"/>
      <c r="O62" s="228"/>
      <c r="P62" s="229"/>
      <c r="Q62" s="229"/>
      <c r="R62" s="240"/>
    </row>
    <row r="63" spans="1:19" s="281" customFormat="1" ht="30" hidden="1" customHeight="1" x14ac:dyDescent="0.2">
      <c r="A63" s="283"/>
      <c r="B63" s="286">
        <v>29</v>
      </c>
      <c r="C63" s="311"/>
      <c r="D63" s="312"/>
      <c r="E63" s="313"/>
      <c r="F63" s="314"/>
      <c r="G63" s="323"/>
      <c r="H63" s="316"/>
      <c r="I63" s="326"/>
      <c r="J63" s="326"/>
      <c r="K63" s="326"/>
      <c r="L63" s="326"/>
      <c r="M63" s="326"/>
      <c r="N63" s="326"/>
      <c r="O63" s="285"/>
      <c r="P63" s="284" t="str">
        <f>IF(H63="p",(IF(ISNUMBER(M63),IF(ISNUMBER(G63),(M63-G63)/ABS(G63),"NA"),"NA")),IF(H63="q",(IF(ISNUMBER(M63),IF(ISNUMBER(G63),(G63-M63)/ABS(M63),"NA"),"NA")),"NA"))</f>
        <v>NA</v>
      </c>
      <c r="Q63" s="287" t="str">
        <f>IF(H63="p",(IF(ISNUMBER(M63),IF(ISNUMBER(L63),(M63-L63)/ABS(L63),"NA"),"NA")),IF(H63="q",(IF(ISNUMBER(M63),IF(ISNUMBER(L63),(L63-M63)/ABS(M63),"NA"),"NA")),"NA"))</f>
        <v>NA</v>
      </c>
      <c r="R63" s="289">
        <f>IF(OR(H63="p",H63="q"),COUNTIF(C63:D63,"Y"),0)</f>
        <v>0</v>
      </c>
      <c r="S63" s="283"/>
    </row>
    <row r="64" spans="1:19" s="281" customFormat="1" ht="18" hidden="1" customHeight="1" x14ac:dyDescent="0.2">
      <c r="A64" s="283"/>
      <c r="B64" s="286"/>
      <c r="C64" s="319"/>
      <c r="D64" s="307"/>
      <c r="E64" s="307"/>
      <c r="F64" s="307"/>
      <c r="G64" s="308"/>
      <c r="H64" s="308"/>
      <c r="I64" s="309"/>
      <c r="J64" s="309"/>
      <c r="K64" s="310"/>
      <c r="L64" s="310"/>
      <c r="M64" s="310"/>
      <c r="N64" s="310"/>
      <c r="O64" s="228"/>
      <c r="P64" s="229"/>
      <c r="Q64" s="229"/>
      <c r="R64" s="240"/>
    </row>
    <row r="65" spans="1:19" s="281" customFormat="1" ht="30" hidden="1" customHeight="1" x14ac:dyDescent="0.2">
      <c r="A65" s="283"/>
      <c r="B65" s="286">
        <v>30</v>
      </c>
      <c r="C65" s="311"/>
      <c r="D65" s="312"/>
      <c r="E65" s="313"/>
      <c r="F65" s="314"/>
      <c r="G65" s="323"/>
      <c r="H65" s="316"/>
      <c r="I65" s="326"/>
      <c r="J65" s="326"/>
      <c r="K65" s="326"/>
      <c r="L65" s="326"/>
      <c r="M65" s="326"/>
      <c r="N65" s="326"/>
      <c r="O65" s="285"/>
      <c r="P65" s="284" t="str">
        <f>IF(H65="p",(IF(ISNUMBER(M65),IF(ISNUMBER(G65),(M65-G65)/ABS(G65),"NA"),"NA")),IF(H65="q",(IF(ISNUMBER(M65),IF(ISNUMBER(G65),(G65-M65)/ABS(M65),"NA"),"NA")),"NA"))</f>
        <v>NA</v>
      </c>
      <c r="Q65" s="287" t="str">
        <f>IF(H65="p",(IF(ISNUMBER(M65),IF(ISNUMBER(L65),(M65-L65)/ABS(L65),"NA"),"NA")),IF(H65="q",(IF(ISNUMBER(M65),IF(ISNUMBER(L65),(L65-M65)/ABS(M65),"NA"),"NA")),"NA"))</f>
        <v>NA</v>
      </c>
      <c r="R65" s="289">
        <f>IF(OR(H65="p",H65="q"),COUNTIF(C65:D65,"Y"),0)</f>
        <v>0</v>
      </c>
      <c r="S65" s="283"/>
    </row>
    <row r="66" spans="1:19" s="281" customFormat="1" ht="18" hidden="1" customHeight="1" x14ac:dyDescent="0.2">
      <c r="A66" s="283"/>
      <c r="B66" s="233"/>
      <c r="C66" s="327"/>
      <c r="D66" s="282"/>
      <c r="E66" s="328"/>
      <c r="F66" s="328"/>
      <c r="G66" s="329"/>
      <c r="H66" s="329"/>
      <c r="I66" s="328"/>
      <c r="J66" s="328"/>
      <c r="K66" s="282"/>
      <c r="L66" s="282"/>
      <c r="M66" s="282"/>
      <c r="N66" s="282"/>
      <c r="O66" s="282"/>
      <c r="P66" s="282"/>
      <c r="Q66" s="282"/>
      <c r="R66" s="240"/>
    </row>
    <row r="67" spans="1:19" x14ac:dyDescent="0.2">
      <c r="A67" s="230"/>
      <c r="B67" s="234"/>
      <c r="C67" s="234"/>
      <c r="D67" s="234"/>
      <c r="E67" s="234"/>
      <c r="F67" s="234"/>
      <c r="G67" s="234"/>
      <c r="H67" s="234"/>
      <c r="I67" s="234"/>
      <c r="J67" s="234"/>
      <c r="K67" s="234"/>
      <c r="L67" s="234"/>
      <c r="M67" s="234"/>
      <c r="N67" s="234"/>
      <c r="O67" s="234"/>
      <c r="P67" s="235"/>
      <c r="Q67" s="235"/>
      <c r="R67" s="240"/>
    </row>
    <row r="68" spans="1:19" ht="6" customHeight="1" x14ac:dyDescent="0.2"/>
    <row r="69" spans="1:19" x14ac:dyDescent="0.2">
      <c r="C69" s="236" t="s">
        <v>17</v>
      </c>
      <c r="I69" s="236" t="s">
        <v>18</v>
      </c>
    </row>
    <row r="70" spans="1:19" x14ac:dyDescent="0.2">
      <c r="C70" s="266" t="s">
        <v>15</v>
      </c>
      <c r="D70" s="267" t="s">
        <v>16</v>
      </c>
      <c r="E70" s="268"/>
      <c r="F70" s="267"/>
      <c r="G70" s="231"/>
      <c r="I70" s="87"/>
      <c r="J70" s="88"/>
      <c r="K70" s="88"/>
      <c r="L70" s="88"/>
      <c r="M70" s="88"/>
      <c r="N70" s="330"/>
    </row>
    <row r="71" spans="1:19" x14ac:dyDescent="0.2">
      <c r="C71" s="269" t="s">
        <v>4</v>
      </c>
      <c r="D71" s="267" t="s">
        <v>5</v>
      </c>
      <c r="E71" s="268"/>
      <c r="F71" s="267"/>
      <c r="G71" s="231"/>
      <c r="I71" s="331"/>
      <c r="J71" s="88"/>
      <c r="K71" s="88"/>
      <c r="L71" s="88"/>
      <c r="M71" s="88"/>
      <c r="N71" s="330"/>
    </row>
    <row r="72" spans="1:19" x14ac:dyDescent="0.2">
      <c r="C72" s="270" t="s">
        <v>6</v>
      </c>
      <c r="D72" s="267" t="s">
        <v>7</v>
      </c>
      <c r="E72" s="271"/>
      <c r="F72" s="267"/>
      <c r="G72" s="231"/>
      <c r="I72" s="332"/>
      <c r="J72" s="88"/>
      <c r="K72" s="88"/>
      <c r="L72" s="88"/>
      <c r="M72" s="88"/>
      <c r="N72" s="330"/>
    </row>
    <row r="73" spans="1:19" ht="15.75" x14ac:dyDescent="0.2">
      <c r="C73" s="272" t="s">
        <v>34</v>
      </c>
      <c r="D73" s="267" t="s">
        <v>12</v>
      </c>
      <c r="E73" s="273"/>
      <c r="F73" s="267"/>
      <c r="G73" s="231"/>
      <c r="I73" s="333"/>
      <c r="J73" s="88"/>
      <c r="K73" s="88"/>
      <c r="L73" s="88"/>
      <c r="M73" s="88"/>
      <c r="N73" s="330"/>
    </row>
    <row r="74" spans="1:19" ht="15.75" x14ac:dyDescent="0.2">
      <c r="C74" s="274" t="s">
        <v>24</v>
      </c>
      <c r="D74" s="267" t="s">
        <v>19</v>
      </c>
      <c r="E74" s="275"/>
      <c r="F74" s="267"/>
      <c r="G74" s="231"/>
      <c r="I74" s="334"/>
      <c r="J74" s="88"/>
      <c r="K74" s="88"/>
      <c r="L74" s="88"/>
      <c r="M74" s="88"/>
      <c r="N74" s="330"/>
    </row>
    <row r="75" spans="1:19" ht="15.75" x14ac:dyDescent="0.2">
      <c r="C75" s="276" t="s">
        <v>23</v>
      </c>
      <c r="D75" s="267" t="s">
        <v>20</v>
      </c>
      <c r="E75" s="277"/>
      <c r="F75" s="267"/>
      <c r="G75" s="231"/>
      <c r="I75" s="335"/>
      <c r="J75" s="88"/>
      <c r="K75" s="88"/>
      <c r="L75" s="88"/>
      <c r="M75" s="88"/>
      <c r="N75" s="330"/>
    </row>
    <row r="76" spans="1:19" ht="15.75" x14ac:dyDescent="0.2">
      <c r="C76" s="278" t="s">
        <v>23</v>
      </c>
      <c r="D76" s="267" t="s">
        <v>63</v>
      </c>
      <c r="E76" s="277"/>
      <c r="F76" s="267"/>
      <c r="G76" s="232"/>
      <c r="I76" s="335"/>
      <c r="J76" s="88"/>
      <c r="K76" s="88"/>
      <c r="L76" s="88"/>
      <c r="M76" s="88"/>
      <c r="N76" s="330"/>
    </row>
    <row r="77" spans="1:19" x14ac:dyDescent="0.2">
      <c r="E77" s="232"/>
      <c r="F77" s="232"/>
      <c r="G77" s="232"/>
    </row>
    <row r="78" spans="1:19" x14ac:dyDescent="0.2">
      <c r="E78" s="232"/>
      <c r="F78" s="232"/>
      <c r="G78" s="232"/>
    </row>
  </sheetData>
  <protectedRanges>
    <protectedRange password="DB73" sqref="C7 D7 D9 C9 C11 D11 D13 C13 C15 D15 D17 C17 N7 N9 N11 N13 N15 N17" name="Περιοχή1" securityDescriptor="O:WDG:WDD:(A;;CC;;;S-1-5-21-1060284298-1004336348-1801674531-1676)"/>
  </protectedRanges>
  <mergeCells count="2">
    <mergeCell ref="C1:H1"/>
    <mergeCell ref="B5:C5"/>
  </mergeCells>
  <conditionalFormatting sqref="P7:Q7 P21:Q21 P23:Q23 P25:Q25 P27:Q35 P37:Q43 P45:Q51 P53:Q59 P61:Q65 P9:Q9 P11:Q11 P13:Q13 P15:Q15 P17:Q19">
    <cfRule type="cellIs" dxfId="28306" priority="3960" stopIfTrue="1" operator="lessThan">
      <formula>0</formula>
    </cfRule>
    <cfRule type="cellIs" dxfId="28305" priority="3961" stopIfTrue="1" operator="greaterThan">
      <formula>0</formula>
    </cfRule>
  </conditionalFormatting>
  <conditionalFormatting sqref="I33:N33 I19:N19 I35:N35 I37:N37 I39:N39 I41:N41 I43:N43 I45:N45 I47:N47 I49:N49 I51:N51 I53:N53 I55:N55 I57:N57 I59:N59 I61:N61 I63:N63 I65:N65 I21:N21 I23:N23 I25:N25 I27:N27 I31:N31 I29:N29">
    <cfRule type="cellIs" dxfId="28304" priority="3957" operator="equal">
      <formula>"?"</formula>
    </cfRule>
  </conditionalFormatting>
  <conditionalFormatting sqref="I31:N31 I25:N25 I23:N23 I21:N21 I19:N19 I27:N27 I29:N29 I33:N33">
    <cfRule type="cellIs" dxfId="28303" priority="3954" operator="equal">
      <formula>"?"</formula>
    </cfRule>
  </conditionalFormatting>
  <conditionalFormatting sqref="I19:N19">
    <cfRule type="cellIs" dxfId="28302" priority="3952" operator="equal">
      <formula>"?"</formula>
    </cfRule>
  </conditionalFormatting>
  <conditionalFormatting sqref="C6:C66">
    <cfRule type="cellIs" dxfId="28301" priority="3946" operator="equal">
      <formula>"N"</formula>
    </cfRule>
    <cfRule type="cellIs" dxfId="28300" priority="3947" operator="equal">
      <formula>"Y"</formula>
    </cfRule>
  </conditionalFormatting>
  <conditionalFormatting sqref="H65 H63 H61 H59 H57 H55 H53 H51 H49 H47 H45 H43 H41 H39 H37 H35 H33 H31 H29 H27 H25 H23 H21 H19 H15 H7 H9 H11 H13 H17">
    <cfRule type="cellIs" dxfId="28299" priority="3945" operator="equal">
      <formula>"q"</formula>
    </cfRule>
  </conditionalFormatting>
  <conditionalFormatting sqref="P7:Q7">
    <cfRule type="cellIs" dxfId="28298" priority="3943" stopIfTrue="1" operator="lessThan">
      <formula>0</formula>
    </cfRule>
    <cfRule type="cellIs" dxfId="28297" priority="3944" stopIfTrue="1" operator="greaterThan">
      <formula>0</formula>
    </cfRule>
  </conditionalFormatting>
  <conditionalFormatting sqref="P7:Q7">
    <cfRule type="cellIs" dxfId="28296" priority="3940" stopIfTrue="1" operator="lessThan">
      <formula>0</formula>
    </cfRule>
    <cfRule type="cellIs" dxfId="28295" priority="3941" stopIfTrue="1" operator="greaterThan">
      <formula>0</formula>
    </cfRule>
  </conditionalFormatting>
  <conditionalFormatting sqref="P7:Q7">
    <cfRule type="cellIs" dxfId="28294" priority="3937" stopIfTrue="1" operator="lessThan">
      <formula>0</formula>
    </cfRule>
    <cfRule type="cellIs" dxfId="28293" priority="3938" stopIfTrue="1" operator="greaterThan">
      <formula>0</formula>
    </cfRule>
  </conditionalFormatting>
  <conditionalFormatting sqref="P7:Q7">
    <cfRule type="cellIs" dxfId="28292" priority="3934" stopIfTrue="1" operator="lessThan">
      <formula>0</formula>
    </cfRule>
    <cfRule type="cellIs" dxfId="28291" priority="3935" stopIfTrue="1" operator="greaterThan">
      <formula>0</formula>
    </cfRule>
  </conditionalFormatting>
  <conditionalFormatting sqref="P7:Q7">
    <cfRule type="cellIs" dxfId="28290" priority="3931" stopIfTrue="1" operator="lessThan">
      <formula>0</formula>
    </cfRule>
    <cfRule type="cellIs" dxfId="28289" priority="3932" stopIfTrue="1" operator="greaterThan">
      <formula>0</formula>
    </cfRule>
  </conditionalFormatting>
  <conditionalFormatting sqref="P7:Q7">
    <cfRule type="cellIs" dxfId="28288" priority="3928" stopIfTrue="1" operator="lessThan">
      <formula>0</formula>
    </cfRule>
    <cfRule type="cellIs" dxfId="28287" priority="3929" stopIfTrue="1" operator="greaterThan">
      <formula>0</formula>
    </cfRule>
  </conditionalFormatting>
  <conditionalFormatting sqref="P7:Q7">
    <cfRule type="cellIs" dxfId="28286" priority="3925" stopIfTrue="1" operator="lessThan">
      <formula>0</formula>
    </cfRule>
    <cfRule type="cellIs" dxfId="28285" priority="3926" stopIfTrue="1" operator="greaterThan">
      <formula>0</formula>
    </cfRule>
  </conditionalFormatting>
  <conditionalFormatting sqref="P7:Q7">
    <cfRule type="cellIs" dxfId="28284" priority="3922" stopIfTrue="1" operator="lessThan">
      <formula>0</formula>
    </cfRule>
    <cfRule type="cellIs" dxfId="28283" priority="3923" stopIfTrue="1" operator="greaterThan">
      <formula>0</formula>
    </cfRule>
  </conditionalFormatting>
  <conditionalFormatting sqref="P7:Q7">
    <cfRule type="cellIs" dxfId="28282" priority="3919" stopIfTrue="1" operator="lessThan">
      <formula>0</formula>
    </cfRule>
    <cfRule type="cellIs" dxfId="28281" priority="3920" stopIfTrue="1" operator="greaterThan">
      <formula>0</formula>
    </cfRule>
  </conditionalFormatting>
  <conditionalFormatting sqref="P7:Q7">
    <cfRule type="cellIs" dxfId="28280" priority="3916" stopIfTrue="1" operator="lessThan">
      <formula>0</formula>
    </cfRule>
    <cfRule type="cellIs" dxfId="28279" priority="3917" stopIfTrue="1" operator="greaterThan">
      <formula>0</formula>
    </cfRule>
  </conditionalFormatting>
  <conditionalFormatting sqref="P7:Q7">
    <cfRule type="cellIs" dxfId="28278" priority="3913" stopIfTrue="1" operator="lessThan">
      <formula>0</formula>
    </cfRule>
    <cfRule type="cellIs" dxfId="28277" priority="3914" stopIfTrue="1" operator="greaterThan">
      <formula>0</formula>
    </cfRule>
  </conditionalFormatting>
  <conditionalFormatting sqref="P7:Q7">
    <cfRule type="cellIs" dxfId="28276" priority="3910" stopIfTrue="1" operator="lessThan">
      <formula>0</formula>
    </cfRule>
    <cfRule type="cellIs" dxfId="28275" priority="3911" stopIfTrue="1" operator="greaterThan">
      <formula>0</formula>
    </cfRule>
  </conditionalFormatting>
  <conditionalFormatting sqref="P7:Q7">
    <cfRule type="cellIs" dxfId="28274" priority="3907" stopIfTrue="1" operator="lessThan">
      <formula>0</formula>
    </cfRule>
    <cfRule type="cellIs" dxfId="28273" priority="3908" stopIfTrue="1" operator="greaterThan">
      <formula>0</formula>
    </cfRule>
  </conditionalFormatting>
  <conditionalFormatting sqref="P7:Q7">
    <cfRule type="cellIs" dxfId="28272" priority="3904" stopIfTrue="1" operator="lessThan">
      <formula>0</formula>
    </cfRule>
    <cfRule type="cellIs" dxfId="28271" priority="3905" stopIfTrue="1" operator="greaterThan">
      <formula>0</formula>
    </cfRule>
  </conditionalFormatting>
  <conditionalFormatting sqref="P7:Q7">
    <cfRule type="cellIs" dxfId="28270" priority="3901" stopIfTrue="1" operator="lessThan">
      <formula>0</formula>
    </cfRule>
    <cfRule type="cellIs" dxfId="28269" priority="3902" stopIfTrue="1" operator="greaterThan">
      <formula>0</formula>
    </cfRule>
  </conditionalFormatting>
  <conditionalFormatting sqref="P7:Q7">
    <cfRule type="cellIs" dxfId="28268" priority="3898" stopIfTrue="1" operator="lessThan">
      <formula>0</formula>
    </cfRule>
    <cfRule type="cellIs" dxfId="28267" priority="3899" stopIfTrue="1" operator="greaterThan">
      <formula>0</formula>
    </cfRule>
  </conditionalFormatting>
  <conditionalFormatting sqref="P7:Q7">
    <cfRule type="cellIs" dxfId="28266" priority="3895" stopIfTrue="1" operator="lessThan">
      <formula>0</formula>
    </cfRule>
    <cfRule type="cellIs" dxfId="28265" priority="3896" stopIfTrue="1" operator="greaterThan">
      <formula>0</formula>
    </cfRule>
  </conditionalFormatting>
  <conditionalFormatting sqref="P7:Q7">
    <cfRule type="cellIs" dxfId="28264" priority="3892" stopIfTrue="1" operator="lessThan">
      <formula>0</formula>
    </cfRule>
    <cfRule type="cellIs" dxfId="28263" priority="3893" stopIfTrue="1" operator="greaterThan">
      <formula>0</formula>
    </cfRule>
  </conditionalFormatting>
  <conditionalFormatting sqref="P7:Q7">
    <cfRule type="cellIs" dxfId="28262" priority="3889" stopIfTrue="1" operator="lessThan">
      <formula>0</formula>
    </cfRule>
    <cfRule type="cellIs" dxfId="28261" priority="3890" stopIfTrue="1" operator="greaterThan">
      <formula>0</formula>
    </cfRule>
  </conditionalFormatting>
  <conditionalFormatting sqref="P7:Q7">
    <cfRule type="cellIs" dxfId="28260" priority="3886" stopIfTrue="1" operator="lessThan">
      <formula>0</formula>
    </cfRule>
    <cfRule type="cellIs" dxfId="28259" priority="3887" stopIfTrue="1" operator="greaterThan">
      <formula>0</formula>
    </cfRule>
  </conditionalFormatting>
  <conditionalFormatting sqref="P9:Q9">
    <cfRule type="cellIs" dxfId="28258" priority="3883" stopIfTrue="1" operator="lessThan">
      <formula>0</formula>
    </cfRule>
    <cfRule type="cellIs" dxfId="28257" priority="3884" stopIfTrue="1" operator="greaterThan">
      <formula>0</formula>
    </cfRule>
  </conditionalFormatting>
  <conditionalFormatting sqref="P9:Q9">
    <cfRule type="cellIs" dxfId="28256" priority="3880" stopIfTrue="1" operator="lessThan">
      <formula>0</formula>
    </cfRule>
    <cfRule type="cellIs" dxfId="28255" priority="3881" stopIfTrue="1" operator="greaterThan">
      <formula>0</formula>
    </cfRule>
  </conditionalFormatting>
  <conditionalFormatting sqref="P9:Q9">
    <cfRule type="cellIs" dxfId="28254" priority="3877" stopIfTrue="1" operator="lessThan">
      <formula>0</formula>
    </cfRule>
    <cfRule type="cellIs" dxfId="28253" priority="3878" stopIfTrue="1" operator="greaterThan">
      <formula>0</formula>
    </cfRule>
  </conditionalFormatting>
  <conditionalFormatting sqref="P9:Q9">
    <cfRule type="cellIs" dxfId="28252" priority="3874" stopIfTrue="1" operator="lessThan">
      <formula>0</formula>
    </cfRule>
    <cfRule type="cellIs" dxfId="28251" priority="3875" stopIfTrue="1" operator="greaterThan">
      <formula>0</formula>
    </cfRule>
  </conditionalFormatting>
  <conditionalFormatting sqref="P9:Q9">
    <cfRule type="cellIs" dxfId="28250" priority="3871" stopIfTrue="1" operator="lessThan">
      <formula>0</formula>
    </cfRule>
    <cfRule type="cellIs" dxfId="28249" priority="3872" stopIfTrue="1" operator="greaterThan">
      <formula>0</formula>
    </cfRule>
  </conditionalFormatting>
  <conditionalFormatting sqref="P9:Q9">
    <cfRule type="cellIs" dxfId="28248" priority="3868" stopIfTrue="1" operator="lessThan">
      <formula>0</formula>
    </cfRule>
    <cfRule type="cellIs" dxfId="28247" priority="3869" stopIfTrue="1" operator="greaterThan">
      <formula>0</formula>
    </cfRule>
  </conditionalFormatting>
  <conditionalFormatting sqref="P9:Q9">
    <cfRule type="cellIs" dxfId="28246" priority="3865" stopIfTrue="1" operator="lessThan">
      <formula>0</formula>
    </cfRule>
    <cfRule type="cellIs" dxfId="28245" priority="3866" stopIfTrue="1" operator="greaterThan">
      <formula>0</formula>
    </cfRule>
  </conditionalFormatting>
  <conditionalFormatting sqref="P9:Q9">
    <cfRule type="cellIs" dxfId="28244" priority="3862" stopIfTrue="1" operator="lessThan">
      <formula>0</formula>
    </cfRule>
    <cfRule type="cellIs" dxfId="28243" priority="3863" stopIfTrue="1" operator="greaterThan">
      <formula>0</formula>
    </cfRule>
  </conditionalFormatting>
  <conditionalFormatting sqref="P9:Q9">
    <cfRule type="cellIs" dxfId="28242" priority="3859" stopIfTrue="1" operator="lessThan">
      <formula>0</formula>
    </cfRule>
    <cfRule type="cellIs" dxfId="28241" priority="3860" stopIfTrue="1" operator="greaterThan">
      <formula>0</formula>
    </cfRule>
  </conditionalFormatting>
  <conditionalFormatting sqref="P9:Q9">
    <cfRule type="cellIs" dxfId="28240" priority="3856" stopIfTrue="1" operator="lessThan">
      <formula>0</formula>
    </cfRule>
    <cfRule type="cellIs" dxfId="28239" priority="3857" stopIfTrue="1" operator="greaterThan">
      <formula>0</formula>
    </cfRule>
  </conditionalFormatting>
  <conditionalFormatting sqref="P9:Q9">
    <cfRule type="cellIs" dxfId="28238" priority="3853" stopIfTrue="1" operator="lessThan">
      <formula>0</formula>
    </cfRule>
    <cfRule type="cellIs" dxfId="28237" priority="3854" stopIfTrue="1" operator="greaterThan">
      <formula>0</formula>
    </cfRule>
  </conditionalFormatting>
  <conditionalFormatting sqref="P9:Q9">
    <cfRule type="cellIs" dxfId="28236" priority="3850" stopIfTrue="1" operator="lessThan">
      <formula>0</formula>
    </cfRule>
    <cfRule type="cellIs" dxfId="28235" priority="3851" stopIfTrue="1" operator="greaterThan">
      <formula>0</formula>
    </cfRule>
  </conditionalFormatting>
  <conditionalFormatting sqref="P9:Q9">
    <cfRule type="cellIs" dxfId="28234" priority="3847" stopIfTrue="1" operator="lessThan">
      <formula>0</formula>
    </cfRule>
    <cfRule type="cellIs" dxfId="28233" priority="3848" stopIfTrue="1" operator="greaterThan">
      <formula>0</formula>
    </cfRule>
  </conditionalFormatting>
  <conditionalFormatting sqref="P9:Q9">
    <cfRule type="cellIs" dxfId="28232" priority="3844" stopIfTrue="1" operator="lessThan">
      <formula>0</formula>
    </cfRule>
    <cfRule type="cellIs" dxfId="28231" priority="3845" stopIfTrue="1" operator="greaterThan">
      <formula>0</formula>
    </cfRule>
  </conditionalFormatting>
  <conditionalFormatting sqref="P9:Q9">
    <cfRule type="cellIs" dxfId="28230" priority="3841" stopIfTrue="1" operator="lessThan">
      <formula>0</formula>
    </cfRule>
    <cfRule type="cellIs" dxfId="28229" priority="3842" stopIfTrue="1" operator="greaterThan">
      <formula>0</formula>
    </cfRule>
  </conditionalFormatting>
  <conditionalFormatting sqref="P9:Q9">
    <cfRule type="cellIs" dxfId="28228" priority="3838" stopIfTrue="1" operator="lessThan">
      <formula>0</formula>
    </cfRule>
    <cfRule type="cellIs" dxfId="28227" priority="3839" stopIfTrue="1" operator="greaterThan">
      <formula>0</formula>
    </cfRule>
  </conditionalFormatting>
  <conditionalFormatting sqref="P9:Q9">
    <cfRule type="cellIs" dxfId="28226" priority="3835" stopIfTrue="1" operator="lessThan">
      <formula>0</formula>
    </cfRule>
    <cfRule type="cellIs" dxfId="28225" priority="3836" stopIfTrue="1" operator="greaterThan">
      <formula>0</formula>
    </cfRule>
  </conditionalFormatting>
  <conditionalFormatting sqref="P9:Q9">
    <cfRule type="cellIs" dxfId="28224" priority="3832" stopIfTrue="1" operator="lessThan">
      <formula>0</formula>
    </cfRule>
    <cfRule type="cellIs" dxfId="28223" priority="3833" stopIfTrue="1" operator="greaterThan">
      <formula>0</formula>
    </cfRule>
  </conditionalFormatting>
  <conditionalFormatting sqref="P9:Q9">
    <cfRule type="cellIs" dxfId="28222" priority="3829" stopIfTrue="1" operator="lessThan">
      <formula>0</formula>
    </cfRule>
    <cfRule type="cellIs" dxfId="28221" priority="3830" stopIfTrue="1" operator="greaterThan">
      <formula>0</formula>
    </cfRule>
  </conditionalFormatting>
  <conditionalFormatting sqref="P9:Q9">
    <cfRule type="cellIs" dxfId="28220" priority="3826" stopIfTrue="1" operator="lessThan">
      <formula>0</formula>
    </cfRule>
    <cfRule type="cellIs" dxfId="28219" priority="3827" stopIfTrue="1" operator="greaterThan">
      <formula>0</formula>
    </cfRule>
  </conditionalFormatting>
  <conditionalFormatting sqref="P11:Q11">
    <cfRule type="cellIs" dxfId="28218" priority="3823" stopIfTrue="1" operator="lessThan">
      <formula>0</formula>
    </cfRule>
    <cfRule type="cellIs" dxfId="28217" priority="3824" stopIfTrue="1" operator="greaterThan">
      <formula>0</formula>
    </cfRule>
  </conditionalFormatting>
  <conditionalFormatting sqref="P11:Q11">
    <cfRule type="cellIs" dxfId="28216" priority="3820" stopIfTrue="1" operator="lessThan">
      <formula>0</formula>
    </cfRule>
    <cfRule type="cellIs" dxfId="28215" priority="3821" stopIfTrue="1" operator="greaterThan">
      <formula>0</formula>
    </cfRule>
  </conditionalFormatting>
  <conditionalFormatting sqref="P11:Q11">
    <cfRule type="cellIs" dxfId="28214" priority="3817" stopIfTrue="1" operator="lessThan">
      <formula>0</formula>
    </cfRule>
    <cfRule type="cellIs" dxfId="28213" priority="3818" stopIfTrue="1" operator="greaterThan">
      <formula>0</formula>
    </cfRule>
  </conditionalFormatting>
  <conditionalFormatting sqref="P11:Q11">
    <cfRule type="cellIs" dxfId="28212" priority="3814" stopIfTrue="1" operator="lessThan">
      <formula>0</formula>
    </cfRule>
    <cfRule type="cellIs" dxfId="28211" priority="3815" stopIfTrue="1" operator="greaterThan">
      <formula>0</formula>
    </cfRule>
  </conditionalFormatting>
  <conditionalFormatting sqref="P11:Q11">
    <cfRule type="cellIs" dxfId="28210" priority="3811" stopIfTrue="1" operator="lessThan">
      <formula>0</formula>
    </cfRule>
    <cfRule type="cellIs" dxfId="28209" priority="3812" stopIfTrue="1" operator="greaterThan">
      <formula>0</formula>
    </cfRule>
  </conditionalFormatting>
  <conditionalFormatting sqref="P11:Q11">
    <cfRule type="cellIs" dxfId="28208" priority="3808" stopIfTrue="1" operator="lessThan">
      <formula>0</formula>
    </cfRule>
    <cfRule type="cellIs" dxfId="28207" priority="3809" stopIfTrue="1" operator="greaterThan">
      <formula>0</formula>
    </cfRule>
  </conditionalFormatting>
  <conditionalFormatting sqref="P11:Q11">
    <cfRule type="cellIs" dxfId="28206" priority="3805" stopIfTrue="1" operator="lessThan">
      <formula>0</formula>
    </cfRule>
    <cfRule type="cellIs" dxfId="28205" priority="3806" stopIfTrue="1" operator="greaterThan">
      <formula>0</formula>
    </cfRule>
  </conditionalFormatting>
  <conditionalFormatting sqref="P11:Q11">
    <cfRule type="cellIs" dxfId="28204" priority="3802" stopIfTrue="1" operator="lessThan">
      <formula>0</formula>
    </cfRule>
    <cfRule type="cellIs" dxfId="28203" priority="3803" stopIfTrue="1" operator="greaterThan">
      <formula>0</formula>
    </cfRule>
  </conditionalFormatting>
  <conditionalFormatting sqref="P11:Q11">
    <cfRule type="cellIs" dxfId="28202" priority="3799" stopIfTrue="1" operator="lessThan">
      <formula>0</formula>
    </cfRule>
    <cfRule type="cellIs" dxfId="28201" priority="3800" stopIfTrue="1" operator="greaterThan">
      <formula>0</formula>
    </cfRule>
  </conditionalFormatting>
  <conditionalFormatting sqref="P11:Q11">
    <cfRule type="cellIs" dxfId="28200" priority="3796" stopIfTrue="1" operator="lessThan">
      <formula>0</formula>
    </cfRule>
    <cfRule type="cellIs" dxfId="28199" priority="3797" stopIfTrue="1" operator="greaterThan">
      <formula>0</formula>
    </cfRule>
  </conditionalFormatting>
  <conditionalFormatting sqref="P11:Q11">
    <cfRule type="cellIs" dxfId="28198" priority="3793" stopIfTrue="1" operator="lessThan">
      <formula>0</formula>
    </cfRule>
    <cfRule type="cellIs" dxfId="28197" priority="3794" stopIfTrue="1" operator="greaterThan">
      <formula>0</formula>
    </cfRule>
  </conditionalFormatting>
  <conditionalFormatting sqref="P11:Q11">
    <cfRule type="cellIs" dxfId="28196" priority="3790" stopIfTrue="1" operator="lessThan">
      <formula>0</formula>
    </cfRule>
    <cfRule type="cellIs" dxfId="28195" priority="3791" stopIfTrue="1" operator="greaterThan">
      <formula>0</formula>
    </cfRule>
  </conditionalFormatting>
  <conditionalFormatting sqref="P11:Q11">
    <cfRule type="cellIs" dxfId="28194" priority="3787" stopIfTrue="1" operator="lessThan">
      <formula>0</formula>
    </cfRule>
    <cfRule type="cellIs" dxfId="28193" priority="3788" stopIfTrue="1" operator="greaterThan">
      <formula>0</formula>
    </cfRule>
  </conditionalFormatting>
  <conditionalFormatting sqref="P11:Q11">
    <cfRule type="cellIs" dxfId="28192" priority="3784" stopIfTrue="1" operator="lessThan">
      <formula>0</formula>
    </cfRule>
    <cfRule type="cellIs" dxfId="28191" priority="3785" stopIfTrue="1" operator="greaterThan">
      <formula>0</formula>
    </cfRule>
  </conditionalFormatting>
  <conditionalFormatting sqref="P11:Q11">
    <cfRule type="cellIs" dxfId="28190" priority="3781" stopIfTrue="1" operator="lessThan">
      <formula>0</formula>
    </cfRule>
    <cfRule type="cellIs" dxfId="28189" priority="3782" stopIfTrue="1" operator="greaterThan">
      <formula>0</formula>
    </cfRule>
  </conditionalFormatting>
  <conditionalFormatting sqref="P11:Q11">
    <cfRule type="cellIs" dxfId="28188" priority="3778" stopIfTrue="1" operator="lessThan">
      <formula>0</formula>
    </cfRule>
    <cfRule type="cellIs" dxfId="28187" priority="3779" stopIfTrue="1" operator="greaterThan">
      <formula>0</formula>
    </cfRule>
  </conditionalFormatting>
  <conditionalFormatting sqref="P11:Q11">
    <cfRule type="cellIs" dxfId="28186" priority="3775" stopIfTrue="1" operator="lessThan">
      <formula>0</formula>
    </cfRule>
    <cfRule type="cellIs" dxfId="28185" priority="3776" stopIfTrue="1" operator="greaterThan">
      <formula>0</formula>
    </cfRule>
  </conditionalFormatting>
  <conditionalFormatting sqref="P11:Q11">
    <cfRule type="cellIs" dxfId="28184" priority="3772" stopIfTrue="1" operator="lessThan">
      <formula>0</formula>
    </cfRule>
    <cfRule type="cellIs" dxfId="28183" priority="3773" stopIfTrue="1" operator="greaterThan">
      <formula>0</formula>
    </cfRule>
  </conditionalFormatting>
  <conditionalFormatting sqref="P11:Q11">
    <cfRule type="cellIs" dxfId="28182" priority="3769" stopIfTrue="1" operator="lessThan">
      <formula>0</formula>
    </cfRule>
    <cfRule type="cellIs" dxfId="28181" priority="3770" stopIfTrue="1" operator="greaterThan">
      <formula>0</formula>
    </cfRule>
  </conditionalFormatting>
  <conditionalFormatting sqref="P11:Q11">
    <cfRule type="cellIs" dxfId="28180" priority="3766" stopIfTrue="1" operator="lessThan">
      <formula>0</formula>
    </cfRule>
    <cfRule type="cellIs" dxfId="28179" priority="3767" stopIfTrue="1" operator="greaterThan">
      <formula>0</formula>
    </cfRule>
  </conditionalFormatting>
  <conditionalFormatting sqref="P13:Q13">
    <cfRule type="cellIs" dxfId="28178" priority="3763" stopIfTrue="1" operator="lessThan">
      <formula>0</formula>
    </cfRule>
    <cfRule type="cellIs" dxfId="28177" priority="3764" stopIfTrue="1" operator="greaterThan">
      <formula>0</formula>
    </cfRule>
  </conditionalFormatting>
  <conditionalFormatting sqref="P13:Q13">
    <cfRule type="cellIs" dxfId="28176" priority="3760" stopIfTrue="1" operator="lessThan">
      <formula>0</formula>
    </cfRule>
    <cfRule type="cellIs" dxfId="28175" priority="3761" stopIfTrue="1" operator="greaterThan">
      <formula>0</formula>
    </cfRule>
  </conditionalFormatting>
  <conditionalFormatting sqref="P13:Q13">
    <cfRule type="cellIs" dxfId="28174" priority="3757" stopIfTrue="1" operator="lessThan">
      <formula>0</formula>
    </cfRule>
    <cfRule type="cellIs" dxfId="28173" priority="3758" stopIfTrue="1" operator="greaterThan">
      <formula>0</formula>
    </cfRule>
  </conditionalFormatting>
  <conditionalFormatting sqref="P13:Q13">
    <cfRule type="cellIs" dxfId="28172" priority="3754" stopIfTrue="1" operator="lessThan">
      <formula>0</formula>
    </cfRule>
    <cfRule type="cellIs" dxfId="28171" priority="3755" stopIfTrue="1" operator="greaterThan">
      <formula>0</formula>
    </cfRule>
  </conditionalFormatting>
  <conditionalFormatting sqref="P13:Q13">
    <cfRule type="cellIs" dxfId="28170" priority="3751" stopIfTrue="1" operator="lessThan">
      <formula>0</formula>
    </cfRule>
    <cfRule type="cellIs" dxfId="28169" priority="3752" stopIfTrue="1" operator="greaterThan">
      <formula>0</formula>
    </cfRule>
  </conditionalFormatting>
  <conditionalFormatting sqref="P13:Q13">
    <cfRule type="cellIs" dxfId="28168" priority="3748" stopIfTrue="1" operator="lessThan">
      <formula>0</formula>
    </cfRule>
    <cfRule type="cellIs" dxfId="28167" priority="3749" stopIfTrue="1" operator="greaterThan">
      <formula>0</formula>
    </cfRule>
  </conditionalFormatting>
  <conditionalFormatting sqref="P13:Q13">
    <cfRule type="cellIs" dxfId="28166" priority="3745" stopIfTrue="1" operator="lessThan">
      <formula>0</formula>
    </cfRule>
    <cfRule type="cellIs" dxfId="28165" priority="3746" stopIfTrue="1" operator="greaterThan">
      <formula>0</formula>
    </cfRule>
  </conditionalFormatting>
  <conditionalFormatting sqref="P13:Q13">
    <cfRule type="cellIs" dxfId="28164" priority="3742" stopIfTrue="1" operator="lessThan">
      <formula>0</formula>
    </cfRule>
    <cfRule type="cellIs" dxfId="28163" priority="3743" stopIfTrue="1" operator="greaterThan">
      <formula>0</formula>
    </cfRule>
  </conditionalFormatting>
  <conditionalFormatting sqref="P13:Q13">
    <cfRule type="cellIs" dxfId="28162" priority="3739" stopIfTrue="1" operator="lessThan">
      <formula>0</formula>
    </cfRule>
    <cfRule type="cellIs" dxfId="28161" priority="3740" stopIfTrue="1" operator="greaterThan">
      <formula>0</formula>
    </cfRule>
  </conditionalFormatting>
  <conditionalFormatting sqref="P13:Q13">
    <cfRule type="cellIs" dxfId="28160" priority="3736" stopIfTrue="1" operator="lessThan">
      <formula>0</formula>
    </cfRule>
    <cfRule type="cellIs" dxfId="28159" priority="3737" stopIfTrue="1" operator="greaterThan">
      <formula>0</formula>
    </cfRule>
  </conditionalFormatting>
  <conditionalFormatting sqref="P13:Q13">
    <cfRule type="cellIs" dxfId="28158" priority="3733" stopIfTrue="1" operator="lessThan">
      <formula>0</formula>
    </cfRule>
    <cfRule type="cellIs" dxfId="28157" priority="3734" stopIfTrue="1" operator="greaterThan">
      <formula>0</formula>
    </cfRule>
  </conditionalFormatting>
  <conditionalFormatting sqref="P13:Q13">
    <cfRule type="cellIs" dxfId="28156" priority="3730" stopIfTrue="1" operator="lessThan">
      <formula>0</formula>
    </cfRule>
    <cfRule type="cellIs" dxfId="28155" priority="3731" stopIfTrue="1" operator="greaterThan">
      <formula>0</formula>
    </cfRule>
  </conditionalFormatting>
  <conditionalFormatting sqref="P13:Q13">
    <cfRule type="cellIs" dxfId="28154" priority="3727" stopIfTrue="1" operator="lessThan">
      <formula>0</formula>
    </cfRule>
    <cfRule type="cellIs" dxfId="28153" priority="3728" stopIfTrue="1" operator="greaterThan">
      <formula>0</formula>
    </cfRule>
  </conditionalFormatting>
  <conditionalFormatting sqref="P13:Q13">
    <cfRule type="cellIs" dxfId="28152" priority="3724" stopIfTrue="1" operator="lessThan">
      <formula>0</formula>
    </cfRule>
    <cfRule type="cellIs" dxfId="28151" priority="3725" stopIfTrue="1" operator="greaterThan">
      <formula>0</formula>
    </cfRule>
  </conditionalFormatting>
  <conditionalFormatting sqref="P13:Q13">
    <cfRule type="cellIs" dxfId="28150" priority="3721" stopIfTrue="1" operator="lessThan">
      <formula>0</formula>
    </cfRule>
    <cfRule type="cellIs" dxfId="28149" priority="3722" stopIfTrue="1" operator="greaterThan">
      <formula>0</formula>
    </cfRule>
  </conditionalFormatting>
  <conditionalFormatting sqref="P13:Q13">
    <cfRule type="cellIs" dxfId="28148" priority="3718" stopIfTrue="1" operator="lessThan">
      <formula>0</formula>
    </cfRule>
    <cfRule type="cellIs" dxfId="28147" priority="3719" stopIfTrue="1" operator="greaterThan">
      <formula>0</formula>
    </cfRule>
  </conditionalFormatting>
  <conditionalFormatting sqref="P13:Q13">
    <cfRule type="cellIs" dxfId="28146" priority="3715" stopIfTrue="1" operator="lessThan">
      <formula>0</formula>
    </cfRule>
    <cfRule type="cellIs" dxfId="28145" priority="3716" stopIfTrue="1" operator="greaterThan">
      <formula>0</formula>
    </cfRule>
  </conditionalFormatting>
  <conditionalFormatting sqref="P13:Q13">
    <cfRule type="cellIs" dxfId="28144" priority="3712" stopIfTrue="1" operator="lessThan">
      <formula>0</formula>
    </cfRule>
    <cfRule type="cellIs" dxfId="28143" priority="3713" stopIfTrue="1" operator="greaterThan">
      <formula>0</formula>
    </cfRule>
  </conditionalFormatting>
  <conditionalFormatting sqref="P13:Q13">
    <cfRule type="cellIs" dxfId="28142" priority="3709" stopIfTrue="1" operator="lessThan">
      <formula>0</formula>
    </cfRule>
    <cfRule type="cellIs" dxfId="28141" priority="3710" stopIfTrue="1" operator="greaterThan">
      <formula>0</formula>
    </cfRule>
  </conditionalFormatting>
  <conditionalFormatting sqref="P13:Q13">
    <cfRule type="cellIs" dxfId="28140" priority="3706" stopIfTrue="1" operator="lessThan">
      <formula>0</formula>
    </cfRule>
    <cfRule type="cellIs" dxfId="28139" priority="3707" stopIfTrue="1" operator="greaterThan">
      <formula>0</formula>
    </cfRule>
  </conditionalFormatting>
  <conditionalFormatting sqref="P15:Q15">
    <cfRule type="cellIs" dxfId="28138" priority="3703" stopIfTrue="1" operator="lessThan">
      <formula>0</formula>
    </cfRule>
    <cfRule type="cellIs" dxfId="28137" priority="3704" stopIfTrue="1" operator="greaterThan">
      <formula>0</formula>
    </cfRule>
  </conditionalFormatting>
  <conditionalFormatting sqref="P15:Q15">
    <cfRule type="cellIs" dxfId="28136" priority="3700" stopIfTrue="1" operator="lessThan">
      <formula>0</formula>
    </cfRule>
    <cfRule type="cellIs" dxfId="28135" priority="3701" stopIfTrue="1" operator="greaterThan">
      <formula>0</formula>
    </cfRule>
  </conditionalFormatting>
  <conditionalFormatting sqref="P15:Q15">
    <cfRule type="cellIs" dxfId="28134" priority="3697" stopIfTrue="1" operator="lessThan">
      <formula>0</formula>
    </cfRule>
    <cfRule type="cellIs" dxfId="28133" priority="3698" stopIfTrue="1" operator="greaterThan">
      <formula>0</formula>
    </cfRule>
  </conditionalFormatting>
  <conditionalFormatting sqref="P15:Q15">
    <cfRule type="cellIs" dxfId="28132" priority="3694" stopIfTrue="1" operator="lessThan">
      <formula>0</formula>
    </cfRule>
    <cfRule type="cellIs" dxfId="28131" priority="3695" stopIfTrue="1" operator="greaterThan">
      <formula>0</formula>
    </cfRule>
  </conditionalFormatting>
  <conditionalFormatting sqref="P15:Q15">
    <cfRule type="cellIs" dxfId="28130" priority="3691" stopIfTrue="1" operator="lessThan">
      <formula>0</formula>
    </cfRule>
    <cfRule type="cellIs" dxfId="28129" priority="3692" stopIfTrue="1" operator="greaterThan">
      <formula>0</formula>
    </cfRule>
  </conditionalFormatting>
  <conditionalFormatting sqref="P15:Q15">
    <cfRule type="cellIs" dxfId="28128" priority="3688" stopIfTrue="1" operator="lessThan">
      <formula>0</formula>
    </cfRule>
    <cfRule type="cellIs" dxfId="28127" priority="3689" stopIfTrue="1" operator="greaterThan">
      <formula>0</formula>
    </cfRule>
  </conditionalFormatting>
  <conditionalFormatting sqref="P15:Q15">
    <cfRule type="cellIs" dxfId="28126" priority="3685" stopIfTrue="1" operator="lessThan">
      <formula>0</formula>
    </cfRule>
    <cfRule type="cellIs" dxfId="28125" priority="3686" stopIfTrue="1" operator="greaterThan">
      <formula>0</formula>
    </cfRule>
  </conditionalFormatting>
  <conditionalFormatting sqref="P15:Q15">
    <cfRule type="cellIs" dxfId="28124" priority="3682" stopIfTrue="1" operator="lessThan">
      <formula>0</formula>
    </cfRule>
    <cfRule type="cellIs" dxfId="28123" priority="3683" stopIfTrue="1" operator="greaterThan">
      <formula>0</formula>
    </cfRule>
  </conditionalFormatting>
  <conditionalFormatting sqref="P15:Q15">
    <cfRule type="cellIs" dxfId="28122" priority="3679" stopIfTrue="1" operator="lessThan">
      <formula>0</formula>
    </cfRule>
    <cfRule type="cellIs" dxfId="28121" priority="3680" stopIfTrue="1" operator="greaterThan">
      <formula>0</formula>
    </cfRule>
  </conditionalFormatting>
  <conditionalFormatting sqref="P15:Q15">
    <cfRule type="cellIs" dxfId="28120" priority="3676" stopIfTrue="1" operator="lessThan">
      <formula>0</formula>
    </cfRule>
    <cfRule type="cellIs" dxfId="28119" priority="3677" stopIfTrue="1" operator="greaterThan">
      <formula>0</formula>
    </cfRule>
  </conditionalFormatting>
  <conditionalFormatting sqref="P15:Q15">
    <cfRule type="cellIs" dxfId="28118" priority="3673" stopIfTrue="1" operator="lessThan">
      <formula>0</formula>
    </cfRule>
    <cfRule type="cellIs" dxfId="28117" priority="3674" stopIfTrue="1" operator="greaterThan">
      <formula>0</formula>
    </cfRule>
  </conditionalFormatting>
  <conditionalFormatting sqref="P15:Q15">
    <cfRule type="cellIs" dxfId="28116" priority="3670" stopIfTrue="1" operator="lessThan">
      <formula>0</formula>
    </cfRule>
    <cfRule type="cellIs" dxfId="28115" priority="3671" stopIfTrue="1" operator="greaterThan">
      <formula>0</formula>
    </cfRule>
  </conditionalFormatting>
  <conditionalFormatting sqref="P15:Q15">
    <cfRule type="cellIs" dxfId="28114" priority="3667" stopIfTrue="1" operator="lessThan">
      <formula>0</formula>
    </cfRule>
    <cfRule type="cellIs" dxfId="28113" priority="3668" stopIfTrue="1" operator="greaterThan">
      <formula>0</formula>
    </cfRule>
  </conditionalFormatting>
  <conditionalFormatting sqref="P15:Q15">
    <cfRule type="cellIs" dxfId="28112" priority="3664" stopIfTrue="1" operator="lessThan">
      <formula>0</formula>
    </cfRule>
    <cfRule type="cellIs" dxfId="28111" priority="3665" stopIfTrue="1" operator="greaterThan">
      <formula>0</formula>
    </cfRule>
  </conditionalFormatting>
  <conditionalFormatting sqref="P15:Q15">
    <cfRule type="cellIs" dxfId="28110" priority="3661" stopIfTrue="1" operator="lessThan">
      <formula>0</formula>
    </cfRule>
    <cfRule type="cellIs" dxfId="28109" priority="3662" stopIfTrue="1" operator="greaterThan">
      <formula>0</formula>
    </cfRule>
  </conditionalFormatting>
  <conditionalFormatting sqref="P15:Q15">
    <cfRule type="cellIs" dxfId="28108" priority="3658" stopIfTrue="1" operator="lessThan">
      <formula>0</formula>
    </cfRule>
    <cfRule type="cellIs" dxfId="28107" priority="3659" stopIfTrue="1" operator="greaterThan">
      <formula>0</formula>
    </cfRule>
  </conditionalFormatting>
  <conditionalFormatting sqref="P15:Q15">
    <cfRule type="cellIs" dxfId="28106" priority="3655" stopIfTrue="1" operator="lessThan">
      <formula>0</formula>
    </cfRule>
    <cfRule type="cellIs" dxfId="28105" priority="3656" stopIfTrue="1" operator="greaterThan">
      <formula>0</formula>
    </cfRule>
  </conditionalFormatting>
  <conditionalFormatting sqref="P15:Q15">
    <cfRule type="cellIs" dxfId="28104" priority="3652" stopIfTrue="1" operator="lessThan">
      <formula>0</formula>
    </cfRule>
    <cfRule type="cellIs" dxfId="28103" priority="3653" stopIfTrue="1" operator="greaterThan">
      <formula>0</formula>
    </cfRule>
  </conditionalFormatting>
  <conditionalFormatting sqref="P15:Q15">
    <cfRule type="cellIs" dxfId="28102" priority="3649" stopIfTrue="1" operator="lessThan">
      <formula>0</formula>
    </cfRule>
    <cfRule type="cellIs" dxfId="28101" priority="3650" stopIfTrue="1" operator="greaterThan">
      <formula>0</formula>
    </cfRule>
  </conditionalFormatting>
  <conditionalFormatting sqref="P15:Q15">
    <cfRule type="cellIs" dxfId="28100" priority="3646" stopIfTrue="1" operator="lessThan">
      <formula>0</formula>
    </cfRule>
    <cfRule type="cellIs" dxfId="28099" priority="3647" stopIfTrue="1" operator="greaterThan">
      <formula>0</formula>
    </cfRule>
  </conditionalFormatting>
  <conditionalFormatting sqref="P17:Q17">
    <cfRule type="cellIs" dxfId="28098" priority="3643" stopIfTrue="1" operator="lessThan">
      <formula>0</formula>
    </cfRule>
    <cfRule type="cellIs" dxfId="28097" priority="3644" stopIfTrue="1" operator="greaterThan">
      <formula>0</formula>
    </cfRule>
  </conditionalFormatting>
  <conditionalFormatting sqref="P17:Q17">
    <cfRule type="cellIs" dxfId="28096" priority="3640" stopIfTrue="1" operator="lessThan">
      <formula>0</formula>
    </cfRule>
    <cfRule type="cellIs" dxfId="28095" priority="3641" stopIfTrue="1" operator="greaterThan">
      <formula>0</formula>
    </cfRule>
  </conditionalFormatting>
  <conditionalFormatting sqref="P17:Q17">
    <cfRule type="cellIs" dxfId="28094" priority="3637" stopIfTrue="1" operator="lessThan">
      <formula>0</formula>
    </cfRule>
    <cfRule type="cellIs" dxfId="28093" priority="3638" stopIfTrue="1" operator="greaterThan">
      <formula>0</formula>
    </cfRule>
  </conditionalFormatting>
  <conditionalFormatting sqref="P17:Q17">
    <cfRule type="cellIs" dxfId="28092" priority="3634" stopIfTrue="1" operator="lessThan">
      <formula>0</formula>
    </cfRule>
    <cfRule type="cellIs" dxfId="28091" priority="3635" stopIfTrue="1" operator="greaterThan">
      <formula>0</formula>
    </cfRule>
  </conditionalFormatting>
  <conditionalFormatting sqref="P17:Q17">
    <cfRule type="cellIs" dxfId="28090" priority="3631" stopIfTrue="1" operator="lessThan">
      <formula>0</formula>
    </cfRule>
    <cfRule type="cellIs" dxfId="28089" priority="3632" stopIfTrue="1" operator="greaterThan">
      <formula>0</formula>
    </cfRule>
  </conditionalFormatting>
  <conditionalFormatting sqref="P17:Q17">
    <cfRule type="cellIs" dxfId="28088" priority="3628" stopIfTrue="1" operator="lessThan">
      <formula>0</formula>
    </cfRule>
    <cfRule type="cellIs" dxfId="28087" priority="3629" stopIfTrue="1" operator="greaterThan">
      <formula>0</formula>
    </cfRule>
  </conditionalFormatting>
  <conditionalFormatting sqref="P17:Q17">
    <cfRule type="cellIs" dxfId="28086" priority="3625" stopIfTrue="1" operator="lessThan">
      <formula>0</formula>
    </cfRule>
    <cfRule type="cellIs" dxfId="28085" priority="3626" stopIfTrue="1" operator="greaterThan">
      <formula>0</formula>
    </cfRule>
  </conditionalFormatting>
  <conditionalFormatting sqref="P17:Q17">
    <cfRule type="cellIs" dxfId="28084" priority="3622" stopIfTrue="1" operator="lessThan">
      <formula>0</formula>
    </cfRule>
    <cfRule type="cellIs" dxfId="28083" priority="3623" stopIfTrue="1" operator="greaterThan">
      <formula>0</formula>
    </cfRule>
  </conditionalFormatting>
  <conditionalFormatting sqref="P17:Q17">
    <cfRule type="cellIs" dxfId="28082" priority="3619" stopIfTrue="1" operator="lessThan">
      <formula>0</formula>
    </cfRule>
    <cfRule type="cellIs" dxfId="28081" priority="3620" stopIfTrue="1" operator="greaterThan">
      <formula>0</formula>
    </cfRule>
  </conditionalFormatting>
  <conditionalFormatting sqref="P17:Q17">
    <cfRule type="cellIs" dxfId="28080" priority="3616" stopIfTrue="1" operator="lessThan">
      <formula>0</formula>
    </cfRule>
    <cfRule type="cellIs" dxfId="28079" priority="3617" stopIfTrue="1" operator="greaterThan">
      <formula>0</formula>
    </cfRule>
  </conditionalFormatting>
  <conditionalFormatting sqref="P17:Q17">
    <cfRule type="cellIs" dxfId="28078" priority="3613" stopIfTrue="1" operator="lessThan">
      <formula>0</formula>
    </cfRule>
    <cfRule type="cellIs" dxfId="28077" priority="3614" stopIfTrue="1" operator="greaterThan">
      <formula>0</formula>
    </cfRule>
  </conditionalFormatting>
  <conditionalFormatting sqref="P17:Q17">
    <cfRule type="cellIs" dxfId="28076" priority="3610" stopIfTrue="1" operator="lessThan">
      <formula>0</formula>
    </cfRule>
    <cfRule type="cellIs" dxfId="28075" priority="3611" stopIfTrue="1" operator="greaterThan">
      <formula>0</formula>
    </cfRule>
  </conditionalFormatting>
  <conditionalFormatting sqref="P17:Q17">
    <cfRule type="cellIs" dxfId="28074" priority="3607" stopIfTrue="1" operator="lessThan">
      <formula>0</formula>
    </cfRule>
    <cfRule type="cellIs" dxfId="28073" priority="3608" stopIfTrue="1" operator="greaterThan">
      <formula>0</formula>
    </cfRule>
  </conditionalFormatting>
  <conditionalFormatting sqref="P17:Q17">
    <cfRule type="cellIs" dxfId="28072" priority="3604" stopIfTrue="1" operator="lessThan">
      <formula>0</formula>
    </cfRule>
    <cfRule type="cellIs" dxfId="28071" priority="3605" stopIfTrue="1" operator="greaterThan">
      <formula>0</formula>
    </cfRule>
  </conditionalFormatting>
  <conditionalFormatting sqref="P17:Q17">
    <cfRule type="cellIs" dxfId="28070" priority="3601" stopIfTrue="1" operator="lessThan">
      <formula>0</formula>
    </cfRule>
    <cfRule type="cellIs" dxfId="28069" priority="3602" stopIfTrue="1" operator="greaterThan">
      <formula>0</formula>
    </cfRule>
  </conditionalFormatting>
  <conditionalFormatting sqref="P17:Q17">
    <cfRule type="cellIs" dxfId="28068" priority="3598" stopIfTrue="1" operator="lessThan">
      <formula>0</formula>
    </cfRule>
    <cfRule type="cellIs" dxfId="28067" priority="3599" stopIfTrue="1" operator="greaterThan">
      <formula>0</formula>
    </cfRule>
  </conditionalFormatting>
  <conditionalFormatting sqref="P17:Q17">
    <cfRule type="cellIs" dxfId="28066" priority="3595" stopIfTrue="1" operator="lessThan">
      <formula>0</formula>
    </cfRule>
    <cfRule type="cellIs" dxfId="28065" priority="3596" stopIfTrue="1" operator="greaterThan">
      <formula>0</formula>
    </cfRule>
  </conditionalFormatting>
  <conditionalFormatting sqref="P17:Q17">
    <cfRule type="cellIs" dxfId="28064" priority="3592" stopIfTrue="1" operator="lessThan">
      <formula>0</formula>
    </cfRule>
    <cfRule type="cellIs" dxfId="28063" priority="3593" stopIfTrue="1" operator="greaterThan">
      <formula>0</formula>
    </cfRule>
  </conditionalFormatting>
  <conditionalFormatting sqref="P17:Q17">
    <cfRule type="cellIs" dxfId="28062" priority="3589" stopIfTrue="1" operator="lessThan">
      <formula>0</formula>
    </cfRule>
    <cfRule type="cellIs" dxfId="28061" priority="3590" stopIfTrue="1" operator="greaterThan">
      <formula>0</formula>
    </cfRule>
  </conditionalFormatting>
  <conditionalFormatting sqref="P17:Q17">
    <cfRule type="cellIs" dxfId="28060" priority="3586" stopIfTrue="1" operator="lessThan">
      <formula>0</formula>
    </cfRule>
    <cfRule type="cellIs" dxfId="28059" priority="3587" stopIfTrue="1" operator="greaterThan">
      <formula>0</formula>
    </cfRule>
  </conditionalFormatting>
  <conditionalFormatting sqref="P19:Q19">
    <cfRule type="cellIs" dxfId="28058" priority="3583" stopIfTrue="1" operator="lessThan">
      <formula>0</formula>
    </cfRule>
    <cfRule type="cellIs" dxfId="28057" priority="3584" stopIfTrue="1" operator="greaterThan">
      <formula>0</formula>
    </cfRule>
  </conditionalFormatting>
  <conditionalFormatting sqref="P19:Q19">
    <cfRule type="cellIs" dxfId="28056" priority="3580" stopIfTrue="1" operator="lessThan">
      <formula>0</formula>
    </cfRule>
    <cfRule type="cellIs" dxfId="28055" priority="3581" stopIfTrue="1" operator="greaterThan">
      <formula>0</formula>
    </cfRule>
  </conditionalFormatting>
  <conditionalFormatting sqref="P19:Q19">
    <cfRule type="cellIs" dxfId="28054" priority="3577" stopIfTrue="1" operator="lessThan">
      <formula>0</formula>
    </cfRule>
    <cfRule type="cellIs" dxfId="28053" priority="3578" stopIfTrue="1" operator="greaterThan">
      <formula>0</formula>
    </cfRule>
  </conditionalFormatting>
  <conditionalFormatting sqref="P19:Q19">
    <cfRule type="cellIs" dxfId="28052" priority="3574" stopIfTrue="1" operator="lessThan">
      <formula>0</formula>
    </cfRule>
    <cfRule type="cellIs" dxfId="28051" priority="3575" stopIfTrue="1" operator="greaterThan">
      <formula>0</formula>
    </cfRule>
  </conditionalFormatting>
  <conditionalFormatting sqref="P19:Q19">
    <cfRule type="cellIs" dxfId="28050" priority="3571" stopIfTrue="1" operator="lessThan">
      <formula>0</formula>
    </cfRule>
    <cfRule type="cellIs" dxfId="28049" priority="3572" stopIfTrue="1" operator="greaterThan">
      <formula>0</formula>
    </cfRule>
  </conditionalFormatting>
  <conditionalFormatting sqref="P19:Q19">
    <cfRule type="cellIs" dxfId="28048" priority="3568" stopIfTrue="1" operator="lessThan">
      <formula>0</formula>
    </cfRule>
    <cfRule type="cellIs" dxfId="28047" priority="3569" stopIfTrue="1" operator="greaterThan">
      <formula>0</formula>
    </cfRule>
  </conditionalFormatting>
  <conditionalFormatting sqref="P19:Q19">
    <cfRule type="cellIs" dxfId="28046" priority="3565" stopIfTrue="1" operator="lessThan">
      <formula>0</formula>
    </cfRule>
    <cfRule type="cellIs" dxfId="28045" priority="3566" stopIfTrue="1" operator="greaterThan">
      <formula>0</formula>
    </cfRule>
  </conditionalFormatting>
  <conditionalFormatting sqref="P19:Q19">
    <cfRule type="cellIs" dxfId="28044" priority="3562" stopIfTrue="1" operator="lessThan">
      <formula>0</formula>
    </cfRule>
    <cfRule type="cellIs" dxfId="28043" priority="3563" stopIfTrue="1" operator="greaterThan">
      <formula>0</formula>
    </cfRule>
  </conditionalFormatting>
  <conditionalFormatting sqref="P19:Q19">
    <cfRule type="cellIs" dxfId="28042" priority="3559" stopIfTrue="1" operator="lessThan">
      <formula>0</formula>
    </cfRule>
    <cfRule type="cellIs" dxfId="28041" priority="3560" stopIfTrue="1" operator="greaterThan">
      <formula>0</formula>
    </cfRule>
  </conditionalFormatting>
  <conditionalFormatting sqref="P19:Q19">
    <cfRule type="cellIs" dxfId="28040" priority="3556" stopIfTrue="1" operator="lessThan">
      <formula>0</formula>
    </cfRule>
    <cfRule type="cellIs" dxfId="28039" priority="3557" stopIfTrue="1" operator="greaterThan">
      <formula>0</formula>
    </cfRule>
  </conditionalFormatting>
  <conditionalFormatting sqref="P19:Q19">
    <cfRule type="cellIs" dxfId="28038" priority="3553" stopIfTrue="1" operator="lessThan">
      <formula>0</formula>
    </cfRule>
    <cfRule type="cellIs" dxfId="28037" priority="3554" stopIfTrue="1" operator="greaterThan">
      <formula>0</formula>
    </cfRule>
  </conditionalFormatting>
  <conditionalFormatting sqref="P19:Q19">
    <cfRule type="cellIs" dxfId="28036" priority="3550" stopIfTrue="1" operator="lessThan">
      <formula>0</formula>
    </cfRule>
    <cfRule type="cellIs" dxfId="28035" priority="3551" stopIfTrue="1" operator="greaterThan">
      <formula>0</formula>
    </cfRule>
  </conditionalFormatting>
  <conditionalFormatting sqref="P19:Q19">
    <cfRule type="cellIs" dxfId="28034" priority="3547" stopIfTrue="1" operator="lessThan">
      <formula>0</formula>
    </cfRule>
    <cfRule type="cellIs" dxfId="28033" priority="3548" stopIfTrue="1" operator="greaterThan">
      <formula>0</formula>
    </cfRule>
  </conditionalFormatting>
  <conditionalFormatting sqref="P19:Q19">
    <cfRule type="cellIs" dxfId="28032" priority="3544" stopIfTrue="1" operator="lessThan">
      <formula>0</formula>
    </cfRule>
    <cfRule type="cellIs" dxfId="28031" priority="3545" stopIfTrue="1" operator="greaterThan">
      <formula>0</formula>
    </cfRule>
  </conditionalFormatting>
  <conditionalFormatting sqref="P19:Q19">
    <cfRule type="cellIs" dxfId="28030" priority="3541" stopIfTrue="1" operator="lessThan">
      <formula>0</formula>
    </cfRule>
    <cfRule type="cellIs" dxfId="28029" priority="3542" stopIfTrue="1" operator="greaterThan">
      <formula>0</formula>
    </cfRule>
  </conditionalFormatting>
  <conditionalFormatting sqref="P19:Q19">
    <cfRule type="cellIs" dxfId="28028" priority="3538" stopIfTrue="1" operator="lessThan">
      <formula>0</formula>
    </cfRule>
    <cfRule type="cellIs" dxfId="28027" priority="3539" stopIfTrue="1" operator="greaterThan">
      <formula>0</formula>
    </cfRule>
  </conditionalFormatting>
  <conditionalFormatting sqref="P19:Q19">
    <cfRule type="cellIs" dxfId="28026" priority="3535" stopIfTrue="1" operator="lessThan">
      <formula>0</formula>
    </cfRule>
    <cfRule type="cellIs" dxfId="28025" priority="3536" stopIfTrue="1" operator="greaterThan">
      <formula>0</formula>
    </cfRule>
  </conditionalFormatting>
  <conditionalFormatting sqref="P19:Q19">
    <cfRule type="cellIs" dxfId="28024" priority="3532" stopIfTrue="1" operator="lessThan">
      <formula>0</formula>
    </cfRule>
    <cfRule type="cellIs" dxfId="28023" priority="3533" stopIfTrue="1" operator="greaterThan">
      <formula>0</formula>
    </cfRule>
  </conditionalFormatting>
  <conditionalFormatting sqref="P19:Q19">
    <cfRule type="cellIs" dxfId="28022" priority="3529" stopIfTrue="1" operator="lessThan">
      <formula>0</formula>
    </cfRule>
    <cfRule type="cellIs" dxfId="28021" priority="3530" stopIfTrue="1" operator="greaterThan">
      <formula>0</formula>
    </cfRule>
  </conditionalFormatting>
  <conditionalFormatting sqref="P19:Q19">
    <cfRule type="cellIs" dxfId="28020" priority="3526" stopIfTrue="1" operator="lessThan">
      <formula>0</formula>
    </cfRule>
    <cfRule type="cellIs" dxfId="28019" priority="3527" stopIfTrue="1" operator="greaterThan">
      <formula>0</formula>
    </cfRule>
  </conditionalFormatting>
  <conditionalFormatting sqref="P21:Q21">
    <cfRule type="cellIs" dxfId="28018" priority="3523" stopIfTrue="1" operator="lessThan">
      <formula>0</formula>
    </cfRule>
    <cfRule type="cellIs" dxfId="28017" priority="3524" stopIfTrue="1" operator="greaterThan">
      <formula>0</formula>
    </cfRule>
  </conditionalFormatting>
  <conditionalFormatting sqref="P21:Q21">
    <cfRule type="cellIs" dxfId="28016" priority="3520" stopIfTrue="1" operator="lessThan">
      <formula>0</formula>
    </cfRule>
    <cfRule type="cellIs" dxfId="28015" priority="3521" stopIfTrue="1" operator="greaterThan">
      <formula>0</formula>
    </cfRule>
  </conditionalFormatting>
  <conditionalFormatting sqref="P21:Q21">
    <cfRule type="cellIs" dxfId="28014" priority="3517" stopIfTrue="1" operator="lessThan">
      <formula>0</formula>
    </cfRule>
    <cfRule type="cellIs" dxfId="28013" priority="3518" stopIfTrue="1" operator="greaterThan">
      <formula>0</formula>
    </cfRule>
  </conditionalFormatting>
  <conditionalFormatting sqref="P21:Q21">
    <cfRule type="cellIs" dxfId="28012" priority="3514" stopIfTrue="1" operator="lessThan">
      <formula>0</formula>
    </cfRule>
    <cfRule type="cellIs" dxfId="28011" priority="3515" stopIfTrue="1" operator="greaterThan">
      <formula>0</formula>
    </cfRule>
  </conditionalFormatting>
  <conditionalFormatting sqref="P21:Q21">
    <cfRule type="cellIs" dxfId="28010" priority="3511" stopIfTrue="1" operator="lessThan">
      <formula>0</formula>
    </cfRule>
    <cfRule type="cellIs" dxfId="28009" priority="3512" stopIfTrue="1" operator="greaterThan">
      <formula>0</formula>
    </cfRule>
  </conditionalFormatting>
  <conditionalFormatting sqref="P21:Q21">
    <cfRule type="cellIs" dxfId="28008" priority="3508" stopIfTrue="1" operator="lessThan">
      <formula>0</formula>
    </cfRule>
    <cfRule type="cellIs" dxfId="28007" priority="3509" stopIfTrue="1" operator="greaterThan">
      <formula>0</formula>
    </cfRule>
  </conditionalFormatting>
  <conditionalFormatting sqref="P21:Q21">
    <cfRule type="cellIs" dxfId="28006" priority="3505" stopIfTrue="1" operator="lessThan">
      <formula>0</formula>
    </cfRule>
    <cfRule type="cellIs" dxfId="28005" priority="3506" stopIfTrue="1" operator="greaterThan">
      <formula>0</formula>
    </cfRule>
  </conditionalFormatting>
  <conditionalFormatting sqref="P21:Q21">
    <cfRule type="cellIs" dxfId="28004" priority="3502" stopIfTrue="1" operator="lessThan">
      <formula>0</formula>
    </cfRule>
    <cfRule type="cellIs" dxfId="28003" priority="3503" stopIfTrue="1" operator="greaterThan">
      <formula>0</formula>
    </cfRule>
  </conditionalFormatting>
  <conditionalFormatting sqref="P21:Q21">
    <cfRule type="cellIs" dxfId="28002" priority="3499" stopIfTrue="1" operator="lessThan">
      <formula>0</formula>
    </cfRule>
    <cfRule type="cellIs" dxfId="28001" priority="3500" stopIfTrue="1" operator="greaterThan">
      <formula>0</formula>
    </cfRule>
  </conditionalFormatting>
  <conditionalFormatting sqref="P21:Q21">
    <cfRule type="cellIs" dxfId="28000" priority="3496" stopIfTrue="1" operator="lessThan">
      <formula>0</formula>
    </cfRule>
    <cfRule type="cellIs" dxfId="27999" priority="3497" stopIfTrue="1" operator="greaterThan">
      <formula>0</formula>
    </cfRule>
  </conditionalFormatting>
  <conditionalFormatting sqref="P21:Q21">
    <cfRule type="cellIs" dxfId="27998" priority="3493" stopIfTrue="1" operator="lessThan">
      <formula>0</formula>
    </cfRule>
    <cfRule type="cellIs" dxfId="27997" priority="3494" stopIfTrue="1" operator="greaterThan">
      <formula>0</formula>
    </cfRule>
  </conditionalFormatting>
  <conditionalFormatting sqref="P21:Q21">
    <cfRule type="cellIs" dxfId="27996" priority="3490" stopIfTrue="1" operator="lessThan">
      <formula>0</formula>
    </cfRule>
    <cfRule type="cellIs" dxfId="27995" priority="3491" stopIfTrue="1" operator="greaterThan">
      <formula>0</formula>
    </cfRule>
  </conditionalFormatting>
  <conditionalFormatting sqref="P21:Q21">
    <cfRule type="cellIs" dxfId="27994" priority="3487" stopIfTrue="1" operator="lessThan">
      <formula>0</formula>
    </cfRule>
    <cfRule type="cellIs" dxfId="27993" priority="3488" stopIfTrue="1" operator="greaterThan">
      <formula>0</formula>
    </cfRule>
  </conditionalFormatting>
  <conditionalFormatting sqref="P21:Q21">
    <cfRule type="cellIs" dxfId="27992" priority="3484" stopIfTrue="1" operator="lessThan">
      <formula>0</formula>
    </cfRule>
    <cfRule type="cellIs" dxfId="27991" priority="3485" stopIfTrue="1" operator="greaterThan">
      <formula>0</formula>
    </cfRule>
  </conditionalFormatting>
  <conditionalFormatting sqref="P21:Q21">
    <cfRule type="cellIs" dxfId="27990" priority="3481" stopIfTrue="1" operator="lessThan">
      <formula>0</formula>
    </cfRule>
    <cfRule type="cellIs" dxfId="27989" priority="3482" stopIfTrue="1" operator="greaterThan">
      <formula>0</formula>
    </cfRule>
  </conditionalFormatting>
  <conditionalFormatting sqref="P21:Q21">
    <cfRule type="cellIs" dxfId="27988" priority="3478" stopIfTrue="1" operator="lessThan">
      <formula>0</formula>
    </cfRule>
    <cfRule type="cellIs" dxfId="27987" priority="3479" stopIfTrue="1" operator="greaterThan">
      <formula>0</formula>
    </cfRule>
  </conditionalFormatting>
  <conditionalFormatting sqref="P21:Q21">
    <cfRule type="cellIs" dxfId="27986" priority="3475" stopIfTrue="1" operator="lessThan">
      <formula>0</formula>
    </cfRule>
    <cfRule type="cellIs" dxfId="27985" priority="3476" stopIfTrue="1" operator="greaterThan">
      <formula>0</formula>
    </cfRule>
  </conditionalFormatting>
  <conditionalFormatting sqref="P21:Q21">
    <cfRule type="cellIs" dxfId="27984" priority="3472" stopIfTrue="1" operator="lessThan">
      <formula>0</formula>
    </cfRule>
    <cfRule type="cellIs" dxfId="27983" priority="3473" stopIfTrue="1" operator="greaterThan">
      <formula>0</formula>
    </cfRule>
  </conditionalFormatting>
  <conditionalFormatting sqref="P21:Q21">
    <cfRule type="cellIs" dxfId="27982" priority="3469" stopIfTrue="1" operator="lessThan">
      <formula>0</formula>
    </cfRule>
    <cfRule type="cellIs" dxfId="27981" priority="3470" stopIfTrue="1" operator="greaterThan">
      <formula>0</formula>
    </cfRule>
  </conditionalFormatting>
  <conditionalFormatting sqref="P21:Q21">
    <cfRule type="cellIs" dxfId="27980" priority="3466" stopIfTrue="1" operator="lessThan">
      <formula>0</formula>
    </cfRule>
    <cfRule type="cellIs" dxfId="27979" priority="3467" stopIfTrue="1" operator="greaterThan">
      <formula>0</formula>
    </cfRule>
  </conditionalFormatting>
  <conditionalFormatting sqref="P23:Q23">
    <cfRule type="cellIs" dxfId="27978" priority="3463" stopIfTrue="1" operator="lessThan">
      <formula>0</formula>
    </cfRule>
    <cfRule type="cellIs" dxfId="27977" priority="3464" stopIfTrue="1" operator="greaterThan">
      <formula>0</formula>
    </cfRule>
  </conditionalFormatting>
  <conditionalFormatting sqref="P23:Q23">
    <cfRule type="cellIs" dxfId="27976" priority="3460" stopIfTrue="1" operator="lessThan">
      <formula>0</formula>
    </cfRule>
    <cfRule type="cellIs" dxfId="27975" priority="3461" stopIfTrue="1" operator="greaterThan">
      <formula>0</formula>
    </cfRule>
  </conditionalFormatting>
  <conditionalFormatting sqref="P23:Q23">
    <cfRule type="cellIs" dxfId="27974" priority="3457" stopIfTrue="1" operator="lessThan">
      <formula>0</formula>
    </cfRule>
    <cfRule type="cellIs" dxfId="27973" priority="3458" stopIfTrue="1" operator="greaterThan">
      <formula>0</formula>
    </cfRule>
  </conditionalFormatting>
  <conditionalFormatting sqref="P23:Q23">
    <cfRule type="cellIs" dxfId="27972" priority="3454" stopIfTrue="1" operator="lessThan">
      <formula>0</formula>
    </cfRule>
    <cfRule type="cellIs" dxfId="27971" priority="3455" stopIfTrue="1" operator="greaterThan">
      <formula>0</formula>
    </cfRule>
  </conditionalFormatting>
  <conditionalFormatting sqref="P23:Q23">
    <cfRule type="cellIs" dxfId="27970" priority="3451" stopIfTrue="1" operator="lessThan">
      <formula>0</formula>
    </cfRule>
    <cfRule type="cellIs" dxfId="27969" priority="3452" stopIfTrue="1" operator="greaterThan">
      <formula>0</formula>
    </cfRule>
  </conditionalFormatting>
  <conditionalFormatting sqref="P23:Q23">
    <cfRule type="cellIs" dxfId="27968" priority="3448" stopIfTrue="1" operator="lessThan">
      <formula>0</formula>
    </cfRule>
    <cfRule type="cellIs" dxfId="27967" priority="3449" stopIfTrue="1" operator="greaterThan">
      <formula>0</formula>
    </cfRule>
  </conditionalFormatting>
  <conditionalFormatting sqref="P23:Q23">
    <cfRule type="cellIs" dxfId="27966" priority="3445" stopIfTrue="1" operator="lessThan">
      <formula>0</formula>
    </cfRule>
    <cfRule type="cellIs" dxfId="27965" priority="3446" stopIfTrue="1" operator="greaterThan">
      <formula>0</formula>
    </cfRule>
  </conditionalFormatting>
  <conditionalFormatting sqref="P23:Q23">
    <cfRule type="cellIs" dxfId="27964" priority="3442" stopIfTrue="1" operator="lessThan">
      <formula>0</formula>
    </cfRule>
    <cfRule type="cellIs" dxfId="27963" priority="3443" stopIfTrue="1" operator="greaterThan">
      <formula>0</formula>
    </cfRule>
  </conditionalFormatting>
  <conditionalFormatting sqref="P23:Q23">
    <cfRule type="cellIs" dxfId="27962" priority="3439" stopIfTrue="1" operator="lessThan">
      <formula>0</formula>
    </cfRule>
    <cfRule type="cellIs" dxfId="27961" priority="3440" stopIfTrue="1" operator="greaterThan">
      <formula>0</formula>
    </cfRule>
  </conditionalFormatting>
  <conditionalFormatting sqref="P23:Q23">
    <cfRule type="cellIs" dxfId="27960" priority="3436" stopIfTrue="1" operator="lessThan">
      <formula>0</formula>
    </cfRule>
    <cfRule type="cellIs" dxfId="27959" priority="3437" stopIfTrue="1" operator="greaterThan">
      <formula>0</formula>
    </cfRule>
  </conditionalFormatting>
  <conditionalFormatting sqref="P23:Q23">
    <cfRule type="cellIs" dxfId="27958" priority="3433" stopIfTrue="1" operator="lessThan">
      <formula>0</formula>
    </cfRule>
    <cfRule type="cellIs" dxfId="27957" priority="3434" stopIfTrue="1" operator="greaterThan">
      <formula>0</formula>
    </cfRule>
  </conditionalFormatting>
  <conditionalFormatting sqref="P23:Q23">
    <cfRule type="cellIs" dxfId="27956" priority="3430" stopIfTrue="1" operator="lessThan">
      <formula>0</formula>
    </cfRule>
    <cfRule type="cellIs" dxfId="27955" priority="3431" stopIfTrue="1" operator="greaterThan">
      <formula>0</formula>
    </cfRule>
  </conditionalFormatting>
  <conditionalFormatting sqref="P23:Q23">
    <cfRule type="cellIs" dxfId="27954" priority="3427" stopIfTrue="1" operator="lessThan">
      <formula>0</formula>
    </cfRule>
    <cfRule type="cellIs" dxfId="27953" priority="3428" stopIfTrue="1" operator="greaterThan">
      <formula>0</formula>
    </cfRule>
  </conditionalFormatting>
  <conditionalFormatting sqref="P23:Q23">
    <cfRule type="cellIs" dxfId="27952" priority="3424" stopIfTrue="1" operator="lessThan">
      <formula>0</formula>
    </cfRule>
    <cfRule type="cellIs" dxfId="27951" priority="3425" stopIfTrue="1" operator="greaterThan">
      <formula>0</formula>
    </cfRule>
  </conditionalFormatting>
  <conditionalFormatting sqref="P23:Q23">
    <cfRule type="cellIs" dxfId="27950" priority="3421" stopIfTrue="1" operator="lessThan">
      <formula>0</formula>
    </cfRule>
    <cfRule type="cellIs" dxfId="27949" priority="3422" stopIfTrue="1" operator="greaterThan">
      <formula>0</formula>
    </cfRule>
  </conditionalFormatting>
  <conditionalFormatting sqref="P23:Q23">
    <cfRule type="cellIs" dxfId="27948" priority="3418" stopIfTrue="1" operator="lessThan">
      <formula>0</formula>
    </cfRule>
    <cfRule type="cellIs" dxfId="27947" priority="3419" stopIfTrue="1" operator="greaterThan">
      <formula>0</formula>
    </cfRule>
  </conditionalFormatting>
  <conditionalFormatting sqref="P23:Q23">
    <cfRule type="cellIs" dxfId="27946" priority="3415" stopIfTrue="1" operator="lessThan">
      <formula>0</formula>
    </cfRule>
    <cfRule type="cellIs" dxfId="27945" priority="3416" stopIfTrue="1" operator="greaterThan">
      <formula>0</formula>
    </cfRule>
  </conditionalFormatting>
  <conditionalFormatting sqref="P23:Q23">
    <cfRule type="cellIs" dxfId="27944" priority="3412" stopIfTrue="1" operator="lessThan">
      <formula>0</formula>
    </cfRule>
    <cfRule type="cellIs" dxfId="27943" priority="3413" stopIfTrue="1" operator="greaterThan">
      <formula>0</formula>
    </cfRule>
  </conditionalFormatting>
  <conditionalFormatting sqref="P23:Q23">
    <cfRule type="cellIs" dxfId="27942" priority="3409" stopIfTrue="1" operator="lessThan">
      <formula>0</formula>
    </cfRule>
    <cfRule type="cellIs" dxfId="27941" priority="3410" stopIfTrue="1" operator="greaterThan">
      <formula>0</formula>
    </cfRule>
  </conditionalFormatting>
  <conditionalFormatting sqref="P23:Q23">
    <cfRule type="cellIs" dxfId="27940" priority="3406" stopIfTrue="1" operator="lessThan">
      <formula>0</formula>
    </cfRule>
    <cfRule type="cellIs" dxfId="27939" priority="3407" stopIfTrue="1" operator="greaterThan">
      <formula>0</formula>
    </cfRule>
  </conditionalFormatting>
  <conditionalFormatting sqref="P25:Q25">
    <cfRule type="cellIs" dxfId="27938" priority="3403" stopIfTrue="1" operator="lessThan">
      <formula>0</formula>
    </cfRule>
    <cfRule type="cellIs" dxfId="27937" priority="3404" stopIfTrue="1" operator="greaterThan">
      <formula>0</formula>
    </cfRule>
  </conditionalFormatting>
  <conditionalFormatting sqref="P25:Q25">
    <cfRule type="cellIs" dxfId="27936" priority="3400" stopIfTrue="1" operator="lessThan">
      <formula>0</formula>
    </cfRule>
    <cfRule type="cellIs" dxfId="27935" priority="3401" stopIfTrue="1" operator="greaterThan">
      <formula>0</formula>
    </cfRule>
  </conditionalFormatting>
  <conditionalFormatting sqref="P25:Q25">
    <cfRule type="cellIs" dxfId="27934" priority="3397" stopIfTrue="1" operator="lessThan">
      <formula>0</formula>
    </cfRule>
    <cfRule type="cellIs" dxfId="27933" priority="3398" stopIfTrue="1" operator="greaterThan">
      <formula>0</formula>
    </cfRule>
  </conditionalFormatting>
  <conditionalFormatting sqref="P25:Q25">
    <cfRule type="cellIs" dxfId="27932" priority="3394" stopIfTrue="1" operator="lessThan">
      <formula>0</formula>
    </cfRule>
    <cfRule type="cellIs" dxfId="27931" priority="3395" stopIfTrue="1" operator="greaterThan">
      <formula>0</formula>
    </cfRule>
  </conditionalFormatting>
  <conditionalFormatting sqref="P25:Q25">
    <cfRule type="cellIs" dxfId="27930" priority="3391" stopIfTrue="1" operator="lessThan">
      <formula>0</formula>
    </cfRule>
    <cfRule type="cellIs" dxfId="27929" priority="3392" stopIfTrue="1" operator="greaterThan">
      <formula>0</formula>
    </cfRule>
  </conditionalFormatting>
  <conditionalFormatting sqref="P25:Q25">
    <cfRule type="cellIs" dxfId="27928" priority="3388" stopIfTrue="1" operator="lessThan">
      <formula>0</formula>
    </cfRule>
    <cfRule type="cellIs" dxfId="27927" priority="3389" stopIfTrue="1" operator="greaterThan">
      <formula>0</formula>
    </cfRule>
  </conditionalFormatting>
  <conditionalFormatting sqref="P25:Q25">
    <cfRule type="cellIs" dxfId="27926" priority="3385" stopIfTrue="1" operator="lessThan">
      <formula>0</formula>
    </cfRule>
    <cfRule type="cellIs" dxfId="27925" priority="3386" stopIfTrue="1" operator="greaterThan">
      <formula>0</formula>
    </cfRule>
  </conditionalFormatting>
  <conditionalFormatting sqref="P25:Q25">
    <cfRule type="cellIs" dxfId="27924" priority="3382" stopIfTrue="1" operator="lessThan">
      <formula>0</formula>
    </cfRule>
    <cfRule type="cellIs" dxfId="27923" priority="3383" stopIfTrue="1" operator="greaterThan">
      <formula>0</formula>
    </cfRule>
  </conditionalFormatting>
  <conditionalFormatting sqref="P25:Q25">
    <cfRule type="cellIs" dxfId="27922" priority="3379" stopIfTrue="1" operator="lessThan">
      <formula>0</formula>
    </cfRule>
    <cfRule type="cellIs" dxfId="27921" priority="3380" stopIfTrue="1" operator="greaterThan">
      <formula>0</formula>
    </cfRule>
  </conditionalFormatting>
  <conditionalFormatting sqref="P25:Q25">
    <cfRule type="cellIs" dxfId="27920" priority="3376" stopIfTrue="1" operator="lessThan">
      <formula>0</formula>
    </cfRule>
    <cfRule type="cellIs" dxfId="27919" priority="3377" stopIfTrue="1" operator="greaterThan">
      <formula>0</formula>
    </cfRule>
  </conditionalFormatting>
  <conditionalFormatting sqref="P25:Q25">
    <cfRule type="cellIs" dxfId="27918" priority="3373" stopIfTrue="1" operator="lessThan">
      <formula>0</formula>
    </cfRule>
    <cfRule type="cellIs" dxfId="27917" priority="3374" stopIfTrue="1" operator="greaterThan">
      <formula>0</formula>
    </cfRule>
  </conditionalFormatting>
  <conditionalFormatting sqref="P25:Q25">
    <cfRule type="cellIs" dxfId="27916" priority="3370" stopIfTrue="1" operator="lessThan">
      <formula>0</formula>
    </cfRule>
    <cfRule type="cellIs" dxfId="27915" priority="3371" stopIfTrue="1" operator="greaterThan">
      <formula>0</formula>
    </cfRule>
  </conditionalFormatting>
  <conditionalFormatting sqref="P25:Q25">
    <cfRule type="cellIs" dxfId="27914" priority="3367" stopIfTrue="1" operator="lessThan">
      <formula>0</formula>
    </cfRule>
    <cfRule type="cellIs" dxfId="27913" priority="3368" stopIfTrue="1" operator="greaterThan">
      <formula>0</formula>
    </cfRule>
  </conditionalFormatting>
  <conditionalFormatting sqref="P25:Q25">
    <cfRule type="cellIs" dxfId="27912" priority="3364" stopIfTrue="1" operator="lessThan">
      <formula>0</formula>
    </cfRule>
    <cfRule type="cellIs" dxfId="27911" priority="3365" stopIfTrue="1" operator="greaterThan">
      <formula>0</formula>
    </cfRule>
  </conditionalFormatting>
  <conditionalFormatting sqref="P25:Q25">
    <cfRule type="cellIs" dxfId="27910" priority="3361" stopIfTrue="1" operator="lessThan">
      <formula>0</formula>
    </cfRule>
    <cfRule type="cellIs" dxfId="27909" priority="3362" stopIfTrue="1" operator="greaterThan">
      <formula>0</formula>
    </cfRule>
  </conditionalFormatting>
  <conditionalFormatting sqref="P25:Q25">
    <cfRule type="cellIs" dxfId="27908" priority="3358" stopIfTrue="1" operator="lessThan">
      <formula>0</formula>
    </cfRule>
    <cfRule type="cellIs" dxfId="27907" priority="3359" stopIfTrue="1" operator="greaterThan">
      <formula>0</formula>
    </cfRule>
  </conditionalFormatting>
  <conditionalFormatting sqref="P25:Q25">
    <cfRule type="cellIs" dxfId="27906" priority="3355" stopIfTrue="1" operator="lessThan">
      <formula>0</formula>
    </cfRule>
    <cfRule type="cellIs" dxfId="27905" priority="3356" stopIfTrue="1" operator="greaterThan">
      <formula>0</formula>
    </cfRule>
  </conditionalFormatting>
  <conditionalFormatting sqref="P25:Q25">
    <cfRule type="cellIs" dxfId="27904" priority="3352" stopIfTrue="1" operator="lessThan">
      <formula>0</formula>
    </cfRule>
    <cfRule type="cellIs" dxfId="27903" priority="3353" stopIfTrue="1" operator="greaterThan">
      <formula>0</formula>
    </cfRule>
  </conditionalFormatting>
  <conditionalFormatting sqref="P25:Q25">
    <cfRule type="cellIs" dxfId="27902" priority="3349" stopIfTrue="1" operator="lessThan">
      <formula>0</formula>
    </cfRule>
    <cfRule type="cellIs" dxfId="27901" priority="3350" stopIfTrue="1" operator="greaterThan">
      <formula>0</formula>
    </cfRule>
  </conditionalFormatting>
  <conditionalFormatting sqref="P25:Q25">
    <cfRule type="cellIs" dxfId="27900" priority="3346" stopIfTrue="1" operator="lessThan">
      <formula>0</formula>
    </cfRule>
    <cfRule type="cellIs" dxfId="27899" priority="3347" stopIfTrue="1" operator="greaterThan">
      <formula>0</formula>
    </cfRule>
  </conditionalFormatting>
  <conditionalFormatting sqref="P27:Q27">
    <cfRule type="cellIs" dxfId="27898" priority="3343" stopIfTrue="1" operator="lessThan">
      <formula>0</formula>
    </cfRule>
    <cfRule type="cellIs" dxfId="27897" priority="3344" stopIfTrue="1" operator="greaterThan">
      <formula>0</formula>
    </cfRule>
  </conditionalFormatting>
  <conditionalFormatting sqref="P27:Q27">
    <cfRule type="cellIs" dxfId="27896" priority="3340" stopIfTrue="1" operator="lessThan">
      <formula>0</formula>
    </cfRule>
    <cfRule type="cellIs" dxfId="27895" priority="3341" stopIfTrue="1" operator="greaterThan">
      <formula>0</formula>
    </cfRule>
  </conditionalFormatting>
  <conditionalFormatting sqref="P27:Q27">
    <cfRule type="cellIs" dxfId="27894" priority="3337" stopIfTrue="1" operator="lessThan">
      <formula>0</formula>
    </cfRule>
    <cfRule type="cellIs" dxfId="27893" priority="3338" stopIfTrue="1" operator="greaterThan">
      <formula>0</formula>
    </cfRule>
  </conditionalFormatting>
  <conditionalFormatting sqref="P27:Q27">
    <cfRule type="cellIs" dxfId="27892" priority="3334" stopIfTrue="1" operator="lessThan">
      <formula>0</formula>
    </cfRule>
    <cfRule type="cellIs" dxfId="27891" priority="3335" stopIfTrue="1" operator="greaterThan">
      <formula>0</formula>
    </cfRule>
  </conditionalFormatting>
  <conditionalFormatting sqref="P27:Q27">
    <cfRule type="cellIs" dxfId="27890" priority="3331" stopIfTrue="1" operator="lessThan">
      <formula>0</formula>
    </cfRule>
    <cfRule type="cellIs" dxfId="27889" priority="3332" stopIfTrue="1" operator="greaterThan">
      <formula>0</formula>
    </cfRule>
  </conditionalFormatting>
  <conditionalFormatting sqref="P27:Q27">
    <cfRule type="cellIs" dxfId="27888" priority="3328" stopIfTrue="1" operator="lessThan">
      <formula>0</formula>
    </cfRule>
    <cfRule type="cellIs" dxfId="27887" priority="3329" stopIfTrue="1" operator="greaterThan">
      <formula>0</formula>
    </cfRule>
  </conditionalFormatting>
  <conditionalFormatting sqref="P27:Q27">
    <cfRule type="cellIs" dxfId="27886" priority="3325" stopIfTrue="1" operator="lessThan">
      <formula>0</formula>
    </cfRule>
    <cfRule type="cellIs" dxfId="27885" priority="3326" stopIfTrue="1" operator="greaterThan">
      <formula>0</formula>
    </cfRule>
  </conditionalFormatting>
  <conditionalFormatting sqref="P27:Q27">
    <cfRule type="cellIs" dxfId="27884" priority="3322" stopIfTrue="1" operator="lessThan">
      <formula>0</formula>
    </cfRule>
    <cfRule type="cellIs" dxfId="27883" priority="3323" stopIfTrue="1" operator="greaterThan">
      <formula>0</formula>
    </cfRule>
  </conditionalFormatting>
  <conditionalFormatting sqref="P27:Q27">
    <cfRule type="cellIs" dxfId="27882" priority="3319" stopIfTrue="1" operator="lessThan">
      <formula>0</formula>
    </cfRule>
    <cfRule type="cellIs" dxfId="27881" priority="3320" stopIfTrue="1" operator="greaterThan">
      <formula>0</formula>
    </cfRule>
  </conditionalFormatting>
  <conditionalFormatting sqref="P27:Q27">
    <cfRule type="cellIs" dxfId="27880" priority="3316" stopIfTrue="1" operator="lessThan">
      <formula>0</formula>
    </cfRule>
    <cfRule type="cellIs" dxfId="27879" priority="3317" stopIfTrue="1" operator="greaterThan">
      <formula>0</formula>
    </cfRule>
  </conditionalFormatting>
  <conditionalFormatting sqref="P27:Q27">
    <cfRule type="cellIs" dxfId="27878" priority="3313" stopIfTrue="1" operator="lessThan">
      <formula>0</formula>
    </cfRule>
    <cfRule type="cellIs" dxfId="27877" priority="3314" stopIfTrue="1" operator="greaterThan">
      <formula>0</formula>
    </cfRule>
  </conditionalFormatting>
  <conditionalFormatting sqref="P27:Q27">
    <cfRule type="cellIs" dxfId="27876" priority="3310" stopIfTrue="1" operator="lessThan">
      <formula>0</formula>
    </cfRule>
    <cfRule type="cellIs" dxfId="27875" priority="3311" stopIfTrue="1" operator="greaterThan">
      <formula>0</formula>
    </cfRule>
  </conditionalFormatting>
  <conditionalFormatting sqref="P27:Q27">
    <cfRule type="cellIs" dxfId="27874" priority="3307" stopIfTrue="1" operator="lessThan">
      <formula>0</formula>
    </cfRule>
    <cfRule type="cellIs" dxfId="27873" priority="3308" stopIfTrue="1" operator="greaterThan">
      <formula>0</formula>
    </cfRule>
  </conditionalFormatting>
  <conditionalFormatting sqref="P27:Q27">
    <cfRule type="cellIs" dxfId="27872" priority="3304" stopIfTrue="1" operator="lessThan">
      <formula>0</formula>
    </cfRule>
    <cfRule type="cellIs" dxfId="27871" priority="3305" stopIfTrue="1" operator="greaterThan">
      <formula>0</formula>
    </cfRule>
  </conditionalFormatting>
  <conditionalFormatting sqref="P27:Q27">
    <cfRule type="cellIs" dxfId="27870" priority="3301" stopIfTrue="1" operator="lessThan">
      <formula>0</formula>
    </cfRule>
    <cfRule type="cellIs" dxfId="27869" priority="3302" stopIfTrue="1" operator="greaterThan">
      <formula>0</formula>
    </cfRule>
  </conditionalFormatting>
  <conditionalFormatting sqref="P27:Q27">
    <cfRule type="cellIs" dxfId="27868" priority="3298" stopIfTrue="1" operator="lessThan">
      <formula>0</formula>
    </cfRule>
    <cfRule type="cellIs" dxfId="27867" priority="3299" stopIfTrue="1" operator="greaterThan">
      <formula>0</formula>
    </cfRule>
  </conditionalFormatting>
  <conditionalFormatting sqref="P27:Q27">
    <cfRule type="cellIs" dxfId="27866" priority="3295" stopIfTrue="1" operator="lessThan">
      <formula>0</formula>
    </cfRule>
    <cfRule type="cellIs" dxfId="27865" priority="3296" stopIfTrue="1" operator="greaterThan">
      <formula>0</formula>
    </cfRule>
  </conditionalFormatting>
  <conditionalFormatting sqref="P27:Q27">
    <cfRule type="cellIs" dxfId="27864" priority="3292" stopIfTrue="1" operator="lessThan">
      <formula>0</formula>
    </cfRule>
    <cfRule type="cellIs" dxfId="27863" priority="3293" stopIfTrue="1" operator="greaterThan">
      <formula>0</formula>
    </cfRule>
  </conditionalFormatting>
  <conditionalFormatting sqref="P27:Q27">
    <cfRule type="cellIs" dxfId="27862" priority="3289" stopIfTrue="1" operator="lessThan">
      <formula>0</formula>
    </cfRule>
    <cfRule type="cellIs" dxfId="27861" priority="3290" stopIfTrue="1" operator="greaterThan">
      <formula>0</formula>
    </cfRule>
  </conditionalFormatting>
  <conditionalFormatting sqref="P27:Q27">
    <cfRule type="cellIs" dxfId="27860" priority="3286" stopIfTrue="1" operator="lessThan">
      <formula>0</formula>
    </cfRule>
    <cfRule type="cellIs" dxfId="27859" priority="3287" stopIfTrue="1" operator="greaterThan">
      <formula>0</formula>
    </cfRule>
  </conditionalFormatting>
  <conditionalFormatting sqref="P29:Q29">
    <cfRule type="cellIs" dxfId="27858" priority="3283" stopIfTrue="1" operator="lessThan">
      <formula>0</formula>
    </cfRule>
    <cfRule type="cellIs" dxfId="27857" priority="3284" stopIfTrue="1" operator="greaterThan">
      <formula>0</formula>
    </cfRule>
  </conditionalFormatting>
  <conditionalFormatting sqref="P29:Q29">
    <cfRule type="cellIs" dxfId="27856" priority="3280" stopIfTrue="1" operator="lessThan">
      <formula>0</formula>
    </cfRule>
    <cfRule type="cellIs" dxfId="27855" priority="3281" stopIfTrue="1" operator="greaterThan">
      <formula>0</formula>
    </cfRule>
  </conditionalFormatting>
  <conditionalFormatting sqref="P29:Q29">
    <cfRule type="cellIs" dxfId="27854" priority="3277" stopIfTrue="1" operator="lessThan">
      <formula>0</formula>
    </cfRule>
    <cfRule type="cellIs" dxfId="27853" priority="3278" stopIfTrue="1" operator="greaterThan">
      <formula>0</formula>
    </cfRule>
  </conditionalFormatting>
  <conditionalFormatting sqref="P29:Q29">
    <cfRule type="cellIs" dxfId="27852" priority="3274" stopIfTrue="1" operator="lessThan">
      <formula>0</formula>
    </cfRule>
    <cfRule type="cellIs" dxfId="27851" priority="3275" stopIfTrue="1" operator="greaterThan">
      <formula>0</formula>
    </cfRule>
  </conditionalFormatting>
  <conditionalFormatting sqref="P29:Q29">
    <cfRule type="cellIs" dxfId="27850" priority="3271" stopIfTrue="1" operator="lessThan">
      <formula>0</formula>
    </cfRule>
    <cfRule type="cellIs" dxfId="27849" priority="3272" stopIfTrue="1" operator="greaterThan">
      <formula>0</formula>
    </cfRule>
  </conditionalFormatting>
  <conditionalFormatting sqref="P29:Q29">
    <cfRule type="cellIs" dxfId="27848" priority="3268" stopIfTrue="1" operator="lessThan">
      <formula>0</formula>
    </cfRule>
    <cfRule type="cellIs" dxfId="27847" priority="3269" stopIfTrue="1" operator="greaterThan">
      <formula>0</formula>
    </cfRule>
  </conditionalFormatting>
  <conditionalFormatting sqref="P29:Q29">
    <cfRule type="cellIs" dxfId="27846" priority="3265" stopIfTrue="1" operator="lessThan">
      <formula>0</formula>
    </cfRule>
    <cfRule type="cellIs" dxfId="27845" priority="3266" stopIfTrue="1" operator="greaterThan">
      <formula>0</formula>
    </cfRule>
  </conditionalFormatting>
  <conditionalFormatting sqref="P29:Q29">
    <cfRule type="cellIs" dxfId="27844" priority="3262" stopIfTrue="1" operator="lessThan">
      <formula>0</formula>
    </cfRule>
    <cfRule type="cellIs" dxfId="27843" priority="3263" stopIfTrue="1" operator="greaterThan">
      <formula>0</formula>
    </cfRule>
  </conditionalFormatting>
  <conditionalFormatting sqref="P29:Q29">
    <cfRule type="cellIs" dxfId="27842" priority="3259" stopIfTrue="1" operator="lessThan">
      <formula>0</formula>
    </cfRule>
    <cfRule type="cellIs" dxfId="27841" priority="3260" stopIfTrue="1" operator="greaterThan">
      <formula>0</formula>
    </cfRule>
  </conditionalFormatting>
  <conditionalFormatting sqref="P29:Q29">
    <cfRule type="cellIs" dxfId="27840" priority="3256" stopIfTrue="1" operator="lessThan">
      <formula>0</formula>
    </cfRule>
    <cfRule type="cellIs" dxfId="27839" priority="3257" stopIfTrue="1" operator="greaterThan">
      <formula>0</formula>
    </cfRule>
  </conditionalFormatting>
  <conditionalFormatting sqref="P29:Q29">
    <cfRule type="cellIs" dxfId="27838" priority="3253" stopIfTrue="1" operator="lessThan">
      <formula>0</formula>
    </cfRule>
    <cfRule type="cellIs" dxfId="27837" priority="3254" stopIfTrue="1" operator="greaterThan">
      <formula>0</formula>
    </cfRule>
  </conditionalFormatting>
  <conditionalFormatting sqref="P29:Q29">
    <cfRule type="cellIs" dxfId="27836" priority="3250" stopIfTrue="1" operator="lessThan">
      <formula>0</formula>
    </cfRule>
    <cfRule type="cellIs" dxfId="27835" priority="3251" stopIfTrue="1" operator="greaterThan">
      <formula>0</formula>
    </cfRule>
  </conditionalFormatting>
  <conditionalFormatting sqref="P29:Q29">
    <cfRule type="cellIs" dxfId="27834" priority="3247" stopIfTrue="1" operator="lessThan">
      <formula>0</formula>
    </cfRule>
    <cfRule type="cellIs" dxfId="27833" priority="3248" stopIfTrue="1" operator="greaterThan">
      <formula>0</formula>
    </cfRule>
  </conditionalFormatting>
  <conditionalFormatting sqref="P29:Q29">
    <cfRule type="cellIs" dxfId="27832" priority="3244" stopIfTrue="1" operator="lessThan">
      <formula>0</formula>
    </cfRule>
    <cfRule type="cellIs" dxfId="27831" priority="3245" stopIfTrue="1" operator="greaterThan">
      <formula>0</formula>
    </cfRule>
  </conditionalFormatting>
  <conditionalFormatting sqref="P29:Q29">
    <cfRule type="cellIs" dxfId="27830" priority="3241" stopIfTrue="1" operator="lessThan">
      <formula>0</formula>
    </cfRule>
    <cfRule type="cellIs" dxfId="27829" priority="3242" stopIfTrue="1" operator="greaterThan">
      <formula>0</formula>
    </cfRule>
  </conditionalFormatting>
  <conditionalFormatting sqref="P29:Q29">
    <cfRule type="cellIs" dxfId="27828" priority="3238" stopIfTrue="1" operator="lessThan">
      <formula>0</formula>
    </cfRule>
    <cfRule type="cellIs" dxfId="27827" priority="3239" stopIfTrue="1" operator="greaterThan">
      <formula>0</formula>
    </cfRule>
  </conditionalFormatting>
  <conditionalFormatting sqref="P29:Q29">
    <cfRule type="cellIs" dxfId="27826" priority="3235" stopIfTrue="1" operator="lessThan">
      <formula>0</formula>
    </cfRule>
    <cfRule type="cellIs" dxfId="27825" priority="3236" stopIfTrue="1" operator="greaterThan">
      <formula>0</formula>
    </cfRule>
  </conditionalFormatting>
  <conditionalFormatting sqref="P29:Q29">
    <cfRule type="cellIs" dxfId="27824" priority="3232" stopIfTrue="1" operator="lessThan">
      <formula>0</formula>
    </cfRule>
    <cfRule type="cellIs" dxfId="27823" priority="3233" stopIfTrue="1" operator="greaterThan">
      <formula>0</formula>
    </cfRule>
  </conditionalFormatting>
  <conditionalFormatting sqref="P29:Q29">
    <cfRule type="cellIs" dxfId="27822" priority="3229" stopIfTrue="1" operator="lessThan">
      <formula>0</formula>
    </cfRule>
    <cfRule type="cellIs" dxfId="27821" priority="3230" stopIfTrue="1" operator="greaterThan">
      <formula>0</formula>
    </cfRule>
  </conditionalFormatting>
  <conditionalFormatting sqref="P29:Q29">
    <cfRule type="cellIs" dxfId="27820" priority="3226" stopIfTrue="1" operator="lessThan">
      <formula>0</formula>
    </cfRule>
    <cfRule type="cellIs" dxfId="27819" priority="3227" stopIfTrue="1" operator="greaterThan">
      <formula>0</formula>
    </cfRule>
  </conditionalFormatting>
  <conditionalFormatting sqref="P31:Q31">
    <cfRule type="cellIs" dxfId="27818" priority="3223" stopIfTrue="1" operator="lessThan">
      <formula>0</formula>
    </cfRule>
    <cfRule type="cellIs" dxfId="27817" priority="3224" stopIfTrue="1" operator="greaterThan">
      <formula>0</formula>
    </cfRule>
  </conditionalFormatting>
  <conditionalFormatting sqref="P31:Q31">
    <cfRule type="cellIs" dxfId="27816" priority="3220" stopIfTrue="1" operator="lessThan">
      <formula>0</formula>
    </cfRule>
    <cfRule type="cellIs" dxfId="27815" priority="3221" stopIfTrue="1" operator="greaterThan">
      <formula>0</formula>
    </cfRule>
  </conditionalFormatting>
  <conditionalFormatting sqref="P31:Q31">
    <cfRule type="cellIs" dxfId="27814" priority="3217" stopIfTrue="1" operator="lessThan">
      <formula>0</formula>
    </cfRule>
    <cfRule type="cellIs" dxfId="27813" priority="3218" stopIfTrue="1" operator="greaterThan">
      <formula>0</formula>
    </cfRule>
  </conditionalFormatting>
  <conditionalFormatting sqref="P31:Q31">
    <cfRule type="cellIs" dxfId="27812" priority="3214" stopIfTrue="1" operator="lessThan">
      <formula>0</formula>
    </cfRule>
    <cfRule type="cellIs" dxfId="27811" priority="3215" stopIfTrue="1" operator="greaterThan">
      <formula>0</formula>
    </cfRule>
  </conditionalFormatting>
  <conditionalFormatting sqref="P31:Q31">
    <cfRule type="cellIs" dxfId="27810" priority="3211" stopIfTrue="1" operator="lessThan">
      <formula>0</formula>
    </cfRule>
    <cfRule type="cellIs" dxfId="27809" priority="3212" stopIfTrue="1" operator="greaterThan">
      <formula>0</formula>
    </cfRule>
  </conditionalFormatting>
  <conditionalFormatting sqref="P31:Q31">
    <cfRule type="cellIs" dxfId="27808" priority="3208" stopIfTrue="1" operator="lessThan">
      <formula>0</formula>
    </cfRule>
    <cfRule type="cellIs" dxfId="27807" priority="3209" stopIfTrue="1" operator="greaterThan">
      <formula>0</formula>
    </cfRule>
  </conditionalFormatting>
  <conditionalFormatting sqref="P31:Q31">
    <cfRule type="cellIs" dxfId="27806" priority="3205" stopIfTrue="1" operator="lessThan">
      <formula>0</formula>
    </cfRule>
    <cfRule type="cellIs" dxfId="27805" priority="3206" stopIfTrue="1" operator="greaterThan">
      <formula>0</formula>
    </cfRule>
  </conditionalFormatting>
  <conditionalFormatting sqref="P31:Q31">
    <cfRule type="cellIs" dxfId="27804" priority="3202" stopIfTrue="1" operator="lessThan">
      <formula>0</formula>
    </cfRule>
    <cfRule type="cellIs" dxfId="27803" priority="3203" stopIfTrue="1" operator="greaterThan">
      <formula>0</formula>
    </cfRule>
  </conditionalFormatting>
  <conditionalFormatting sqref="P31:Q31">
    <cfRule type="cellIs" dxfId="27802" priority="3199" stopIfTrue="1" operator="lessThan">
      <formula>0</formula>
    </cfRule>
    <cfRule type="cellIs" dxfId="27801" priority="3200" stopIfTrue="1" operator="greaterThan">
      <formula>0</formula>
    </cfRule>
  </conditionalFormatting>
  <conditionalFormatting sqref="P31:Q31">
    <cfRule type="cellIs" dxfId="27800" priority="3196" stopIfTrue="1" operator="lessThan">
      <formula>0</formula>
    </cfRule>
    <cfRule type="cellIs" dxfId="27799" priority="3197" stopIfTrue="1" operator="greaterThan">
      <formula>0</formula>
    </cfRule>
  </conditionalFormatting>
  <conditionalFormatting sqref="P31:Q31">
    <cfRule type="cellIs" dxfId="27798" priority="3193" stopIfTrue="1" operator="lessThan">
      <formula>0</formula>
    </cfRule>
    <cfRule type="cellIs" dxfId="27797" priority="3194" stopIfTrue="1" operator="greaterThan">
      <formula>0</formula>
    </cfRule>
  </conditionalFormatting>
  <conditionalFormatting sqref="P31:Q31">
    <cfRule type="cellIs" dxfId="27796" priority="3190" stopIfTrue="1" operator="lessThan">
      <formula>0</formula>
    </cfRule>
    <cfRule type="cellIs" dxfId="27795" priority="3191" stopIfTrue="1" operator="greaterThan">
      <formula>0</formula>
    </cfRule>
  </conditionalFormatting>
  <conditionalFormatting sqref="P31:Q31">
    <cfRule type="cellIs" dxfId="27794" priority="3187" stopIfTrue="1" operator="lessThan">
      <formula>0</formula>
    </cfRule>
    <cfRule type="cellIs" dxfId="27793" priority="3188" stopIfTrue="1" operator="greaterThan">
      <formula>0</formula>
    </cfRule>
  </conditionalFormatting>
  <conditionalFormatting sqref="P31:Q31">
    <cfRule type="cellIs" dxfId="27792" priority="3184" stopIfTrue="1" operator="lessThan">
      <formula>0</formula>
    </cfRule>
    <cfRule type="cellIs" dxfId="27791" priority="3185" stopIfTrue="1" operator="greaterThan">
      <formula>0</formula>
    </cfRule>
  </conditionalFormatting>
  <conditionalFormatting sqref="P31:Q31">
    <cfRule type="cellIs" dxfId="27790" priority="3181" stopIfTrue="1" operator="lessThan">
      <formula>0</formula>
    </cfRule>
    <cfRule type="cellIs" dxfId="27789" priority="3182" stopIfTrue="1" operator="greaterThan">
      <formula>0</formula>
    </cfRule>
  </conditionalFormatting>
  <conditionalFormatting sqref="P31:Q31">
    <cfRule type="cellIs" dxfId="27788" priority="3178" stopIfTrue="1" operator="lessThan">
      <formula>0</formula>
    </cfRule>
    <cfRule type="cellIs" dxfId="27787" priority="3179" stopIfTrue="1" operator="greaterThan">
      <formula>0</formula>
    </cfRule>
  </conditionalFormatting>
  <conditionalFormatting sqref="P31:Q31">
    <cfRule type="cellIs" dxfId="27786" priority="3175" stopIfTrue="1" operator="lessThan">
      <formula>0</formula>
    </cfRule>
    <cfRule type="cellIs" dxfId="27785" priority="3176" stopIfTrue="1" operator="greaterThan">
      <formula>0</formula>
    </cfRule>
  </conditionalFormatting>
  <conditionalFormatting sqref="P31:Q31">
    <cfRule type="cellIs" dxfId="27784" priority="3172" stopIfTrue="1" operator="lessThan">
      <formula>0</formula>
    </cfRule>
    <cfRule type="cellIs" dxfId="27783" priority="3173" stopIfTrue="1" operator="greaterThan">
      <formula>0</formula>
    </cfRule>
  </conditionalFormatting>
  <conditionalFormatting sqref="P31:Q31">
    <cfRule type="cellIs" dxfId="27782" priority="3169" stopIfTrue="1" operator="lessThan">
      <formula>0</formula>
    </cfRule>
    <cfRule type="cellIs" dxfId="27781" priority="3170" stopIfTrue="1" operator="greaterThan">
      <formula>0</formula>
    </cfRule>
  </conditionalFormatting>
  <conditionalFormatting sqref="P31:Q31">
    <cfRule type="cellIs" dxfId="27780" priority="3166" stopIfTrue="1" operator="lessThan">
      <formula>0</formula>
    </cfRule>
    <cfRule type="cellIs" dxfId="27779" priority="3167" stopIfTrue="1" operator="greaterThan">
      <formula>0</formula>
    </cfRule>
  </conditionalFormatting>
  <conditionalFormatting sqref="P33:Q33">
    <cfRule type="cellIs" dxfId="27778" priority="3163" stopIfTrue="1" operator="lessThan">
      <formula>0</formula>
    </cfRule>
    <cfRule type="cellIs" dxfId="27777" priority="3164" stopIfTrue="1" operator="greaterThan">
      <formula>0</formula>
    </cfRule>
  </conditionalFormatting>
  <conditionalFormatting sqref="P33:Q33">
    <cfRule type="cellIs" dxfId="27776" priority="3160" stopIfTrue="1" operator="lessThan">
      <formula>0</formula>
    </cfRule>
    <cfRule type="cellIs" dxfId="27775" priority="3161" stopIfTrue="1" operator="greaterThan">
      <formula>0</formula>
    </cfRule>
  </conditionalFormatting>
  <conditionalFormatting sqref="P33:Q33">
    <cfRule type="cellIs" dxfId="27774" priority="3157" stopIfTrue="1" operator="lessThan">
      <formula>0</formula>
    </cfRule>
    <cfRule type="cellIs" dxfId="27773" priority="3158" stopIfTrue="1" operator="greaterThan">
      <formula>0</formula>
    </cfRule>
  </conditionalFormatting>
  <conditionalFormatting sqref="P33:Q33">
    <cfRule type="cellIs" dxfId="27772" priority="3154" stopIfTrue="1" operator="lessThan">
      <formula>0</formula>
    </cfRule>
    <cfRule type="cellIs" dxfId="27771" priority="3155" stopIfTrue="1" operator="greaterThan">
      <formula>0</formula>
    </cfRule>
  </conditionalFormatting>
  <conditionalFormatting sqref="P33:Q33">
    <cfRule type="cellIs" dxfId="27770" priority="3151" stopIfTrue="1" operator="lessThan">
      <formula>0</formula>
    </cfRule>
    <cfRule type="cellIs" dxfId="27769" priority="3152" stopIfTrue="1" operator="greaterThan">
      <formula>0</formula>
    </cfRule>
  </conditionalFormatting>
  <conditionalFormatting sqref="P33:Q33">
    <cfRule type="cellIs" dxfId="27768" priority="3148" stopIfTrue="1" operator="lessThan">
      <formula>0</formula>
    </cfRule>
    <cfRule type="cellIs" dxfId="27767" priority="3149" stopIfTrue="1" operator="greaterThan">
      <formula>0</formula>
    </cfRule>
  </conditionalFormatting>
  <conditionalFormatting sqref="P33:Q33">
    <cfRule type="cellIs" dxfId="27766" priority="3145" stopIfTrue="1" operator="lessThan">
      <formula>0</formula>
    </cfRule>
    <cfRule type="cellIs" dxfId="27765" priority="3146" stopIfTrue="1" operator="greaterThan">
      <formula>0</formula>
    </cfRule>
  </conditionalFormatting>
  <conditionalFormatting sqref="P33:Q33">
    <cfRule type="cellIs" dxfId="27764" priority="3142" stopIfTrue="1" operator="lessThan">
      <formula>0</formula>
    </cfRule>
    <cfRule type="cellIs" dxfId="27763" priority="3143" stopIfTrue="1" operator="greaterThan">
      <formula>0</formula>
    </cfRule>
  </conditionalFormatting>
  <conditionalFormatting sqref="P33:Q33">
    <cfRule type="cellIs" dxfId="27762" priority="3139" stopIfTrue="1" operator="lessThan">
      <formula>0</formula>
    </cfRule>
    <cfRule type="cellIs" dxfId="27761" priority="3140" stopIfTrue="1" operator="greaterThan">
      <formula>0</formula>
    </cfRule>
  </conditionalFormatting>
  <conditionalFormatting sqref="P33:Q33">
    <cfRule type="cellIs" dxfId="27760" priority="3136" stopIfTrue="1" operator="lessThan">
      <formula>0</formula>
    </cfRule>
    <cfRule type="cellIs" dxfId="27759" priority="3137" stopIfTrue="1" operator="greaterThan">
      <formula>0</formula>
    </cfRule>
  </conditionalFormatting>
  <conditionalFormatting sqref="P33:Q33">
    <cfRule type="cellIs" dxfId="27758" priority="3133" stopIfTrue="1" operator="lessThan">
      <formula>0</formula>
    </cfRule>
    <cfRule type="cellIs" dxfId="27757" priority="3134" stopIfTrue="1" operator="greaterThan">
      <formula>0</formula>
    </cfRule>
  </conditionalFormatting>
  <conditionalFormatting sqref="P33:Q33">
    <cfRule type="cellIs" dxfId="27756" priority="3130" stopIfTrue="1" operator="lessThan">
      <formula>0</formula>
    </cfRule>
    <cfRule type="cellIs" dxfId="27755" priority="3131" stopIfTrue="1" operator="greaterThan">
      <formula>0</formula>
    </cfRule>
  </conditionalFormatting>
  <conditionalFormatting sqref="P33:Q33">
    <cfRule type="cellIs" dxfId="27754" priority="3127" stopIfTrue="1" operator="lessThan">
      <formula>0</formula>
    </cfRule>
    <cfRule type="cellIs" dxfId="27753" priority="3128" stopIfTrue="1" operator="greaterThan">
      <formula>0</formula>
    </cfRule>
  </conditionalFormatting>
  <conditionalFormatting sqref="P33:Q33">
    <cfRule type="cellIs" dxfId="27752" priority="3124" stopIfTrue="1" operator="lessThan">
      <formula>0</formula>
    </cfRule>
    <cfRule type="cellIs" dxfId="27751" priority="3125" stopIfTrue="1" operator="greaterThan">
      <formula>0</formula>
    </cfRule>
  </conditionalFormatting>
  <conditionalFormatting sqref="P33:Q33">
    <cfRule type="cellIs" dxfId="27750" priority="3121" stopIfTrue="1" operator="lessThan">
      <formula>0</formula>
    </cfRule>
    <cfRule type="cellIs" dxfId="27749" priority="3122" stopIfTrue="1" operator="greaterThan">
      <formula>0</formula>
    </cfRule>
  </conditionalFormatting>
  <conditionalFormatting sqref="P33:Q33">
    <cfRule type="cellIs" dxfId="27748" priority="3118" stopIfTrue="1" operator="lessThan">
      <formula>0</formula>
    </cfRule>
    <cfRule type="cellIs" dxfId="27747" priority="3119" stopIfTrue="1" operator="greaterThan">
      <formula>0</formula>
    </cfRule>
  </conditionalFormatting>
  <conditionalFormatting sqref="P33:Q33">
    <cfRule type="cellIs" dxfId="27746" priority="3115" stopIfTrue="1" operator="lessThan">
      <formula>0</formula>
    </cfRule>
    <cfRule type="cellIs" dxfId="27745" priority="3116" stopIfTrue="1" operator="greaterThan">
      <formula>0</formula>
    </cfRule>
  </conditionalFormatting>
  <conditionalFormatting sqref="P33:Q33">
    <cfRule type="cellIs" dxfId="27744" priority="3112" stopIfTrue="1" operator="lessThan">
      <formula>0</formula>
    </cfRule>
    <cfRule type="cellIs" dxfId="27743" priority="3113" stopIfTrue="1" operator="greaterThan">
      <formula>0</formula>
    </cfRule>
  </conditionalFormatting>
  <conditionalFormatting sqref="P33:Q33">
    <cfRule type="cellIs" dxfId="27742" priority="3109" stopIfTrue="1" operator="lessThan">
      <formula>0</formula>
    </cfRule>
    <cfRule type="cellIs" dxfId="27741" priority="3110" stopIfTrue="1" operator="greaterThan">
      <formula>0</formula>
    </cfRule>
  </conditionalFormatting>
  <conditionalFormatting sqref="P33:Q33">
    <cfRule type="cellIs" dxfId="27740" priority="3106" stopIfTrue="1" operator="lessThan">
      <formula>0</formula>
    </cfRule>
    <cfRule type="cellIs" dxfId="27739" priority="3107" stopIfTrue="1" operator="greaterThan">
      <formula>0</formula>
    </cfRule>
  </conditionalFormatting>
  <conditionalFormatting sqref="P35:Q35">
    <cfRule type="cellIs" dxfId="27738" priority="3103" stopIfTrue="1" operator="lessThan">
      <formula>0</formula>
    </cfRule>
    <cfRule type="cellIs" dxfId="27737" priority="3104" stopIfTrue="1" operator="greaterThan">
      <formula>0</formula>
    </cfRule>
  </conditionalFormatting>
  <conditionalFormatting sqref="P35:Q35">
    <cfRule type="cellIs" dxfId="27736" priority="3100" stopIfTrue="1" operator="lessThan">
      <formula>0</formula>
    </cfRule>
    <cfRule type="cellIs" dxfId="27735" priority="3101" stopIfTrue="1" operator="greaterThan">
      <formula>0</formula>
    </cfRule>
  </conditionalFormatting>
  <conditionalFormatting sqref="P35:Q35">
    <cfRule type="cellIs" dxfId="27734" priority="3097" stopIfTrue="1" operator="lessThan">
      <formula>0</formula>
    </cfRule>
    <cfRule type="cellIs" dxfId="27733" priority="3098" stopIfTrue="1" operator="greaterThan">
      <formula>0</formula>
    </cfRule>
  </conditionalFormatting>
  <conditionalFormatting sqref="P35:Q35">
    <cfRule type="cellIs" dxfId="27732" priority="3094" stopIfTrue="1" operator="lessThan">
      <formula>0</formula>
    </cfRule>
    <cfRule type="cellIs" dxfId="27731" priority="3095" stopIfTrue="1" operator="greaterThan">
      <formula>0</formula>
    </cfRule>
  </conditionalFormatting>
  <conditionalFormatting sqref="P35:Q35">
    <cfRule type="cellIs" dxfId="27730" priority="3091" stopIfTrue="1" operator="lessThan">
      <formula>0</formula>
    </cfRule>
    <cfRule type="cellIs" dxfId="27729" priority="3092" stopIfTrue="1" operator="greaterThan">
      <formula>0</formula>
    </cfRule>
  </conditionalFormatting>
  <conditionalFormatting sqref="P35:Q35">
    <cfRule type="cellIs" dxfId="27728" priority="3088" stopIfTrue="1" operator="lessThan">
      <formula>0</formula>
    </cfRule>
    <cfRule type="cellIs" dxfId="27727" priority="3089" stopIfTrue="1" operator="greaterThan">
      <formula>0</formula>
    </cfRule>
  </conditionalFormatting>
  <conditionalFormatting sqref="P35:Q35">
    <cfRule type="cellIs" dxfId="27726" priority="3085" stopIfTrue="1" operator="lessThan">
      <formula>0</formula>
    </cfRule>
    <cfRule type="cellIs" dxfId="27725" priority="3086" stopIfTrue="1" operator="greaterThan">
      <formula>0</formula>
    </cfRule>
  </conditionalFormatting>
  <conditionalFormatting sqref="P35:Q35">
    <cfRule type="cellIs" dxfId="27724" priority="3082" stopIfTrue="1" operator="lessThan">
      <formula>0</formula>
    </cfRule>
    <cfRule type="cellIs" dxfId="27723" priority="3083" stopIfTrue="1" operator="greaterThan">
      <formula>0</formula>
    </cfRule>
  </conditionalFormatting>
  <conditionalFormatting sqref="P35:Q35">
    <cfRule type="cellIs" dxfId="27722" priority="3079" stopIfTrue="1" operator="lessThan">
      <formula>0</formula>
    </cfRule>
    <cfRule type="cellIs" dxfId="27721" priority="3080" stopIfTrue="1" operator="greaterThan">
      <formula>0</formula>
    </cfRule>
  </conditionalFormatting>
  <conditionalFormatting sqref="P35:Q35">
    <cfRule type="cellIs" dxfId="27720" priority="3076" stopIfTrue="1" operator="lessThan">
      <formula>0</formula>
    </cfRule>
    <cfRule type="cellIs" dxfId="27719" priority="3077" stopIfTrue="1" operator="greaterThan">
      <formula>0</formula>
    </cfRule>
  </conditionalFormatting>
  <conditionalFormatting sqref="P35:Q35">
    <cfRule type="cellIs" dxfId="27718" priority="3073" stopIfTrue="1" operator="lessThan">
      <formula>0</formula>
    </cfRule>
    <cfRule type="cellIs" dxfId="27717" priority="3074" stopIfTrue="1" operator="greaterThan">
      <formula>0</formula>
    </cfRule>
  </conditionalFormatting>
  <conditionalFormatting sqref="P35:Q35">
    <cfRule type="cellIs" dxfId="27716" priority="3070" stopIfTrue="1" operator="lessThan">
      <formula>0</formula>
    </cfRule>
    <cfRule type="cellIs" dxfId="27715" priority="3071" stopIfTrue="1" operator="greaterThan">
      <formula>0</formula>
    </cfRule>
  </conditionalFormatting>
  <conditionalFormatting sqref="P35:Q35">
    <cfRule type="cellIs" dxfId="27714" priority="3067" stopIfTrue="1" operator="lessThan">
      <formula>0</formula>
    </cfRule>
    <cfRule type="cellIs" dxfId="27713" priority="3068" stopIfTrue="1" operator="greaterThan">
      <formula>0</formula>
    </cfRule>
  </conditionalFormatting>
  <conditionalFormatting sqref="P35:Q35">
    <cfRule type="cellIs" dxfId="27712" priority="3064" stopIfTrue="1" operator="lessThan">
      <formula>0</formula>
    </cfRule>
    <cfRule type="cellIs" dxfId="27711" priority="3065" stopIfTrue="1" operator="greaterThan">
      <formula>0</formula>
    </cfRule>
  </conditionalFormatting>
  <conditionalFormatting sqref="P35:Q35">
    <cfRule type="cellIs" dxfId="27710" priority="3061" stopIfTrue="1" operator="lessThan">
      <formula>0</formula>
    </cfRule>
    <cfRule type="cellIs" dxfId="27709" priority="3062" stopIfTrue="1" operator="greaterThan">
      <formula>0</formula>
    </cfRule>
  </conditionalFormatting>
  <conditionalFormatting sqref="P35:Q35">
    <cfRule type="cellIs" dxfId="27708" priority="3058" stopIfTrue="1" operator="lessThan">
      <formula>0</formula>
    </cfRule>
    <cfRule type="cellIs" dxfId="27707" priority="3059" stopIfTrue="1" operator="greaterThan">
      <formula>0</formula>
    </cfRule>
  </conditionalFormatting>
  <conditionalFormatting sqref="P35:Q35">
    <cfRule type="cellIs" dxfId="27706" priority="3055" stopIfTrue="1" operator="lessThan">
      <formula>0</formula>
    </cfRule>
    <cfRule type="cellIs" dxfId="27705" priority="3056" stopIfTrue="1" operator="greaterThan">
      <formula>0</formula>
    </cfRule>
  </conditionalFormatting>
  <conditionalFormatting sqref="P35:Q35">
    <cfRule type="cellIs" dxfId="27704" priority="3052" stopIfTrue="1" operator="lessThan">
      <formula>0</formula>
    </cfRule>
    <cfRule type="cellIs" dxfId="27703" priority="3053" stopIfTrue="1" operator="greaterThan">
      <formula>0</formula>
    </cfRule>
  </conditionalFormatting>
  <conditionalFormatting sqref="P35:Q35">
    <cfRule type="cellIs" dxfId="27702" priority="3049" stopIfTrue="1" operator="lessThan">
      <formula>0</formula>
    </cfRule>
    <cfRule type="cellIs" dxfId="27701" priority="3050" stopIfTrue="1" operator="greaterThan">
      <formula>0</formula>
    </cfRule>
  </conditionalFormatting>
  <conditionalFormatting sqref="P35:Q35">
    <cfRule type="cellIs" dxfId="27700" priority="3046" stopIfTrue="1" operator="lessThan">
      <formula>0</formula>
    </cfRule>
    <cfRule type="cellIs" dxfId="27699" priority="3047" stopIfTrue="1" operator="greaterThan">
      <formula>0</formula>
    </cfRule>
  </conditionalFormatting>
  <conditionalFormatting sqref="P37:Q37">
    <cfRule type="cellIs" dxfId="27698" priority="3043" stopIfTrue="1" operator="lessThan">
      <formula>0</formula>
    </cfRule>
    <cfRule type="cellIs" dxfId="27697" priority="3044" stopIfTrue="1" operator="greaterThan">
      <formula>0</formula>
    </cfRule>
  </conditionalFormatting>
  <conditionalFormatting sqref="P37:Q37">
    <cfRule type="cellIs" dxfId="27696" priority="3040" stopIfTrue="1" operator="lessThan">
      <formula>0</formula>
    </cfRule>
    <cfRule type="cellIs" dxfId="27695" priority="3041" stopIfTrue="1" operator="greaterThan">
      <formula>0</formula>
    </cfRule>
  </conditionalFormatting>
  <conditionalFormatting sqref="P37:Q37">
    <cfRule type="cellIs" dxfId="27694" priority="3037" stopIfTrue="1" operator="lessThan">
      <formula>0</formula>
    </cfRule>
    <cfRule type="cellIs" dxfId="27693" priority="3038" stopIfTrue="1" operator="greaterThan">
      <formula>0</formula>
    </cfRule>
  </conditionalFormatting>
  <conditionalFormatting sqref="P37:Q37">
    <cfRule type="cellIs" dxfId="27692" priority="3034" stopIfTrue="1" operator="lessThan">
      <formula>0</formula>
    </cfRule>
    <cfRule type="cellIs" dxfId="27691" priority="3035" stopIfTrue="1" operator="greaterThan">
      <formula>0</formula>
    </cfRule>
  </conditionalFormatting>
  <conditionalFormatting sqref="P37:Q37">
    <cfRule type="cellIs" dxfId="27690" priority="3031" stopIfTrue="1" operator="lessThan">
      <formula>0</formula>
    </cfRule>
    <cfRule type="cellIs" dxfId="27689" priority="3032" stopIfTrue="1" operator="greaterThan">
      <formula>0</formula>
    </cfRule>
  </conditionalFormatting>
  <conditionalFormatting sqref="P37:Q37">
    <cfRule type="cellIs" dxfId="27688" priority="3028" stopIfTrue="1" operator="lessThan">
      <formula>0</formula>
    </cfRule>
    <cfRule type="cellIs" dxfId="27687" priority="3029" stopIfTrue="1" operator="greaterThan">
      <formula>0</formula>
    </cfRule>
  </conditionalFormatting>
  <conditionalFormatting sqref="P37:Q37">
    <cfRule type="cellIs" dxfId="27686" priority="3025" stopIfTrue="1" operator="lessThan">
      <formula>0</formula>
    </cfRule>
    <cfRule type="cellIs" dxfId="27685" priority="3026" stopIfTrue="1" operator="greaterThan">
      <formula>0</formula>
    </cfRule>
  </conditionalFormatting>
  <conditionalFormatting sqref="P37:Q37">
    <cfRule type="cellIs" dxfId="27684" priority="3022" stopIfTrue="1" operator="lessThan">
      <formula>0</formula>
    </cfRule>
    <cfRule type="cellIs" dxfId="27683" priority="3023" stopIfTrue="1" operator="greaterThan">
      <formula>0</formula>
    </cfRule>
  </conditionalFormatting>
  <conditionalFormatting sqref="P37:Q37">
    <cfRule type="cellIs" dxfId="27682" priority="3019" stopIfTrue="1" operator="lessThan">
      <formula>0</formula>
    </cfRule>
    <cfRule type="cellIs" dxfId="27681" priority="3020" stopIfTrue="1" operator="greaterThan">
      <formula>0</formula>
    </cfRule>
  </conditionalFormatting>
  <conditionalFormatting sqref="P37:Q37">
    <cfRule type="cellIs" dxfId="27680" priority="3016" stopIfTrue="1" operator="lessThan">
      <formula>0</formula>
    </cfRule>
    <cfRule type="cellIs" dxfId="27679" priority="3017" stopIfTrue="1" operator="greaterThan">
      <formula>0</formula>
    </cfRule>
  </conditionalFormatting>
  <conditionalFormatting sqref="P37:Q37">
    <cfRule type="cellIs" dxfId="27678" priority="3013" stopIfTrue="1" operator="lessThan">
      <formula>0</formula>
    </cfRule>
    <cfRule type="cellIs" dxfId="27677" priority="3014" stopIfTrue="1" operator="greaterThan">
      <formula>0</formula>
    </cfRule>
  </conditionalFormatting>
  <conditionalFormatting sqref="P37:Q37">
    <cfRule type="cellIs" dxfId="27676" priority="3010" stopIfTrue="1" operator="lessThan">
      <formula>0</formula>
    </cfRule>
    <cfRule type="cellIs" dxfId="27675" priority="3011" stopIfTrue="1" operator="greaterThan">
      <formula>0</formula>
    </cfRule>
  </conditionalFormatting>
  <conditionalFormatting sqref="P37:Q37">
    <cfRule type="cellIs" dxfId="27674" priority="3007" stopIfTrue="1" operator="lessThan">
      <formula>0</formula>
    </cfRule>
    <cfRule type="cellIs" dxfId="27673" priority="3008" stopIfTrue="1" operator="greaterThan">
      <formula>0</formula>
    </cfRule>
  </conditionalFormatting>
  <conditionalFormatting sqref="P37:Q37">
    <cfRule type="cellIs" dxfId="27672" priority="3004" stopIfTrue="1" operator="lessThan">
      <formula>0</formula>
    </cfRule>
    <cfRule type="cellIs" dxfId="27671" priority="3005" stopIfTrue="1" operator="greaterThan">
      <formula>0</formula>
    </cfRule>
  </conditionalFormatting>
  <conditionalFormatting sqref="P37:Q37">
    <cfRule type="cellIs" dxfId="27670" priority="3001" stopIfTrue="1" operator="lessThan">
      <formula>0</formula>
    </cfRule>
    <cfRule type="cellIs" dxfId="27669" priority="3002" stopIfTrue="1" operator="greaterThan">
      <formula>0</formula>
    </cfRule>
  </conditionalFormatting>
  <conditionalFormatting sqref="P37:Q37">
    <cfRule type="cellIs" dxfId="27668" priority="2998" stopIfTrue="1" operator="lessThan">
      <formula>0</formula>
    </cfRule>
    <cfRule type="cellIs" dxfId="27667" priority="2999" stopIfTrue="1" operator="greaterThan">
      <formula>0</formula>
    </cfRule>
  </conditionalFormatting>
  <conditionalFormatting sqref="P37:Q37">
    <cfRule type="cellIs" dxfId="27666" priority="2995" stopIfTrue="1" operator="lessThan">
      <formula>0</formula>
    </cfRule>
    <cfRule type="cellIs" dxfId="27665" priority="2996" stopIfTrue="1" operator="greaterThan">
      <formula>0</formula>
    </cfRule>
  </conditionalFormatting>
  <conditionalFormatting sqref="P37:Q37">
    <cfRule type="cellIs" dxfId="27664" priority="2992" stopIfTrue="1" operator="lessThan">
      <formula>0</formula>
    </cfRule>
    <cfRule type="cellIs" dxfId="27663" priority="2993" stopIfTrue="1" operator="greaterThan">
      <formula>0</formula>
    </cfRule>
  </conditionalFormatting>
  <conditionalFormatting sqref="P37:Q37">
    <cfRule type="cellIs" dxfId="27662" priority="2989" stopIfTrue="1" operator="lessThan">
      <formula>0</formula>
    </cfRule>
    <cfRule type="cellIs" dxfId="27661" priority="2990" stopIfTrue="1" operator="greaterThan">
      <formula>0</formula>
    </cfRule>
  </conditionalFormatting>
  <conditionalFormatting sqref="P37:Q37">
    <cfRule type="cellIs" dxfId="27660" priority="2986" stopIfTrue="1" operator="lessThan">
      <formula>0</formula>
    </cfRule>
    <cfRule type="cellIs" dxfId="27659" priority="2987" stopIfTrue="1" operator="greaterThan">
      <formula>0</formula>
    </cfRule>
  </conditionalFormatting>
  <conditionalFormatting sqref="P39:Q39">
    <cfRule type="cellIs" dxfId="27658" priority="2983" stopIfTrue="1" operator="lessThan">
      <formula>0</formula>
    </cfRule>
    <cfRule type="cellIs" dxfId="27657" priority="2984" stopIfTrue="1" operator="greaterThan">
      <formula>0</formula>
    </cfRule>
  </conditionalFormatting>
  <conditionalFormatting sqref="P39:Q39">
    <cfRule type="cellIs" dxfId="27656" priority="2980" stopIfTrue="1" operator="lessThan">
      <formula>0</formula>
    </cfRule>
    <cfRule type="cellIs" dxfId="27655" priority="2981" stopIfTrue="1" operator="greaterThan">
      <formula>0</formula>
    </cfRule>
  </conditionalFormatting>
  <conditionalFormatting sqref="P39:Q39">
    <cfRule type="cellIs" dxfId="27654" priority="2977" stopIfTrue="1" operator="lessThan">
      <formula>0</formula>
    </cfRule>
    <cfRule type="cellIs" dxfId="27653" priority="2978" stopIfTrue="1" operator="greaterThan">
      <formula>0</formula>
    </cfRule>
  </conditionalFormatting>
  <conditionalFormatting sqref="P39:Q39">
    <cfRule type="cellIs" dxfId="27652" priority="2974" stopIfTrue="1" operator="lessThan">
      <formula>0</formula>
    </cfRule>
    <cfRule type="cellIs" dxfId="27651" priority="2975" stopIfTrue="1" operator="greaterThan">
      <formula>0</formula>
    </cfRule>
  </conditionalFormatting>
  <conditionalFormatting sqref="P39:Q39">
    <cfRule type="cellIs" dxfId="27650" priority="2971" stopIfTrue="1" operator="lessThan">
      <formula>0</formula>
    </cfRule>
    <cfRule type="cellIs" dxfId="27649" priority="2972" stopIfTrue="1" operator="greaterThan">
      <formula>0</formula>
    </cfRule>
  </conditionalFormatting>
  <conditionalFormatting sqref="P39:Q39">
    <cfRule type="cellIs" dxfId="27648" priority="2968" stopIfTrue="1" operator="lessThan">
      <formula>0</formula>
    </cfRule>
    <cfRule type="cellIs" dxfId="27647" priority="2969" stopIfTrue="1" operator="greaterThan">
      <formula>0</formula>
    </cfRule>
  </conditionalFormatting>
  <conditionalFormatting sqref="P39:Q39">
    <cfRule type="cellIs" dxfId="27646" priority="2965" stopIfTrue="1" operator="lessThan">
      <formula>0</formula>
    </cfRule>
    <cfRule type="cellIs" dxfId="27645" priority="2966" stopIfTrue="1" operator="greaterThan">
      <formula>0</formula>
    </cfRule>
  </conditionalFormatting>
  <conditionalFormatting sqref="P39:Q39">
    <cfRule type="cellIs" dxfId="27644" priority="2962" stopIfTrue="1" operator="lessThan">
      <formula>0</formula>
    </cfRule>
    <cfRule type="cellIs" dxfId="27643" priority="2963" stopIfTrue="1" operator="greaterThan">
      <formula>0</formula>
    </cfRule>
  </conditionalFormatting>
  <conditionalFormatting sqref="P39:Q39">
    <cfRule type="cellIs" dxfId="27642" priority="2959" stopIfTrue="1" operator="lessThan">
      <formula>0</formula>
    </cfRule>
    <cfRule type="cellIs" dxfId="27641" priority="2960" stopIfTrue="1" operator="greaterThan">
      <formula>0</formula>
    </cfRule>
  </conditionalFormatting>
  <conditionalFormatting sqref="P39:Q39">
    <cfRule type="cellIs" dxfId="27640" priority="2956" stopIfTrue="1" operator="lessThan">
      <formula>0</formula>
    </cfRule>
    <cfRule type="cellIs" dxfId="27639" priority="2957" stopIfTrue="1" operator="greaterThan">
      <formula>0</formula>
    </cfRule>
  </conditionalFormatting>
  <conditionalFormatting sqref="P39:Q39">
    <cfRule type="cellIs" dxfId="27638" priority="2953" stopIfTrue="1" operator="lessThan">
      <formula>0</formula>
    </cfRule>
    <cfRule type="cellIs" dxfId="27637" priority="2954" stopIfTrue="1" operator="greaterThan">
      <formula>0</formula>
    </cfRule>
  </conditionalFormatting>
  <conditionalFormatting sqref="P39:Q39">
    <cfRule type="cellIs" dxfId="27636" priority="2950" stopIfTrue="1" operator="lessThan">
      <formula>0</formula>
    </cfRule>
    <cfRule type="cellIs" dxfId="27635" priority="2951" stopIfTrue="1" operator="greaterThan">
      <formula>0</formula>
    </cfRule>
  </conditionalFormatting>
  <conditionalFormatting sqref="P39:Q39">
    <cfRule type="cellIs" dxfId="27634" priority="2947" stopIfTrue="1" operator="lessThan">
      <formula>0</formula>
    </cfRule>
    <cfRule type="cellIs" dxfId="27633" priority="2948" stopIfTrue="1" operator="greaterThan">
      <formula>0</formula>
    </cfRule>
  </conditionalFormatting>
  <conditionalFormatting sqref="P39:Q39">
    <cfRule type="cellIs" dxfId="27632" priority="2944" stopIfTrue="1" operator="lessThan">
      <formula>0</formula>
    </cfRule>
    <cfRule type="cellIs" dxfId="27631" priority="2945" stopIfTrue="1" operator="greaterThan">
      <formula>0</formula>
    </cfRule>
  </conditionalFormatting>
  <conditionalFormatting sqref="P39:Q39">
    <cfRule type="cellIs" dxfId="27630" priority="2941" stopIfTrue="1" operator="lessThan">
      <formula>0</formula>
    </cfRule>
    <cfRule type="cellIs" dxfId="27629" priority="2942" stopIfTrue="1" operator="greaterThan">
      <formula>0</formula>
    </cfRule>
  </conditionalFormatting>
  <conditionalFormatting sqref="P39:Q39">
    <cfRule type="cellIs" dxfId="27628" priority="2938" stopIfTrue="1" operator="lessThan">
      <formula>0</formula>
    </cfRule>
    <cfRule type="cellIs" dxfId="27627" priority="2939" stopIfTrue="1" operator="greaterThan">
      <formula>0</formula>
    </cfRule>
  </conditionalFormatting>
  <conditionalFormatting sqref="P39:Q39">
    <cfRule type="cellIs" dxfId="27626" priority="2935" stopIfTrue="1" operator="lessThan">
      <formula>0</formula>
    </cfRule>
    <cfRule type="cellIs" dxfId="27625" priority="2936" stopIfTrue="1" operator="greaterThan">
      <formula>0</formula>
    </cfRule>
  </conditionalFormatting>
  <conditionalFormatting sqref="P39:Q39">
    <cfRule type="cellIs" dxfId="27624" priority="2932" stopIfTrue="1" operator="lessThan">
      <formula>0</formula>
    </cfRule>
    <cfRule type="cellIs" dxfId="27623" priority="2933" stopIfTrue="1" operator="greaterThan">
      <formula>0</formula>
    </cfRule>
  </conditionalFormatting>
  <conditionalFormatting sqref="P39:Q39">
    <cfRule type="cellIs" dxfId="27622" priority="2929" stopIfTrue="1" operator="lessThan">
      <formula>0</formula>
    </cfRule>
    <cfRule type="cellIs" dxfId="27621" priority="2930" stopIfTrue="1" operator="greaterThan">
      <formula>0</formula>
    </cfRule>
  </conditionalFormatting>
  <conditionalFormatting sqref="P39:Q39">
    <cfRule type="cellIs" dxfId="27620" priority="2926" stopIfTrue="1" operator="lessThan">
      <formula>0</formula>
    </cfRule>
    <cfRule type="cellIs" dxfId="27619" priority="2927" stopIfTrue="1" operator="greaterThan">
      <formula>0</formula>
    </cfRule>
  </conditionalFormatting>
  <conditionalFormatting sqref="P41:Q41">
    <cfRule type="cellIs" dxfId="27618" priority="2923" stopIfTrue="1" operator="lessThan">
      <formula>0</formula>
    </cfRule>
    <cfRule type="cellIs" dxfId="27617" priority="2924" stopIfTrue="1" operator="greaterThan">
      <formula>0</formula>
    </cfRule>
  </conditionalFormatting>
  <conditionalFormatting sqref="P41:Q41">
    <cfRule type="cellIs" dxfId="27616" priority="2920" stopIfTrue="1" operator="lessThan">
      <formula>0</formula>
    </cfRule>
    <cfRule type="cellIs" dxfId="27615" priority="2921" stopIfTrue="1" operator="greaterThan">
      <formula>0</formula>
    </cfRule>
  </conditionalFormatting>
  <conditionalFormatting sqref="P41:Q41">
    <cfRule type="cellIs" dxfId="27614" priority="2917" stopIfTrue="1" operator="lessThan">
      <formula>0</formula>
    </cfRule>
    <cfRule type="cellIs" dxfId="27613" priority="2918" stopIfTrue="1" operator="greaterThan">
      <formula>0</formula>
    </cfRule>
  </conditionalFormatting>
  <conditionalFormatting sqref="P41:Q41">
    <cfRule type="cellIs" dxfId="27612" priority="2914" stopIfTrue="1" operator="lessThan">
      <formula>0</formula>
    </cfRule>
    <cfRule type="cellIs" dxfId="27611" priority="2915" stopIfTrue="1" operator="greaterThan">
      <formula>0</formula>
    </cfRule>
  </conditionalFormatting>
  <conditionalFormatting sqref="P41:Q41">
    <cfRule type="cellIs" dxfId="27610" priority="2911" stopIfTrue="1" operator="lessThan">
      <formula>0</formula>
    </cfRule>
    <cfRule type="cellIs" dxfId="27609" priority="2912" stopIfTrue="1" operator="greaterThan">
      <formula>0</formula>
    </cfRule>
  </conditionalFormatting>
  <conditionalFormatting sqref="P41:Q41">
    <cfRule type="cellIs" dxfId="27608" priority="2908" stopIfTrue="1" operator="lessThan">
      <formula>0</formula>
    </cfRule>
    <cfRule type="cellIs" dxfId="27607" priority="2909" stopIfTrue="1" operator="greaterThan">
      <formula>0</formula>
    </cfRule>
  </conditionalFormatting>
  <conditionalFormatting sqref="P41:Q41">
    <cfRule type="cellIs" dxfId="27606" priority="2905" stopIfTrue="1" operator="lessThan">
      <formula>0</formula>
    </cfRule>
    <cfRule type="cellIs" dxfId="27605" priority="2906" stopIfTrue="1" operator="greaterThan">
      <formula>0</formula>
    </cfRule>
  </conditionalFormatting>
  <conditionalFormatting sqref="P41:Q41">
    <cfRule type="cellIs" dxfId="27604" priority="2902" stopIfTrue="1" operator="lessThan">
      <formula>0</formula>
    </cfRule>
    <cfRule type="cellIs" dxfId="27603" priority="2903" stopIfTrue="1" operator="greaterThan">
      <formula>0</formula>
    </cfRule>
  </conditionalFormatting>
  <conditionalFormatting sqref="P41:Q41">
    <cfRule type="cellIs" dxfId="27602" priority="2899" stopIfTrue="1" operator="lessThan">
      <formula>0</formula>
    </cfRule>
    <cfRule type="cellIs" dxfId="27601" priority="2900" stopIfTrue="1" operator="greaterThan">
      <formula>0</formula>
    </cfRule>
  </conditionalFormatting>
  <conditionalFormatting sqref="P41:Q41">
    <cfRule type="cellIs" dxfId="27600" priority="2896" stopIfTrue="1" operator="lessThan">
      <formula>0</formula>
    </cfRule>
    <cfRule type="cellIs" dxfId="27599" priority="2897" stopIfTrue="1" operator="greaterThan">
      <formula>0</formula>
    </cfRule>
  </conditionalFormatting>
  <conditionalFormatting sqref="P41:Q41">
    <cfRule type="cellIs" dxfId="27598" priority="2893" stopIfTrue="1" operator="lessThan">
      <formula>0</formula>
    </cfRule>
    <cfRule type="cellIs" dxfId="27597" priority="2894" stopIfTrue="1" operator="greaterThan">
      <formula>0</formula>
    </cfRule>
  </conditionalFormatting>
  <conditionalFormatting sqref="P41:Q41">
    <cfRule type="cellIs" dxfId="27596" priority="2890" stopIfTrue="1" operator="lessThan">
      <formula>0</formula>
    </cfRule>
    <cfRule type="cellIs" dxfId="27595" priority="2891" stopIfTrue="1" operator="greaterThan">
      <formula>0</formula>
    </cfRule>
  </conditionalFormatting>
  <conditionalFormatting sqref="P41:Q41">
    <cfRule type="cellIs" dxfId="27594" priority="2887" stopIfTrue="1" operator="lessThan">
      <formula>0</formula>
    </cfRule>
    <cfRule type="cellIs" dxfId="27593" priority="2888" stopIfTrue="1" operator="greaterThan">
      <formula>0</formula>
    </cfRule>
  </conditionalFormatting>
  <conditionalFormatting sqref="P41:Q41">
    <cfRule type="cellIs" dxfId="27592" priority="2884" stopIfTrue="1" operator="lessThan">
      <formula>0</formula>
    </cfRule>
    <cfRule type="cellIs" dxfId="27591" priority="2885" stopIfTrue="1" operator="greaterThan">
      <formula>0</formula>
    </cfRule>
  </conditionalFormatting>
  <conditionalFormatting sqref="P41:Q41">
    <cfRule type="cellIs" dxfId="27590" priority="2881" stopIfTrue="1" operator="lessThan">
      <formula>0</formula>
    </cfRule>
    <cfRule type="cellIs" dxfId="27589" priority="2882" stopIfTrue="1" operator="greaterThan">
      <formula>0</formula>
    </cfRule>
  </conditionalFormatting>
  <conditionalFormatting sqref="P41:Q41">
    <cfRule type="cellIs" dxfId="27588" priority="2878" stopIfTrue="1" operator="lessThan">
      <formula>0</formula>
    </cfRule>
    <cfRule type="cellIs" dxfId="27587" priority="2879" stopIfTrue="1" operator="greaterThan">
      <formula>0</formula>
    </cfRule>
  </conditionalFormatting>
  <conditionalFormatting sqref="P41:Q41">
    <cfRule type="cellIs" dxfId="27586" priority="2875" stopIfTrue="1" operator="lessThan">
      <formula>0</formula>
    </cfRule>
    <cfRule type="cellIs" dxfId="27585" priority="2876" stopIfTrue="1" operator="greaterThan">
      <formula>0</formula>
    </cfRule>
  </conditionalFormatting>
  <conditionalFormatting sqref="P41:Q41">
    <cfRule type="cellIs" dxfId="27584" priority="2872" stopIfTrue="1" operator="lessThan">
      <formula>0</formula>
    </cfRule>
    <cfRule type="cellIs" dxfId="27583" priority="2873" stopIfTrue="1" operator="greaterThan">
      <formula>0</formula>
    </cfRule>
  </conditionalFormatting>
  <conditionalFormatting sqref="P41:Q41">
    <cfRule type="cellIs" dxfId="27582" priority="2869" stopIfTrue="1" operator="lessThan">
      <formula>0</formula>
    </cfRule>
    <cfRule type="cellIs" dxfId="27581" priority="2870" stopIfTrue="1" operator="greaterThan">
      <formula>0</formula>
    </cfRule>
  </conditionalFormatting>
  <conditionalFormatting sqref="P41:Q41">
    <cfRule type="cellIs" dxfId="27580" priority="2866" stopIfTrue="1" operator="lessThan">
      <formula>0</formula>
    </cfRule>
    <cfRule type="cellIs" dxfId="27579" priority="2867" stopIfTrue="1" operator="greaterThan">
      <formula>0</formula>
    </cfRule>
  </conditionalFormatting>
  <conditionalFormatting sqref="P43:Q43">
    <cfRule type="cellIs" dxfId="27578" priority="2863" stopIfTrue="1" operator="lessThan">
      <formula>0</formula>
    </cfRule>
    <cfRule type="cellIs" dxfId="27577" priority="2864" stopIfTrue="1" operator="greaterThan">
      <formula>0</formula>
    </cfRule>
  </conditionalFormatting>
  <conditionalFormatting sqref="P43:Q43">
    <cfRule type="cellIs" dxfId="27576" priority="2860" stopIfTrue="1" operator="lessThan">
      <formula>0</formula>
    </cfRule>
    <cfRule type="cellIs" dxfId="27575" priority="2861" stopIfTrue="1" operator="greaterThan">
      <formula>0</formula>
    </cfRule>
  </conditionalFormatting>
  <conditionalFormatting sqref="P43:Q43">
    <cfRule type="cellIs" dxfId="27574" priority="2857" stopIfTrue="1" operator="lessThan">
      <formula>0</formula>
    </cfRule>
    <cfRule type="cellIs" dxfId="27573" priority="2858" stopIfTrue="1" operator="greaterThan">
      <formula>0</formula>
    </cfRule>
  </conditionalFormatting>
  <conditionalFormatting sqref="P43:Q43">
    <cfRule type="cellIs" dxfId="27572" priority="2854" stopIfTrue="1" operator="lessThan">
      <formula>0</formula>
    </cfRule>
    <cfRule type="cellIs" dxfId="27571" priority="2855" stopIfTrue="1" operator="greaterThan">
      <formula>0</formula>
    </cfRule>
  </conditionalFormatting>
  <conditionalFormatting sqref="P43:Q43">
    <cfRule type="cellIs" dxfId="27570" priority="2851" stopIfTrue="1" operator="lessThan">
      <formula>0</formula>
    </cfRule>
    <cfRule type="cellIs" dxfId="27569" priority="2852" stopIfTrue="1" operator="greaterThan">
      <formula>0</formula>
    </cfRule>
  </conditionalFormatting>
  <conditionalFormatting sqref="P43:Q43">
    <cfRule type="cellIs" dxfId="27568" priority="2848" stopIfTrue="1" operator="lessThan">
      <formula>0</formula>
    </cfRule>
    <cfRule type="cellIs" dxfId="27567" priority="2849" stopIfTrue="1" operator="greaterThan">
      <formula>0</formula>
    </cfRule>
  </conditionalFormatting>
  <conditionalFormatting sqref="P43:Q43">
    <cfRule type="cellIs" dxfId="27566" priority="2845" stopIfTrue="1" operator="lessThan">
      <formula>0</formula>
    </cfRule>
    <cfRule type="cellIs" dxfId="27565" priority="2846" stopIfTrue="1" operator="greaterThan">
      <formula>0</formula>
    </cfRule>
  </conditionalFormatting>
  <conditionalFormatting sqref="P43:Q43">
    <cfRule type="cellIs" dxfId="27564" priority="2842" stopIfTrue="1" operator="lessThan">
      <formula>0</formula>
    </cfRule>
    <cfRule type="cellIs" dxfId="27563" priority="2843" stopIfTrue="1" operator="greaterThan">
      <formula>0</formula>
    </cfRule>
  </conditionalFormatting>
  <conditionalFormatting sqref="P43:Q43">
    <cfRule type="cellIs" dxfId="27562" priority="2839" stopIfTrue="1" operator="lessThan">
      <formula>0</formula>
    </cfRule>
    <cfRule type="cellIs" dxfId="27561" priority="2840" stopIfTrue="1" operator="greaterThan">
      <formula>0</formula>
    </cfRule>
  </conditionalFormatting>
  <conditionalFormatting sqref="P43:Q43">
    <cfRule type="cellIs" dxfId="27560" priority="2836" stopIfTrue="1" operator="lessThan">
      <formula>0</formula>
    </cfRule>
    <cfRule type="cellIs" dxfId="27559" priority="2837" stopIfTrue="1" operator="greaterThan">
      <formula>0</formula>
    </cfRule>
  </conditionalFormatting>
  <conditionalFormatting sqref="P43:Q43">
    <cfRule type="cellIs" dxfId="27558" priority="2833" stopIfTrue="1" operator="lessThan">
      <formula>0</formula>
    </cfRule>
    <cfRule type="cellIs" dxfId="27557" priority="2834" stopIfTrue="1" operator="greaterThan">
      <formula>0</formula>
    </cfRule>
  </conditionalFormatting>
  <conditionalFormatting sqref="P43:Q43">
    <cfRule type="cellIs" dxfId="27556" priority="2830" stopIfTrue="1" operator="lessThan">
      <formula>0</formula>
    </cfRule>
    <cfRule type="cellIs" dxfId="27555" priority="2831" stopIfTrue="1" operator="greaterThan">
      <formula>0</formula>
    </cfRule>
  </conditionalFormatting>
  <conditionalFormatting sqref="P43:Q43">
    <cfRule type="cellIs" dxfId="27554" priority="2827" stopIfTrue="1" operator="lessThan">
      <formula>0</formula>
    </cfRule>
    <cfRule type="cellIs" dxfId="27553" priority="2828" stopIfTrue="1" operator="greaterThan">
      <formula>0</formula>
    </cfRule>
  </conditionalFormatting>
  <conditionalFormatting sqref="P43:Q43">
    <cfRule type="cellIs" dxfId="27552" priority="2824" stopIfTrue="1" operator="lessThan">
      <formula>0</formula>
    </cfRule>
    <cfRule type="cellIs" dxfId="27551" priority="2825" stopIfTrue="1" operator="greaterThan">
      <formula>0</formula>
    </cfRule>
  </conditionalFormatting>
  <conditionalFormatting sqref="P43:Q43">
    <cfRule type="cellIs" dxfId="27550" priority="2821" stopIfTrue="1" operator="lessThan">
      <formula>0</formula>
    </cfRule>
    <cfRule type="cellIs" dxfId="27549" priority="2822" stopIfTrue="1" operator="greaterThan">
      <formula>0</formula>
    </cfRule>
  </conditionalFormatting>
  <conditionalFormatting sqref="P43:Q43">
    <cfRule type="cellIs" dxfId="27548" priority="2818" stopIfTrue="1" operator="lessThan">
      <formula>0</formula>
    </cfRule>
    <cfRule type="cellIs" dxfId="27547" priority="2819" stopIfTrue="1" operator="greaterThan">
      <formula>0</formula>
    </cfRule>
  </conditionalFormatting>
  <conditionalFormatting sqref="P43:Q43">
    <cfRule type="cellIs" dxfId="27546" priority="2815" stopIfTrue="1" operator="lessThan">
      <formula>0</formula>
    </cfRule>
    <cfRule type="cellIs" dxfId="27545" priority="2816" stopIfTrue="1" operator="greaterThan">
      <formula>0</formula>
    </cfRule>
  </conditionalFormatting>
  <conditionalFormatting sqref="P43:Q43">
    <cfRule type="cellIs" dxfId="27544" priority="2812" stopIfTrue="1" operator="lessThan">
      <formula>0</formula>
    </cfRule>
    <cfRule type="cellIs" dxfId="27543" priority="2813" stopIfTrue="1" operator="greaterThan">
      <formula>0</formula>
    </cfRule>
  </conditionalFormatting>
  <conditionalFormatting sqref="P43:Q43">
    <cfRule type="cellIs" dxfId="27542" priority="2809" stopIfTrue="1" operator="lessThan">
      <formula>0</formula>
    </cfRule>
    <cfRule type="cellIs" dxfId="27541" priority="2810" stopIfTrue="1" operator="greaterThan">
      <formula>0</formula>
    </cfRule>
  </conditionalFormatting>
  <conditionalFormatting sqref="P43:Q43">
    <cfRule type="cellIs" dxfId="27540" priority="2806" stopIfTrue="1" operator="lessThan">
      <formula>0</formula>
    </cfRule>
    <cfRule type="cellIs" dxfId="27539" priority="2807" stopIfTrue="1" operator="greaterThan">
      <formula>0</formula>
    </cfRule>
  </conditionalFormatting>
  <conditionalFormatting sqref="P45:Q45">
    <cfRule type="cellIs" dxfId="27538" priority="2803" stopIfTrue="1" operator="lessThan">
      <formula>0</formula>
    </cfRule>
    <cfRule type="cellIs" dxfId="27537" priority="2804" stopIfTrue="1" operator="greaterThan">
      <formula>0</formula>
    </cfRule>
  </conditionalFormatting>
  <conditionalFormatting sqref="P45:Q45">
    <cfRule type="cellIs" dxfId="27536" priority="2800" stopIfTrue="1" operator="lessThan">
      <formula>0</formula>
    </cfRule>
    <cfRule type="cellIs" dxfId="27535" priority="2801" stopIfTrue="1" operator="greaterThan">
      <formula>0</formula>
    </cfRule>
  </conditionalFormatting>
  <conditionalFormatting sqref="P45:Q45">
    <cfRule type="cellIs" dxfId="27534" priority="2797" stopIfTrue="1" operator="lessThan">
      <formula>0</formula>
    </cfRule>
    <cfRule type="cellIs" dxfId="27533" priority="2798" stopIfTrue="1" operator="greaterThan">
      <formula>0</formula>
    </cfRule>
  </conditionalFormatting>
  <conditionalFormatting sqref="P45:Q45">
    <cfRule type="cellIs" dxfId="27532" priority="2794" stopIfTrue="1" operator="lessThan">
      <formula>0</formula>
    </cfRule>
    <cfRule type="cellIs" dxfId="27531" priority="2795" stopIfTrue="1" operator="greaterThan">
      <formula>0</formula>
    </cfRule>
  </conditionalFormatting>
  <conditionalFormatting sqref="P45:Q45">
    <cfRule type="cellIs" dxfId="27530" priority="2791" stopIfTrue="1" operator="lessThan">
      <formula>0</formula>
    </cfRule>
    <cfRule type="cellIs" dxfId="27529" priority="2792" stopIfTrue="1" operator="greaterThan">
      <formula>0</formula>
    </cfRule>
  </conditionalFormatting>
  <conditionalFormatting sqref="P45:Q45">
    <cfRule type="cellIs" dxfId="27528" priority="2788" stopIfTrue="1" operator="lessThan">
      <formula>0</formula>
    </cfRule>
    <cfRule type="cellIs" dxfId="27527" priority="2789" stopIfTrue="1" operator="greaterThan">
      <formula>0</formula>
    </cfRule>
  </conditionalFormatting>
  <conditionalFormatting sqref="P45:Q45">
    <cfRule type="cellIs" dxfId="27526" priority="2785" stopIfTrue="1" operator="lessThan">
      <formula>0</formula>
    </cfRule>
    <cfRule type="cellIs" dxfId="27525" priority="2786" stopIfTrue="1" operator="greaterThan">
      <formula>0</formula>
    </cfRule>
  </conditionalFormatting>
  <conditionalFormatting sqref="P45:Q45">
    <cfRule type="cellIs" dxfId="27524" priority="2782" stopIfTrue="1" operator="lessThan">
      <formula>0</formula>
    </cfRule>
    <cfRule type="cellIs" dxfId="27523" priority="2783" stopIfTrue="1" operator="greaterThan">
      <formula>0</formula>
    </cfRule>
  </conditionalFormatting>
  <conditionalFormatting sqref="P45:Q45">
    <cfRule type="cellIs" dxfId="27522" priority="2779" stopIfTrue="1" operator="lessThan">
      <formula>0</formula>
    </cfRule>
    <cfRule type="cellIs" dxfId="27521" priority="2780" stopIfTrue="1" operator="greaterThan">
      <formula>0</formula>
    </cfRule>
  </conditionalFormatting>
  <conditionalFormatting sqref="P45:Q45">
    <cfRule type="cellIs" dxfId="27520" priority="2776" stopIfTrue="1" operator="lessThan">
      <formula>0</formula>
    </cfRule>
    <cfRule type="cellIs" dxfId="27519" priority="2777" stopIfTrue="1" operator="greaterThan">
      <formula>0</formula>
    </cfRule>
  </conditionalFormatting>
  <conditionalFormatting sqref="P45:Q45">
    <cfRule type="cellIs" dxfId="27518" priority="2773" stopIfTrue="1" operator="lessThan">
      <formula>0</formula>
    </cfRule>
    <cfRule type="cellIs" dxfId="27517" priority="2774" stopIfTrue="1" operator="greaterThan">
      <formula>0</formula>
    </cfRule>
  </conditionalFormatting>
  <conditionalFormatting sqref="P45:Q45">
    <cfRule type="cellIs" dxfId="27516" priority="2770" stopIfTrue="1" operator="lessThan">
      <formula>0</formula>
    </cfRule>
    <cfRule type="cellIs" dxfId="27515" priority="2771" stopIfTrue="1" operator="greaterThan">
      <formula>0</formula>
    </cfRule>
  </conditionalFormatting>
  <conditionalFormatting sqref="P45:Q45">
    <cfRule type="cellIs" dxfId="27514" priority="2767" stopIfTrue="1" operator="lessThan">
      <formula>0</formula>
    </cfRule>
    <cfRule type="cellIs" dxfId="27513" priority="2768" stopIfTrue="1" operator="greaterThan">
      <formula>0</formula>
    </cfRule>
  </conditionalFormatting>
  <conditionalFormatting sqref="P45:Q45">
    <cfRule type="cellIs" dxfId="27512" priority="2764" stopIfTrue="1" operator="lessThan">
      <formula>0</formula>
    </cfRule>
    <cfRule type="cellIs" dxfId="27511" priority="2765" stopIfTrue="1" operator="greaterThan">
      <formula>0</formula>
    </cfRule>
  </conditionalFormatting>
  <conditionalFormatting sqref="P45:Q45">
    <cfRule type="cellIs" dxfId="27510" priority="2761" stopIfTrue="1" operator="lessThan">
      <formula>0</formula>
    </cfRule>
    <cfRule type="cellIs" dxfId="27509" priority="2762" stopIfTrue="1" operator="greaterThan">
      <formula>0</formula>
    </cfRule>
  </conditionalFormatting>
  <conditionalFormatting sqref="P45:Q45">
    <cfRule type="cellIs" dxfId="27508" priority="2758" stopIfTrue="1" operator="lessThan">
      <formula>0</formula>
    </cfRule>
    <cfRule type="cellIs" dxfId="27507" priority="2759" stopIfTrue="1" operator="greaterThan">
      <formula>0</formula>
    </cfRule>
  </conditionalFormatting>
  <conditionalFormatting sqref="P45:Q45">
    <cfRule type="cellIs" dxfId="27506" priority="2755" stopIfTrue="1" operator="lessThan">
      <formula>0</formula>
    </cfRule>
    <cfRule type="cellIs" dxfId="27505" priority="2756" stopIfTrue="1" operator="greaterThan">
      <formula>0</formula>
    </cfRule>
  </conditionalFormatting>
  <conditionalFormatting sqref="P45:Q45">
    <cfRule type="cellIs" dxfId="27504" priority="2752" stopIfTrue="1" operator="lessThan">
      <formula>0</formula>
    </cfRule>
    <cfRule type="cellIs" dxfId="27503" priority="2753" stopIfTrue="1" operator="greaterThan">
      <formula>0</formula>
    </cfRule>
  </conditionalFormatting>
  <conditionalFormatting sqref="P45:Q45">
    <cfRule type="cellIs" dxfId="27502" priority="2749" stopIfTrue="1" operator="lessThan">
      <formula>0</formula>
    </cfRule>
    <cfRule type="cellIs" dxfId="27501" priority="2750" stopIfTrue="1" operator="greaterThan">
      <formula>0</formula>
    </cfRule>
  </conditionalFormatting>
  <conditionalFormatting sqref="P45:Q45">
    <cfRule type="cellIs" dxfId="27500" priority="2746" stopIfTrue="1" operator="lessThan">
      <formula>0</formula>
    </cfRule>
    <cfRule type="cellIs" dxfId="27499" priority="2747" stopIfTrue="1" operator="greaterThan">
      <formula>0</formula>
    </cfRule>
  </conditionalFormatting>
  <conditionalFormatting sqref="P47:Q47">
    <cfRule type="cellIs" dxfId="27498" priority="2743" stopIfTrue="1" operator="lessThan">
      <formula>0</formula>
    </cfRule>
    <cfRule type="cellIs" dxfId="27497" priority="2744" stopIfTrue="1" operator="greaterThan">
      <formula>0</formula>
    </cfRule>
  </conditionalFormatting>
  <conditionalFormatting sqref="P47:Q47">
    <cfRule type="cellIs" dxfId="27496" priority="2740" stopIfTrue="1" operator="lessThan">
      <formula>0</formula>
    </cfRule>
    <cfRule type="cellIs" dxfId="27495" priority="2741" stopIfTrue="1" operator="greaterThan">
      <formula>0</formula>
    </cfRule>
  </conditionalFormatting>
  <conditionalFormatting sqref="P47:Q47">
    <cfRule type="cellIs" dxfId="27494" priority="2737" stopIfTrue="1" operator="lessThan">
      <formula>0</formula>
    </cfRule>
    <cfRule type="cellIs" dxfId="27493" priority="2738" stopIfTrue="1" operator="greaterThan">
      <formula>0</formula>
    </cfRule>
  </conditionalFormatting>
  <conditionalFormatting sqref="P47:Q47">
    <cfRule type="cellIs" dxfId="27492" priority="2734" stopIfTrue="1" operator="lessThan">
      <formula>0</formula>
    </cfRule>
    <cfRule type="cellIs" dxfId="27491" priority="2735" stopIfTrue="1" operator="greaterThan">
      <formula>0</formula>
    </cfRule>
  </conditionalFormatting>
  <conditionalFormatting sqref="P47:Q47">
    <cfRule type="cellIs" dxfId="27490" priority="2731" stopIfTrue="1" operator="lessThan">
      <formula>0</formula>
    </cfRule>
    <cfRule type="cellIs" dxfId="27489" priority="2732" stopIfTrue="1" operator="greaterThan">
      <formula>0</formula>
    </cfRule>
  </conditionalFormatting>
  <conditionalFormatting sqref="P47:Q47">
    <cfRule type="cellIs" dxfId="27488" priority="2728" stopIfTrue="1" operator="lessThan">
      <formula>0</formula>
    </cfRule>
    <cfRule type="cellIs" dxfId="27487" priority="2729" stopIfTrue="1" operator="greaterThan">
      <formula>0</formula>
    </cfRule>
  </conditionalFormatting>
  <conditionalFormatting sqref="P47:Q47">
    <cfRule type="cellIs" dxfId="27486" priority="2725" stopIfTrue="1" operator="lessThan">
      <formula>0</formula>
    </cfRule>
    <cfRule type="cellIs" dxfId="27485" priority="2726" stopIfTrue="1" operator="greaterThan">
      <formula>0</formula>
    </cfRule>
  </conditionalFormatting>
  <conditionalFormatting sqref="P47:Q47">
    <cfRule type="cellIs" dxfId="27484" priority="2722" stopIfTrue="1" operator="lessThan">
      <formula>0</formula>
    </cfRule>
    <cfRule type="cellIs" dxfId="27483" priority="2723" stopIfTrue="1" operator="greaterThan">
      <formula>0</formula>
    </cfRule>
  </conditionalFormatting>
  <conditionalFormatting sqref="P47:Q47">
    <cfRule type="cellIs" dxfId="27482" priority="2719" stopIfTrue="1" operator="lessThan">
      <formula>0</formula>
    </cfRule>
    <cfRule type="cellIs" dxfId="27481" priority="2720" stopIfTrue="1" operator="greaterThan">
      <formula>0</formula>
    </cfRule>
  </conditionalFormatting>
  <conditionalFormatting sqref="P47:Q47">
    <cfRule type="cellIs" dxfId="27480" priority="2716" stopIfTrue="1" operator="lessThan">
      <formula>0</formula>
    </cfRule>
    <cfRule type="cellIs" dxfId="27479" priority="2717" stopIfTrue="1" operator="greaterThan">
      <formula>0</formula>
    </cfRule>
  </conditionalFormatting>
  <conditionalFormatting sqref="P47:Q47">
    <cfRule type="cellIs" dxfId="27478" priority="2713" stopIfTrue="1" operator="lessThan">
      <formula>0</formula>
    </cfRule>
    <cfRule type="cellIs" dxfId="27477" priority="2714" stopIfTrue="1" operator="greaterThan">
      <formula>0</formula>
    </cfRule>
  </conditionalFormatting>
  <conditionalFormatting sqref="P47:Q47">
    <cfRule type="cellIs" dxfId="27476" priority="2710" stopIfTrue="1" operator="lessThan">
      <formula>0</formula>
    </cfRule>
    <cfRule type="cellIs" dxfId="27475" priority="2711" stopIfTrue="1" operator="greaterThan">
      <formula>0</formula>
    </cfRule>
  </conditionalFormatting>
  <conditionalFormatting sqref="P47:Q47">
    <cfRule type="cellIs" dxfId="27474" priority="2707" stopIfTrue="1" operator="lessThan">
      <formula>0</formula>
    </cfRule>
    <cfRule type="cellIs" dxfId="27473" priority="2708" stopIfTrue="1" operator="greaterThan">
      <formula>0</formula>
    </cfRule>
  </conditionalFormatting>
  <conditionalFormatting sqref="P47:Q47">
    <cfRule type="cellIs" dxfId="27472" priority="2704" stopIfTrue="1" operator="lessThan">
      <formula>0</formula>
    </cfRule>
    <cfRule type="cellIs" dxfId="27471" priority="2705" stopIfTrue="1" operator="greaterThan">
      <formula>0</formula>
    </cfRule>
  </conditionalFormatting>
  <conditionalFormatting sqref="P47:Q47">
    <cfRule type="cellIs" dxfId="27470" priority="2701" stopIfTrue="1" operator="lessThan">
      <formula>0</formula>
    </cfRule>
    <cfRule type="cellIs" dxfId="27469" priority="2702" stopIfTrue="1" operator="greaterThan">
      <formula>0</formula>
    </cfRule>
  </conditionalFormatting>
  <conditionalFormatting sqref="P47:Q47">
    <cfRule type="cellIs" dxfId="27468" priority="2698" stopIfTrue="1" operator="lessThan">
      <formula>0</formula>
    </cfRule>
    <cfRule type="cellIs" dxfId="27467" priority="2699" stopIfTrue="1" operator="greaterThan">
      <formula>0</formula>
    </cfRule>
  </conditionalFormatting>
  <conditionalFormatting sqref="P47:Q47">
    <cfRule type="cellIs" dxfId="27466" priority="2695" stopIfTrue="1" operator="lessThan">
      <formula>0</formula>
    </cfRule>
    <cfRule type="cellIs" dxfId="27465" priority="2696" stopIfTrue="1" operator="greaterThan">
      <formula>0</formula>
    </cfRule>
  </conditionalFormatting>
  <conditionalFormatting sqref="P47:Q47">
    <cfRule type="cellIs" dxfId="27464" priority="2692" stopIfTrue="1" operator="lessThan">
      <formula>0</formula>
    </cfRule>
    <cfRule type="cellIs" dxfId="27463" priority="2693" stopIfTrue="1" operator="greaterThan">
      <formula>0</formula>
    </cfRule>
  </conditionalFormatting>
  <conditionalFormatting sqref="P47:Q47">
    <cfRule type="cellIs" dxfId="27462" priority="2689" stopIfTrue="1" operator="lessThan">
      <formula>0</formula>
    </cfRule>
    <cfRule type="cellIs" dxfId="27461" priority="2690" stopIfTrue="1" operator="greaterThan">
      <formula>0</formula>
    </cfRule>
  </conditionalFormatting>
  <conditionalFormatting sqref="P47:Q47">
    <cfRule type="cellIs" dxfId="27460" priority="2686" stopIfTrue="1" operator="lessThan">
      <formula>0</formula>
    </cfRule>
    <cfRule type="cellIs" dxfId="27459" priority="2687" stopIfTrue="1" operator="greaterThan">
      <formula>0</formula>
    </cfRule>
  </conditionalFormatting>
  <conditionalFormatting sqref="P49:Q49">
    <cfRule type="cellIs" dxfId="27458" priority="2683" stopIfTrue="1" operator="lessThan">
      <formula>0</formula>
    </cfRule>
    <cfRule type="cellIs" dxfId="27457" priority="2684" stopIfTrue="1" operator="greaterThan">
      <formula>0</formula>
    </cfRule>
  </conditionalFormatting>
  <conditionalFormatting sqref="P49:Q49">
    <cfRule type="cellIs" dxfId="27456" priority="2680" stopIfTrue="1" operator="lessThan">
      <formula>0</formula>
    </cfRule>
    <cfRule type="cellIs" dxfId="27455" priority="2681" stopIfTrue="1" operator="greaterThan">
      <formula>0</formula>
    </cfRule>
  </conditionalFormatting>
  <conditionalFormatting sqref="P49:Q49">
    <cfRule type="cellIs" dxfId="27454" priority="2677" stopIfTrue="1" operator="lessThan">
      <formula>0</formula>
    </cfRule>
    <cfRule type="cellIs" dxfId="27453" priority="2678" stopIfTrue="1" operator="greaterThan">
      <formula>0</formula>
    </cfRule>
  </conditionalFormatting>
  <conditionalFormatting sqref="P49:Q49">
    <cfRule type="cellIs" dxfId="27452" priority="2674" stopIfTrue="1" operator="lessThan">
      <formula>0</formula>
    </cfRule>
    <cfRule type="cellIs" dxfId="27451" priority="2675" stopIfTrue="1" operator="greaterThan">
      <formula>0</formula>
    </cfRule>
  </conditionalFormatting>
  <conditionalFormatting sqref="P49:Q49">
    <cfRule type="cellIs" dxfId="27450" priority="2671" stopIfTrue="1" operator="lessThan">
      <formula>0</formula>
    </cfRule>
    <cfRule type="cellIs" dxfId="27449" priority="2672" stopIfTrue="1" operator="greaterThan">
      <formula>0</formula>
    </cfRule>
  </conditionalFormatting>
  <conditionalFormatting sqref="P49:Q49">
    <cfRule type="cellIs" dxfId="27448" priority="2668" stopIfTrue="1" operator="lessThan">
      <formula>0</formula>
    </cfRule>
    <cfRule type="cellIs" dxfId="27447" priority="2669" stopIfTrue="1" operator="greaterThan">
      <formula>0</formula>
    </cfRule>
  </conditionalFormatting>
  <conditionalFormatting sqref="P49:Q49">
    <cfRule type="cellIs" dxfId="27446" priority="2665" stopIfTrue="1" operator="lessThan">
      <formula>0</formula>
    </cfRule>
    <cfRule type="cellIs" dxfId="27445" priority="2666" stopIfTrue="1" operator="greaterThan">
      <formula>0</formula>
    </cfRule>
  </conditionalFormatting>
  <conditionalFormatting sqref="P49:Q49">
    <cfRule type="cellIs" dxfId="27444" priority="2662" stopIfTrue="1" operator="lessThan">
      <formula>0</formula>
    </cfRule>
    <cfRule type="cellIs" dxfId="27443" priority="2663" stopIfTrue="1" operator="greaterThan">
      <formula>0</formula>
    </cfRule>
  </conditionalFormatting>
  <conditionalFormatting sqref="P49:Q49">
    <cfRule type="cellIs" dxfId="27442" priority="2659" stopIfTrue="1" operator="lessThan">
      <formula>0</formula>
    </cfRule>
    <cfRule type="cellIs" dxfId="27441" priority="2660" stopIfTrue="1" operator="greaterThan">
      <formula>0</formula>
    </cfRule>
  </conditionalFormatting>
  <conditionalFormatting sqref="P49:Q49">
    <cfRule type="cellIs" dxfId="27440" priority="2656" stopIfTrue="1" operator="lessThan">
      <formula>0</formula>
    </cfRule>
    <cfRule type="cellIs" dxfId="27439" priority="2657" stopIfTrue="1" operator="greaterThan">
      <formula>0</formula>
    </cfRule>
  </conditionalFormatting>
  <conditionalFormatting sqref="P49:Q49">
    <cfRule type="cellIs" dxfId="27438" priority="2653" stopIfTrue="1" operator="lessThan">
      <formula>0</formula>
    </cfRule>
    <cfRule type="cellIs" dxfId="27437" priority="2654" stopIfTrue="1" operator="greaterThan">
      <formula>0</formula>
    </cfRule>
  </conditionalFormatting>
  <conditionalFormatting sqref="P49:Q49">
    <cfRule type="cellIs" dxfId="27436" priority="2650" stopIfTrue="1" operator="lessThan">
      <formula>0</formula>
    </cfRule>
    <cfRule type="cellIs" dxfId="27435" priority="2651" stopIfTrue="1" operator="greaterThan">
      <formula>0</formula>
    </cfRule>
  </conditionalFormatting>
  <conditionalFormatting sqref="P49:Q49">
    <cfRule type="cellIs" dxfId="27434" priority="2647" stopIfTrue="1" operator="lessThan">
      <formula>0</formula>
    </cfRule>
    <cfRule type="cellIs" dxfId="27433" priority="2648" stopIfTrue="1" operator="greaterThan">
      <formula>0</formula>
    </cfRule>
  </conditionalFormatting>
  <conditionalFormatting sqref="P49:Q49">
    <cfRule type="cellIs" dxfId="27432" priority="2644" stopIfTrue="1" operator="lessThan">
      <formula>0</formula>
    </cfRule>
    <cfRule type="cellIs" dxfId="27431" priority="2645" stopIfTrue="1" operator="greaterThan">
      <formula>0</formula>
    </cfRule>
  </conditionalFormatting>
  <conditionalFormatting sqref="P49:Q49">
    <cfRule type="cellIs" dxfId="27430" priority="2641" stopIfTrue="1" operator="lessThan">
      <formula>0</formula>
    </cfRule>
    <cfRule type="cellIs" dxfId="27429" priority="2642" stopIfTrue="1" operator="greaterThan">
      <formula>0</formula>
    </cfRule>
  </conditionalFormatting>
  <conditionalFormatting sqref="P49:Q49">
    <cfRule type="cellIs" dxfId="27428" priority="2638" stopIfTrue="1" operator="lessThan">
      <formula>0</formula>
    </cfRule>
    <cfRule type="cellIs" dxfId="27427" priority="2639" stopIfTrue="1" operator="greaterThan">
      <formula>0</formula>
    </cfRule>
  </conditionalFormatting>
  <conditionalFormatting sqref="P49:Q49">
    <cfRule type="cellIs" dxfId="27426" priority="2635" stopIfTrue="1" operator="lessThan">
      <formula>0</formula>
    </cfRule>
    <cfRule type="cellIs" dxfId="27425" priority="2636" stopIfTrue="1" operator="greaterThan">
      <formula>0</formula>
    </cfRule>
  </conditionalFormatting>
  <conditionalFormatting sqref="P49:Q49">
    <cfRule type="cellIs" dxfId="27424" priority="2632" stopIfTrue="1" operator="lessThan">
      <formula>0</formula>
    </cfRule>
    <cfRule type="cellIs" dxfId="27423" priority="2633" stopIfTrue="1" operator="greaterThan">
      <formula>0</formula>
    </cfRule>
  </conditionalFormatting>
  <conditionalFormatting sqref="P49:Q49">
    <cfRule type="cellIs" dxfId="27422" priority="2629" stopIfTrue="1" operator="lessThan">
      <formula>0</formula>
    </cfRule>
    <cfRule type="cellIs" dxfId="27421" priority="2630" stopIfTrue="1" operator="greaterThan">
      <formula>0</formula>
    </cfRule>
  </conditionalFormatting>
  <conditionalFormatting sqref="P49:Q49">
    <cfRule type="cellIs" dxfId="27420" priority="2626" stopIfTrue="1" operator="lessThan">
      <formula>0</formula>
    </cfRule>
    <cfRule type="cellIs" dxfId="27419" priority="2627" stopIfTrue="1" operator="greaterThan">
      <formula>0</formula>
    </cfRule>
  </conditionalFormatting>
  <conditionalFormatting sqref="P51:Q51">
    <cfRule type="cellIs" dxfId="27418" priority="2623" stopIfTrue="1" operator="lessThan">
      <formula>0</formula>
    </cfRule>
    <cfRule type="cellIs" dxfId="27417" priority="2624" stopIfTrue="1" operator="greaterThan">
      <formula>0</formula>
    </cfRule>
  </conditionalFormatting>
  <conditionalFormatting sqref="P51:Q51">
    <cfRule type="cellIs" dxfId="27416" priority="2620" stopIfTrue="1" operator="lessThan">
      <formula>0</formula>
    </cfRule>
    <cfRule type="cellIs" dxfId="27415" priority="2621" stopIfTrue="1" operator="greaterThan">
      <formula>0</formula>
    </cfRule>
  </conditionalFormatting>
  <conditionalFormatting sqref="P51:Q51">
    <cfRule type="cellIs" dxfId="27414" priority="2617" stopIfTrue="1" operator="lessThan">
      <formula>0</formula>
    </cfRule>
    <cfRule type="cellIs" dxfId="27413" priority="2618" stopIfTrue="1" operator="greaterThan">
      <formula>0</formula>
    </cfRule>
  </conditionalFormatting>
  <conditionalFormatting sqref="P51:Q51">
    <cfRule type="cellIs" dxfId="27412" priority="2614" stopIfTrue="1" operator="lessThan">
      <formula>0</formula>
    </cfRule>
    <cfRule type="cellIs" dxfId="27411" priority="2615" stopIfTrue="1" operator="greaterThan">
      <formula>0</formula>
    </cfRule>
  </conditionalFormatting>
  <conditionalFormatting sqref="P51:Q51">
    <cfRule type="cellIs" dxfId="27410" priority="2611" stopIfTrue="1" operator="lessThan">
      <formula>0</formula>
    </cfRule>
    <cfRule type="cellIs" dxfId="27409" priority="2612" stopIfTrue="1" operator="greaterThan">
      <formula>0</formula>
    </cfRule>
  </conditionalFormatting>
  <conditionalFormatting sqref="P51:Q51">
    <cfRule type="cellIs" dxfId="27408" priority="2608" stopIfTrue="1" operator="lessThan">
      <formula>0</formula>
    </cfRule>
    <cfRule type="cellIs" dxfId="27407" priority="2609" stopIfTrue="1" operator="greaterThan">
      <formula>0</formula>
    </cfRule>
  </conditionalFormatting>
  <conditionalFormatting sqref="P51:Q51">
    <cfRule type="cellIs" dxfId="27406" priority="2605" stopIfTrue="1" operator="lessThan">
      <formula>0</formula>
    </cfRule>
    <cfRule type="cellIs" dxfId="27405" priority="2606" stopIfTrue="1" operator="greaterThan">
      <formula>0</formula>
    </cfRule>
  </conditionalFormatting>
  <conditionalFormatting sqref="P51:Q51">
    <cfRule type="cellIs" dxfId="27404" priority="2602" stopIfTrue="1" operator="lessThan">
      <formula>0</formula>
    </cfRule>
    <cfRule type="cellIs" dxfId="27403" priority="2603" stopIfTrue="1" operator="greaterThan">
      <formula>0</formula>
    </cfRule>
  </conditionalFormatting>
  <conditionalFormatting sqref="P51:Q51">
    <cfRule type="cellIs" dxfId="27402" priority="2599" stopIfTrue="1" operator="lessThan">
      <formula>0</formula>
    </cfRule>
    <cfRule type="cellIs" dxfId="27401" priority="2600" stopIfTrue="1" operator="greaterThan">
      <formula>0</formula>
    </cfRule>
  </conditionalFormatting>
  <conditionalFormatting sqref="P51:Q51">
    <cfRule type="cellIs" dxfId="27400" priority="2596" stopIfTrue="1" operator="lessThan">
      <formula>0</formula>
    </cfRule>
    <cfRule type="cellIs" dxfId="27399" priority="2597" stopIfTrue="1" operator="greaterThan">
      <formula>0</formula>
    </cfRule>
  </conditionalFormatting>
  <conditionalFormatting sqref="P51:Q51">
    <cfRule type="cellIs" dxfId="27398" priority="2593" stopIfTrue="1" operator="lessThan">
      <formula>0</formula>
    </cfRule>
    <cfRule type="cellIs" dxfId="27397" priority="2594" stopIfTrue="1" operator="greaterThan">
      <formula>0</formula>
    </cfRule>
  </conditionalFormatting>
  <conditionalFormatting sqref="P51:Q51">
    <cfRule type="cellIs" dxfId="27396" priority="2590" stopIfTrue="1" operator="lessThan">
      <formula>0</formula>
    </cfRule>
    <cfRule type="cellIs" dxfId="27395" priority="2591" stopIfTrue="1" operator="greaterThan">
      <formula>0</formula>
    </cfRule>
  </conditionalFormatting>
  <conditionalFormatting sqref="P51:Q51">
    <cfRule type="cellIs" dxfId="27394" priority="2587" stopIfTrue="1" operator="lessThan">
      <formula>0</formula>
    </cfRule>
    <cfRule type="cellIs" dxfId="27393" priority="2588" stopIfTrue="1" operator="greaterThan">
      <formula>0</formula>
    </cfRule>
  </conditionalFormatting>
  <conditionalFormatting sqref="P51:Q51">
    <cfRule type="cellIs" dxfId="27392" priority="2584" stopIfTrue="1" operator="lessThan">
      <formula>0</formula>
    </cfRule>
    <cfRule type="cellIs" dxfId="27391" priority="2585" stopIfTrue="1" operator="greaterThan">
      <formula>0</formula>
    </cfRule>
  </conditionalFormatting>
  <conditionalFormatting sqref="P51:Q51">
    <cfRule type="cellIs" dxfId="27390" priority="2581" stopIfTrue="1" operator="lessThan">
      <formula>0</formula>
    </cfRule>
    <cfRule type="cellIs" dxfId="27389" priority="2582" stopIfTrue="1" operator="greaterThan">
      <formula>0</formula>
    </cfRule>
  </conditionalFormatting>
  <conditionalFormatting sqref="P51:Q51">
    <cfRule type="cellIs" dxfId="27388" priority="2578" stopIfTrue="1" operator="lessThan">
      <formula>0</formula>
    </cfRule>
    <cfRule type="cellIs" dxfId="27387" priority="2579" stopIfTrue="1" operator="greaterThan">
      <formula>0</formula>
    </cfRule>
  </conditionalFormatting>
  <conditionalFormatting sqref="P51:Q51">
    <cfRule type="cellIs" dxfId="27386" priority="2575" stopIfTrue="1" operator="lessThan">
      <formula>0</formula>
    </cfRule>
    <cfRule type="cellIs" dxfId="27385" priority="2576" stopIfTrue="1" operator="greaterThan">
      <formula>0</formula>
    </cfRule>
  </conditionalFormatting>
  <conditionalFormatting sqref="P51:Q51">
    <cfRule type="cellIs" dxfId="27384" priority="2572" stopIfTrue="1" operator="lessThan">
      <formula>0</formula>
    </cfRule>
    <cfRule type="cellIs" dxfId="27383" priority="2573" stopIfTrue="1" operator="greaterThan">
      <formula>0</formula>
    </cfRule>
  </conditionalFormatting>
  <conditionalFormatting sqref="P51:Q51">
    <cfRule type="cellIs" dxfId="27382" priority="2569" stopIfTrue="1" operator="lessThan">
      <formula>0</formula>
    </cfRule>
    <cfRule type="cellIs" dxfId="27381" priority="2570" stopIfTrue="1" operator="greaterThan">
      <formula>0</formula>
    </cfRule>
  </conditionalFormatting>
  <conditionalFormatting sqref="P51:Q51">
    <cfRule type="cellIs" dxfId="27380" priority="2566" stopIfTrue="1" operator="lessThan">
      <formula>0</formula>
    </cfRule>
    <cfRule type="cellIs" dxfId="27379" priority="2567" stopIfTrue="1" operator="greaterThan">
      <formula>0</formula>
    </cfRule>
  </conditionalFormatting>
  <conditionalFormatting sqref="P53:Q53">
    <cfRule type="cellIs" dxfId="27378" priority="2563" stopIfTrue="1" operator="lessThan">
      <formula>0</formula>
    </cfRule>
    <cfRule type="cellIs" dxfId="27377" priority="2564" stopIfTrue="1" operator="greaterThan">
      <formula>0</formula>
    </cfRule>
  </conditionalFormatting>
  <conditionalFormatting sqref="P53:Q53">
    <cfRule type="cellIs" dxfId="27376" priority="2560" stopIfTrue="1" operator="lessThan">
      <formula>0</formula>
    </cfRule>
    <cfRule type="cellIs" dxfId="27375" priority="2561" stopIfTrue="1" operator="greaterThan">
      <formula>0</formula>
    </cfRule>
  </conditionalFormatting>
  <conditionalFormatting sqref="P53:Q53">
    <cfRule type="cellIs" dxfId="27374" priority="2557" stopIfTrue="1" operator="lessThan">
      <formula>0</formula>
    </cfRule>
    <cfRule type="cellIs" dxfId="27373" priority="2558" stopIfTrue="1" operator="greaterThan">
      <formula>0</formula>
    </cfRule>
  </conditionalFormatting>
  <conditionalFormatting sqref="P53:Q53">
    <cfRule type="cellIs" dxfId="27372" priority="2554" stopIfTrue="1" operator="lessThan">
      <formula>0</formula>
    </cfRule>
    <cfRule type="cellIs" dxfId="27371" priority="2555" stopIfTrue="1" operator="greaterThan">
      <formula>0</formula>
    </cfRule>
  </conditionalFormatting>
  <conditionalFormatting sqref="P53:Q53">
    <cfRule type="cellIs" dxfId="27370" priority="2551" stopIfTrue="1" operator="lessThan">
      <formula>0</formula>
    </cfRule>
    <cfRule type="cellIs" dxfId="27369" priority="2552" stopIfTrue="1" operator="greaterThan">
      <formula>0</formula>
    </cfRule>
  </conditionalFormatting>
  <conditionalFormatting sqref="P53:Q53">
    <cfRule type="cellIs" dxfId="27368" priority="2548" stopIfTrue="1" operator="lessThan">
      <formula>0</formula>
    </cfRule>
    <cfRule type="cellIs" dxfId="27367" priority="2549" stopIfTrue="1" operator="greaterThan">
      <formula>0</formula>
    </cfRule>
  </conditionalFormatting>
  <conditionalFormatting sqref="P53:Q53">
    <cfRule type="cellIs" dxfId="27366" priority="2545" stopIfTrue="1" operator="lessThan">
      <formula>0</formula>
    </cfRule>
    <cfRule type="cellIs" dxfId="27365" priority="2546" stopIfTrue="1" operator="greaterThan">
      <formula>0</formula>
    </cfRule>
  </conditionalFormatting>
  <conditionalFormatting sqref="P53:Q53">
    <cfRule type="cellIs" dxfId="27364" priority="2542" stopIfTrue="1" operator="lessThan">
      <formula>0</formula>
    </cfRule>
    <cfRule type="cellIs" dxfId="27363" priority="2543" stopIfTrue="1" operator="greaterThan">
      <formula>0</formula>
    </cfRule>
  </conditionalFormatting>
  <conditionalFormatting sqref="P53:Q53">
    <cfRule type="cellIs" dxfId="27362" priority="2539" stopIfTrue="1" operator="lessThan">
      <formula>0</formula>
    </cfRule>
    <cfRule type="cellIs" dxfId="27361" priority="2540" stopIfTrue="1" operator="greaterThan">
      <formula>0</formula>
    </cfRule>
  </conditionalFormatting>
  <conditionalFormatting sqref="P53:Q53">
    <cfRule type="cellIs" dxfId="27360" priority="2536" stopIfTrue="1" operator="lessThan">
      <formula>0</formula>
    </cfRule>
    <cfRule type="cellIs" dxfId="27359" priority="2537" stopIfTrue="1" operator="greaterThan">
      <formula>0</formula>
    </cfRule>
  </conditionalFormatting>
  <conditionalFormatting sqref="P53:Q53">
    <cfRule type="cellIs" dxfId="27358" priority="2533" stopIfTrue="1" operator="lessThan">
      <formula>0</formula>
    </cfRule>
    <cfRule type="cellIs" dxfId="27357" priority="2534" stopIfTrue="1" operator="greaterThan">
      <formula>0</formula>
    </cfRule>
  </conditionalFormatting>
  <conditionalFormatting sqref="P53:Q53">
    <cfRule type="cellIs" dxfId="27356" priority="2530" stopIfTrue="1" operator="lessThan">
      <formula>0</formula>
    </cfRule>
    <cfRule type="cellIs" dxfId="27355" priority="2531" stopIfTrue="1" operator="greaterThan">
      <formula>0</formula>
    </cfRule>
  </conditionalFormatting>
  <conditionalFormatting sqref="P53:Q53">
    <cfRule type="cellIs" dxfId="27354" priority="2527" stopIfTrue="1" operator="lessThan">
      <formula>0</formula>
    </cfRule>
    <cfRule type="cellIs" dxfId="27353" priority="2528" stopIfTrue="1" operator="greaterThan">
      <formula>0</formula>
    </cfRule>
  </conditionalFormatting>
  <conditionalFormatting sqref="P53:Q53">
    <cfRule type="cellIs" dxfId="27352" priority="2524" stopIfTrue="1" operator="lessThan">
      <formula>0</formula>
    </cfRule>
    <cfRule type="cellIs" dxfId="27351" priority="2525" stopIfTrue="1" operator="greaterThan">
      <formula>0</formula>
    </cfRule>
  </conditionalFormatting>
  <conditionalFormatting sqref="P53:Q53">
    <cfRule type="cellIs" dxfId="27350" priority="2521" stopIfTrue="1" operator="lessThan">
      <formula>0</formula>
    </cfRule>
    <cfRule type="cellIs" dxfId="27349" priority="2522" stopIfTrue="1" operator="greaterThan">
      <formula>0</formula>
    </cfRule>
  </conditionalFormatting>
  <conditionalFormatting sqref="P53:Q53">
    <cfRule type="cellIs" dxfId="27348" priority="2518" stopIfTrue="1" operator="lessThan">
      <formula>0</formula>
    </cfRule>
    <cfRule type="cellIs" dxfId="27347" priority="2519" stopIfTrue="1" operator="greaterThan">
      <formula>0</formula>
    </cfRule>
  </conditionalFormatting>
  <conditionalFormatting sqref="P53:Q53">
    <cfRule type="cellIs" dxfId="27346" priority="2515" stopIfTrue="1" operator="lessThan">
      <formula>0</formula>
    </cfRule>
    <cfRule type="cellIs" dxfId="27345" priority="2516" stopIfTrue="1" operator="greaterThan">
      <formula>0</formula>
    </cfRule>
  </conditionalFormatting>
  <conditionalFormatting sqref="P53:Q53">
    <cfRule type="cellIs" dxfId="27344" priority="2512" stopIfTrue="1" operator="lessThan">
      <formula>0</formula>
    </cfRule>
    <cfRule type="cellIs" dxfId="27343" priority="2513" stopIfTrue="1" operator="greaterThan">
      <formula>0</formula>
    </cfRule>
  </conditionalFormatting>
  <conditionalFormatting sqref="P53:Q53">
    <cfRule type="cellIs" dxfId="27342" priority="2509" stopIfTrue="1" operator="lessThan">
      <formula>0</formula>
    </cfRule>
    <cfRule type="cellIs" dxfId="27341" priority="2510" stopIfTrue="1" operator="greaterThan">
      <formula>0</formula>
    </cfRule>
  </conditionalFormatting>
  <conditionalFormatting sqref="P53:Q53">
    <cfRule type="cellIs" dxfId="27340" priority="2506" stopIfTrue="1" operator="lessThan">
      <formula>0</formula>
    </cfRule>
    <cfRule type="cellIs" dxfId="27339" priority="2507" stopIfTrue="1" operator="greaterThan">
      <formula>0</formula>
    </cfRule>
  </conditionalFormatting>
  <conditionalFormatting sqref="P55:Q55">
    <cfRule type="cellIs" dxfId="27338" priority="2503" stopIfTrue="1" operator="lessThan">
      <formula>0</formula>
    </cfRule>
    <cfRule type="cellIs" dxfId="27337" priority="2504" stopIfTrue="1" operator="greaterThan">
      <formula>0</formula>
    </cfRule>
  </conditionalFormatting>
  <conditionalFormatting sqref="P55:Q55">
    <cfRule type="cellIs" dxfId="27336" priority="2500" stopIfTrue="1" operator="lessThan">
      <formula>0</formula>
    </cfRule>
    <cfRule type="cellIs" dxfId="27335" priority="2501" stopIfTrue="1" operator="greaterThan">
      <formula>0</formula>
    </cfRule>
  </conditionalFormatting>
  <conditionalFormatting sqref="P55:Q55">
    <cfRule type="cellIs" dxfId="27334" priority="2497" stopIfTrue="1" operator="lessThan">
      <formula>0</formula>
    </cfRule>
    <cfRule type="cellIs" dxfId="27333" priority="2498" stopIfTrue="1" operator="greaterThan">
      <formula>0</formula>
    </cfRule>
  </conditionalFormatting>
  <conditionalFormatting sqref="P55:Q55">
    <cfRule type="cellIs" dxfId="27332" priority="2494" stopIfTrue="1" operator="lessThan">
      <formula>0</formula>
    </cfRule>
    <cfRule type="cellIs" dxfId="27331" priority="2495" stopIfTrue="1" operator="greaterThan">
      <formula>0</formula>
    </cfRule>
  </conditionalFormatting>
  <conditionalFormatting sqref="P55:Q55">
    <cfRule type="cellIs" dxfId="27330" priority="2491" stopIfTrue="1" operator="lessThan">
      <formula>0</formula>
    </cfRule>
    <cfRule type="cellIs" dxfId="27329" priority="2492" stopIfTrue="1" operator="greaterThan">
      <formula>0</formula>
    </cfRule>
  </conditionalFormatting>
  <conditionalFormatting sqref="P55:Q55">
    <cfRule type="cellIs" dxfId="27328" priority="2488" stopIfTrue="1" operator="lessThan">
      <formula>0</formula>
    </cfRule>
    <cfRule type="cellIs" dxfId="27327" priority="2489" stopIfTrue="1" operator="greaterThan">
      <formula>0</formula>
    </cfRule>
  </conditionalFormatting>
  <conditionalFormatting sqref="P55:Q55">
    <cfRule type="cellIs" dxfId="27326" priority="2485" stopIfTrue="1" operator="lessThan">
      <formula>0</formula>
    </cfRule>
    <cfRule type="cellIs" dxfId="27325" priority="2486" stopIfTrue="1" operator="greaterThan">
      <formula>0</formula>
    </cfRule>
  </conditionalFormatting>
  <conditionalFormatting sqref="P55:Q55">
    <cfRule type="cellIs" dxfId="27324" priority="2482" stopIfTrue="1" operator="lessThan">
      <formula>0</formula>
    </cfRule>
    <cfRule type="cellIs" dxfId="27323" priority="2483" stopIfTrue="1" operator="greaterThan">
      <formula>0</formula>
    </cfRule>
  </conditionalFormatting>
  <conditionalFormatting sqref="P55:Q55">
    <cfRule type="cellIs" dxfId="27322" priority="2479" stopIfTrue="1" operator="lessThan">
      <formula>0</formula>
    </cfRule>
    <cfRule type="cellIs" dxfId="27321" priority="2480" stopIfTrue="1" operator="greaterThan">
      <formula>0</formula>
    </cfRule>
  </conditionalFormatting>
  <conditionalFormatting sqref="P55:Q55">
    <cfRule type="cellIs" dxfId="27320" priority="2476" stopIfTrue="1" operator="lessThan">
      <formula>0</formula>
    </cfRule>
    <cfRule type="cellIs" dxfId="27319" priority="2477" stopIfTrue="1" operator="greaterThan">
      <formula>0</formula>
    </cfRule>
  </conditionalFormatting>
  <conditionalFormatting sqref="P55:Q55">
    <cfRule type="cellIs" dxfId="27318" priority="2473" stopIfTrue="1" operator="lessThan">
      <formula>0</formula>
    </cfRule>
    <cfRule type="cellIs" dxfId="27317" priority="2474" stopIfTrue="1" operator="greaterThan">
      <formula>0</formula>
    </cfRule>
  </conditionalFormatting>
  <conditionalFormatting sqref="P55:Q55">
    <cfRule type="cellIs" dxfId="27316" priority="2470" stopIfTrue="1" operator="lessThan">
      <formula>0</formula>
    </cfRule>
    <cfRule type="cellIs" dxfId="27315" priority="2471" stopIfTrue="1" operator="greaterThan">
      <formula>0</formula>
    </cfRule>
  </conditionalFormatting>
  <conditionalFormatting sqref="P55:Q55">
    <cfRule type="cellIs" dxfId="27314" priority="2467" stopIfTrue="1" operator="lessThan">
      <formula>0</formula>
    </cfRule>
    <cfRule type="cellIs" dxfId="27313" priority="2468" stopIfTrue="1" operator="greaterThan">
      <formula>0</formula>
    </cfRule>
  </conditionalFormatting>
  <conditionalFormatting sqref="P55:Q55">
    <cfRule type="cellIs" dxfId="27312" priority="2464" stopIfTrue="1" operator="lessThan">
      <formula>0</formula>
    </cfRule>
    <cfRule type="cellIs" dxfId="27311" priority="2465" stopIfTrue="1" operator="greaterThan">
      <formula>0</formula>
    </cfRule>
  </conditionalFormatting>
  <conditionalFormatting sqref="P55:Q55">
    <cfRule type="cellIs" dxfId="27310" priority="2461" stopIfTrue="1" operator="lessThan">
      <formula>0</formula>
    </cfRule>
    <cfRule type="cellIs" dxfId="27309" priority="2462" stopIfTrue="1" operator="greaterThan">
      <formula>0</formula>
    </cfRule>
  </conditionalFormatting>
  <conditionalFormatting sqref="P55:Q55">
    <cfRule type="cellIs" dxfId="27308" priority="2458" stopIfTrue="1" operator="lessThan">
      <formula>0</formula>
    </cfRule>
    <cfRule type="cellIs" dxfId="27307" priority="2459" stopIfTrue="1" operator="greaterThan">
      <formula>0</formula>
    </cfRule>
  </conditionalFormatting>
  <conditionalFormatting sqref="P55:Q55">
    <cfRule type="cellIs" dxfId="27306" priority="2455" stopIfTrue="1" operator="lessThan">
      <formula>0</formula>
    </cfRule>
    <cfRule type="cellIs" dxfId="27305" priority="2456" stopIfTrue="1" operator="greaterThan">
      <formula>0</formula>
    </cfRule>
  </conditionalFormatting>
  <conditionalFormatting sqref="P55:Q55">
    <cfRule type="cellIs" dxfId="27304" priority="2452" stopIfTrue="1" operator="lessThan">
      <formula>0</formula>
    </cfRule>
    <cfRule type="cellIs" dxfId="27303" priority="2453" stopIfTrue="1" operator="greaterThan">
      <formula>0</formula>
    </cfRule>
  </conditionalFormatting>
  <conditionalFormatting sqref="P55:Q55">
    <cfRule type="cellIs" dxfId="27302" priority="2449" stopIfTrue="1" operator="lessThan">
      <formula>0</formula>
    </cfRule>
    <cfRule type="cellIs" dxfId="27301" priority="2450" stopIfTrue="1" operator="greaterThan">
      <formula>0</formula>
    </cfRule>
  </conditionalFormatting>
  <conditionalFormatting sqref="P55:Q55">
    <cfRule type="cellIs" dxfId="27300" priority="2446" stopIfTrue="1" operator="lessThan">
      <formula>0</formula>
    </cfRule>
    <cfRule type="cellIs" dxfId="27299" priority="2447" stopIfTrue="1" operator="greaterThan">
      <formula>0</formula>
    </cfRule>
  </conditionalFormatting>
  <conditionalFormatting sqref="P57:Q57">
    <cfRule type="cellIs" dxfId="27298" priority="2443" stopIfTrue="1" operator="lessThan">
      <formula>0</formula>
    </cfRule>
    <cfRule type="cellIs" dxfId="27297" priority="2444" stopIfTrue="1" operator="greaterThan">
      <formula>0</formula>
    </cfRule>
  </conditionalFormatting>
  <conditionalFormatting sqref="P57:Q57">
    <cfRule type="cellIs" dxfId="27296" priority="2440" stopIfTrue="1" operator="lessThan">
      <formula>0</formula>
    </cfRule>
    <cfRule type="cellIs" dxfId="27295" priority="2441" stopIfTrue="1" operator="greaterThan">
      <formula>0</formula>
    </cfRule>
  </conditionalFormatting>
  <conditionalFormatting sqref="P57:Q57">
    <cfRule type="cellIs" dxfId="27294" priority="2437" stopIfTrue="1" operator="lessThan">
      <formula>0</formula>
    </cfRule>
    <cfRule type="cellIs" dxfId="27293" priority="2438" stopIfTrue="1" operator="greaterThan">
      <formula>0</formula>
    </cfRule>
  </conditionalFormatting>
  <conditionalFormatting sqref="P57:Q57">
    <cfRule type="cellIs" dxfId="27292" priority="2434" stopIfTrue="1" operator="lessThan">
      <formula>0</formula>
    </cfRule>
    <cfRule type="cellIs" dxfId="27291" priority="2435" stopIfTrue="1" operator="greaterThan">
      <formula>0</formula>
    </cfRule>
  </conditionalFormatting>
  <conditionalFormatting sqref="P57:Q57">
    <cfRule type="cellIs" dxfId="27290" priority="2431" stopIfTrue="1" operator="lessThan">
      <formula>0</formula>
    </cfRule>
    <cfRule type="cellIs" dxfId="27289" priority="2432" stopIfTrue="1" operator="greaterThan">
      <formula>0</formula>
    </cfRule>
  </conditionalFormatting>
  <conditionalFormatting sqref="P57:Q57">
    <cfRule type="cellIs" dxfId="27288" priority="2428" stopIfTrue="1" operator="lessThan">
      <formula>0</formula>
    </cfRule>
    <cfRule type="cellIs" dxfId="27287" priority="2429" stopIfTrue="1" operator="greaterThan">
      <formula>0</formula>
    </cfRule>
  </conditionalFormatting>
  <conditionalFormatting sqref="P57:Q57">
    <cfRule type="cellIs" dxfId="27286" priority="2425" stopIfTrue="1" operator="lessThan">
      <formula>0</formula>
    </cfRule>
    <cfRule type="cellIs" dxfId="27285" priority="2426" stopIfTrue="1" operator="greaterThan">
      <formula>0</formula>
    </cfRule>
  </conditionalFormatting>
  <conditionalFormatting sqref="P57:Q57">
    <cfRule type="cellIs" dxfId="27284" priority="2422" stopIfTrue="1" operator="lessThan">
      <formula>0</formula>
    </cfRule>
    <cfRule type="cellIs" dxfId="27283" priority="2423" stopIfTrue="1" operator="greaterThan">
      <formula>0</formula>
    </cfRule>
  </conditionalFormatting>
  <conditionalFormatting sqref="P57:Q57">
    <cfRule type="cellIs" dxfId="27282" priority="2419" stopIfTrue="1" operator="lessThan">
      <formula>0</formula>
    </cfRule>
    <cfRule type="cellIs" dxfId="27281" priority="2420" stopIfTrue="1" operator="greaterThan">
      <formula>0</formula>
    </cfRule>
  </conditionalFormatting>
  <conditionalFormatting sqref="P57:Q57">
    <cfRule type="cellIs" dxfId="27280" priority="2416" stopIfTrue="1" operator="lessThan">
      <formula>0</formula>
    </cfRule>
    <cfRule type="cellIs" dxfId="27279" priority="2417" stopIfTrue="1" operator="greaterThan">
      <formula>0</formula>
    </cfRule>
  </conditionalFormatting>
  <conditionalFormatting sqref="P57:Q57">
    <cfRule type="cellIs" dxfId="27278" priority="2413" stopIfTrue="1" operator="lessThan">
      <formula>0</formula>
    </cfRule>
    <cfRule type="cellIs" dxfId="27277" priority="2414" stopIfTrue="1" operator="greaterThan">
      <formula>0</formula>
    </cfRule>
  </conditionalFormatting>
  <conditionalFormatting sqref="P57:Q57">
    <cfRule type="cellIs" dxfId="27276" priority="2410" stopIfTrue="1" operator="lessThan">
      <formula>0</formula>
    </cfRule>
    <cfRule type="cellIs" dxfId="27275" priority="2411" stopIfTrue="1" operator="greaterThan">
      <formula>0</formula>
    </cfRule>
  </conditionalFormatting>
  <conditionalFormatting sqref="P57:Q57">
    <cfRule type="cellIs" dxfId="27274" priority="2407" stopIfTrue="1" operator="lessThan">
      <formula>0</formula>
    </cfRule>
    <cfRule type="cellIs" dxfId="27273" priority="2408" stopIfTrue="1" operator="greaterThan">
      <formula>0</formula>
    </cfRule>
  </conditionalFormatting>
  <conditionalFormatting sqref="P57:Q57">
    <cfRule type="cellIs" dxfId="27272" priority="2404" stopIfTrue="1" operator="lessThan">
      <formula>0</formula>
    </cfRule>
    <cfRule type="cellIs" dxfId="27271" priority="2405" stopIfTrue="1" operator="greaterThan">
      <formula>0</formula>
    </cfRule>
  </conditionalFormatting>
  <conditionalFormatting sqref="P57:Q57">
    <cfRule type="cellIs" dxfId="27270" priority="2401" stopIfTrue="1" operator="lessThan">
      <formula>0</formula>
    </cfRule>
    <cfRule type="cellIs" dxfId="27269" priority="2402" stopIfTrue="1" operator="greaterThan">
      <formula>0</formula>
    </cfRule>
  </conditionalFormatting>
  <conditionalFormatting sqref="P57:Q57">
    <cfRule type="cellIs" dxfId="27268" priority="2398" stopIfTrue="1" operator="lessThan">
      <formula>0</formula>
    </cfRule>
    <cfRule type="cellIs" dxfId="27267" priority="2399" stopIfTrue="1" operator="greaterThan">
      <formula>0</formula>
    </cfRule>
  </conditionalFormatting>
  <conditionalFormatting sqref="P57:Q57">
    <cfRule type="cellIs" dxfId="27266" priority="2395" stopIfTrue="1" operator="lessThan">
      <formula>0</formula>
    </cfRule>
    <cfRule type="cellIs" dxfId="27265" priority="2396" stopIfTrue="1" operator="greaterThan">
      <formula>0</formula>
    </cfRule>
  </conditionalFormatting>
  <conditionalFormatting sqref="P57:Q57">
    <cfRule type="cellIs" dxfId="27264" priority="2392" stopIfTrue="1" operator="lessThan">
      <formula>0</formula>
    </cfRule>
    <cfRule type="cellIs" dxfId="27263" priority="2393" stopIfTrue="1" operator="greaterThan">
      <formula>0</formula>
    </cfRule>
  </conditionalFormatting>
  <conditionalFormatting sqref="P57:Q57">
    <cfRule type="cellIs" dxfId="27262" priority="2389" stopIfTrue="1" operator="lessThan">
      <formula>0</formula>
    </cfRule>
    <cfRule type="cellIs" dxfId="27261" priority="2390" stopIfTrue="1" operator="greaterThan">
      <formula>0</formula>
    </cfRule>
  </conditionalFormatting>
  <conditionalFormatting sqref="P57:Q57">
    <cfRule type="cellIs" dxfId="27260" priority="2386" stopIfTrue="1" operator="lessThan">
      <formula>0</formula>
    </cfRule>
    <cfRule type="cellIs" dxfId="27259" priority="2387" stopIfTrue="1" operator="greaterThan">
      <formula>0</formula>
    </cfRule>
  </conditionalFormatting>
  <conditionalFormatting sqref="P59:Q59">
    <cfRule type="cellIs" dxfId="27258" priority="2383" stopIfTrue="1" operator="lessThan">
      <formula>0</formula>
    </cfRule>
    <cfRule type="cellIs" dxfId="27257" priority="2384" stopIfTrue="1" operator="greaterThan">
      <formula>0</formula>
    </cfRule>
  </conditionalFormatting>
  <conditionalFormatting sqref="P59:Q59">
    <cfRule type="cellIs" dxfId="27256" priority="2380" stopIfTrue="1" operator="lessThan">
      <formula>0</formula>
    </cfRule>
    <cfRule type="cellIs" dxfId="27255" priority="2381" stopIfTrue="1" operator="greaterThan">
      <formula>0</formula>
    </cfRule>
  </conditionalFormatting>
  <conditionalFormatting sqref="P59:Q59">
    <cfRule type="cellIs" dxfId="27254" priority="2377" stopIfTrue="1" operator="lessThan">
      <formula>0</formula>
    </cfRule>
    <cfRule type="cellIs" dxfId="27253" priority="2378" stopIfTrue="1" operator="greaterThan">
      <formula>0</formula>
    </cfRule>
  </conditionalFormatting>
  <conditionalFormatting sqref="P59:Q59">
    <cfRule type="cellIs" dxfId="27252" priority="2374" stopIfTrue="1" operator="lessThan">
      <formula>0</formula>
    </cfRule>
    <cfRule type="cellIs" dxfId="27251" priority="2375" stopIfTrue="1" operator="greaterThan">
      <formula>0</formula>
    </cfRule>
  </conditionalFormatting>
  <conditionalFormatting sqref="P59:Q59">
    <cfRule type="cellIs" dxfId="27250" priority="2371" stopIfTrue="1" operator="lessThan">
      <formula>0</formula>
    </cfRule>
    <cfRule type="cellIs" dxfId="27249" priority="2372" stopIfTrue="1" operator="greaterThan">
      <formula>0</formula>
    </cfRule>
  </conditionalFormatting>
  <conditionalFormatting sqref="P59:Q59">
    <cfRule type="cellIs" dxfId="27248" priority="2368" stopIfTrue="1" operator="lessThan">
      <formula>0</formula>
    </cfRule>
    <cfRule type="cellIs" dxfId="27247" priority="2369" stopIfTrue="1" operator="greaterThan">
      <formula>0</formula>
    </cfRule>
  </conditionalFormatting>
  <conditionalFormatting sqref="P59:Q59">
    <cfRule type="cellIs" dxfId="27246" priority="2365" stopIfTrue="1" operator="lessThan">
      <formula>0</formula>
    </cfRule>
    <cfRule type="cellIs" dxfId="27245" priority="2366" stopIfTrue="1" operator="greaterThan">
      <formula>0</formula>
    </cfRule>
  </conditionalFormatting>
  <conditionalFormatting sqref="P59:Q59">
    <cfRule type="cellIs" dxfId="27244" priority="2362" stopIfTrue="1" operator="lessThan">
      <formula>0</formula>
    </cfRule>
    <cfRule type="cellIs" dxfId="27243" priority="2363" stopIfTrue="1" operator="greaterThan">
      <formula>0</formula>
    </cfRule>
  </conditionalFormatting>
  <conditionalFormatting sqref="P59:Q59">
    <cfRule type="cellIs" dxfId="27242" priority="2359" stopIfTrue="1" operator="lessThan">
      <formula>0</formula>
    </cfRule>
    <cfRule type="cellIs" dxfId="27241" priority="2360" stopIfTrue="1" operator="greaterThan">
      <formula>0</formula>
    </cfRule>
  </conditionalFormatting>
  <conditionalFormatting sqref="P59:Q59">
    <cfRule type="cellIs" dxfId="27240" priority="2356" stopIfTrue="1" operator="lessThan">
      <formula>0</formula>
    </cfRule>
    <cfRule type="cellIs" dxfId="27239" priority="2357" stopIfTrue="1" operator="greaterThan">
      <formula>0</formula>
    </cfRule>
  </conditionalFormatting>
  <conditionalFormatting sqref="P59:Q59">
    <cfRule type="cellIs" dxfId="27238" priority="2353" stopIfTrue="1" operator="lessThan">
      <formula>0</formula>
    </cfRule>
    <cfRule type="cellIs" dxfId="27237" priority="2354" stopIfTrue="1" operator="greaterThan">
      <formula>0</formula>
    </cfRule>
  </conditionalFormatting>
  <conditionalFormatting sqref="P59:Q59">
    <cfRule type="cellIs" dxfId="27236" priority="2350" stopIfTrue="1" operator="lessThan">
      <formula>0</formula>
    </cfRule>
    <cfRule type="cellIs" dxfId="27235" priority="2351" stopIfTrue="1" operator="greaterThan">
      <formula>0</formula>
    </cfRule>
  </conditionalFormatting>
  <conditionalFormatting sqref="P59:Q59">
    <cfRule type="cellIs" dxfId="27234" priority="2347" stopIfTrue="1" operator="lessThan">
      <formula>0</formula>
    </cfRule>
    <cfRule type="cellIs" dxfId="27233" priority="2348" stopIfTrue="1" operator="greaterThan">
      <formula>0</formula>
    </cfRule>
  </conditionalFormatting>
  <conditionalFormatting sqref="P59:Q59">
    <cfRule type="cellIs" dxfId="27232" priority="2344" stopIfTrue="1" operator="lessThan">
      <formula>0</formula>
    </cfRule>
    <cfRule type="cellIs" dxfId="27231" priority="2345" stopIfTrue="1" operator="greaterThan">
      <formula>0</formula>
    </cfRule>
  </conditionalFormatting>
  <conditionalFormatting sqref="P59:Q59">
    <cfRule type="cellIs" dxfId="27230" priority="2341" stopIfTrue="1" operator="lessThan">
      <formula>0</formula>
    </cfRule>
    <cfRule type="cellIs" dxfId="27229" priority="2342" stopIfTrue="1" operator="greaterThan">
      <formula>0</formula>
    </cfRule>
  </conditionalFormatting>
  <conditionalFormatting sqref="P59:Q59">
    <cfRule type="cellIs" dxfId="27228" priority="2338" stopIfTrue="1" operator="lessThan">
      <formula>0</formula>
    </cfRule>
    <cfRule type="cellIs" dxfId="27227" priority="2339" stopIfTrue="1" operator="greaterThan">
      <formula>0</formula>
    </cfRule>
  </conditionalFormatting>
  <conditionalFormatting sqref="P59:Q59">
    <cfRule type="cellIs" dxfId="27226" priority="2335" stopIfTrue="1" operator="lessThan">
      <formula>0</formula>
    </cfRule>
    <cfRule type="cellIs" dxfId="27225" priority="2336" stopIfTrue="1" operator="greaterThan">
      <formula>0</formula>
    </cfRule>
  </conditionalFormatting>
  <conditionalFormatting sqref="P59:Q59">
    <cfRule type="cellIs" dxfId="27224" priority="2332" stopIfTrue="1" operator="lessThan">
      <formula>0</formula>
    </cfRule>
    <cfRule type="cellIs" dxfId="27223" priority="2333" stopIfTrue="1" operator="greaterThan">
      <formula>0</formula>
    </cfRule>
  </conditionalFormatting>
  <conditionalFormatting sqref="P59:Q59">
    <cfRule type="cellIs" dxfId="27222" priority="2329" stopIfTrue="1" operator="lessThan">
      <formula>0</formula>
    </cfRule>
    <cfRule type="cellIs" dxfId="27221" priority="2330" stopIfTrue="1" operator="greaterThan">
      <formula>0</formula>
    </cfRule>
  </conditionalFormatting>
  <conditionalFormatting sqref="P59:Q59">
    <cfRule type="cellIs" dxfId="27220" priority="2326" stopIfTrue="1" operator="lessThan">
      <formula>0</formula>
    </cfRule>
    <cfRule type="cellIs" dxfId="27219" priority="2327" stopIfTrue="1" operator="greaterThan">
      <formula>0</formula>
    </cfRule>
  </conditionalFormatting>
  <conditionalFormatting sqref="P61:Q61">
    <cfRule type="cellIs" dxfId="27218" priority="2323" stopIfTrue="1" operator="lessThan">
      <formula>0</formula>
    </cfRule>
    <cfRule type="cellIs" dxfId="27217" priority="2324" stopIfTrue="1" operator="greaterThan">
      <formula>0</formula>
    </cfRule>
  </conditionalFormatting>
  <conditionalFormatting sqref="P61:Q61">
    <cfRule type="cellIs" dxfId="27216" priority="2320" stopIfTrue="1" operator="lessThan">
      <formula>0</formula>
    </cfRule>
    <cfRule type="cellIs" dxfId="27215" priority="2321" stopIfTrue="1" operator="greaterThan">
      <formula>0</formula>
    </cfRule>
  </conditionalFormatting>
  <conditionalFormatting sqref="P61:Q61">
    <cfRule type="cellIs" dxfId="27214" priority="2317" stopIfTrue="1" operator="lessThan">
      <formula>0</formula>
    </cfRule>
    <cfRule type="cellIs" dxfId="27213" priority="2318" stopIfTrue="1" operator="greaterThan">
      <formula>0</formula>
    </cfRule>
  </conditionalFormatting>
  <conditionalFormatting sqref="P61:Q61">
    <cfRule type="cellIs" dxfId="27212" priority="2314" stopIfTrue="1" operator="lessThan">
      <formula>0</formula>
    </cfRule>
    <cfRule type="cellIs" dxfId="27211" priority="2315" stopIfTrue="1" operator="greaterThan">
      <formula>0</formula>
    </cfRule>
  </conditionalFormatting>
  <conditionalFormatting sqref="P61:Q61">
    <cfRule type="cellIs" dxfId="27210" priority="2311" stopIfTrue="1" operator="lessThan">
      <formula>0</formula>
    </cfRule>
    <cfRule type="cellIs" dxfId="27209" priority="2312" stopIfTrue="1" operator="greaterThan">
      <formula>0</formula>
    </cfRule>
  </conditionalFormatting>
  <conditionalFormatting sqref="P61:Q61">
    <cfRule type="cellIs" dxfId="27208" priority="2308" stopIfTrue="1" operator="lessThan">
      <formula>0</formula>
    </cfRule>
    <cfRule type="cellIs" dxfId="27207" priority="2309" stopIfTrue="1" operator="greaterThan">
      <formula>0</formula>
    </cfRule>
  </conditionalFormatting>
  <conditionalFormatting sqref="P61:Q61">
    <cfRule type="cellIs" dxfId="27206" priority="2305" stopIfTrue="1" operator="lessThan">
      <formula>0</formula>
    </cfRule>
    <cfRule type="cellIs" dxfId="27205" priority="2306" stopIfTrue="1" operator="greaterThan">
      <formula>0</formula>
    </cfRule>
  </conditionalFormatting>
  <conditionalFormatting sqref="P61:Q61">
    <cfRule type="cellIs" dxfId="27204" priority="2302" stopIfTrue="1" operator="lessThan">
      <formula>0</formula>
    </cfRule>
    <cfRule type="cellIs" dxfId="27203" priority="2303" stopIfTrue="1" operator="greaterThan">
      <formula>0</formula>
    </cfRule>
  </conditionalFormatting>
  <conditionalFormatting sqref="P61:Q61">
    <cfRule type="cellIs" dxfId="27202" priority="2299" stopIfTrue="1" operator="lessThan">
      <formula>0</formula>
    </cfRule>
    <cfRule type="cellIs" dxfId="27201" priority="2300" stopIfTrue="1" operator="greaterThan">
      <formula>0</formula>
    </cfRule>
  </conditionalFormatting>
  <conditionalFormatting sqref="P61:Q61">
    <cfRule type="cellIs" dxfId="27200" priority="2296" stopIfTrue="1" operator="lessThan">
      <formula>0</formula>
    </cfRule>
    <cfRule type="cellIs" dxfId="27199" priority="2297" stopIfTrue="1" operator="greaterThan">
      <formula>0</formula>
    </cfRule>
  </conditionalFormatting>
  <conditionalFormatting sqref="P61:Q61">
    <cfRule type="cellIs" dxfId="27198" priority="2293" stopIfTrue="1" operator="lessThan">
      <formula>0</formula>
    </cfRule>
    <cfRule type="cellIs" dxfId="27197" priority="2294" stopIfTrue="1" operator="greaterThan">
      <formula>0</formula>
    </cfRule>
  </conditionalFormatting>
  <conditionalFormatting sqref="P61:Q61">
    <cfRule type="cellIs" dxfId="27196" priority="2290" stopIfTrue="1" operator="lessThan">
      <formula>0</formula>
    </cfRule>
    <cfRule type="cellIs" dxfId="27195" priority="2291" stopIfTrue="1" operator="greaterThan">
      <formula>0</formula>
    </cfRule>
  </conditionalFormatting>
  <conditionalFormatting sqref="P61:Q61">
    <cfRule type="cellIs" dxfId="27194" priority="2287" stopIfTrue="1" operator="lessThan">
      <formula>0</formula>
    </cfRule>
    <cfRule type="cellIs" dxfId="27193" priority="2288" stopIfTrue="1" operator="greaterThan">
      <formula>0</formula>
    </cfRule>
  </conditionalFormatting>
  <conditionalFormatting sqref="P61:Q61">
    <cfRule type="cellIs" dxfId="27192" priority="2284" stopIfTrue="1" operator="lessThan">
      <formula>0</formula>
    </cfRule>
    <cfRule type="cellIs" dxfId="27191" priority="2285" stopIfTrue="1" operator="greaterThan">
      <formula>0</formula>
    </cfRule>
  </conditionalFormatting>
  <conditionalFormatting sqref="P61:Q61">
    <cfRule type="cellIs" dxfId="27190" priority="2281" stopIfTrue="1" operator="lessThan">
      <formula>0</formula>
    </cfRule>
    <cfRule type="cellIs" dxfId="27189" priority="2282" stopIfTrue="1" operator="greaterThan">
      <formula>0</formula>
    </cfRule>
  </conditionalFormatting>
  <conditionalFormatting sqref="P61:Q61">
    <cfRule type="cellIs" dxfId="27188" priority="2278" stopIfTrue="1" operator="lessThan">
      <formula>0</formula>
    </cfRule>
    <cfRule type="cellIs" dxfId="27187" priority="2279" stopIfTrue="1" operator="greaterThan">
      <formula>0</formula>
    </cfRule>
  </conditionalFormatting>
  <conditionalFormatting sqref="P61:Q61">
    <cfRule type="cellIs" dxfId="27186" priority="2275" stopIfTrue="1" operator="lessThan">
      <formula>0</formula>
    </cfRule>
    <cfRule type="cellIs" dxfId="27185" priority="2276" stopIfTrue="1" operator="greaterThan">
      <formula>0</formula>
    </cfRule>
  </conditionalFormatting>
  <conditionalFormatting sqref="P61:Q61">
    <cfRule type="cellIs" dxfId="27184" priority="2272" stopIfTrue="1" operator="lessThan">
      <formula>0</formula>
    </cfRule>
    <cfRule type="cellIs" dxfId="27183" priority="2273" stopIfTrue="1" operator="greaterThan">
      <formula>0</formula>
    </cfRule>
  </conditionalFormatting>
  <conditionalFormatting sqref="P61:Q61">
    <cfRule type="cellIs" dxfId="27182" priority="2269" stopIfTrue="1" operator="lessThan">
      <formula>0</formula>
    </cfRule>
    <cfRule type="cellIs" dxfId="27181" priority="2270" stopIfTrue="1" operator="greaterThan">
      <formula>0</formula>
    </cfRule>
  </conditionalFormatting>
  <conditionalFormatting sqref="P61:Q61">
    <cfRule type="cellIs" dxfId="27180" priority="2266" stopIfTrue="1" operator="lessThan">
      <formula>0</formula>
    </cfRule>
    <cfRule type="cellIs" dxfId="27179" priority="2267" stopIfTrue="1" operator="greaterThan">
      <formula>0</formula>
    </cfRule>
  </conditionalFormatting>
  <conditionalFormatting sqref="P63:Q63">
    <cfRule type="cellIs" dxfId="27178" priority="2263" stopIfTrue="1" operator="lessThan">
      <formula>0</formula>
    </cfRule>
    <cfRule type="cellIs" dxfId="27177" priority="2264" stopIfTrue="1" operator="greaterThan">
      <formula>0</formula>
    </cfRule>
  </conditionalFormatting>
  <conditionalFormatting sqref="P63:Q63">
    <cfRule type="cellIs" dxfId="27176" priority="2260" stopIfTrue="1" operator="lessThan">
      <formula>0</formula>
    </cfRule>
    <cfRule type="cellIs" dxfId="27175" priority="2261" stopIfTrue="1" operator="greaterThan">
      <formula>0</formula>
    </cfRule>
  </conditionalFormatting>
  <conditionalFormatting sqref="P63:Q63">
    <cfRule type="cellIs" dxfId="27174" priority="2257" stopIfTrue="1" operator="lessThan">
      <formula>0</formula>
    </cfRule>
    <cfRule type="cellIs" dxfId="27173" priority="2258" stopIfTrue="1" operator="greaterThan">
      <formula>0</formula>
    </cfRule>
  </conditionalFormatting>
  <conditionalFormatting sqref="P63:Q63">
    <cfRule type="cellIs" dxfId="27172" priority="2254" stopIfTrue="1" operator="lessThan">
      <formula>0</formula>
    </cfRule>
    <cfRule type="cellIs" dxfId="27171" priority="2255" stopIfTrue="1" operator="greaterThan">
      <formula>0</formula>
    </cfRule>
  </conditionalFormatting>
  <conditionalFormatting sqref="P63:Q63">
    <cfRule type="cellIs" dxfId="27170" priority="2251" stopIfTrue="1" operator="lessThan">
      <formula>0</formula>
    </cfRule>
    <cfRule type="cellIs" dxfId="27169" priority="2252" stopIfTrue="1" operator="greaterThan">
      <formula>0</formula>
    </cfRule>
  </conditionalFormatting>
  <conditionalFormatting sqref="P63:Q63">
    <cfRule type="cellIs" dxfId="27168" priority="2248" stopIfTrue="1" operator="lessThan">
      <formula>0</formula>
    </cfRule>
    <cfRule type="cellIs" dxfId="27167" priority="2249" stopIfTrue="1" operator="greaterThan">
      <formula>0</formula>
    </cfRule>
  </conditionalFormatting>
  <conditionalFormatting sqref="P63:Q63">
    <cfRule type="cellIs" dxfId="27166" priority="2245" stopIfTrue="1" operator="lessThan">
      <formula>0</formula>
    </cfRule>
    <cfRule type="cellIs" dxfId="27165" priority="2246" stopIfTrue="1" operator="greaterThan">
      <formula>0</formula>
    </cfRule>
  </conditionalFormatting>
  <conditionalFormatting sqref="P63:Q63">
    <cfRule type="cellIs" dxfId="27164" priority="2242" stopIfTrue="1" operator="lessThan">
      <formula>0</formula>
    </cfRule>
    <cfRule type="cellIs" dxfId="27163" priority="2243" stopIfTrue="1" operator="greaterThan">
      <formula>0</formula>
    </cfRule>
  </conditionalFormatting>
  <conditionalFormatting sqref="P63:Q63">
    <cfRule type="cellIs" dxfId="27162" priority="2239" stopIfTrue="1" operator="lessThan">
      <formula>0</formula>
    </cfRule>
    <cfRule type="cellIs" dxfId="27161" priority="2240" stopIfTrue="1" operator="greaterThan">
      <formula>0</formula>
    </cfRule>
  </conditionalFormatting>
  <conditionalFormatting sqref="P63:Q63">
    <cfRule type="cellIs" dxfId="27160" priority="2236" stopIfTrue="1" operator="lessThan">
      <formula>0</formula>
    </cfRule>
    <cfRule type="cellIs" dxfId="27159" priority="2237" stopIfTrue="1" operator="greaterThan">
      <formula>0</formula>
    </cfRule>
  </conditionalFormatting>
  <conditionalFormatting sqref="P63:Q63">
    <cfRule type="cellIs" dxfId="27158" priority="2233" stopIfTrue="1" operator="lessThan">
      <formula>0</formula>
    </cfRule>
    <cfRule type="cellIs" dxfId="27157" priority="2234" stopIfTrue="1" operator="greaterThan">
      <formula>0</formula>
    </cfRule>
  </conditionalFormatting>
  <conditionalFormatting sqref="P63:Q63">
    <cfRule type="cellIs" dxfId="27156" priority="2230" stopIfTrue="1" operator="lessThan">
      <formula>0</formula>
    </cfRule>
    <cfRule type="cellIs" dxfId="27155" priority="2231" stopIfTrue="1" operator="greaterThan">
      <formula>0</formula>
    </cfRule>
  </conditionalFormatting>
  <conditionalFormatting sqref="P63:Q63">
    <cfRule type="cellIs" dxfId="27154" priority="2227" stopIfTrue="1" operator="lessThan">
      <formula>0</formula>
    </cfRule>
    <cfRule type="cellIs" dxfId="27153" priority="2228" stopIfTrue="1" operator="greaterThan">
      <formula>0</formula>
    </cfRule>
  </conditionalFormatting>
  <conditionalFormatting sqref="P63:Q63">
    <cfRule type="cellIs" dxfId="27152" priority="2224" stopIfTrue="1" operator="lessThan">
      <formula>0</formula>
    </cfRule>
    <cfRule type="cellIs" dxfId="27151" priority="2225" stopIfTrue="1" operator="greaterThan">
      <formula>0</formula>
    </cfRule>
  </conditionalFormatting>
  <conditionalFormatting sqref="P63:Q63">
    <cfRule type="cellIs" dxfId="27150" priority="2221" stopIfTrue="1" operator="lessThan">
      <formula>0</formula>
    </cfRule>
    <cfRule type="cellIs" dxfId="27149" priority="2222" stopIfTrue="1" operator="greaterThan">
      <formula>0</formula>
    </cfRule>
  </conditionalFormatting>
  <conditionalFormatting sqref="P63:Q63">
    <cfRule type="cellIs" dxfId="27148" priority="2218" stopIfTrue="1" operator="lessThan">
      <formula>0</formula>
    </cfRule>
    <cfRule type="cellIs" dxfId="27147" priority="2219" stopIfTrue="1" operator="greaterThan">
      <formula>0</formula>
    </cfRule>
  </conditionalFormatting>
  <conditionalFormatting sqref="P63:Q63">
    <cfRule type="cellIs" dxfId="27146" priority="2215" stopIfTrue="1" operator="lessThan">
      <formula>0</formula>
    </cfRule>
    <cfRule type="cellIs" dxfId="27145" priority="2216" stopIfTrue="1" operator="greaterThan">
      <formula>0</formula>
    </cfRule>
  </conditionalFormatting>
  <conditionalFormatting sqref="P63:Q63">
    <cfRule type="cellIs" dxfId="27144" priority="2212" stopIfTrue="1" operator="lessThan">
      <formula>0</formula>
    </cfRule>
    <cfRule type="cellIs" dxfId="27143" priority="2213" stopIfTrue="1" operator="greaterThan">
      <formula>0</formula>
    </cfRule>
  </conditionalFormatting>
  <conditionalFormatting sqref="P63:Q63">
    <cfRule type="cellIs" dxfId="27142" priority="2209" stopIfTrue="1" operator="lessThan">
      <formula>0</formula>
    </cfRule>
    <cfRule type="cellIs" dxfId="27141" priority="2210" stopIfTrue="1" operator="greaterThan">
      <formula>0</formula>
    </cfRule>
  </conditionalFormatting>
  <conditionalFormatting sqref="P63:Q63">
    <cfRule type="cellIs" dxfId="27140" priority="2206" stopIfTrue="1" operator="lessThan">
      <formula>0</formula>
    </cfRule>
    <cfRule type="cellIs" dxfId="27139" priority="2207" stopIfTrue="1" operator="greaterThan">
      <formula>0</formula>
    </cfRule>
  </conditionalFormatting>
  <conditionalFormatting sqref="P65:Q65">
    <cfRule type="cellIs" dxfId="27138" priority="2203" stopIfTrue="1" operator="lessThan">
      <formula>0</formula>
    </cfRule>
    <cfRule type="cellIs" dxfId="27137" priority="2204" stopIfTrue="1" operator="greaterThan">
      <formula>0</formula>
    </cfRule>
  </conditionalFormatting>
  <conditionalFormatting sqref="P65:Q65">
    <cfRule type="cellIs" dxfId="27136" priority="2200" stopIfTrue="1" operator="lessThan">
      <formula>0</formula>
    </cfRule>
    <cfRule type="cellIs" dxfId="27135" priority="2201" stopIfTrue="1" operator="greaterThan">
      <formula>0</formula>
    </cfRule>
  </conditionalFormatting>
  <conditionalFormatting sqref="P65:Q65">
    <cfRule type="cellIs" dxfId="27134" priority="2197" stopIfTrue="1" operator="lessThan">
      <formula>0</formula>
    </cfRule>
    <cfRule type="cellIs" dxfId="27133" priority="2198" stopIfTrue="1" operator="greaterThan">
      <formula>0</formula>
    </cfRule>
  </conditionalFormatting>
  <conditionalFormatting sqref="P65:Q65">
    <cfRule type="cellIs" dxfId="27132" priority="2194" stopIfTrue="1" operator="lessThan">
      <formula>0</formula>
    </cfRule>
    <cfRule type="cellIs" dxfId="27131" priority="2195" stopIfTrue="1" operator="greaterThan">
      <formula>0</formula>
    </cfRule>
  </conditionalFormatting>
  <conditionalFormatting sqref="P65:Q65">
    <cfRule type="cellIs" dxfId="27130" priority="2191" stopIfTrue="1" operator="lessThan">
      <formula>0</formula>
    </cfRule>
    <cfRule type="cellIs" dxfId="27129" priority="2192" stopIfTrue="1" operator="greaterThan">
      <formula>0</formula>
    </cfRule>
  </conditionalFormatting>
  <conditionalFormatting sqref="P65:Q65">
    <cfRule type="cellIs" dxfId="27128" priority="2188" stopIfTrue="1" operator="lessThan">
      <formula>0</formula>
    </cfRule>
    <cfRule type="cellIs" dxfId="27127" priority="2189" stopIfTrue="1" operator="greaterThan">
      <formula>0</formula>
    </cfRule>
  </conditionalFormatting>
  <conditionalFormatting sqref="P65:Q65">
    <cfRule type="cellIs" dxfId="27126" priority="2185" stopIfTrue="1" operator="lessThan">
      <formula>0</formula>
    </cfRule>
    <cfRule type="cellIs" dxfId="27125" priority="2186" stopIfTrue="1" operator="greaterThan">
      <formula>0</formula>
    </cfRule>
  </conditionalFormatting>
  <conditionalFormatting sqref="P65:Q65">
    <cfRule type="cellIs" dxfId="27124" priority="2182" stopIfTrue="1" operator="lessThan">
      <formula>0</formula>
    </cfRule>
    <cfRule type="cellIs" dxfId="27123" priority="2183" stopIfTrue="1" operator="greaterThan">
      <formula>0</formula>
    </cfRule>
  </conditionalFormatting>
  <conditionalFormatting sqref="P65:Q65">
    <cfRule type="cellIs" dxfId="27122" priority="2179" stopIfTrue="1" operator="lessThan">
      <formula>0</formula>
    </cfRule>
    <cfRule type="cellIs" dxfId="27121" priority="2180" stopIfTrue="1" operator="greaterThan">
      <formula>0</formula>
    </cfRule>
  </conditionalFormatting>
  <conditionalFormatting sqref="P65:Q65">
    <cfRule type="cellIs" dxfId="27120" priority="2176" stopIfTrue="1" operator="lessThan">
      <formula>0</formula>
    </cfRule>
    <cfRule type="cellIs" dxfId="27119" priority="2177" stopIfTrue="1" operator="greaterThan">
      <formula>0</formula>
    </cfRule>
  </conditionalFormatting>
  <conditionalFormatting sqref="P65:Q65">
    <cfRule type="cellIs" dxfId="27118" priority="2173" stopIfTrue="1" operator="lessThan">
      <formula>0</formula>
    </cfRule>
    <cfRule type="cellIs" dxfId="27117" priority="2174" stopIfTrue="1" operator="greaterThan">
      <formula>0</formula>
    </cfRule>
  </conditionalFormatting>
  <conditionalFormatting sqref="P65:Q65">
    <cfRule type="cellIs" dxfId="27116" priority="2170" stopIfTrue="1" operator="lessThan">
      <formula>0</formula>
    </cfRule>
    <cfRule type="cellIs" dxfId="27115" priority="2171" stopIfTrue="1" operator="greaterThan">
      <formula>0</formula>
    </cfRule>
  </conditionalFormatting>
  <conditionalFormatting sqref="P65:Q65">
    <cfRule type="cellIs" dxfId="27114" priority="2167" stopIfTrue="1" operator="lessThan">
      <formula>0</formula>
    </cfRule>
    <cfRule type="cellIs" dxfId="27113" priority="2168" stopIfTrue="1" operator="greaterThan">
      <formula>0</formula>
    </cfRule>
  </conditionalFormatting>
  <conditionalFormatting sqref="P65:Q65">
    <cfRule type="cellIs" dxfId="27112" priority="2164" stopIfTrue="1" operator="lessThan">
      <formula>0</formula>
    </cfRule>
    <cfRule type="cellIs" dxfId="27111" priority="2165" stopIfTrue="1" operator="greaterThan">
      <formula>0</formula>
    </cfRule>
  </conditionalFormatting>
  <conditionalFormatting sqref="P65:Q65">
    <cfRule type="cellIs" dxfId="27110" priority="2161" stopIfTrue="1" operator="lessThan">
      <formula>0</formula>
    </cfRule>
    <cfRule type="cellIs" dxfId="27109" priority="2162" stopIfTrue="1" operator="greaterThan">
      <formula>0</formula>
    </cfRule>
  </conditionalFormatting>
  <conditionalFormatting sqref="P65:Q65">
    <cfRule type="cellIs" dxfId="27108" priority="2158" stopIfTrue="1" operator="lessThan">
      <formula>0</formula>
    </cfRule>
    <cfRule type="cellIs" dxfId="27107" priority="2159" stopIfTrue="1" operator="greaterThan">
      <formula>0</formula>
    </cfRule>
  </conditionalFormatting>
  <conditionalFormatting sqref="P65:Q65">
    <cfRule type="cellIs" dxfId="27106" priority="2155" stopIfTrue="1" operator="lessThan">
      <formula>0</formula>
    </cfRule>
    <cfRule type="cellIs" dxfId="27105" priority="2156" stopIfTrue="1" operator="greaterThan">
      <formula>0</formula>
    </cfRule>
  </conditionalFormatting>
  <conditionalFormatting sqref="P65:Q65">
    <cfRule type="cellIs" dxfId="27104" priority="2152" stopIfTrue="1" operator="lessThan">
      <formula>0</formula>
    </cfRule>
    <cfRule type="cellIs" dxfId="27103" priority="2153" stopIfTrue="1" operator="greaterThan">
      <formula>0</formula>
    </cfRule>
  </conditionalFormatting>
  <conditionalFormatting sqref="P65:Q65">
    <cfRule type="cellIs" dxfId="27102" priority="2149" stopIfTrue="1" operator="lessThan">
      <formula>0</formula>
    </cfRule>
    <cfRule type="cellIs" dxfId="27101" priority="2150" stopIfTrue="1" operator="greaterThan">
      <formula>0</formula>
    </cfRule>
  </conditionalFormatting>
  <conditionalFormatting sqref="P65:Q65">
    <cfRule type="cellIs" dxfId="27100" priority="2146" stopIfTrue="1" operator="lessThan">
      <formula>0</formula>
    </cfRule>
    <cfRule type="cellIs" dxfId="27099" priority="2147" stopIfTrue="1" operator="greaterThan">
      <formula>0</formula>
    </cfRule>
  </conditionalFormatting>
  <conditionalFormatting sqref="P9:Q9">
    <cfRule type="cellIs" dxfId="27098" priority="2139" stopIfTrue="1" operator="lessThan">
      <formula>0</formula>
    </cfRule>
    <cfRule type="cellIs" dxfId="27097" priority="2140" stopIfTrue="1" operator="greaterThan">
      <formula>0</formula>
    </cfRule>
  </conditionalFormatting>
  <conditionalFormatting sqref="P9:Q9">
    <cfRule type="cellIs" dxfId="27096" priority="2136" stopIfTrue="1" operator="lessThan">
      <formula>0</formula>
    </cfRule>
    <cfRule type="cellIs" dxfId="27095" priority="2137" stopIfTrue="1" operator="greaterThan">
      <formula>0</formula>
    </cfRule>
  </conditionalFormatting>
  <conditionalFormatting sqref="P9:Q9">
    <cfRule type="cellIs" dxfId="27094" priority="2133" stopIfTrue="1" operator="lessThan">
      <formula>0</formula>
    </cfRule>
    <cfRule type="cellIs" dxfId="27093" priority="2134" stopIfTrue="1" operator="greaterThan">
      <formula>0</formula>
    </cfRule>
  </conditionalFormatting>
  <conditionalFormatting sqref="P9:Q9">
    <cfRule type="cellIs" dxfId="27092" priority="2130" stopIfTrue="1" operator="lessThan">
      <formula>0</formula>
    </cfRule>
    <cfRule type="cellIs" dxfId="27091" priority="2131" stopIfTrue="1" operator="greaterThan">
      <formula>0</formula>
    </cfRule>
  </conditionalFormatting>
  <conditionalFormatting sqref="P9:Q9">
    <cfRule type="cellIs" dxfId="27090" priority="2127" stopIfTrue="1" operator="lessThan">
      <formula>0</formula>
    </cfRule>
    <cfRule type="cellIs" dxfId="27089" priority="2128" stopIfTrue="1" operator="greaterThan">
      <formula>0</formula>
    </cfRule>
  </conditionalFormatting>
  <conditionalFormatting sqref="P9:Q9">
    <cfRule type="cellIs" dxfId="27088" priority="2124" stopIfTrue="1" operator="lessThan">
      <formula>0</formula>
    </cfRule>
    <cfRule type="cellIs" dxfId="27087" priority="2125" stopIfTrue="1" operator="greaterThan">
      <formula>0</formula>
    </cfRule>
  </conditionalFormatting>
  <conditionalFormatting sqref="P9:Q9">
    <cfRule type="cellIs" dxfId="27086" priority="2121" stopIfTrue="1" operator="lessThan">
      <formula>0</formula>
    </cfRule>
    <cfRule type="cellIs" dxfId="27085" priority="2122" stopIfTrue="1" operator="greaterThan">
      <formula>0</formula>
    </cfRule>
  </conditionalFormatting>
  <conditionalFormatting sqref="P9:Q9">
    <cfRule type="cellIs" dxfId="27084" priority="2118" stopIfTrue="1" operator="lessThan">
      <formula>0</formula>
    </cfRule>
    <cfRule type="cellIs" dxfId="27083" priority="2119" stopIfTrue="1" operator="greaterThan">
      <formula>0</formula>
    </cfRule>
  </conditionalFormatting>
  <conditionalFormatting sqref="P9:Q9">
    <cfRule type="cellIs" dxfId="27082" priority="2115" stopIfTrue="1" operator="lessThan">
      <formula>0</formula>
    </cfRule>
    <cfRule type="cellIs" dxfId="27081" priority="2116" stopIfTrue="1" operator="greaterThan">
      <formula>0</formula>
    </cfRule>
  </conditionalFormatting>
  <conditionalFormatting sqref="P9:Q9">
    <cfRule type="cellIs" dxfId="27080" priority="2112" stopIfTrue="1" operator="lessThan">
      <formula>0</formula>
    </cfRule>
    <cfRule type="cellIs" dxfId="27079" priority="2113" stopIfTrue="1" operator="greaterThan">
      <formula>0</formula>
    </cfRule>
  </conditionalFormatting>
  <conditionalFormatting sqref="P9:Q9">
    <cfRule type="cellIs" dxfId="27078" priority="2109" stopIfTrue="1" operator="lessThan">
      <formula>0</formula>
    </cfRule>
    <cfRule type="cellIs" dxfId="27077" priority="2110" stopIfTrue="1" operator="greaterThan">
      <formula>0</formula>
    </cfRule>
  </conditionalFormatting>
  <conditionalFormatting sqref="P9:Q9">
    <cfRule type="cellIs" dxfId="27076" priority="2106" stopIfTrue="1" operator="lessThan">
      <formula>0</formula>
    </cfRule>
    <cfRule type="cellIs" dxfId="27075" priority="2107" stopIfTrue="1" operator="greaterThan">
      <formula>0</formula>
    </cfRule>
  </conditionalFormatting>
  <conditionalFormatting sqref="P9:Q9">
    <cfRule type="cellIs" dxfId="27074" priority="2103" stopIfTrue="1" operator="lessThan">
      <formula>0</formula>
    </cfRule>
    <cfRule type="cellIs" dxfId="27073" priority="2104" stopIfTrue="1" operator="greaterThan">
      <formula>0</formula>
    </cfRule>
  </conditionalFormatting>
  <conditionalFormatting sqref="P9:Q9">
    <cfRule type="cellIs" dxfId="27072" priority="2100" stopIfTrue="1" operator="lessThan">
      <formula>0</formula>
    </cfRule>
    <cfRule type="cellIs" dxfId="27071" priority="2101" stopIfTrue="1" operator="greaterThan">
      <formula>0</formula>
    </cfRule>
  </conditionalFormatting>
  <conditionalFormatting sqref="P9:Q9">
    <cfRule type="cellIs" dxfId="27070" priority="2097" stopIfTrue="1" operator="lessThan">
      <formula>0</formula>
    </cfRule>
    <cfRule type="cellIs" dxfId="27069" priority="2098" stopIfTrue="1" operator="greaterThan">
      <formula>0</formula>
    </cfRule>
  </conditionalFormatting>
  <conditionalFormatting sqref="P9:Q9">
    <cfRule type="cellIs" dxfId="27068" priority="2094" stopIfTrue="1" operator="lessThan">
      <formula>0</formula>
    </cfRule>
    <cfRule type="cellIs" dxfId="27067" priority="2095" stopIfTrue="1" operator="greaterThan">
      <formula>0</formula>
    </cfRule>
  </conditionalFormatting>
  <conditionalFormatting sqref="P9:Q9">
    <cfRule type="cellIs" dxfId="27066" priority="2091" stopIfTrue="1" operator="lessThan">
      <formula>0</formula>
    </cfRule>
    <cfRule type="cellIs" dxfId="27065" priority="2092" stopIfTrue="1" operator="greaterThan">
      <formula>0</formula>
    </cfRule>
  </conditionalFormatting>
  <conditionalFormatting sqref="P9:Q9">
    <cfRule type="cellIs" dxfId="27064" priority="2088" stopIfTrue="1" operator="lessThan">
      <formula>0</formula>
    </cfRule>
    <cfRule type="cellIs" dxfId="27063" priority="2089" stopIfTrue="1" operator="greaterThan">
      <formula>0</formula>
    </cfRule>
  </conditionalFormatting>
  <conditionalFormatting sqref="P9:Q9">
    <cfRule type="cellIs" dxfId="27062" priority="2085" stopIfTrue="1" operator="lessThan">
      <formula>0</formula>
    </cfRule>
    <cfRule type="cellIs" dxfId="27061" priority="2086" stopIfTrue="1" operator="greaterThan">
      <formula>0</formula>
    </cfRule>
  </conditionalFormatting>
  <conditionalFormatting sqref="P9:Q9">
    <cfRule type="cellIs" dxfId="27060" priority="2082" stopIfTrue="1" operator="lessThan">
      <formula>0</formula>
    </cfRule>
    <cfRule type="cellIs" dxfId="27059" priority="2083" stopIfTrue="1" operator="greaterThan">
      <formula>0</formula>
    </cfRule>
  </conditionalFormatting>
  <conditionalFormatting sqref="P11:Q11">
    <cfRule type="cellIs" dxfId="27058" priority="2079" stopIfTrue="1" operator="lessThan">
      <formula>0</formula>
    </cfRule>
    <cfRule type="cellIs" dxfId="27057" priority="2080" stopIfTrue="1" operator="greaterThan">
      <formula>0</formula>
    </cfRule>
  </conditionalFormatting>
  <conditionalFormatting sqref="P11:Q11">
    <cfRule type="cellIs" dxfId="27056" priority="2076" stopIfTrue="1" operator="lessThan">
      <formula>0</formula>
    </cfRule>
    <cfRule type="cellIs" dxfId="27055" priority="2077" stopIfTrue="1" operator="greaterThan">
      <formula>0</formula>
    </cfRule>
  </conditionalFormatting>
  <conditionalFormatting sqref="P11:Q11">
    <cfRule type="cellIs" dxfId="27054" priority="2073" stopIfTrue="1" operator="lessThan">
      <formula>0</formula>
    </cfRule>
    <cfRule type="cellIs" dxfId="27053" priority="2074" stopIfTrue="1" operator="greaterThan">
      <formula>0</formula>
    </cfRule>
  </conditionalFormatting>
  <conditionalFormatting sqref="P11:Q11">
    <cfRule type="cellIs" dxfId="27052" priority="2070" stopIfTrue="1" operator="lessThan">
      <formula>0</formula>
    </cfRule>
    <cfRule type="cellIs" dxfId="27051" priority="2071" stopIfTrue="1" operator="greaterThan">
      <formula>0</formula>
    </cfRule>
  </conditionalFormatting>
  <conditionalFormatting sqref="P11:Q11">
    <cfRule type="cellIs" dxfId="27050" priority="2067" stopIfTrue="1" operator="lessThan">
      <formula>0</formula>
    </cfRule>
    <cfRule type="cellIs" dxfId="27049" priority="2068" stopIfTrue="1" operator="greaterThan">
      <formula>0</formula>
    </cfRule>
  </conditionalFormatting>
  <conditionalFormatting sqref="P11:Q11">
    <cfRule type="cellIs" dxfId="27048" priority="2064" stopIfTrue="1" operator="lessThan">
      <formula>0</formula>
    </cfRule>
    <cfRule type="cellIs" dxfId="27047" priority="2065" stopIfTrue="1" operator="greaterThan">
      <formula>0</formula>
    </cfRule>
  </conditionalFormatting>
  <conditionalFormatting sqref="P11:Q11">
    <cfRule type="cellIs" dxfId="27046" priority="2061" stopIfTrue="1" operator="lessThan">
      <formula>0</formula>
    </cfRule>
    <cfRule type="cellIs" dxfId="27045" priority="2062" stopIfTrue="1" operator="greaterThan">
      <formula>0</formula>
    </cfRule>
  </conditionalFormatting>
  <conditionalFormatting sqref="P11:Q11">
    <cfRule type="cellIs" dxfId="27044" priority="2058" stopIfTrue="1" operator="lessThan">
      <formula>0</formula>
    </cfRule>
    <cfRule type="cellIs" dxfId="27043" priority="2059" stopIfTrue="1" operator="greaterThan">
      <formula>0</formula>
    </cfRule>
  </conditionalFormatting>
  <conditionalFormatting sqref="P11:Q11">
    <cfRule type="cellIs" dxfId="27042" priority="2055" stopIfTrue="1" operator="lessThan">
      <formula>0</formula>
    </cfRule>
    <cfRule type="cellIs" dxfId="27041" priority="2056" stopIfTrue="1" operator="greaterThan">
      <formula>0</formula>
    </cfRule>
  </conditionalFormatting>
  <conditionalFormatting sqref="P11:Q11">
    <cfRule type="cellIs" dxfId="27040" priority="2052" stopIfTrue="1" operator="lessThan">
      <formula>0</formula>
    </cfRule>
    <cfRule type="cellIs" dxfId="27039" priority="2053" stopIfTrue="1" operator="greaterThan">
      <formula>0</formula>
    </cfRule>
  </conditionalFormatting>
  <conditionalFormatting sqref="P11:Q11">
    <cfRule type="cellIs" dxfId="27038" priority="2049" stopIfTrue="1" operator="lessThan">
      <formula>0</formula>
    </cfRule>
    <cfRule type="cellIs" dxfId="27037" priority="2050" stopIfTrue="1" operator="greaterThan">
      <formula>0</formula>
    </cfRule>
  </conditionalFormatting>
  <conditionalFormatting sqref="P11:Q11">
    <cfRule type="cellIs" dxfId="27036" priority="2046" stopIfTrue="1" operator="lessThan">
      <formula>0</formula>
    </cfRule>
    <cfRule type="cellIs" dxfId="27035" priority="2047" stopIfTrue="1" operator="greaterThan">
      <formula>0</formula>
    </cfRule>
  </conditionalFormatting>
  <conditionalFormatting sqref="P11:Q11">
    <cfRule type="cellIs" dxfId="27034" priority="2043" stopIfTrue="1" operator="lessThan">
      <formula>0</formula>
    </cfRule>
    <cfRule type="cellIs" dxfId="27033" priority="2044" stopIfTrue="1" operator="greaterThan">
      <formula>0</formula>
    </cfRule>
  </conditionalFormatting>
  <conditionalFormatting sqref="P11:Q11">
    <cfRule type="cellIs" dxfId="27032" priority="2040" stopIfTrue="1" operator="lessThan">
      <formula>0</formula>
    </cfRule>
    <cfRule type="cellIs" dxfId="27031" priority="2041" stopIfTrue="1" operator="greaterThan">
      <formula>0</formula>
    </cfRule>
  </conditionalFormatting>
  <conditionalFormatting sqref="P11:Q11">
    <cfRule type="cellIs" dxfId="27030" priority="2037" stopIfTrue="1" operator="lessThan">
      <formula>0</formula>
    </cfRule>
    <cfRule type="cellIs" dxfId="27029" priority="2038" stopIfTrue="1" operator="greaterThan">
      <formula>0</formula>
    </cfRule>
  </conditionalFormatting>
  <conditionalFormatting sqref="P11:Q11">
    <cfRule type="cellIs" dxfId="27028" priority="2034" stopIfTrue="1" operator="lessThan">
      <formula>0</formula>
    </cfRule>
    <cfRule type="cellIs" dxfId="27027" priority="2035" stopIfTrue="1" operator="greaterThan">
      <formula>0</formula>
    </cfRule>
  </conditionalFormatting>
  <conditionalFormatting sqref="P11:Q11">
    <cfRule type="cellIs" dxfId="27026" priority="2031" stopIfTrue="1" operator="lessThan">
      <formula>0</formula>
    </cfRule>
    <cfRule type="cellIs" dxfId="27025" priority="2032" stopIfTrue="1" operator="greaterThan">
      <formula>0</formula>
    </cfRule>
  </conditionalFormatting>
  <conditionalFormatting sqref="P11:Q11">
    <cfRule type="cellIs" dxfId="27024" priority="2028" stopIfTrue="1" operator="lessThan">
      <formula>0</formula>
    </cfRule>
    <cfRule type="cellIs" dxfId="27023" priority="2029" stopIfTrue="1" operator="greaterThan">
      <formula>0</formula>
    </cfRule>
  </conditionalFormatting>
  <conditionalFormatting sqref="P11:Q11">
    <cfRule type="cellIs" dxfId="27022" priority="2025" stopIfTrue="1" operator="lessThan">
      <formula>0</formula>
    </cfRule>
    <cfRule type="cellIs" dxfId="27021" priority="2026" stopIfTrue="1" operator="greaterThan">
      <formula>0</formula>
    </cfRule>
  </conditionalFormatting>
  <conditionalFormatting sqref="P11:Q11">
    <cfRule type="cellIs" dxfId="27020" priority="2022" stopIfTrue="1" operator="lessThan">
      <formula>0</formula>
    </cfRule>
    <cfRule type="cellIs" dxfId="27019" priority="2023" stopIfTrue="1" operator="greaterThan">
      <formula>0</formula>
    </cfRule>
  </conditionalFormatting>
  <conditionalFormatting sqref="P13:Q13">
    <cfRule type="cellIs" dxfId="27018" priority="2019" stopIfTrue="1" operator="lessThan">
      <formula>0</formula>
    </cfRule>
    <cfRule type="cellIs" dxfId="27017" priority="2020" stopIfTrue="1" operator="greaterThan">
      <formula>0</formula>
    </cfRule>
  </conditionalFormatting>
  <conditionalFormatting sqref="P13:Q13">
    <cfRule type="cellIs" dxfId="27016" priority="2016" stopIfTrue="1" operator="lessThan">
      <formula>0</formula>
    </cfRule>
    <cfRule type="cellIs" dxfId="27015" priority="2017" stopIfTrue="1" operator="greaterThan">
      <formula>0</formula>
    </cfRule>
  </conditionalFormatting>
  <conditionalFormatting sqref="P13:Q13">
    <cfRule type="cellIs" dxfId="27014" priority="2013" stopIfTrue="1" operator="lessThan">
      <formula>0</formula>
    </cfRule>
    <cfRule type="cellIs" dxfId="27013" priority="2014" stopIfTrue="1" operator="greaterThan">
      <formula>0</formula>
    </cfRule>
  </conditionalFormatting>
  <conditionalFormatting sqref="P13:Q13">
    <cfRule type="cellIs" dxfId="27012" priority="2010" stopIfTrue="1" operator="lessThan">
      <formula>0</formula>
    </cfRule>
    <cfRule type="cellIs" dxfId="27011" priority="2011" stopIfTrue="1" operator="greaterThan">
      <formula>0</formula>
    </cfRule>
  </conditionalFormatting>
  <conditionalFormatting sqref="P13:Q13">
    <cfRule type="cellIs" dxfId="27010" priority="2007" stopIfTrue="1" operator="lessThan">
      <formula>0</formula>
    </cfRule>
    <cfRule type="cellIs" dxfId="27009" priority="2008" stopIfTrue="1" operator="greaterThan">
      <formula>0</formula>
    </cfRule>
  </conditionalFormatting>
  <conditionalFormatting sqref="P13:Q13">
    <cfRule type="cellIs" dxfId="27008" priority="2004" stopIfTrue="1" operator="lessThan">
      <formula>0</formula>
    </cfRule>
    <cfRule type="cellIs" dxfId="27007" priority="2005" stopIfTrue="1" operator="greaterThan">
      <formula>0</formula>
    </cfRule>
  </conditionalFormatting>
  <conditionalFormatting sqref="P13:Q13">
    <cfRule type="cellIs" dxfId="27006" priority="2001" stopIfTrue="1" operator="lessThan">
      <formula>0</formula>
    </cfRule>
    <cfRule type="cellIs" dxfId="27005" priority="2002" stopIfTrue="1" operator="greaterThan">
      <formula>0</formula>
    </cfRule>
  </conditionalFormatting>
  <conditionalFormatting sqref="P13:Q13">
    <cfRule type="cellIs" dxfId="27004" priority="1998" stopIfTrue="1" operator="lessThan">
      <formula>0</formula>
    </cfRule>
    <cfRule type="cellIs" dxfId="27003" priority="1999" stopIfTrue="1" operator="greaterThan">
      <formula>0</formula>
    </cfRule>
  </conditionalFormatting>
  <conditionalFormatting sqref="P13:Q13">
    <cfRule type="cellIs" dxfId="27002" priority="1995" stopIfTrue="1" operator="lessThan">
      <formula>0</formula>
    </cfRule>
    <cfRule type="cellIs" dxfId="27001" priority="1996" stopIfTrue="1" operator="greaterThan">
      <formula>0</formula>
    </cfRule>
  </conditionalFormatting>
  <conditionalFormatting sqref="P13:Q13">
    <cfRule type="cellIs" dxfId="27000" priority="1992" stopIfTrue="1" operator="lessThan">
      <formula>0</formula>
    </cfRule>
    <cfRule type="cellIs" dxfId="26999" priority="1993" stopIfTrue="1" operator="greaterThan">
      <formula>0</formula>
    </cfRule>
  </conditionalFormatting>
  <conditionalFormatting sqref="P13:Q13">
    <cfRule type="cellIs" dxfId="26998" priority="1989" stopIfTrue="1" operator="lessThan">
      <formula>0</formula>
    </cfRule>
    <cfRule type="cellIs" dxfId="26997" priority="1990" stopIfTrue="1" operator="greaterThan">
      <formula>0</formula>
    </cfRule>
  </conditionalFormatting>
  <conditionalFormatting sqref="P13:Q13">
    <cfRule type="cellIs" dxfId="26996" priority="1986" stopIfTrue="1" operator="lessThan">
      <formula>0</formula>
    </cfRule>
    <cfRule type="cellIs" dxfId="26995" priority="1987" stopIfTrue="1" operator="greaterThan">
      <formula>0</formula>
    </cfRule>
  </conditionalFormatting>
  <conditionalFormatting sqref="P13:Q13">
    <cfRule type="cellIs" dxfId="26994" priority="1983" stopIfTrue="1" operator="lessThan">
      <formula>0</formula>
    </cfRule>
    <cfRule type="cellIs" dxfId="26993" priority="1984" stopIfTrue="1" operator="greaterThan">
      <formula>0</formula>
    </cfRule>
  </conditionalFormatting>
  <conditionalFormatting sqref="P13:Q13">
    <cfRule type="cellIs" dxfId="26992" priority="1980" stopIfTrue="1" operator="lessThan">
      <formula>0</formula>
    </cfRule>
    <cfRule type="cellIs" dxfId="26991" priority="1981" stopIfTrue="1" operator="greaterThan">
      <formula>0</formula>
    </cfRule>
  </conditionalFormatting>
  <conditionalFormatting sqref="P13:Q13">
    <cfRule type="cellIs" dxfId="26990" priority="1977" stopIfTrue="1" operator="lessThan">
      <formula>0</formula>
    </cfRule>
    <cfRule type="cellIs" dxfId="26989" priority="1978" stopIfTrue="1" operator="greaterThan">
      <formula>0</formula>
    </cfRule>
  </conditionalFormatting>
  <conditionalFormatting sqref="P13:Q13">
    <cfRule type="cellIs" dxfId="26988" priority="1974" stopIfTrue="1" operator="lessThan">
      <formula>0</formula>
    </cfRule>
    <cfRule type="cellIs" dxfId="26987" priority="1975" stopIfTrue="1" operator="greaterThan">
      <formula>0</formula>
    </cfRule>
  </conditionalFormatting>
  <conditionalFormatting sqref="P13:Q13">
    <cfRule type="cellIs" dxfId="26986" priority="1971" stopIfTrue="1" operator="lessThan">
      <formula>0</formula>
    </cfRule>
    <cfRule type="cellIs" dxfId="26985" priority="1972" stopIfTrue="1" operator="greaterThan">
      <formula>0</formula>
    </cfRule>
  </conditionalFormatting>
  <conditionalFormatting sqref="P13:Q13">
    <cfRule type="cellIs" dxfId="26984" priority="1968" stopIfTrue="1" operator="lessThan">
      <formula>0</formula>
    </cfRule>
    <cfRule type="cellIs" dxfId="26983" priority="1969" stopIfTrue="1" operator="greaterThan">
      <formula>0</formula>
    </cfRule>
  </conditionalFormatting>
  <conditionalFormatting sqref="P13:Q13">
    <cfRule type="cellIs" dxfId="26982" priority="1965" stopIfTrue="1" operator="lessThan">
      <formula>0</formula>
    </cfRule>
    <cfRule type="cellIs" dxfId="26981" priority="1966" stopIfTrue="1" operator="greaterThan">
      <formula>0</formula>
    </cfRule>
  </conditionalFormatting>
  <conditionalFormatting sqref="P13:Q13">
    <cfRule type="cellIs" dxfId="26980" priority="1962" stopIfTrue="1" operator="lessThan">
      <formula>0</formula>
    </cfRule>
    <cfRule type="cellIs" dxfId="26979" priority="1963" stopIfTrue="1" operator="greaterThan">
      <formula>0</formula>
    </cfRule>
  </conditionalFormatting>
  <conditionalFormatting sqref="P15:Q15">
    <cfRule type="cellIs" dxfId="26978" priority="1959" stopIfTrue="1" operator="lessThan">
      <formula>0</formula>
    </cfRule>
    <cfRule type="cellIs" dxfId="26977" priority="1960" stopIfTrue="1" operator="greaterThan">
      <formula>0</formula>
    </cfRule>
  </conditionalFormatting>
  <conditionalFormatting sqref="P15:Q15">
    <cfRule type="cellIs" dxfId="26976" priority="1956" stopIfTrue="1" operator="lessThan">
      <formula>0</formula>
    </cfRule>
    <cfRule type="cellIs" dxfId="26975" priority="1957" stopIfTrue="1" operator="greaterThan">
      <formula>0</formula>
    </cfRule>
  </conditionalFormatting>
  <conditionalFormatting sqref="P15:Q15">
    <cfRule type="cellIs" dxfId="26974" priority="1953" stopIfTrue="1" operator="lessThan">
      <formula>0</formula>
    </cfRule>
    <cfRule type="cellIs" dxfId="26973" priority="1954" stopIfTrue="1" operator="greaterThan">
      <formula>0</formula>
    </cfRule>
  </conditionalFormatting>
  <conditionalFormatting sqref="P15:Q15">
    <cfRule type="cellIs" dxfId="26972" priority="1950" stopIfTrue="1" operator="lessThan">
      <formula>0</formula>
    </cfRule>
    <cfRule type="cellIs" dxfId="26971" priority="1951" stopIfTrue="1" operator="greaterThan">
      <formula>0</formula>
    </cfRule>
  </conditionalFormatting>
  <conditionalFormatting sqref="P15:Q15">
    <cfRule type="cellIs" dxfId="26970" priority="1947" stopIfTrue="1" operator="lessThan">
      <formula>0</formula>
    </cfRule>
    <cfRule type="cellIs" dxfId="26969" priority="1948" stopIfTrue="1" operator="greaterThan">
      <formula>0</formula>
    </cfRule>
  </conditionalFormatting>
  <conditionalFormatting sqref="P15:Q15">
    <cfRule type="cellIs" dxfId="26968" priority="1944" stopIfTrue="1" operator="lessThan">
      <formula>0</formula>
    </cfRule>
    <cfRule type="cellIs" dxfId="26967" priority="1945" stopIfTrue="1" operator="greaterThan">
      <formula>0</formula>
    </cfRule>
  </conditionalFormatting>
  <conditionalFormatting sqref="P15:Q15">
    <cfRule type="cellIs" dxfId="26966" priority="1941" stopIfTrue="1" operator="lessThan">
      <formula>0</formula>
    </cfRule>
    <cfRule type="cellIs" dxfId="26965" priority="1942" stopIfTrue="1" operator="greaterThan">
      <formula>0</formula>
    </cfRule>
  </conditionalFormatting>
  <conditionalFormatting sqref="P15:Q15">
    <cfRule type="cellIs" dxfId="26964" priority="1938" stopIfTrue="1" operator="lessThan">
      <formula>0</formula>
    </cfRule>
    <cfRule type="cellIs" dxfId="26963" priority="1939" stopIfTrue="1" operator="greaterThan">
      <formula>0</formula>
    </cfRule>
  </conditionalFormatting>
  <conditionalFormatting sqref="P15:Q15">
    <cfRule type="cellIs" dxfId="26962" priority="1935" stopIfTrue="1" operator="lessThan">
      <formula>0</formula>
    </cfRule>
    <cfRule type="cellIs" dxfId="26961" priority="1936" stopIfTrue="1" operator="greaterThan">
      <formula>0</formula>
    </cfRule>
  </conditionalFormatting>
  <conditionalFormatting sqref="P15:Q15">
    <cfRule type="cellIs" dxfId="26960" priority="1932" stopIfTrue="1" operator="lessThan">
      <formula>0</formula>
    </cfRule>
    <cfRule type="cellIs" dxfId="26959" priority="1933" stopIfTrue="1" operator="greaterThan">
      <formula>0</formula>
    </cfRule>
  </conditionalFormatting>
  <conditionalFormatting sqref="P15:Q15">
    <cfRule type="cellIs" dxfId="26958" priority="1929" stopIfTrue="1" operator="lessThan">
      <formula>0</formula>
    </cfRule>
    <cfRule type="cellIs" dxfId="26957" priority="1930" stopIfTrue="1" operator="greaterThan">
      <formula>0</formula>
    </cfRule>
  </conditionalFormatting>
  <conditionalFormatting sqref="P15:Q15">
    <cfRule type="cellIs" dxfId="26956" priority="1926" stopIfTrue="1" operator="lessThan">
      <formula>0</formula>
    </cfRule>
    <cfRule type="cellIs" dxfId="26955" priority="1927" stopIfTrue="1" operator="greaterThan">
      <formula>0</formula>
    </cfRule>
  </conditionalFormatting>
  <conditionalFormatting sqref="P15:Q15">
    <cfRule type="cellIs" dxfId="26954" priority="1923" stopIfTrue="1" operator="lessThan">
      <formula>0</formula>
    </cfRule>
    <cfRule type="cellIs" dxfId="26953" priority="1924" stopIfTrue="1" operator="greaterThan">
      <formula>0</formula>
    </cfRule>
  </conditionalFormatting>
  <conditionalFormatting sqref="P15:Q15">
    <cfRule type="cellIs" dxfId="26952" priority="1920" stopIfTrue="1" operator="lessThan">
      <formula>0</formula>
    </cfRule>
    <cfRule type="cellIs" dxfId="26951" priority="1921" stopIfTrue="1" operator="greaterThan">
      <formula>0</formula>
    </cfRule>
  </conditionalFormatting>
  <conditionalFormatting sqref="P15:Q15">
    <cfRule type="cellIs" dxfId="26950" priority="1917" stopIfTrue="1" operator="lessThan">
      <formula>0</formula>
    </cfRule>
    <cfRule type="cellIs" dxfId="26949" priority="1918" stopIfTrue="1" operator="greaterThan">
      <formula>0</formula>
    </cfRule>
  </conditionalFormatting>
  <conditionalFormatting sqref="P15:Q15">
    <cfRule type="cellIs" dxfId="26948" priority="1914" stopIfTrue="1" operator="lessThan">
      <formula>0</formula>
    </cfRule>
    <cfRule type="cellIs" dxfId="26947" priority="1915" stopIfTrue="1" operator="greaterThan">
      <formula>0</formula>
    </cfRule>
  </conditionalFormatting>
  <conditionalFormatting sqref="P15:Q15">
    <cfRule type="cellIs" dxfId="26946" priority="1911" stopIfTrue="1" operator="lessThan">
      <formula>0</formula>
    </cfRule>
    <cfRule type="cellIs" dxfId="26945" priority="1912" stopIfTrue="1" operator="greaterThan">
      <formula>0</formula>
    </cfRule>
  </conditionalFormatting>
  <conditionalFormatting sqref="P15:Q15">
    <cfRule type="cellIs" dxfId="26944" priority="1908" stopIfTrue="1" operator="lessThan">
      <formula>0</formula>
    </cfRule>
    <cfRule type="cellIs" dxfId="26943" priority="1909" stopIfTrue="1" operator="greaterThan">
      <formula>0</formula>
    </cfRule>
  </conditionalFormatting>
  <conditionalFormatting sqref="P15:Q15">
    <cfRule type="cellIs" dxfId="26942" priority="1905" stopIfTrue="1" operator="lessThan">
      <formula>0</formula>
    </cfRule>
    <cfRule type="cellIs" dxfId="26941" priority="1906" stopIfTrue="1" operator="greaterThan">
      <formula>0</formula>
    </cfRule>
  </conditionalFormatting>
  <conditionalFormatting sqref="P15:Q15">
    <cfRule type="cellIs" dxfId="26940" priority="1902" stopIfTrue="1" operator="lessThan">
      <formula>0</formula>
    </cfRule>
    <cfRule type="cellIs" dxfId="26939" priority="1903" stopIfTrue="1" operator="greaterThan">
      <formula>0</formula>
    </cfRule>
  </conditionalFormatting>
  <conditionalFormatting sqref="P17:Q17">
    <cfRule type="cellIs" dxfId="26938" priority="1899" stopIfTrue="1" operator="lessThan">
      <formula>0</formula>
    </cfRule>
    <cfRule type="cellIs" dxfId="26937" priority="1900" stopIfTrue="1" operator="greaterThan">
      <formula>0</formula>
    </cfRule>
  </conditionalFormatting>
  <conditionalFormatting sqref="P17:Q17">
    <cfRule type="cellIs" dxfId="26936" priority="1896" stopIfTrue="1" operator="lessThan">
      <formula>0</formula>
    </cfRule>
    <cfRule type="cellIs" dxfId="26935" priority="1897" stopIfTrue="1" operator="greaterThan">
      <formula>0</formula>
    </cfRule>
  </conditionalFormatting>
  <conditionalFormatting sqref="P17:Q17">
    <cfRule type="cellIs" dxfId="26934" priority="1893" stopIfTrue="1" operator="lessThan">
      <formula>0</formula>
    </cfRule>
    <cfRule type="cellIs" dxfId="26933" priority="1894" stopIfTrue="1" operator="greaterThan">
      <formula>0</formula>
    </cfRule>
  </conditionalFormatting>
  <conditionalFormatting sqref="P17:Q17">
    <cfRule type="cellIs" dxfId="26932" priority="1890" stopIfTrue="1" operator="lessThan">
      <formula>0</formula>
    </cfRule>
    <cfRule type="cellIs" dxfId="26931" priority="1891" stopIfTrue="1" operator="greaterThan">
      <formula>0</formula>
    </cfRule>
  </conditionalFormatting>
  <conditionalFormatting sqref="P17:Q17">
    <cfRule type="cellIs" dxfId="26930" priority="1887" stopIfTrue="1" operator="lessThan">
      <formula>0</formula>
    </cfRule>
    <cfRule type="cellIs" dxfId="26929" priority="1888" stopIfTrue="1" operator="greaterThan">
      <formula>0</formula>
    </cfRule>
  </conditionalFormatting>
  <conditionalFormatting sqref="P17:Q17">
    <cfRule type="cellIs" dxfId="26928" priority="1884" stopIfTrue="1" operator="lessThan">
      <formula>0</formula>
    </cfRule>
    <cfRule type="cellIs" dxfId="26927" priority="1885" stopIfTrue="1" operator="greaterThan">
      <formula>0</formula>
    </cfRule>
  </conditionalFormatting>
  <conditionalFormatting sqref="P17:Q17">
    <cfRule type="cellIs" dxfId="26926" priority="1881" stopIfTrue="1" operator="lessThan">
      <formula>0</formula>
    </cfRule>
    <cfRule type="cellIs" dxfId="26925" priority="1882" stopIfTrue="1" operator="greaterThan">
      <formula>0</formula>
    </cfRule>
  </conditionalFormatting>
  <conditionalFormatting sqref="P17:Q17">
    <cfRule type="cellIs" dxfId="26924" priority="1878" stopIfTrue="1" operator="lessThan">
      <formula>0</formula>
    </cfRule>
    <cfRule type="cellIs" dxfId="26923" priority="1879" stopIfTrue="1" operator="greaterThan">
      <formula>0</formula>
    </cfRule>
  </conditionalFormatting>
  <conditionalFormatting sqref="P17:Q17">
    <cfRule type="cellIs" dxfId="26922" priority="1875" stopIfTrue="1" operator="lessThan">
      <formula>0</formula>
    </cfRule>
    <cfRule type="cellIs" dxfId="26921" priority="1876" stopIfTrue="1" operator="greaterThan">
      <formula>0</formula>
    </cfRule>
  </conditionalFormatting>
  <conditionalFormatting sqref="P17:Q17">
    <cfRule type="cellIs" dxfId="26920" priority="1872" stopIfTrue="1" operator="lessThan">
      <formula>0</formula>
    </cfRule>
    <cfRule type="cellIs" dxfId="26919" priority="1873" stopIfTrue="1" operator="greaterThan">
      <formula>0</formula>
    </cfRule>
  </conditionalFormatting>
  <conditionalFormatting sqref="P17:Q17">
    <cfRule type="cellIs" dxfId="26918" priority="1869" stopIfTrue="1" operator="lessThan">
      <formula>0</formula>
    </cfRule>
    <cfRule type="cellIs" dxfId="26917" priority="1870" stopIfTrue="1" operator="greaterThan">
      <formula>0</formula>
    </cfRule>
  </conditionalFormatting>
  <conditionalFormatting sqref="P17:Q17">
    <cfRule type="cellIs" dxfId="26916" priority="1866" stopIfTrue="1" operator="lessThan">
      <formula>0</formula>
    </cfRule>
    <cfRule type="cellIs" dxfId="26915" priority="1867" stopIfTrue="1" operator="greaterThan">
      <formula>0</formula>
    </cfRule>
  </conditionalFormatting>
  <conditionalFormatting sqref="P17:Q17">
    <cfRule type="cellIs" dxfId="26914" priority="1863" stopIfTrue="1" operator="lessThan">
      <formula>0</formula>
    </cfRule>
    <cfRule type="cellIs" dxfId="26913" priority="1864" stopIfTrue="1" operator="greaterThan">
      <formula>0</formula>
    </cfRule>
  </conditionalFormatting>
  <conditionalFormatting sqref="P17:Q17">
    <cfRule type="cellIs" dxfId="26912" priority="1860" stopIfTrue="1" operator="lessThan">
      <formula>0</formula>
    </cfRule>
    <cfRule type="cellIs" dxfId="26911" priority="1861" stopIfTrue="1" operator="greaterThan">
      <formula>0</formula>
    </cfRule>
  </conditionalFormatting>
  <conditionalFormatting sqref="P17:Q17">
    <cfRule type="cellIs" dxfId="26910" priority="1857" stopIfTrue="1" operator="lessThan">
      <formula>0</formula>
    </cfRule>
    <cfRule type="cellIs" dxfId="26909" priority="1858" stopIfTrue="1" operator="greaterThan">
      <formula>0</formula>
    </cfRule>
  </conditionalFormatting>
  <conditionalFormatting sqref="P17:Q17">
    <cfRule type="cellIs" dxfId="26908" priority="1854" stopIfTrue="1" operator="lessThan">
      <formula>0</formula>
    </cfRule>
    <cfRule type="cellIs" dxfId="26907" priority="1855" stopIfTrue="1" operator="greaterThan">
      <formula>0</formula>
    </cfRule>
  </conditionalFormatting>
  <conditionalFormatting sqref="P17:Q17">
    <cfRule type="cellIs" dxfId="26906" priority="1851" stopIfTrue="1" operator="lessThan">
      <formula>0</formula>
    </cfRule>
    <cfRule type="cellIs" dxfId="26905" priority="1852" stopIfTrue="1" operator="greaterThan">
      <formula>0</formula>
    </cfRule>
  </conditionalFormatting>
  <conditionalFormatting sqref="P17:Q17">
    <cfRule type="cellIs" dxfId="26904" priority="1848" stopIfTrue="1" operator="lessThan">
      <formula>0</formula>
    </cfRule>
    <cfRule type="cellIs" dxfId="26903" priority="1849" stopIfTrue="1" operator="greaterThan">
      <formula>0</formula>
    </cfRule>
  </conditionalFormatting>
  <conditionalFormatting sqref="P17:Q17">
    <cfRule type="cellIs" dxfId="26902" priority="1845" stopIfTrue="1" operator="lessThan">
      <formula>0</formula>
    </cfRule>
    <cfRule type="cellIs" dxfId="26901" priority="1846" stopIfTrue="1" operator="greaterThan">
      <formula>0</formula>
    </cfRule>
  </conditionalFormatting>
  <conditionalFormatting sqref="P17:Q17">
    <cfRule type="cellIs" dxfId="26900" priority="1842" stopIfTrue="1" operator="lessThan">
      <formula>0</formula>
    </cfRule>
    <cfRule type="cellIs" dxfId="26899" priority="1843" stopIfTrue="1" operator="greaterThan">
      <formula>0</formula>
    </cfRule>
  </conditionalFormatting>
  <conditionalFormatting sqref="P19:Q19">
    <cfRule type="cellIs" dxfId="26898" priority="1839" stopIfTrue="1" operator="lessThan">
      <formula>0</formula>
    </cfRule>
    <cfRule type="cellIs" dxfId="26897" priority="1840" stopIfTrue="1" operator="greaterThan">
      <formula>0</formula>
    </cfRule>
  </conditionalFormatting>
  <conditionalFormatting sqref="P19:Q19">
    <cfRule type="cellIs" dxfId="26896" priority="1836" stopIfTrue="1" operator="lessThan">
      <formula>0</formula>
    </cfRule>
    <cfRule type="cellIs" dxfId="26895" priority="1837" stopIfTrue="1" operator="greaterThan">
      <formula>0</formula>
    </cfRule>
  </conditionalFormatting>
  <conditionalFormatting sqref="P19:Q19">
    <cfRule type="cellIs" dxfId="26894" priority="1833" stopIfTrue="1" operator="lessThan">
      <formula>0</formula>
    </cfRule>
    <cfRule type="cellIs" dxfId="26893" priority="1834" stopIfTrue="1" operator="greaterThan">
      <formula>0</formula>
    </cfRule>
  </conditionalFormatting>
  <conditionalFormatting sqref="P19:Q19">
    <cfRule type="cellIs" dxfId="26892" priority="1830" stopIfTrue="1" operator="lessThan">
      <formula>0</formula>
    </cfRule>
    <cfRule type="cellIs" dxfId="26891" priority="1831" stopIfTrue="1" operator="greaterThan">
      <formula>0</formula>
    </cfRule>
  </conditionalFormatting>
  <conditionalFormatting sqref="P19:Q19">
    <cfRule type="cellIs" dxfId="26890" priority="1827" stopIfTrue="1" operator="lessThan">
      <formula>0</formula>
    </cfRule>
    <cfRule type="cellIs" dxfId="26889" priority="1828" stopIfTrue="1" operator="greaterThan">
      <formula>0</formula>
    </cfRule>
  </conditionalFormatting>
  <conditionalFormatting sqref="P19:Q19">
    <cfRule type="cellIs" dxfId="26888" priority="1824" stopIfTrue="1" operator="lessThan">
      <formula>0</formula>
    </cfRule>
    <cfRule type="cellIs" dxfId="26887" priority="1825" stopIfTrue="1" operator="greaterThan">
      <formula>0</formula>
    </cfRule>
  </conditionalFormatting>
  <conditionalFormatting sqref="P19:Q19">
    <cfRule type="cellIs" dxfId="26886" priority="1821" stopIfTrue="1" operator="lessThan">
      <formula>0</formula>
    </cfRule>
    <cfRule type="cellIs" dxfId="26885" priority="1822" stopIfTrue="1" operator="greaterThan">
      <formula>0</formula>
    </cfRule>
  </conditionalFormatting>
  <conditionalFormatting sqref="P19:Q19">
    <cfRule type="cellIs" dxfId="26884" priority="1818" stopIfTrue="1" operator="lessThan">
      <formula>0</formula>
    </cfRule>
    <cfRule type="cellIs" dxfId="26883" priority="1819" stopIfTrue="1" operator="greaterThan">
      <formula>0</formula>
    </cfRule>
  </conditionalFormatting>
  <conditionalFormatting sqref="P19:Q19">
    <cfRule type="cellIs" dxfId="26882" priority="1815" stopIfTrue="1" operator="lessThan">
      <formula>0</formula>
    </cfRule>
    <cfRule type="cellIs" dxfId="26881" priority="1816" stopIfTrue="1" operator="greaterThan">
      <formula>0</formula>
    </cfRule>
  </conditionalFormatting>
  <conditionalFormatting sqref="P19:Q19">
    <cfRule type="cellIs" dxfId="26880" priority="1812" stopIfTrue="1" operator="lessThan">
      <formula>0</formula>
    </cfRule>
    <cfRule type="cellIs" dxfId="26879" priority="1813" stopIfTrue="1" operator="greaterThan">
      <formula>0</formula>
    </cfRule>
  </conditionalFormatting>
  <conditionalFormatting sqref="P19:Q19">
    <cfRule type="cellIs" dxfId="26878" priority="1809" stopIfTrue="1" operator="lessThan">
      <formula>0</formula>
    </cfRule>
    <cfRule type="cellIs" dxfId="26877" priority="1810" stopIfTrue="1" operator="greaterThan">
      <formula>0</formula>
    </cfRule>
  </conditionalFormatting>
  <conditionalFormatting sqref="P19:Q19">
    <cfRule type="cellIs" dxfId="26876" priority="1806" stopIfTrue="1" operator="lessThan">
      <formula>0</formula>
    </cfRule>
    <cfRule type="cellIs" dxfId="26875" priority="1807" stopIfTrue="1" operator="greaterThan">
      <formula>0</formula>
    </cfRule>
  </conditionalFormatting>
  <conditionalFormatting sqref="P19:Q19">
    <cfRule type="cellIs" dxfId="26874" priority="1803" stopIfTrue="1" operator="lessThan">
      <formula>0</formula>
    </cfRule>
    <cfRule type="cellIs" dxfId="26873" priority="1804" stopIfTrue="1" operator="greaterThan">
      <formula>0</formula>
    </cfRule>
  </conditionalFormatting>
  <conditionalFormatting sqref="P19:Q19">
    <cfRule type="cellIs" dxfId="26872" priority="1800" stopIfTrue="1" operator="lessThan">
      <formula>0</formula>
    </cfRule>
    <cfRule type="cellIs" dxfId="26871" priority="1801" stopIfTrue="1" operator="greaterThan">
      <formula>0</formula>
    </cfRule>
  </conditionalFormatting>
  <conditionalFormatting sqref="P19:Q19">
    <cfRule type="cellIs" dxfId="26870" priority="1797" stopIfTrue="1" operator="lessThan">
      <formula>0</formula>
    </cfRule>
    <cfRule type="cellIs" dxfId="26869" priority="1798" stopIfTrue="1" operator="greaterThan">
      <formula>0</formula>
    </cfRule>
  </conditionalFormatting>
  <conditionalFormatting sqref="P19:Q19">
    <cfRule type="cellIs" dxfId="26868" priority="1794" stopIfTrue="1" operator="lessThan">
      <formula>0</formula>
    </cfRule>
    <cfRule type="cellIs" dxfId="26867" priority="1795" stopIfTrue="1" operator="greaterThan">
      <formula>0</formula>
    </cfRule>
  </conditionalFormatting>
  <conditionalFormatting sqref="P19:Q19">
    <cfRule type="cellIs" dxfId="26866" priority="1791" stopIfTrue="1" operator="lessThan">
      <formula>0</formula>
    </cfRule>
    <cfRule type="cellIs" dxfId="26865" priority="1792" stopIfTrue="1" operator="greaterThan">
      <formula>0</formula>
    </cfRule>
  </conditionalFormatting>
  <conditionalFormatting sqref="P19:Q19">
    <cfRule type="cellIs" dxfId="26864" priority="1788" stopIfTrue="1" operator="lessThan">
      <formula>0</formula>
    </cfRule>
    <cfRule type="cellIs" dxfId="26863" priority="1789" stopIfTrue="1" operator="greaterThan">
      <formula>0</formula>
    </cfRule>
  </conditionalFormatting>
  <conditionalFormatting sqref="P19:Q19">
    <cfRule type="cellIs" dxfId="26862" priority="1785" stopIfTrue="1" operator="lessThan">
      <formula>0</formula>
    </cfRule>
    <cfRule type="cellIs" dxfId="26861" priority="1786" stopIfTrue="1" operator="greaterThan">
      <formula>0</formula>
    </cfRule>
  </conditionalFormatting>
  <conditionalFormatting sqref="P19:Q19">
    <cfRule type="cellIs" dxfId="26860" priority="1782" stopIfTrue="1" operator="lessThan">
      <formula>0</formula>
    </cfRule>
    <cfRule type="cellIs" dxfId="26859" priority="1783" stopIfTrue="1" operator="greaterThan">
      <formula>0</formula>
    </cfRule>
  </conditionalFormatting>
  <conditionalFormatting sqref="P21:Q21">
    <cfRule type="cellIs" dxfId="26858" priority="1779" stopIfTrue="1" operator="lessThan">
      <formula>0</formula>
    </cfRule>
    <cfRule type="cellIs" dxfId="26857" priority="1780" stopIfTrue="1" operator="greaterThan">
      <formula>0</formula>
    </cfRule>
  </conditionalFormatting>
  <conditionalFormatting sqref="P21:Q21">
    <cfRule type="cellIs" dxfId="26856" priority="1776" stopIfTrue="1" operator="lessThan">
      <formula>0</formula>
    </cfRule>
    <cfRule type="cellIs" dxfId="26855" priority="1777" stopIfTrue="1" operator="greaterThan">
      <formula>0</formula>
    </cfRule>
  </conditionalFormatting>
  <conditionalFormatting sqref="P21:Q21">
    <cfRule type="cellIs" dxfId="26854" priority="1773" stopIfTrue="1" operator="lessThan">
      <formula>0</formula>
    </cfRule>
    <cfRule type="cellIs" dxfId="26853" priority="1774" stopIfTrue="1" operator="greaterThan">
      <formula>0</formula>
    </cfRule>
  </conditionalFormatting>
  <conditionalFormatting sqref="P21:Q21">
    <cfRule type="cellIs" dxfId="26852" priority="1770" stopIfTrue="1" operator="lessThan">
      <formula>0</formula>
    </cfRule>
    <cfRule type="cellIs" dxfId="26851" priority="1771" stopIfTrue="1" operator="greaterThan">
      <formula>0</formula>
    </cfRule>
  </conditionalFormatting>
  <conditionalFormatting sqref="P21:Q21">
    <cfRule type="cellIs" dxfId="26850" priority="1767" stopIfTrue="1" operator="lessThan">
      <formula>0</formula>
    </cfRule>
    <cfRule type="cellIs" dxfId="26849" priority="1768" stopIfTrue="1" operator="greaterThan">
      <formula>0</formula>
    </cfRule>
  </conditionalFormatting>
  <conditionalFormatting sqref="P21:Q21">
    <cfRule type="cellIs" dxfId="26848" priority="1764" stopIfTrue="1" operator="lessThan">
      <formula>0</formula>
    </cfRule>
    <cfRule type="cellIs" dxfId="26847" priority="1765" stopIfTrue="1" operator="greaterThan">
      <formula>0</formula>
    </cfRule>
  </conditionalFormatting>
  <conditionalFormatting sqref="P21:Q21">
    <cfRule type="cellIs" dxfId="26846" priority="1761" stopIfTrue="1" operator="lessThan">
      <formula>0</formula>
    </cfRule>
    <cfRule type="cellIs" dxfId="26845" priority="1762" stopIfTrue="1" operator="greaterThan">
      <formula>0</formula>
    </cfRule>
  </conditionalFormatting>
  <conditionalFormatting sqref="P21:Q21">
    <cfRule type="cellIs" dxfId="26844" priority="1758" stopIfTrue="1" operator="lessThan">
      <formula>0</formula>
    </cfRule>
    <cfRule type="cellIs" dxfId="26843" priority="1759" stopIfTrue="1" operator="greaterThan">
      <formula>0</formula>
    </cfRule>
  </conditionalFormatting>
  <conditionalFormatting sqref="P21:Q21">
    <cfRule type="cellIs" dxfId="26842" priority="1755" stopIfTrue="1" operator="lessThan">
      <formula>0</formula>
    </cfRule>
    <cfRule type="cellIs" dxfId="26841" priority="1756" stopIfTrue="1" operator="greaterThan">
      <formula>0</formula>
    </cfRule>
  </conditionalFormatting>
  <conditionalFormatting sqref="P21:Q21">
    <cfRule type="cellIs" dxfId="26840" priority="1752" stopIfTrue="1" operator="lessThan">
      <formula>0</formula>
    </cfRule>
    <cfRule type="cellIs" dxfId="26839" priority="1753" stopIfTrue="1" operator="greaterThan">
      <formula>0</formula>
    </cfRule>
  </conditionalFormatting>
  <conditionalFormatting sqref="P21:Q21">
    <cfRule type="cellIs" dxfId="26838" priority="1749" stopIfTrue="1" operator="lessThan">
      <formula>0</formula>
    </cfRule>
    <cfRule type="cellIs" dxfId="26837" priority="1750" stopIfTrue="1" operator="greaterThan">
      <formula>0</formula>
    </cfRule>
  </conditionalFormatting>
  <conditionalFormatting sqref="P21:Q21">
    <cfRule type="cellIs" dxfId="26836" priority="1746" stopIfTrue="1" operator="lessThan">
      <formula>0</formula>
    </cfRule>
    <cfRule type="cellIs" dxfId="26835" priority="1747" stopIfTrue="1" operator="greaterThan">
      <formula>0</formula>
    </cfRule>
  </conditionalFormatting>
  <conditionalFormatting sqref="P21:Q21">
    <cfRule type="cellIs" dxfId="26834" priority="1743" stopIfTrue="1" operator="lessThan">
      <formula>0</formula>
    </cfRule>
    <cfRule type="cellIs" dxfId="26833" priority="1744" stopIfTrue="1" operator="greaterThan">
      <formula>0</formula>
    </cfRule>
  </conditionalFormatting>
  <conditionalFormatting sqref="P21:Q21">
    <cfRule type="cellIs" dxfId="26832" priority="1740" stopIfTrue="1" operator="lessThan">
      <formula>0</formula>
    </cfRule>
    <cfRule type="cellIs" dxfId="26831" priority="1741" stopIfTrue="1" operator="greaterThan">
      <formula>0</formula>
    </cfRule>
  </conditionalFormatting>
  <conditionalFormatting sqref="P21:Q21">
    <cfRule type="cellIs" dxfId="26830" priority="1737" stopIfTrue="1" operator="lessThan">
      <formula>0</formula>
    </cfRule>
    <cfRule type="cellIs" dxfId="26829" priority="1738" stopIfTrue="1" operator="greaterThan">
      <formula>0</formula>
    </cfRule>
  </conditionalFormatting>
  <conditionalFormatting sqref="P21:Q21">
    <cfRule type="cellIs" dxfId="26828" priority="1734" stopIfTrue="1" operator="lessThan">
      <formula>0</formula>
    </cfRule>
    <cfRule type="cellIs" dxfId="26827" priority="1735" stopIfTrue="1" operator="greaterThan">
      <formula>0</formula>
    </cfRule>
  </conditionalFormatting>
  <conditionalFormatting sqref="P21:Q21">
    <cfRule type="cellIs" dxfId="26826" priority="1731" stopIfTrue="1" operator="lessThan">
      <formula>0</formula>
    </cfRule>
    <cfRule type="cellIs" dxfId="26825" priority="1732" stopIfTrue="1" operator="greaterThan">
      <formula>0</formula>
    </cfRule>
  </conditionalFormatting>
  <conditionalFormatting sqref="P21:Q21">
    <cfRule type="cellIs" dxfId="26824" priority="1728" stopIfTrue="1" operator="lessThan">
      <formula>0</formula>
    </cfRule>
    <cfRule type="cellIs" dxfId="26823" priority="1729" stopIfTrue="1" operator="greaterThan">
      <formula>0</formula>
    </cfRule>
  </conditionalFormatting>
  <conditionalFormatting sqref="P21:Q21">
    <cfRule type="cellIs" dxfId="26822" priority="1725" stopIfTrue="1" operator="lessThan">
      <formula>0</formula>
    </cfRule>
    <cfRule type="cellIs" dxfId="26821" priority="1726" stopIfTrue="1" operator="greaterThan">
      <formula>0</formula>
    </cfRule>
  </conditionalFormatting>
  <conditionalFormatting sqref="P21:Q21">
    <cfRule type="cellIs" dxfId="26820" priority="1722" stopIfTrue="1" operator="lessThan">
      <formula>0</formula>
    </cfRule>
    <cfRule type="cellIs" dxfId="26819" priority="1723" stopIfTrue="1" operator="greaterThan">
      <formula>0</formula>
    </cfRule>
  </conditionalFormatting>
  <conditionalFormatting sqref="P23:Q23">
    <cfRule type="cellIs" dxfId="26818" priority="1719" stopIfTrue="1" operator="lessThan">
      <formula>0</formula>
    </cfRule>
    <cfRule type="cellIs" dxfId="26817" priority="1720" stopIfTrue="1" operator="greaterThan">
      <formula>0</formula>
    </cfRule>
  </conditionalFormatting>
  <conditionalFormatting sqref="P23:Q23">
    <cfRule type="cellIs" dxfId="26816" priority="1716" stopIfTrue="1" operator="lessThan">
      <formula>0</formula>
    </cfRule>
    <cfRule type="cellIs" dxfId="26815" priority="1717" stopIfTrue="1" operator="greaterThan">
      <formula>0</formula>
    </cfRule>
  </conditionalFormatting>
  <conditionalFormatting sqref="P23:Q23">
    <cfRule type="cellIs" dxfId="26814" priority="1713" stopIfTrue="1" operator="lessThan">
      <formula>0</formula>
    </cfRule>
    <cfRule type="cellIs" dxfId="26813" priority="1714" stopIfTrue="1" operator="greaterThan">
      <formula>0</formula>
    </cfRule>
  </conditionalFormatting>
  <conditionalFormatting sqref="P23:Q23">
    <cfRule type="cellIs" dxfId="26812" priority="1710" stopIfTrue="1" operator="lessThan">
      <formula>0</formula>
    </cfRule>
    <cfRule type="cellIs" dxfId="26811" priority="1711" stopIfTrue="1" operator="greaterThan">
      <formula>0</formula>
    </cfRule>
  </conditionalFormatting>
  <conditionalFormatting sqref="P23:Q23">
    <cfRule type="cellIs" dxfId="26810" priority="1707" stopIfTrue="1" operator="lessThan">
      <formula>0</formula>
    </cfRule>
    <cfRule type="cellIs" dxfId="26809" priority="1708" stopIfTrue="1" operator="greaterThan">
      <formula>0</formula>
    </cfRule>
  </conditionalFormatting>
  <conditionalFormatting sqref="P23:Q23">
    <cfRule type="cellIs" dxfId="26808" priority="1704" stopIfTrue="1" operator="lessThan">
      <formula>0</formula>
    </cfRule>
    <cfRule type="cellIs" dxfId="26807" priority="1705" stopIfTrue="1" operator="greaterThan">
      <formula>0</formula>
    </cfRule>
  </conditionalFormatting>
  <conditionalFormatting sqref="P23:Q23">
    <cfRule type="cellIs" dxfId="26806" priority="1701" stopIfTrue="1" operator="lessThan">
      <formula>0</formula>
    </cfRule>
    <cfRule type="cellIs" dxfId="26805" priority="1702" stopIfTrue="1" operator="greaterThan">
      <formula>0</formula>
    </cfRule>
  </conditionalFormatting>
  <conditionalFormatting sqref="P23:Q23">
    <cfRule type="cellIs" dxfId="26804" priority="1698" stopIfTrue="1" operator="lessThan">
      <formula>0</formula>
    </cfRule>
    <cfRule type="cellIs" dxfId="26803" priority="1699" stopIfTrue="1" operator="greaterThan">
      <formula>0</formula>
    </cfRule>
  </conditionalFormatting>
  <conditionalFormatting sqref="P23:Q23">
    <cfRule type="cellIs" dxfId="26802" priority="1695" stopIfTrue="1" operator="lessThan">
      <formula>0</formula>
    </cfRule>
    <cfRule type="cellIs" dxfId="26801" priority="1696" stopIfTrue="1" operator="greaterThan">
      <formula>0</formula>
    </cfRule>
  </conditionalFormatting>
  <conditionalFormatting sqref="P23:Q23">
    <cfRule type="cellIs" dxfId="26800" priority="1692" stopIfTrue="1" operator="lessThan">
      <formula>0</formula>
    </cfRule>
    <cfRule type="cellIs" dxfId="26799" priority="1693" stopIfTrue="1" operator="greaterThan">
      <formula>0</formula>
    </cfRule>
  </conditionalFormatting>
  <conditionalFormatting sqref="P23:Q23">
    <cfRule type="cellIs" dxfId="26798" priority="1689" stopIfTrue="1" operator="lessThan">
      <formula>0</formula>
    </cfRule>
    <cfRule type="cellIs" dxfId="26797" priority="1690" stopIfTrue="1" operator="greaterThan">
      <formula>0</formula>
    </cfRule>
  </conditionalFormatting>
  <conditionalFormatting sqref="P23:Q23">
    <cfRule type="cellIs" dxfId="26796" priority="1686" stopIfTrue="1" operator="lessThan">
      <formula>0</formula>
    </cfRule>
    <cfRule type="cellIs" dxfId="26795" priority="1687" stopIfTrue="1" operator="greaterThan">
      <formula>0</formula>
    </cfRule>
  </conditionalFormatting>
  <conditionalFormatting sqref="P23:Q23">
    <cfRule type="cellIs" dxfId="26794" priority="1683" stopIfTrue="1" operator="lessThan">
      <formula>0</formula>
    </cfRule>
    <cfRule type="cellIs" dxfId="26793" priority="1684" stopIfTrue="1" operator="greaterThan">
      <formula>0</formula>
    </cfRule>
  </conditionalFormatting>
  <conditionalFormatting sqref="P23:Q23">
    <cfRule type="cellIs" dxfId="26792" priority="1680" stopIfTrue="1" operator="lessThan">
      <formula>0</formula>
    </cfRule>
    <cfRule type="cellIs" dxfId="26791" priority="1681" stopIfTrue="1" operator="greaterThan">
      <formula>0</formula>
    </cfRule>
  </conditionalFormatting>
  <conditionalFormatting sqref="P23:Q23">
    <cfRule type="cellIs" dxfId="26790" priority="1677" stopIfTrue="1" operator="lessThan">
      <formula>0</formula>
    </cfRule>
    <cfRule type="cellIs" dxfId="26789" priority="1678" stopIfTrue="1" operator="greaterThan">
      <formula>0</formula>
    </cfRule>
  </conditionalFormatting>
  <conditionalFormatting sqref="P23:Q23">
    <cfRule type="cellIs" dxfId="26788" priority="1674" stopIfTrue="1" operator="lessThan">
      <formula>0</formula>
    </cfRule>
    <cfRule type="cellIs" dxfId="26787" priority="1675" stopIfTrue="1" operator="greaterThan">
      <formula>0</formula>
    </cfRule>
  </conditionalFormatting>
  <conditionalFormatting sqref="P23:Q23">
    <cfRule type="cellIs" dxfId="26786" priority="1671" stopIfTrue="1" operator="lessThan">
      <formula>0</formula>
    </cfRule>
    <cfRule type="cellIs" dxfId="26785" priority="1672" stopIfTrue="1" operator="greaterThan">
      <formula>0</formula>
    </cfRule>
  </conditionalFormatting>
  <conditionalFormatting sqref="P23:Q23">
    <cfRule type="cellIs" dxfId="26784" priority="1668" stopIfTrue="1" operator="lessThan">
      <formula>0</formula>
    </cfRule>
    <cfRule type="cellIs" dxfId="26783" priority="1669" stopIfTrue="1" operator="greaterThan">
      <formula>0</formula>
    </cfRule>
  </conditionalFormatting>
  <conditionalFormatting sqref="P23:Q23">
    <cfRule type="cellIs" dxfId="26782" priority="1665" stopIfTrue="1" operator="lessThan">
      <formula>0</formula>
    </cfRule>
    <cfRule type="cellIs" dxfId="26781" priority="1666" stopIfTrue="1" operator="greaterThan">
      <formula>0</formula>
    </cfRule>
  </conditionalFormatting>
  <conditionalFormatting sqref="P23:Q23">
    <cfRule type="cellIs" dxfId="26780" priority="1662" stopIfTrue="1" operator="lessThan">
      <formula>0</formula>
    </cfRule>
    <cfRule type="cellIs" dxfId="26779" priority="1663" stopIfTrue="1" operator="greaterThan">
      <formula>0</formula>
    </cfRule>
  </conditionalFormatting>
  <conditionalFormatting sqref="P25:Q25">
    <cfRule type="cellIs" dxfId="26778" priority="1659" stopIfTrue="1" operator="lessThan">
      <formula>0</formula>
    </cfRule>
    <cfRule type="cellIs" dxfId="26777" priority="1660" stopIfTrue="1" operator="greaterThan">
      <formula>0</formula>
    </cfRule>
  </conditionalFormatting>
  <conditionalFormatting sqref="P25:Q25">
    <cfRule type="cellIs" dxfId="26776" priority="1656" stopIfTrue="1" operator="lessThan">
      <formula>0</formula>
    </cfRule>
    <cfRule type="cellIs" dxfId="26775" priority="1657" stopIfTrue="1" operator="greaterThan">
      <formula>0</formula>
    </cfRule>
  </conditionalFormatting>
  <conditionalFormatting sqref="P25:Q25">
    <cfRule type="cellIs" dxfId="26774" priority="1653" stopIfTrue="1" operator="lessThan">
      <formula>0</formula>
    </cfRule>
    <cfRule type="cellIs" dxfId="26773" priority="1654" stopIfTrue="1" operator="greaterThan">
      <formula>0</formula>
    </cfRule>
  </conditionalFormatting>
  <conditionalFormatting sqref="P25:Q25">
    <cfRule type="cellIs" dxfId="26772" priority="1650" stopIfTrue="1" operator="lessThan">
      <formula>0</formula>
    </cfRule>
    <cfRule type="cellIs" dxfId="26771" priority="1651" stopIfTrue="1" operator="greaterThan">
      <formula>0</formula>
    </cfRule>
  </conditionalFormatting>
  <conditionalFormatting sqref="P25:Q25">
    <cfRule type="cellIs" dxfId="26770" priority="1647" stopIfTrue="1" operator="lessThan">
      <formula>0</formula>
    </cfRule>
    <cfRule type="cellIs" dxfId="26769" priority="1648" stopIfTrue="1" operator="greaterThan">
      <formula>0</formula>
    </cfRule>
  </conditionalFormatting>
  <conditionalFormatting sqref="P25:Q25">
    <cfRule type="cellIs" dxfId="26768" priority="1644" stopIfTrue="1" operator="lessThan">
      <formula>0</formula>
    </cfRule>
    <cfRule type="cellIs" dxfId="26767" priority="1645" stopIfTrue="1" operator="greaterThan">
      <formula>0</formula>
    </cfRule>
  </conditionalFormatting>
  <conditionalFormatting sqref="P25:Q25">
    <cfRule type="cellIs" dxfId="26766" priority="1641" stopIfTrue="1" operator="lessThan">
      <formula>0</formula>
    </cfRule>
    <cfRule type="cellIs" dxfId="26765" priority="1642" stopIfTrue="1" operator="greaterThan">
      <formula>0</formula>
    </cfRule>
  </conditionalFormatting>
  <conditionalFormatting sqref="P25:Q25">
    <cfRule type="cellIs" dxfId="26764" priority="1638" stopIfTrue="1" operator="lessThan">
      <formula>0</formula>
    </cfRule>
    <cfRule type="cellIs" dxfId="26763" priority="1639" stopIfTrue="1" operator="greaterThan">
      <formula>0</formula>
    </cfRule>
  </conditionalFormatting>
  <conditionalFormatting sqref="P25:Q25">
    <cfRule type="cellIs" dxfId="26762" priority="1635" stopIfTrue="1" operator="lessThan">
      <formula>0</formula>
    </cfRule>
    <cfRule type="cellIs" dxfId="26761" priority="1636" stopIfTrue="1" operator="greaterThan">
      <formula>0</formula>
    </cfRule>
  </conditionalFormatting>
  <conditionalFormatting sqref="P25:Q25">
    <cfRule type="cellIs" dxfId="26760" priority="1632" stopIfTrue="1" operator="lessThan">
      <formula>0</formula>
    </cfRule>
    <cfRule type="cellIs" dxfId="26759" priority="1633" stopIfTrue="1" operator="greaterThan">
      <formula>0</formula>
    </cfRule>
  </conditionalFormatting>
  <conditionalFormatting sqref="P25:Q25">
    <cfRule type="cellIs" dxfId="26758" priority="1629" stopIfTrue="1" operator="lessThan">
      <formula>0</formula>
    </cfRule>
    <cfRule type="cellIs" dxfId="26757" priority="1630" stopIfTrue="1" operator="greaterThan">
      <formula>0</formula>
    </cfRule>
  </conditionalFormatting>
  <conditionalFormatting sqref="P25:Q25">
    <cfRule type="cellIs" dxfId="26756" priority="1626" stopIfTrue="1" operator="lessThan">
      <formula>0</formula>
    </cfRule>
    <cfRule type="cellIs" dxfId="26755" priority="1627" stopIfTrue="1" operator="greaterThan">
      <formula>0</formula>
    </cfRule>
  </conditionalFormatting>
  <conditionalFormatting sqref="P25:Q25">
    <cfRule type="cellIs" dxfId="26754" priority="1623" stopIfTrue="1" operator="lessThan">
      <formula>0</formula>
    </cfRule>
    <cfRule type="cellIs" dxfId="26753" priority="1624" stopIfTrue="1" operator="greaterThan">
      <formula>0</formula>
    </cfRule>
  </conditionalFormatting>
  <conditionalFormatting sqref="P25:Q25">
    <cfRule type="cellIs" dxfId="26752" priority="1620" stopIfTrue="1" operator="lessThan">
      <formula>0</formula>
    </cfRule>
    <cfRule type="cellIs" dxfId="26751" priority="1621" stopIfTrue="1" operator="greaterThan">
      <formula>0</formula>
    </cfRule>
  </conditionalFormatting>
  <conditionalFormatting sqref="P25:Q25">
    <cfRule type="cellIs" dxfId="26750" priority="1617" stopIfTrue="1" operator="lessThan">
      <formula>0</formula>
    </cfRule>
    <cfRule type="cellIs" dxfId="26749" priority="1618" stopIfTrue="1" operator="greaterThan">
      <formula>0</formula>
    </cfRule>
  </conditionalFormatting>
  <conditionalFormatting sqref="P25:Q25">
    <cfRule type="cellIs" dxfId="26748" priority="1614" stopIfTrue="1" operator="lessThan">
      <formula>0</formula>
    </cfRule>
    <cfRule type="cellIs" dxfId="26747" priority="1615" stopIfTrue="1" operator="greaterThan">
      <formula>0</formula>
    </cfRule>
  </conditionalFormatting>
  <conditionalFormatting sqref="P25:Q25">
    <cfRule type="cellIs" dxfId="26746" priority="1611" stopIfTrue="1" operator="lessThan">
      <formula>0</formula>
    </cfRule>
    <cfRule type="cellIs" dxfId="26745" priority="1612" stopIfTrue="1" operator="greaterThan">
      <formula>0</formula>
    </cfRule>
  </conditionalFormatting>
  <conditionalFormatting sqref="P25:Q25">
    <cfRule type="cellIs" dxfId="26744" priority="1608" stopIfTrue="1" operator="lessThan">
      <formula>0</formula>
    </cfRule>
    <cfRule type="cellIs" dxfId="26743" priority="1609" stopIfTrue="1" operator="greaterThan">
      <formula>0</formula>
    </cfRule>
  </conditionalFormatting>
  <conditionalFormatting sqref="P25:Q25">
    <cfRule type="cellIs" dxfId="26742" priority="1605" stopIfTrue="1" operator="lessThan">
      <formula>0</formula>
    </cfRule>
    <cfRule type="cellIs" dxfId="26741" priority="1606" stopIfTrue="1" operator="greaterThan">
      <formula>0</formula>
    </cfRule>
  </conditionalFormatting>
  <conditionalFormatting sqref="P25:Q25">
    <cfRule type="cellIs" dxfId="26740" priority="1602" stopIfTrue="1" operator="lessThan">
      <formula>0</formula>
    </cfRule>
    <cfRule type="cellIs" dxfId="26739" priority="1603" stopIfTrue="1" operator="greaterThan">
      <formula>0</formula>
    </cfRule>
  </conditionalFormatting>
  <conditionalFormatting sqref="P27:Q27">
    <cfRule type="cellIs" dxfId="26738" priority="1599" stopIfTrue="1" operator="lessThan">
      <formula>0</formula>
    </cfRule>
    <cfRule type="cellIs" dxfId="26737" priority="1600" stopIfTrue="1" operator="greaterThan">
      <formula>0</formula>
    </cfRule>
  </conditionalFormatting>
  <conditionalFormatting sqref="P27:Q27">
    <cfRule type="cellIs" dxfId="26736" priority="1596" stopIfTrue="1" operator="lessThan">
      <formula>0</formula>
    </cfRule>
    <cfRule type="cellIs" dxfId="26735" priority="1597" stopIfTrue="1" operator="greaterThan">
      <formula>0</formula>
    </cfRule>
  </conditionalFormatting>
  <conditionalFormatting sqref="P27:Q27">
    <cfRule type="cellIs" dxfId="26734" priority="1593" stopIfTrue="1" operator="lessThan">
      <formula>0</formula>
    </cfRule>
    <cfRule type="cellIs" dxfId="26733" priority="1594" stopIfTrue="1" operator="greaterThan">
      <formula>0</formula>
    </cfRule>
  </conditionalFormatting>
  <conditionalFormatting sqref="P27:Q27">
    <cfRule type="cellIs" dxfId="26732" priority="1590" stopIfTrue="1" operator="lessThan">
      <formula>0</formula>
    </cfRule>
    <cfRule type="cellIs" dxfId="26731" priority="1591" stopIfTrue="1" operator="greaterThan">
      <formula>0</formula>
    </cfRule>
  </conditionalFormatting>
  <conditionalFormatting sqref="P27:Q27">
    <cfRule type="cellIs" dxfId="26730" priority="1587" stopIfTrue="1" operator="lessThan">
      <formula>0</formula>
    </cfRule>
    <cfRule type="cellIs" dxfId="26729" priority="1588" stopIfTrue="1" operator="greaterThan">
      <formula>0</formula>
    </cfRule>
  </conditionalFormatting>
  <conditionalFormatting sqref="P27:Q27">
    <cfRule type="cellIs" dxfId="26728" priority="1584" stopIfTrue="1" operator="lessThan">
      <formula>0</formula>
    </cfRule>
    <cfRule type="cellIs" dxfId="26727" priority="1585" stopIfTrue="1" operator="greaterThan">
      <formula>0</formula>
    </cfRule>
  </conditionalFormatting>
  <conditionalFormatting sqref="P27:Q27">
    <cfRule type="cellIs" dxfId="26726" priority="1581" stopIfTrue="1" operator="lessThan">
      <formula>0</formula>
    </cfRule>
    <cfRule type="cellIs" dxfId="26725" priority="1582" stopIfTrue="1" operator="greaterThan">
      <formula>0</formula>
    </cfRule>
  </conditionalFormatting>
  <conditionalFormatting sqref="P27:Q27">
    <cfRule type="cellIs" dxfId="26724" priority="1578" stopIfTrue="1" operator="lessThan">
      <formula>0</formula>
    </cfRule>
    <cfRule type="cellIs" dxfId="26723" priority="1579" stopIfTrue="1" operator="greaterThan">
      <formula>0</formula>
    </cfRule>
  </conditionalFormatting>
  <conditionalFormatting sqref="P27:Q27">
    <cfRule type="cellIs" dxfId="26722" priority="1575" stopIfTrue="1" operator="lessThan">
      <formula>0</formula>
    </cfRule>
    <cfRule type="cellIs" dxfId="26721" priority="1576" stopIfTrue="1" operator="greaterThan">
      <formula>0</formula>
    </cfRule>
  </conditionalFormatting>
  <conditionalFormatting sqref="P27:Q27">
    <cfRule type="cellIs" dxfId="26720" priority="1572" stopIfTrue="1" operator="lessThan">
      <formula>0</formula>
    </cfRule>
    <cfRule type="cellIs" dxfId="26719" priority="1573" stopIfTrue="1" operator="greaterThan">
      <formula>0</formula>
    </cfRule>
  </conditionalFormatting>
  <conditionalFormatting sqref="P27:Q27">
    <cfRule type="cellIs" dxfId="26718" priority="1569" stopIfTrue="1" operator="lessThan">
      <formula>0</formula>
    </cfRule>
    <cfRule type="cellIs" dxfId="26717" priority="1570" stopIfTrue="1" operator="greaterThan">
      <formula>0</formula>
    </cfRule>
  </conditionalFormatting>
  <conditionalFormatting sqref="P27:Q27">
    <cfRule type="cellIs" dxfId="26716" priority="1566" stopIfTrue="1" operator="lessThan">
      <formula>0</formula>
    </cfRule>
    <cfRule type="cellIs" dxfId="26715" priority="1567" stopIfTrue="1" operator="greaterThan">
      <formula>0</formula>
    </cfRule>
  </conditionalFormatting>
  <conditionalFormatting sqref="P27:Q27">
    <cfRule type="cellIs" dxfId="26714" priority="1563" stopIfTrue="1" operator="lessThan">
      <formula>0</formula>
    </cfRule>
    <cfRule type="cellIs" dxfId="26713" priority="1564" stopIfTrue="1" operator="greaterThan">
      <formula>0</formula>
    </cfRule>
  </conditionalFormatting>
  <conditionalFormatting sqref="P27:Q27">
    <cfRule type="cellIs" dxfId="26712" priority="1560" stopIfTrue="1" operator="lessThan">
      <formula>0</formula>
    </cfRule>
    <cfRule type="cellIs" dxfId="26711" priority="1561" stopIfTrue="1" operator="greaterThan">
      <formula>0</formula>
    </cfRule>
  </conditionalFormatting>
  <conditionalFormatting sqref="P27:Q27">
    <cfRule type="cellIs" dxfId="26710" priority="1557" stopIfTrue="1" operator="lessThan">
      <formula>0</formula>
    </cfRule>
    <cfRule type="cellIs" dxfId="26709" priority="1558" stopIfTrue="1" operator="greaterThan">
      <formula>0</formula>
    </cfRule>
  </conditionalFormatting>
  <conditionalFormatting sqref="P27:Q27">
    <cfRule type="cellIs" dxfId="26708" priority="1554" stopIfTrue="1" operator="lessThan">
      <formula>0</formula>
    </cfRule>
    <cfRule type="cellIs" dxfId="26707" priority="1555" stopIfTrue="1" operator="greaterThan">
      <formula>0</formula>
    </cfRule>
  </conditionalFormatting>
  <conditionalFormatting sqref="P27:Q27">
    <cfRule type="cellIs" dxfId="26706" priority="1551" stopIfTrue="1" operator="lessThan">
      <formula>0</formula>
    </cfRule>
    <cfRule type="cellIs" dxfId="26705" priority="1552" stopIfTrue="1" operator="greaterThan">
      <formula>0</formula>
    </cfRule>
  </conditionalFormatting>
  <conditionalFormatting sqref="P27:Q27">
    <cfRule type="cellIs" dxfId="26704" priority="1548" stopIfTrue="1" operator="lessThan">
      <formula>0</formula>
    </cfRule>
    <cfRule type="cellIs" dxfId="26703" priority="1549" stopIfTrue="1" operator="greaterThan">
      <formula>0</formula>
    </cfRule>
  </conditionalFormatting>
  <conditionalFormatting sqref="P27:Q27">
    <cfRule type="cellIs" dxfId="26702" priority="1545" stopIfTrue="1" operator="lessThan">
      <formula>0</formula>
    </cfRule>
    <cfRule type="cellIs" dxfId="26701" priority="1546" stopIfTrue="1" operator="greaterThan">
      <formula>0</formula>
    </cfRule>
  </conditionalFormatting>
  <conditionalFormatting sqref="P27:Q27">
    <cfRule type="cellIs" dxfId="26700" priority="1542" stopIfTrue="1" operator="lessThan">
      <formula>0</formula>
    </cfRule>
    <cfRule type="cellIs" dxfId="26699" priority="1543" stopIfTrue="1" operator="greaterThan">
      <formula>0</formula>
    </cfRule>
  </conditionalFormatting>
  <conditionalFormatting sqref="P29:Q29">
    <cfRule type="cellIs" dxfId="26698" priority="1539" stopIfTrue="1" operator="lessThan">
      <formula>0</formula>
    </cfRule>
    <cfRule type="cellIs" dxfId="26697" priority="1540" stopIfTrue="1" operator="greaterThan">
      <formula>0</formula>
    </cfRule>
  </conditionalFormatting>
  <conditionalFormatting sqref="P29:Q29">
    <cfRule type="cellIs" dxfId="26696" priority="1536" stopIfTrue="1" operator="lessThan">
      <formula>0</formula>
    </cfRule>
    <cfRule type="cellIs" dxfId="26695" priority="1537" stopIfTrue="1" operator="greaterThan">
      <formula>0</formula>
    </cfRule>
  </conditionalFormatting>
  <conditionalFormatting sqref="P29:Q29">
    <cfRule type="cellIs" dxfId="26694" priority="1533" stopIfTrue="1" operator="lessThan">
      <formula>0</formula>
    </cfRule>
    <cfRule type="cellIs" dxfId="26693" priority="1534" stopIfTrue="1" operator="greaterThan">
      <formula>0</formula>
    </cfRule>
  </conditionalFormatting>
  <conditionalFormatting sqref="P29:Q29">
    <cfRule type="cellIs" dxfId="26692" priority="1530" stopIfTrue="1" operator="lessThan">
      <formula>0</formula>
    </cfRule>
    <cfRule type="cellIs" dxfId="26691" priority="1531" stopIfTrue="1" operator="greaterThan">
      <formula>0</formula>
    </cfRule>
  </conditionalFormatting>
  <conditionalFormatting sqref="P29:Q29">
    <cfRule type="cellIs" dxfId="26690" priority="1527" stopIfTrue="1" operator="lessThan">
      <formula>0</formula>
    </cfRule>
    <cfRule type="cellIs" dxfId="26689" priority="1528" stopIfTrue="1" operator="greaterThan">
      <formula>0</formula>
    </cfRule>
  </conditionalFormatting>
  <conditionalFormatting sqref="P29:Q29">
    <cfRule type="cellIs" dxfId="26688" priority="1524" stopIfTrue="1" operator="lessThan">
      <formula>0</formula>
    </cfRule>
    <cfRule type="cellIs" dxfId="26687" priority="1525" stopIfTrue="1" operator="greaterThan">
      <formula>0</formula>
    </cfRule>
  </conditionalFormatting>
  <conditionalFormatting sqref="P29:Q29">
    <cfRule type="cellIs" dxfId="26686" priority="1521" stopIfTrue="1" operator="lessThan">
      <formula>0</formula>
    </cfRule>
    <cfRule type="cellIs" dxfId="26685" priority="1522" stopIfTrue="1" operator="greaterThan">
      <formula>0</formula>
    </cfRule>
  </conditionalFormatting>
  <conditionalFormatting sqref="P29:Q29">
    <cfRule type="cellIs" dxfId="26684" priority="1518" stopIfTrue="1" operator="lessThan">
      <formula>0</formula>
    </cfRule>
    <cfRule type="cellIs" dxfId="26683" priority="1519" stopIfTrue="1" operator="greaterThan">
      <formula>0</formula>
    </cfRule>
  </conditionalFormatting>
  <conditionalFormatting sqref="P29:Q29">
    <cfRule type="cellIs" dxfId="26682" priority="1515" stopIfTrue="1" operator="lessThan">
      <formula>0</formula>
    </cfRule>
    <cfRule type="cellIs" dxfId="26681" priority="1516" stopIfTrue="1" operator="greaterThan">
      <formula>0</formula>
    </cfRule>
  </conditionalFormatting>
  <conditionalFormatting sqref="P29:Q29">
    <cfRule type="cellIs" dxfId="26680" priority="1512" stopIfTrue="1" operator="lessThan">
      <formula>0</formula>
    </cfRule>
    <cfRule type="cellIs" dxfId="26679" priority="1513" stopIfTrue="1" operator="greaterThan">
      <formula>0</formula>
    </cfRule>
  </conditionalFormatting>
  <conditionalFormatting sqref="P29:Q29">
    <cfRule type="cellIs" dxfId="26678" priority="1509" stopIfTrue="1" operator="lessThan">
      <formula>0</formula>
    </cfRule>
    <cfRule type="cellIs" dxfId="26677" priority="1510" stopIfTrue="1" operator="greaterThan">
      <formula>0</formula>
    </cfRule>
  </conditionalFormatting>
  <conditionalFormatting sqref="P29:Q29">
    <cfRule type="cellIs" dxfId="26676" priority="1506" stopIfTrue="1" operator="lessThan">
      <formula>0</formula>
    </cfRule>
    <cfRule type="cellIs" dxfId="26675" priority="1507" stopIfTrue="1" operator="greaterThan">
      <formula>0</formula>
    </cfRule>
  </conditionalFormatting>
  <conditionalFormatting sqref="P29:Q29">
    <cfRule type="cellIs" dxfId="26674" priority="1503" stopIfTrue="1" operator="lessThan">
      <formula>0</formula>
    </cfRule>
    <cfRule type="cellIs" dxfId="26673" priority="1504" stopIfTrue="1" operator="greaterThan">
      <formula>0</formula>
    </cfRule>
  </conditionalFormatting>
  <conditionalFormatting sqref="P29:Q29">
    <cfRule type="cellIs" dxfId="26672" priority="1500" stopIfTrue="1" operator="lessThan">
      <formula>0</formula>
    </cfRule>
    <cfRule type="cellIs" dxfId="26671" priority="1501" stopIfTrue="1" operator="greaterThan">
      <formula>0</formula>
    </cfRule>
  </conditionalFormatting>
  <conditionalFormatting sqref="P29:Q29">
    <cfRule type="cellIs" dxfId="26670" priority="1497" stopIfTrue="1" operator="lessThan">
      <formula>0</formula>
    </cfRule>
    <cfRule type="cellIs" dxfId="26669" priority="1498" stopIfTrue="1" operator="greaterThan">
      <formula>0</formula>
    </cfRule>
  </conditionalFormatting>
  <conditionalFormatting sqref="P29:Q29">
    <cfRule type="cellIs" dxfId="26668" priority="1494" stopIfTrue="1" operator="lessThan">
      <formula>0</formula>
    </cfRule>
    <cfRule type="cellIs" dxfId="26667" priority="1495" stopIfTrue="1" operator="greaterThan">
      <formula>0</formula>
    </cfRule>
  </conditionalFormatting>
  <conditionalFormatting sqref="P29:Q29">
    <cfRule type="cellIs" dxfId="26666" priority="1491" stopIfTrue="1" operator="lessThan">
      <formula>0</formula>
    </cfRule>
    <cfRule type="cellIs" dxfId="26665" priority="1492" stopIfTrue="1" operator="greaterThan">
      <formula>0</formula>
    </cfRule>
  </conditionalFormatting>
  <conditionalFormatting sqref="P29:Q29">
    <cfRule type="cellIs" dxfId="26664" priority="1488" stopIfTrue="1" operator="lessThan">
      <formula>0</formula>
    </cfRule>
    <cfRule type="cellIs" dxfId="26663" priority="1489" stopIfTrue="1" operator="greaterThan">
      <formula>0</formula>
    </cfRule>
  </conditionalFormatting>
  <conditionalFormatting sqref="P29:Q29">
    <cfRule type="cellIs" dxfId="26662" priority="1485" stopIfTrue="1" operator="lessThan">
      <formula>0</formula>
    </cfRule>
    <cfRule type="cellIs" dxfId="26661" priority="1486" stopIfTrue="1" operator="greaterThan">
      <formula>0</formula>
    </cfRule>
  </conditionalFormatting>
  <conditionalFormatting sqref="P29:Q29">
    <cfRule type="cellIs" dxfId="26660" priority="1482" stopIfTrue="1" operator="lessThan">
      <formula>0</formula>
    </cfRule>
    <cfRule type="cellIs" dxfId="26659" priority="1483" stopIfTrue="1" operator="greaterThan">
      <formula>0</formula>
    </cfRule>
  </conditionalFormatting>
  <conditionalFormatting sqref="P31:Q31">
    <cfRule type="cellIs" dxfId="26658" priority="1479" stopIfTrue="1" operator="lessThan">
      <formula>0</formula>
    </cfRule>
    <cfRule type="cellIs" dxfId="26657" priority="1480" stopIfTrue="1" operator="greaterThan">
      <formula>0</formula>
    </cfRule>
  </conditionalFormatting>
  <conditionalFormatting sqref="P31:Q31">
    <cfRule type="cellIs" dxfId="26656" priority="1476" stopIfTrue="1" operator="lessThan">
      <formula>0</formula>
    </cfRule>
    <cfRule type="cellIs" dxfId="26655" priority="1477" stopIfTrue="1" operator="greaterThan">
      <formula>0</formula>
    </cfRule>
  </conditionalFormatting>
  <conditionalFormatting sqref="P31:Q31">
    <cfRule type="cellIs" dxfId="26654" priority="1473" stopIfTrue="1" operator="lessThan">
      <formula>0</formula>
    </cfRule>
    <cfRule type="cellIs" dxfId="26653" priority="1474" stopIfTrue="1" operator="greaterThan">
      <formula>0</formula>
    </cfRule>
  </conditionalFormatting>
  <conditionalFormatting sqref="P31:Q31">
    <cfRule type="cellIs" dxfId="26652" priority="1470" stopIfTrue="1" operator="lessThan">
      <formula>0</formula>
    </cfRule>
    <cfRule type="cellIs" dxfId="26651" priority="1471" stopIfTrue="1" operator="greaterThan">
      <formula>0</formula>
    </cfRule>
  </conditionalFormatting>
  <conditionalFormatting sqref="P31:Q31">
    <cfRule type="cellIs" dxfId="26650" priority="1467" stopIfTrue="1" operator="lessThan">
      <formula>0</formula>
    </cfRule>
    <cfRule type="cellIs" dxfId="26649" priority="1468" stopIfTrue="1" operator="greaterThan">
      <formula>0</formula>
    </cfRule>
  </conditionalFormatting>
  <conditionalFormatting sqref="P31:Q31">
    <cfRule type="cellIs" dxfId="26648" priority="1464" stopIfTrue="1" operator="lessThan">
      <formula>0</formula>
    </cfRule>
    <cfRule type="cellIs" dxfId="26647" priority="1465" stopIfTrue="1" operator="greaterThan">
      <formula>0</formula>
    </cfRule>
  </conditionalFormatting>
  <conditionalFormatting sqref="P31:Q31">
    <cfRule type="cellIs" dxfId="26646" priority="1461" stopIfTrue="1" operator="lessThan">
      <formula>0</formula>
    </cfRule>
    <cfRule type="cellIs" dxfId="26645" priority="1462" stopIfTrue="1" operator="greaterThan">
      <formula>0</formula>
    </cfRule>
  </conditionalFormatting>
  <conditionalFormatting sqref="P31:Q31">
    <cfRule type="cellIs" dxfId="26644" priority="1458" stopIfTrue="1" operator="lessThan">
      <formula>0</formula>
    </cfRule>
    <cfRule type="cellIs" dxfId="26643" priority="1459" stopIfTrue="1" operator="greaterThan">
      <formula>0</formula>
    </cfRule>
  </conditionalFormatting>
  <conditionalFormatting sqref="P31:Q31">
    <cfRule type="cellIs" dxfId="26642" priority="1455" stopIfTrue="1" operator="lessThan">
      <formula>0</formula>
    </cfRule>
    <cfRule type="cellIs" dxfId="26641" priority="1456" stopIfTrue="1" operator="greaterThan">
      <formula>0</formula>
    </cfRule>
  </conditionalFormatting>
  <conditionalFormatting sqref="P31:Q31">
    <cfRule type="cellIs" dxfId="26640" priority="1452" stopIfTrue="1" operator="lessThan">
      <formula>0</formula>
    </cfRule>
    <cfRule type="cellIs" dxfId="26639" priority="1453" stopIfTrue="1" operator="greaterThan">
      <formula>0</formula>
    </cfRule>
  </conditionalFormatting>
  <conditionalFormatting sqref="P31:Q31">
    <cfRule type="cellIs" dxfId="26638" priority="1449" stopIfTrue="1" operator="lessThan">
      <formula>0</formula>
    </cfRule>
    <cfRule type="cellIs" dxfId="26637" priority="1450" stopIfTrue="1" operator="greaterThan">
      <formula>0</formula>
    </cfRule>
  </conditionalFormatting>
  <conditionalFormatting sqref="P31:Q31">
    <cfRule type="cellIs" dxfId="26636" priority="1446" stopIfTrue="1" operator="lessThan">
      <formula>0</formula>
    </cfRule>
    <cfRule type="cellIs" dxfId="26635" priority="1447" stopIfTrue="1" operator="greaterThan">
      <formula>0</formula>
    </cfRule>
  </conditionalFormatting>
  <conditionalFormatting sqref="P31:Q31">
    <cfRule type="cellIs" dxfId="26634" priority="1443" stopIfTrue="1" operator="lessThan">
      <formula>0</formula>
    </cfRule>
    <cfRule type="cellIs" dxfId="26633" priority="1444" stopIfTrue="1" operator="greaterThan">
      <formula>0</formula>
    </cfRule>
  </conditionalFormatting>
  <conditionalFormatting sqref="P31:Q31">
    <cfRule type="cellIs" dxfId="26632" priority="1440" stopIfTrue="1" operator="lessThan">
      <formula>0</formula>
    </cfRule>
    <cfRule type="cellIs" dxfId="26631" priority="1441" stopIfTrue="1" operator="greaterThan">
      <formula>0</formula>
    </cfRule>
  </conditionalFormatting>
  <conditionalFormatting sqref="P31:Q31">
    <cfRule type="cellIs" dxfId="26630" priority="1437" stopIfTrue="1" operator="lessThan">
      <formula>0</formula>
    </cfRule>
    <cfRule type="cellIs" dxfId="26629" priority="1438" stopIfTrue="1" operator="greaterThan">
      <formula>0</formula>
    </cfRule>
  </conditionalFormatting>
  <conditionalFormatting sqref="P31:Q31">
    <cfRule type="cellIs" dxfId="26628" priority="1434" stopIfTrue="1" operator="lessThan">
      <formula>0</formula>
    </cfRule>
    <cfRule type="cellIs" dxfId="26627" priority="1435" stopIfTrue="1" operator="greaterThan">
      <formula>0</formula>
    </cfRule>
  </conditionalFormatting>
  <conditionalFormatting sqref="P31:Q31">
    <cfRule type="cellIs" dxfId="26626" priority="1431" stopIfTrue="1" operator="lessThan">
      <formula>0</formula>
    </cfRule>
    <cfRule type="cellIs" dxfId="26625" priority="1432" stopIfTrue="1" operator="greaterThan">
      <formula>0</formula>
    </cfRule>
  </conditionalFormatting>
  <conditionalFormatting sqref="P31:Q31">
    <cfRule type="cellIs" dxfId="26624" priority="1428" stopIfTrue="1" operator="lessThan">
      <formula>0</formula>
    </cfRule>
    <cfRule type="cellIs" dxfId="26623" priority="1429" stopIfTrue="1" operator="greaterThan">
      <formula>0</formula>
    </cfRule>
  </conditionalFormatting>
  <conditionalFormatting sqref="P31:Q31">
    <cfRule type="cellIs" dxfId="26622" priority="1425" stopIfTrue="1" operator="lessThan">
      <formula>0</formula>
    </cfRule>
    <cfRule type="cellIs" dxfId="26621" priority="1426" stopIfTrue="1" operator="greaterThan">
      <formula>0</formula>
    </cfRule>
  </conditionalFormatting>
  <conditionalFormatting sqref="P31:Q31">
    <cfRule type="cellIs" dxfId="26620" priority="1422" stopIfTrue="1" operator="lessThan">
      <formula>0</formula>
    </cfRule>
    <cfRule type="cellIs" dxfId="26619" priority="1423" stopIfTrue="1" operator="greaterThan">
      <formula>0</formula>
    </cfRule>
  </conditionalFormatting>
  <conditionalFormatting sqref="P33:Q33">
    <cfRule type="cellIs" dxfId="26618" priority="1419" stopIfTrue="1" operator="lessThan">
      <formula>0</formula>
    </cfRule>
    <cfRule type="cellIs" dxfId="26617" priority="1420" stopIfTrue="1" operator="greaterThan">
      <formula>0</formula>
    </cfRule>
  </conditionalFormatting>
  <conditionalFormatting sqref="P33:Q33">
    <cfRule type="cellIs" dxfId="26616" priority="1416" stopIfTrue="1" operator="lessThan">
      <formula>0</formula>
    </cfRule>
    <cfRule type="cellIs" dxfId="26615" priority="1417" stopIfTrue="1" operator="greaterThan">
      <formula>0</formula>
    </cfRule>
  </conditionalFormatting>
  <conditionalFormatting sqref="P33:Q33">
    <cfRule type="cellIs" dxfId="26614" priority="1413" stopIfTrue="1" operator="lessThan">
      <formula>0</formula>
    </cfRule>
    <cfRule type="cellIs" dxfId="26613" priority="1414" stopIfTrue="1" operator="greaterThan">
      <formula>0</formula>
    </cfRule>
  </conditionalFormatting>
  <conditionalFormatting sqref="P33:Q33">
    <cfRule type="cellIs" dxfId="26612" priority="1410" stopIfTrue="1" operator="lessThan">
      <formula>0</formula>
    </cfRule>
    <cfRule type="cellIs" dxfId="26611" priority="1411" stopIfTrue="1" operator="greaterThan">
      <formula>0</formula>
    </cfRule>
  </conditionalFormatting>
  <conditionalFormatting sqref="P33:Q33">
    <cfRule type="cellIs" dxfId="26610" priority="1407" stopIfTrue="1" operator="lessThan">
      <formula>0</formula>
    </cfRule>
    <cfRule type="cellIs" dxfId="26609" priority="1408" stopIfTrue="1" operator="greaterThan">
      <formula>0</formula>
    </cfRule>
  </conditionalFormatting>
  <conditionalFormatting sqref="P33:Q33">
    <cfRule type="cellIs" dxfId="26608" priority="1404" stopIfTrue="1" operator="lessThan">
      <formula>0</formula>
    </cfRule>
    <cfRule type="cellIs" dxfId="26607" priority="1405" stopIfTrue="1" operator="greaterThan">
      <formula>0</formula>
    </cfRule>
  </conditionalFormatting>
  <conditionalFormatting sqref="P33:Q33">
    <cfRule type="cellIs" dxfId="26606" priority="1401" stopIfTrue="1" operator="lessThan">
      <formula>0</formula>
    </cfRule>
    <cfRule type="cellIs" dxfId="26605" priority="1402" stopIfTrue="1" operator="greaterThan">
      <formula>0</formula>
    </cfRule>
  </conditionalFormatting>
  <conditionalFormatting sqref="P33:Q33">
    <cfRule type="cellIs" dxfId="26604" priority="1398" stopIfTrue="1" operator="lessThan">
      <formula>0</formula>
    </cfRule>
    <cfRule type="cellIs" dxfId="26603" priority="1399" stopIfTrue="1" operator="greaterThan">
      <formula>0</formula>
    </cfRule>
  </conditionalFormatting>
  <conditionalFormatting sqref="P33:Q33">
    <cfRule type="cellIs" dxfId="26602" priority="1395" stopIfTrue="1" operator="lessThan">
      <formula>0</formula>
    </cfRule>
    <cfRule type="cellIs" dxfId="26601" priority="1396" stopIfTrue="1" operator="greaterThan">
      <formula>0</formula>
    </cfRule>
  </conditionalFormatting>
  <conditionalFormatting sqref="P33:Q33">
    <cfRule type="cellIs" dxfId="26600" priority="1392" stopIfTrue="1" operator="lessThan">
      <formula>0</formula>
    </cfRule>
    <cfRule type="cellIs" dxfId="26599" priority="1393" stopIfTrue="1" operator="greaterThan">
      <formula>0</formula>
    </cfRule>
  </conditionalFormatting>
  <conditionalFormatting sqref="P33:Q33">
    <cfRule type="cellIs" dxfId="26598" priority="1389" stopIfTrue="1" operator="lessThan">
      <formula>0</formula>
    </cfRule>
    <cfRule type="cellIs" dxfId="26597" priority="1390" stopIfTrue="1" operator="greaterThan">
      <formula>0</formula>
    </cfRule>
  </conditionalFormatting>
  <conditionalFormatting sqref="P33:Q33">
    <cfRule type="cellIs" dxfId="26596" priority="1386" stopIfTrue="1" operator="lessThan">
      <formula>0</formula>
    </cfRule>
    <cfRule type="cellIs" dxfId="26595" priority="1387" stopIfTrue="1" operator="greaterThan">
      <formula>0</formula>
    </cfRule>
  </conditionalFormatting>
  <conditionalFormatting sqref="P33:Q33">
    <cfRule type="cellIs" dxfId="26594" priority="1383" stopIfTrue="1" operator="lessThan">
      <formula>0</formula>
    </cfRule>
    <cfRule type="cellIs" dxfId="26593" priority="1384" stopIfTrue="1" operator="greaterThan">
      <formula>0</formula>
    </cfRule>
  </conditionalFormatting>
  <conditionalFormatting sqref="P33:Q33">
    <cfRule type="cellIs" dxfId="26592" priority="1380" stopIfTrue="1" operator="lessThan">
      <formula>0</formula>
    </cfRule>
    <cfRule type="cellIs" dxfId="26591" priority="1381" stopIfTrue="1" operator="greaterThan">
      <formula>0</formula>
    </cfRule>
  </conditionalFormatting>
  <conditionalFormatting sqref="P33:Q33">
    <cfRule type="cellIs" dxfId="26590" priority="1377" stopIfTrue="1" operator="lessThan">
      <formula>0</formula>
    </cfRule>
    <cfRule type="cellIs" dxfId="26589" priority="1378" stopIfTrue="1" operator="greaterThan">
      <formula>0</formula>
    </cfRule>
  </conditionalFormatting>
  <conditionalFormatting sqref="P33:Q33">
    <cfRule type="cellIs" dxfId="26588" priority="1374" stopIfTrue="1" operator="lessThan">
      <formula>0</formula>
    </cfRule>
    <cfRule type="cellIs" dxfId="26587" priority="1375" stopIfTrue="1" operator="greaterThan">
      <formula>0</formula>
    </cfRule>
  </conditionalFormatting>
  <conditionalFormatting sqref="P33:Q33">
    <cfRule type="cellIs" dxfId="26586" priority="1371" stopIfTrue="1" operator="lessThan">
      <formula>0</formula>
    </cfRule>
    <cfRule type="cellIs" dxfId="26585" priority="1372" stopIfTrue="1" operator="greaterThan">
      <formula>0</formula>
    </cfRule>
  </conditionalFormatting>
  <conditionalFormatting sqref="P33:Q33">
    <cfRule type="cellIs" dxfId="26584" priority="1368" stopIfTrue="1" operator="lessThan">
      <formula>0</formula>
    </cfRule>
    <cfRule type="cellIs" dxfId="26583" priority="1369" stopIfTrue="1" operator="greaterThan">
      <formula>0</formula>
    </cfRule>
  </conditionalFormatting>
  <conditionalFormatting sqref="P33:Q33">
    <cfRule type="cellIs" dxfId="26582" priority="1365" stopIfTrue="1" operator="lessThan">
      <formula>0</formula>
    </cfRule>
    <cfRule type="cellIs" dxfId="26581" priority="1366" stopIfTrue="1" operator="greaterThan">
      <formula>0</formula>
    </cfRule>
  </conditionalFormatting>
  <conditionalFormatting sqref="P33:Q33">
    <cfRule type="cellIs" dxfId="26580" priority="1362" stopIfTrue="1" operator="lessThan">
      <formula>0</formula>
    </cfRule>
    <cfRule type="cellIs" dxfId="26579" priority="1363" stopIfTrue="1" operator="greaterThan">
      <formula>0</formula>
    </cfRule>
  </conditionalFormatting>
  <conditionalFormatting sqref="P35:Q35">
    <cfRule type="cellIs" dxfId="26578" priority="1359" stopIfTrue="1" operator="lessThan">
      <formula>0</formula>
    </cfRule>
    <cfRule type="cellIs" dxfId="26577" priority="1360" stopIfTrue="1" operator="greaterThan">
      <formula>0</formula>
    </cfRule>
  </conditionalFormatting>
  <conditionalFormatting sqref="P35:Q35">
    <cfRule type="cellIs" dxfId="26576" priority="1356" stopIfTrue="1" operator="lessThan">
      <formula>0</formula>
    </cfRule>
    <cfRule type="cellIs" dxfId="26575" priority="1357" stopIfTrue="1" operator="greaterThan">
      <formula>0</formula>
    </cfRule>
  </conditionalFormatting>
  <conditionalFormatting sqref="P35:Q35">
    <cfRule type="cellIs" dxfId="26574" priority="1353" stopIfTrue="1" operator="lessThan">
      <formula>0</formula>
    </cfRule>
    <cfRule type="cellIs" dxfId="26573" priority="1354" stopIfTrue="1" operator="greaterThan">
      <formula>0</formula>
    </cfRule>
  </conditionalFormatting>
  <conditionalFormatting sqref="P35:Q35">
    <cfRule type="cellIs" dxfId="26572" priority="1350" stopIfTrue="1" operator="lessThan">
      <formula>0</formula>
    </cfRule>
    <cfRule type="cellIs" dxfId="26571" priority="1351" stopIfTrue="1" operator="greaterThan">
      <formula>0</formula>
    </cfRule>
  </conditionalFormatting>
  <conditionalFormatting sqref="P35:Q35">
    <cfRule type="cellIs" dxfId="26570" priority="1347" stopIfTrue="1" operator="lessThan">
      <formula>0</formula>
    </cfRule>
    <cfRule type="cellIs" dxfId="26569" priority="1348" stopIfTrue="1" operator="greaterThan">
      <formula>0</formula>
    </cfRule>
  </conditionalFormatting>
  <conditionalFormatting sqref="P35:Q35">
    <cfRule type="cellIs" dxfId="26568" priority="1344" stopIfTrue="1" operator="lessThan">
      <formula>0</formula>
    </cfRule>
    <cfRule type="cellIs" dxfId="26567" priority="1345" stopIfTrue="1" operator="greaterThan">
      <formula>0</formula>
    </cfRule>
  </conditionalFormatting>
  <conditionalFormatting sqref="P35:Q35">
    <cfRule type="cellIs" dxfId="26566" priority="1341" stopIfTrue="1" operator="lessThan">
      <formula>0</formula>
    </cfRule>
    <cfRule type="cellIs" dxfId="26565" priority="1342" stopIfTrue="1" operator="greaterThan">
      <formula>0</formula>
    </cfRule>
  </conditionalFormatting>
  <conditionalFormatting sqref="P35:Q35">
    <cfRule type="cellIs" dxfId="26564" priority="1338" stopIfTrue="1" operator="lessThan">
      <formula>0</formula>
    </cfRule>
    <cfRule type="cellIs" dxfId="26563" priority="1339" stopIfTrue="1" operator="greaterThan">
      <formula>0</formula>
    </cfRule>
  </conditionalFormatting>
  <conditionalFormatting sqref="P35:Q35">
    <cfRule type="cellIs" dxfId="26562" priority="1335" stopIfTrue="1" operator="lessThan">
      <formula>0</formula>
    </cfRule>
    <cfRule type="cellIs" dxfId="26561" priority="1336" stopIfTrue="1" operator="greaterThan">
      <formula>0</formula>
    </cfRule>
  </conditionalFormatting>
  <conditionalFormatting sqref="P35:Q35">
    <cfRule type="cellIs" dxfId="26560" priority="1332" stopIfTrue="1" operator="lessThan">
      <formula>0</formula>
    </cfRule>
    <cfRule type="cellIs" dxfId="26559" priority="1333" stopIfTrue="1" operator="greaterThan">
      <formula>0</formula>
    </cfRule>
  </conditionalFormatting>
  <conditionalFormatting sqref="P35:Q35">
    <cfRule type="cellIs" dxfId="26558" priority="1329" stopIfTrue="1" operator="lessThan">
      <formula>0</formula>
    </cfRule>
    <cfRule type="cellIs" dxfId="26557" priority="1330" stopIfTrue="1" operator="greaterThan">
      <formula>0</formula>
    </cfRule>
  </conditionalFormatting>
  <conditionalFormatting sqref="P35:Q35">
    <cfRule type="cellIs" dxfId="26556" priority="1326" stopIfTrue="1" operator="lessThan">
      <formula>0</formula>
    </cfRule>
    <cfRule type="cellIs" dxfId="26555" priority="1327" stopIfTrue="1" operator="greaterThan">
      <formula>0</formula>
    </cfRule>
  </conditionalFormatting>
  <conditionalFormatting sqref="P35:Q35">
    <cfRule type="cellIs" dxfId="26554" priority="1323" stopIfTrue="1" operator="lessThan">
      <formula>0</formula>
    </cfRule>
    <cfRule type="cellIs" dxfId="26553" priority="1324" stopIfTrue="1" operator="greaterThan">
      <formula>0</formula>
    </cfRule>
  </conditionalFormatting>
  <conditionalFormatting sqref="P35:Q35">
    <cfRule type="cellIs" dxfId="26552" priority="1320" stopIfTrue="1" operator="lessThan">
      <formula>0</formula>
    </cfRule>
    <cfRule type="cellIs" dxfId="26551" priority="1321" stopIfTrue="1" operator="greaterThan">
      <formula>0</formula>
    </cfRule>
  </conditionalFormatting>
  <conditionalFormatting sqref="P35:Q35">
    <cfRule type="cellIs" dxfId="26550" priority="1317" stopIfTrue="1" operator="lessThan">
      <formula>0</formula>
    </cfRule>
    <cfRule type="cellIs" dxfId="26549" priority="1318" stopIfTrue="1" operator="greaterThan">
      <formula>0</formula>
    </cfRule>
  </conditionalFormatting>
  <conditionalFormatting sqref="P35:Q35">
    <cfRule type="cellIs" dxfId="26548" priority="1314" stopIfTrue="1" operator="lessThan">
      <formula>0</formula>
    </cfRule>
    <cfRule type="cellIs" dxfId="26547" priority="1315" stopIfTrue="1" operator="greaterThan">
      <formula>0</formula>
    </cfRule>
  </conditionalFormatting>
  <conditionalFormatting sqref="P35:Q35">
    <cfRule type="cellIs" dxfId="26546" priority="1311" stopIfTrue="1" operator="lessThan">
      <formula>0</formula>
    </cfRule>
    <cfRule type="cellIs" dxfId="26545" priority="1312" stopIfTrue="1" operator="greaterThan">
      <formula>0</formula>
    </cfRule>
  </conditionalFormatting>
  <conditionalFormatting sqref="P35:Q35">
    <cfRule type="cellIs" dxfId="26544" priority="1308" stopIfTrue="1" operator="lessThan">
      <formula>0</formula>
    </cfRule>
    <cfRule type="cellIs" dxfId="26543" priority="1309" stopIfTrue="1" operator="greaterThan">
      <formula>0</formula>
    </cfRule>
  </conditionalFormatting>
  <conditionalFormatting sqref="P35:Q35">
    <cfRule type="cellIs" dxfId="26542" priority="1305" stopIfTrue="1" operator="lessThan">
      <formula>0</formula>
    </cfRule>
    <cfRule type="cellIs" dxfId="26541" priority="1306" stopIfTrue="1" operator="greaterThan">
      <formula>0</formula>
    </cfRule>
  </conditionalFormatting>
  <conditionalFormatting sqref="P35:Q35">
    <cfRule type="cellIs" dxfId="26540" priority="1302" stopIfTrue="1" operator="lessThan">
      <formula>0</formula>
    </cfRule>
    <cfRule type="cellIs" dxfId="26539" priority="1303" stopIfTrue="1" operator="greaterThan">
      <formula>0</formula>
    </cfRule>
  </conditionalFormatting>
  <conditionalFormatting sqref="P37:Q37">
    <cfRule type="cellIs" dxfId="26538" priority="1299" stopIfTrue="1" operator="lessThan">
      <formula>0</formula>
    </cfRule>
    <cfRule type="cellIs" dxfId="26537" priority="1300" stopIfTrue="1" operator="greaterThan">
      <formula>0</formula>
    </cfRule>
  </conditionalFormatting>
  <conditionalFormatting sqref="P37:Q37">
    <cfRule type="cellIs" dxfId="26536" priority="1296" stopIfTrue="1" operator="lessThan">
      <formula>0</formula>
    </cfRule>
    <cfRule type="cellIs" dxfId="26535" priority="1297" stopIfTrue="1" operator="greaterThan">
      <formula>0</formula>
    </cfRule>
  </conditionalFormatting>
  <conditionalFormatting sqref="P37:Q37">
    <cfRule type="cellIs" dxfId="26534" priority="1293" stopIfTrue="1" operator="lessThan">
      <formula>0</formula>
    </cfRule>
    <cfRule type="cellIs" dxfId="26533" priority="1294" stopIfTrue="1" operator="greaterThan">
      <formula>0</formula>
    </cfRule>
  </conditionalFormatting>
  <conditionalFormatting sqref="P37:Q37">
    <cfRule type="cellIs" dxfId="26532" priority="1290" stopIfTrue="1" operator="lessThan">
      <formula>0</formula>
    </cfRule>
    <cfRule type="cellIs" dxfId="26531" priority="1291" stopIfTrue="1" operator="greaterThan">
      <formula>0</formula>
    </cfRule>
  </conditionalFormatting>
  <conditionalFormatting sqref="P37:Q37">
    <cfRule type="cellIs" dxfId="26530" priority="1287" stopIfTrue="1" operator="lessThan">
      <formula>0</formula>
    </cfRule>
    <cfRule type="cellIs" dxfId="26529" priority="1288" stopIfTrue="1" operator="greaterThan">
      <formula>0</formula>
    </cfRule>
  </conditionalFormatting>
  <conditionalFormatting sqref="P37:Q37">
    <cfRule type="cellIs" dxfId="26528" priority="1284" stopIfTrue="1" operator="lessThan">
      <formula>0</formula>
    </cfRule>
    <cfRule type="cellIs" dxfId="26527" priority="1285" stopIfTrue="1" operator="greaterThan">
      <formula>0</formula>
    </cfRule>
  </conditionalFormatting>
  <conditionalFormatting sqref="P37:Q37">
    <cfRule type="cellIs" dxfId="26526" priority="1281" stopIfTrue="1" operator="lessThan">
      <formula>0</formula>
    </cfRule>
    <cfRule type="cellIs" dxfId="26525" priority="1282" stopIfTrue="1" operator="greaterThan">
      <formula>0</formula>
    </cfRule>
  </conditionalFormatting>
  <conditionalFormatting sqref="P37:Q37">
    <cfRule type="cellIs" dxfId="26524" priority="1278" stopIfTrue="1" operator="lessThan">
      <formula>0</formula>
    </cfRule>
    <cfRule type="cellIs" dxfId="26523" priority="1279" stopIfTrue="1" operator="greaterThan">
      <formula>0</formula>
    </cfRule>
  </conditionalFormatting>
  <conditionalFormatting sqref="P37:Q37">
    <cfRule type="cellIs" dxfId="26522" priority="1275" stopIfTrue="1" operator="lessThan">
      <formula>0</formula>
    </cfRule>
    <cfRule type="cellIs" dxfId="26521" priority="1276" stopIfTrue="1" operator="greaterThan">
      <formula>0</formula>
    </cfRule>
  </conditionalFormatting>
  <conditionalFormatting sqref="P37:Q37">
    <cfRule type="cellIs" dxfId="26520" priority="1272" stopIfTrue="1" operator="lessThan">
      <formula>0</formula>
    </cfRule>
    <cfRule type="cellIs" dxfId="26519" priority="1273" stopIfTrue="1" operator="greaterThan">
      <formula>0</formula>
    </cfRule>
  </conditionalFormatting>
  <conditionalFormatting sqref="P37:Q37">
    <cfRule type="cellIs" dxfId="26518" priority="1269" stopIfTrue="1" operator="lessThan">
      <formula>0</formula>
    </cfRule>
    <cfRule type="cellIs" dxfId="26517" priority="1270" stopIfTrue="1" operator="greaterThan">
      <formula>0</formula>
    </cfRule>
  </conditionalFormatting>
  <conditionalFormatting sqref="P37:Q37">
    <cfRule type="cellIs" dxfId="26516" priority="1266" stopIfTrue="1" operator="lessThan">
      <formula>0</formula>
    </cfRule>
    <cfRule type="cellIs" dxfId="26515" priority="1267" stopIfTrue="1" operator="greaterThan">
      <formula>0</formula>
    </cfRule>
  </conditionalFormatting>
  <conditionalFormatting sqref="P37:Q37">
    <cfRule type="cellIs" dxfId="26514" priority="1263" stopIfTrue="1" operator="lessThan">
      <formula>0</formula>
    </cfRule>
    <cfRule type="cellIs" dxfId="26513" priority="1264" stopIfTrue="1" operator="greaterThan">
      <formula>0</formula>
    </cfRule>
  </conditionalFormatting>
  <conditionalFormatting sqref="P37:Q37">
    <cfRule type="cellIs" dxfId="26512" priority="1260" stopIfTrue="1" operator="lessThan">
      <formula>0</formula>
    </cfRule>
    <cfRule type="cellIs" dxfId="26511" priority="1261" stopIfTrue="1" operator="greaterThan">
      <formula>0</formula>
    </cfRule>
  </conditionalFormatting>
  <conditionalFormatting sqref="P37:Q37">
    <cfRule type="cellIs" dxfId="26510" priority="1257" stopIfTrue="1" operator="lessThan">
      <formula>0</formula>
    </cfRule>
    <cfRule type="cellIs" dxfId="26509" priority="1258" stopIfTrue="1" operator="greaterThan">
      <formula>0</formula>
    </cfRule>
  </conditionalFormatting>
  <conditionalFormatting sqref="P37:Q37">
    <cfRule type="cellIs" dxfId="26508" priority="1254" stopIfTrue="1" operator="lessThan">
      <formula>0</formula>
    </cfRule>
    <cfRule type="cellIs" dxfId="26507" priority="1255" stopIfTrue="1" operator="greaterThan">
      <formula>0</formula>
    </cfRule>
  </conditionalFormatting>
  <conditionalFormatting sqref="P37:Q37">
    <cfRule type="cellIs" dxfId="26506" priority="1251" stopIfTrue="1" operator="lessThan">
      <formula>0</formula>
    </cfRule>
    <cfRule type="cellIs" dxfId="26505" priority="1252" stopIfTrue="1" operator="greaterThan">
      <formula>0</formula>
    </cfRule>
  </conditionalFormatting>
  <conditionalFormatting sqref="P37:Q37">
    <cfRule type="cellIs" dxfId="26504" priority="1248" stopIfTrue="1" operator="lessThan">
      <formula>0</formula>
    </cfRule>
    <cfRule type="cellIs" dxfId="26503" priority="1249" stopIfTrue="1" operator="greaterThan">
      <formula>0</formula>
    </cfRule>
  </conditionalFormatting>
  <conditionalFormatting sqref="P37:Q37">
    <cfRule type="cellIs" dxfId="26502" priority="1245" stopIfTrue="1" operator="lessThan">
      <formula>0</formula>
    </cfRule>
    <cfRule type="cellIs" dxfId="26501" priority="1246" stopIfTrue="1" operator="greaterThan">
      <formula>0</formula>
    </cfRule>
  </conditionalFormatting>
  <conditionalFormatting sqref="P37:Q37">
    <cfRule type="cellIs" dxfId="26500" priority="1242" stopIfTrue="1" operator="lessThan">
      <formula>0</formula>
    </cfRule>
    <cfRule type="cellIs" dxfId="26499" priority="1243" stopIfTrue="1" operator="greaterThan">
      <formula>0</formula>
    </cfRule>
  </conditionalFormatting>
  <conditionalFormatting sqref="P39:Q39">
    <cfRule type="cellIs" dxfId="26498" priority="1239" stopIfTrue="1" operator="lessThan">
      <formula>0</formula>
    </cfRule>
    <cfRule type="cellIs" dxfId="26497" priority="1240" stopIfTrue="1" operator="greaterThan">
      <formula>0</formula>
    </cfRule>
  </conditionalFormatting>
  <conditionalFormatting sqref="P39:Q39">
    <cfRule type="cellIs" dxfId="26496" priority="1236" stopIfTrue="1" operator="lessThan">
      <formula>0</formula>
    </cfRule>
    <cfRule type="cellIs" dxfId="26495" priority="1237" stopIfTrue="1" operator="greaterThan">
      <formula>0</formula>
    </cfRule>
  </conditionalFormatting>
  <conditionalFormatting sqref="P39:Q39">
    <cfRule type="cellIs" dxfId="26494" priority="1233" stopIfTrue="1" operator="lessThan">
      <formula>0</formula>
    </cfRule>
    <cfRule type="cellIs" dxfId="26493" priority="1234" stopIfTrue="1" operator="greaterThan">
      <formula>0</formula>
    </cfRule>
  </conditionalFormatting>
  <conditionalFormatting sqref="P39:Q39">
    <cfRule type="cellIs" dxfId="26492" priority="1230" stopIfTrue="1" operator="lessThan">
      <formula>0</formula>
    </cfRule>
    <cfRule type="cellIs" dxfId="26491" priority="1231" stopIfTrue="1" operator="greaterThan">
      <formula>0</formula>
    </cfRule>
  </conditionalFormatting>
  <conditionalFormatting sqref="P39:Q39">
    <cfRule type="cellIs" dxfId="26490" priority="1227" stopIfTrue="1" operator="lessThan">
      <formula>0</formula>
    </cfRule>
    <cfRule type="cellIs" dxfId="26489" priority="1228" stopIfTrue="1" operator="greaterThan">
      <formula>0</formula>
    </cfRule>
  </conditionalFormatting>
  <conditionalFormatting sqref="P39:Q39">
    <cfRule type="cellIs" dxfId="26488" priority="1224" stopIfTrue="1" operator="lessThan">
      <formula>0</formula>
    </cfRule>
    <cfRule type="cellIs" dxfId="26487" priority="1225" stopIfTrue="1" operator="greaterThan">
      <formula>0</formula>
    </cfRule>
  </conditionalFormatting>
  <conditionalFormatting sqref="P39:Q39">
    <cfRule type="cellIs" dxfId="26486" priority="1221" stopIfTrue="1" operator="lessThan">
      <formula>0</formula>
    </cfRule>
    <cfRule type="cellIs" dxfId="26485" priority="1222" stopIfTrue="1" operator="greaterThan">
      <formula>0</formula>
    </cfRule>
  </conditionalFormatting>
  <conditionalFormatting sqref="P39:Q39">
    <cfRule type="cellIs" dxfId="26484" priority="1218" stopIfTrue="1" operator="lessThan">
      <formula>0</formula>
    </cfRule>
    <cfRule type="cellIs" dxfId="26483" priority="1219" stopIfTrue="1" operator="greaterThan">
      <formula>0</formula>
    </cfRule>
  </conditionalFormatting>
  <conditionalFormatting sqref="P39:Q39">
    <cfRule type="cellIs" dxfId="26482" priority="1215" stopIfTrue="1" operator="lessThan">
      <formula>0</formula>
    </cfRule>
    <cfRule type="cellIs" dxfId="26481" priority="1216" stopIfTrue="1" operator="greaterThan">
      <formula>0</formula>
    </cfRule>
  </conditionalFormatting>
  <conditionalFormatting sqref="P39:Q39">
    <cfRule type="cellIs" dxfId="26480" priority="1212" stopIfTrue="1" operator="lessThan">
      <formula>0</formula>
    </cfRule>
    <cfRule type="cellIs" dxfId="26479" priority="1213" stopIfTrue="1" operator="greaterThan">
      <formula>0</formula>
    </cfRule>
  </conditionalFormatting>
  <conditionalFormatting sqref="P39:Q39">
    <cfRule type="cellIs" dxfId="26478" priority="1209" stopIfTrue="1" operator="lessThan">
      <formula>0</formula>
    </cfRule>
    <cfRule type="cellIs" dxfId="26477" priority="1210" stopIfTrue="1" operator="greaterThan">
      <formula>0</formula>
    </cfRule>
  </conditionalFormatting>
  <conditionalFormatting sqref="P39:Q39">
    <cfRule type="cellIs" dxfId="26476" priority="1206" stopIfTrue="1" operator="lessThan">
      <formula>0</formula>
    </cfRule>
    <cfRule type="cellIs" dxfId="26475" priority="1207" stopIfTrue="1" operator="greaterThan">
      <formula>0</formula>
    </cfRule>
  </conditionalFormatting>
  <conditionalFormatting sqref="P39:Q39">
    <cfRule type="cellIs" dxfId="26474" priority="1203" stopIfTrue="1" operator="lessThan">
      <formula>0</formula>
    </cfRule>
    <cfRule type="cellIs" dxfId="26473" priority="1204" stopIfTrue="1" operator="greaterThan">
      <formula>0</formula>
    </cfRule>
  </conditionalFormatting>
  <conditionalFormatting sqref="P39:Q39">
    <cfRule type="cellIs" dxfId="26472" priority="1200" stopIfTrue="1" operator="lessThan">
      <formula>0</formula>
    </cfRule>
    <cfRule type="cellIs" dxfId="26471" priority="1201" stopIfTrue="1" operator="greaterThan">
      <formula>0</formula>
    </cfRule>
  </conditionalFormatting>
  <conditionalFormatting sqref="P39:Q39">
    <cfRule type="cellIs" dxfId="26470" priority="1197" stopIfTrue="1" operator="lessThan">
      <formula>0</formula>
    </cfRule>
    <cfRule type="cellIs" dxfId="26469" priority="1198" stopIfTrue="1" operator="greaterThan">
      <formula>0</formula>
    </cfRule>
  </conditionalFormatting>
  <conditionalFormatting sqref="P39:Q39">
    <cfRule type="cellIs" dxfId="26468" priority="1194" stopIfTrue="1" operator="lessThan">
      <formula>0</formula>
    </cfRule>
    <cfRule type="cellIs" dxfId="26467" priority="1195" stopIfTrue="1" operator="greaterThan">
      <formula>0</formula>
    </cfRule>
  </conditionalFormatting>
  <conditionalFormatting sqref="P39:Q39">
    <cfRule type="cellIs" dxfId="26466" priority="1191" stopIfTrue="1" operator="lessThan">
      <formula>0</formula>
    </cfRule>
    <cfRule type="cellIs" dxfId="26465" priority="1192" stopIfTrue="1" operator="greaterThan">
      <formula>0</formula>
    </cfRule>
  </conditionalFormatting>
  <conditionalFormatting sqref="P39:Q39">
    <cfRule type="cellIs" dxfId="26464" priority="1188" stopIfTrue="1" operator="lessThan">
      <formula>0</formula>
    </cfRule>
    <cfRule type="cellIs" dxfId="26463" priority="1189" stopIfTrue="1" operator="greaterThan">
      <formula>0</formula>
    </cfRule>
  </conditionalFormatting>
  <conditionalFormatting sqref="P39:Q39">
    <cfRule type="cellIs" dxfId="26462" priority="1185" stopIfTrue="1" operator="lessThan">
      <formula>0</formula>
    </cfRule>
    <cfRule type="cellIs" dxfId="26461" priority="1186" stopIfTrue="1" operator="greaterThan">
      <formula>0</formula>
    </cfRule>
  </conditionalFormatting>
  <conditionalFormatting sqref="P39:Q39">
    <cfRule type="cellIs" dxfId="26460" priority="1182" stopIfTrue="1" operator="lessThan">
      <formula>0</formula>
    </cfRule>
    <cfRule type="cellIs" dxfId="26459" priority="1183" stopIfTrue="1" operator="greaterThan">
      <formula>0</formula>
    </cfRule>
  </conditionalFormatting>
  <conditionalFormatting sqref="P41:Q41">
    <cfRule type="cellIs" dxfId="26458" priority="1179" stopIfTrue="1" operator="lessThan">
      <formula>0</formula>
    </cfRule>
    <cfRule type="cellIs" dxfId="26457" priority="1180" stopIfTrue="1" operator="greaterThan">
      <formula>0</formula>
    </cfRule>
  </conditionalFormatting>
  <conditionalFormatting sqref="P41:Q41">
    <cfRule type="cellIs" dxfId="26456" priority="1176" stopIfTrue="1" operator="lessThan">
      <formula>0</formula>
    </cfRule>
    <cfRule type="cellIs" dxfId="26455" priority="1177" stopIfTrue="1" operator="greaterThan">
      <formula>0</formula>
    </cfRule>
  </conditionalFormatting>
  <conditionalFormatting sqref="P41:Q41">
    <cfRule type="cellIs" dxfId="26454" priority="1173" stopIfTrue="1" operator="lessThan">
      <formula>0</formula>
    </cfRule>
    <cfRule type="cellIs" dxfId="26453" priority="1174" stopIfTrue="1" operator="greaterThan">
      <formula>0</formula>
    </cfRule>
  </conditionalFormatting>
  <conditionalFormatting sqref="P41:Q41">
    <cfRule type="cellIs" dxfId="26452" priority="1170" stopIfTrue="1" operator="lessThan">
      <formula>0</formula>
    </cfRule>
    <cfRule type="cellIs" dxfId="26451" priority="1171" stopIfTrue="1" operator="greaterThan">
      <formula>0</formula>
    </cfRule>
  </conditionalFormatting>
  <conditionalFormatting sqref="P41:Q41">
    <cfRule type="cellIs" dxfId="26450" priority="1167" stopIfTrue="1" operator="lessThan">
      <formula>0</formula>
    </cfRule>
    <cfRule type="cellIs" dxfId="26449" priority="1168" stopIfTrue="1" operator="greaterThan">
      <formula>0</formula>
    </cfRule>
  </conditionalFormatting>
  <conditionalFormatting sqref="P41:Q41">
    <cfRule type="cellIs" dxfId="26448" priority="1164" stopIfTrue="1" operator="lessThan">
      <formula>0</formula>
    </cfRule>
    <cfRule type="cellIs" dxfId="26447" priority="1165" stopIfTrue="1" operator="greaterThan">
      <formula>0</formula>
    </cfRule>
  </conditionalFormatting>
  <conditionalFormatting sqref="P41:Q41">
    <cfRule type="cellIs" dxfId="26446" priority="1161" stopIfTrue="1" operator="lessThan">
      <formula>0</formula>
    </cfRule>
    <cfRule type="cellIs" dxfId="26445" priority="1162" stopIfTrue="1" operator="greaterThan">
      <formula>0</formula>
    </cfRule>
  </conditionalFormatting>
  <conditionalFormatting sqref="P41:Q41">
    <cfRule type="cellIs" dxfId="26444" priority="1158" stopIfTrue="1" operator="lessThan">
      <formula>0</formula>
    </cfRule>
    <cfRule type="cellIs" dxfId="26443" priority="1159" stopIfTrue="1" operator="greaterThan">
      <formula>0</formula>
    </cfRule>
  </conditionalFormatting>
  <conditionalFormatting sqref="P41:Q41">
    <cfRule type="cellIs" dxfId="26442" priority="1155" stopIfTrue="1" operator="lessThan">
      <formula>0</formula>
    </cfRule>
    <cfRule type="cellIs" dxfId="26441" priority="1156" stopIfTrue="1" operator="greaterThan">
      <formula>0</formula>
    </cfRule>
  </conditionalFormatting>
  <conditionalFormatting sqref="P41:Q41">
    <cfRule type="cellIs" dxfId="26440" priority="1152" stopIfTrue="1" operator="lessThan">
      <formula>0</formula>
    </cfRule>
    <cfRule type="cellIs" dxfId="26439" priority="1153" stopIfTrue="1" operator="greaterThan">
      <formula>0</formula>
    </cfRule>
  </conditionalFormatting>
  <conditionalFormatting sqref="P41:Q41">
    <cfRule type="cellIs" dxfId="26438" priority="1149" stopIfTrue="1" operator="lessThan">
      <formula>0</formula>
    </cfRule>
    <cfRule type="cellIs" dxfId="26437" priority="1150" stopIfTrue="1" operator="greaterThan">
      <formula>0</formula>
    </cfRule>
  </conditionalFormatting>
  <conditionalFormatting sqref="P41:Q41">
    <cfRule type="cellIs" dxfId="26436" priority="1146" stopIfTrue="1" operator="lessThan">
      <formula>0</formula>
    </cfRule>
    <cfRule type="cellIs" dxfId="26435" priority="1147" stopIfTrue="1" operator="greaterThan">
      <formula>0</formula>
    </cfRule>
  </conditionalFormatting>
  <conditionalFormatting sqref="P41:Q41">
    <cfRule type="cellIs" dxfId="26434" priority="1143" stopIfTrue="1" operator="lessThan">
      <formula>0</formula>
    </cfRule>
    <cfRule type="cellIs" dxfId="26433" priority="1144" stopIfTrue="1" operator="greaterThan">
      <formula>0</formula>
    </cfRule>
  </conditionalFormatting>
  <conditionalFormatting sqref="P41:Q41">
    <cfRule type="cellIs" dxfId="26432" priority="1140" stopIfTrue="1" operator="lessThan">
      <formula>0</formula>
    </cfRule>
    <cfRule type="cellIs" dxfId="26431" priority="1141" stopIfTrue="1" operator="greaterThan">
      <formula>0</formula>
    </cfRule>
  </conditionalFormatting>
  <conditionalFormatting sqref="P41:Q41">
    <cfRule type="cellIs" dxfId="26430" priority="1137" stopIfTrue="1" operator="lessThan">
      <formula>0</formula>
    </cfRule>
    <cfRule type="cellIs" dxfId="26429" priority="1138" stopIfTrue="1" operator="greaterThan">
      <formula>0</formula>
    </cfRule>
  </conditionalFormatting>
  <conditionalFormatting sqref="P41:Q41">
    <cfRule type="cellIs" dxfId="26428" priority="1134" stopIfTrue="1" operator="lessThan">
      <formula>0</formula>
    </cfRule>
    <cfRule type="cellIs" dxfId="26427" priority="1135" stopIfTrue="1" operator="greaterThan">
      <formula>0</formula>
    </cfRule>
  </conditionalFormatting>
  <conditionalFormatting sqref="P41:Q41">
    <cfRule type="cellIs" dxfId="26426" priority="1131" stopIfTrue="1" operator="lessThan">
      <formula>0</formula>
    </cfRule>
    <cfRule type="cellIs" dxfId="26425" priority="1132" stopIfTrue="1" operator="greaterThan">
      <formula>0</formula>
    </cfRule>
  </conditionalFormatting>
  <conditionalFormatting sqref="P41:Q41">
    <cfRule type="cellIs" dxfId="26424" priority="1128" stopIfTrue="1" operator="lessThan">
      <formula>0</formula>
    </cfRule>
    <cfRule type="cellIs" dxfId="26423" priority="1129" stopIfTrue="1" operator="greaterThan">
      <formula>0</formula>
    </cfRule>
  </conditionalFormatting>
  <conditionalFormatting sqref="P41:Q41">
    <cfRule type="cellIs" dxfId="26422" priority="1125" stopIfTrue="1" operator="lessThan">
      <formula>0</formula>
    </cfRule>
    <cfRule type="cellIs" dxfId="26421" priority="1126" stopIfTrue="1" operator="greaterThan">
      <formula>0</formula>
    </cfRule>
  </conditionalFormatting>
  <conditionalFormatting sqref="P41:Q41">
    <cfRule type="cellIs" dxfId="26420" priority="1122" stopIfTrue="1" operator="lessThan">
      <formula>0</formula>
    </cfRule>
    <cfRule type="cellIs" dxfId="26419" priority="1123" stopIfTrue="1" operator="greaterThan">
      <formula>0</formula>
    </cfRule>
  </conditionalFormatting>
  <conditionalFormatting sqref="P43:Q43">
    <cfRule type="cellIs" dxfId="26418" priority="1119" stopIfTrue="1" operator="lessThan">
      <formula>0</formula>
    </cfRule>
    <cfRule type="cellIs" dxfId="26417" priority="1120" stopIfTrue="1" operator="greaterThan">
      <formula>0</formula>
    </cfRule>
  </conditionalFormatting>
  <conditionalFormatting sqref="P43:Q43">
    <cfRule type="cellIs" dxfId="26416" priority="1116" stopIfTrue="1" operator="lessThan">
      <formula>0</formula>
    </cfRule>
    <cfRule type="cellIs" dxfId="26415" priority="1117" stopIfTrue="1" operator="greaterThan">
      <formula>0</formula>
    </cfRule>
  </conditionalFormatting>
  <conditionalFormatting sqref="P43:Q43">
    <cfRule type="cellIs" dxfId="26414" priority="1113" stopIfTrue="1" operator="lessThan">
      <formula>0</formula>
    </cfRule>
    <cfRule type="cellIs" dxfId="26413" priority="1114" stopIfTrue="1" operator="greaterThan">
      <formula>0</formula>
    </cfRule>
  </conditionalFormatting>
  <conditionalFormatting sqref="P43:Q43">
    <cfRule type="cellIs" dxfId="26412" priority="1110" stopIfTrue="1" operator="lessThan">
      <formula>0</formula>
    </cfRule>
    <cfRule type="cellIs" dxfId="26411" priority="1111" stopIfTrue="1" operator="greaterThan">
      <formula>0</formula>
    </cfRule>
  </conditionalFormatting>
  <conditionalFormatting sqref="P43:Q43">
    <cfRule type="cellIs" dxfId="26410" priority="1107" stopIfTrue="1" operator="lessThan">
      <formula>0</formula>
    </cfRule>
    <cfRule type="cellIs" dxfId="26409" priority="1108" stopIfTrue="1" operator="greaterThan">
      <formula>0</formula>
    </cfRule>
  </conditionalFormatting>
  <conditionalFormatting sqref="P43:Q43">
    <cfRule type="cellIs" dxfId="26408" priority="1104" stopIfTrue="1" operator="lessThan">
      <formula>0</formula>
    </cfRule>
    <cfRule type="cellIs" dxfId="26407" priority="1105" stopIfTrue="1" operator="greaterThan">
      <formula>0</formula>
    </cfRule>
  </conditionalFormatting>
  <conditionalFormatting sqref="P43:Q43">
    <cfRule type="cellIs" dxfId="26406" priority="1101" stopIfTrue="1" operator="lessThan">
      <formula>0</formula>
    </cfRule>
    <cfRule type="cellIs" dxfId="26405" priority="1102" stopIfTrue="1" operator="greaterThan">
      <formula>0</formula>
    </cfRule>
  </conditionalFormatting>
  <conditionalFormatting sqref="P43:Q43">
    <cfRule type="cellIs" dxfId="26404" priority="1098" stopIfTrue="1" operator="lessThan">
      <formula>0</formula>
    </cfRule>
    <cfRule type="cellIs" dxfId="26403" priority="1099" stopIfTrue="1" operator="greaterThan">
      <formula>0</formula>
    </cfRule>
  </conditionalFormatting>
  <conditionalFormatting sqref="P43:Q43">
    <cfRule type="cellIs" dxfId="26402" priority="1095" stopIfTrue="1" operator="lessThan">
      <formula>0</formula>
    </cfRule>
    <cfRule type="cellIs" dxfId="26401" priority="1096" stopIfTrue="1" operator="greaterThan">
      <formula>0</formula>
    </cfRule>
  </conditionalFormatting>
  <conditionalFormatting sqref="P43:Q43">
    <cfRule type="cellIs" dxfId="26400" priority="1092" stopIfTrue="1" operator="lessThan">
      <formula>0</formula>
    </cfRule>
    <cfRule type="cellIs" dxfId="26399" priority="1093" stopIfTrue="1" operator="greaterThan">
      <formula>0</formula>
    </cfRule>
  </conditionalFormatting>
  <conditionalFormatting sqref="P43:Q43">
    <cfRule type="cellIs" dxfId="26398" priority="1089" stopIfTrue="1" operator="lessThan">
      <formula>0</formula>
    </cfRule>
    <cfRule type="cellIs" dxfId="26397" priority="1090" stopIfTrue="1" operator="greaterThan">
      <formula>0</formula>
    </cfRule>
  </conditionalFormatting>
  <conditionalFormatting sqref="P43:Q43">
    <cfRule type="cellIs" dxfId="26396" priority="1086" stopIfTrue="1" operator="lessThan">
      <formula>0</formula>
    </cfRule>
    <cfRule type="cellIs" dxfId="26395" priority="1087" stopIfTrue="1" operator="greaterThan">
      <formula>0</formula>
    </cfRule>
  </conditionalFormatting>
  <conditionalFormatting sqref="P43:Q43">
    <cfRule type="cellIs" dxfId="26394" priority="1083" stopIfTrue="1" operator="lessThan">
      <formula>0</formula>
    </cfRule>
    <cfRule type="cellIs" dxfId="26393" priority="1084" stopIfTrue="1" operator="greaterThan">
      <formula>0</formula>
    </cfRule>
  </conditionalFormatting>
  <conditionalFormatting sqref="P43:Q43">
    <cfRule type="cellIs" dxfId="26392" priority="1080" stopIfTrue="1" operator="lessThan">
      <formula>0</formula>
    </cfRule>
    <cfRule type="cellIs" dxfId="26391" priority="1081" stopIfTrue="1" operator="greaterThan">
      <formula>0</formula>
    </cfRule>
  </conditionalFormatting>
  <conditionalFormatting sqref="P43:Q43">
    <cfRule type="cellIs" dxfId="26390" priority="1077" stopIfTrue="1" operator="lessThan">
      <formula>0</formula>
    </cfRule>
    <cfRule type="cellIs" dxfId="26389" priority="1078" stopIfTrue="1" operator="greaterThan">
      <formula>0</formula>
    </cfRule>
  </conditionalFormatting>
  <conditionalFormatting sqref="P43:Q43">
    <cfRule type="cellIs" dxfId="26388" priority="1074" stopIfTrue="1" operator="lessThan">
      <formula>0</formula>
    </cfRule>
    <cfRule type="cellIs" dxfId="26387" priority="1075" stopIfTrue="1" operator="greaterThan">
      <formula>0</formula>
    </cfRule>
  </conditionalFormatting>
  <conditionalFormatting sqref="P43:Q43">
    <cfRule type="cellIs" dxfId="26386" priority="1071" stopIfTrue="1" operator="lessThan">
      <formula>0</formula>
    </cfRule>
    <cfRule type="cellIs" dxfId="26385" priority="1072" stopIfTrue="1" operator="greaterThan">
      <formula>0</formula>
    </cfRule>
  </conditionalFormatting>
  <conditionalFormatting sqref="P43:Q43">
    <cfRule type="cellIs" dxfId="26384" priority="1068" stopIfTrue="1" operator="lessThan">
      <formula>0</formula>
    </cfRule>
    <cfRule type="cellIs" dxfId="26383" priority="1069" stopIfTrue="1" operator="greaterThan">
      <formula>0</formula>
    </cfRule>
  </conditionalFormatting>
  <conditionalFormatting sqref="P43:Q43">
    <cfRule type="cellIs" dxfId="26382" priority="1065" stopIfTrue="1" operator="lessThan">
      <formula>0</formula>
    </cfRule>
    <cfRule type="cellIs" dxfId="26381" priority="1066" stopIfTrue="1" operator="greaterThan">
      <formula>0</formula>
    </cfRule>
  </conditionalFormatting>
  <conditionalFormatting sqref="P43:Q43">
    <cfRule type="cellIs" dxfId="26380" priority="1062" stopIfTrue="1" operator="lessThan">
      <formula>0</formula>
    </cfRule>
    <cfRule type="cellIs" dxfId="26379" priority="1063" stopIfTrue="1" operator="greaterThan">
      <formula>0</formula>
    </cfRule>
  </conditionalFormatting>
  <conditionalFormatting sqref="P45:Q45">
    <cfRule type="cellIs" dxfId="26378" priority="1059" stopIfTrue="1" operator="lessThan">
      <formula>0</formula>
    </cfRule>
    <cfRule type="cellIs" dxfId="26377" priority="1060" stopIfTrue="1" operator="greaterThan">
      <formula>0</formula>
    </cfRule>
  </conditionalFormatting>
  <conditionalFormatting sqref="P45:Q45">
    <cfRule type="cellIs" dxfId="26376" priority="1056" stopIfTrue="1" operator="lessThan">
      <formula>0</formula>
    </cfRule>
    <cfRule type="cellIs" dxfId="26375" priority="1057" stopIfTrue="1" operator="greaterThan">
      <formula>0</formula>
    </cfRule>
  </conditionalFormatting>
  <conditionalFormatting sqref="P45:Q45">
    <cfRule type="cellIs" dxfId="26374" priority="1053" stopIfTrue="1" operator="lessThan">
      <formula>0</formula>
    </cfRule>
    <cfRule type="cellIs" dxfId="26373" priority="1054" stopIfTrue="1" operator="greaterThan">
      <formula>0</formula>
    </cfRule>
  </conditionalFormatting>
  <conditionalFormatting sqref="P45:Q45">
    <cfRule type="cellIs" dxfId="26372" priority="1050" stopIfTrue="1" operator="lessThan">
      <formula>0</formula>
    </cfRule>
    <cfRule type="cellIs" dxfId="26371" priority="1051" stopIfTrue="1" operator="greaterThan">
      <formula>0</formula>
    </cfRule>
  </conditionalFormatting>
  <conditionalFormatting sqref="P45:Q45">
    <cfRule type="cellIs" dxfId="26370" priority="1047" stopIfTrue="1" operator="lessThan">
      <formula>0</formula>
    </cfRule>
    <cfRule type="cellIs" dxfId="26369" priority="1048" stopIfTrue="1" operator="greaterThan">
      <formula>0</formula>
    </cfRule>
  </conditionalFormatting>
  <conditionalFormatting sqref="P45:Q45">
    <cfRule type="cellIs" dxfId="26368" priority="1044" stopIfTrue="1" operator="lessThan">
      <formula>0</formula>
    </cfRule>
    <cfRule type="cellIs" dxfId="26367" priority="1045" stopIfTrue="1" operator="greaterThan">
      <formula>0</formula>
    </cfRule>
  </conditionalFormatting>
  <conditionalFormatting sqref="P45:Q45">
    <cfRule type="cellIs" dxfId="26366" priority="1041" stopIfTrue="1" operator="lessThan">
      <formula>0</formula>
    </cfRule>
    <cfRule type="cellIs" dxfId="26365" priority="1042" stopIfTrue="1" operator="greaterThan">
      <formula>0</formula>
    </cfRule>
  </conditionalFormatting>
  <conditionalFormatting sqref="P45:Q45">
    <cfRule type="cellIs" dxfId="26364" priority="1038" stopIfTrue="1" operator="lessThan">
      <formula>0</formula>
    </cfRule>
    <cfRule type="cellIs" dxfId="26363" priority="1039" stopIfTrue="1" operator="greaterThan">
      <formula>0</formula>
    </cfRule>
  </conditionalFormatting>
  <conditionalFormatting sqref="P45:Q45">
    <cfRule type="cellIs" dxfId="26362" priority="1035" stopIfTrue="1" operator="lessThan">
      <formula>0</formula>
    </cfRule>
    <cfRule type="cellIs" dxfId="26361" priority="1036" stopIfTrue="1" operator="greaterThan">
      <formula>0</formula>
    </cfRule>
  </conditionalFormatting>
  <conditionalFormatting sqref="P45:Q45">
    <cfRule type="cellIs" dxfId="26360" priority="1032" stopIfTrue="1" operator="lessThan">
      <formula>0</formula>
    </cfRule>
    <cfRule type="cellIs" dxfId="26359" priority="1033" stopIfTrue="1" operator="greaterThan">
      <formula>0</formula>
    </cfRule>
  </conditionalFormatting>
  <conditionalFormatting sqref="P45:Q45">
    <cfRule type="cellIs" dxfId="26358" priority="1029" stopIfTrue="1" operator="lessThan">
      <formula>0</formula>
    </cfRule>
    <cfRule type="cellIs" dxfId="26357" priority="1030" stopIfTrue="1" operator="greaterThan">
      <formula>0</formula>
    </cfRule>
  </conditionalFormatting>
  <conditionalFormatting sqref="P45:Q45">
    <cfRule type="cellIs" dxfId="26356" priority="1026" stopIfTrue="1" operator="lessThan">
      <formula>0</formula>
    </cfRule>
    <cfRule type="cellIs" dxfId="26355" priority="1027" stopIfTrue="1" operator="greaterThan">
      <formula>0</formula>
    </cfRule>
  </conditionalFormatting>
  <conditionalFormatting sqref="P45:Q45">
    <cfRule type="cellIs" dxfId="26354" priority="1023" stopIfTrue="1" operator="lessThan">
      <formula>0</formula>
    </cfRule>
    <cfRule type="cellIs" dxfId="26353" priority="1024" stopIfTrue="1" operator="greaterThan">
      <formula>0</formula>
    </cfRule>
  </conditionalFormatting>
  <conditionalFormatting sqref="P45:Q45">
    <cfRule type="cellIs" dxfId="26352" priority="1020" stopIfTrue="1" operator="lessThan">
      <formula>0</formula>
    </cfRule>
    <cfRule type="cellIs" dxfId="26351" priority="1021" stopIfTrue="1" operator="greaterThan">
      <formula>0</formula>
    </cfRule>
  </conditionalFormatting>
  <conditionalFormatting sqref="P45:Q45">
    <cfRule type="cellIs" dxfId="26350" priority="1017" stopIfTrue="1" operator="lessThan">
      <formula>0</formula>
    </cfRule>
    <cfRule type="cellIs" dxfId="26349" priority="1018" stopIfTrue="1" operator="greaterThan">
      <formula>0</formula>
    </cfRule>
  </conditionalFormatting>
  <conditionalFormatting sqref="P45:Q45">
    <cfRule type="cellIs" dxfId="26348" priority="1014" stopIfTrue="1" operator="lessThan">
      <formula>0</formula>
    </cfRule>
    <cfRule type="cellIs" dxfId="26347" priority="1015" stopIfTrue="1" operator="greaterThan">
      <formula>0</formula>
    </cfRule>
  </conditionalFormatting>
  <conditionalFormatting sqref="P45:Q45">
    <cfRule type="cellIs" dxfId="26346" priority="1011" stopIfTrue="1" operator="lessThan">
      <formula>0</formula>
    </cfRule>
    <cfRule type="cellIs" dxfId="26345" priority="1012" stopIfTrue="1" operator="greaterThan">
      <formula>0</formula>
    </cfRule>
  </conditionalFormatting>
  <conditionalFormatting sqref="P45:Q45">
    <cfRule type="cellIs" dxfId="26344" priority="1008" stopIfTrue="1" operator="lessThan">
      <formula>0</formula>
    </cfRule>
    <cfRule type="cellIs" dxfId="26343" priority="1009" stopIfTrue="1" operator="greaterThan">
      <formula>0</formula>
    </cfRule>
  </conditionalFormatting>
  <conditionalFormatting sqref="P45:Q45">
    <cfRule type="cellIs" dxfId="26342" priority="1005" stopIfTrue="1" operator="lessThan">
      <formula>0</formula>
    </cfRule>
    <cfRule type="cellIs" dxfId="26341" priority="1006" stopIfTrue="1" operator="greaterThan">
      <formula>0</formula>
    </cfRule>
  </conditionalFormatting>
  <conditionalFormatting sqref="P45:Q45">
    <cfRule type="cellIs" dxfId="26340" priority="1002" stopIfTrue="1" operator="lessThan">
      <formula>0</formula>
    </cfRule>
    <cfRule type="cellIs" dxfId="26339" priority="1003" stopIfTrue="1" operator="greaterThan">
      <formula>0</formula>
    </cfRule>
  </conditionalFormatting>
  <conditionalFormatting sqref="P47:Q47">
    <cfRule type="cellIs" dxfId="26338" priority="999" stopIfTrue="1" operator="lessThan">
      <formula>0</formula>
    </cfRule>
    <cfRule type="cellIs" dxfId="26337" priority="1000" stopIfTrue="1" operator="greaterThan">
      <formula>0</formula>
    </cfRule>
  </conditionalFormatting>
  <conditionalFormatting sqref="P47:Q47">
    <cfRule type="cellIs" dxfId="26336" priority="996" stopIfTrue="1" operator="lessThan">
      <formula>0</formula>
    </cfRule>
    <cfRule type="cellIs" dxfId="26335" priority="997" stopIfTrue="1" operator="greaterThan">
      <formula>0</formula>
    </cfRule>
  </conditionalFormatting>
  <conditionalFormatting sqref="P47:Q47">
    <cfRule type="cellIs" dxfId="26334" priority="993" stopIfTrue="1" operator="lessThan">
      <formula>0</formula>
    </cfRule>
    <cfRule type="cellIs" dxfId="26333" priority="994" stopIfTrue="1" operator="greaterThan">
      <formula>0</formula>
    </cfRule>
  </conditionalFormatting>
  <conditionalFormatting sqref="P47:Q47">
    <cfRule type="cellIs" dxfId="26332" priority="990" stopIfTrue="1" operator="lessThan">
      <formula>0</formula>
    </cfRule>
    <cfRule type="cellIs" dxfId="26331" priority="991" stopIfTrue="1" operator="greaterThan">
      <formula>0</formula>
    </cfRule>
  </conditionalFormatting>
  <conditionalFormatting sqref="P47:Q47">
    <cfRule type="cellIs" dxfId="26330" priority="987" stopIfTrue="1" operator="lessThan">
      <formula>0</formula>
    </cfRule>
    <cfRule type="cellIs" dxfId="26329" priority="988" stopIfTrue="1" operator="greaterThan">
      <formula>0</formula>
    </cfRule>
  </conditionalFormatting>
  <conditionalFormatting sqref="P47:Q47">
    <cfRule type="cellIs" dxfId="26328" priority="984" stopIfTrue="1" operator="lessThan">
      <formula>0</formula>
    </cfRule>
    <cfRule type="cellIs" dxfId="26327" priority="985" stopIfTrue="1" operator="greaterThan">
      <formula>0</formula>
    </cfRule>
  </conditionalFormatting>
  <conditionalFormatting sqref="P47:Q47">
    <cfRule type="cellIs" dxfId="26326" priority="981" stopIfTrue="1" operator="lessThan">
      <formula>0</formula>
    </cfRule>
    <cfRule type="cellIs" dxfId="26325" priority="982" stopIfTrue="1" operator="greaterThan">
      <formula>0</formula>
    </cfRule>
  </conditionalFormatting>
  <conditionalFormatting sqref="P47:Q47">
    <cfRule type="cellIs" dxfId="26324" priority="978" stopIfTrue="1" operator="lessThan">
      <formula>0</formula>
    </cfRule>
    <cfRule type="cellIs" dxfId="26323" priority="979" stopIfTrue="1" operator="greaterThan">
      <formula>0</formula>
    </cfRule>
  </conditionalFormatting>
  <conditionalFormatting sqref="P47:Q47">
    <cfRule type="cellIs" dxfId="26322" priority="975" stopIfTrue="1" operator="lessThan">
      <formula>0</formula>
    </cfRule>
    <cfRule type="cellIs" dxfId="26321" priority="976" stopIfTrue="1" operator="greaterThan">
      <formula>0</formula>
    </cfRule>
  </conditionalFormatting>
  <conditionalFormatting sqref="P47:Q47">
    <cfRule type="cellIs" dxfId="26320" priority="972" stopIfTrue="1" operator="lessThan">
      <formula>0</formula>
    </cfRule>
    <cfRule type="cellIs" dxfId="26319" priority="973" stopIfTrue="1" operator="greaterThan">
      <formula>0</formula>
    </cfRule>
  </conditionalFormatting>
  <conditionalFormatting sqref="P47:Q47">
    <cfRule type="cellIs" dxfId="26318" priority="969" stopIfTrue="1" operator="lessThan">
      <formula>0</formula>
    </cfRule>
    <cfRule type="cellIs" dxfId="26317" priority="970" stopIfTrue="1" operator="greaterThan">
      <formula>0</formula>
    </cfRule>
  </conditionalFormatting>
  <conditionalFormatting sqref="P47:Q47">
    <cfRule type="cellIs" dxfId="26316" priority="966" stopIfTrue="1" operator="lessThan">
      <formula>0</formula>
    </cfRule>
    <cfRule type="cellIs" dxfId="26315" priority="967" stopIfTrue="1" operator="greaterThan">
      <formula>0</formula>
    </cfRule>
  </conditionalFormatting>
  <conditionalFormatting sqref="P47:Q47">
    <cfRule type="cellIs" dxfId="26314" priority="963" stopIfTrue="1" operator="lessThan">
      <formula>0</formula>
    </cfRule>
    <cfRule type="cellIs" dxfId="26313" priority="964" stopIfTrue="1" operator="greaterThan">
      <formula>0</formula>
    </cfRule>
  </conditionalFormatting>
  <conditionalFormatting sqref="P47:Q47">
    <cfRule type="cellIs" dxfId="26312" priority="960" stopIfTrue="1" operator="lessThan">
      <formula>0</formula>
    </cfRule>
    <cfRule type="cellIs" dxfId="26311" priority="961" stopIfTrue="1" operator="greaterThan">
      <formula>0</formula>
    </cfRule>
  </conditionalFormatting>
  <conditionalFormatting sqref="P47:Q47">
    <cfRule type="cellIs" dxfId="26310" priority="957" stopIfTrue="1" operator="lessThan">
      <formula>0</formula>
    </cfRule>
    <cfRule type="cellIs" dxfId="26309" priority="958" stopIfTrue="1" operator="greaterThan">
      <formula>0</formula>
    </cfRule>
  </conditionalFormatting>
  <conditionalFormatting sqref="P47:Q47">
    <cfRule type="cellIs" dxfId="26308" priority="954" stopIfTrue="1" operator="lessThan">
      <formula>0</formula>
    </cfRule>
    <cfRule type="cellIs" dxfId="26307" priority="955" stopIfTrue="1" operator="greaterThan">
      <formula>0</formula>
    </cfRule>
  </conditionalFormatting>
  <conditionalFormatting sqref="P47:Q47">
    <cfRule type="cellIs" dxfId="26306" priority="951" stopIfTrue="1" operator="lessThan">
      <formula>0</formula>
    </cfRule>
    <cfRule type="cellIs" dxfId="26305" priority="952" stopIfTrue="1" operator="greaterThan">
      <formula>0</formula>
    </cfRule>
  </conditionalFormatting>
  <conditionalFormatting sqref="P47:Q47">
    <cfRule type="cellIs" dxfId="26304" priority="948" stopIfTrue="1" operator="lessThan">
      <formula>0</formula>
    </cfRule>
    <cfRule type="cellIs" dxfId="26303" priority="949" stopIfTrue="1" operator="greaterThan">
      <formula>0</formula>
    </cfRule>
  </conditionalFormatting>
  <conditionalFormatting sqref="P47:Q47">
    <cfRule type="cellIs" dxfId="26302" priority="945" stopIfTrue="1" operator="lessThan">
      <formula>0</formula>
    </cfRule>
    <cfRule type="cellIs" dxfId="26301" priority="946" stopIfTrue="1" operator="greaterThan">
      <formula>0</formula>
    </cfRule>
  </conditionalFormatting>
  <conditionalFormatting sqref="P47:Q47">
    <cfRule type="cellIs" dxfId="26300" priority="942" stopIfTrue="1" operator="lessThan">
      <formula>0</formula>
    </cfRule>
    <cfRule type="cellIs" dxfId="26299" priority="943" stopIfTrue="1" operator="greaterThan">
      <formula>0</formula>
    </cfRule>
  </conditionalFormatting>
  <conditionalFormatting sqref="P49:Q49">
    <cfRule type="cellIs" dxfId="26298" priority="939" stopIfTrue="1" operator="lessThan">
      <formula>0</formula>
    </cfRule>
    <cfRule type="cellIs" dxfId="26297" priority="940" stopIfTrue="1" operator="greaterThan">
      <formula>0</formula>
    </cfRule>
  </conditionalFormatting>
  <conditionalFormatting sqref="P49:Q49">
    <cfRule type="cellIs" dxfId="26296" priority="936" stopIfTrue="1" operator="lessThan">
      <formula>0</formula>
    </cfRule>
    <cfRule type="cellIs" dxfId="26295" priority="937" stopIfTrue="1" operator="greaterThan">
      <formula>0</formula>
    </cfRule>
  </conditionalFormatting>
  <conditionalFormatting sqref="P49:Q49">
    <cfRule type="cellIs" dxfId="26294" priority="933" stopIfTrue="1" operator="lessThan">
      <formula>0</formula>
    </cfRule>
    <cfRule type="cellIs" dxfId="26293" priority="934" stopIfTrue="1" operator="greaterThan">
      <formula>0</formula>
    </cfRule>
  </conditionalFormatting>
  <conditionalFormatting sqref="P49:Q49">
    <cfRule type="cellIs" dxfId="26292" priority="930" stopIfTrue="1" operator="lessThan">
      <formula>0</formula>
    </cfRule>
    <cfRule type="cellIs" dxfId="26291" priority="931" stopIfTrue="1" operator="greaterThan">
      <formula>0</formula>
    </cfRule>
  </conditionalFormatting>
  <conditionalFormatting sqref="P49:Q49">
    <cfRule type="cellIs" dxfId="26290" priority="927" stopIfTrue="1" operator="lessThan">
      <formula>0</formula>
    </cfRule>
    <cfRule type="cellIs" dxfId="26289" priority="928" stopIfTrue="1" operator="greaterThan">
      <formula>0</formula>
    </cfRule>
  </conditionalFormatting>
  <conditionalFormatting sqref="P49:Q49">
    <cfRule type="cellIs" dxfId="26288" priority="924" stopIfTrue="1" operator="lessThan">
      <formula>0</formula>
    </cfRule>
    <cfRule type="cellIs" dxfId="26287" priority="925" stopIfTrue="1" operator="greaterThan">
      <formula>0</formula>
    </cfRule>
  </conditionalFormatting>
  <conditionalFormatting sqref="P49:Q49">
    <cfRule type="cellIs" dxfId="26286" priority="921" stopIfTrue="1" operator="lessThan">
      <formula>0</formula>
    </cfRule>
    <cfRule type="cellIs" dxfId="26285" priority="922" stopIfTrue="1" operator="greaterThan">
      <formula>0</formula>
    </cfRule>
  </conditionalFormatting>
  <conditionalFormatting sqref="P49:Q49">
    <cfRule type="cellIs" dxfId="26284" priority="918" stopIfTrue="1" operator="lessThan">
      <formula>0</formula>
    </cfRule>
    <cfRule type="cellIs" dxfId="26283" priority="919" stopIfTrue="1" operator="greaterThan">
      <formula>0</formula>
    </cfRule>
  </conditionalFormatting>
  <conditionalFormatting sqref="P49:Q49">
    <cfRule type="cellIs" dxfId="26282" priority="915" stopIfTrue="1" operator="lessThan">
      <formula>0</formula>
    </cfRule>
    <cfRule type="cellIs" dxfId="26281" priority="916" stopIfTrue="1" operator="greaterThan">
      <formula>0</formula>
    </cfRule>
  </conditionalFormatting>
  <conditionalFormatting sqref="P49:Q49">
    <cfRule type="cellIs" dxfId="26280" priority="912" stopIfTrue="1" operator="lessThan">
      <formula>0</formula>
    </cfRule>
    <cfRule type="cellIs" dxfId="26279" priority="913" stopIfTrue="1" operator="greaterThan">
      <formula>0</formula>
    </cfRule>
  </conditionalFormatting>
  <conditionalFormatting sqref="P49:Q49">
    <cfRule type="cellIs" dxfId="26278" priority="909" stopIfTrue="1" operator="lessThan">
      <formula>0</formula>
    </cfRule>
    <cfRule type="cellIs" dxfId="26277" priority="910" stopIfTrue="1" operator="greaterThan">
      <formula>0</formula>
    </cfRule>
  </conditionalFormatting>
  <conditionalFormatting sqref="P49:Q49">
    <cfRule type="cellIs" dxfId="26276" priority="906" stopIfTrue="1" operator="lessThan">
      <formula>0</formula>
    </cfRule>
    <cfRule type="cellIs" dxfId="26275" priority="907" stopIfTrue="1" operator="greaterThan">
      <formula>0</formula>
    </cfRule>
  </conditionalFormatting>
  <conditionalFormatting sqref="P49:Q49">
    <cfRule type="cellIs" dxfId="26274" priority="903" stopIfTrue="1" operator="lessThan">
      <formula>0</formula>
    </cfRule>
    <cfRule type="cellIs" dxfId="26273" priority="904" stopIfTrue="1" operator="greaterThan">
      <formula>0</formula>
    </cfRule>
  </conditionalFormatting>
  <conditionalFormatting sqref="P49:Q49">
    <cfRule type="cellIs" dxfId="26272" priority="900" stopIfTrue="1" operator="lessThan">
      <formula>0</formula>
    </cfRule>
    <cfRule type="cellIs" dxfId="26271" priority="901" stopIfTrue="1" operator="greaterThan">
      <formula>0</formula>
    </cfRule>
  </conditionalFormatting>
  <conditionalFormatting sqref="P49:Q49">
    <cfRule type="cellIs" dxfId="26270" priority="897" stopIfTrue="1" operator="lessThan">
      <formula>0</formula>
    </cfRule>
    <cfRule type="cellIs" dxfId="26269" priority="898" stopIfTrue="1" operator="greaterThan">
      <formula>0</formula>
    </cfRule>
  </conditionalFormatting>
  <conditionalFormatting sqref="P49:Q49">
    <cfRule type="cellIs" dxfId="26268" priority="894" stopIfTrue="1" operator="lessThan">
      <formula>0</formula>
    </cfRule>
    <cfRule type="cellIs" dxfId="26267" priority="895" stopIfTrue="1" operator="greaterThan">
      <formula>0</formula>
    </cfRule>
  </conditionalFormatting>
  <conditionalFormatting sqref="P49:Q49">
    <cfRule type="cellIs" dxfId="26266" priority="891" stopIfTrue="1" operator="lessThan">
      <formula>0</formula>
    </cfRule>
    <cfRule type="cellIs" dxfId="26265" priority="892" stopIfTrue="1" operator="greaterThan">
      <formula>0</formula>
    </cfRule>
  </conditionalFormatting>
  <conditionalFormatting sqref="P49:Q49">
    <cfRule type="cellIs" dxfId="26264" priority="888" stopIfTrue="1" operator="lessThan">
      <formula>0</formula>
    </cfRule>
    <cfRule type="cellIs" dxfId="26263" priority="889" stopIfTrue="1" operator="greaterThan">
      <formula>0</formula>
    </cfRule>
  </conditionalFormatting>
  <conditionalFormatting sqref="P49:Q49">
    <cfRule type="cellIs" dxfId="26262" priority="885" stopIfTrue="1" operator="lessThan">
      <formula>0</formula>
    </cfRule>
    <cfRule type="cellIs" dxfId="26261" priority="886" stopIfTrue="1" operator="greaterThan">
      <formula>0</formula>
    </cfRule>
  </conditionalFormatting>
  <conditionalFormatting sqref="P49:Q49">
    <cfRule type="cellIs" dxfId="26260" priority="882" stopIfTrue="1" operator="lessThan">
      <formula>0</formula>
    </cfRule>
    <cfRule type="cellIs" dxfId="26259" priority="883" stopIfTrue="1" operator="greaterThan">
      <formula>0</formula>
    </cfRule>
  </conditionalFormatting>
  <conditionalFormatting sqref="P51:Q51">
    <cfRule type="cellIs" dxfId="26258" priority="879" stopIfTrue="1" operator="lessThan">
      <formula>0</formula>
    </cfRule>
    <cfRule type="cellIs" dxfId="26257" priority="880" stopIfTrue="1" operator="greaterThan">
      <formula>0</formula>
    </cfRule>
  </conditionalFormatting>
  <conditionalFormatting sqref="P51:Q51">
    <cfRule type="cellIs" dxfId="26256" priority="876" stopIfTrue="1" operator="lessThan">
      <formula>0</formula>
    </cfRule>
    <cfRule type="cellIs" dxfId="26255" priority="877" stopIfTrue="1" operator="greaterThan">
      <formula>0</formula>
    </cfRule>
  </conditionalFormatting>
  <conditionalFormatting sqref="P51:Q51">
    <cfRule type="cellIs" dxfId="26254" priority="873" stopIfTrue="1" operator="lessThan">
      <formula>0</formula>
    </cfRule>
    <cfRule type="cellIs" dxfId="26253" priority="874" stopIfTrue="1" operator="greaterThan">
      <formula>0</formula>
    </cfRule>
  </conditionalFormatting>
  <conditionalFormatting sqref="P51:Q51">
    <cfRule type="cellIs" dxfId="26252" priority="870" stopIfTrue="1" operator="lessThan">
      <formula>0</formula>
    </cfRule>
    <cfRule type="cellIs" dxfId="26251" priority="871" stopIfTrue="1" operator="greaterThan">
      <formula>0</formula>
    </cfRule>
  </conditionalFormatting>
  <conditionalFormatting sqref="P51:Q51">
    <cfRule type="cellIs" dxfId="26250" priority="867" stopIfTrue="1" operator="lessThan">
      <formula>0</formula>
    </cfRule>
    <cfRule type="cellIs" dxfId="26249" priority="868" stopIfTrue="1" operator="greaterThan">
      <formula>0</formula>
    </cfRule>
  </conditionalFormatting>
  <conditionalFormatting sqref="P51:Q51">
    <cfRule type="cellIs" dxfId="26248" priority="864" stopIfTrue="1" operator="lessThan">
      <formula>0</formula>
    </cfRule>
    <cfRule type="cellIs" dxfId="26247" priority="865" stopIfTrue="1" operator="greaterThan">
      <formula>0</formula>
    </cfRule>
  </conditionalFormatting>
  <conditionalFormatting sqref="P51:Q51">
    <cfRule type="cellIs" dxfId="26246" priority="861" stopIfTrue="1" operator="lessThan">
      <formula>0</formula>
    </cfRule>
    <cfRule type="cellIs" dxfId="26245" priority="862" stopIfTrue="1" operator="greaterThan">
      <formula>0</formula>
    </cfRule>
  </conditionalFormatting>
  <conditionalFormatting sqref="P51:Q51">
    <cfRule type="cellIs" dxfId="26244" priority="858" stopIfTrue="1" operator="lessThan">
      <formula>0</formula>
    </cfRule>
    <cfRule type="cellIs" dxfId="26243" priority="859" stopIfTrue="1" operator="greaterThan">
      <formula>0</formula>
    </cfRule>
  </conditionalFormatting>
  <conditionalFormatting sqref="P51:Q51">
    <cfRule type="cellIs" dxfId="26242" priority="855" stopIfTrue="1" operator="lessThan">
      <formula>0</formula>
    </cfRule>
    <cfRule type="cellIs" dxfId="26241" priority="856" stopIfTrue="1" operator="greaterThan">
      <formula>0</formula>
    </cfRule>
  </conditionalFormatting>
  <conditionalFormatting sqref="P51:Q51">
    <cfRule type="cellIs" dxfId="26240" priority="852" stopIfTrue="1" operator="lessThan">
      <formula>0</formula>
    </cfRule>
    <cfRule type="cellIs" dxfId="26239" priority="853" stopIfTrue="1" operator="greaterThan">
      <formula>0</formula>
    </cfRule>
  </conditionalFormatting>
  <conditionalFormatting sqref="P51:Q51">
    <cfRule type="cellIs" dxfId="26238" priority="849" stopIfTrue="1" operator="lessThan">
      <formula>0</formula>
    </cfRule>
    <cfRule type="cellIs" dxfId="26237" priority="850" stopIfTrue="1" operator="greaterThan">
      <formula>0</formula>
    </cfRule>
  </conditionalFormatting>
  <conditionalFormatting sqref="P51:Q51">
    <cfRule type="cellIs" dxfId="26236" priority="846" stopIfTrue="1" operator="lessThan">
      <formula>0</formula>
    </cfRule>
    <cfRule type="cellIs" dxfId="26235" priority="847" stopIfTrue="1" operator="greaterThan">
      <formula>0</formula>
    </cfRule>
  </conditionalFormatting>
  <conditionalFormatting sqref="P51:Q51">
    <cfRule type="cellIs" dxfId="26234" priority="843" stopIfTrue="1" operator="lessThan">
      <formula>0</formula>
    </cfRule>
    <cfRule type="cellIs" dxfId="26233" priority="844" stopIfTrue="1" operator="greaterThan">
      <formula>0</formula>
    </cfRule>
  </conditionalFormatting>
  <conditionalFormatting sqref="P51:Q51">
    <cfRule type="cellIs" dxfId="26232" priority="840" stopIfTrue="1" operator="lessThan">
      <formula>0</formula>
    </cfRule>
    <cfRule type="cellIs" dxfId="26231" priority="841" stopIfTrue="1" operator="greaterThan">
      <formula>0</formula>
    </cfRule>
  </conditionalFormatting>
  <conditionalFormatting sqref="P51:Q51">
    <cfRule type="cellIs" dxfId="26230" priority="837" stopIfTrue="1" operator="lessThan">
      <formula>0</formula>
    </cfRule>
    <cfRule type="cellIs" dxfId="26229" priority="838" stopIfTrue="1" operator="greaterThan">
      <formula>0</formula>
    </cfRule>
  </conditionalFormatting>
  <conditionalFormatting sqref="P51:Q51">
    <cfRule type="cellIs" dxfId="26228" priority="834" stopIfTrue="1" operator="lessThan">
      <formula>0</formula>
    </cfRule>
    <cfRule type="cellIs" dxfId="26227" priority="835" stopIfTrue="1" operator="greaterThan">
      <formula>0</formula>
    </cfRule>
  </conditionalFormatting>
  <conditionalFormatting sqref="P51:Q51">
    <cfRule type="cellIs" dxfId="26226" priority="831" stopIfTrue="1" operator="lessThan">
      <formula>0</formula>
    </cfRule>
    <cfRule type="cellIs" dxfId="26225" priority="832" stopIfTrue="1" operator="greaterThan">
      <formula>0</formula>
    </cfRule>
  </conditionalFormatting>
  <conditionalFormatting sqref="P51:Q51">
    <cfRule type="cellIs" dxfId="26224" priority="828" stopIfTrue="1" operator="lessThan">
      <formula>0</formula>
    </cfRule>
    <cfRule type="cellIs" dxfId="26223" priority="829" stopIfTrue="1" operator="greaterThan">
      <formula>0</formula>
    </cfRule>
  </conditionalFormatting>
  <conditionalFormatting sqref="P51:Q51">
    <cfRule type="cellIs" dxfId="26222" priority="825" stopIfTrue="1" operator="lessThan">
      <formula>0</formula>
    </cfRule>
    <cfRule type="cellIs" dxfId="26221" priority="826" stopIfTrue="1" operator="greaterThan">
      <formula>0</formula>
    </cfRule>
  </conditionalFormatting>
  <conditionalFormatting sqref="P51:Q51">
    <cfRule type="cellIs" dxfId="26220" priority="822" stopIfTrue="1" operator="lessThan">
      <formula>0</formula>
    </cfRule>
    <cfRule type="cellIs" dxfId="26219" priority="823" stopIfTrue="1" operator="greaterThan">
      <formula>0</formula>
    </cfRule>
  </conditionalFormatting>
  <conditionalFormatting sqref="P53:Q53">
    <cfRule type="cellIs" dxfId="26218" priority="819" stopIfTrue="1" operator="lessThan">
      <formula>0</formula>
    </cfRule>
    <cfRule type="cellIs" dxfId="26217" priority="820" stopIfTrue="1" operator="greaterThan">
      <formula>0</formula>
    </cfRule>
  </conditionalFormatting>
  <conditionalFormatting sqref="P53:Q53">
    <cfRule type="cellIs" dxfId="26216" priority="816" stopIfTrue="1" operator="lessThan">
      <formula>0</formula>
    </cfRule>
    <cfRule type="cellIs" dxfId="26215" priority="817" stopIfTrue="1" operator="greaterThan">
      <formula>0</formula>
    </cfRule>
  </conditionalFormatting>
  <conditionalFormatting sqref="P53:Q53">
    <cfRule type="cellIs" dxfId="26214" priority="813" stopIfTrue="1" operator="lessThan">
      <formula>0</formula>
    </cfRule>
    <cfRule type="cellIs" dxfId="26213" priority="814" stopIfTrue="1" operator="greaterThan">
      <formula>0</formula>
    </cfRule>
  </conditionalFormatting>
  <conditionalFormatting sqref="P53:Q53">
    <cfRule type="cellIs" dxfId="26212" priority="810" stopIfTrue="1" operator="lessThan">
      <formula>0</formula>
    </cfRule>
    <cfRule type="cellIs" dxfId="26211" priority="811" stopIfTrue="1" operator="greaterThan">
      <formula>0</formula>
    </cfRule>
  </conditionalFormatting>
  <conditionalFormatting sqref="P53:Q53">
    <cfRule type="cellIs" dxfId="26210" priority="807" stopIfTrue="1" operator="lessThan">
      <formula>0</formula>
    </cfRule>
    <cfRule type="cellIs" dxfId="26209" priority="808" stopIfTrue="1" operator="greaterThan">
      <formula>0</formula>
    </cfRule>
  </conditionalFormatting>
  <conditionalFormatting sqref="P53:Q53">
    <cfRule type="cellIs" dxfId="26208" priority="804" stopIfTrue="1" operator="lessThan">
      <formula>0</formula>
    </cfRule>
    <cfRule type="cellIs" dxfId="26207" priority="805" stopIfTrue="1" operator="greaterThan">
      <formula>0</formula>
    </cfRule>
  </conditionalFormatting>
  <conditionalFormatting sqref="P53:Q53">
    <cfRule type="cellIs" dxfId="26206" priority="801" stopIfTrue="1" operator="lessThan">
      <formula>0</formula>
    </cfRule>
    <cfRule type="cellIs" dxfId="26205" priority="802" stopIfTrue="1" operator="greaterThan">
      <formula>0</formula>
    </cfRule>
  </conditionalFormatting>
  <conditionalFormatting sqref="P53:Q53">
    <cfRule type="cellIs" dxfId="26204" priority="798" stopIfTrue="1" operator="lessThan">
      <formula>0</formula>
    </cfRule>
    <cfRule type="cellIs" dxfId="26203" priority="799" stopIfTrue="1" operator="greaterThan">
      <formula>0</formula>
    </cfRule>
  </conditionalFormatting>
  <conditionalFormatting sqref="P53:Q53">
    <cfRule type="cellIs" dxfId="26202" priority="795" stopIfTrue="1" operator="lessThan">
      <formula>0</formula>
    </cfRule>
    <cfRule type="cellIs" dxfId="26201" priority="796" stopIfTrue="1" operator="greaterThan">
      <formula>0</formula>
    </cfRule>
  </conditionalFormatting>
  <conditionalFormatting sqref="P53:Q53">
    <cfRule type="cellIs" dxfId="26200" priority="792" stopIfTrue="1" operator="lessThan">
      <formula>0</formula>
    </cfRule>
    <cfRule type="cellIs" dxfId="26199" priority="793" stopIfTrue="1" operator="greaterThan">
      <formula>0</formula>
    </cfRule>
  </conditionalFormatting>
  <conditionalFormatting sqref="P53:Q53">
    <cfRule type="cellIs" dxfId="26198" priority="789" stopIfTrue="1" operator="lessThan">
      <formula>0</formula>
    </cfRule>
    <cfRule type="cellIs" dxfId="26197" priority="790" stopIfTrue="1" operator="greaterThan">
      <formula>0</formula>
    </cfRule>
  </conditionalFormatting>
  <conditionalFormatting sqref="P53:Q53">
    <cfRule type="cellIs" dxfId="26196" priority="786" stopIfTrue="1" operator="lessThan">
      <formula>0</formula>
    </cfRule>
    <cfRule type="cellIs" dxfId="26195" priority="787" stopIfTrue="1" operator="greaterThan">
      <formula>0</formula>
    </cfRule>
  </conditionalFormatting>
  <conditionalFormatting sqref="P53:Q53">
    <cfRule type="cellIs" dxfId="26194" priority="783" stopIfTrue="1" operator="lessThan">
      <formula>0</formula>
    </cfRule>
    <cfRule type="cellIs" dxfId="26193" priority="784" stopIfTrue="1" operator="greaterThan">
      <formula>0</formula>
    </cfRule>
  </conditionalFormatting>
  <conditionalFormatting sqref="P53:Q53">
    <cfRule type="cellIs" dxfId="26192" priority="780" stopIfTrue="1" operator="lessThan">
      <formula>0</formula>
    </cfRule>
    <cfRule type="cellIs" dxfId="26191" priority="781" stopIfTrue="1" operator="greaterThan">
      <formula>0</formula>
    </cfRule>
  </conditionalFormatting>
  <conditionalFormatting sqref="P53:Q53">
    <cfRule type="cellIs" dxfId="26190" priority="777" stopIfTrue="1" operator="lessThan">
      <formula>0</formula>
    </cfRule>
    <cfRule type="cellIs" dxfId="26189" priority="778" stopIfTrue="1" operator="greaterThan">
      <formula>0</formula>
    </cfRule>
  </conditionalFormatting>
  <conditionalFormatting sqref="P53:Q53">
    <cfRule type="cellIs" dxfId="26188" priority="774" stopIfTrue="1" operator="lessThan">
      <formula>0</formula>
    </cfRule>
    <cfRule type="cellIs" dxfId="26187" priority="775" stopIfTrue="1" operator="greaterThan">
      <formula>0</formula>
    </cfRule>
  </conditionalFormatting>
  <conditionalFormatting sqref="P53:Q53">
    <cfRule type="cellIs" dxfId="26186" priority="771" stopIfTrue="1" operator="lessThan">
      <formula>0</formula>
    </cfRule>
    <cfRule type="cellIs" dxfId="26185" priority="772" stopIfTrue="1" operator="greaterThan">
      <formula>0</formula>
    </cfRule>
  </conditionalFormatting>
  <conditionalFormatting sqref="P53:Q53">
    <cfRule type="cellIs" dxfId="26184" priority="768" stopIfTrue="1" operator="lessThan">
      <formula>0</formula>
    </cfRule>
    <cfRule type="cellIs" dxfId="26183" priority="769" stopIfTrue="1" operator="greaterThan">
      <formula>0</formula>
    </cfRule>
  </conditionalFormatting>
  <conditionalFormatting sqref="P53:Q53">
    <cfRule type="cellIs" dxfId="26182" priority="765" stopIfTrue="1" operator="lessThan">
      <formula>0</formula>
    </cfRule>
    <cfRule type="cellIs" dxfId="26181" priority="766" stopIfTrue="1" operator="greaterThan">
      <formula>0</formula>
    </cfRule>
  </conditionalFormatting>
  <conditionalFormatting sqref="P53:Q53">
    <cfRule type="cellIs" dxfId="26180" priority="762" stopIfTrue="1" operator="lessThan">
      <formula>0</formula>
    </cfRule>
    <cfRule type="cellIs" dxfId="26179" priority="763" stopIfTrue="1" operator="greaterThan">
      <formula>0</formula>
    </cfRule>
  </conditionalFormatting>
  <conditionalFormatting sqref="P55:Q55">
    <cfRule type="cellIs" dxfId="26178" priority="759" stopIfTrue="1" operator="lessThan">
      <formula>0</formula>
    </cfRule>
    <cfRule type="cellIs" dxfId="26177" priority="760" stopIfTrue="1" operator="greaterThan">
      <formula>0</formula>
    </cfRule>
  </conditionalFormatting>
  <conditionalFormatting sqref="P55:Q55">
    <cfRule type="cellIs" dxfId="26176" priority="756" stopIfTrue="1" operator="lessThan">
      <formula>0</formula>
    </cfRule>
    <cfRule type="cellIs" dxfId="26175" priority="757" stopIfTrue="1" operator="greaterThan">
      <formula>0</formula>
    </cfRule>
  </conditionalFormatting>
  <conditionalFormatting sqref="P55:Q55">
    <cfRule type="cellIs" dxfId="26174" priority="753" stopIfTrue="1" operator="lessThan">
      <formula>0</formula>
    </cfRule>
    <cfRule type="cellIs" dxfId="26173" priority="754" stopIfTrue="1" operator="greaterThan">
      <formula>0</formula>
    </cfRule>
  </conditionalFormatting>
  <conditionalFormatting sqref="P55:Q55">
    <cfRule type="cellIs" dxfId="26172" priority="750" stopIfTrue="1" operator="lessThan">
      <formula>0</formula>
    </cfRule>
    <cfRule type="cellIs" dxfId="26171" priority="751" stopIfTrue="1" operator="greaterThan">
      <formula>0</formula>
    </cfRule>
  </conditionalFormatting>
  <conditionalFormatting sqref="P55:Q55">
    <cfRule type="cellIs" dxfId="26170" priority="747" stopIfTrue="1" operator="lessThan">
      <formula>0</formula>
    </cfRule>
    <cfRule type="cellIs" dxfId="26169" priority="748" stopIfTrue="1" operator="greaterThan">
      <formula>0</formula>
    </cfRule>
  </conditionalFormatting>
  <conditionalFormatting sqref="P55:Q55">
    <cfRule type="cellIs" dxfId="26168" priority="744" stopIfTrue="1" operator="lessThan">
      <formula>0</formula>
    </cfRule>
    <cfRule type="cellIs" dxfId="26167" priority="745" stopIfTrue="1" operator="greaterThan">
      <formula>0</formula>
    </cfRule>
  </conditionalFormatting>
  <conditionalFormatting sqref="P55:Q55">
    <cfRule type="cellIs" dxfId="26166" priority="741" stopIfTrue="1" operator="lessThan">
      <formula>0</formula>
    </cfRule>
    <cfRule type="cellIs" dxfId="26165" priority="742" stopIfTrue="1" operator="greaterThan">
      <formula>0</formula>
    </cfRule>
  </conditionalFormatting>
  <conditionalFormatting sqref="P55:Q55">
    <cfRule type="cellIs" dxfId="26164" priority="738" stopIfTrue="1" operator="lessThan">
      <formula>0</formula>
    </cfRule>
    <cfRule type="cellIs" dxfId="26163" priority="739" stopIfTrue="1" operator="greaterThan">
      <formula>0</formula>
    </cfRule>
  </conditionalFormatting>
  <conditionalFormatting sqref="P55:Q55">
    <cfRule type="cellIs" dxfId="26162" priority="735" stopIfTrue="1" operator="lessThan">
      <formula>0</formula>
    </cfRule>
    <cfRule type="cellIs" dxfId="26161" priority="736" stopIfTrue="1" operator="greaterThan">
      <formula>0</formula>
    </cfRule>
  </conditionalFormatting>
  <conditionalFormatting sqref="P55:Q55">
    <cfRule type="cellIs" dxfId="26160" priority="732" stopIfTrue="1" operator="lessThan">
      <formula>0</formula>
    </cfRule>
    <cfRule type="cellIs" dxfId="26159" priority="733" stopIfTrue="1" operator="greaterThan">
      <formula>0</formula>
    </cfRule>
  </conditionalFormatting>
  <conditionalFormatting sqref="P55:Q55">
    <cfRule type="cellIs" dxfId="26158" priority="729" stopIfTrue="1" operator="lessThan">
      <formula>0</formula>
    </cfRule>
    <cfRule type="cellIs" dxfId="26157" priority="730" stopIfTrue="1" operator="greaterThan">
      <formula>0</formula>
    </cfRule>
  </conditionalFormatting>
  <conditionalFormatting sqref="P55:Q55">
    <cfRule type="cellIs" dxfId="26156" priority="726" stopIfTrue="1" operator="lessThan">
      <formula>0</formula>
    </cfRule>
    <cfRule type="cellIs" dxfId="26155" priority="727" stopIfTrue="1" operator="greaterThan">
      <formula>0</formula>
    </cfRule>
  </conditionalFormatting>
  <conditionalFormatting sqref="P55:Q55">
    <cfRule type="cellIs" dxfId="26154" priority="723" stopIfTrue="1" operator="lessThan">
      <formula>0</formula>
    </cfRule>
    <cfRule type="cellIs" dxfId="26153" priority="724" stopIfTrue="1" operator="greaterThan">
      <formula>0</formula>
    </cfRule>
  </conditionalFormatting>
  <conditionalFormatting sqref="P55:Q55">
    <cfRule type="cellIs" dxfId="26152" priority="720" stopIfTrue="1" operator="lessThan">
      <formula>0</formula>
    </cfRule>
    <cfRule type="cellIs" dxfId="26151" priority="721" stopIfTrue="1" operator="greaterThan">
      <formula>0</formula>
    </cfRule>
  </conditionalFormatting>
  <conditionalFormatting sqref="P55:Q55">
    <cfRule type="cellIs" dxfId="26150" priority="717" stopIfTrue="1" operator="lessThan">
      <formula>0</formula>
    </cfRule>
    <cfRule type="cellIs" dxfId="26149" priority="718" stopIfTrue="1" operator="greaterThan">
      <formula>0</formula>
    </cfRule>
  </conditionalFormatting>
  <conditionalFormatting sqref="P55:Q55">
    <cfRule type="cellIs" dxfId="26148" priority="714" stopIfTrue="1" operator="lessThan">
      <formula>0</formula>
    </cfRule>
    <cfRule type="cellIs" dxfId="26147" priority="715" stopIfTrue="1" operator="greaterThan">
      <formula>0</formula>
    </cfRule>
  </conditionalFormatting>
  <conditionalFormatting sqref="P55:Q55">
    <cfRule type="cellIs" dxfId="26146" priority="711" stopIfTrue="1" operator="lessThan">
      <formula>0</formula>
    </cfRule>
    <cfRule type="cellIs" dxfId="26145" priority="712" stopIfTrue="1" operator="greaterThan">
      <formula>0</formula>
    </cfRule>
  </conditionalFormatting>
  <conditionalFormatting sqref="P55:Q55">
    <cfRule type="cellIs" dxfId="26144" priority="708" stopIfTrue="1" operator="lessThan">
      <formula>0</formula>
    </cfRule>
    <cfRule type="cellIs" dxfId="26143" priority="709" stopIfTrue="1" operator="greaterThan">
      <formula>0</formula>
    </cfRule>
  </conditionalFormatting>
  <conditionalFormatting sqref="P55:Q55">
    <cfRule type="cellIs" dxfId="26142" priority="705" stopIfTrue="1" operator="lessThan">
      <formula>0</formula>
    </cfRule>
    <cfRule type="cellIs" dxfId="26141" priority="706" stopIfTrue="1" operator="greaterThan">
      <formula>0</formula>
    </cfRule>
  </conditionalFormatting>
  <conditionalFormatting sqref="P55:Q55">
    <cfRule type="cellIs" dxfId="26140" priority="702" stopIfTrue="1" operator="lessThan">
      <formula>0</formula>
    </cfRule>
    <cfRule type="cellIs" dxfId="26139" priority="703" stopIfTrue="1" operator="greaterThan">
      <formula>0</formula>
    </cfRule>
  </conditionalFormatting>
  <conditionalFormatting sqref="P57:Q57">
    <cfRule type="cellIs" dxfId="26138" priority="699" stopIfTrue="1" operator="lessThan">
      <formula>0</formula>
    </cfRule>
    <cfRule type="cellIs" dxfId="26137" priority="700" stopIfTrue="1" operator="greaterThan">
      <formula>0</formula>
    </cfRule>
  </conditionalFormatting>
  <conditionalFormatting sqref="P57:Q57">
    <cfRule type="cellIs" dxfId="26136" priority="696" stopIfTrue="1" operator="lessThan">
      <formula>0</formula>
    </cfRule>
    <cfRule type="cellIs" dxfId="26135" priority="697" stopIfTrue="1" operator="greaterThan">
      <formula>0</formula>
    </cfRule>
  </conditionalFormatting>
  <conditionalFormatting sqref="P57:Q57">
    <cfRule type="cellIs" dxfId="26134" priority="693" stopIfTrue="1" operator="lessThan">
      <formula>0</formula>
    </cfRule>
    <cfRule type="cellIs" dxfId="26133" priority="694" stopIfTrue="1" operator="greaterThan">
      <formula>0</formula>
    </cfRule>
  </conditionalFormatting>
  <conditionalFormatting sqref="P57:Q57">
    <cfRule type="cellIs" dxfId="26132" priority="690" stopIfTrue="1" operator="lessThan">
      <formula>0</formula>
    </cfRule>
    <cfRule type="cellIs" dxfId="26131" priority="691" stopIfTrue="1" operator="greaterThan">
      <formula>0</formula>
    </cfRule>
  </conditionalFormatting>
  <conditionalFormatting sqref="P57:Q57">
    <cfRule type="cellIs" dxfId="26130" priority="687" stopIfTrue="1" operator="lessThan">
      <formula>0</formula>
    </cfRule>
    <cfRule type="cellIs" dxfId="26129" priority="688" stopIfTrue="1" operator="greaterThan">
      <formula>0</formula>
    </cfRule>
  </conditionalFormatting>
  <conditionalFormatting sqref="P57:Q57">
    <cfRule type="cellIs" dxfId="26128" priority="684" stopIfTrue="1" operator="lessThan">
      <formula>0</formula>
    </cfRule>
    <cfRule type="cellIs" dxfId="26127" priority="685" stopIfTrue="1" operator="greaterThan">
      <formula>0</formula>
    </cfRule>
  </conditionalFormatting>
  <conditionalFormatting sqref="P57:Q57">
    <cfRule type="cellIs" dxfId="26126" priority="681" stopIfTrue="1" operator="lessThan">
      <formula>0</formula>
    </cfRule>
    <cfRule type="cellIs" dxfId="26125" priority="682" stopIfTrue="1" operator="greaterThan">
      <formula>0</formula>
    </cfRule>
  </conditionalFormatting>
  <conditionalFormatting sqref="P57:Q57">
    <cfRule type="cellIs" dxfId="26124" priority="678" stopIfTrue="1" operator="lessThan">
      <formula>0</formula>
    </cfRule>
    <cfRule type="cellIs" dxfId="26123" priority="679" stopIfTrue="1" operator="greaterThan">
      <formula>0</formula>
    </cfRule>
  </conditionalFormatting>
  <conditionalFormatting sqref="P57:Q57">
    <cfRule type="cellIs" dxfId="26122" priority="675" stopIfTrue="1" operator="lessThan">
      <formula>0</formula>
    </cfRule>
    <cfRule type="cellIs" dxfId="26121" priority="676" stopIfTrue="1" operator="greaterThan">
      <formula>0</formula>
    </cfRule>
  </conditionalFormatting>
  <conditionalFormatting sqref="P57:Q57">
    <cfRule type="cellIs" dxfId="26120" priority="672" stopIfTrue="1" operator="lessThan">
      <formula>0</formula>
    </cfRule>
    <cfRule type="cellIs" dxfId="26119" priority="673" stopIfTrue="1" operator="greaterThan">
      <formula>0</formula>
    </cfRule>
  </conditionalFormatting>
  <conditionalFormatting sqref="P57:Q57">
    <cfRule type="cellIs" dxfId="26118" priority="669" stopIfTrue="1" operator="lessThan">
      <formula>0</formula>
    </cfRule>
    <cfRule type="cellIs" dxfId="26117" priority="670" stopIfTrue="1" operator="greaterThan">
      <formula>0</formula>
    </cfRule>
  </conditionalFormatting>
  <conditionalFormatting sqref="P57:Q57">
    <cfRule type="cellIs" dxfId="26116" priority="666" stopIfTrue="1" operator="lessThan">
      <formula>0</formula>
    </cfRule>
    <cfRule type="cellIs" dxfId="26115" priority="667" stopIfTrue="1" operator="greaterThan">
      <formula>0</formula>
    </cfRule>
  </conditionalFormatting>
  <conditionalFormatting sqref="P57:Q57">
    <cfRule type="cellIs" dxfId="26114" priority="663" stopIfTrue="1" operator="lessThan">
      <formula>0</formula>
    </cfRule>
    <cfRule type="cellIs" dxfId="26113" priority="664" stopIfTrue="1" operator="greaterThan">
      <formula>0</formula>
    </cfRule>
  </conditionalFormatting>
  <conditionalFormatting sqref="P57:Q57">
    <cfRule type="cellIs" dxfId="26112" priority="660" stopIfTrue="1" operator="lessThan">
      <formula>0</formula>
    </cfRule>
    <cfRule type="cellIs" dxfId="26111" priority="661" stopIfTrue="1" operator="greaterThan">
      <formula>0</formula>
    </cfRule>
  </conditionalFormatting>
  <conditionalFormatting sqref="P57:Q57">
    <cfRule type="cellIs" dxfId="26110" priority="657" stopIfTrue="1" operator="lessThan">
      <formula>0</formula>
    </cfRule>
    <cfRule type="cellIs" dxfId="26109" priority="658" stopIfTrue="1" operator="greaterThan">
      <formula>0</formula>
    </cfRule>
  </conditionalFormatting>
  <conditionalFormatting sqref="P57:Q57">
    <cfRule type="cellIs" dxfId="26108" priority="654" stopIfTrue="1" operator="lessThan">
      <formula>0</formula>
    </cfRule>
    <cfRule type="cellIs" dxfId="26107" priority="655" stopIfTrue="1" operator="greaterThan">
      <formula>0</formula>
    </cfRule>
  </conditionalFormatting>
  <conditionalFormatting sqref="P57:Q57">
    <cfRule type="cellIs" dxfId="26106" priority="651" stopIfTrue="1" operator="lessThan">
      <formula>0</formula>
    </cfRule>
    <cfRule type="cellIs" dxfId="26105" priority="652" stopIfTrue="1" operator="greaterThan">
      <formula>0</formula>
    </cfRule>
  </conditionalFormatting>
  <conditionalFormatting sqref="P57:Q57">
    <cfRule type="cellIs" dxfId="26104" priority="648" stopIfTrue="1" operator="lessThan">
      <formula>0</formula>
    </cfRule>
    <cfRule type="cellIs" dxfId="26103" priority="649" stopIfTrue="1" operator="greaterThan">
      <formula>0</formula>
    </cfRule>
  </conditionalFormatting>
  <conditionalFormatting sqref="P57:Q57">
    <cfRule type="cellIs" dxfId="26102" priority="645" stopIfTrue="1" operator="lessThan">
      <formula>0</formula>
    </cfRule>
    <cfRule type="cellIs" dxfId="26101" priority="646" stopIfTrue="1" operator="greaterThan">
      <formula>0</formula>
    </cfRule>
  </conditionalFormatting>
  <conditionalFormatting sqref="P57:Q57">
    <cfRule type="cellIs" dxfId="26100" priority="642" stopIfTrue="1" operator="lessThan">
      <formula>0</formula>
    </cfRule>
    <cfRule type="cellIs" dxfId="26099" priority="643" stopIfTrue="1" operator="greaterThan">
      <formula>0</formula>
    </cfRule>
  </conditionalFormatting>
  <conditionalFormatting sqref="P59:Q59">
    <cfRule type="cellIs" dxfId="26098" priority="639" stopIfTrue="1" operator="lessThan">
      <formula>0</formula>
    </cfRule>
    <cfRule type="cellIs" dxfId="26097" priority="640" stopIfTrue="1" operator="greaterThan">
      <formula>0</formula>
    </cfRule>
  </conditionalFormatting>
  <conditionalFormatting sqref="P59:Q59">
    <cfRule type="cellIs" dxfId="26096" priority="636" stopIfTrue="1" operator="lessThan">
      <formula>0</formula>
    </cfRule>
    <cfRule type="cellIs" dxfId="26095" priority="637" stopIfTrue="1" operator="greaterThan">
      <formula>0</formula>
    </cfRule>
  </conditionalFormatting>
  <conditionalFormatting sqref="P59:Q59">
    <cfRule type="cellIs" dxfId="26094" priority="633" stopIfTrue="1" operator="lessThan">
      <formula>0</formula>
    </cfRule>
    <cfRule type="cellIs" dxfId="26093" priority="634" stopIfTrue="1" operator="greaterThan">
      <formula>0</formula>
    </cfRule>
  </conditionalFormatting>
  <conditionalFormatting sqref="P59:Q59">
    <cfRule type="cellIs" dxfId="26092" priority="630" stopIfTrue="1" operator="lessThan">
      <formula>0</formula>
    </cfRule>
    <cfRule type="cellIs" dxfId="26091" priority="631" stopIfTrue="1" operator="greaterThan">
      <formula>0</formula>
    </cfRule>
  </conditionalFormatting>
  <conditionalFormatting sqref="P59:Q59">
    <cfRule type="cellIs" dxfId="26090" priority="627" stopIfTrue="1" operator="lessThan">
      <formula>0</formula>
    </cfRule>
    <cfRule type="cellIs" dxfId="26089" priority="628" stopIfTrue="1" operator="greaterThan">
      <formula>0</formula>
    </cfRule>
  </conditionalFormatting>
  <conditionalFormatting sqref="P59:Q59">
    <cfRule type="cellIs" dxfId="26088" priority="624" stopIfTrue="1" operator="lessThan">
      <formula>0</formula>
    </cfRule>
    <cfRule type="cellIs" dxfId="26087" priority="625" stopIfTrue="1" operator="greaterThan">
      <formula>0</formula>
    </cfRule>
  </conditionalFormatting>
  <conditionalFormatting sqref="P59:Q59">
    <cfRule type="cellIs" dxfId="26086" priority="621" stopIfTrue="1" operator="lessThan">
      <formula>0</formula>
    </cfRule>
    <cfRule type="cellIs" dxfId="26085" priority="622" stopIfTrue="1" operator="greaterThan">
      <formula>0</formula>
    </cfRule>
  </conditionalFormatting>
  <conditionalFormatting sqref="P59:Q59">
    <cfRule type="cellIs" dxfId="26084" priority="618" stopIfTrue="1" operator="lessThan">
      <formula>0</formula>
    </cfRule>
    <cfRule type="cellIs" dxfId="26083" priority="619" stopIfTrue="1" operator="greaterThan">
      <formula>0</formula>
    </cfRule>
  </conditionalFormatting>
  <conditionalFormatting sqref="P59:Q59">
    <cfRule type="cellIs" dxfId="26082" priority="615" stopIfTrue="1" operator="lessThan">
      <formula>0</formula>
    </cfRule>
    <cfRule type="cellIs" dxfId="26081" priority="616" stopIfTrue="1" operator="greaterThan">
      <formula>0</formula>
    </cfRule>
  </conditionalFormatting>
  <conditionalFormatting sqref="P59:Q59">
    <cfRule type="cellIs" dxfId="26080" priority="612" stopIfTrue="1" operator="lessThan">
      <formula>0</formula>
    </cfRule>
    <cfRule type="cellIs" dxfId="26079" priority="613" stopIfTrue="1" operator="greaterThan">
      <formula>0</formula>
    </cfRule>
  </conditionalFormatting>
  <conditionalFormatting sqref="P59:Q59">
    <cfRule type="cellIs" dxfId="26078" priority="609" stopIfTrue="1" operator="lessThan">
      <formula>0</formula>
    </cfRule>
    <cfRule type="cellIs" dxfId="26077" priority="610" stopIfTrue="1" operator="greaterThan">
      <formula>0</formula>
    </cfRule>
  </conditionalFormatting>
  <conditionalFormatting sqref="P59:Q59">
    <cfRule type="cellIs" dxfId="26076" priority="606" stopIfTrue="1" operator="lessThan">
      <formula>0</formula>
    </cfRule>
    <cfRule type="cellIs" dxfId="26075" priority="607" stopIfTrue="1" operator="greaterThan">
      <formula>0</formula>
    </cfRule>
  </conditionalFormatting>
  <conditionalFormatting sqref="P59:Q59">
    <cfRule type="cellIs" dxfId="26074" priority="603" stopIfTrue="1" operator="lessThan">
      <formula>0</formula>
    </cfRule>
    <cfRule type="cellIs" dxfId="26073" priority="604" stopIfTrue="1" operator="greaterThan">
      <formula>0</formula>
    </cfRule>
  </conditionalFormatting>
  <conditionalFormatting sqref="P59:Q59">
    <cfRule type="cellIs" dxfId="26072" priority="600" stopIfTrue="1" operator="lessThan">
      <formula>0</formula>
    </cfRule>
    <cfRule type="cellIs" dxfId="26071" priority="601" stopIfTrue="1" operator="greaterThan">
      <formula>0</formula>
    </cfRule>
  </conditionalFormatting>
  <conditionalFormatting sqref="P59:Q59">
    <cfRule type="cellIs" dxfId="26070" priority="597" stopIfTrue="1" operator="lessThan">
      <formula>0</formula>
    </cfRule>
    <cfRule type="cellIs" dxfId="26069" priority="598" stopIfTrue="1" operator="greaterThan">
      <formula>0</formula>
    </cfRule>
  </conditionalFormatting>
  <conditionalFormatting sqref="P59:Q59">
    <cfRule type="cellIs" dxfId="26068" priority="594" stopIfTrue="1" operator="lessThan">
      <formula>0</formula>
    </cfRule>
    <cfRule type="cellIs" dxfId="26067" priority="595" stopIfTrue="1" operator="greaterThan">
      <formula>0</formula>
    </cfRule>
  </conditionalFormatting>
  <conditionalFormatting sqref="P59:Q59">
    <cfRule type="cellIs" dxfId="26066" priority="591" stopIfTrue="1" operator="lessThan">
      <formula>0</formula>
    </cfRule>
    <cfRule type="cellIs" dxfId="26065" priority="592" stopIfTrue="1" operator="greaterThan">
      <formula>0</formula>
    </cfRule>
  </conditionalFormatting>
  <conditionalFormatting sqref="P59:Q59">
    <cfRule type="cellIs" dxfId="26064" priority="588" stopIfTrue="1" operator="lessThan">
      <formula>0</formula>
    </cfRule>
    <cfRule type="cellIs" dxfId="26063" priority="589" stopIfTrue="1" operator="greaterThan">
      <formula>0</formula>
    </cfRule>
  </conditionalFormatting>
  <conditionalFormatting sqref="P59:Q59">
    <cfRule type="cellIs" dxfId="26062" priority="585" stopIfTrue="1" operator="lessThan">
      <formula>0</formula>
    </cfRule>
    <cfRule type="cellIs" dxfId="26061" priority="586" stopIfTrue="1" operator="greaterThan">
      <formula>0</formula>
    </cfRule>
  </conditionalFormatting>
  <conditionalFormatting sqref="P59:Q59">
    <cfRule type="cellIs" dxfId="26060" priority="582" stopIfTrue="1" operator="lessThan">
      <formula>0</formula>
    </cfRule>
    <cfRule type="cellIs" dxfId="26059" priority="583" stopIfTrue="1" operator="greaterThan">
      <formula>0</formula>
    </cfRule>
  </conditionalFormatting>
  <conditionalFormatting sqref="P61:Q61">
    <cfRule type="cellIs" dxfId="26058" priority="579" stopIfTrue="1" operator="lessThan">
      <formula>0</formula>
    </cfRule>
    <cfRule type="cellIs" dxfId="26057" priority="580" stopIfTrue="1" operator="greaterThan">
      <formula>0</formula>
    </cfRule>
  </conditionalFormatting>
  <conditionalFormatting sqref="P61:Q61">
    <cfRule type="cellIs" dxfId="26056" priority="576" stopIfTrue="1" operator="lessThan">
      <formula>0</formula>
    </cfRule>
    <cfRule type="cellIs" dxfId="26055" priority="577" stopIfTrue="1" operator="greaterThan">
      <formula>0</formula>
    </cfRule>
  </conditionalFormatting>
  <conditionalFormatting sqref="P61:Q61">
    <cfRule type="cellIs" dxfId="26054" priority="573" stopIfTrue="1" operator="lessThan">
      <formula>0</formula>
    </cfRule>
    <cfRule type="cellIs" dxfId="26053" priority="574" stopIfTrue="1" operator="greaterThan">
      <formula>0</formula>
    </cfRule>
  </conditionalFormatting>
  <conditionalFormatting sqref="P61:Q61">
    <cfRule type="cellIs" dxfId="26052" priority="570" stopIfTrue="1" operator="lessThan">
      <formula>0</formula>
    </cfRule>
    <cfRule type="cellIs" dxfId="26051" priority="571" stopIfTrue="1" operator="greaterThan">
      <formula>0</formula>
    </cfRule>
  </conditionalFormatting>
  <conditionalFormatting sqref="P61:Q61">
    <cfRule type="cellIs" dxfId="26050" priority="567" stopIfTrue="1" operator="lessThan">
      <formula>0</formula>
    </cfRule>
    <cfRule type="cellIs" dxfId="26049" priority="568" stopIfTrue="1" operator="greaterThan">
      <formula>0</formula>
    </cfRule>
  </conditionalFormatting>
  <conditionalFormatting sqref="P61:Q61">
    <cfRule type="cellIs" dxfId="26048" priority="564" stopIfTrue="1" operator="lessThan">
      <formula>0</formula>
    </cfRule>
    <cfRule type="cellIs" dxfId="26047" priority="565" stopIfTrue="1" operator="greaterThan">
      <formula>0</formula>
    </cfRule>
  </conditionalFormatting>
  <conditionalFormatting sqref="P61:Q61">
    <cfRule type="cellIs" dxfId="26046" priority="561" stopIfTrue="1" operator="lessThan">
      <formula>0</formula>
    </cfRule>
    <cfRule type="cellIs" dxfId="26045" priority="562" stopIfTrue="1" operator="greaterThan">
      <formula>0</formula>
    </cfRule>
  </conditionalFormatting>
  <conditionalFormatting sqref="P61:Q61">
    <cfRule type="cellIs" dxfId="26044" priority="558" stopIfTrue="1" operator="lessThan">
      <formula>0</formula>
    </cfRule>
    <cfRule type="cellIs" dxfId="26043" priority="559" stopIfTrue="1" operator="greaterThan">
      <formula>0</formula>
    </cfRule>
  </conditionalFormatting>
  <conditionalFormatting sqref="P61:Q61">
    <cfRule type="cellIs" dxfId="26042" priority="555" stopIfTrue="1" operator="lessThan">
      <formula>0</formula>
    </cfRule>
    <cfRule type="cellIs" dxfId="26041" priority="556" stopIfTrue="1" operator="greaterThan">
      <formula>0</formula>
    </cfRule>
  </conditionalFormatting>
  <conditionalFormatting sqref="P61:Q61">
    <cfRule type="cellIs" dxfId="26040" priority="552" stopIfTrue="1" operator="lessThan">
      <formula>0</formula>
    </cfRule>
    <cfRule type="cellIs" dxfId="26039" priority="553" stopIfTrue="1" operator="greaterThan">
      <formula>0</formula>
    </cfRule>
  </conditionalFormatting>
  <conditionalFormatting sqref="P61:Q61">
    <cfRule type="cellIs" dxfId="26038" priority="549" stopIfTrue="1" operator="lessThan">
      <formula>0</formula>
    </cfRule>
    <cfRule type="cellIs" dxfId="26037" priority="550" stopIfTrue="1" operator="greaterThan">
      <formula>0</formula>
    </cfRule>
  </conditionalFormatting>
  <conditionalFormatting sqref="P61:Q61">
    <cfRule type="cellIs" dxfId="26036" priority="546" stopIfTrue="1" operator="lessThan">
      <formula>0</formula>
    </cfRule>
    <cfRule type="cellIs" dxfId="26035" priority="547" stopIfTrue="1" operator="greaterThan">
      <formula>0</formula>
    </cfRule>
  </conditionalFormatting>
  <conditionalFormatting sqref="P61:Q61">
    <cfRule type="cellIs" dxfId="26034" priority="543" stopIfTrue="1" operator="lessThan">
      <formula>0</formula>
    </cfRule>
    <cfRule type="cellIs" dxfId="26033" priority="544" stopIfTrue="1" operator="greaterThan">
      <formula>0</formula>
    </cfRule>
  </conditionalFormatting>
  <conditionalFormatting sqref="P61:Q61">
    <cfRule type="cellIs" dxfId="26032" priority="540" stopIfTrue="1" operator="lessThan">
      <formula>0</formula>
    </cfRule>
    <cfRule type="cellIs" dxfId="26031" priority="541" stopIfTrue="1" operator="greaterThan">
      <formula>0</formula>
    </cfRule>
  </conditionalFormatting>
  <conditionalFormatting sqref="P61:Q61">
    <cfRule type="cellIs" dxfId="26030" priority="537" stopIfTrue="1" operator="lessThan">
      <formula>0</formula>
    </cfRule>
    <cfRule type="cellIs" dxfId="26029" priority="538" stopIfTrue="1" operator="greaterThan">
      <formula>0</formula>
    </cfRule>
  </conditionalFormatting>
  <conditionalFormatting sqref="P61:Q61">
    <cfRule type="cellIs" dxfId="26028" priority="534" stopIfTrue="1" operator="lessThan">
      <formula>0</formula>
    </cfRule>
    <cfRule type="cellIs" dxfId="26027" priority="535" stopIfTrue="1" operator="greaterThan">
      <formula>0</formula>
    </cfRule>
  </conditionalFormatting>
  <conditionalFormatting sqref="P61:Q61">
    <cfRule type="cellIs" dxfId="26026" priority="531" stopIfTrue="1" operator="lessThan">
      <formula>0</formula>
    </cfRule>
    <cfRule type="cellIs" dxfId="26025" priority="532" stopIfTrue="1" operator="greaterThan">
      <formula>0</formula>
    </cfRule>
  </conditionalFormatting>
  <conditionalFormatting sqref="P61:Q61">
    <cfRule type="cellIs" dxfId="26024" priority="528" stopIfTrue="1" operator="lessThan">
      <formula>0</formula>
    </cfRule>
    <cfRule type="cellIs" dxfId="26023" priority="529" stopIfTrue="1" operator="greaterThan">
      <formula>0</formula>
    </cfRule>
  </conditionalFormatting>
  <conditionalFormatting sqref="P61:Q61">
    <cfRule type="cellIs" dxfId="26022" priority="525" stopIfTrue="1" operator="lessThan">
      <formula>0</formula>
    </cfRule>
    <cfRule type="cellIs" dxfId="26021" priority="526" stopIfTrue="1" operator="greaterThan">
      <formula>0</formula>
    </cfRule>
  </conditionalFormatting>
  <conditionalFormatting sqref="P61:Q61">
    <cfRule type="cellIs" dxfId="26020" priority="522" stopIfTrue="1" operator="lessThan">
      <formula>0</formula>
    </cfRule>
    <cfRule type="cellIs" dxfId="26019" priority="523" stopIfTrue="1" operator="greaterThan">
      <formula>0</formula>
    </cfRule>
  </conditionalFormatting>
  <conditionalFormatting sqref="P63:Q63">
    <cfRule type="cellIs" dxfId="26018" priority="519" stopIfTrue="1" operator="lessThan">
      <formula>0</formula>
    </cfRule>
    <cfRule type="cellIs" dxfId="26017" priority="520" stopIfTrue="1" operator="greaterThan">
      <formula>0</formula>
    </cfRule>
  </conditionalFormatting>
  <conditionalFormatting sqref="P63:Q63">
    <cfRule type="cellIs" dxfId="26016" priority="516" stopIfTrue="1" operator="lessThan">
      <formula>0</formula>
    </cfRule>
    <cfRule type="cellIs" dxfId="26015" priority="517" stopIfTrue="1" operator="greaterThan">
      <formula>0</formula>
    </cfRule>
  </conditionalFormatting>
  <conditionalFormatting sqref="P63:Q63">
    <cfRule type="cellIs" dxfId="26014" priority="513" stopIfTrue="1" operator="lessThan">
      <formula>0</formula>
    </cfRule>
    <cfRule type="cellIs" dxfId="26013" priority="514" stopIfTrue="1" operator="greaterThan">
      <formula>0</formula>
    </cfRule>
  </conditionalFormatting>
  <conditionalFormatting sqref="P63:Q63">
    <cfRule type="cellIs" dxfId="26012" priority="510" stopIfTrue="1" operator="lessThan">
      <formula>0</formula>
    </cfRule>
    <cfRule type="cellIs" dxfId="26011" priority="511" stopIfTrue="1" operator="greaterThan">
      <formula>0</formula>
    </cfRule>
  </conditionalFormatting>
  <conditionalFormatting sqref="P63:Q63">
    <cfRule type="cellIs" dxfId="26010" priority="507" stopIfTrue="1" operator="lessThan">
      <formula>0</formula>
    </cfRule>
    <cfRule type="cellIs" dxfId="26009" priority="508" stopIfTrue="1" operator="greaterThan">
      <formula>0</formula>
    </cfRule>
  </conditionalFormatting>
  <conditionalFormatting sqref="P63:Q63">
    <cfRule type="cellIs" dxfId="26008" priority="504" stopIfTrue="1" operator="lessThan">
      <formula>0</formula>
    </cfRule>
    <cfRule type="cellIs" dxfId="26007" priority="505" stopIfTrue="1" operator="greaterThan">
      <formula>0</formula>
    </cfRule>
  </conditionalFormatting>
  <conditionalFormatting sqref="P63:Q63">
    <cfRule type="cellIs" dxfId="26006" priority="501" stopIfTrue="1" operator="lessThan">
      <formula>0</formula>
    </cfRule>
    <cfRule type="cellIs" dxfId="26005" priority="502" stopIfTrue="1" operator="greaterThan">
      <formula>0</formula>
    </cfRule>
  </conditionalFormatting>
  <conditionalFormatting sqref="P63:Q63">
    <cfRule type="cellIs" dxfId="26004" priority="498" stopIfTrue="1" operator="lessThan">
      <formula>0</formula>
    </cfRule>
    <cfRule type="cellIs" dxfId="26003" priority="499" stopIfTrue="1" operator="greaterThan">
      <formula>0</formula>
    </cfRule>
  </conditionalFormatting>
  <conditionalFormatting sqref="P63:Q63">
    <cfRule type="cellIs" dxfId="26002" priority="495" stopIfTrue="1" operator="lessThan">
      <formula>0</formula>
    </cfRule>
    <cfRule type="cellIs" dxfId="26001" priority="496" stopIfTrue="1" operator="greaterThan">
      <formula>0</formula>
    </cfRule>
  </conditionalFormatting>
  <conditionalFormatting sqref="P63:Q63">
    <cfRule type="cellIs" dxfId="26000" priority="492" stopIfTrue="1" operator="lessThan">
      <formula>0</formula>
    </cfRule>
    <cfRule type="cellIs" dxfId="25999" priority="493" stopIfTrue="1" operator="greaterThan">
      <formula>0</formula>
    </cfRule>
  </conditionalFormatting>
  <conditionalFormatting sqref="P63:Q63">
    <cfRule type="cellIs" dxfId="25998" priority="489" stopIfTrue="1" operator="lessThan">
      <formula>0</formula>
    </cfRule>
    <cfRule type="cellIs" dxfId="25997" priority="490" stopIfTrue="1" operator="greaterThan">
      <formula>0</formula>
    </cfRule>
  </conditionalFormatting>
  <conditionalFormatting sqref="P63:Q63">
    <cfRule type="cellIs" dxfId="25996" priority="486" stopIfTrue="1" operator="lessThan">
      <formula>0</formula>
    </cfRule>
    <cfRule type="cellIs" dxfId="25995" priority="487" stopIfTrue="1" operator="greaterThan">
      <formula>0</formula>
    </cfRule>
  </conditionalFormatting>
  <conditionalFormatting sqref="P63:Q63">
    <cfRule type="cellIs" dxfId="25994" priority="483" stopIfTrue="1" operator="lessThan">
      <formula>0</formula>
    </cfRule>
    <cfRule type="cellIs" dxfId="25993" priority="484" stopIfTrue="1" operator="greaterThan">
      <formula>0</formula>
    </cfRule>
  </conditionalFormatting>
  <conditionalFormatting sqref="P63:Q63">
    <cfRule type="cellIs" dxfId="25992" priority="480" stopIfTrue="1" operator="lessThan">
      <formula>0</formula>
    </cfRule>
    <cfRule type="cellIs" dxfId="25991" priority="481" stopIfTrue="1" operator="greaterThan">
      <formula>0</formula>
    </cfRule>
  </conditionalFormatting>
  <conditionalFormatting sqref="P63:Q63">
    <cfRule type="cellIs" dxfId="25990" priority="477" stopIfTrue="1" operator="lessThan">
      <formula>0</formula>
    </cfRule>
    <cfRule type="cellIs" dxfId="25989" priority="478" stopIfTrue="1" operator="greaterThan">
      <formula>0</formula>
    </cfRule>
  </conditionalFormatting>
  <conditionalFormatting sqref="P63:Q63">
    <cfRule type="cellIs" dxfId="25988" priority="474" stopIfTrue="1" operator="lessThan">
      <formula>0</formula>
    </cfRule>
    <cfRule type="cellIs" dxfId="25987" priority="475" stopIfTrue="1" operator="greaterThan">
      <formula>0</formula>
    </cfRule>
  </conditionalFormatting>
  <conditionalFormatting sqref="P63:Q63">
    <cfRule type="cellIs" dxfId="25986" priority="471" stopIfTrue="1" operator="lessThan">
      <formula>0</formula>
    </cfRule>
    <cfRule type="cellIs" dxfId="25985" priority="472" stopIfTrue="1" operator="greaterThan">
      <formula>0</formula>
    </cfRule>
  </conditionalFormatting>
  <conditionalFormatting sqref="P63:Q63">
    <cfRule type="cellIs" dxfId="25984" priority="468" stopIfTrue="1" operator="lessThan">
      <formula>0</formula>
    </cfRule>
    <cfRule type="cellIs" dxfId="25983" priority="469" stopIfTrue="1" operator="greaterThan">
      <formula>0</formula>
    </cfRule>
  </conditionalFormatting>
  <conditionalFormatting sqref="P63:Q63">
    <cfRule type="cellIs" dxfId="25982" priority="465" stopIfTrue="1" operator="lessThan">
      <formula>0</formula>
    </cfRule>
    <cfRule type="cellIs" dxfId="25981" priority="466" stopIfTrue="1" operator="greaterThan">
      <formula>0</formula>
    </cfRule>
  </conditionalFormatting>
  <conditionalFormatting sqref="P63:Q63">
    <cfRule type="cellIs" dxfId="25980" priority="462" stopIfTrue="1" operator="lessThan">
      <formula>0</formula>
    </cfRule>
    <cfRule type="cellIs" dxfId="25979" priority="463" stopIfTrue="1" operator="greaterThan">
      <formula>0</formula>
    </cfRule>
  </conditionalFormatting>
  <conditionalFormatting sqref="P65:Q65">
    <cfRule type="cellIs" dxfId="25978" priority="459" stopIfTrue="1" operator="lessThan">
      <formula>0</formula>
    </cfRule>
    <cfRule type="cellIs" dxfId="25977" priority="460" stopIfTrue="1" operator="greaterThan">
      <formula>0</formula>
    </cfRule>
  </conditionalFormatting>
  <conditionalFormatting sqref="P65:Q65">
    <cfRule type="cellIs" dxfId="25976" priority="456" stopIfTrue="1" operator="lessThan">
      <formula>0</formula>
    </cfRule>
    <cfRule type="cellIs" dxfId="25975" priority="457" stopIfTrue="1" operator="greaterThan">
      <formula>0</formula>
    </cfRule>
  </conditionalFormatting>
  <conditionalFormatting sqref="P65:Q65">
    <cfRule type="cellIs" dxfId="25974" priority="453" stopIfTrue="1" operator="lessThan">
      <formula>0</formula>
    </cfRule>
    <cfRule type="cellIs" dxfId="25973" priority="454" stopIfTrue="1" operator="greaterThan">
      <formula>0</formula>
    </cfRule>
  </conditionalFormatting>
  <conditionalFormatting sqref="P65:Q65">
    <cfRule type="cellIs" dxfId="25972" priority="450" stopIfTrue="1" operator="lessThan">
      <formula>0</formula>
    </cfRule>
    <cfRule type="cellIs" dxfId="25971" priority="451" stopIfTrue="1" operator="greaterThan">
      <formula>0</formula>
    </cfRule>
  </conditionalFormatting>
  <conditionalFormatting sqref="P65:Q65">
    <cfRule type="cellIs" dxfId="25970" priority="447" stopIfTrue="1" operator="lessThan">
      <formula>0</formula>
    </cfRule>
    <cfRule type="cellIs" dxfId="25969" priority="448" stopIfTrue="1" operator="greaterThan">
      <formula>0</formula>
    </cfRule>
  </conditionalFormatting>
  <conditionalFormatting sqref="P65:Q65">
    <cfRule type="cellIs" dxfId="25968" priority="444" stopIfTrue="1" operator="lessThan">
      <formula>0</formula>
    </cfRule>
    <cfRule type="cellIs" dxfId="25967" priority="445" stopIfTrue="1" operator="greaterThan">
      <formula>0</formula>
    </cfRule>
  </conditionalFormatting>
  <conditionalFormatting sqref="P65:Q65">
    <cfRule type="cellIs" dxfId="25966" priority="441" stopIfTrue="1" operator="lessThan">
      <formula>0</formula>
    </cfRule>
    <cfRule type="cellIs" dxfId="25965" priority="442" stopIfTrue="1" operator="greaterThan">
      <formula>0</formula>
    </cfRule>
  </conditionalFormatting>
  <conditionalFormatting sqref="P65:Q65">
    <cfRule type="cellIs" dxfId="25964" priority="438" stopIfTrue="1" operator="lessThan">
      <formula>0</formula>
    </cfRule>
    <cfRule type="cellIs" dxfId="25963" priority="439" stopIfTrue="1" operator="greaterThan">
      <formula>0</formula>
    </cfRule>
  </conditionalFormatting>
  <conditionalFormatting sqref="P65:Q65">
    <cfRule type="cellIs" dxfId="25962" priority="435" stopIfTrue="1" operator="lessThan">
      <formula>0</formula>
    </cfRule>
    <cfRule type="cellIs" dxfId="25961" priority="436" stopIfTrue="1" operator="greaterThan">
      <formula>0</formula>
    </cfRule>
  </conditionalFormatting>
  <conditionalFormatting sqref="P65:Q65">
    <cfRule type="cellIs" dxfId="25960" priority="432" stopIfTrue="1" operator="lessThan">
      <formula>0</formula>
    </cfRule>
    <cfRule type="cellIs" dxfId="25959" priority="433" stopIfTrue="1" operator="greaterThan">
      <formula>0</formula>
    </cfRule>
  </conditionalFormatting>
  <conditionalFormatting sqref="P65:Q65">
    <cfRule type="cellIs" dxfId="25958" priority="429" stopIfTrue="1" operator="lessThan">
      <formula>0</formula>
    </cfRule>
    <cfRule type="cellIs" dxfId="25957" priority="430" stopIfTrue="1" operator="greaterThan">
      <formula>0</formula>
    </cfRule>
  </conditionalFormatting>
  <conditionalFormatting sqref="P65:Q65">
    <cfRule type="cellIs" dxfId="25956" priority="426" stopIfTrue="1" operator="lessThan">
      <formula>0</formula>
    </cfRule>
    <cfRule type="cellIs" dxfId="25955" priority="427" stopIfTrue="1" operator="greaterThan">
      <formula>0</formula>
    </cfRule>
  </conditionalFormatting>
  <conditionalFormatting sqref="P65:Q65">
    <cfRule type="cellIs" dxfId="25954" priority="423" stopIfTrue="1" operator="lessThan">
      <formula>0</formula>
    </cfRule>
    <cfRule type="cellIs" dxfId="25953" priority="424" stopIfTrue="1" operator="greaterThan">
      <formula>0</formula>
    </cfRule>
  </conditionalFormatting>
  <conditionalFormatting sqref="P65:Q65">
    <cfRule type="cellIs" dxfId="25952" priority="420" stopIfTrue="1" operator="lessThan">
      <formula>0</formula>
    </cfRule>
    <cfRule type="cellIs" dxfId="25951" priority="421" stopIfTrue="1" operator="greaterThan">
      <formula>0</formula>
    </cfRule>
  </conditionalFormatting>
  <conditionalFormatting sqref="P65:Q65">
    <cfRule type="cellIs" dxfId="25950" priority="417" stopIfTrue="1" operator="lessThan">
      <formula>0</formula>
    </cfRule>
    <cfRule type="cellIs" dxfId="25949" priority="418" stopIfTrue="1" operator="greaterThan">
      <formula>0</formula>
    </cfRule>
  </conditionalFormatting>
  <conditionalFormatting sqref="P65:Q65">
    <cfRule type="cellIs" dxfId="25948" priority="414" stopIfTrue="1" operator="lessThan">
      <formula>0</formula>
    </cfRule>
    <cfRule type="cellIs" dxfId="25947" priority="415" stopIfTrue="1" operator="greaterThan">
      <formula>0</formula>
    </cfRule>
  </conditionalFormatting>
  <conditionalFormatting sqref="P65:Q65">
    <cfRule type="cellIs" dxfId="25946" priority="411" stopIfTrue="1" operator="lessThan">
      <formula>0</formula>
    </cfRule>
    <cfRule type="cellIs" dxfId="25945" priority="412" stopIfTrue="1" operator="greaterThan">
      <formula>0</formula>
    </cfRule>
  </conditionalFormatting>
  <conditionalFormatting sqref="P65:Q65">
    <cfRule type="cellIs" dxfId="25944" priority="408" stopIfTrue="1" operator="lessThan">
      <formula>0</formula>
    </cfRule>
    <cfRule type="cellIs" dxfId="25943" priority="409" stopIfTrue="1" operator="greaterThan">
      <formula>0</formula>
    </cfRule>
  </conditionalFormatting>
  <conditionalFormatting sqref="P65:Q65">
    <cfRule type="cellIs" dxfId="25942" priority="405" stopIfTrue="1" operator="lessThan">
      <formula>0</formula>
    </cfRule>
    <cfRule type="cellIs" dxfId="25941" priority="406" stopIfTrue="1" operator="greaterThan">
      <formula>0</formula>
    </cfRule>
  </conditionalFormatting>
  <conditionalFormatting sqref="P65:Q65">
    <cfRule type="cellIs" dxfId="25940" priority="402" stopIfTrue="1" operator="lessThan">
      <formula>0</formula>
    </cfRule>
    <cfRule type="cellIs" dxfId="25939" priority="403" stopIfTrue="1" operator="greaterThan">
      <formula>0</formula>
    </cfRule>
  </conditionalFormatting>
  <conditionalFormatting sqref="P9">
    <cfRule type="cellIs" dxfId="25938" priority="399" stopIfTrue="1" operator="lessThan">
      <formula>0</formula>
    </cfRule>
    <cfRule type="cellIs" dxfId="25937" priority="400" stopIfTrue="1" operator="greaterThan">
      <formula>0</formula>
    </cfRule>
  </conditionalFormatting>
  <conditionalFormatting sqref="P9">
    <cfRule type="cellIs" dxfId="25936" priority="397" stopIfTrue="1" operator="lessThan">
      <formula>0</formula>
    </cfRule>
    <cfRule type="cellIs" dxfId="25935" priority="398" stopIfTrue="1" operator="greaterThan">
      <formula>0</formula>
    </cfRule>
  </conditionalFormatting>
  <conditionalFormatting sqref="P9">
    <cfRule type="cellIs" dxfId="25934" priority="395" stopIfTrue="1" operator="lessThan">
      <formula>0</formula>
    </cfRule>
    <cfRule type="cellIs" dxfId="25933" priority="396" stopIfTrue="1" operator="greaterThan">
      <formula>0</formula>
    </cfRule>
  </conditionalFormatting>
  <conditionalFormatting sqref="P9">
    <cfRule type="cellIs" dxfId="25932" priority="393" stopIfTrue="1" operator="lessThan">
      <formula>0</formula>
    </cfRule>
    <cfRule type="cellIs" dxfId="25931" priority="394" stopIfTrue="1" operator="greaterThan">
      <formula>0</formula>
    </cfRule>
  </conditionalFormatting>
  <conditionalFormatting sqref="P9">
    <cfRule type="cellIs" dxfId="25930" priority="391" stopIfTrue="1" operator="lessThan">
      <formula>0</formula>
    </cfRule>
    <cfRule type="cellIs" dxfId="25929" priority="392" stopIfTrue="1" operator="greaterThan">
      <formula>0</formula>
    </cfRule>
  </conditionalFormatting>
  <conditionalFormatting sqref="P9">
    <cfRule type="cellIs" dxfId="25928" priority="389" stopIfTrue="1" operator="lessThan">
      <formula>0</formula>
    </cfRule>
    <cfRule type="cellIs" dxfId="25927" priority="390" stopIfTrue="1" operator="greaterThan">
      <formula>0</formula>
    </cfRule>
  </conditionalFormatting>
  <conditionalFormatting sqref="P9">
    <cfRule type="cellIs" dxfId="25926" priority="387" stopIfTrue="1" operator="lessThan">
      <formula>0</formula>
    </cfRule>
    <cfRule type="cellIs" dxfId="25925" priority="388" stopIfTrue="1" operator="greaterThan">
      <formula>0</formula>
    </cfRule>
  </conditionalFormatting>
  <conditionalFormatting sqref="P9">
    <cfRule type="cellIs" dxfId="25924" priority="385" stopIfTrue="1" operator="lessThan">
      <formula>0</formula>
    </cfRule>
    <cfRule type="cellIs" dxfId="25923" priority="386" stopIfTrue="1" operator="greaterThan">
      <formula>0</formula>
    </cfRule>
  </conditionalFormatting>
  <conditionalFormatting sqref="P9">
    <cfRule type="cellIs" dxfId="25922" priority="383" stopIfTrue="1" operator="lessThan">
      <formula>0</formula>
    </cfRule>
    <cfRule type="cellIs" dxfId="25921" priority="384" stopIfTrue="1" operator="greaterThan">
      <formula>0</formula>
    </cfRule>
  </conditionalFormatting>
  <conditionalFormatting sqref="P9">
    <cfRule type="cellIs" dxfId="25920" priority="381" stopIfTrue="1" operator="lessThan">
      <formula>0</formula>
    </cfRule>
    <cfRule type="cellIs" dxfId="25919" priority="382" stopIfTrue="1" operator="greaterThan">
      <formula>0</formula>
    </cfRule>
  </conditionalFormatting>
  <conditionalFormatting sqref="P9">
    <cfRule type="cellIs" dxfId="25918" priority="379" stopIfTrue="1" operator="lessThan">
      <formula>0</formula>
    </cfRule>
    <cfRule type="cellIs" dxfId="25917" priority="380" stopIfTrue="1" operator="greaterThan">
      <formula>0</formula>
    </cfRule>
  </conditionalFormatting>
  <conditionalFormatting sqref="P9">
    <cfRule type="cellIs" dxfId="25916" priority="377" stopIfTrue="1" operator="lessThan">
      <formula>0</formula>
    </cfRule>
    <cfRule type="cellIs" dxfId="25915" priority="378" stopIfTrue="1" operator="greaterThan">
      <formula>0</formula>
    </cfRule>
  </conditionalFormatting>
  <conditionalFormatting sqref="P9">
    <cfRule type="cellIs" dxfId="25914" priority="375" stopIfTrue="1" operator="lessThan">
      <formula>0</formula>
    </cfRule>
    <cfRule type="cellIs" dxfId="25913" priority="376" stopIfTrue="1" operator="greaterThan">
      <formula>0</formula>
    </cfRule>
  </conditionalFormatting>
  <conditionalFormatting sqref="P9">
    <cfRule type="cellIs" dxfId="25912" priority="373" stopIfTrue="1" operator="lessThan">
      <formula>0</formula>
    </cfRule>
    <cfRule type="cellIs" dxfId="25911" priority="374" stopIfTrue="1" operator="greaterThan">
      <formula>0</formula>
    </cfRule>
  </conditionalFormatting>
  <conditionalFormatting sqref="P9">
    <cfRule type="cellIs" dxfId="25910" priority="371" stopIfTrue="1" operator="lessThan">
      <formula>0</formula>
    </cfRule>
    <cfRule type="cellIs" dxfId="25909" priority="372" stopIfTrue="1" operator="greaterThan">
      <formula>0</formula>
    </cfRule>
  </conditionalFormatting>
  <conditionalFormatting sqref="P9">
    <cfRule type="cellIs" dxfId="25908" priority="369" stopIfTrue="1" operator="lessThan">
      <formula>0</formula>
    </cfRule>
    <cfRule type="cellIs" dxfId="25907" priority="370" stopIfTrue="1" operator="greaterThan">
      <formula>0</formula>
    </cfRule>
  </conditionalFormatting>
  <conditionalFormatting sqref="P9">
    <cfRule type="cellIs" dxfId="25906" priority="367" stopIfTrue="1" operator="lessThan">
      <formula>0</formula>
    </cfRule>
    <cfRule type="cellIs" dxfId="25905" priority="368" stopIfTrue="1" operator="greaterThan">
      <formula>0</formula>
    </cfRule>
  </conditionalFormatting>
  <conditionalFormatting sqref="P9">
    <cfRule type="cellIs" dxfId="25904" priority="365" stopIfTrue="1" operator="lessThan">
      <formula>0</formula>
    </cfRule>
    <cfRule type="cellIs" dxfId="25903" priority="366" stopIfTrue="1" operator="greaterThan">
      <formula>0</formula>
    </cfRule>
  </conditionalFormatting>
  <conditionalFormatting sqref="P9">
    <cfRule type="cellIs" dxfId="25902" priority="363" stopIfTrue="1" operator="lessThan">
      <formula>0</formula>
    </cfRule>
    <cfRule type="cellIs" dxfId="25901" priority="364" stopIfTrue="1" operator="greaterThan">
      <formula>0</formula>
    </cfRule>
  </conditionalFormatting>
  <conditionalFormatting sqref="P9">
    <cfRule type="cellIs" dxfId="25900" priority="361" stopIfTrue="1" operator="lessThan">
      <formula>0</formula>
    </cfRule>
    <cfRule type="cellIs" dxfId="25899" priority="362" stopIfTrue="1" operator="greaterThan">
      <formula>0</formula>
    </cfRule>
  </conditionalFormatting>
  <conditionalFormatting sqref="P11">
    <cfRule type="cellIs" dxfId="25898" priority="359" stopIfTrue="1" operator="lessThan">
      <formula>0</formula>
    </cfRule>
    <cfRule type="cellIs" dxfId="25897" priority="360" stopIfTrue="1" operator="greaterThan">
      <formula>0</formula>
    </cfRule>
  </conditionalFormatting>
  <conditionalFormatting sqref="P11">
    <cfRule type="cellIs" dxfId="25896" priority="357" stopIfTrue="1" operator="lessThan">
      <formula>0</formula>
    </cfRule>
    <cfRule type="cellIs" dxfId="25895" priority="358" stopIfTrue="1" operator="greaterThan">
      <formula>0</formula>
    </cfRule>
  </conditionalFormatting>
  <conditionalFormatting sqref="P11">
    <cfRule type="cellIs" dxfId="25894" priority="355" stopIfTrue="1" operator="lessThan">
      <formula>0</formula>
    </cfRule>
    <cfRule type="cellIs" dxfId="25893" priority="356" stopIfTrue="1" operator="greaterThan">
      <formula>0</formula>
    </cfRule>
  </conditionalFormatting>
  <conditionalFormatting sqref="P11">
    <cfRule type="cellIs" dxfId="25892" priority="353" stopIfTrue="1" operator="lessThan">
      <formula>0</formula>
    </cfRule>
    <cfRule type="cellIs" dxfId="25891" priority="354" stopIfTrue="1" operator="greaterThan">
      <formula>0</formula>
    </cfRule>
  </conditionalFormatting>
  <conditionalFormatting sqref="P11">
    <cfRule type="cellIs" dxfId="25890" priority="351" stopIfTrue="1" operator="lessThan">
      <formula>0</formula>
    </cfRule>
    <cfRule type="cellIs" dxfId="25889" priority="352" stopIfTrue="1" operator="greaterThan">
      <formula>0</formula>
    </cfRule>
  </conditionalFormatting>
  <conditionalFormatting sqref="P11">
    <cfRule type="cellIs" dxfId="25888" priority="349" stopIfTrue="1" operator="lessThan">
      <formula>0</formula>
    </cfRule>
    <cfRule type="cellIs" dxfId="25887" priority="350" stopIfTrue="1" operator="greaterThan">
      <formula>0</formula>
    </cfRule>
  </conditionalFormatting>
  <conditionalFormatting sqref="P11">
    <cfRule type="cellIs" dxfId="25886" priority="347" stopIfTrue="1" operator="lessThan">
      <formula>0</formula>
    </cfRule>
    <cfRule type="cellIs" dxfId="25885" priority="348" stopIfTrue="1" operator="greaterThan">
      <formula>0</formula>
    </cfRule>
  </conditionalFormatting>
  <conditionalFormatting sqref="P11">
    <cfRule type="cellIs" dxfId="25884" priority="345" stopIfTrue="1" operator="lessThan">
      <formula>0</formula>
    </cfRule>
    <cfRule type="cellIs" dxfId="25883" priority="346" stopIfTrue="1" operator="greaterThan">
      <formula>0</formula>
    </cfRule>
  </conditionalFormatting>
  <conditionalFormatting sqref="P11">
    <cfRule type="cellIs" dxfId="25882" priority="343" stopIfTrue="1" operator="lessThan">
      <formula>0</formula>
    </cfRule>
    <cfRule type="cellIs" dxfId="25881" priority="344" stopIfTrue="1" operator="greaterThan">
      <formula>0</formula>
    </cfRule>
  </conditionalFormatting>
  <conditionalFormatting sqref="P11">
    <cfRule type="cellIs" dxfId="25880" priority="341" stopIfTrue="1" operator="lessThan">
      <formula>0</formula>
    </cfRule>
    <cfRule type="cellIs" dxfId="25879" priority="342" stopIfTrue="1" operator="greaterThan">
      <formula>0</formula>
    </cfRule>
  </conditionalFormatting>
  <conditionalFormatting sqref="P11">
    <cfRule type="cellIs" dxfId="25878" priority="339" stopIfTrue="1" operator="lessThan">
      <formula>0</formula>
    </cfRule>
    <cfRule type="cellIs" dxfId="25877" priority="340" stopIfTrue="1" operator="greaterThan">
      <formula>0</formula>
    </cfRule>
  </conditionalFormatting>
  <conditionalFormatting sqref="P11">
    <cfRule type="cellIs" dxfId="25876" priority="337" stopIfTrue="1" operator="lessThan">
      <formula>0</formula>
    </cfRule>
    <cfRule type="cellIs" dxfId="25875" priority="338" stopIfTrue="1" operator="greaterThan">
      <formula>0</formula>
    </cfRule>
  </conditionalFormatting>
  <conditionalFormatting sqref="P11">
    <cfRule type="cellIs" dxfId="25874" priority="335" stopIfTrue="1" operator="lessThan">
      <formula>0</formula>
    </cfRule>
    <cfRule type="cellIs" dxfId="25873" priority="336" stopIfTrue="1" operator="greaterThan">
      <formula>0</formula>
    </cfRule>
  </conditionalFormatting>
  <conditionalFormatting sqref="P11">
    <cfRule type="cellIs" dxfId="25872" priority="333" stopIfTrue="1" operator="lessThan">
      <formula>0</formula>
    </cfRule>
    <cfRule type="cellIs" dxfId="25871" priority="334" stopIfTrue="1" operator="greaterThan">
      <formula>0</formula>
    </cfRule>
  </conditionalFormatting>
  <conditionalFormatting sqref="P11">
    <cfRule type="cellIs" dxfId="25870" priority="331" stopIfTrue="1" operator="lessThan">
      <formula>0</formula>
    </cfRule>
    <cfRule type="cellIs" dxfId="25869" priority="332" stopIfTrue="1" operator="greaterThan">
      <formula>0</formula>
    </cfRule>
  </conditionalFormatting>
  <conditionalFormatting sqref="P11">
    <cfRule type="cellIs" dxfId="25868" priority="329" stopIfTrue="1" operator="lessThan">
      <formula>0</formula>
    </cfRule>
    <cfRule type="cellIs" dxfId="25867" priority="330" stopIfTrue="1" operator="greaterThan">
      <formula>0</formula>
    </cfRule>
  </conditionalFormatting>
  <conditionalFormatting sqref="P11">
    <cfRule type="cellIs" dxfId="25866" priority="327" stopIfTrue="1" operator="lessThan">
      <formula>0</formula>
    </cfRule>
    <cfRule type="cellIs" dxfId="25865" priority="328" stopIfTrue="1" operator="greaterThan">
      <formula>0</formula>
    </cfRule>
  </conditionalFormatting>
  <conditionalFormatting sqref="P11">
    <cfRule type="cellIs" dxfId="25864" priority="325" stopIfTrue="1" operator="lessThan">
      <formula>0</formula>
    </cfRule>
    <cfRule type="cellIs" dxfId="25863" priority="326" stopIfTrue="1" operator="greaterThan">
      <formula>0</formula>
    </cfRule>
  </conditionalFormatting>
  <conditionalFormatting sqref="P11">
    <cfRule type="cellIs" dxfId="25862" priority="323" stopIfTrue="1" operator="lessThan">
      <formula>0</formula>
    </cfRule>
    <cfRule type="cellIs" dxfId="25861" priority="324" stopIfTrue="1" operator="greaterThan">
      <formula>0</formula>
    </cfRule>
  </conditionalFormatting>
  <conditionalFormatting sqref="P11">
    <cfRule type="cellIs" dxfId="25860" priority="321" stopIfTrue="1" operator="lessThan">
      <formula>0</formula>
    </cfRule>
    <cfRule type="cellIs" dxfId="25859" priority="322" stopIfTrue="1" operator="greaterThan">
      <formula>0</formula>
    </cfRule>
  </conditionalFormatting>
  <conditionalFormatting sqref="P13">
    <cfRule type="cellIs" dxfId="25858" priority="319" stopIfTrue="1" operator="lessThan">
      <formula>0</formula>
    </cfRule>
    <cfRule type="cellIs" dxfId="25857" priority="320" stopIfTrue="1" operator="greaterThan">
      <formula>0</formula>
    </cfRule>
  </conditionalFormatting>
  <conditionalFormatting sqref="P13">
    <cfRule type="cellIs" dxfId="25856" priority="317" stopIfTrue="1" operator="lessThan">
      <formula>0</formula>
    </cfRule>
    <cfRule type="cellIs" dxfId="25855" priority="318" stopIfTrue="1" operator="greaterThan">
      <formula>0</formula>
    </cfRule>
  </conditionalFormatting>
  <conditionalFormatting sqref="P13">
    <cfRule type="cellIs" dxfId="25854" priority="315" stopIfTrue="1" operator="lessThan">
      <formula>0</formula>
    </cfRule>
    <cfRule type="cellIs" dxfId="25853" priority="316" stopIfTrue="1" operator="greaterThan">
      <formula>0</formula>
    </cfRule>
  </conditionalFormatting>
  <conditionalFormatting sqref="P13">
    <cfRule type="cellIs" dxfId="25852" priority="313" stopIfTrue="1" operator="lessThan">
      <formula>0</formula>
    </cfRule>
    <cfRule type="cellIs" dxfId="25851" priority="314" stopIfTrue="1" operator="greaterThan">
      <formula>0</formula>
    </cfRule>
  </conditionalFormatting>
  <conditionalFormatting sqref="P13">
    <cfRule type="cellIs" dxfId="25850" priority="311" stopIfTrue="1" operator="lessThan">
      <formula>0</formula>
    </cfRule>
    <cfRule type="cellIs" dxfId="25849" priority="312" stopIfTrue="1" operator="greaterThan">
      <formula>0</formula>
    </cfRule>
  </conditionalFormatting>
  <conditionalFormatting sqref="P13">
    <cfRule type="cellIs" dxfId="25848" priority="309" stopIfTrue="1" operator="lessThan">
      <formula>0</formula>
    </cfRule>
    <cfRule type="cellIs" dxfId="25847" priority="310" stopIfTrue="1" operator="greaterThan">
      <formula>0</formula>
    </cfRule>
  </conditionalFormatting>
  <conditionalFormatting sqref="P13">
    <cfRule type="cellIs" dxfId="25846" priority="307" stopIfTrue="1" operator="lessThan">
      <formula>0</formula>
    </cfRule>
    <cfRule type="cellIs" dxfId="25845" priority="308" stopIfTrue="1" operator="greaterThan">
      <formula>0</formula>
    </cfRule>
  </conditionalFormatting>
  <conditionalFormatting sqref="P13">
    <cfRule type="cellIs" dxfId="25844" priority="305" stopIfTrue="1" operator="lessThan">
      <formula>0</formula>
    </cfRule>
    <cfRule type="cellIs" dxfId="25843" priority="306" stopIfTrue="1" operator="greaterThan">
      <formula>0</formula>
    </cfRule>
  </conditionalFormatting>
  <conditionalFormatting sqref="P13">
    <cfRule type="cellIs" dxfId="25842" priority="303" stopIfTrue="1" operator="lessThan">
      <formula>0</formula>
    </cfRule>
    <cfRule type="cellIs" dxfId="25841" priority="304" stopIfTrue="1" operator="greaterThan">
      <formula>0</formula>
    </cfRule>
  </conditionalFormatting>
  <conditionalFormatting sqref="P13">
    <cfRule type="cellIs" dxfId="25840" priority="301" stopIfTrue="1" operator="lessThan">
      <formula>0</formula>
    </cfRule>
    <cfRule type="cellIs" dxfId="25839" priority="302" stopIfTrue="1" operator="greaterThan">
      <formula>0</formula>
    </cfRule>
  </conditionalFormatting>
  <conditionalFormatting sqref="P13">
    <cfRule type="cellIs" dxfId="25838" priority="299" stopIfTrue="1" operator="lessThan">
      <formula>0</formula>
    </cfRule>
    <cfRule type="cellIs" dxfId="25837" priority="300" stopIfTrue="1" operator="greaterThan">
      <formula>0</formula>
    </cfRule>
  </conditionalFormatting>
  <conditionalFormatting sqref="P13">
    <cfRule type="cellIs" dxfId="25836" priority="297" stopIfTrue="1" operator="lessThan">
      <formula>0</formula>
    </cfRule>
    <cfRule type="cellIs" dxfId="25835" priority="298" stopIfTrue="1" operator="greaterThan">
      <formula>0</formula>
    </cfRule>
  </conditionalFormatting>
  <conditionalFormatting sqref="P13">
    <cfRule type="cellIs" dxfId="25834" priority="295" stopIfTrue="1" operator="lessThan">
      <formula>0</formula>
    </cfRule>
    <cfRule type="cellIs" dxfId="25833" priority="296" stopIfTrue="1" operator="greaterThan">
      <formula>0</formula>
    </cfRule>
  </conditionalFormatting>
  <conditionalFormatting sqref="P13">
    <cfRule type="cellIs" dxfId="25832" priority="293" stopIfTrue="1" operator="lessThan">
      <formula>0</formula>
    </cfRule>
    <cfRule type="cellIs" dxfId="25831" priority="294" stopIfTrue="1" operator="greaterThan">
      <formula>0</formula>
    </cfRule>
  </conditionalFormatting>
  <conditionalFormatting sqref="P13">
    <cfRule type="cellIs" dxfId="25830" priority="291" stopIfTrue="1" operator="lessThan">
      <formula>0</formula>
    </cfRule>
    <cfRule type="cellIs" dxfId="25829" priority="292" stopIfTrue="1" operator="greaterThan">
      <formula>0</formula>
    </cfRule>
  </conditionalFormatting>
  <conditionalFormatting sqref="P13">
    <cfRule type="cellIs" dxfId="25828" priority="289" stopIfTrue="1" operator="lessThan">
      <formula>0</formula>
    </cfRule>
    <cfRule type="cellIs" dxfId="25827" priority="290" stopIfTrue="1" operator="greaterThan">
      <formula>0</formula>
    </cfRule>
  </conditionalFormatting>
  <conditionalFormatting sqref="P13">
    <cfRule type="cellIs" dxfId="25826" priority="287" stopIfTrue="1" operator="lessThan">
      <formula>0</formula>
    </cfRule>
    <cfRule type="cellIs" dxfId="25825" priority="288" stopIfTrue="1" operator="greaterThan">
      <formula>0</formula>
    </cfRule>
  </conditionalFormatting>
  <conditionalFormatting sqref="P13">
    <cfRule type="cellIs" dxfId="25824" priority="285" stopIfTrue="1" operator="lessThan">
      <formula>0</formula>
    </cfRule>
    <cfRule type="cellIs" dxfId="25823" priority="286" stopIfTrue="1" operator="greaterThan">
      <formula>0</formula>
    </cfRule>
  </conditionalFormatting>
  <conditionalFormatting sqref="P13">
    <cfRule type="cellIs" dxfId="25822" priority="283" stopIfTrue="1" operator="lessThan">
      <formula>0</formula>
    </cfRule>
    <cfRule type="cellIs" dxfId="25821" priority="284" stopIfTrue="1" operator="greaterThan">
      <formula>0</formula>
    </cfRule>
  </conditionalFormatting>
  <conditionalFormatting sqref="P13">
    <cfRule type="cellIs" dxfId="25820" priority="281" stopIfTrue="1" operator="lessThan">
      <formula>0</formula>
    </cfRule>
    <cfRule type="cellIs" dxfId="25819" priority="282" stopIfTrue="1" operator="greaterThan">
      <formula>0</formula>
    </cfRule>
  </conditionalFormatting>
  <conditionalFormatting sqref="P15">
    <cfRule type="cellIs" dxfId="25818" priority="279" stopIfTrue="1" operator="lessThan">
      <formula>0</formula>
    </cfRule>
    <cfRule type="cellIs" dxfId="25817" priority="280" stopIfTrue="1" operator="greaterThan">
      <formula>0</formula>
    </cfRule>
  </conditionalFormatting>
  <conditionalFormatting sqref="P15">
    <cfRule type="cellIs" dxfId="25816" priority="277" stopIfTrue="1" operator="lessThan">
      <formula>0</formula>
    </cfRule>
    <cfRule type="cellIs" dxfId="25815" priority="278" stopIfTrue="1" operator="greaterThan">
      <formula>0</formula>
    </cfRule>
  </conditionalFormatting>
  <conditionalFormatting sqref="P15">
    <cfRule type="cellIs" dxfId="25814" priority="275" stopIfTrue="1" operator="lessThan">
      <formula>0</formula>
    </cfRule>
    <cfRule type="cellIs" dxfId="25813" priority="276" stopIfTrue="1" operator="greaterThan">
      <formula>0</formula>
    </cfRule>
  </conditionalFormatting>
  <conditionalFormatting sqref="P15">
    <cfRule type="cellIs" dxfId="25812" priority="273" stopIfTrue="1" operator="lessThan">
      <formula>0</formula>
    </cfRule>
    <cfRule type="cellIs" dxfId="25811" priority="274" stopIfTrue="1" operator="greaterThan">
      <formula>0</formula>
    </cfRule>
  </conditionalFormatting>
  <conditionalFormatting sqref="P15">
    <cfRule type="cellIs" dxfId="25810" priority="271" stopIfTrue="1" operator="lessThan">
      <formula>0</formula>
    </cfRule>
    <cfRule type="cellIs" dxfId="25809" priority="272" stopIfTrue="1" operator="greaterThan">
      <formula>0</formula>
    </cfRule>
  </conditionalFormatting>
  <conditionalFormatting sqref="P15">
    <cfRule type="cellIs" dxfId="25808" priority="269" stopIfTrue="1" operator="lessThan">
      <formula>0</formula>
    </cfRule>
    <cfRule type="cellIs" dxfId="25807" priority="270" stopIfTrue="1" operator="greaterThan">
      <formula>0</formula>
    </cfRule>
  </conditionalFormatting>
  <conditionalFormatting sqref="P15">
    <cfRule type="cellIs" dxfId="25806" priority="267" stopIfTrue="1" operator="lessThan">
      <formula>0</formula>
    </cfRule>
    <cfRule type="cellIs" dxfId="25805" priority="268" stopIfTrue="1" operator="greaterThan">
      <formula>0</formula>
    </cfRule>
  </conditionalFormatting>
  <conditionalFormatting sqref="P15">
    <cfRule type="cellIs" dxfId="25804" priority="265" stopIfTrue="1" operator="lessThan">
      <formula>0</formula>
    </cfRule>
    <cfRule type="cellIs" dxfId="25803" priority="266" stopIfTrue="1" operator="greaterThan">
      <formula>0</formula>
    </cfRule>
  </conditionalFormatting>
  <conditionalFormatting sqref="P15">
    <cfRule type="cellIs" dxfId="25802" priority="263" stopIfTrue="1" operator="lessThan">
      <formula>0</formula>
    </cfRule>
    <cfRule type="cellIs" dxfId="25801" priority="264" stopIfTrue="1" operator="greaterThan">
      <formula>0</formula>
    </cfRule>
  </conditionalFormatting>
  <conditionalFormatting sqref="P15">
    <cfRule type="cellIs" dxfId="25800" priority="261" stopIfTrue="1" operator="lessThan">
      <formula>0</formula>
    </cfRule>
    <cfRule type="cellIs" dxfId="25799" priority="262" stopIfTrue="1" operator="greaterThan">
      <formula>0</formula>
    </cfRule>
  </conditionalFormatting>
  <conditionalFormatting sqref="P15">
    <cfRule type="cellIs" dxfId="25798" priority="259" stopIfTrue="1" operator="lessThan">
      <formula>0</formula>
    </cfRule>
    <cfRule type="cellIs" dxfId="25797" priority="260" stopIfTrue="1" operator="greaterThan">
      <formula>0</formula>
    </cfRule>
  </conditionalFormatting>
  <conditionalFormatting sqref="P15">
    <cfRule type="cellIs" dxfId="25796" priority="257" stopIfTrue="1" operator="lessThan">
      <formula>0</formula>
    </cfRule>
    <cfRule type="cellIs" dxfId="25795" priority="258" stopIfTrue="1" operator="greaterThan">
      <formula>0</formula>
    </cfRule>
  </conditionalFormatting>
  <conditionalFormatting sqref="P15">
    <cfRule type="cellIs" dxfId="25794" priority="255" stopIfTrue="1" operator="lessThan">
      <formula>0</formula>
    </cfRule>
    <cfRule type="cellIs" dxfId="25793" priority="256" stopIfTrue="1" operator="greaterThan">
      <formula>0</formula>
    </cfRule>
  </conditionalFormatting>
  <conditionalFormatting sqref="P15">
    <cfRule type="cellIs" dxfId="25792" priority="253" stopIfTrue="1" operator="lessThan">
      <formula>0</formula>
    </cfRule>
    <cfRule type="cellIs" dxfId="25791" priority="254" stopIfTrue="1" operator="greaterThan">
      <formula>0</formula>
    </cfRule>
  </conditionalFormatting>
  <conditionalFormatting sqref="P15">
    <cfRule type="cellIs" dxfId="25790" priority="251" stopIfTrue="1" operator="lessThan">
      <formula>0</formula>
    </cfRule>
    <cfRule type="cellIs" dxfId="25789" priority="252" stopIfTrue="1" operator="greaterThan">
      <formula>0</formula>
    </cfRule>
  </conditionalFormatting>
  <conditionalFormatting sqref="P15">
    <cfRule type="cellIs" dxfId="25788" priority="249" stopIfTrue="1" operator="lessThan">
      <formula>0</formula>
    </cfRule>
    <cfRule type="cellIs" dxfId="25787" priority="250" stopIfTrue="1" operator="greaterThan">
      <formula>0</formula>
    </cfRule>
  </conditionalFormatting>
  <conditionalFormatting sqref="P15">
    <cfRule type="cellIs" dxfId="25786" priority="247" stopIfTrue="1" operator="lessThan">
      <formula>0</formula>
    </cfRule>
    <cfRule type="cellIs" dxfId="25785" priority="248" stopIfTrue="1" operator="greaterThan">
      <formula>0</formula>
    </cfRule>
  </conditionalFormatting>
  <conditionalFormatting sqref="P15">
    <cfRule type="cellIs" dxfId="25784" priority="245" stopIfTrue="1" operator="lessThan">
      <formula>0</formula>
    </cfRule>
    <cfRule type="cellIs" dxfId="25783" priority="246" stopIfTrue="1" operator="greaterThan">
      <formula>0</formula>
    </cfRule>
  </conditionalFormatting>
  <conditionalFormatting sqref="P15">
    <cfRule type="cellIs" dxfId="25782" priority="243" stopIfTrue="1" operator="lessThan">
      <formula>0</formula>
    </cfRule>
    <cfRule type="cellIs" dxfId="25781" priority="244" stopIfTrue="1" operator="greaterThan">
      <formula>0</formula>
    </cfRule>
  </conditionalFormatting>
  <conditionalFormatting sqref="P15">
    <cfRule type="cellIs" dxfId="25780" priority="241" stopIfTrue="1" operator="lessThan">
      <formula>0</formula>
    </cfRule>
    <cfRule type="cellIs" dxfId="25779" priority="242" stopIfTrue="1" operator="greaterThan">
      <formula>0</formula>
    </cfRule>
  </conditionalFormatting>
  <conditionalFormatting sqref="P17">
    <cfRule type="cellIs" dxfId="25778" priority="239" stopIfTrue="1" operator="lessThan">
      <formula>0</formula>
    </cfRule>
    <cfRule type="cellIs" dxfId="25777" priority="240" stopIfTrue="1" operator="greaterThan">
      <formula>0</formula>
    </cfRule>
  </conditionalFormatting>
  <conditionalFormatting sqref="P17">
    <cfRule type="cellIs" dxfId="25776" priority="237" stopIfTrue="1" operator="lessThan">
      <formula>0</formula>
    </cfRule>
    <cfRule type="cellIs" dxfId="25775" priority="238" stopIfTrue="1" operator="greaterThan">
      <formula>0</formula>
    </cfRule>
  </conditionalFormatting>
  <conditionalFormatting sqref="P17">
    <cfRule type="cellIs" dxfId="25774" priority="235" stopIfTrue="1" operator="lessThan">
      <formula>0</formula>
    </cfRule>
    <cfRule type="cellIs" dxfId="25773" priority="236" stopIfTrue="1" operator="greaterThan">
      <formula>0</formula>
    </cfRule>
  </conditionalFormatting>
  <conditionalFormatting sqref="P17">
    <cfRule type="cellIs" dxfId="25772" priority="233" stopIfTrue="1" operator="lessThan">
      <formula>0</formula>
    </cfRule>
    <cfRule type="cellIs" dxfId="25771" priority="234" stopIfTrue="1" operator="greaterThan">
      <formula>0</formula>
    </cfRule>
  </conditionalFormatting>
  <conditionalFormatting sqref="P17">
    <cfRule type="cellIs" dxfId="25770" priority="231" stopIfTrue="1" operator="lessThan">
      <formula>0</formula>
    </cfRule>
    <cfRule type="cellIs" dxfId="25769" priority="232" stopIfTrue="1" operator="greaterThan">
      <formula>0</formula>
    </cfRule>
  </conditionalFormatting>
  <conditionalFormatting sqref="P17">
    <cfRule type="cellIs" dxfId="25768" priority="229" stopIfTrue="1" operator="lessThan">
      <formula>0</formula>
    </cfRule>
    <cfRule type="cellIs" dxfId="25767" priority="230" stopIfTrue="1" operator="greaterThan">
      <formula>0</formula>
    </cfRule>
  </conditionalFormatting>
  <conditionalFormatting sqref="P17">
    <cfRule type="cellIs" dxfId="25766" priority="227" stopIfTrue="1" operator="lessThan">
      <formula>0</formula>
    </cfRule>
    <cfRule type="cellIs" dxfId="25765" priority="228" stopIfTrue="1" operator="greaterThan">
      <formula>0</formula>
    </cfRule>
  </conditionalFormatting>
  <conditionalFormatting sqref="P17">
    <cfRule type="cellIs" dxfId="25764" priority="225" stopIfTrue="1" operator="lessThan">
      <formula>0</formula>
    </cfRule>
    <cfRule type="cellIs" dxfId="25763" priority="226" stopIfTrue="1" operator="greaterThan">
      <formula>0</formula>
    </cfRule>
  </conditionalFormatting>
  <conditionalFormatting sqref="P17">
    <cfRule type="cellIs" dxfId="25762" priority="223" stopIfTrue="1" operator="lessThan">
      <formula>0</formula>
    </cfRule>
    <cfRule type="cellIs" dxfId="25761" priority="224" stopIfTrue="1" operator="greaterThan">
      <formula>0</formula>
    </cfRule>
  </conditionalFormatting>
  <conditionalFormatting sqref="P17">
    <cfRule type="cellIs" dxfId="25760" priority="221" stopIfTrue="1" operator="lessThan">
      <formula>0</formula>
    </cfRule>
    <cfRule type="cellIs" dxfId="25759" priority="222" stopIfTrue="1" operator="greaterThan">
      <formula>0</formula>
    </cfRule>
  </conditionalFormatting>
  <conditionalFormatting sqref="P17">
    <cfRule type="cellIs" dxfId="25758" priority="219" stopIfTrue="1" operator="lessThan">
      <formula>0</formula>
    </cfRule>
    <cfRule type="cellIs" dxfId="25757" priority="220" stopIfTrue="1" operator="greaterThan">
      <formula>0</formula>
    </cfRule>
  </conditionalFormatting>
  <conditionalFormatting sqref="P17">
    <cfRule type="cellIs" dxfId="25756" priority="217" stopIfTrue="1" operator="lessThan">
      <formula>0</formula>
    </cfRule>
    <cfRule type="cellIs" dxfId="25755" priority="218" stopIfTrue="1" operator="greaterThan">
      <formula>0</formula>
    </cfRule>
  </conditionalFormatting>
  <conditionalFormatting sqref="P17">
    <cfRule type="cellIs" dxfId="25754" priority="215" stopIfTrue="1" operator="lessThan">
      <formula>0</formula>
    </cfRule>
    <cfRule type="cellIs" dxfId="25753" priority="216" stopIfTrue="1" operator="greaterThan">
      <formula>0</formula>
    </cfRule>
  </conditionalFormatting>
  <conditionalFormatting sqref="P17">
    <cfRule type="cellIs" dxfId="25752" priority="213" stopIfTrue="1" operator="lessThan">
      <formula>0</formula>
    </cfRule>
    <cfRule type="cellIs" dxfId="25751" priority="214" stopIfTrue="1" operator="greaterThan">
      <formula>0</formula>
    </cfRule>
  </conditionalFormatting>
  <conditionalFormatting sqref="P17">
    <cfRule type="cellIs" dxfId="25750" priority="211" stopIfTrue="1" operator="lessThan">
      <formula>0</formula>
    </cfRule>
    <cfRule type="cellIs" dxfId="25749" priority="212" stopIfTrue="1" operator="greaterThan">
      <formula>0</formula>
    </cfRule>
  </conditionalFormatting>
  <conditionalFormatting sqref="P17">
    <cfRule type="cellIs" dxfId="25748" priority="209" stopIfTrue="1" operator="lessThan">
      <formula>0</formula>
    </cfRule>
    <cfRule type="cellIs" dxfId="25747" priority="210" stopIfTrue="1" operator="greaterThan">
      <formula>0</formula>
    </cfRule>
  </conditionalFormatting>
  <conditionalFormatting sqref="P17">
    <cfRule type="cellIs" dxfId="25746" priority="207" stopIfTrue="1" operator="lessThan">
      <formula>0</formula>
    </cfRule>
    <cfRule type="cellIs" dxfId="25745" priority="208" stopIfTrue="1" operator="greaterThan">
      <formula>0</formula>
    </cfRule>
  </conditionalFormatting>
  <conditionalFormatting sqref="P17">
    <cfRule type="cellIs" dxfId="25744" priority="205" stopIfTrue="1" operator="lessThan">
      <formula>0</formula>
    </cfRule>
    <cfRule type="cellIs" dxfId="25743" priority="206" stopIfTrue="1" operator="greaterThan">
      <formula>0</formula>
    </cfRule>
  </conditionalFormatting>
  <conditionalFormatting sqref="P17">
    <cfRule type="cellIs" dxfId="25742" priority="203" stopIfTrue="1" operator="lessThan">
      <formula>0</formula>
    </cfRule>
    <cfRule type="cellIs" dxfId="25741" priority="204" stopIfTrue="1" operator="greaterThan">
      <formula>0</formula>
    </cfRule>
  </conditionalFormatting>
  <conditionalFormatting sqref="P17">
    <cfRule type="cellIs" dxfId="25740" priority="201" stopIfTrue="1" operator="lessThan">
      <formula>0</formula>
    </cfRule>
    <cfRule type="cellIs" dxfId="25739" priority="202" stopIfTrue="1" operator="greaterThan">
      <formula>0</formula>
    </cfRule>
  </conditionalFormatting>
  <conditionalFormatting sqref="Q9">
    <cfRule type="cellIs" dxfId="25738" priority="199" stopIfTrue="1" operator="lessThan">
      <formula>0</formula>
    </cfRule>
    <cfRule type="cellIs" dxfId="25737" priority="200" stopIfTrue="1" operator="greaterThan">
      <formula>0</formula>
    </cfRule>
  </conditionalFormatting>
  <conditionalFormatting sqref="Q9">
    <cfRule type="cellIs" dxfId="25736" priority="197" stopIfTrue="1" operator="lessThan">
      <formula>0</formula>
    </cfRule>
    <cfRule type="cellIs" dxfId="25735" priority="198" stopIfTrue="1" operator="greaterThan">
      <formula>0</formula>
    </cfRule>
  </conditionalFormatting>
  <conditionalFormatting sqref="Q9">
    <cfRule type="cellIs" dxfId="25734" priority="195" stopIfTrue="1" operator="lessThan">
      <formula>0</formula>
    </cfRule>
    <cfRule type="cellIs" dxfId="25733" priority="196" stopIfTrue="1" operator="greaterThan">
      <formula>0</formula>
    </cfRule>
  </conditionalFormatting>
  <conditionalFormatting sqref="Q9">
    <cfRule type="cellIs" dxfId="25732" priority="193" stopIfTrue="1" operator="lessThan">
      <formula>0</formula>
    </cfRule>
    <cfRule type="cellIs" dxfId="25731" priority="194" stopIfTrue="1" operator="greaterThan">
      <formula>0</formula>
    </cfRule>
  </conditionalFormatting>
  <conditionalFormatting sqref="Q9">
    <cfRule type="cellIs" dxfId="25730" priority="191" stopIfTrue="1" operator="lessThan">
      <formula>0</formula>
    </cfRule>
    <cfRule type="cellIs" dxfId="25729" priority="192" stopIfTrue="1" operator="greaterThan">
      <formula>0</formula>
    </cfRule>
  </conditionalFormatting>
  <conditionalFormatting sqref="Q9">
    <cfRule type="cellIs" dxfId="25728" priority="189" stopIfTrue="1" operator="lessThan">
      <formula>0</formula>
    </cfRule>
    <cfRule type="cellIs" dxfId="25727" priority="190" stopIfTrue="1" operator="greaterThan">
      <formula>0</formula>
    </cfRule>
  </conditionalFormatting>
  <conditionalFormatting sqref="Q9">
    <cfRule type="cellIs" dxfId="25726" priority="187" stopIfTrue="1" operator="lessThan">
      <formula>0</formula>
    </cfRule>
    <cfRule type="cellIs" dxfId="25725" priority="188" stopIfTrue="1" operator="greaterThan">
      <formula>0</formula>
    </cfRule>
  </conditionalFormatting>
  <conditionalFormatting sqref="Q9">
    <cfRule type="cellIs" dxfId="25724" priority="185" stopIfTrue="1" operator="lessThan">
      <formula>0</formula>
    </cfRule>
    <cfRule type="cellIs" dxfId="25723" priority="186" stopIfTrue="1" operator="greaterThan">
      <formula>0</formula>
    </cfRule>
  </conditionalFormatting>
  <conditionalFormatting sqref="Q9">
    <cfRule type="cellIs" dxfId="25722" priority="183" stopIfTrue="1" operator="lessThan">
      <formula>0</formula>
    </cfRule>
    <cfRule type="cellIs" dxfId="25721" priority="184" stopIfTrue="1" operator="greaterThan">
      <formula>0</formula>
    </cfRule>
  </conditionalFormatting>
  <conditionalFormatting sqref="Q9">
    <cfRule type="cellIs" dxfId="25720" priority="181" stopIfTrue="1" operator="lessThan">
      <formula>0</formula>
    </cfRule>
    <cfRule type="cellIs" dxfId="25719" priority="182" stopIfTrue="1" operator="greaterThan">
      <formula>0</formula>
    </cfRule>
  </conditionalFormatting>
  <conditionalFormatting sqref="Q9">
    <cfRule type="cellIs" dxfId="25718" priority="179" stopIfTrue="1" operator="lessThan">
      <formula>0</formula>
    </cfRule>
    <cfRule type="cellIs" dxfId="25717" priority="180" stopIfTrue="1" operator="greaterThan">
      <formula>0</formula>
    </cfRule>
  </conditionalFormatting>
  <conditionalFormatting sqref="Q9">
    <cfRule type="cellIs" dxfId="25716" priority="177" stopIfTrue="1" operator="lessThan">
      <formula>0</formula>
    </cfRule>
    <cfRule type="cellIs" dxfId="25715" priority="178" stopIfTrue="1" operator="greaterThan">
      <formula>0</formula>
    </cfRule>
  </conditionalFormatting>
  <conditionalFormatting sqref="Q9">
    <cfRule type="cellIs" dxfId="25714" priority="175" stopIfTrue="1" operator="lessThan">
      <formula>0</formula>
    </cfRule>
    <cfRule type="cellIs" dxfId="25713" priority="176" stopIfTrue="1" operator="greaterThan">
      <formula>0</formula>
    </cfRule>
  </conditionalFormatting>
  <conditionalFormatting sqref="Q9">
    <cfRule type="cellIs" dxfId="25712" priority="173" stopIfTrue="1" operator="lessThan">
      <formula>0</formula>
    </cfRule>
    <cfRule type="cellIs" dxfId="25711" priority="174" stopIfTrue="1" operator="greaterThan">
      <formula>0</formula>
    </cfRule>
  </conditionalFormatting>
  <conditionalFormatting sqref="Q9">
    <cfRule type="cellIs" dxfId="25710" priority="171" stopIfTrue="1" operator="lessThan">
      <formula>0</formula>
    </cfRule>
    <cfRule type="cellIs" dxfId="25709" priority="172" stopIfTrue="1" operator="greaterThan">
      <formula>0</formula>
    </cfRule>
  </conditionalFormatting>
  <conditionalFormatting sqref="Q9">
    <cfRule type="cellIs" dxfId="25708" priority="169" stopIfTrue="1" operator="lessThan">
      <formula>0</formula>
    </cfRule>
    <cfRule type="cellIs" dxfId="25707" priority="170" stopIfTrue="1" operator="greaterThan">
      <formula>0</formula>
    </cfRule>
  </conditionalFormatting>
  <conditionalFormatting sqref="Q9">
    <cfRule type="cellIs" dxfId="25706" priority="167" stopIfTrue="1" operator="lessThan">
      <formula>0</formula>
    </cfRule>
    <cfRule type="cellIs" dxfId="25705" priority="168" stopIfTrue="1" operator="greaterThan">
      <formula>0</formula>
    </cfRule>
  </conditionalFormatting>
  <conditionalFormatting sqref="Q9">
    <cfRule type="cellIs" dxfId="25704" priority="165" stopIfTrue="1" operator="lessThan">
      <formula>0</formula>
    </cfRule>
    <cfRule type="cellIs" dxfId="25703" priority="166" stopIfTrue="1" operator="greaterThan">
      <formula>0</formula>
    </cfRule>
  </conditionalFormatting>
  <conditionalFormatting sqref="Q9">
    <cfRule type="cellIs" dxfId="25702" priority="163" stopIfTrue="1" operator="lessThan">
      <formula>0</formula>
    </cfRule>
    <cfRule type="cellIs" dxfId="25701" priority="164" stopIfTrue="1" operator="greaterThan">
      <formula>0</formula>
    </cfRule>
  </conditionalFormatting>
  <conditionalFormatting sqref="Q9">
    <cfRule type="cellIs" dxfId="25700" priority="161" stopIfTrue="1" operator="lessThan">
      <formula>0</formula>
    </cfRule>
    <cfRule type="cellIs" dxfId="25699" priority="162" stopIfTrue="1" operator="greaterThan">
      <formula>0</formula>
    </cfRule>
  </conditionalFormatting>
  <conditionalFormatting sqref="Q11">
    <cfRule type="cellIs" dxfId="25698" priority="159" stopIfTrue="1" operator="lessThan">
      <formula>0</formula>
    </cfRule>
    <cfRule type="cellIs" dxfId="25697" priority="160" stopIfTrue="1" operator="greaterThan">
      <formula>0</formula>
    </cfRule>
  </conditionalFormatting>
  <conditionalFormatting sqref="Q11">
    <cfRule type="cellIs" dxfId="25696" priority="157" stopIfTrue="1" operator="lessThan">
      <formula>0</formula>
    </cfRule>
    <cfRule type="cellIs" dxfId="25695" priority="158" stopIfTrue="1" operator="greaterThan">
      <formula>0</formula>
    </cfRule>
  </conditionalFormatting>
  <conditionalFormatting sqref="Q11">
    <cfRule type="cellIs" dxfId="25694" priority="155" stopIfTrue="1" operator="lessThan">
      <formula>0</formula>
    </cfRule>
    <cfRule type="cellIs" dxfId="25693" priority="156" stopIfTrue="1" operator="greaterThan">
      <formula>0</formula>
    </cfRule>
  </conditionalFormatting>
  <conditionalFormatting sqref="Q11">
    <cfRule type="cellIs" dxfId="25692" priority="153" stopIfTrue="1" operator="lessThan">
      <formula>0</formula>
    </cfRule>
    <cfRule type="cellIs" dxfId="25691" priority="154" stopIfTrue="1" operator="greaterThan">
      <formula>0</formula>
    </cfRule>
  </conditionalFormatting>
  <conditionalFormatting sqref="Q11">
    <cfRule type="cellIs" dxfId="25690" priority="151" stopIfTrue="1" operator="lessThan">
      <formula>0</formula>
    </cfRule>
    <cfRule type="cellIs" dxfId="25689" priority="152" stopIfTrue="1" operator="greaterThan">
      <formula>0</formula>
    </cfRule>
  </conditionalFormatting>
  <conditionalFormatting sqref="Q11">
    <cfRule type="cellIs" dxfId="25688" priority="149" stopIfTrue="1" operator="lessThan">
      <formula>0</formula>
    </cfRule>
    <cfRule type="cellIs" dxfId="25687" priority="150" stopIfTrue="1" operator="greaterThan">
      <formula>0</formula>
    </cfRule>
  </conditionalFormatting>
  <conditionalFormatting sqref="Q11">
    <cfRule type="cellIs" dxfId="25686" priority="147" stopIfTrue="1" operator="lessThan">
      <formula>0</formula>
    </cfRule>
    <cfRule type="cellIs" dxfId="25685" priority="148" stopIfTrue="1" operator="greaterThan">
      <formula>0</formula>
    </cfRule>
  </conditionalFormatting>
  <conditionalFormatting sqref="Q11">
    <cfRule type="cellIs" dxfId="25684" priority="145" stopIfTrue="1" operator="lessThan">
      <formula>0</formula>
    </cfRule>
    <cfRule type="cellIs" dxfId="25683" priority="146" stopIfTrue="1" operator="greaterThan">
      <formula>0</formula>
    </cfRule>
  </conditionalFormatting>
  <conditionalFormatting sqref="Q11">
    <cfRule type="cellIs" dxfId="25682" priority="143" stopIfTrue="1" operator="lessThan">
      <formula>0</formula>
    </cfRule>
    <cfRule type="cellIs" dxfId="25681" priority="144" stopIfTrue="1" operator="greaterThan">
      <formula>0</formula>
    </cfRule>
  </conditionalFormatting>
  <conditionalFormatting sqref="Q11">
    <cfRule type="cellIs" dxfId="25680" priority="141" stopIfTrue="1" operator="lessThan">
      <formula>0</formula>
    </cfRule>
    <cfRule type="cellIs" dxfId="25679" priority="142" stopIfTrue="1" operator="greaterThan">
      <formula>0</formula>
    </cfRule>
  </conditionalFormatting>
  <conditionalFormatting sqref="Q11">
    <cfRule type="cellIs" dxfId="25678" priority="139" stopIfTrue="1" operator="lessThan">
      <formula>0</formula>
    </cfRule>
    <cfRule type="cellIs" dxfId="25677" priority="140" stopIfTrue="1" operator="greaterThan">
      <formula>0</formula>
    </cfRule>
  </conditionalFormatting>
  <conditionalFormatting sqref="Q11">
    <cfRule type="cellIs" dxfId="25676" priority="137" stopIfTrue="1" operator="lessThan">
      <formula>0</formula>
    </cfRule>
    <cfRule type="cellIs" dxfId="25675" priority="138" stopIfTrue="1" operator="greaterThan">
      <formula>0</formula>
    </cfRule>
  </conditionalFormatting>
  <conditionalFormatting sqref="Q11">
    <cfRule type="cellIs" dxfId="25674" priority="135" stopIfTrue="1" operator="lessThan">
      <formula>0</formula>
    </cfRule>
    <cfRule type="cellIs" dxfId="25673" priority="136" stopIfTrue="1" operator="greaterThan">
      <formula>0</formula>
    </cfRule>
  </conditionalFormatting>
  <conditionalFormatting sqref="Q11">
    <cfRule type="cellIs" dxfId="25672" priority="133" stopIfTrue="1" operator="lessThan">
      <formula>0</formula>
    </cfRule>
    <cfRule type="cellIs" dxfId="25671" priority="134" stopIfTrue="1" operator="greaterThan">
      <formula>0</formula>
    </cfRule>
  </conditionalFormatting>
  <conditionalFormatting sqref="Q11">
    <cfRule type="cellIs" dxfId="25670" priority="131" stopIfTrue="1" operator="lessThan">
      <formula>0</formula>
    </cfRule>
    <cfRule type="cellIs" dxfId="25669" priority="132" stopIfTrue="1" operator="greaterThan">
      <formula>0</formula>
    </cfRule>
  </conditionalFormatting>
  <conditionalFormatting sqref="Q11">
    <cfRule type="cellIs" dxfId="25668" priority="129" stopIfTrue="1" operator="lessThan">
      <formula>0</formula>
    </cfRule>
    <cfRule type="cellIs" dxfId="25667" priority="130" stopIfTrue="1" operator="greaterThan">
      <formula>0</formula>
    </cfRule>
  </conditionalFormatting>
  <conditionalFormatting sqref="Q11">
    <cfRule type="cellIs" dxfId="25666" priority="127" stopIfTrue="1" operator="lessThan">
      <formula>0</formula>
    </cfRule>
    <cfRule type="cellIs" dxfId="25665" priority="128" stopIfTrue="1" operator="greaterThan">
      <formula>0</formula>
    </cfRule>
  </conditionalFormatting>
  <conditionalFormatting sqref="Q11">
    <cfRule type="cellIs" dxfId="25664" priority="125" stopIfTrue="1" operator="lessThan">
      <formula>0</formula>
    </cfRule>
    <cfRule type="cellIs" dxfId="25663" priority="126" stopIfTrue="1" operator="greaterThan">
      <formula>0</formula>
    </cfRule>
  </conditionalFormatting>
  <conditionalFormatting sqref="Q11">
    <cfRule type="cellIs" dxfId="25662" priority="123" stopIfTrue="1" operator="lessThan">
      <formula>0</formula>
    </cfRule>
    <cfRule type="cellIs" dxfId="25661" priority="124" stopIfTrue="1" operator="greaterThan">
      <formula>0</formula>
    </cfRule>
  </conditionalFormatting>
  <conditionalFormatting sqref="Q11">
    <cfRule type="cellIs" dxfId="25660" priority="121" stopIfTrue="1" operator="lessThan">
      <formula>0</formula>
    </cfRule>
    <cfRule type="cellIs" dxfId="25659" priority="122" stopIfTrue="1" operator="greaterThan">
      <formula>0</formula>
    </cfRule>
  </conditionalFormatting>
  <conditionalFormatting sqref="Q13">
    <cfRule type="cellIs" dxfId="25658" priority="119" stopIfTrue="1" operator="lessThan">
      <formula>0</formula>
    </cfRule>
    <cfRule type="cellIs" dxfId="25657" priority="120" stopIfTrue="1" operator="greaterThan">
      <formula>0</formula>
    </cfRule>
  </conditionalFormatting>
  <conditionalFormatting sqref="Q13">
    <cfRule type="cellIs" dxfId="25656" priority="117" stopIfTrue="1" operator="lessThan">
      <formula>0</formula>
    </cfRule>
    <cfRule type="cellIs" dxfId="25655" priority="118" stopIfTrue="1" operator="greaterThan">
      <formula>0</formula>
    </cfRule>
  </conditionalFormatting>
  <conditionalFormatting sqref="Q13">
    <cfRule type="cellIs" dxfId="25654" priority="115" stopIfTrue="1" operator="lessThan">
      <formula>0</formula>
    </cfRule>
    <cfRule type="cellIs" dxfId="25653" priority="116" stopIfTrue="1" operator="greaterThan">
      <formula>0</formula>
    </cfRule>
  </conditionalFormatting>
  <conditionalFormatting sqref="Q13">
    <cfRule type="cellIs" dxfId="25652" priority="113" stopIfTrue="1" operator="lessThan">
      <formula>0</formula>
    </cfRule>
    <cfRule type="cellIs" dxfId="25651" priority="114" stopIfTrue="1" operator="greaterThan">
      <formula>0</formula>
    </cfRule>
  </conditionalFormatting>
  <conditionalFormatting sqref="Q13">
    <cfRule type="cellIs" dxfId="25650" priority="111" stopIfTrue="1" operator="lessThan">
      <formula>0</formula>
    </cfRule>
    <cfRule type="cellIs" dxfId="25649" priority="112" stopIfTrue="1" operator="greaterThan">
      <formula>0</formula>
    </cfRule>
  </conditionalFormatting>
  <conditionalFormatting sqref="Q13">
    <cfRule type="cellIs" dxfId="25648" priority="109" stopIfTrue="1" operator="lessThan">
      <formula>0</formula>
    </cfRule>
    <cfRule type="cellIs" dxfId="25647" priority="110" stopIfTrue="1" operator="greaterThan">
      <formula>0</formula>
    </cfRule>
  </conditionalFormatting>
  <conditionalFormatting sqref="Q13">
    <cfRule type="cellIs" dxfId="25646" priority="107" stopIfTrue="1" operator="lessThan">
      <formula>0</formula>
    </cfRule>
    <cfRule type="cellIs" dxfId="25645" priority="108" stopIfTrue="1" operator="greaterThan">
      <formula>0</formula>
    </cfRule>
  </conditionalFormatting>
  <conditionalFormatting sqref="Q13">
    <cfRule type="cellIs" dxfId="25644" priority="105" stopIfTrue="1" operator="lessThan">
      <formula>0</formula>
    </cfRule>
    <cfRule type="cellIs" dxfId="25643" priority="106" stopIfTrue="1" operator="greaterThan">
      <formula>0</formula>
    </cfRule>
  </conditionalFormatting>
  <conditionalFormatting sqref="Q13">
    <cfRule type="cellIs" dxfId="25642" priority="103" stopIfTrue="1" operator="lessThan">
      <formula>0</formula>
    </cfRule>
    <cfRule type="cellIs" dxfId="25641" priority="104" stopIfTrue="1" operator="greaterThan">
      <formula>0</formula>
    </cfRule>
  </conditionalFormatting>
  <conditionalFormatting sqref="Q13">
    <cfRule type="cellIs" dxfId="25640" priority="101" stopIfTrue="1" operator="lessThan">
      <formula>0</formula>
    </cfRule>
    <cfRule type="cellIs" dxfId="25639" priority="102" stopIfTrue="1" operator="greaterThan">
      <formula>0</formula>
    </cfRule>
  </conditionalFormatting>
  <conditionalFormatting sqref="Q13">
    <cfRule type="cellIs" dxfId="25638" priority="99" stopIfTrue="1" operator="lessThan">
      <formula>0</formula>
    </cfRule>
    <cfRule type="cellIs" dxfId="25637" priority="100" stopIfTrue="1" operator="greaterThan">
      <formula>0</formula>
    </cfRule>
  </conditionalFormatting>
  <conditionalFormatting sqref="Q13">
    <cfRule type="cellIs" dxfId="25636" priority="97" stopIfTrue="1" operator="lessThan">
      <formula>0</formula>
    </cfRule>
    <cfRule type="cellIs" dxfId="25635" priority="98" stopIfTrue="1" operator="greaterThan">
      <formula>0</formula>
    </cfRule>
  </conditionalFormatting>
  <conditionalFormatting sqref="Q13">
    <cfRule type="cellIs" dxfId="25634" priority="95" stopIfTrue="1" operator="lessThan">
      <formula>0</formula>
    </cfRule>
    <cfRule type="cellIs" dxfId="25633" priority="96" stopIfTrue="1" operator="greaterThan">
      <formula>0</formula>
    </cfRule>
  </conditionalFormatting>
  <conditionalFormatting sqref="Q13">
    <cfRule type="cellIs" dxfId="25632" priority="93" stopIfTrue="1" operator="lessThan">
      <formula>0</formula>
    </cfRule>
    <cfRule type="cellIs" dxfId="25631" priority="94" stopIfTrue="1" operator="greaterThan">
      <formula>0</formula>
    </cfRule>
  </conditionalFormatting>
  <conditionalFormatting sqref="Q13">
    <cfRule type="cellIs" dxfId="25630" priority="91" stopIfTrue="1" operator="lessThan">
      <formula>0</formula>
    </cfRule>
    <cfRule type="cellIs" dxfId="25629" priority="92" stopIfTrue="1" operator="greaterThan">
      <formula>0</formula>
    </cfRule>
  </conditionalFormatting>
  <conditionalFormatting sqref="Q13">
    <cfRule type="cellIs" dxfId="25628" priority="89" stopIfTrue="1" operator="lessThan">
      <formula>0</formula>
    </cfRule>
    <cfRule type="cellIs" dxfId="25627" priority="90" stopIfTrue="1" operator="greaterThan">
      <formula>0</formula>
    </cfRule>
  </conditionalFormatting>
  <conditionalFormatting sqref="Q13">
    <cfRule type="cellIs" dxfId="25626" priority="87" stopIfTrue="1" operator="lessThan">
      <formula>0</formula>
    </cfRule>
    <cfRule type="cellIs" dxfId="25625" priority="88" stopIfTrue="1" operator="greaterThan">
      <formula>0</formula>
    </cfRule>
  </conditionalFormatting>
  <conditionalFormatting sqref="Q13">
    <cfRule type="cellIs" dxfId="25624" priority="85" stopIfTrue="1" operator="lessThan">
      <formula>0</formula>
    </cfRule>
    <cfRule type="cellIs" dxfId="25623" priority="86" stopIfTrue="1" operator="greaterThan">
      <formula>0</formula>
    </cfRule>
  </conditionalFormatting>
  <conditionalFormatting sqref="Q13">
    <cfRule type="cellIs" dxfId="25622" priority="83" stopIfTrue="1" operator="lessThan">
      <formula>0</formula>
    </cfRule>
    <cfRule type="cellIs" dxfId="25621" priority="84" stopIfTrue="1" operator="greaterThan">
      <formula>0</formula>
    </cfRule>
  </conditionalFormatting>
  <conditionalFormatting sqref="Q13">
    <cfRule type="cellIs" dxfId="25620" priority="81" stopIfTrue="1" operator="lessThan">
      <formula>0</formula>
    </cfRule>
    <cfRule type="cellIs" dxfId="25619" priority="82" stopIfTrue="1" operator="greaterThan">
      <formula>0</formula>
    </cfRule>
  </conditionalFormatting>
  <conditionalFormatting sqref="Q15">
    <cfRule type="cellIs" dxfId="25618" priority="79" stopIfTrue="1" operator="lessThan">
      <formula>0</formula>
    </cfRule>
    <cfRule type="cellIs" dxfId="25617" priority="80" stopIfTrue="1" operator="greaterThan">
      <formula>0</formula>
    </cfRule>
  </conditionalFormatting>
  <conditionalFormatting sqref="Q15">
    <cfRule type="cellIs" dxfId="25616" priority="77" stopIfTrue="1" operator="lessThan">
      <formula>0</formula>
    </cfRule>
    <cfRule type="cellIs" dxfId="25615" priority="78" stopIfTrue="1" operator="greaterThan">
      <formula>0</formula>
    </cfRule>
  </conditionalFormatting>
  <conditionalFormatting sqref="Q15">
    <cfRule type="cellIs" dxfId="25614" priority="75" stopIfTrue="1" operator="lessThan">
      <formula>0</formula>
    </cfRule>
    <cfRule type="cellIs" dxfId="25613" priority="76" stopIfTrue="1" operator="greaterThan">
      <formula>0</formula>
    </cfRule>
  </conditionalFormatting>
  <conditionalFormatting sqref="Q15">
    <cfRule type="cellIs" dxfId="25612" priority="73" stopIfTrue="1" operator="lessThan">
      <formula>0</formula>
    </cfRule>
    <cfRule type="cellIs" dxfId="25611" priority="74" stopIfTrue="1" operator="greaterThan">
      <formula>0</formula>
    </cfRule>
  </conditionalFormatting>
  <conditionalFormatting sqref="Q15">
    <cfRule type="cellIs" dxfId="25610" priority="71" stopIfTrue="1" operator="lessThan">
      <formula>0</formula>
    </cfRule>
    <cfRule type="cellIs" dxfId="25609" priority="72" stopIfTrue="1" operator="greaterThan">
      <formula>0</formula>
    </cfRule>
  </conditionalFormatting>
  <conditionalFormatting sqref="Q15">
    <cfRule type="cellIs" dxfId="25608" priority="69" stopIfTrue="1" operator="lessThan">
      <formula>0</formula>
    </cfRule>
    <cfRule type="cellIs" dxfId="25607" priority="70" stopIfTrue="1" operator="greaterThan">
      <formula>0</formula>
    </cfRule>
  </conditionalFormatting>
  <conditionalFormatting sqref="Q15">
    <cfRule type="cellIs" dxfId="25606" priority="67" stopIfTrue="1" operator="lessThan">
      <formula>0</formula>
    </cfRule>
    <cfRule type="cellIs" dxfId="25605" priority="68" stopIfTrue="1" operator="greaterThan">
      <formula>0</formula>
    </cfRule>
  </conditionalFormatting>
  <conditionalFormatting sqref="Q15">
    <cfRule type="cellIs" dxfId="25604" priority="65" stopIfTrue="1" operator="lessThan">
      <formula>0</formula>
    </cfRule>
    <cfRule type="cellIs" dxfId="25603" priority="66" stopIfTrue="1" operator="greaterThan">
      <formula>0</formula>
    </cfRule>
  </conditionalFormatting>
  <conditionalFormatting sqref="Q15">
    <cfRule type="cellIs" dxfId="25602" priority="63" stopIfTrue="1" operator="lessThan">
      <formula>0</formula>
    </cfRule>
    <cfRule type="cellIs" dxfId="25601" priority="64" stopIfTrue="1" operator="greaterThan">
      <formula>0</formula>
    </cfRule>
  </conditionalFormatting>
  <conditionalFormatting sqref="Q15">
    <cfRule type="cellIs" dxfId="25600" priority="61" stopIfTrue="1" operator="lessThan">
      <formula>0</formula>
    </cfRule>
    <cfRule type="cellIs" dxfId="25599" priority="62" stopIfTrue="1" operator="greaterThan">
      <formula>0</formula>
    </cfRule>
  </conditionalFormatting>
  <conditionalFormatting sqref="Q15">
    <cfRule type="cellIs" dxfId="25598" priority="59" stopIfTrue="1" operator="lessThan">
      <formula>0</formula>
    </cfRule>
    <cfRule type="cellIs" dxfId="25597" priority="60" stopIfTrue="1" operator="greaterThan">
      <formula>0</formula>
    </cfRule>
  </conditionalFormatting>
  <conditionalFormatting sqref="Q15">
    <cfRule type="cellIs" dxfId="25596" priority="57" stopIfTrue="1" operator="lessThan">
      <formula>0</formula>
    </cfRule>
    <cfRule type="cellIs" dxfId="25595" priority="58" stopIfTrue="1" operator="greaterThan">
      <formula>0</formula>
    </cfRule>
  </conditionalFormatting>
  <conditionalFormatting sqref="Q15">
    <cfRule type="cellIs" dxfId="25594" priority="55" stopIfTrue="1" operator="lessThan">
      <formula>0</formula>
    </cfRule>
    <cfRule type="cellIs" dxfId="25593" priority="56" stopIfTrue="1" operator="greaterThan">
      <formula>0</formula>
    </cfRule>
  </conditionalFormatting>
  <conditionalFormatting sqref="Q15">
    <cfRule type="cellIs" dxfId="25592" priority="53" stopIfTrue="1" operator="lessThan">
      <formula>0</formula>
    </cfRule>
    <cfRule type="cellIs" dxfId="25591" priority="54" stopIfTrue="1" operator="greaterThan">
      <formula>0</formula>
    </cfRule>
  </conditionalFormatting>
  <conditionalFormatting sqref="Q15">
    <cfRule type="cellIs" dxfId="25590" priority="51" stopIfTrue="1" operator="lessThan">
      <formula>0</formula>
    </cfRule>
    <cfRule type="cellIs" dxfId="25589" priority="52" stopIfTrue="1" operator="greaterThan">
      <formula>0</formula>
    </cfRule>
  </conditionalFormatting>
  <conditionalFormatting sqref="Q15">
    <cfRule type="cellIs" dxfId="25588" priority="49" stopIfTrue="1" operator="lessThan">
      <formula>0</formula>
    </cfRule>
    <cfRule type="cellIs" dxfId="25587" priority="50" stopIfTrue="1" operator="greaterThan">
      <formula>0</formula>
    </cfRule>
  </conditionalFormatting>
  <conditionalFormatting sqref="Q15">
    <cfRule type="cellIs" dxfId="25586" priority="47" stopIfTrue="1" operator="lessThan">
      <formula>0</formula>
    </cfRule>
    <cfRule type="cellIs" dxfId="25585" priority="48" stopIfTrue="1" operator="greaterThan">
      <formula>0</formula>
    </cfRule>
  </conditionalFormatting>
  <conditionalFormatting sqref="Q15">
    <cfRule type="cellIs" dxfId="25584" priority="45" stopIfTrue="1" operator="lessThan">
      <formula>0</formula>
    </cfRule>
    <cfRule type="cellIs" dxfId="25583" priority="46" stopIfTrue="1" operator="greaterThan">
      <formula>0</formula>
    </cfRule>
  </conditionalFormatting>
  <conditionalFormatting sqref="Q15">
    <cfRule type="cellIs" dxfId="25582" priority="43" stopIfTrue="1" operator="lessThan">
      <formula>0</formula>
    </cfRule>
    <cfRule type="cellIs" dxfId="25581" priority="44" stopIfTrue="1" operator="greaterThan">
      <formula>0</formula>
    </cfRule>
  </conditionalFormatting>
  <conditionalFormatting sqref="Q15">
    <cfRule type="cellIs" dxfId="25580" priority="41" stopIfTrue="1" operator="lessThan">
      <formula>0</formula>
    </cfRule>
    <cfRule type="cellIs" dxfId="25579" priority="42" stopIfTrue="1" operator="greaterThan">
      <formula>0</formula>
    </cfRule>
  </conditionalFormatting>
  <conditionalFormatting sqref="Q17">
    <cfRule type="cellIs" dxfId="25578" priority="39" stopIfTrue="1" operator="lessThan">
      <formula>0</formula>
    </cfRule>
    <cfRule type="cellIs" dxfId="25577" priority="40" stopIfTrue="1" operator="greaterThan">
      <formula>0</formula>
    </cfRule>
  </conditionalFormatting>
  <conditionalFormatting sqref="Q17">
    <cfRule type="cellIs" dxfId="25576" priority="37" stopIfTrue="1" operator="lessThan">
      <formula>0</formula>
    </cfRule>
    <cfRule type="cellIs" dxfId="25575" priority="38" stopIfTrue="1" operator="greaterThan">
      <formula>0</formula>
    </cfRule>
  </conditionalFormatting>
  <conditionalFormatting sqref="Q17">
    <cfRule type="cellIs" dxfId="25574" priority="35" stopIfTrue="1" operator="lessThan">
      <formula>0</formula>
    </cfRule>
    <cfRule type="cellIs" dxfId="25573" priority="36" stopIfTrue="1" operator="greaterThan">
      <formula>0</formula>
    </cfRule>
  </conditionalFormatting>
  <conditionalFormatting sqref="Q17">
    <cfRule type="cellIs" dxfId="25572" priority="33" stopIfTrue="1" operator="lessThan">
      <formula>0</formula>
    </cfRule>
    <cfRule type="cellIs" dxfId="25571" priority="34" stopIfTrue="1" operator="greaterThan">
      <formula>0</formula>
    </cfRule>
  </conditionalFormatting>
  <conditionalFormatting sqref="Q17">
    <cfRule type="cellIs" dxfId="25570" priority="31" stopIfTrue="1" operator="lessThan">
      <formula>0</formula>
    </cfRule>
    <cfRule type="cellIs" dxfId="25569" priority="32" stopIfTrue="1" operator="greaterThan">
      <formula>0</formula>
    </cfRule>
  </conditionalFormatting>
  <conditionalFormatting sqref="Q17">
    <cfRule type="cellIs" dxfId="25568" priority="29" stopIfTrue="1" operator="lessThan">
      <formula>0</formula>
    </cfRule>
    <cfRule type="cellIs" dxfId="25567" priority="30" stopIfTrue="1" operator="greaterThan">
      <formula>0</formula>
    </cfRule>
  </conditionalFormatting>
  <conditionalFormatting sqref="Q17">
    <cfRule type="cellIs" dxfId="25566" priority="27" stopIfTrue="1" operator="lessThan">
      <formula>0</formula>
    </cfRule>
    <cfRule type="cellIs" dxfId="25565" priority="28" stopIfTrue="1" operator="greaterThan">
      <formula>0</formula>
    </cfRule>
  </conditionalFormatting>
  <conditionalFormatting sqref="Q17">
    <cfRule type="cellIs" dxfId="25564" priority="25" stopIfTrue="1" operator="lessThan">
      <formula>0</formula>
    </cfRule>
    <cfRule type="cellIs" dxfId="25563" priority="26" stopIfTrue="1" operator="greaterThan">
      <formula>0</formula>
    </cfRule>
  </conditionalFormatting>
  <conditionalFormatting sqref="Q17">
    <cfRule type="cellIs" dxfId="25562" priority="23" stopIfTrue="1" operator="lessThan">
      <formula>0</formula>
    </cfRule>
    <cfRule type="cellIs" dxfId="25561" priority="24" stopIfTrue="1" operator="greaterThan">
      <formula>0</formula>
    </cfRule>
  </conditionalFormatting>
  <conditionalFormatting sqref="Q17">
    <cfRule type="cellIs" dxfId="25560" priority="21" stopIfTrue="1" operator="lessThan">
      <formula>0</formula>
    </cfRule>
    <cfRule type="cellIs" dxfId="25559" priority="22" stopIfTrue="1" operator="greaterThan">
      <formula>0</formula>
    </cfRule>
  </conditionalFormatting>
  <conditionalFormatting sqref="Q17">
    <cfRule type="cellIs" dxfId="25558" priority="19" stopIfTrue="1" operator="lessThan">
      <formula>0</formula>
    </cfRule>
    <cfRule type="cellIs" dxfId="25557" priority="20" stopIfTrue="1" operator="greaterThan">
      <formula>0</formula>
    </cfRule>
  </conditionalFormatting>
  <conditionalFormatting sqref="Q17">
    <cfRule type="cellIs" dxfId="25556" priority="17" stopIfTrue="1" operator="lessThan">
      <formula>0</formula>
    </cfRule>
    <cfRule type="cellIs" dxfId="25555" priority="18" stopIfTrue="1" operator="greaterThan">
      <formula>0</formula>
    </cfRule>
  </conditionalFormatting>
  <conditionalFormatting sqref="Q17">
    <cfRule type="cellIs" dxfId="25554" priority="15" stopIfTrue="1" operator="lessThan">
      <formula>0</formula>
    </cfRule>
    <cfRule type="cellIs" dxfId="25553" priority="16" stopIfTrue="1" operator="greaterThan">
      <formula>0</formula>
    </cfRule>
  </conditionalFormatting>
  <conditionalFormatting sqref="Q17">
    <cfRule type="cellIs" dxfId="25552" priority="13" stopIfTrue="1" operator="lessThan">
      <formula>0</formula>
    </cfRule>
    <cfRule type="cellIs" dxfId="25551" priority="14" stopIfTrue="1" operator="greaterThan">
      <formula>0</formula>
    </cfRule>
  </conditionalFormatting>
  <conditionalFormatting sqref="Q17">
    <cfRule type="cellIs" dxfId="25550" priority="11" stopIfTrue="1" operator="lessThan">
      <formula>0</formula>
    </cfRule>
    <cfRule type="cellIs" dxfId="25549" priority="12" stopIfTrue="1" operator="greaterThan">
      <formula>0</formula>
    </cfRule>
  </conditionalFormatting>
  <conditionalFormatting sqref="Q17">
    <cfRule type="cellIs" dxfId="25548" priority="9" stopIfTrue="1" operator="lessThan">
      <formula>0</formula>
    </cfRule>
    <cfRule type="cellIs" dxfId="25547" priority="10" stopIfTrue="1" operator="greaterThan">
      <formula>0</formula>
    </cfRule>
  </conditionalFormatting>
  <conditionalFormatting sqref="Q17">
    <cfRule type="cellIs" dxfId="25546" priority="7" stopIfTrue="1" operator="lessThan">
      <formula>0</formula>
    </cfRule>
    <cfRule type="cellIs" dxfId="25545" priority="8" stopIfTrue="1" operator="greaterThan">
      <formula>0</formula>
    </cfRule>
  </conditionalFormatting>
  <conditionalFormatting sqref="Q17">
    <cfRule type="cellIs" dxfId="25544" priority="5" stopIfTrue="1" operator="lessThan">
      <formula>0</formula>
    </cfRule>
    <cfRule type="cellIs" dxfId="25543" priority="6" stopIfTrue="1" operator="greaterThan">
      <formula>0</formula>
    </cfRule>
  </conditionalFormatting>
  <conditionalFormatting sqref="Q17">
    <cfRule type="cellIs" dxfId="25542" priority="3" stopIfTrue="1" operator="lessThan">
      <formula>0</formula>
    </cfRule>
    <cfRule type="cellIs" dxfId="25541" priority="4" stopIfTrue="1" operator="greaterThan">
      <formula>0</formula>
    </cfRule>
  </conditionalFormatting>
  <conditionalFormatting sqref="Q17">
    <cfRule type="cellIs" dxfId="25540" priority="1" stopIfTrue="1" operator="lessThan">
      <formula>0</formula>
    </cfRule>
    <cfRule type="cellIs" dxfId="25539" priority="2" stopIfTrue="1" operator="greaterThan">
      <formula>0</formula>
    </cfRule>
  </conditionalFormatting>
  <hyperlinks>
    <hyperlink ref="E4" location="Main!A1" display="◄ Back to Main Page"/>
  </hyperlinks>
  <pageMargins left="0.25" right="0.25" top="0.75" bottom="0.75" header="0.3" footer="0.3"/>
  <pageSetup scale="6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17</vt:i4>
      </vt:variant>
      <vt:variant>
        <vt:lpstr>Περιοχές με ονόματα</vt:lpstr>
      </vt:variant>
      <vt:variant>
        <vt:i4>14</vt:i4>
      </vt:variant>
    </vt:vector>
  </HeadingPairs>
  <TitlesOfParts>
    <vt:vector size="31" baseType="lpstr">
      <vt:lpstr>Main</vt:lpstr>
      <vt:lpstr>Sales</vt:lpstr>
      <vt:lpstr>Customer</vt:lpstr>
      <vt:lpstr>Finance</vt:lpstr>
      <vt:lpstr>HR</vt:lpstr>
      <vt:lpstr>QA</vt:lpstr>
      <vt:lpstr>QC </vt:lpstr>
      <vt:lpstr>Operation</vt:lpstr>
      <vt:lpstr>Inter. Sales</vt:lpstr>
      <vt:lpstr>EHS</vt:lpstr>
      <vt:lpstr>R&amp;D</vt:lpstr>
      <vt:lpstr>BD</vt:lpstr>
      <vt:lpstr>Supply</vt:lpstr>
      <vt:lpstr>CSR</vt:lpstr>
      <vt:lpstr>IT</vt:lpstr>
      <vt:lpstr>RA</vt:lpstr>
      <vt:lpstr>Marketing</vt:lpstr>
      <vt:lpstr>CSR!Print_Area</vt:lpstr>
      <vt:lpstr>Customer!Print_Area</vt:lpstr>
      <vt:lpstr>EHS!Print_Area</vt:lpstr>
      <vt:lpstr>Finance!Print_Area</vt:lpstr>
      <vt:lpstr>HR!Print_Area</vt:lpstr>
      <vt:lpstr>'Inter. Sales'!Print_Area</vt:lpstr>
      <vt:lpstr>IT!Print_Area</vt:lpstr>
      <vt:lpstr>Main!Print_Area</vt:lpstr>
      <vt:lpstr>Marketing!Print_Area</vt:lpstr>
      <vt:lpstr>Operation!Print_Area</vt:lpstr>
      <vt:lpstr>'QC '!Print_Area</vt:lpstr>
      <vt:lpstr>'R&amp;D'!Print_Area</vt:lpstr>
      <vt:lpstr>RA!Print_Area</vt:lpstr>
      <vt:lpstr>Sales!Print_Area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2020-05-20T04:52:33Z</dcterms:modified>
</cp:coreProperties>
</file>